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75" windowWidth="15840" windowHeight="12375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definedNames>
    <definedName name="_xlnm.Print_Titles" localSheetId="1">'Всего (с выдел. нераспред)'!$A:$P,'Всего (с выдел. нераспред)'!$3:$6</definedName>
    <definedName name="_xlnm.Print_Titles" localSheetId="5">Иные!$A:$A,Иные!$5:$7</definedName>
    <definedName name="_xlnm.Print_Titles" localSheetId="0">'Итого по видам(с учет нераспр.)'!$4:$6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нераспред)'!$A$1:$P$423</definedName>
    <definedName name="_xlnm.Print_Area" localSheetId="2">Дотации!$A$1:$S$55</definedName>
    <definedName name="_xlnm.Print_Area" localSheetId="5">Иные!$A$1:$DZ$414</definedName>
    <definedName name="_xlnm.Print_Area" localSheetId="0">'Итого по видам(с учет нераспр.)'!$A$1:$F$147</definedName>
    <definedName name="_xlnm.Print_Area" localSheetId="4">'Субвенции '!$A$1:$BU$411</definedName>
    <definedName name="_xlnm.Print_Area" localSheetId="3">Субсидии!$A$1:$DH$404</definedName>
  </definedNames>
  <calcPr calcId="145621" iterate="1"/>
</workbook>
</file>

<file path=xl/calcChain.xml><?xml version="1.0" encoding="utf-8"?>
<calcChain xmlns="http://schemas.openxmlformats.org/spreadsheetml/2006/main">
  <c r="DQ24" i="12" l="1"/>
  <c r="DQ26" i="12"/>
  <c r="E116" i="7" l="1"/>
  <c r="D116" i="7"/>
  <c r="C11" i="12"/>
  <c r="B11" i="12"/>
  <c r="B13" i="12"/>
  <c r="C13" i="12"/>
  <c r="B14" i="12"/>
  <c r="C14" i="12"/>
  <c r="O13" i="8" s="1"/>
  <c r="B15" i="12"/>
  <c r="C15" i="12"/>
  <c r="B16" i="12"/>
  <c r="C16" i="12"/>
  <c r="B17" i="12"/>
  <c r="C17" i="12"/>
  <c r="B18" i="12"/>
  <c r="C18" i="12"/>
  <c r="B19" i="12"/>
  <c r="C19" i="12"/>
  <c r="O18" i="8" s="1"/>
  <c r="B20" i="12"/>
  <c r="C20" i="12"/>
  <c r="O19" i="8" s="1"/>
  <c r="B21" i="12"/>
  <c r="C21" i="12"/>
  <c r="B22" i="12"/>
  <c r="C22" i="12"/>
  <c r="O21" i="8" s="1"/>
  <c r="B23" i="12"/>
  <c r="N22" i="8" s="1"/>
  <c r="C23" i="12"/>
  <c r="O22" i="8" s="1"/>
  <c r="B25" i="12"/>
  <c r="C25" i="12"/>
  <c r="B26" i="12"/>
  <c r="C26" i="12"/>
  <c r="B27" i="12"/>
  <c r="C27" i="12"/>
  <c r="O26" i="8" s="1"/>
  <c r="B28" i="12"/>
  <c r="C28" i="12"/>
  <c r="B29" i="12"/>
  <c r="C29" i="12"/>
  <c r="B30" i="12"/>
  <c r="C30" i="12"/>
  <c r="B31" i="12"/>
  <c r="C31" i="12"/>
  <c r="O31" i="8" s="1"/>
  <c r="B32" i="12"/>
  <c r="C32" i="12"/>
  <c r="O32" i="8" s="1"/>
  <c r="B33" i="12"/>
  <c r="C33" i="12"/>
  <c r="B34" i="12"/>
  <c r="C34" i="12"/>
  <c r="B35" i="12"/>
  <c r="N39" i="8" s="1"/>
  <c r="C35" i="12"/>
  <c r="O39" i="8" s="1"/>
  <c r="B36" i="12"/>
  <c r="C36" i="12"/>
  <c r="B37" i="12"/>
  <c r="C37" i="12"/>
  <c r="B38" i="12"/>
  <c r="C38" i="12"/>
  <c r="B39" i="12"/>
  <c r="N44" i="8" s="1"/>
  <c r="C39" i="12"/>
  <c r="B40" i="12"/>
  <c r="C40" i="12"/>
  <c r="B41" i="12"/>
  <c r="C41" i="12"/>
  <c r="B42" i="12"/>
  <c r="C42" i="12"/>
  <c r="O47" i="8" s="1"/>
  <c r="B43" i="12"/>
  <c r="N50" i="8" s="1"/>
  <c r="C43" i="12"/>
  <c r="B44" i="12"/>
  <c r="C44" i="12"/>
  <c r="O51" i="8" s="1"/>
  <c r="B45" i="12"/>
  <c r="C45" i="12"/>
  <c r="B46" i="12"/>
  <c r="C46" i="12"/>
  <c r="B47" i="12"/>
  <c r="C47" i="12"/>
  <c r="O54" i="8" s="1"/>
  <c r="B48" i="12"/>
  <c r="C48" i="12"/>
  <c r="B49" i="12"/>
  <c r="C49" i="12"/>
  <c r="B50" i="12"/>
  <c r="C50" i="12"/>
  <c r="B51" i="12"/>
  <c r="C51" i="12"/>
  <c r="D51" i="12" s="1"/>
  <c r="B52" i="12"/>
  <c r="C52" i="12"/>
  <c r="O60" i="8" s="1"/>
  <c r="B53" i="12"/>
  <c r="C53" i="12"/>
  <c r="B54" i="12"/>
  <c r="C54" i="12"/>
  <c r="O62" i="8" s="1"/>
  <c r="B55" i="12"/>
  <c r="N63" i="8" s="1"/>
  <c r="C55" i="12"/>
  <c r="D55" i="12" s="1"/>
  <c r="B56" i="12"/>
  <c r="C56" i="12"/>
  <c r="D56" i="12" s="1"/>
  <c r="B57" i="12"/>
  <c r="C57" i="12"/>
  <c r="B58" i="12"/>
  <c r="C58" i="12"/>
  <c r="D58" i="12" s="1"/>
  <c r="B59" i="12"/>
  <c r="C59" i="12"/>
  <c r="O66" i="8" s="1"/>
  <c r="B60" i="12"/>
  <c r="C60" i="12"/>
  <c r="B61" i="12"/>
  <c r="C61" i="12"/>
  <c r="B62" i="12"/>
  <c r="C62" i="12"/>
  <c r="O71" i="8" s="1"/>
  <c r="B63" i="12"/>
  <c r="N72" i="8" s="1"/>
  <c r="C63" i="12"/>
  <c r="O72" i="8" s="1"/>
  <c r="B64" i="12"/>
  <c r="C64" i="12"/>
  <c r="B65" i="12"/>
  <c r="C65" i="12"/>
  <c r="B66" i="12"/>
  <c r="C66" i="12"/>
  <c r="B67" i="12"/>
  <c r="C67" i="12"/>
  <c r="B68" i="12"/>
  <c r="C68" i="12"/>
  <c r="B69" i="12"/>
  <c r="C69" i="12"/>
  <c r="B70" i="12"/>
  <c r="C70" i="12"/>
  <c r="B71" i="12"/>
  <c r="N79" i="8" s="1"/>
  <c r="C71" i="12"/>
  <c r="O79" i="8" s="1"/>
  <c r="B72" i="12"/>
  <c r="C72" i="12"/>
  <c r="O80" i="8" s="1"/>
  <c r="B73" i="12"/>
  <c r="C73" i="12"/>
  <c r="B74" i="12"/>
  <c r="C74" i="12"/>
  <c r="B75" i="12"/>
  <c r="C75" i="12"/>
  <c r="B76" i="12"/>
  <c r="C76" i="12"/>
  <c r="O84" i="8" s="1"/>
  <c r="B77" i="12"/>
  <c r="C77" i="12"/>
  <c r="B78" i="12"/>
  <c r="C78" i="12"/>
  <c r="B79" i="12"/>
  <c r="N88" i="8" s="1"/>
  <c r="C79" i="12"/>
  <c r="B80" i="12"/>
  <c r="C80" i="12"/>
  <c r="O87" i="8" s="1"/>
  <c r="B81" i="12"/>
  <c r="C81" i="12"/>
  <c r="B82" i="12"/>
  <c r="C82" i="12"/>
  <c r="O90" i="8" s="1"/>
  <c r="B83" i="12"/>
  <c r="N91" i="8" s="1"/>
  <c r="C83" i="12"/>
  <c r="O91" i="8" s="1"/>
  <c r="B84" i="12"/>
  <c r="C84" i="12"/>
  <c r="O92" i="8" s="1"/>
  <c r="B85" i="12"/>
  <c r="C85" i="12"/>
  <c r="B86" i="12"/>
  <c r="C86" i="12"/>
  <c r="B87" i="12"/>
  <c r="N95" i="8" s="1"/>
  <c r="C87" i="12"/>
  <c r="B88" i="12"/>
  <c r="C88" i="12"/>
  <c r="O96" i="8" s="1"/>
  <c r="B89" i="12"/>
  <c r="C89" i="12"/>
  <c r="B90" i="12"/>
  <c r="C90" i="12"/>
  <c r="B91" i="12"/>
  <c r="C91" i="12"/>
  <c r="B92" i="12"/>
  <c r="C92" i="12"/>
  <c r="B93" i="12"/>
  <c r="C93" i="12"/>
  <c r="B94" i="12"/>
  <c r="C94" i="12"/>
  <c r="O102" i="8" s="1"/>
  <c r="B95" i="12"/>
  <c r="C95" i="12"/>
  <c r="B96" i="12"/>
  <c r="C96" i="12"/>
  <c r="B97" i="12"/>
  <c r="C97" i="12"/>
  <c r="B98" i="12"/>
  <c r="C98" i="12"/>
  <c r="B99" i="12"/>
  <c r="C99" i="12"/>
  <c r="O107" i="8" s="1"/>
  <c r="B100" i="12"/>
  <c r="C100" i="12"/>
  <c r="B101" i="12"/>
  <c r="C101" i="12"/>
  <c r="B102" i="12"/>
  <c r="C102" i="12"/>
  <c r="B103" i="12"/>
  <c r="N111" i="8" s="1"/>
  <c r="C103" i="12"/>
  <c r="O111" i="8" s="1"/>
  <c r="B104" i="12"/>
  <c r="C104" i="12"/>
  <c r="B105" i="12"/>
  <c r="C105" i="12"/>
  <c r="B106" i="12"/>
  <c r="C106" i="12"/>
  <c r="B107" i="12"/>
  <c r="C107" i="12"/>
  <c r="B108" i="12"/>
  <c r="C108" i="12"/>
  <c r="B109" i="12"/>
  <c r="C109" i="12"/>
  <c r="B110" i="12"/>
  <c r="C110" i="12"/>
  <c r="O118" i="8" s="1"/>
  <c r="B111" i="12"/>
  <c r="C111" i="12"/>
  <c r="O119" i="8" s="1"/>
  <c r="B112" i="12"/>
  <c r="C112" i="12"/>
  <c r="B113" i="12"/>
  <c r="C113" i="12"/>
  <c r="B114" i="12"/>
  <c r="C114" i="12"/>
  <c r="B115" i="12"/>
  <c r="N123" i="8" s="1"/>
  <c r="C115" i="12"/>
  <c r="O123" i="8" s="1"/>
  <c r="B116" i="12"/>
  <c r="C116" i="12"/>
  <c r="B117" i="12"/>
  <c r="C117" i="12"/>
  <c r="B118" i="12"/>
  <c r="C118" i="12"/>
  <c r="B119" i="12"/>
  <c r="N126" i="8" s="1"/>
  <c r="C119" i="12"/>
  <c r="O126" i="8" s="1"/>
  <c r="B120" i="12"/>
  <c r="C120" i="12"/>
  <c r="O128" i="8" s="1"/>
  <c r="B121" i="12"/>
  <c r="C121" i="12"/>
  <c r="B122" i="12"/>
  <c r="C122" i="12"/>
  <c r="B123" i="12"/>
  <c r="C123" i="12"/>
  <c r="O132" i="8" s="1"/>
  <c r="B124" i="12"/>
  <c r="C124" i="12"/>
  <c r="O133" i="8" s="1"/>
  <c r="B125" i="12"/>
  <c r="C125" i="12"/>
  <c r="B126" i="12"/>
  <c r="C126" i="12"/>
  <c r="O135" i="8" s="1"/>
  <c r="B127" i="12"/>
  <c r="C127" i="12"/>
  <c r="O137" i="8" s="1"/>
  <c r="B128" i="12"/>
  <c r="C128" i="12"/>
  <c r="B129" i="12"/>
  <c r="C129" i="12"/>
  <c r="B130" i="12"/>
  <c r="C130" i="12"/>
  <c r="B131" i="12"/>
  <c r="C131" i="12"/>
  <c r="O141" i="8" s="1"/>
  <c r="B132" i="12"/>
  <c r="C132" i="12"/>
  <c r="O142" i="8" s="1"/>
  <c r="B133" i="12"/>
  <c r="C133" i="12"/>
  <c r="B134" i="12"/>
  <c r="C134" i="12"/>
  <c r="B135" i="12"/>
  <c r="N146" i="8" s="1"/>
  <c r="C135" i="12"/>
  <c r="O146" i="8" s="1"/>
  <c r="B136" i="12"/>
  <c r="C136" i="12"/>
  <c r="O147" i="8" s="1"/>
  <c r="B137" i="12"/>
  <c r="C137" i="12"/>
  <c r="B138" i="12"/>
  <c r="C138" i="12"/>
  <c r="B139" i="12"/>
  <c r="C139" i="12"/>
  <c r="B140" i="12"/>
  <c r="C140" i="12"/>
  <c r="B141" i="12"/>
  <c r="C141" i="12"/>
  <c r="B142" i="12"/>
  <c r="C142" i="12"/>
  <c r="O153" i="8" s="1"/>
  <c r="B143" i="12"/>
  <c r="C143" i="12"/>
  <c r="O154" i="8" s="1"/>
  <c r="B144" i="12"/>
  <c r="C144" i="12"/>
  <c r="O155" i="8" s="1"/>
  <c r="B145" i="12"/>
  <c r="C145" i="12"/>
  <c r="B146" i="12"/>
  <c r="C146" i="12"/>
  <c r="B147" i="12"/>
  <c r="N159" i="8" s="1"/>
  <c r="C147" i="12"/>
  <c r="O159" i="8" s="1"/>
  <c r="B148" i="12"/>
  <c r="C148" i="12"/>
  <c r="O160" i="8" s="1"/>
  <c r="B149" i="12"/>
  <c r="C149" i="12"/>
  <c r="B150" i="12"/>
  <c r="C150" i="12"/>
  <c r="B151" i="12"/>
  <c r="C151" i="12"/>
  <c r="B152" i="12"/>
  <c r="C152" i="12"/>
  <c r="B153" i="12"/>
  <c r="C153" i="12"/>
  <c r="B154" i="12"/>
  <c r="C154" i="12"/>
  <c r="O166" i="8" s="1"/>
  <c r="B155" i="12"/>
  <c r="N167" i="8" s="1"/>
  <c r="C155" i="12"/>
  <c r="O167" i="8" s="1"/>
  <c r="B156" i="12"/>
  <c r="C156" i="12"/>
  <c r="O168" i="8" s="1"/>
  <c r="B157" i="12"/>
  <c r="C157" i="12"/>
  <c r="B158" i="12"/>
  <c r="C158" i="12"/>
  <c r="O170" i="8" s="1"/>
  <c r="B159" i="12"/>
  <c r="N171" i="8" s="1"/>
  <c r="C159" i="12"/>
  <c r="B160" i="12"/>
  <c r="C160" i="12"/>
  <c r="O172" i="8" s="1"/>
  <c r="B161" i="12"/>
  <c r="C161" i="12"/>
  <c r="B162" i="12"/>
  <c r="C162" i="12"/>
  <c r="O174" i="8" s="1"/>
  <c r="B163" i="12"/>
  <c r="C163" i="12"/>
  <c r="B164" i="12"/>
  <c r="C164" i="12"/>
  <c r="B165" i="12"/>
  <c r="C165" i="12"/>
  <c r="B166" i="12"/>
  <c r="C166" i="12"/>
  <c r="O178" i="8" s="1"/>
  <c r="B167" i="12"/>
  <c r="N179" i="8" s="1"/>
  <c r="C167" i="12"/>
  <c r="O179" i="8" s="1"/>
  <c r="B168" i="12"/>
  <c r="C168" i="12"/>
  <c r="B169" i="12"/>
  <c r="C169" i="12"/>
  <c r="B170" i="12"/>
  <c r="C170" i="12"/>
  <c r="B171" i="12"/>
  <c r="N183" i="8" s="1"/>
  <c r="C171" i="12"/>
  <c r="B172" i="12"/>
  <c r="C172" i="12"/>
  <c r="O184" i="8" s="1"/>
  <c r="B173" i="12"/>
  <c r="C173" i="12"/>
  <c r="B174" i="12"/>
  <c r="C174" i="12"/>
  <c r="B175" i="12"/>
  <c r="N185" i="8" s="1"/>
  <c r="C175" i="12"/>
  <c r="O185" i="8" s="1"/>
  <c r="B176" i="12"/>
  <c r="C176" i="12"/>
  <c r="B177" i="12"/>
  <c r="C177" i="12"/>
  <c r="B178" i="12"/>
  <c r="C178" i="12"/>
  <c r="D178" i="12" s="1"/>
  <c r="B179" i="12"/>
  <c r="N191" i="8" s="1"/>
  <c r="C179" i="12"/>
  <c r="O191" i="8" s="1"/>
  <c r="B180" i="12"/>
  <c r="C180" i="12"/>
  <c r="O192" i="8" s="1"/>
  <c r="B181" i="12"/>
  <c r="C181" i="12"/>
  <c r="B182" i="12"/>
  <c r="C182" i="12"/>
  <c r="D182" i="12" s="1"/>
  <c r="B183" i="12"/>
  <c r="N196" i="8" s="1"/>
  <c r="C183" i="12"/>
  <c r="D183" i="12" s="1"/>
  <c r="B184" i="12"/>
  <c r="C184" i="12"/>
  <c r="O197" i="8" s="1"/>
  <c r="B185" i="12"/>
  <c r="C185" i="12"/>
  <c r="B186" i="12"/>
  <c r="C186" i="12"/>
  <c r="O199" i="8" s="1"/>
  <c r="B187" i="12"/>
  <c r="C187" i="12"/>
  <c r="O200" i="8" s="1"/>
  <c r="B188" i="12"/>
  <c r="C188" i="12"/>
  <c r="B189" i="12"/>
  <c r="C189" i="12"/>
  <c r="B190" i="12"/>
  <c r="C190" i="12"/>
  <c r="B191" i="12"/>
  <c r="C191" i="12"/>
  <c r="O204" i="8" s="1"/>
  <c r="B192" i="12"/>
  <c r="C192" i="12"/>
  <c r="O205" i="8" s="1"/>
  <c r="B193" i="12"/>
  <c r="C193" i="12"/>
  <c r="B194" i="12"/>
  <c r="C194" i="12"/>
  <c r="B195" i="12"/>
  <c r="C195" i="12"/>
  <c r="B196" i="12"/>
  <c r="C196" i="12"/>
  <c r="B197" i="12"/>
  <c r="C197" i="12"/>
  <c r="B198" i="12"/>
  <c r="C198" i="12"/>
  <c r="O210" i="8" s="1"/>
  <c r="B199" i="12"/>
  <c r="N211" i="8" s="1"/>
  <c r="C199" i="12"/>
  <c r="O211" i="8" s="1"/>
  <c r="B200" i="12"/>
  <c r="C200" i="12"/>
  <c r="O212" i="8" s="1"/>
  <c r="B201" i="12"/>
  <c r="C201" i="12"/>
  <c r="B202" i="12"/>
  <c r="C202" i="12"/>
  <c r="O215" i="8" s="1"/>
  <c r="B203" i="12"/>
  <c r="N216" i="8" s="1"/>
  <c r="C203" i="12"/>
  <c r="B204" i="12"/>
  <c r="C204" i="12"/>
  <c r="B205" i="12"/>
  <c r="C205" i="12"/>
  <c r="B206" i="12"/>
  <c r="C206" i="12"/>
  <c r="B207" i="12"/>
  <c r="C207" i="12"/>
  <c r="D207" i="12" s="1"/>
  <c r="B208" i="12"/>
  <c r="C208" i="12"/>
  <c r="D208" i="12" s="1"/>
  <c r="B209" i="12"/>
  <c r="C209" i="12"/>
  <c r="B210" i="12"/>
  <c r="C210" i="12"/>
  <c r="D210" i="12" s="1"/>
  <c r="B211" i="12"/>
  <c r="C211" i="12"/>
  <c r="O224" i="8" s="1"/>
  <c r="B212" i="12"/>
  <c r="C212" i="12"/>
  <c r="D212" i="12" s="1"/>
  <c r="B213" i="12"/>
  <c r="C213" i="12"/>
  <c r="B214" i="12"/>
  <c r="C214" i="12"/>
  <c r="B215" i="12"/>
  <c r="C215" i="12"/>
  <c r="B216" i="12"/>
  <c r="C216" i="12"/>
  <c r="B217" i="12"/>
  <c r="C217" i="12"/>
  <c r="B218" i="12"/>
  <c r="C218" i="12"/>
  <c r="B219" i="12"/>
  <c r="C219" i="12"/>
  <c r="B220" i="12"/>
  <c r="C220" i="12"/>
  <c r="B221" i="12"/>
  <c r="C221" i="12"/>
  <c r="B222" i="12"/>
  <c r="C222" i="12"/>
  <c r="O237" i="8" s="1"/>
  <c r="B223" i="12"/>
  <c r="N238" i="8" s="1"/>
  <c r="C223" i="12"/>
  <c r="O238" i="8" s="1"/>
  <c r="B224" i="12"/>
  <c r="C224" i="12"/>
  <c r="B225" i="12"/>
  <c r="C225" i="12"/>
  <c r="B226" i="12"/>
  <c r="C226" i="12"/>
  <c r="O241" i="8" s="1"/>
  <c r="B227" i="12"/>
  <c r="C227" i="12"/>
  <c r="O242" i="8" s="1"/>
  <c r="B228" i="12"/>
  <c r="C228" i="12"/>
  <c r="O243" i="8" s="1"/>
  <c r="B229" i="12"/>
  <c r="C229" i="12"/>
  <c r="B230" i="12"/>
  <c r="C230" i="12"/>
  <c r="O245" i="8" s="1"/>
  <c r="B231" i="12"/>
  <c r="C231" i="12"/>
  <c r="O246" i="8" s="1"/>
  <c r="B232" i="12"/>
  <c r="C232" i="12"/>
  <c r="B233" i="12"/>
  <c r="C233" i="12"/>
  <c r="B234" i="12"/>
  <c r="C234" i="12"/>
  <c r="B235" i="12"/>
  <c r="C235" i="12"/>
  <c r="O250" i="8" s="1"/>
  <c r="B236" i="12"/>
  <c r="C236" i="12"/>
  <c r="B237" i="12"/>
  <c r="C237" i="12"/>
  <c r="B238" i="12"/>
  <c r="C238" i="12"/>
  <c r="B239" i="12"/>
  <c r="C239" i="12"/>
  <c r="O254" i="8" s="1"/>
  <c r="B240" i="12"/>
  <c r="C240" i="12"/>
  <c r="O255" i="8" s="1"/>
  <c r="B241" i="12"/>
  <c r="C241" i="12"/>
  <c r="B242" i="12"/>
  <c r="C242" i="12"/>
  <c r="B243" i="12"/>
  <c r="N258" i="8" s="1"/>
  <c r="C243" i="12"/>
  <c r="B244" i="12"/>
  <c r="C244" i="12"/>
  <c r="O259" i="8" s="1"/>
  <c r="B245" i="12"/>
  <c r="C245" i="12"/>
  <c r="B246" i="12"/>
  <c r="C246" i="12"/>
  <c r="B247" i="12"/>
  <c r="C247" i="12"/>
  <c r="O262" i="8" s="1"/>
  <c r="B248" i="12"/>
  <c r="C248" i="12"/>
  <c r="B249" i="12"/>
  <c r="C249" i="12"/>
  <c r="B250" i="12"/>
  <c r="C250" i="12"/>
  <c r="O265" i="8" s="1"/>
  <c r="B251" i="12"/>
  <c r="C251" i="12"/>
  <c r="O266" i="8" s="1"/>
  <c r="B252" i="12"/>
  <c r="C252" i="12"/>
  <c r="O267" i="8" s="1"/>
  <c r="B253" i="12"/>
  <c r="C253" i="12"/>
  <c r="B254" i="12"/>
  <c r="C254" i="12"/>
  <c r="B255" i="12"/>
  <c r="C255" i="12"/>
  <c r="O270" i="8" s="1"/>
  <c r="B256" i="12"/>
  <c r="C256" i="12"/>
  <c r="B257" i="12"/>
  <c r="C257" i="12"/>
  <c r="B258" i="12"/>
  <c r="C258" i="12"/>
  <c r="O273" i="8" s="1"/>
  <c r="B259" i="12"/>
  <c r="C259" i="12"/>
  <c r="B260" i="12"/>
  <c r="C260" i="12"/>
  <c r="B261" i="12"/>
  <c r="C261" i="12"/>
  <c r="B262" i="12"/>
  <c r="C262" i="12"/>
  <c r="O277" i="8" s="1"/>
  <c r="B263" i="12"/>
  <c r="C263" i="12"/>
  <c r="O278" i="8" s="1"/>
  <c r="B264" i="12"/>
  <c r="C264" i="12"/>
  <c r="O279" i="8" s="1"/>
  <c r="B265" i="12"/>
  <c r="C265" i="12"/>
  <c r="B266" i="12"/>
  <c r="C266" i="12"/>
  <c r="O281" i="8" s="1"/>
  <c r="B267" i="12"/>
  <c r="C267" i="12"/>
  <c r="B268" i="12"/>
  <c r="C268" i="12"/>
  <c r="B269" i="12"/>
  <c r="C269" i="12"/>
  <c r="B270" i="12"/>
  <c r="C270" i="12"/>
  <c r="B271" i="12"/>
  <c r="N286" i="8" s="1"/>
  <c r="C271" i="12"/>
  <c r="O286" i="8" s="1"/>
  <c r="B272" i="12"/>
  <c r="C272" i="12"/>
  <c r="O287" i="8" s="1"/>
  <c r="B273" i="12"/>
  <c r="C273" i="12"/>
  <c r="B274" i="12"/>
  <c r="C274" i="12"/>
  <c r="O289" i="8" s="1"/>
  <c r="B275" i="12"/>
  <c r="C275" i="12"/>
  <c r="B276" i="12"/>
  <c r="C276" i="12"/>
  <c r="B277" i="12"/>
  <c r="C277" i="12"/>
  <c r="B278" i="12"/>
  <c r="C278" i="12"/>
  <c r="B279" i="12"/>
  <c r="C279" i="12"/>
  <c r="O295" i="8" s="1"/>
  <c r="B280" i="12"/>
  <c r="C280" i="12"/>
  <c r="B281" i="12"/>
  <c r="C281" i="12"/>
  <c r="B282" i="12"/>
  <c r="C282" i="12"/>
  <c r="O298" i="8" s="1"/>
  <c r="B283" i="12"/>
  <c r="N299" i="8" s="1"/>
  <c r="C283" i="12"/>
  <c r="O299" i="8" s="1"/>
  <c r="B284" i="12"/>
  <c r="C284" i="12"/>
  <c r="O300" i="8" s="1"/>
  <c r="B285" i="12"/>
  <c r="C285" i="12"/>
  <c r="B286" i="12"/>
  <c r="C286" i="12"/>
  <c r="B287" i="12"/>
  <c r="C287" i="12"/>
  <c r="B288" i="12"/>
  <c r="C288" i="12"/>
  <c r="B289" i="12"/>
  <c r="C289" i="12"/>
  <c r="B290" i="12"/>
  <c r="C290" i="12"/>
  <c r="O305" i="8" s="1"/>
  <c r="B291" i="12"/>
  <c r="C291" i="12"/>
  <c r="O306" i="8" s="1"/>
  <c r="B292" i="12"/>
  <c r="C292" i="12"/>
  <c r="O307" i="8" s="1"/>
  <c r="B293" i="12"/>
  <c r="C293" i="12"/>
  <c r="B294" i="12"/>
  <c r="C294" i="12"/>
  <c r="O309" i="8" s="1"/>
  <c r="B295" i="12"/>
  <c r="N310" i="8" s="1"/>
  <c r="C295" i="12"/>
  <c r="O310" i="8" s="1"/>
  <c r="B296" i="12"/>
  <c r="C296" i="12"/>
  <c r="B297" i="12"/>
  <c r="C297" i="12"/>
  <c r="B298" i="12"/>
  <c r="C298" i="12"/>
  <c r="B299" i="12"/>
  <c r="C299" i="12"/>
  <c r="B300" i="12"/>
  <c r="C300" i="12"/>
  <c r="O317" i="8" s="1"/>
  <c r="B301" i="12"/>
  <c r="C301" i="12"/>
  <c r="B302" i="12"/>
  <c r="C302" i="12"/>
  <c r="O316" i="8" s="1"/>
  <c r="B303" i="12"/>
  <c r="N319" i="8" s="1"/>
  <c r="C303" i="12"/>
  <c r="O319" i="8" s="1"/>
  <c r="B304" i="12"/>
  <c r="C304" i="12"/>
  <c r="O321" i="8" s="1"/>
  <c r="B305" i="12"/>
  <c r="C305" i="12"/>
  <c r="B306" i="12"/>
  <c r="C306" i="12"/>
  <c r="B307" i="12"/>
  <c r="C307" i="12"/>
  <c r="B308" i="12"/>
  <c r="C308" i="12"/>
  <c r="B309" i="12"/>
  <c r="C309" i="12"/>
  <c r="B310" i="12"/>
  <c r="C310" i="12"/>
  <c r="B311" i="12"/>
  <c r="C311" i="12"/>
  <c r="O328" i="8" s="1"/>
  <c r="B312" i="12"/>
  <c r="C312" i="12"/>
  <c r="O329" i="8" s="1"/>
  <c r="B313" i="12"/>
  <c r="C313" i="12"/>
  <c r="B314" i="12"/>
  <c r="C314" i="12"/>
  <c r="B315" i="12"/>
  <c r="C315" i="12"/>
  <c r="B316" i="12"/>
  <c r="C316" i="12"/>
  <c r="B317" i="12"/>
  <c r="C317" i="12"/>
  <c r="B318" i="12"/>
  <c r="C318" i="12"/>
  <c r="B319" i="12"/>
  <c r="N336" i="8" s="1"/>
  <c r="C319" i="12"/>
  <c r="B320" i="12"/>
  <c r="C320" i="12"/>
  <c r="O335" i="8" s="1"/>
  <c r="B321" i="12"/>
  <c r="C321" i="12"/>
  <c r="B322" i="12"/>
  <c r="C322" i="12"/>
  <c r="O339" i="8" s="1"/>
  <c r="B323" i="12"/>
  <c r="N340" i="8" s="1"/>
  <c r="C323" i="12"/>
  <c r="O340" i="8" s="1"/>
  <c r="B324" i="12"/>
  <c r="C324" i="12"/>
  <c r="B325" i="12"/>
  <c r="C325" i="12"/>
  <c r="B326" i="12"/>
  <c r="C326" i="12"/>
  <c r="B327" i="12"/>
  <c r="C327" i="12"/>
  <c r="O347" i="8" s="1"/>
  <c r="B328" i="12"/>
  <c r="C328" i="12"/>
  <c r="O349" i="8" s="1"/>
  <c r="B329" i="12"/>
  <c r="C329" i="12"/>
  <c r="B330" i="12"/>
  <c r="C330" i="12"/>
  <c r="B331" i="12"/>
  <c r="C331" i="12"/>
  <c r="B332" i="12"/>
  <c r="C332" i="12"/>
  <c r="B333" i="12"/>
  <c r="C333" i="12"/>
  <c r="B334" i="12"/>
  <c r="C334" i="12"/>
  <c r="O357" i="8" s="1"/>
  <c r="B335" i="12"/>
  <c r="N359" i="8" s="1"/>
  <c r="C335" i="12"/>
  <c r="O359" i="8" s="1"/>
  <c r="B336" i="12"/>
  <c r="C336" i="12"/>
  <c r="O360" i="8" s="1"/>
  <c r="B337" i="12"/>
  <c r="C337" i="12"/>
  <c r="B338" i="12"/>
  <c r="C338" i="12"/>
  <c r="B339" i="12"/>
  <c r="C339" i="12"/>
  <c r="O362" i="8" s="1"/>
  <c r="B340" i="12"/>
  <c r="C340" i="12"/>
  <c r="O363" i="8" s="1"/>
  <c r="B341" i="12"/>
  <c r="C341" i="12"/>
  <c r="B342" i="12"/>
  <c r="C342" i="12"/>
  <c r="B343" i="12"/>
  <c r="N369" i="8" s="1"/>
  <c r="C343" i="12"/>
  <c r="O369" i="8" s="1"/>
  <c r="B344" i="12"/>
  <c r="C344" i="12"/>
  <c r="O370" i="8" s="1"/>
  <c r="B345" i="12"/>
  <c r="C345" i="12"/>
  <c r="B346" i="12"/>
  <c r="C346" i="12"/>
  <c r="B347" i="12"/>
  <c r="C347" i="12"/>
  <c r="O373" i="8" s="1"/>
  <c r="B348" i="12"/>
  <c r="C348" i="12"/>
  <c r="B349" i="12"/>
  <c r="C349" i="12"/>
  <c r="B350" i="12"/>
  <c r="C350" i="12"/>
  <c r="B351" i="12"/>
  <c r="N379" i="8" s="1"/>
  <c r="C351" i="12"/>
  <c r="O379" i="8" s="1"/>
  <c r="B352" i="12"/>
  <c r="C352" i="12"/>
  <c r="O380" i="8" s="1"/>
  <c r="B353" i="12"/>
  <c r="C353" i="12"/>
  <c r="B354" i="12"/>
  <c r="C354" i="12"/>
  <c r="B355" i="12"/>
  <c r="C355" i="12"/>
  <c r="B356" i="12"/>
  <c r="C356" i="12"/>
  <c r="B357" i="12"/>
  <c r="C357" i="12"/>
  <c r="B358" i="12"/>
  <c r="C358" i="12"/>
  <c r="B359" i="12"/>
  <c r="N387" i="8" s="1"/>
  <c r="C359" i="12"/>
  <c r="O387" i="8" s="1"/>
  <c r="B360" i="12"/>
  <c r="C360" i="12"/>
  <c r="O388" i="8" s="1"/>
  <c r="B361" i="12"/>
  <c r="C361" i="12"/>
  <c r="B362" i="12"/>
  <c r="C362" i="12"/>
  <c r="O391" i="8" s="1"/>
  <c r="B363" i="12"/>
  <c r="N392" i="8" s="1"/>
  <c r="C363" i="12"/>
  <c r="O392" i="8" s="1"/>
  <c r="B364" i="12"/>
  <c r="C364" i="12"/>
  <c r="O393" i="8" s="1"/>
  <c r="B365" i="12"/>
  <c r="C365" i="12"/>
  <c r="B366" i="12"/>
  <c r="C366" i="12"/>
  <c r="B367" i="12"/>
  <c r="C367" i="12"/>
  <c r="B368" i="12"/>
  <c r="C368" i="12"/>
  <c r="O405" i="8" s="1"/>
  <c r="B369" i="12"/>
  <c r="C369" i="12"/>
  <c r="B370" i="12"/>
  <c r="C370" i="12"/>
  <c r="O400" i="8" s="1"/>
  <c r="B371" i="12"/>
  <c r="N401" i="8" s="1"/>
  <c r="C371" i="12"/>
  <c r="O401" i="8" s="1"/>
  <c r="B372" i="12"/>
  <c r="C372" i="12"/>
  <c r="B373" i="12"/>
  <c r="C373" i="12"/>
  <c r="B374" i="12"/>
  <c r="C374" i="12"/>
  <c r="O404" i="8" s="1"/>
  <c r="B375" i="12"/>
  <c r="C375" i="12"/>
  <c r="B376" i="12"/>
  <c r="C376" i="12"/>
  <c r="B377" i="12"/>
  <c r="C377" i="12"/>
  <c r="B378" i="12"/>
  <c r="C378" i="12"/>
  <c r="D378" i="12" s="1"/>
  <c r="B379" i="12"/>
  <c r="C379" i="12"/>
  <c r="B380" i="12"/>
  <c r="C380" i="12"/>
  <c r="C12" i="12"/>
  <c r="B12" i="12"/>
  <c r="B383" i="12"/>
  <c r="C383" i="12"/>
  <c r="B384" i="12"/>
  <c r="C384" i="12"/>
  <c r="B385" i="12"/>
  <c r="C385" i="12"/>
  <c r="C382" i="12"/>
  <c r="B382" i="12"/>
  <c r="C386" i="12"/>
  <c r="B386" i="12"/>
  <c r="DY381" i="12"/>
  <c r="DX381" i="12"/>
  <c r="DY375" i="12"/>
  <c r="DX375" i="12"/>
  <c r="DY366" i="12"/>
  <c r="DX366" i="12"/>
  <c r="DY355" i="12"/>
  <c r="DX355" i="12"/>
  <c r="DY349" i="12"/>
  <c r="DX349" i="12"/>
  <c r="DY341" i="12"/>
  <c r="DX341" i="12"/>
  <c r="DY332" i="12"/>
  <c r="DX332" i="12"/>
  <c r="DY324" i="12"/>
  <c r="DX324" i="12"/>
  <c r="DY305" i="12"/>
  <c r="DX305" i="12"/>
  <c r="DY297" i="12"/>
  <c r="DX297" i="12"/>
  <c r="DY287" i="12"/>
  <c r="DX287" i="12"/>
  <c r="DY276" i="12"/>
  <c r="DX276" i="12"/>
  <c r="DY267" i="12"/>
  <c r="DX267" i="12"/>
  <c r="DY259" i="12"/>
  <c r="DX259" i="12"/>
  <c r="DY245" i="12"/>
  <c r="DX245" i="12"/>
  <c r="DY232" i="12"/>
  <c r="DX232" i="12"/>
  <c r="DY219" i="12"/>
  <c r="DX219" i="12"/>
  <c r="DY214" i="12"/>
  <c r="DX214" i="12"/>
  <c r="DY205" i="12"/>
  <c r="DX205" i="12"/>
  <c r="DY193" i="12"/>
  <c r="DX193" i="12"/>
  <c r="DY189" i="12"/>
  <c r="DX189" i="12"/>
  <c r="DY176" i="12"/>
  <c r="DX176" i="12"/>
  <c r="DY163" i="12"/>
  <c r="DX163" i="12"/>
  <c r="DY150" i="12"/>
  <c r="DX150" i="12"/>
  <c r="DY139" i="12"/>
  <c r="DX139" i="12"/>
  <c r="DY128" i="12"/>
  <c r="DX128" i="12"/>
  <c r="DY116" i="12"/>
  <c r="DX116" i="12"/>
  <c r="DY107" i="12"/>
  <c r="DX107" i="12"/>
  <c r="DY95" i="12"/>
  <c r="DX95" i="12"/>
  <c r="DY90" i="12"/>
  <c r="DX90" i="12"/>
  <c r="DY73" i="12"/>
  <c r="DX73" i="12"/>
  <c r="DY67" i="12"/>
  <c r="DX67" i="12"/>
  <c r="DY49" i="12"/>
  <c r="DX49" i="12"/>
  <c r="DY45" i="12"/>
  <c r="DX45" i="12"/>
  <c r="DY33" i="12"/>
  <c r="DX33" i="12"/>
  <c r="DY24" i="12"/>
  <c r="DX24" i="12"/>
  <c r="DY15" i="12"/>
  <c r="DX15" i="12"/>
  <c r="DY11" i="12"/>
  <c r="DY8" i="12" s="1"/>
  <c r="DY387" i="12" s="1"/>
  <c r="DX11" i="12"/>
  <c r="DX8" i="12" s="1"/>
  <c r="DX387" i="12" s="1"/>
  <c r="DY10" i="12"/>
  <c r="DX10" i="12"/>
  <c r="DY9" i="12"/>
  <c r="DX9" i="12"/>
  <c r="E115" i="7"/>
  <c r="D115" i="7"/>
  <c r="N17" i="8"/>
  <c r="O17" i="8"/>
  <c r="P17" i="8" s="1"/>
  <c r="N19" i="8"/>
  <c r="O20" i="8"/>
  <c r="O28" i="8"/>
  <c r="O29" i="8"/>
  <c r="N30" i="8"/>
  <c r="N32" i="8"/>
  <c r="O41" i="8"/>
  <c r="O43" i="8"/>
  <c r="O45" i="8"/>
  <c r="O46" i="8"/>
  <c r="N47" i="8"/>
  <c r="O50" i="8"/>
  <c r="N51" i="8"/>
  <c r="N60" i="8"/>
  <c r="O61" i="8"/>
  <c r="N64" i="8"/>
  <c r="D57" i="12"/>
  <c r="N68" i="8"/>
  <c r="N69" i="8"/>
  <c r="O69" i="8"/>
  <c r="O70" i="8"/>
  <c r="N71" i="8"/>
  <c r="N73" i="8"/>
  <c r="O73" i="8"/>
  <c r="O65" i="8"/>
  <c r="O78" i="8"/>
  <c r="N80" i="8"/>
  <c r="O85" i="8"/>
  <c r="N86" i="8"/>
  <c r="O86" i="8"/>
  <c r="O88" i="8"/>
  <c r="O89" i="8"/>
  <c r="N92" i="8"/>
  <c r="N94" i="8"/>
  <c r="O94" i="8"/>
  <c r="O95" i="8"/>
  <c r="N96" i="8"/>
  <c r="O97" i="8"/>
  <c r="O105" i="8"/>
  <c r="N106" i="8"/>
  <c r="O109" i="8"/>
  <c r="O110" i="8"/>
  <c r="O112" i="8"/>
  <c r="O114" i="8"/>
  <c r="N113" i="8"/>
  <c r="N120" i="8"/>
  <c r="O120" i="8"/>
  <c r="O121" i="8"/>
  <c r="N122" i="8"/>
  <c r="O127" i="8"/>
  <c r="N133" i="8"/>
  <c r="O134" i="8"/>
  <c r="N135" i="8"/>
  <c r="O144" i="8"/>
  <c r="N145" i="8"/>
  <c r="O145" i="8"/>
  <c r="N147" i="8"/>
  <c r="N149" i="8"/>
  <c r="O158" i="8"/>
  <c r="N160" i="8"/>
  <c r="O161" i="8"/>
  <c r="O165" i="8"/>
  <c r="N168" i="8"/>
  <c r="N170" i="8"/>
  <c r="O171" i="8"/>
  <c r="N174" i="8"/>
  <c r="O177" i="8"/>
  <c r="N180" i="8"/>
  <c r="O180" i="8"/>
  <c r="O183" i="8"/>
  <c r="O186" i="8"/>
  <c r="D181" i="12"/>
  <c r="N194" i="8"/>
  <c r="O198" i="8"/>
  <c r="N201" i="8"/>
  <c r="O201" i="8"/>
  <c r="N205" i="8"/>
  <c r="O208" i="8"/>
  <c r="N210" i="8"/>
  <c r="O214" i="8"/>
  <c r="O216" i="8"/>
  <c r="N217" i="8"/>
  <c r="O217" i="8"/>
  <c r="O226" i="8"/>
  <c r="O232" i="8"/>
  <c r="O229" i="8"/>
  <c r="O233" i="8"/>
  <c r="N237" i="8"/>
  <c r="N239" i="8"/>
  <c r="O239" i="8"/>
  <c r="O240" i="8"/>
  <c r="N243" i="8"/>
  <c r="N249" i="8"/>
  <c r="O249" i="8"/>
  <c r="O251" i="8"/>
  <c r="O252" i="8"/>
  <c r="O253" i="8"/>
  <c r="N255" i="8"/>
  <c r="O256" i="8"/>
  <c r="O257" i="8"/>
  <c r="O258" i="8"/>
  <c r="O263" i="8"/>
  <c r="O268" i="8"/>
  <c r="O269" i="8"/>
  <c r="O271" i="8"/>
  <c r="O272" i="8"/>
  <c r="O276" i="8"/>
  <c r="N277" i="8"/>
  <c r="O280" i="8"/>
  <c r="N281" i="8"/>
  <c r="O285" i="8"/>
  <c r="O288" i="8"/>
  <c r="N296" i="8"/>
  <c r="O296" i="8"/>
  <c r="O297" i="8"/>
  <c r="N298" i="8"/>
  <c r="O301" i="8"/>
  <c r="N302" i="8"/>
  <c r="O302" i="8"/>
  <c r="O311" i="8"/>
  <c r="N309" i="8"/>
  <c r="N312" i="8"/>
  <c r="O312" i="8"/>
  <c r="N317" i="8"/>
  <c r="O318" i="8"/>
  <c r="N316" i="8"/>
  <c r="O325" i="8"/>
  <c r="O326" i="8"/>
  <c r="N327" i="8"/>
  <c r="O327" i="8"/>
  <c r="N329" i="8"/>
  <c r="O330" i="8"/>
  <c r="O334" i="8"/>
  <c r="O336" i="8"/>
  <c r="N339" i="8"/>
  <c r="N345" i="8"/>
  <c r="O345" i="8"/>
  <c r="N349" i="8"/>
  <c r="N357" i="8"/>
  <c r="N360" i="8"/>
  <c r="O364" i="8"/>
  <c r="N363" i="8"/>
  <c r="O371" i="8"/>
  <c r="O372" i="8"/>
  <c r="O374" i="8"/>
  <c r="N380" i="8"/>
  <c r="O390" i="8"/>
  <c r="N388" i="8"/>
  <c r="O389" i="8"/>
  <c r="N393" i="8"/>
  <c r="O394" i="8"/>
  <c r="O399" i="8"/>
  <c r="N400" i="8"/>
  <c r="N402" i="8"/>
  <c r="O402" i="8"/>
  <c r="D377" i="12"/>
  <c r="DV381" i="12"/>
  <c r="DU381" i="12"/>
  <c r="DV375" i="12"/>
  <c r="DU375" i="12"/>
  <c r="DV366" i="12"/>
  <c r="DU366" i="12"/>
  <c r="DV355" i="12"/>
  <c r="DU355" i="12"/>
  <c r="DV349" i="12"/>
  <c r="DU349" i="12"/>
  <c r="DV341" i="12"/>
  <c r="DU341" i="12"/>
  <c r="DV332" i="12"/>
  <c r="DU332" i="12"/>
  <c r="DV324" i="12"/>
  <c r="DU324" i="12"/>
  <c r="DV305" i="12"/>
  <c r="DU305" i="12"/>
  <c r="DV297" i="12"/>
  <c r="DU297" i="12"/>
  <c r="DV287" i="12"/>
  <c r="DU287" i="12"/>
  <c r="DV276" i="12"/>
  <c r="DU276" i="12"/>
  <c r="DV267" i="12"/>
  <c r="DU267" i="12"/>
  <c r="DV259" i="12"/>
  <c r="DU259" i="12"/>
  <c r="DV245" i="12"/>
  <c r="DU245" i="12"/>
  <c r="DV232" i="12"/>
  <c r="DU232" i="12"/>
  <c r="DV219" i="12"/>
  <c r="DU219" i="12"/>
  <c r="DV214" i="12"/>
  <c r="DU214" i="12"/>
  <c r="DV205" i="12"/>
  <c r="DU205" i="12"/>
  <c r="DV193" i="12"/>
  <c r="DU193" i="12"/>
  <c r="DV189" i="12"/>
  <c r="DU189" i="12"/>
  <c r="DV176" i="12"/>
  <c r="DU176" i="12"/>
  <c r="DV163" i="12"/>
  <c r="DU163" i="12"/>
  <c r="DV150" i="12"/>
  <c r="DU150" i="12"/>
  <c r="DV139" i="12"/>
  <c r="DU139" i="12"/>
  <c r="DV128" i="12"/>
  <c r="DU128" i="12"/>
  <c r="DV116" i="12"/>
  <c r="DU116" i="12"/>
  <c r="DV107" i="12"/>
  <c r="DU107" i="12"/>
  <c r="DV95" i="12"/>
  <c r="DU95" i="12"/>
  <c r="DV90" i="12"/>
  <c r="DU90" i="12"/>
  <c r="DV73" i="12"/>
  <c r="DU73" i="12"/>
  <c r="DV67" i="12"/>
  <c r="DU67" i="12"/>
  <c r="DV49" i="12"/>
  <c r="DU49" i="12"/>
  <c r="DV45" i="12"/>
  <c r="DU45" i="12"/>
  <c r="DV33" i="12"/>
  <c r="DU33" i="12"/>
  <c r="DV24" i="12"/>
  <c r="DU24" i="12"/>
  <c r="DV15" i="12"/>
  <c r="DU15" i="12"/>
  <c r="DV11" i="12"/>
  <c r="DU11" i="12"/>
  <c r="DV10" i="12"/>
  <c r="DU10" i="12"/>
  <c r="DV9" i="12"/>
  <c r="DU9" i="12"/>
  <c r="O30" i="8"/>
  <c r="O40" i="8"/>
  <c r="O44" i="8"/>
  <c r="O59" i="8"/>
  <c r="O74" i="8"/>
  <c r="O83" i="8"/>
  <c r="O93" i="8"/>
  <c r="O101" i="8"/>
  <c r="O106" i="8"/>
  <c r="O113" i="8"/>
  <c r="O117" i="8"/>
  <c r="O122" i="8"/>
  <c r="O129" i="8"/>
  <c r="O148" i="8"/>
  <c r="O149" i="8"/>
  <c r="O157" i="8"/>
  <c r="O169" i="8"/>
  <c r="O173" i="8"/>
  <c r="O181" i="8"/>
  <c r="O182" i="8"/>
  <c r="O187" i="8"/>
  <c r="O209" i="8"/>
  <c r="O222" i="8"/>
  <c r="O223" i="8"/>
  <c r="O244" i="8"/>
  <c r="O264" i="8"/>
  <c r="O284" i="8"/>
  <c r="O290" i="8"/>
  <c r="O308" i="8"/>
  <c r="O333" i="8"/>
  <c r="O337" i="8"/>
  <c r="O386" i="8"/>
  <c r="O403" i="8"/>
  <c r="O408" i="8"/>
  <c r="O411" i="8"/>
  <c r="N67" i="8"/>
  <c r="N65" i="8"/>
  <c r="N404" i="8"/>
  <c r="N403" i="8"/>
  <c r="N399" i="8"/>
  <c r="N394" i="8"/>
  <c r="N391" i="8"/>
  <c r="N389" i="8"/>
  <c r="N374" i="8"/>
  <c r="N371" i="8"/>
  <c r="N372" i="8"/>
  <c r="N370" i="8"/>
  <c r="N347" i="8"/>
  <c r="N337" i="8"/>
  <c r="N335" i="8"/>
  <c r="N334" i="8"/>
  <c r="N333" i="8"/>
  <c r="N330" i="8"/>
  <c r="N328" i="8"/>
  <c r="N326" i="8"/>
  <c r="N325" i="8"/>
  <c r="N321" i="8"/>
  <c r="N318" i="8"/>
  <c r="N308" i="8"/>
  <c r="N306" i="8"/>
  <c r="N307" i="8"/>
  <c r="N305" i="8"/>
  <c r="N300" i="8"/>
  <c r="N301" i="8"/>
  <c r="N297" i="8"/>
  <c r="N295" i="8"/>
  <c r="N287" i="8"/>
  <c r="N289" i="8"/>
  <c r="N290" i="8"/>
  <c r="N288" i="8"/>
  <c r="N285" i="8"/>
  <c r="N284" i="8"/>
  <c r="N278" i="8"/>
  <c r="N279" i="8"/>
  <c r="N280" i="8"/>
  <c r="N259" i="8"/>
  <c r="N256" i="8"/>
  <c r="N252" i="8"/>
  <c r="N253" i="8"/>
  <c r="N251" i="8"/>
  <c r="N246" i="8"/>
  <c r="N245" i="8"/>
  <c r="N241" i="8"/>
  <c r="N240" i="8"/>
  <c r="N233" i="8"/>
  <c r="N229" i="8"/>
  <c r="N224" i="8"/>
  <c r="N215" i="8"/>
  <c r="N214" i="8"/>
  <c r="N212" i="8"/>
  <c r="N209" i="8"/>
  <c r="N208" i="8"/>
  <c r="N200" i="8"/>
  <c r="N199" i="8"/>
  <c r="N198" i="8"/>
  <c r="N197" i="8"/>
  <c r="N192" i="8"/>
  <c r="N193" i="8"/>
  <c r="N187" i="8"/>
  <c r="N186" i="8"/>
  <c r="N184" i="8"/>
  <c r="N182" i="8"/>
  <c r="N178" i="8"/>
  <c r="N173" i="8"/>
  <c r="N172" i="8"/>
  <c r="N169" i="8"/>
  <c r="N166" i="8"/>
  <c r="N158" i="8"/>
  <c r="N157" i="8"/>
  <c r="N154" i="8"/>
  <c r="N155" i="8"/>
  <c r="N153" i="8"/>
  <c r="N148" i="8"/>
  <c r="N144" i="8"/>
  <c r="N142" i="8"/>
  <c r="N141" i="8"/>
  <c r="N137" i="8"/>
  <c r="N134" i="8"/>
  <c r="N132" i="8"/>
  <c r="N129" i="8"/>
  <c r="N128" i="8"/>
  <c r="N127" i="8"/>
  <c r="N117" i="8"/>
  <c r="N121" i="8"/>
  <c r="N118" i="8"/>
  <c r="N114" i="8"/>
  <c r="N110" i="8"/>
  <c r="N109" i="8"/>
  <c r="N107" i="8"/>
  <c r="N105" i="8"/>
  <c r="N102" i="8"/>
  <c r="N101" i="8"/>
  <c r="N97" i="8"/>
  <c r="N90" i="8"/>
  <c r="N89" i="8"/>
  <c r="N87" i="8"/>
  <c r="N85" i="8"/>
  <c r="N84" i="8"/>
  <c r="N78" i="8"/>
  <c r="N74" i="8"/>
  <c r="N70" i="8"/>
  <c r="N61" i="8"/>
  <c r="N62" i="8"/>
  <c r="N46" i="8"/>
  <c r="N43" i="8"/>
  <c r="N41" i="8"/>
  <c r="N31" i="8"/>
  <c r="N29" i="8"/>
  <c r="N20" i="8"/>
  <c r="N21" i="8"/>
  <c r="N18" i="8"/>
  <c r="N13" i="8"/>
  <c r="D54" i="12"/>
  <c r="D61" i="12"/>
  <c r="D65" i="12"/>
  <c r="D66" i="12"/>
  <c r="D179" i="12"/>
  <c r="D209" i="12"/>
  <c r="D213" i="12"/>
  <c r="AQ315" i="12"/>
  <c r="AQ277" i="12"/>
  <c r="AQ215" i="12"/>
  <c r="AQ220" i="12"/>
  <c r="AQ206" i="12"/>
  <c r="AQ190" i="12"/>
  <c r="AQ140" i="12"/>
  <c r="AQ108" i="12"/>
  <c r="AQ46" i="12"/>
  <c r="AQ25" i="12"/>
  <c r="AQ382" i="12"/>
  <c r="DT246" i="12"/>
  <c r="DT68" i="12"/>
  <c r="DQ220" i="12"/>
  <c r="DQ178" i="12"/>
  <c r="DS381" i="12"/>
  <c r="DR381" i="12"/>
  <c r="DS375" i="12"/>
  <c r="DR375" i="12"/>
  <c r="DS366" i="12"/>
  <c r="DR366" i="12"/>
  <c r="DS355" i="12"/>
  <c r="DR355" i="12"/>
  <c r="DS349" i="12"/>
  <c r="DR349" i="12"/>
  <c r="DS341" i="12"/>
  <c r="DR341" i="12"/>
  <c r="DS332" i="12"/>
  <c r="DR332" i="12"/>
  <c r="DS324" i="12"/>
  <c r="DR324" i="12"/>
  <c r="DS305" i="12"/>
  <c r="DR305" i="12"/>
  <c r="DS297" i="12"/>
  <c r="DR297" i="12"/>
  <c r="DS287" i="12"/>
  <c r="DR287" i="12"/>
  <c r="DS276" i="12"/>
  <c r="DR276" i="12"/>
  <c r="DS267" i="12"/>
  <c r="DR267" i="12"/>
  <c r="DS259" i="12"/>
  <c r="DR259" i="12"/>
  <c r="DS245" i="12"/>
  <c r="DT245" i="12" s="1"/>
  <c r="DR245" i="12"/>
  <c r="DS232" i="12"/>
  <c r="DR232" i="12"/>
  <c r="DS219" i="12"/>
  <c r="DR219" i="12"/>
  <c r="DS214" i="12"/>
  <c r="DR214" i="12"/>
  <c r="DS205" i="12"/>
  <c r="DR205" i="12"/>
  <c r="DS193" i="12"/>
  <c r="DR193" i="12"/>
  <c r="DS189" i="12"/>
  <c r="DR189" i="12"/>
  <c r="DS176" i="12"/>
  <c r="DR176" i="12"/>
  <c r="DS163" i="12"/>
  <c r="DR163" i="12"/>
  <c r="DS150" i="12"/>
  <c r="DR150" i="12"/>
  <c r="DS139" i="12"/>
  <c r="DR139" i="12"/>
  <c r="DS128" i="12"/>
  <c r="DR128" i="12"/>
  <c r="DS116" i="12"/>
  <c r="DR116" i="12"/>
  <c r="DS107" i="12"/>
  <c r="DR107" i="12"/>
  <c r="DS95" i="12"/>
  <c r="DR95" i="12"/>
  <c r="DS90" i="12"/>
  <c r="DR90" i="12"/>
  <c r="DS73" i="12"/>
  <c r="DR73" i="12"/>
  <c r="DS67" i="12"/>
  <c r="DR67" i="12"/>
  <c r="DS49" i="12"/>
  <c r="DR49" i="12"/>
  <c r="DS45" i="12"/>
  <c r="DR45" i="12"/>
  <c r="DS33" i="12"/>
  <c r="DR33" i="12"/>
  <c r="DS24" i="12"/>
  <c r="DR24" i="12"/>
  <c r="DS15" i="12"/>
  <c r="DR15" i="12"/>
  <c r="DS11" i="12"/>
  <c r="DR11" i="12"/>
  <c r="DS10" i="12"/>
  <c r="DR10" i="12"/>
  <c r="DS9" i="12"/>
  <c r="DR9" i="12"/>
  <c r="DP381" i="12"/>
  <c r="DO381" i="12"/>
  <c r="DP375" i="12"/>
  <c r="DO375" i="12"/>
  <c r="DP366" i="12"/>
  <c r="DO366" i="12"/>
  <c r="DP355" i="12"/>
  <c r="DO355" i="12"/>
  <c r="DP349" i="12"/>
  <c r="DO349" i="12"/>
  <c r="DP341" i="12"/>
  <c r="DO341" i="12"/>
  <c r="DP332" i="12"/>
  <c r="DO332" i="12"/>
  <c r="DP324" i="12"/>
  <c r="DO324" i="12"/>
  <c r="DP305" i="12"/>
  <c r="DO305" i="12"/>
  <c r="DP297" i="12"/>
  <c r="DO297" i="12"/>
  <c r="DP287" i="12"/>
  <c r="DO287" i="12"/>
  <c r="DP276" i="12"/>
  <c r="DO276" i="12"/>
  <c r="DP267" i="12"/>
  <c r="DO267" i="12"/>
  <c r="DP259" i="12"/>
  <c r="DO259" i="12"/>
  <c r="DP245" i="12"/>
  <c r="DO245" i="12"/>
  <c r="DP232" i="12"/>
  <c r="DO232" i="12"/>
  <c r="DP219" i="12"/>
  <c r="DQ219" i="12" s="1"/>
  <c r="DO219" i="12"/>
  <c r="DP214" i="12"/>
  <c r="DO214" i="12"/>
  <c r="DP205" i="12"/>
  <c r="DO205" i="12"/>
  <c r="DP193" i="12"/>
  <c r="DO193" i="12"/>
  <c r="DP189" i="12"/>
  <c r="DO189" i="12"/>
  <c r="DP176" i="12"/>
  <c r="DO176" i="12"/>
  <c r="DQ176" i="12" s="1"/>
  <c r="DP163" i="12"/>
  <c r="DO163" i="12"/>
  <c r="DP150" i="12"/>
  <c r="DO150" i="12"/>
  <c r="DP139" i="12"/>
  <c r="DO139" i="12"/>
  <c r="DP128" i="12"/>
  <c r="DO128" i="12"/>
  <c r="DP116" i="12"/>
  <c r="DO116" i="12"/>
  <c r="DP107" i="12"/>
  <c r="DO107" i="12"/>
  <c r="DP95" i="12"/>
  <c r="DO95" i="12"/>
  <c r="DP90" i="12"/>
  <c r="DO90" i="12"/>
  <c r="DP73" i="12"/>
  <c r="DO73" i="12"/>
  <c r="DP67" i="12"/>
  <c r="DO67" i="12"/>
  <c r="DP49" i="12"/>
  <c r="DO49" i="12"/>
  <c r="DP45" i="12"/>
  <c r="DO45" i="12"/>
  <c r="DP33" i="12"/>
  <c r="DO33" i="12"/>
  <c r="DP24" i="12"/>
  <c r="C24" i="12" s="1"/>
  <c r="DO24" i="12"/>
  <c r="B24" i="12" s="1"/>
  <c r="DP11" i="12"/>
  <c r="DO11" i="12"/>
  <c r="DP10" i="12"/>
  <c r="DO10" i="12"/>
  <c r="DP9" i="12"/>
  <c r="DO9" i="12"/>
  <c r="DM381" i="12"/>
  <c r="DL381" i="12"/>
  <c r="DM375" i="12"/>
  <c r="DL375" i="12"/>
  <c r="DM366" i="12"/>
  <c r="DL366" i="12"/>
  <c r="DM355" i="12"/>
  <c r="DL355" i="12"/>
  <c r="DM349" i="12"/>
  <c r="DL349" i="12"/>
  <c r="DM341" i="12"/>
  <c r="DL341" i="12"/>
  <c r="DM332" i="12"/>
  <c r="DL332" i="12"/>
  <c r="DM324" i="12"/>
  <c r="DL324" i="12"/>
  <c r="DM305" i="12"/>
  <c r="DL305" i="12"/>
  <c r="DM297" i="12"/>
  <c r="DL297" i="12"/>
  <c r="DM287" i="12"/>
  <c r="DL287" i="12"/>
  <c r="DM276" i="12"/>
  <c r="DL276" i="12"/>
  <c r="DM267" i="12"/>
  <c r="DL267" i="12"/>
  <c r="DM259" i="12"/>
  <c r="DL259" i="12"/>
  <c r="DM245" i="12"/>
  <c r="DL245" i="12"/>
  <c r="DM232" i="12"/>
  <c r="DL232" i="12"/>
  <c r="DM219" i="12"/>
  <c r="DL219" i="12"/>
  <c r="DM214" i="12"/>
  <c r="DL214" i="12"/>
  <c r="DM205" i="12"/>
  <c r="DL205" i="12"/>
  <c r="DM193" i="12"/>
  <c r="DL193" i="12"/>
  <c r="DM189" i="12"/>
  <c r="DL189" i="12"/>
  <c r="DM176" i="12"/>
  <c r="DL176" i="12"/>
  <c r="DM163" i="12"/>
  <c r="DL163" i="12"/>
  <c r="DM150" i="12"/>
  <c r="DL150" i="12"/>
  <c r="DM139" i="12"/>
  <c r="DL139" i="12"/>
  <c r="DM128" i="12"/>
  <c r="DL128" i="12"/>
  <c r="DM116" i="12"/>
  <c r="DL116" i="12"/>
  <c r="DM107" i="12"/>
  <c r="DL107" i="12"/>
  <c r="DM95" i="12"/>
  <c r="DL95" i="12"/>
  <c r="DM90" i="12"/>
  <c r="DL90" i="12"/>
  <c r="DM73" i="12"/>
  <c r="DL73" i="12"/>
  <c r="DM67" i="12"/>
  <c r="DL67" i="12"/>
  <c r="DM49" i="12"/>
  <c r="DL49" i="12"/>
  <c r="DM45" i="12"/>
  <c r="DL45" i="12"/>
  <c r="DM33" i="12"/>
  <c r="DL33" i="12"/>
  <c r="DM24" i="12"/>
  <c r="DL24" i="12"/>
  <c r="DM15" i="12"/>
  <c r="DL15" i="12"/>
  <c r="DM11" i="12"/>
  <c r="DL11" i="12"/>
  <c r="DM10" i="12"/>
  <c r="DL10" i="12"/>
  <c r="DM9" i="12"/>
  <c r="DL9" i="12"/>
  <c r="DJ381" i="12"/>
  <c r="DI381" i="12"/>
  <c r="DJ375" i="12"/>
  <c r="DI375" i="12"/>
  <c r="DJ366" i="12"/>
  <c r="DI366" i="12"/>
  <c r="DJ355" i="12"/>
  <c r="DI355" i="12"/>
  <c r="DJ349" i="12"/>
  <c r="DI349" i="12"/>
  <c r="DJ341" i="12"/>
  <c r="DI341" i="12"/>
  <c r="DJ332" i="12"/>
  <c r="DI332" i="12"/>
  <c r="DJ324" i="12"/>
  <c r="DI324" i="12"/>
  <c r="DJ305" i="12"/>
  <c r="DI305" i="12"/>
  <c r="DJ297" i="12"/>
  <c r="DI297" i="12"/>
  <c r="DJ287" i="12"/>
  <c r="DI287" i="12"/>
  <c r="DJ276" i="12"/>
  <c r="DI276" i="12"/>
  <c r="DJ267" i="12"/>
  <c r="DI267" i="12"/>
  <c r="DJ259" i="12"/>
  <c r="DI259" i="12"/>
  <c r="DJ245" i="12"/>
  <c r="DI245" i="12"/>
  <c r="DJ232" i="12"/>
  <c r="DI232" i="12"/>
  <c r="DJ219" i="12"/>
  <c r="DI219" i="12"/>
  <c r="DJ214" i="12"/>
  <c r="DI214" i="12"/>
  <c r="DJ205" i="12"/>
  <c r="DI205" i="12"/>
  <c r="DJ193" i="12"/>
  <c r="DI193" i="12"/>
  <c r="DJ189" i="12"/>
  <c r="DI189" i="12"/>
  <c r="DJ176" i="12"/>
  <c r="DI176" i="12"/>
  <c r="DJ163" i="12"/>
  <c r="DI163" i="12"/>
  <c r="DJ150" i="12"/>
  <c r="DI150" i="12"/>
  <c r="DJ139" i="12"/>
  <c r="DI139" i="12"/>
  <c r="DJ128" i="12"/>
  <c r="DI128" i="12"/>
  <c r="DJ116" i="12"/>
  <c r="DI116" i="12"/>
  <c r="DJ107" i="12"/>
  <c r="DI107" i="12"/>
  <c r="DJ95" i="12"/>
  <c r="DI95" i="12"/>
  <c r="DJ90" i="12"/>
  <c r="DI90" i="12"/>
  <c r="DJ73" i="12"/>
  <c r="DI73" i="12"/>
  <c r="DJ67" i="12"/>
  <c r="DI67" i="12"/>
  <c r="DJ49" i="12"/>
  <c r="DI49" i="12"/>
  <c r="DJ45" i="12"/>
  <c r="DI45" i="12"/>
  <c r="DJ33" i="12"/>
  <c r="DI33" i="12"/>
  <c r="DJ24" i="12"/>
  <c r="DI24" i="12"/>
  <c r="DJ15" i="12"/>
  <c r="DI15" i="12"/>
  <c r="DJ11" i="12"/>
  <c r="DI11" i="12"/>
  <c r="DJ10" i="12"/>
  <c r="DI10" i="12"/>
  <c r="DJ9" i="12"/>
  <c r="DI9" i="12"/>
  <c r="DG381" i="12"/>
  <c r="DF381" i="12"/>
  <c r="DG375" i="12"/>
  <c r="DF375" i="12"/>
  <c r="DG366" i="12"/>
  <c r="DF366" i="12"/>
  <c r="DG355" i="12"/>
  <c r="DF355" i="12"/>
  <c r="DG349" i="12"/>
  <c r="DF349" i="12"/>
  <c r="DG341" i="12"/>
  <c r="DF341" i="12"/>
  <c r="DG332" i="12"/>
  <c r="DF332" i="12"/>
  <c r="DG324" i="12"/>
  <c r="DF324" i="12"/>
  <c r="DG305" i="12"/>
  <c r="DF305" i="12"/>
  <c r="DG297" i="12"/>
  <c r="DF297" i="12"/>
  <c r="DG287" i="12"/>
  <c r="DF287" i="12"/>
  <c r="DG276" i="12"/>
  <c r="DF276" i="12"/>
  <c r="DG267" i="12"/>
  <c r="DF267" i="12"/>
  <c r="DG259" i="12"/>
  <c r="DF259" i="12"/>
  <c r="DG245" i="12"/>
  <c r="DF245" i="12"/>
  <c r="DG232" i="12"/>
  <c r="DF232" i="12"/>
  <c r="DG219" i="12"/>
  <c r="DF219" i="12"/>
  <c r="DG214" i="12"/>
  <c r="DF214" i="12"/>
  <c r="DG205" i="12"/>
  <c r="DF205" i="12"/>
  <c r="DG193" i="12"/>
  <c r="DF193" i="12"/>
  <c r="DG189" i="12"/>
  <c r="DF189" i="12"/>
  <c r="DG176" i="12"/>
  <c r="DF176" i="12"/>
  <c r="DG163" i="12"/>
  <c r="DF163" i="12"/>
  <c r="DG150" i="12"/>
  <c r="DF150" i="12"/>
  <c r="DG139" i="12"/>
  <c r="DF139" i="12"/>
  <c r="DG128" i="12"/>
  <c r="DF128" i="12"/>
  <c r="DG116" i="12"/>
  <c r="DF116" i="12"/>
  <c r="DG107" i="12"/>
  <c r="DF107" i="12"/>
  <c r="DG95" i="12"/>
  <c r="DF95" i="12"/>
  <c r="DG90" i="12"/>
  <c r="DF90" i="12"/>
  <c r="DG73" i="12"/>
  <c r="DF73" i="12"/>
  <c r="DG67" i="12"/>
  <c r="DF67" i="12"/>
  <c r="DG49" i="12"/>
  <c r="DF49" i="12"/>
  <c r="DG45" i="12"/>
  <c r="DF45" i="12"/>
  <c r="DG33" i="12"/>
  <c r="DF33" i="12"/>
  <c r="DG24" i="12"/>
  <c r="DF24" i="12"/>
  <c r="DG15" i="12"/>
  <c r="DF15" i="12"/>
  <c r="DG11" i="12"/>
  <c r="DF11" i="12"/>
  <c r="DG10" i="12"/>
  <c r="DF10" i="12"/>
  <c r="DG9" i="12"/>
  <c r="DF9" i="12"/>
  <c r="DD381" i="12"/>
  <c r="DC381" i="12"/>
  <c r="DD375" i="12"/>
  <c r="DC375" i="12"/>
  <c r="DD366" i="12"/>
  <c r="DC366" i="12"/>
  <c r="DD355" i="12"/>
  <c r="DC355" i="12"/>
  <c r="DD349" i="12"/>
  <c r="DC349" i="12"/>
  <c r="DD341" i="12"/>
  <c r="DC341" i="12"/>
  <c r="DD332" i="12"/>
  <c r="DC332" i="12"/>
  <c r="DD324" i="12"/>
  <c r="DC324" i="12"/>
  <c r="DD305" i="12"/>
  <c r="DC305" i="12"/>
  <c r="DD297" i="12"/>
  <c r="DC297" i="12"/>
  <c r="DD287" i="12"/>
  <c r="DC287" i="12"/>
  <c r="DD276" i="12"/>
  <c r="DC276" i="12"/>
  <c r="DD267" i="12"/>
  <c r="DC267" i="12"/>
  <c r="DD259" i="12"/>
  <c r="DC259" i="12"/>
  <c r="DD245" i="12"/>
  <c r="DC245" i="12"/>
  <c r="DD232" i="12"/>
  <c r="DC232" i="12"/>
  <c r="DD219" i="12"/>
  <c r="DC219" i="12"/>
  <c r="DD214" i="12"/>
  <c r="DC214" i="12"/>
  <c r="DD205" i="12"/>
  <c r="DC205" i="12"/>
  <c r="DD193" i="12"/>
  <c r="DC193" i="12"/>
  <c r="DD189" i="12"/>
  <c r="DC189" i="12"/>
  <c r="DD176" i="12"/>
  <c r="DC176" i="12"/>
  <c r="DD163" i="12"/>
  <c r="DC163" i="12"/>
  <c r="DD150" i="12"/>
  <c r="DC150" i="12"/>
  <c r="DD139" i="12"/>
  <c r="DC139" i="12"/>
  <c r="DD128" i="12"/>
  <c r="DC128" i="12"/>
  <c r="DD116" i="12"/>
  <c r="DC116" i="12"/>
  <c r="DD107" i="12"/>
  <c r="DC107" i="12"/>
  <c r="DD95" i="12"/>
  <c r="DC95" i="12"/>
  <c r="DD90" i="12"/>
  <c r="DC90" i="12"/>
  <c r="DD73" i="12"/>
  <c r="DC73" i="12"/>
  <c r="DD67" i="12"/>
  <c r="DC67" i="12"/>
  <c r="DD49" i="12"/>
  <c r="DC49" i="12"/>
  <c r="DD45" i="12"/>
  <c r="DC45" i="12"/>
  <c r="DD33" i="12"/>
  <c r="DC33" i="12"/>
  <c r="DD24" i="12"/>
  <c r="DC24" i="12"/>
  <c r="DD15" i="12"/>
  <c r="DC15" i="12"/>
  <c r="DD11" i="12"/>
  <c r="DC11" i="12"/>
  <c r="DD10" i="12"/>
  <c r="DC10" i="12"/>
  <c r="DD9" i="12"/>
  <c r="DC9" i="12"/>
  <c r="DA381" i="12"/>
  <c r="CZ381" i="12"/>
  <c r="DA375" i="12"/>
  <c r="CZ375" i="12"/>
  <c r="DA366" i="12"/>
  <c r="CZ366" i="12"/>
  <c r="DA355" i="12"/>
  <c r="CZ355" i="12"/>
  <c r="DA349" i="12"/>
  <c r="CZ349" i="12"/>
  <c r="DA341" i="12"/>
  <c r="CZ341" i="12"/>
  <c r="DA332" i="12"/>
  <c r="CZ332" i="12"/>
  <c r="DA324" i="12"/>
  <c r="CZ324" i="12"/>
  <c r="DA305" i="12"/>
  <c r="CZ305" i="12"/>
  <c r="DA297" i="12"/>
  <c r="CZ297" i="12"/>
  <c r="DA287" i="12"/>
  <c r="CZ287" i="12"/>
  <c r="DA276" i="12"/>
  <c r="CZ276" i="12"/>
  <c r="DA267" i="12"/>
  <c r="CZ267" i="12"/>
  <c r="DA259" i="12"/>
  <c r="CZ259" i="12"/>
  <c r="DA245" i="12"/>
  <c r="CZ245" i="12"/>
  <c r="DA232" i="12"/>
  <c r="CZ232" i="12"/>
  <c r="DA219" i="12"/>
  <c r="CZ219" i="12"/>
  <c r="DA214" i="12"/>
  <c r="CZ214" i="12"/>
  <c r="DA205" i="12"/>
  <c r="CZ205" i="12"/>
  <c r="DA193" i="12"/>
  <c r="CZ193" i="12"/>
  <c r="DA189" i="12"/>
  <c r="CZ189" i="12"/>
  <c r="DA176" i="12"/>
  <c r="CZ176" i="12"/>
  <c r="DA163" i="12"/>
  <c r="CZ163" i="12"/>
  <c r="DA150" i="12"/>
  <c r="CZ150" i="12"/>
  <c r="DA139" i="12"/>
  <c r="CZ139" i="12"/>
  <c r="DA128" i="12"/>
  <c r="CZ128" i="12"/>
  <c r="DA116" i="12"/>
  <c r="CZ116" i="12"/>
  <c r="DA107" i="12"/>
  <c r="CZ107" i="12"/>
  <c r="DA95" i="12"/>
  <c r="CZ95" i="12"/>
  <c r="DA90" i="12"/>
  <c r="CZ90" i="12"/>
  <c r="DA73" i="12"/>
  <c r="CZ73" i="12"/>
  <c r="DA67" i="12"/>
  <c r="CZ67" i="12"/>
  <c r="DA49" i="12"/>
  <c r="CZ49" i="12"/>
  <c r="DA45" i="12"/>
  <c r="CZ45" i="12"/>
  <c r="DA33" i="12"/>
  <c r="CZ33" i="12"/>
  <c r="DA24" i="12"/>
  <c r="CZ24" i="12"/>
  <c r="DA15" i="12"/>
  <c r="CZ15" i="12"/>
  <c r="DA11" i="12"/>
  <c r="CZ11" i="12"/>
  <c r="DA10" i="12"/>
  <c r="CZ10" i="12"/>
  <c r="DA9" i="12"/>
  <c r="CZ9" i="12"/>
  <c r="CX381" i="12"/>
  <c r="CW381" i="12"/>
  <c r="CX375" i="12"/>
  <c r="CW375" i="12"/>
  <c r="CX366" i="12"/>
  <c r="CW366" i="12"/>
  <c r="CX355" i="12"/>
  <c r="CW355" i="12"/>
  <c r="CX349" i="12"/>
  <c r="CW349" i="12"/>
  <c r="CX341" i="12"/>
  <c r="CW341" i="12"/>
  <c r="CX332" i="12"/>
  <c r="CW332" i="12"/>
  <c r="CX324" i="12"/>
  <c r="CW324" i="12"/>
  <c r="CX305" i="12"/>
  <c r="CW305" i="12"/>
  <c r="CX297" i="12"/>
  <c r="CW297" i="12"/>
  <c r="CX287" i="12"/>
  <c r="CW287" i="12"/>
  <c r="CX276" i="12"/>
  <c r="CW276" i="12"/>
  <c r="CX267" i="12"/>
  <c r="CW267" i="12"/>
  <c r="CX259" i="12"/>
  <c r="CW259" i="12"/>
  <c r="CX245" i="12"/>
  <c r="CW245" i="12"/>
  <c r="CX232" i="12"/>
  <c r="CW232" i="12"/>
  <c r="CX219" i="12"/>
  <c r="CW219" i="12"/>
  <c r="CX214" i="12"/>
  <c r="CW214" i="12"/>
  <c r="CX205" i="12"/>
  <c r="CW205" i="12"/>
  <c r="CX193" i="12"/>
  <c r="CW193" i="12"/>
  <c r="CX189" i="12"/>
  <c r="CW189" i="12"/>
  <c r="CX176" i="12"/>
  <c r="CW176" i="12"/>
  <c r="CX163" i="12"/>
  <c r="CW163" i="12"/>
  <c r="CX150" i="12"/>
  <c r="CW150" i="12"/>
  <c r="CX139" i="12"/>
  <c r="CW139" i="12"/>
  <c r="CX128" i="12"/>
  <c r="CW128" i="12"/>
  <c r="CX116" i="12"/>
  <c r="CW116" i="12"/>
  <c r="CX107" i="12"/>
  <c r="CW107" i="12"/>
  <c r="CX95" i="12"/>
  <c r="CW95" i="12"/>
  <c r="CX90" i="12"/>
  <c r="CW90" i="12"/>
  <c r="CX73" i="12"/>
  <c r="CW73" i="12"/>
  <c r="CX67" i="12"/>
  <c r="CW67" i="12"/>
  <c r="CX49" i="12"/>
  <c r="CW49" i="12"/>
  <c r="CX45" i="12"/>
  <c r="CW45" i="12"/>
  <c r="CX33" i="12"/>
  <c r="CW33" i="12"/>
  <c r="CX24" i="12"/>
  <c r="CW24" i="12"/>
  <c r="CX15" i="12"/>
  <c r="CW15" i="12"/>
  <c r="CX11" i="12"/>
  <c r="CW11" i="12"/>
  <c r="CX10" i="12"/>
  <c r="CW10" i="12"/>
  <c r="CX9" i="12"/>
  <c r="CW9" i="12"/>
  <c r="CU381" i="12"/>
  <c r="CT381" i="12"/>
  <c r="CU375" i="12"/>
  <c r="CT375" i="12"/>
  <c r="CU366" i="12"/>
  <c r="CT366" i="12"/>
  <c r="CU355" i="12"/>
  <c r="CT355" i="12"/>
  <c r="CU349" i="12"/>
  <c r="CT349" i="12"/>
  <c r="CU341" i="12"/>
  <c r="CT341" i="12"/>
  <c r="CU332" i="12"/>
  <c r="CT332" i="12"/>
  <c r="CU324" i="12"/>
  <c r="CT324" i="12"/>
  <c r="CU305" i="12"/>
  <c r="CT305" i="12"/>
  <c r="CU297" i="12"/>
  <c r="CT297" i="12"/>
  <c r="CU287" i="12"/>
  <c r="CT287" i="12"/>
  <c r="CU276" i="12"/>
  <c r="CT276" i="12"/>
  <c r="CU267" i="12"/>
  <c r="CT267" i="12"/>
  <c r="CU259" i="12"/>
  <c r="CT259" i="12"/>
  <c r="CU245" i="12"/>
  <c r="CT245" i="12"/>
  <c r="CU232" i="12"/>
  <c r="CT232" i="12"/>
  <c r="CU219" i="12"/>
  <c r="CT219" i="12"/>
  <c r="CU214" i="12"/>
  <c r="CT214" i="12"/>
  <c r="CU205" i="12"/>
  <c r="CT205" i="12"/>
  <c r="CU193" i="12"/>
  <c r="CT193" i="12"/>
  <c r="CU189" i="12"/>
  <c r="CT189" i="12"/>
  <c r="CU176" i="12"/>
  <c r="CT176" i="12"/>
  <c r="CU163" i="12"/>
  <c r="CT163" i="12"/>
  <c r="CU150" i="12"/>
  <c r="CT150" i="12"/>
  <c r="CU139" i="12"/>
  <c r="CT139" i="12"/>
  <c r="CU128" i="12"/>
  <c r="CT128" i="12"/>
  <c r="CU116" i="12"/>
  <c r="CT116" i="12"/>
  <c r="CU107" i="12"/>
  <c r="CT107" i="12"/>
  <c r="CU95" i="12"/>
  <c r="CT95" i="12"/>
  <c r="CU90" i="12"/>
  <c r="CT90" i="12"/>
  <c r="CU73" i="12"/>
  <c r="CT73" i="12"/>
  <c r="CU67" i="12"/>
  <c r="CT67" i="12"/>
  <c r="CU49" i="12"/>
  <c r="CT49" i="12"/>
  <c r="CU45" i="12"/>
  <c r="CT45" i="12"/>
  <c r="CU33" i="12"/>
  <c r="CT33" i="12"/>
  <c r="CU24" i="12"/>
  <c r="CT24" i="12"/>
  <c r="CU15" i="12"/>
  <c r="CT15" i="12"/>
  <c r="CU11" i="12"/>
  <c r="CT11" i="12"/>
  <c r="CU10" i="12"/>
  <c r="CT10" i="12"/>
  <c r="CU9" i="12"/>
  <c r="CT9" i="12"/>
  <c r="DQ10" i="12" l="1"/>
  <c r="D187" i="12"/>
  <c r="D52" i="12"/>
  <c r="D62" i="12"/>
  <c r="O68" i="8"/>
  <c r="D63" i="12"/>
  <c r="P29" i="8"/>
  <c r="O225" i="8"/>
  <c r="D211" i="12"/>
  <c r="D53" i="12"/>
  <c r="D185" i="12"/>
  <c r="D60" i="12"/>
  <c r="O196" i="8"/>
  <c r="C381" i="12"/>
  <c r="P19" i="8"/>
  <c r="D184" i="12"/>
  <c r="O193" i="8"/>
  <c r="O67" i="8"/>
  <c r="P21" i="8"/>
  <c r="B381" i="12"/>
  <c r="O64" i="8"/>
  <c r="D379" i="12"/>
  <c r="P31" i="8"/>
  <c r="P20" i="8"/>
  <c r="P18" i="8"/>
  <c r="P13" i="8"/>
  <c r="P22" i="8"/>
  <c r="D14" i="12"/>
  <c r="D188" i="12"/>
  <c r="D180" i="12"/>
  <c r="O194" i="8"/>
  <c r="O63" i="8"/>
  <c r="P30" i="8"/>
  <c r="P32" i="8"/>
  <c r="D186" i="12"/>
  <c r="D59" i="12"/>
  <c r="D64" i="12"/>
  <c r="O221" i="8"/>
  <c r="DU8" i="12"/>
  <c r="DU387" i="12" s="1"/>
  <c r="DV8" i="12"/>
  <c r="DV387" i="12" s="1"/>
  <c r="DT67" i="12"/>
  <c r="DQ9" i="12"/>
  <c r="DG8" i="12"/>
  <c r="DT9" i="12"/>
  <c r="CU8" i="12"/>
  <c r="CU387" i="12" s="1"/>
  <c r="E106" i="7" s="1"/>
  <c r="CZ8" i="12"/>
  <c r="CZ387" i="12" s="1"/>
  <c r="D108" i="7" s="1"/>
  <c r="CX8" i="12"/>
  <c r="CX387" i="12" s="1"/>
  <c r="E107" i="7" s="1"/>
  <c r="DL8" i="12"/>
  <c r="DL387" i="12" s="1"/>
  <c r="D112" i="7" s="1"/>
  <c r="DJ8" i="12"/>
  <c r="DJ387" i="12" s="1"/>
  <c r="E111" i="7" s="1"/>
  <c r="DM8" i="12"/>
  <c r="DD8" i="12"/>
  <c r="DD387" i="12" s="1"/>
  <c r="E109" i="7" s="1"/>
  <c r="DA8" i="12"/>
  <c r="DA387" i="12" s="1"/>
  <c r="E108" i="7" s="1"/>
  <c r="DS8" i="12"/>
  <c r="DS387" i="12" s="1"/>
  <c r="E114" i="7" s="1"/>
  <c r="DP8" i="12"/>
  <c r="DO8" i="12"/>
  <c r="DO387" i="12" s="1"/>
  <c r="DR8" i="12"/>
  <c r="DR387" i="12" s="1"/>
  <c r="D114" i="7" s="1"/>
  <c r="DI8" i="12"/>
  <c r="DI387" i="12" s="1"/>
  <c r="D111" i="7" s="1"/>
  <c r="DF8" i="12"/>
  <c r="DF387" i="12" s="1"/>
  <c r="D110" i="7" s="1"/>
  <c r="DG387" i="12"/>
  <c r="E110" i="7" s="1"/>
  <c r="DH8" i="12"/>
  <c r="DC8" i="12"/>
  <c r="DC387" i="12" s="1"/>
  <c r="D109" i="7" s="1"/>
  <c r="CW8" i="12"/>
  <c r="CW387" i="12" s="1"/>
  <c r="D107" i="7" s="1"/>
  <c r="CT8" i="12"/>
  <c r="CT387" i="12" s="1"/>
  <c r="D113" i="7" l="1"/>
  <c r="D74" i="7" s="1"/>
  <c r="B387" i="12"/>
  <c r="F109" i="7"/>
  <c r="DN8" i="12"/>
  <c r="F107" i="7"/>
  <c r="F110" i="7"/>
  <c r="DB387" i="12"/>
  <c r="F108" i="7"/>
  <c r="CV387" i="12"/>
  <c r="D106" i="7"/>
  <c r="F106" i="7" s="1"/>
  <c r="F111" i="7"/>
  <c r="DB8" i="12"/>
  <c r="DM387" i="12"/>
  <c r="E112" i="7" s="1"/>
  <c r="F114" i="7"/>
  <c r="DT8" i="12"/>
  <c r="DT387" i="12"/>
  <c r="DQ8" i="12"/>
  <c r="DP387" i="12"/>
  <c r="C387" i="12" s="1"/>
  <c r="DK8" i="12"/>
  <c r="DK387" i="12"/>
  <c r="DH387" i="12"/>
  <c r="DE8" i="12"/>
  <c r="DE387" i="12"/>
  <c r="CY8" i="12"/>
  <c r="CY387" i="12"/>
  <c r="CV8" i="12"/>
  <c r="CS51" i="12"/>
  <c r="CR381" i="12"/>
  <c r="CQ381" i="12"/>
  <c r="CR375" i="12"/>
  <c r="CQ375" i="12"/>
  <c r="CR366" i="12"/>
  <c r="CQ366" i="12"/>
  <c r="CR355" i="12"/>
  <c r="CQ355" i="12"/>
  <c r="CR349" i="12"/>
  <c r="CQ349" i="12"/>
  <c r="CR341" i="12"/>
  <c r="CQ341" i="12"/>
  <c r="CR332" i="12"/>
  <c r="CQ332" i="12"/>
  <c r="CR324" i="12"/>
  <c r="CQ324" i="12"/>
  <c r="CR305" i="12"/>
  <c r="CQ305" i="12"/>
  <c r="CR297" i="12"/>
  <c r="CQ297" i="12"/>
  <c r="CR287" i="12"/>
  <c r="CQ287" i="12"/>
  <c r="CR276" i="12"/>
  <c r="CQ276" i="12"/>
  <c r="CR267" i="12"/>
  <c r="CQ267" i="12"/>
  <c r="CR259" i="12"/>
  <c r="CQ259" i="12"/>
  <c r="CR245" i="12"/>
  <c r="CQ245" i="12"/>
  <c r="CR232" i="12"/>
  <c r="CQ232" i="12"/>
  <c r="CR219" i="12"/>
  <c r="CQ219" i="12"/>
  <c r="CR214" i="12"/>
  <c r="CQ214" i="12"/>
  <c r="CR205" i="12"/>
  <c r="CQ205" i="12"/>
  <c r="CR193" i="12"/>
  <c r="CQ193" i="12"/>
  <c r="CR189" i="12"/>
  <c r="CQ189" i="12"/>
  <c r="CR176" i="12"/>
  <c r="CQ176" i="12"/>
  <c r="CR163" i="12"/>
  <c r="CQ163" i="12"/>
  <c r="CR150" i="12"/>
  <c r="CQ150" i="12"/>
  <c r="CR139" i="12"/>
  <c r="CQ139" i="12"/>
  <c r="CR128" i="12"/>
  <c r="CQ128" i="12"/>
  <c r="CR116" i="12"/>
  <c r="CQ116" i="12"/>
  <c r="CR107" i="12"/>
  <c r="CQ107" i="12"/>
  <c r="CR95" i="12"/>
  <c r="CQ95" i="12"/>
  <c r="CR90" i="12"/>
  <c r="CQ90" i="12"/>
  <c r="CR73" i="12"/>
  <c r="CQ73" i="12"/>
  <c r="CR67" i="12"/>
  <c r="CQ67" i="12"/>
  <c r="CR49" i="12"/>
  <c r="CQ49" i="12"/>
  <c r="CS49" i="12" s="1"/>
  <c r="CR45" i="12"/>
  <c r="CQ45" i="12"/>
  <c r="CR33" i="12"/>
  <c r="CQ33" i="12"/>
  <c r="CR24" i="12"/>
  <c r="CQ24" i="12"/>
  <c r="CR15" i="12"/>
  <c r="CQ15" i="12"/>
  <c r="CR11" i="12"/>
  <c r="CQ11" i="12"/>
  <c r="CR10" i="12"/>
  <c r="CQ10" i="12"/>
  <c r="CR9" i="12"/>
  <c r="CQ9" i="12"/>
  <c r="CP382" i="12"/>
  <c r="CO381" i="12"/>
  <c r="CN381" i="12"/>
  <c r="CO375" i="12"/>
  <c r="CN375" i="12"/>
  <c r="CO366" i="12"/>
  <c r="CN366" i="12"/>
  <c r="CP356" i="12"/>
  <c r="CO355" i="12"/>
  <c r="CN355" i="12"/>
  <c r="CO349" i="12"/>
  <c r="CN349" i="12"/>
  <c r="CO341" i="12"/>
  <c r="CN341" i="12"/>
  <c r="CP333" i="12"/>
  <c r="CO332" i="12"/>
  <c r="CN332" i="12"/>
  <c r="CO324" i="12"/>
  <c r="CN324" i="12"/>
  <c r="CO305" i="12"/>
  <c r="CN305" i="12"/>
  <c r="CO297" i="12"/>
  <c r="CN297" i="12"/>
  <c r="CO287" i="12"/>
  <c r="CN287" i="12"/>
  <c r="CO276" i="12"/>
  <c r="CN276" i="12"/>
  <c r="CO267" i="12"/>
  <c r="CN267" i="12"/>
  <c r="CO259" i="12"/>
  <c r="CN259" i="12"/>
  <c r="CO245" i="12"/>
  <c r="CN245" i="12"/>
  <c r="CP233" i="12"/>
  <c r="CO232" i="12"/>
  <c r="CN232" i="12"/>
  <c r="CO219" i="12"/>
  <c r="CN219" i="12"/>
  <c r="CO214" i="12"/>
  <c r="CN214" i="12"/>
  <c r="CO205" i="12"/>
  <c r="CN205" i="12"/>
  <c r="CO193" i="12"/>
  <c r="CN193" i="12"/>
  <c r="CO189" i="12"/>
  <c r="CN189" i="12"/>
  <c r="CP177" i="12"/>
  <c r="CO176" i="12"/>
  <c r="CN176" i="12"/>
  <c r="CO163" i="12"/>
  <c r="CN163" i="12"/>
  <c r="CO150" i="12"/>
  <c r="CN150" i="12"/>
  <c r="CO139" i="12"/>
  <c r="CN139" i="12"/>
  <c r="CP129" i="12"/>
  <c r="CO128" i="12"/>
  <c r="CN128" i="12"/>
  <c r="CO116" i="12"/>
  <c r="CN116" i="12"/>
  <c r="CO107" i="12"/>
  <c r="CN107" i="12"/>
  <c r="CP96" i="12"/>
  <c r="CO95" i="12"/>
  <c r="CN95" i="12"/>
  <c r="CO90" i="12"/>
  <c r="CN90" i="12"/>
  <c r="CP74" i="12"/>
  <c r="CO73" i="12"/>
  <c r="CN73" i="12"/>
  <c r="CO67" i="12"/>
  <c r="CN67" i="12"/>
  <c r="CP50" i="12"/>
  <c r="CO49" i="12"/>
  <c r="CN49" i="12"/>
  <c r="CP46" i="12"/>
  <c r="CO45" i="12"/>
  <c r="CN45" i="12"/>
  <c r="CO33" i="12"/>
  <c r="CN33" i="12"/>
  <c r="CO24" i="12"/>
  <c r="CN24" i="12"/>
  <c r="CO15" i="12"/>
  <c r="CN15" i="12"/>
  <c r="CO11" i="12"/>
  <c r="CN11" i="12"/>
  <c r="CO10" i="12"/>
  <c r="CN10" i="12"/>
  <c r="CO9" i="12"/>
  <c r="CN9" i="12"/>
  <c r="CM74" i="12"/>
  <c r="CM73" i="12"/>
  <c r="CK205" i="12"/>
  <c r="CL381" i="12"/>
  <c r="CK381" i="12"/>
  <c r="CL375" i="12"/>
  <c r="CK375" i="12"/>
  <c r="CL366" i="12"/>
  <c r="CK366" i="12"/>
  <c r="CL355" i="12"/>
  <c r="CK355" i="12"/>
  <c r="CL349" i="12"/>
  <c r="CK349" i="12"/>
  <c r="CL341" i="12"/>
  <c r="CK341" i="12"/>
  <c r="CL332" i="12"/>
  <c r="CK332" i="12"/>
  <c r="CL324" i="12"/>
  <c r="CK324" i="12"/>
  <c r="CL305" i="12"/>
  <c r="CK305" i="12"/>
  <c r="CL297" i="12"/>
  <c r="CK297" i="12"/>
  <c r="CL287" i="12"/>
  <c r="CK287" i="12"/>
  <c r="CL276" i="12"/>
  <c r="CK276" i="12"/>
  <c r="CL267" i="12"/>
  <c r="CK267" i="12"/>
  <c r="CL259" i="12"/>
  <c r="CK259" i="12"/>
  <c r="CL245" i="12"/>
  <c r="CK245" i="12"/>
  <c r="CL232" i="12"/>
  <c r="CK232" i="12"/>
  <c r="CL219" i="12"/>
  <c r="CK219" i="12"/>
  <c r="CL214" i="12"/>
  <c r="CK214" i="12"/>
  <c r="CL205" i="12"/>
  <c r="CL193" i="12"/>
  <c r="CK193" i="12"/>
  <c r="CL189" i="12"/>
  <c r="CK189" i="12"/>
  <c r="CL176" i="12"/>
  <c r="CK176" i="12"/>
  <c r="CL163" i="12"/>
  <c r="CK163" i="12"/>
  <c r="CL150" i="12"/>
  <c r="CK150" i="12"/>
  <c r="CL139" i="12"/>
  <c r="CK139" i="12"/>
  <c r="CL128" i="12"/>
  <c r="CK128" i="12"/>
  <c r="CL116" i="12"/>
  <c r="CK116" i="12"/>
  <c r="CL107" i="12"/>
  <c r="CK107" i="12"/>
  <c r="CL95" i="12"/>
  <c r="CK95" i="12"/>
  <c r="CL90" i="12"/>
  <c r="CK90" i="12"/>
  <c r="CL73" i="12"/>
  <c r="CK73" i="12"/>
  <c r="CL67" i="12"/>
  <c r="CK67" i="12"/>
  <c r="CL49" i="12"/>
  <c r="CK49" i="12"/>
  <c r="CL45" i="12"/>
  <c r="CK45" i="12"/>
  <c r="CL33" i="12"/>
  <c r="CK33" i="12"/>
  <c r="CL24" i="12"/>
  <c r="CK24" i="12"/>
  <c r="CL15" i="12"/>
  <c r="CK15" i="12"/>
  <c r="CL11" i="12"/>
  <c r="CK11" i="12"/>
  <c r="CL10" i="12"/>
  <c r="CK10" i="12"/>
  <c r="CL9" i="12"/>
  <c r="CK9" i="12"/>
  <c r="CJ382" i="12"/>
  <c r="CI381" i="12"/>
  <c r="CH381" i="12"/>
  <c r="CJ376" i="12"/>
  <c r="CI375" i="12"/>
  <c r="CH375" i="12"/>
  <c r="CI366" i="12"/>
  <c r="CH366" i="12"/>
  <c r="CI355" i="12"/>
  <c r="CH355" i="12"/>
  <c r="CI349" i="12"/>
  <c r="CH349" i="12"/>
  <c r="CI341" i="12"/>
  <c r="CH341" i="12"/>
  <c r="CI332" i="12"/>
  <c r="CH332" i="12"/>
  <c r="CI324" i="12"/>
  <c r="CH324" i="12"/>
  <c r="CI305" i="12"/>
  <c r="CH305" i="12"/>
  <c r="CI297" i="12"/>
  <c r="CH297" i="12"/>
  <c r="CI287" i="12"/>
  <c r="CH287" i="12"/>
  <c r="CI276" i="12"/>
  <c r="CH276" i="12"/>
  <c r="CI267" i="12"/>
  <c r="CH267" i="12"/>
  <c r="CI259" i="12"/>
  <c r="CH259" i="12"/>
  <c r="CI245" i="12"/>
  <c r="CH245" i="12"/>
  <c r="CI232" i="12"/>
  <c r="CH232" i="12"/>
  <c r="CI219" i="12"/>
  <c r="CH219" i="12"/>
  <c r="CI214" i="12"/>
  <c r="CH214" i="12"/>
  <c r="CJ206" i="12"/>
  <c r="CI205" i="12"/>
  <c r="CH205" i="12"/>
  <c r="CI193" i="12"/>
  <c r="CH193" i="12"/>
  <c r="CI189" i="12"/>
  <c r="CH189" i="12"/>
  <c r="CI176" i="12"/>
  <c r="CH176" i="12"/>
  <c r="CI163" i="12"/>
  <c r="CH163" i="12"/>
  <c r="CI150" i="12"/>
  <c r="CH150" i="12"/>
  <c r="CI139" i="12"/>
  <c r="CH139" i="12"/>
  <c r="CI128" i="12"/>
  <c r="CH128" i="12"/>
  <c r="CI116" i="12"/>
  <c r="CH116" i="12"/>
  <c r="CI107" i="12"/>
  <c r="CH107" i="12"/>
  <c r="CI95" i="12"/>
  <c r="CH95" i="12"/>
  <c r="CI90" i="12"/>
  <c r="CH90" i="12"/>
  <c r="CI73" i="12"/>
  <c r="CH73" i="12"/>
  <c r="CI67" i="12"/>
  <c r="CH67" i="12"/>
  <c r="CI49" i="12"/>
  <c r="CH49" i="12"/>
  <c r="CI45" i="12"/>
  <c r="CH45" i="12"/>
  <c r="CI33" i="12"/>
  <c r="CH33" i="12"/>
  <c r="CI24" i="12"/>
  <c r="CH24" i="12"/>
  <c r="CI15" i="12"/>
  <c r="CH15" i="12"/>
  <c r="CI11" i="12"/>
  <c r="CH11" i="12"/>
  <c r="CI10" i="12"/>
  <c r="CH10" i="12"/>
  <c r="CI9" i="12"/>
  <c r="CH9" i="12"/>
  <c r="CG382" i="12"/>
  <c r="CG384" i="12"/>
  <c r="CG385" i="12"/>
  <c r="CG16" i="12"/>
  <c r="CG25" i="12"/>
  <c r="CG34" i="12"/>
  <c r="CG46" i="12"/>
  <c r="CG50" i="12"/>
  <c r="CG68" i="12"/>
  <c r="CG74" i="12"/>
  <c r="CG91" i="12"/>
  <c r="CG96" i="12"/>
  <c r="CG108" i="12"/>
  <c r="CG117" i="12"/>
  <c r="CG129" i="12"/>
  <c r="CG151" i="12"/>
  <c r="CG177" i="12"/>
  <c r="CG190" i="12"/>
  <c r="CG194" i="12"/>
  <c r="CG206" i="12"/>
  <c r="CG215" i="12"/>
  <c r="CG220" i="12"/>
  <c r="CG233" i="12"/>
  <c r="CG246" i="12"/>
  <c r="CG260" i="12"/>
  <c r="CG268" i="12"/>
  <c r="CG277" i="12"/>
  <c r="CG288" i="12"/>
  <c r="CG298" i="12"/>
  <c r="CG306" i="12"/>
  <c r="CG325" i="12"/>
  <c r="CG333" i="12"/>
  <c r="CG342" i="12"/>
  <c r="CG350" i="12"/>
  <c r="CG356" i="12"/>
  <c r="CG367" i="12"/>
  <c r="CG376" i="12"/>
  <c r="CF381" i="12"/>
  <c r="CE381" i="12"/>
  <c r="CF375" i="12"/>
  <c r="CE375" i="12"/>
  <c r="CF366" i="12"/>
  <c r="CE366" i="12"/>
  <c r="CF355" i="12"/>
  <c r="CE355" i="12"/>
  <c r="CF349" i="12"/>
  <c r="CE349" i="12"/>
  <c r="CF341" i="12"/>
  <c r="CE341" i="12"/>
  <c r="CF332" i="12"/>
  <c r="CE332" i="12"/>
  <c r="CF324" i="12"/>
  <c r="CE324" i="12"/>
  <c r="CF305" i="12"/>
  <c r="CE305" i="12"/>
  <c r="CF297" i="12"/>
  <c r="CE297" i="12"/>
  <c r="CF287" i="12"/>
  <c r="CE287" i="12"/>
  <c r="CF276" i="12"/>
  <c r="CE276" i="12"/>
  <c r="CG276" i="12" s="1"/>
  <c r="CF267" i="12"/>
  <c r="CE267" i="12"/>
  <c r="CF259" i="12"/>
  <c r="CE259" i="12"/>
  <c r="CF245" i="12"/>
  <c r="CE245" i="12"/>
  <c r="CF232" i="12"/>
  <c r="CE232" i="12"/>
  <c r="CF219" i="12"/>
  <c r="CE219" i="12"/>
  <c r="CF214" i="12"/>
  <c r="CE214" i="12"/>
  <c r="CF205" i="12"/>
  <c r="CE205" i="12"/>
  <c r="CF193" i="12"/>
  <c r="CE193" i="12"/>
  <c r="CF189" i="12"/>
  <c r="CE189" i="12"/>
  <c r="CF176" i="12"/>
  <c r="CE176" i="12"/>
  <c r="CF163" i="12"/>
  <c r="CE163" i="12"/>
  <c r="CF150" i="12"/>
  <c r="CE150" i="12"/>
  <c r="CF139" i="12"/>
  <c r="CE139" i="12"/>
  <c r="CF128" i="12"/>
  <c r="CE128" i="12"/>
  <c r="CF116" i="12"/>
  <c r="CE116" i="12"/>
  <c r="CF107" i="12"/>
  <c r="CE107" i="12"/>
  <c r="CF95" i="12"/>
  <c r="CE95" i="12"/>
  <c r="CF90" i="12"/>
  <c r="CE90" i="12"/>
  <c r="CF73" i="12"/>
  <c r="CE73" i="12"/>
  <c r="CF67" i="12"/>
  <c r="CE67" i="12"/>
  <c r="CF49" i="12"/>
  <c r="CE49" i="12"/>
  <c r="CF45" i="12"/>
  <c r="CE45" i="12"/>
  <c r="CF33" i="12"/>
  <c r="CE33" i="12"/>
  <c r="CF24" i="12"/>
  <c r="CE24" i="12"/>
  <c r="CF15" i="12"/>
  <c r="CE15" i="12"/>
  <c r="CG12" i="12"/>
  <c r="CF11" i="12"/>
  <c r="CE11" i="12"/>
  <c r="CF10" i="12"/>
  <c r="CE10" i="12"/>
  <c r="CF9" i="12"/>
  <c r="CE9" i="12"/>
  <c r="CD379" i="12"/>
  <c r="CD356" i="12"/>
  <c r="CD268" i="12"/>
  <c r="CD220" i="12"/>
  <c r="CD177" i="12"/>
  <c r="CD129" i="12"/>
  <c r="CD46" i="12"/>
  <c r="CD12" i="12"/>
  <c r="CC381" i="12"/>
  <c r="CB381" i="12"/>
  <c r="CC375" i="12"/>
  <c r="CB375" i="12"/>
  <c r="CC366" i="12"/>
  <c r="CB366" i="12"/>
  <c r="CC355" i="12"/>
  <c r="CB355" i="12"/>
  <c r="CC349" i="12"/>
  <c r="CB349" i="12"/>
  <c r="CC341" i="12"/>
  <c r="CB341" i="12"/>
  <c r="CC332" i="12"/>
  <c r="CB332" i="12"/>
  <c r="CC324" i="12"/>
  <c r="CB324" i="12"/>
  <c r="CC314" i="12"/>
  <c r="CB314" i="12"/>
  <c r="CC305" i="12"/>
  <c r="CB305" i="12"/>
  <c r="CC297" i="12"/>
  <c r="CB297" i="12"/>
  <c r="CC287" i="12"/>
  <c r="CB287" i="12"/>
  <c r="CC276" i="12"/>
  <c r="CB276" i="12"/>
  <c r="CC267" i="12"/>
  <c r="CB267" i="12"/>
  <c r="CC259" i="12"/>
  <c r="CB259" i="12"/>
  <c r="CC245" i="12"/>
  <c r="CB245" i="12"/>
  <c r="CC232" i="12"/>
  <c r="CB232" i="12"/>
  <c r="CC219" i="12"/>
  <c r="CB219" i="12"/>
  <c r="CC214" i="12"/>
  <c r="CB214" i="12"/>
  <c r="CC205" i="12"/>
  <c r="CB205" i="12"/>
  <c r="CC193" i="12"/>
  <c r="CB193" i="12"/>
  <c r="CD190" i="12"/>
  <c r="CC189" i="12"/>
  <c r="CB189" i="12"/>
  <c r="CC176" i="12"/>
  <c r="CB176" i="12"/>
  <c r="CC163" i="12"/>
  <c r="CB163" i="12"/>
  <c r="CC150" i="12"/>
  <c r="CB150" i="12"/>
  <c r="CC139" i="12"/>
  <c r="CB139" i="12"/>
  <c r="CC128" i="12"/>
  <c r="CB128" i="12"/>
  <c r="CC116" i="12"/>
  <c r="CB116" i="12"/>
  <c r="CC107" i="12"/>
  <c r="CB107" i="12"/>
  <c r="CD96" i="12"/>
  <c r="CC95" i="12"/>
  <c r="CB95" i="12"/>
  <c r="CC90" i="12"/>
  <c r="CB90" i="12"/>
  <c r="CC73" i="12"/>
  <c r="CB73" i="12"/>
  <c r="CC67" i="12"/>
  <c r="CB67" i="12"/>
  <c r="CC49" i="12"/>
  <c r="CB49" i="12"/>
  <c r="CC45" i="12"/>
  <c r="CB45" i="12"/>
  <c r="CC33" i="12"/>
  <c r="CB33" i="12"/>
  <c r="CC24" i="12"/>
  <c r="CB24" i="12"/>
  <c r="CC15" i="12"/>
  <c r="CB15" i="12"/>
  <c r="CC11" i="12"/>
  <c r="CB11" i="12"/>
  <c r="CC10" i="12"/>
  <c r="CB10" i="12"/>
  <c r="CC9" i="12"/>
  <c r="CB9" i="12"/>
  <c r="BZ381" i="12"/>
  <c r="BY381" i="12"/>
  <c r="BZ375" i="12"/>
  <c r="BY375" i="12"/>
  <c r="BZ366" i="12"/>
  <c r="BY366" i="12"/>
  <c r="BZ355" i="12"/>
  <c r="BY355" i="12"/>
  <c r="BZ349" i="12"/>
  <c r="BY349" i="12"/>
  <c r="BZ341" i="12"/>
  <c r="BY341" i="12"/>
  <c r="BZ332" i="12"/>
  <c r="BY332" i="12"/>
  <c r="BZ324" i="12"/>
  <c r="BY324" i="12"/>
  <c r="BZ314" i="12"/>
  <c r="BY314" i="12"/>
  <c r="BZ305" i="12"/>
  <c r="BY305" i="12"/>
  <c r="BZ297" i="12"/>
  <c r="BY297" i="12"/>
  <c r="BZ287" i="12"/>
  <c r="BY287" i="12"/>
  <c r="BZ276" i="12"/>
  <c r="BY276" i="12"/>
  <c r="BZ267" i="12"/>
  <c r="BY267" i="12"/>
  <c r="BZ259" i="12"/>
  <c r="BY259" i="12"/>
  <c r="BZ245" i="12"/>
  <c r="BY245" i="12"/>
  <c r="BZ232" i="12"/>
  <c r="BY232" i="12"/>
  <c r="BZ219" i="12"/>
  <c r="BY219" i="12"/>
  <c r="BZ214" i="12"/>
  <c r="BY214" i="12"/>
  <c r="BZ205" i="12"/>
  <c r="BY205" i="12"/>
  <c r="BZ193" i="12"/>
  <c r="BY193" i="12"/>
  <c r="BZ189" i="12"/>
  <c r="BY189" i="12"/>
  <c r="BZ176" i="12"/>
  <c r="BY176" i="12"/>
  <c r="BZ163" i="12"/>
  <c r="BY163" i="12"/>
  <c r="BZ150" i="12"/>
  <c r="BY150" i="12"/>
  <c r="BZ139" i="12"/>
  <c r="BY139" i="12"/>
  <c r="BZ128" i="12"/>
  <c r="BY128" i="12"/>
  <c r="BZ116" i="12"/>
  <c r="BY116" i="12"/>
  <c r="BZ107" i="12"/>
  <c r="BY107" i="12"/>
  <c r="BZ95" i="12"/>
  <c r="BY95" i="12"/>
  <c r="BZ90" i="12"/>
  <c r="BY90" i="12"/>
  <c r="BZ73" i="12"/>
  <c r="BY73" i="12"/>
  <c r="BZ67" i="12"/>
  <c r="BY67" i="12"/>
  <c r="BZ49" i="12"/>
  <c r="BY49" i="12"/>
  <c r="BZ45" i="12"/>
  <c r="BY45" i="12"/>
  <c r="BZ33" i="12"/>
  <c r="BY33" i="12"/>
  <c r="BZ24" i="12"/>
  <c r="BY24" i="12"/>
  <c r="BZ15" i="12"/>
  <c r="BY15" i="12"/>
  <c r="BZ11" i="12"/>
  <c r="BY11" i="12"/>
  <c r="BZ10" i="12"/>
  <c r="BY10" i="12"/>
  <c r="BZ9" i="12"/>
  <c r="BY9" i="12"/>
  <c r="BX376" i="12"/>
  <c r="BW381" i="12"/>
  <c r="BV381" i="12"/>
  <c r="BW375" i="12"/>
  <c r="BV375" i="12"/>
  <c r="BW366" i="12"/>
  <c r="BV366" i="12"/>
  <c r="BW355" i="12"/>
  <c r="BV355" i="12"/>
  <c r="BW349" i="12"/>
  <c r="BV349" i="12"/>
  <c r="BW341" i="12"/>
  <c r="BV341" i="12"/>
  <c r="BW332" i="12"/>
  <c r="BV332" i="12"/>
  <c r="BW324" i="12"/>
  <c r="BV324" i="12"/>
  <c r="BW314" i="12"/>
  <c r="BV314" i="12"/>
  <c r="BW305" i="12"/>
  <c r="BV305" i="12"/>
  <c r="BW297" i="12"/>
  <c r="BV297" i="12"/>
  <c r="BW287" i="12"/>
  <c r="BV287" i="12"/>
  <c r="BW276" i="12"/>
  <c r="BV276" i="12"/>
  <c r="BW267" i="12"/>
  <c r="BV267" i="12"/>
  <c r="BW259" i="12"/>
  <c r="BV259" i="12"/>
  <c r="BW245" i="12"/>
  <c r="BV245" i="12"/>
  <c r="BW232" i="12"/>
  <c r="BV232" i="12"/>
  <c r="BW219" i="12"/>
  <c r="BV219" i="12"/>
  <c r="BW214" i="12"/>
  <c r="BV214" i="12"/>
  <c r="BW205" i="12"/>
  <c r="BV205" i="12"/>
  <c r="BW193" i="12"/>
  <c r="BV193" i="12"/>
  <c r="BW189" i="12"/>
  <c r="BV189" i="12"/>
  <c r="BW176" i="12"/>
  <c r="BV176" i="12"/>
  <c r="BW163" i="12"/>
  <c r="BV163" i="12"/>
  <c r="BW150" i="12"/>
  <c r="BV150" i="12"/>
  <c r="BW139" i="12"/>
  <c r="BV139" i="12"/>
  <c r="BW128" i="12"/>
  <c r="BV128" i="12"/>
  <c r="BW116" i="12"/>
  <c r="BV116" i="12"/>
  <c r="BW107" i="12"/>
  <c r="BV107" i="12"/>
  <c r="BW95" i="12"/>
  <c r="BV95" i="12"/>
  <c r="BW90" i="12"/>
  <c r="BV90" i="12"/>
  <c r="BW73" i="12"/>
  <c r="BV73" i="12"/>
  <c r="BW67" i="12"/>
  <c r="BV67" i="12"/>
  <c r="BW49" i="12"/>
  <c r="BV49" i="12"/>
  <c r="BW45" i="12"/>
  <c r="BV45" i="12"/>
  <c r="BW33" i="12"/>
  <c r="BV33" i="12"/>
  <c r="BW24" i="12"/>
  <c r="BV24" i="12"/>
  <c r="BW15" i="12"/>
  <c r="BV15" i="12"/>
  <c r="BW11" i="12"/>
  <c r="BV11" i="12"/>
  <c r="BW10" i="12"/>
  <c r="BV10" i="12"/>
  <c r="BW9" i="12"/>
  <c r="BV9" i="12"/>
  <c r="BU215" i="12"/>
  <c r="BT381" i="12"/>
  <c r="BS381" i="12"/>
  <c r="BT375" i="12"/>
  <c r="BS375" i="12"/>
  <c r="BT366" i="12"/>
  <c r="BS366" i="12"/>
  <c r="BT355" i="12"/>
  <c r="BS355" i="12"/>
  <c r="BT349" i="12"/>
  <c r="BS349" i="12"/>
  <c r="BT341" i="12"/>
  <c r="BS341" i="12"/>
  <c r="BT332" i="12"/>
  <c r="BS332" i="12"/>
  <c r="BT324" i="12"/>
  <c r="BS324" i="12"/>
  <c r="BT314" i="12"/>
  <c r="BS314" i="12"/>
  <c r="BT305" i="12"/>
  <c r="BS305" i="12"/>
  <c r="BT297" i="12"/>
  <c r="BS297" i="12"/>
  <c r="BT287" i="12"/>
  <c r="BS287" i="12"/>
  <c r="BT276" i="12"/>
  <c r="BS276" i="12"/>
  <c r="BT267" i="12"/>
  <c r="BS267" i="12"/>
  <c r="BT259" i="12"/>
  <c r="BS259" i="12"/>
  <c r="BT245" i="12"/>
  <c r="BS245" i="12"/>
  <c r="BT232" i="12"/>
  <c r="BS232" i="12"/>
  <c r="BT219" i="12"/>
  <c r="BS219" i="12"/>
  <c r="BT214" i="12"/>
  <c r="BS214" i="12"/>
  <c r="BT205" i="12"/>
  <c r="BS205" i="12"/>
  <c r="BT193" i="12"/>
  <c r="BS193" i="12"/>
  <c r="BT189" i="12"/>
  <c r="BS189" i="12"/>
  <c r="BT176" i="12"/>
  <c r="BS176" i="12"/>
  <c r="BT163" i="12"/>
  <c r="BS163" i="12"/>
  <c r="BT150" i="12"/>
  <c r="BS150" i="12"/>
  <c r="BT139" i="12"/>
  <c r="BS139" i="12"/>
  <c r="BT128" i="12"/>
  <c r="BS128" i="12"/>
  <c r="BT116" i="12"/>
  <c r="BS116" i="12"/>
  <c r="BT107" i="12"/>
  <c r="BS107" i="12"/>
  <c r="BT95" i="12"/>
  <c r="BS95" i="12"/>
  <c r="BT90" i="12"/>
  <c r="BS90" i="12"/>
  <c r="BT73" i="12"/>
  <c r="BS73" i="12"/>
  <c r="BT67" i="12"/>
  <c r="BS67" i="12"/>
  <c r="BT49" i="12"/>
  <c r="BS49" i="12"/>
  <c r="BT45" i="12"/>
  <c r="BS45" i="12"/>
  <c r="BT33" i="12"/>
  <c r="BS33" i="12"/>
  <c r="BT24" i="12"/>
  <c r="BS24" i="12"/>
  <c r="BT15" i="12"/>
  <c r="BS15" i="12"/>
  <c r="BT11" i="12"/>
  <c r="BS11" i="12"/>
  <c r="BT10" i="12"/>
  <c r="BS10" i="12"/>
  <c r="BT9" i="12"/>
  <c r="BS9" i="12"/>
  <c r="BP297" i="12"/>
  <c r="BQ297" i="12"/>
  <c r="BR385" i="12"/>
  <c r="BR383" i="12"/>
  <c r="BQ381" i="12"/>
  <c r="BP381" i="12"/>
  <c r="BQ375" i="12"/>
  <c r="BP375" i="12"/>
  <c r="BQ366" i="12"/>
  <c r="BP366" i="12"/>
  <c r="BQ355" i="12"/>
  <c r="BP355" i="12"/>
  <c r="BR350" i="12"/>
  <c r="BQ349" i="12"/>
  <c r="BP349" i="12"/>
  <c r="BQ341" i="12"/>
  <c r="BP341" i="12"/>
  <c r="BQ332" i="12"/>
  <c r="BP332" i="12"/>
  <c r="BQ324" i="12"/>
  <c r="BP324" i="12"/>
  <c r="BR315" i="12"/>
  <c r="BQ314" i="12"/>
  <c r="BP314" i="12"/>
  <c r="BQ305" i="12"/>
  <c r="BP305" i="12"/>
  <c r="BR298" i="12"/>
  <c r="BQ287" i="12"/>
  <c r="BP287" i="12"/>
  <c r="BQ276" i="12"/>
  <c r="BP276" i="12"/>
  <c r="BQ267" i="12"/>
  <c r="BP267" i="12"/>
  <c r="BQ259" i="12"/>
  <c r="BP259" i="12"/>
  <c r="BR246" i="12"/>
  <c r="BQ245" i="12"/>
  <c r="BP245" i="12"/>
  <c r="BR233" i="12"/>
  <c r="BQ232" i="12"/>
  <c r="BP232" i="12"/>
  <c r="BQ219" i="12"/>
  <c r="BP219" i="12"/>
  <c r="BQ214" i="12"/>
  <c r="BP214" i="12"/>
  <c r="BQ205" i="12"/>
  <c r="BP205" i="12"/>
  <c r="BQ193" i="12"/>
  <c r="BP193" i="12"/>
  <c r="BR190" i="12"/>
  <c r="BQ189" i="12"/>
  <c r="BP189" i="12"/>
  <c r="BQ176" i="12"/>
  <c r="BP176" i="12"/>
  <c r="BQ163" i="12"/>
  <c r="BP163" i="12"/>
  <c r="BQ150" i="12"/>
  <c r="BP150" i="12"/>
  <c r="BR140" i="12"/>
  <c r="BQ139" i="12"/>
  <c r="BP139" i="12"/>
  <c r="BQ128" i="12"/>
  <c r="BP128" i="12"/>
  <c r="BQ116" i="12"/>
  <c r="BP116" i="12"/>
  <c r="BR108" i="12"/>
  <c r="BQ107" i="12"/>
  <c r="BP107" i="12"/>
  <c r="BR96" i="12"/>
  <c r="BQ95" i="12"/>
  <c r="BP95" i="12"/>
  <c r="BR91" i="12"/>
  <c r="BQ90" i="12"/>
  <c r="BP90" i="12"/>
  <c r="BQ73" i="12"/>
  <c r="BP73" i="12"/>
  <c r="BQ67" i="12"/>
  <c r="BP67" i="12"/>
  <c r="BQ49" i="12"/>
  <c r="BP49" i="12"/>
  <c r="BQ45" i="12"/>
  <c r="BP45" i="12"/>
  <c r="BQ33" i="12"/>
  <c r="BP33" i="12"/>
  <c r="BQ24" i="12"/>
  <c r="BP24" i="12"/>
  <c r="BQ15" i="12"/>
  <c r="BP15" i="12"/>
  <c r="BQ11" i="12"/>
  <c r="BP11" i="12"/>
  <c r="BQ10" i="12"/>
  <c r="BP10" i="12"/>
  <c r="BQ9" i="12"/>
  <c r="BP9" i="12"/>
  <c r="AN356" i="12"/>
  <c r="AN333" i="12"/>
  <c r="AN342" i="12"/>
  <c r="AN325" i="12"/>
  <c r="AN324" i="12" s="1"/>
  <c r="AN306" i="12"/>
  <c r="AN288" i="12"/>
  <c r="AN220" i="12"/>
  <c r="AM214" i="12"/>
  <c r="AN194" i="12"/>
  <c r="AN206" i="12"/>
  <c r="AN215" i="12"/>
  <c r="AN177" i="12"/>
  <c r="AN151" i="12"/>
  <c r="AN117" i="12"/>
  <c r="AN68" i="12"/>
  <c r="AN34" i="12"/>
  <c r="AN12" i="12"/>
  <c r="AK384" i="12"/>
  <c r="AK376" i="12"/>
  <c r="AK356" i="12"/>
  <c r="AK333" i="12"/>
  <c r="AK342" i="12"/>
  <c r="AK306" i="12"/>
  <c r="AK325" i="12"/>
  <c r="AK288" i="12"/>
  <c r="AK215" i="12"/>
  <c r="AK220" i="12"/>
  <c r="AK194" i="12"/>
  <c r="AK206" i="12"/>
  <c r="AK117" i="12"/>
  <c r="AK68" i="12"/>
  <c r="AK34" i="12"/>
  <c r="AK12" i="12"/>
  <c r="AJ11" i="12"/>
  <c r="AL11" i="12"/>
  <c r="AM11" i="12"/>
  <c r="AN11" i="12" s="1"/>
  <c r="AI11" i="12"/>
  <c r="AJ33" i="12"/>
  <c r="AL33" i="12"/>
  <c r="AM33" i="12"/>
  <c r="AI33" i="12"/>
  <c r="AJ67" i="12"/>
  <c r="AL67" i="12"/>
  <c r="AM67" i="12"/>
  <c r="AN67" i="12" s="1"/>
  <c r="AI67" i="12"/>
  <c r="AJ116" i="12"/>
  <c r="AL116" i="12"/>
  <c r="AM116" i="12"/>
  <c r="AN116" i="12" s="1"/>
  <c r="AI116" i="12"/>
  <c r="AJ150" i="12"/>
  <c r="AL150" i="12"/>
  <c r="AM150" i="12"/>
  <c r="AN150" i="12" s="1"/>
  <c r="AI150" i="12"/>
  <c r="AJ176" i="12"/>
  <c r="AL176" i="12"/>
  <c r="AM176" i="12"/>
  <c r="AI176" i="12"/>
  <c r="AJ205" i="12"/>
  <c r="AL205" i="12"/>
  <c r="AM205" i="12"/>
  <c r="AN205" i="12" s="1"/>
  <c r="AI205" i="12"/>
  <c r="AJ193" i="12"/>
  <c r="AL193" i="12"/>
  <c r="AM193" i="12"/>
  <c r="AI193" i="12"/>
  <c r="AJ214" i="12"/>
  <c r="AL214" i="12"/>
  <c r="AI214" i="12"/>
  <c r="AJ219" i="12"/>
  <c r="AL219" i="12"/>
  <c r="AM219" i="12"/>
  <c r="AI219" i="12"/>
  <c r="AK219" i="12" s="1"/>
  <c r="AJ267" i="12"/>
  <c r="AL267" i="12"/>
  <c r="AM267" i="12"/>
  <c r="AI267" i="12"/>
  <c r="AJ287" i="12"/>
  <c r="AL287" i="12"/>
  <c r="AM287" i="12"/>
  <c r="AI287" i="12"/>
  <c r="AK287" i="12" s="1"/>
  <c r="AJ305" i="12"/>
  <c r="AL305" i="12"/>
  <c r="AM305" i="12"/>
  <c r="AI305" i="12"/>
  <c r="AJ324" i="12"/>
  <c r="AL324" i="12"/>
  <c r="AM324" i="12"/>
  <c r="AI324" i="12"/>
  <c r="AJ332" i="12"/>
  <c r="AL332" i="12"/>
  <c r="AM332" i="12"/>
  <c r="AI332" i="12"/>
  <c r="AJ341" i="12"/>
  <c r="AL341" i="12"/>
  <c r="AM341" i="12"/>
  <c r="AI341" i="12"/>
  <c r="AJ355" i="12"/>
  <c r="AL355" i="12"/>
  <c r="AM355" i="12"/>
  <c r="AI355" i="12"/>
  <c r="AM9" i="12"/>
  <c r="AN16" i="12"/>
  <c r="AN25" i="12"/>
  <c r="AN46" i="12"/>
  <c r="AN50" i="12"/>
  <c r="AN74" i="12"/>
  <c r="AM73" i="12"/>
  <c r="AN91" i="12"/>
  <c r="AN96" i="12"/>
  <c r="AN108" i="12"/>
  <c r="AN129" i="12"/>
  <c r="AN140" i="12"/>
  <c r="AN164" i="12"/>
  <c r="AN190" i="12"/>
  <c r="AN233" i="12"/>
  <c r="AN246" i="12"/>
  <c r="AN260" i="12"/>
  <c r="AN277" i="12"/>
  <c r="AN298" i="12"/>
  <c r="AN315" i="12"/>
  <c r="AN350" i="12"/>
  <c r="AN367" i="12"/>
  <c r="AN376" i="12"/>
  <c r="AN383" i="12"/>
  <c r="AK350" i="12"/>
  <c r="AK367" i="12"/>
  <c r="AK315" i="12"/>
  <c r="AK277" i="12"/>
  <c r="AK298" i="12"/>
  <c r="AK233" i="12"/>
  <c r="AK246" i="12"/>
  <c r="AK260" i="12"/>
  <c r="AK190" i="12"/>
  <c r="AK164" i="12"/>
  <c r="AK129" i="12"/>
  <c r="AK140" i="12"/>
  <c r="AK108" i="12"/>
  <c r="AK91" i="12"/>
  <c r="AK96" i="12"/>
  <c r="AK74" i="12"/>
  <c r="AK46" i="12"/>
  <c r="AK50" i="12"/>
  <c r="AK16" i="12"/>
  <c r="AK383" i="12"/>
  <c r="AK385" i="12"/>
  <c r="AJ9" i="12"/>
  <c r="AL9" i="12"/>
  <c r="AN382" i="12"/>
  <c r="AK382" i="12"/>
  <c r="AJ375" i="12"/>
  <c r="AK375" i="12" s="1"/>
  <c r="AL375" i="12"/>
  <c r="AM375" i="12"/>
  <c r="AI375" i="12"/>
  <c r="AJ366" i="12"/>
  <c r="AL366" i="12"/>
  <c r="AM366" i="12"/>
  <c r="AI366" i="12"/>
  <c r="AJ349" i="12"/>
  <c r="AK349" i="12" s="1"/>
  <c r="AL349" i="12"/>
  <c r="AM349" i="12"/>
  <c r="AI349" i="12"/>
  <c r="AJ314" i="12"/>
  <c r="AL314" i="12"/>
  <c r="AM314" i="12"/>
  <c r="AI314" i="12"/>
  <c r="AJ297" i="12"/>
  <c r="AK297" i="12" s="1"/>
  <c r="AL297" i="12"/>
  <c r="AM297" i="12"/>
  <c r="AI297" i="12"/>
  <c r="AJ276" i="12"/>
  <c r="AL276" i="12"/>
  <c r="AM276" i="12"/>
  <c r="AI276" i="12"/>
  <c r="AJ259" i="12"/>
  <c r="AK259" i="12" s="1"/>
  <c r="AL259" i="12"/>
  <c r="AM259" i="12"/>
  <c r="AI259" i="12"/>
  <c r="AJ245" i="12"/>
  <c r="AL245" i="12"/>
  <c r="AM245" i="12"/>
  <c r="AI245" i="12"/>
  <c r="AJ232" i="12"/>
  <c r="AK232" i="12" s="1"/>
  <c r="AL232" i="12"/>
  <c r="AM232" i="12"/>
  <c r="AI232" i="12"/>
  <c r="AJ189" i="12"/>
  <c r="AL189" i="12"/>
  <c r="AM189" i="12"/>
  <c r="AI189" i="12"/>
  <c r="AK189" i="12" s="1"/>
  <c r="AJ163" i="12"/>
  <c r="AK163" i="12" s="1"/>
  <c r="AL163" i="12"/>
  <c r="AM163" i="12"/>
  <c r="AI163" i="12"/>
  <c r="AJ139" i="12"/>
  <c r="AL139" i="12"/>
  <c r="AM139" i="12"/>
  <c r="AI139" i="12"/>
  <c r="AJ128" i="12"/>
  <c r="AK128" i="12" s="1"/>
  <c r="AL128" i="12"/>
  <c r="AM128" i="12"/>
  <c r="AI128" i="12"/>
  <c r="AJ107" i="12"/>
  <c r="AL107" i="12"/>
  <c r="AM107" i="12"/>
  <c r="AI107" i="12"/>
  <c r="AJ95" i="12"/>
  <c r="AK95" i="12" s="1"/>
  <c r="AL95" i="12"/>
  <c r="AM95" i="12"/>
  <c r="AI95" i="12"/>
  <c r="AJ90" i="12"/>
  <c r="AL90" i="12"/>
  <c r="AM90" i="12"/>
  <c r="AI90" i="12"/>
  <c r="AJ73" i="12"/>
  <c r="AL73" i="12"/>
  <c r="AN73" i="12" s="1"/>
  <c r="AI73" i="12"/>
  <c r="AJ49" i="12"/>
  <c r="AL49" i="12"/>
  <c r="AM49" i="12"/>
  <c r="AI49" i="12"/>
  <c r="AM45" i="12"/>
  <c r="AL45" i="12"/>
  <c r="AJ45" i="12"/>
  <c r="AI45" i="12"/>
  <c r="AM24" i="12"/>
  <c r="AL24" i="12"/>
  <c r="AM15" i="12"/>
  <c r="AL15" i="12"/>
  <c r="AJ15" i="12"/>
  <c r="AI15" i="12"/>
  <c r="AK45" i="12" l="1"/>
  <c r="AN232" i="12"/>
  <c r="AN259" i="12"/>
  <c r="AN297" i="12"/>
  <c r="AN349" i="12"/>
  <c r="AN375" i="12"/>
  <c r="AK73" i="12"/>
  <c r="BU214" i="12"/>
  <c r="CG15" i="12"/>
  <c r="CP73" i="12"/>
  <c r="CS10" i="12"/>
  <c r="AK276" i="12"/>
  <c r="AK67" i="12"/>
  <c r="AK341" i="12"/>
  <c r="AK205" i="12"/>
  <c r="AN45" i="12"/>
  <c r="AK90" i="12"/>
  <c r="AK139" i="12"/>
  <c r="AK305" i="12"/>
  <c r="AK214" i="12"/>
  <c r="CD10" i="12"/>
  <c r="CG381" i="12"/>
  <c r="AK107" i="12"/>
  <c r="AK245" i="12"/>
  <c r="AK314" i="12"/>
  <c r="AK366" i="12"/>
  <c r="AN355" i="12"/>
  <c r="AN332" i="12"/>
  <c r="AN305" i="12"/>
  <c r="AN214" i="12"/>
  <c r="AK49" i="12"/>
  <c r="AN90" i="12"/>
  <c r="AN107" i="12"/>
  <c r="AN139" i="12"/>
  <c r="AN189" i="12"/>
  <c r="AN245" i="12"/>
  <c r="AN276" i="12"/>
  <c r="AN314" i="12"/>
  <c r="AN366" i="12"/>
  <c r="AN193" i="12"/>
  <c r="AN33" i="12"/>
  <c r="CG116" i="12"/>
  <c r="CG205" i="12"/>
  <c r="CG245" i="12"/>
  <c r="AN49" i="12"/>
  <c r="AK193" i="12"/>
  <c r="AK116" i="12"/>
  <c r="AK33" i="12"/>
  <c r="BX375" i="12"/>
  <c r="CG214" i="12"/>
  <c r="CG297" i="12"/>
  <c r="CG341" i="12"/>
  <c r="AN341" i="12"/>
  <c r="CG24" i="12"/>
  <c r="CG67" i="12"/>
  <c r="CG107" i="12"/>
  <c r="CG232" i="12"/>
  <c r="AK15" i="12"/>
  <c r="AK324" i="12"/>
  <c r="CG45" i="12"/>
  <c r="CD219" i="12"/>
  <c r="CD375" i="12"/>
  <c r="AN24" i="12"/>
  <c r="AK355" i="12"/>
  <c r="AK332" i="12"/>
  <c r="CD267" i="12"/>
  <c r="AN163" i="12"/>
  <c r="CD11" i="12"/>
  <c r="CG189" i="12"/>
  <c r="DN387" i="12"/>
  <c r="F112" i="7"/>
  <c r="BQ8" i="12"/>
  <c r="BQ387" i="12" s="1"/>
  <c r="E96" i="7" s="1"/>
  <c r="CG73" i="12"/>
  <c r="CG366" i="12"/>
  <c r="CD128" i="12"/>
  <c r="CD176" i="12"/>
  <c r="CG267" i="12"/>
  <c r="CG305" i="12"/>
  <c r="CG349" i="12"/>
  <c r="CP49" i="12"/>
  <c r="F115" i="7"/>
  <c r="AN15" i="12"/>
  <c r="CG90" i="12"/>
  <c r="AN95" i="12"/>
  <c r="AN128" i="12"/>
  <c r="AN176" i="12"/>
  <c r="BZ8" i="12"/>
  <c r="BZ387" i="12" s="1"/>
  <c r="E99" i="7" s="1"/>
  <c r="CG150" i="12"/>
  <c r="CG193" i="12"/>
  <c r="CG324" i="12"/>
  <c r="CJ381" i="12"/>
  <c r="CD45" i="12"/>
  <c r="CD355" i="12"/>
  <c r="AN287" i="12"/>
  <c r="AN219" i="12"/>
  <c r="DQ387" i="12"/>
  <c r="E113" i="7"/>
  <c r="CQ8" i="12"/>
  <c r="CQ387" i="12" s="1"/>
  <c r="D105" i="7" s="1"/>
  <c r="CR8" i="12"/>
  <c r="CR387" i="12" s="1"/>
  <c r="E105" i="7" s="1"/>
  <c r="CP45" i="12"/>
  <c r="CP95" i="12"/>
  <c r="CP128" i="12"/>
  <c r="CP176" i="12"/>
  <c r="CP232" i="12"/>
  <c r="CP332" i="12"/>
  <c r="CP355" i="12"/>
  <c r="CN8" i="12"/>
  <c r="CN387" i="12" s="1"/>
  <c r="D104" i="7" s="1"/>
  <c r="CP375" i="12"/>
  <c r="CP9" i="12"/>
  <c r="CP381" i="12"/>
  <c r="CO8" i="12"/>
  <c r="CL8" i="12"/>
  <c r="CL387" i="12" s="1"/>
  <c r="E103" i="7" s="1"/>
  <c r="CM9" i="12"/>
  <c r="CK8" i="12"/>
  <c r="CK387" i="12" s="1"/>
  <c r="D103" i="7" s="1"/>
  <c r="CJ375" i="12"/>
  <c r="CJ205" i="12"/>
  <c r="CH8" i="12"/>
  <c r="CH387" i="12" s="1"/>
  <c r="D102" i="7" s="1"/>
  <c r="CI8" i="12"/>
  <c r="CJ9" i="12"/>
  <c r="CG95" i="12"/>
  <c r="CG128" i="12"/>
  <c r="CG176" i="12"/>
  <c r="CG219" i="12"/>
  <c r="CG259" i="12"/>
  <c r="CG287" i="12"/>
  <c r="CG332" i="12"/>
  <c r="CG375" i="12"/>
  <c r="CG355" i="12"/>
  <c r="CG49" i="12"/>
  <c r="CG33" i="12"/>
  <c r="CF8" i="12"/>
  <c r="CF387" i="12" s="1"/>
  <c r="E101" i="7" s="1"/>
  <c r="CG9" i="12"/>
  <c r="CE8" i="12"/>
  <c r="CE387" i="12" s="1"/>
  <c r="D101" i="7" s="1"/>
  <c r="F101" i="7" s="1"/>
  <c r="CG11" i="12"/>
  <c r="CD95" i="12"/>
  <c r="CD189" i="12"/>
  <c r="CD9" i="12"/>
  <c r="CC8" i="12"/>
  <c r="CC387" i="12" s="1"/>
  <c r="E100" i="7" s="1"/>
  <c r="CB8" i="12"/>
  <c r="CB387" i="12" s="1"/>
  <c r="D100" i="7" s="1"/>
  <c r="BY8" i="12"/>
  <c r="BY387" i="12" s="1"/>
  <c r="D99" i="7" s="1"/>
  <c r="CA9" i="12"/>
  <c r="BX9" i="12"/>
  <c r="BW8" i="12"/>
  <c r="BW387" i="12" s="1"/>
  <c r="E98" i="7" s="1"/>
  <c r="BV8" i="12"/>
  <c r="BV387" i="12" s="1"/>
  <c r="D98" i="7" s="1"/>
  <c r="BT8" i="12"/>
  <c r="BT387" i="12" s="1"/>
  <c r="E97" i="7" s="1"/>
  <c r="BS8" i="12"/>
  <c r="BS387" i="12" s="1"/>
  <c r="D97" i="7" s="1"/>
  <c r="BU9" i="12"/>
  <c r="BR139" i="12"/>
  <c r="BR349" i="12"/>
  <c r="BR90" i="12"/>
  <c r="BR95" i="12"/>
  <c r="BR107" i="12"/>
  <c r="BR189" i="12"/>
  <c r="BR232" i="12"/>
  <c r="BR245" i="12"/>
  <c r="BR297" i="12"/>
  <c r="BR314" i="12"/>
  <c r="BR381" i="12"/>
  <c r="BP8" i="12"/>
  <c r="BP387" i="12" s="1"/>
  <c r="D96" i="7" s="1"/>
  <c r="BR9" i="12"/>
  <c r="AL8" i="12"/>
  <c r="AN9" i="12"/>
  <c r="AK11" i="12"/>
  <c r="AM8" i="12"/>
  <c r="AT382" i="12"/>
  <c r="BN381" i="12"/>
  <c r="BM381" i="12"/>
  <c r="BO375" i="12"/>
  <c r="BN375" i="12"/>
  <c r="BM375" i="12"/>
  <c r="BO366" i="12"/>
  <c r="BN366" i="12"/>
  <c r="BM366" i="12"/>
  <c r="BO355" i="12"/>
  <c r="BN355" i="12"/>
  <c r="BM355" i="12"/>
  <c r="BO349" i="12"/>
  <c r="BN349" i="12"/>
  <c r="BM349" i="12"/>
  <c r="BO341" i="12"/>
  <c r="BN341" i="12"/>
  <c r="BM341" i="12"/>
  <c r="BO332" i="12"/>
  <c r="BN332" i="12"/>
  <c r="BM332" i="12"/>
  <c r="BO324" i="12"/>
  <c r="BN324" i="12"/>
  <c r="BM324" i="12"/>
  <c r="BO314" i="12"/>
  <c r="BN314" i="12"/>
  <c r="BM314" i="12"/>
  <c r="BO305" i="12"/>
  <c r="BN305" i="12"/>
  <c r="BM305" i="12"/>
  <c r="BO297" i="12"/>
  <c r="BN297" i="12"/>
  <c r="BM297" i="12"/>
  <c r="BO287" i="12"/>
  <c r="BN287" i="12"/>
  <c r="BM287" i="12"/>
  <c r="BO276" i="12"/>
  <c r="BN276" i="12"/>
  <c r="BM276" i="12"/>
  <c r="BO267" i="12"/>
  <c r="BN267" i="12"/>
  <c r="BM267" i="12"/>
  <c r="BO259" i="12"/>
  <c r="BN259" i="12"/>
  <c r="BM259" i="12"/>
  <c r="BO245" i="12"/>
  <c r="BN245" i="12"/>
  <c r="BM245" i="12"/>
  <c r="BO232" i="12"/>
  <c r="BN232" i="12"/>
  <c r="BM232" i="12"/>
  <c r="BO219" i="12"/>
  <c r="BN219" i="12"/>
  <c r="BM219" i="12"/>
  <c r="BO214" i="12"/>
  <c r="BN214" i="12"/>
  <c r="BM214" i="12"/>
  <c r="BO205" i="12"/>
  <c r="BN205" i="12"/>
  <c r="BM205" i="12"/>
  <c r="BO193" i="12"/>
  <c r="BN193" i="12"/>
  <c r="BM193" i="12"/>
  <c r="BO189" i="12"/>
  <c r="BN189" i="12"/>
  <c r="BM189" i="12"/>
  <c r="BO176" i="12"/>
  <c r="BN176" i="12"/>
  <c r="BM176" i="12"/>
  <c r="BO163" i="12"/>
  <c r="BN163" i="12"/>
  <c r="BM163" i="12"/>
  <c r="BO150" i="12"/>
  <c r="BN150" i="12"/>
  <c r="BM150" i="12"/>
  <c r="BO139" i="12"/>
  <c r="BN139" i="12"/>
  <c r="BM139" i="12"/>
  <c r="BO128" i="12"/>
  <c r="BN128" i="12"/>
  <c r="BM128" i="12"/>
  <c r="BO116" i="12"/>
  <c r="BN116" i="12"/>
  <c r="BM116" i="12"/>
  <c r="BO107" i="12"/>
  <c r="BN107" i="12"/>
  <c r="BM107" i="12"/>
  <c r="BO95" i="12"/>
  <c r="BN95" i="12"/>
  <c r="BM95" i="12"/>
  <c r="BO90" i="12"/>
  <c r="BN90" i="12"/>
  <c r="BM90" i="12"/>
  <c r="BO73" i="12"/>
  <c r="BN73" i="12"/>
  <c r="BM73" i="12"/>
  <c r="BO67" i="12"/>
  <c r="BN67" i="12"/>
  <c r="BM67" i="12"/>
  <c r="BO49" i="12"/>
  <c r="BN49" i="12"/>
  <c r="BM49" i="12"/>
  <c r="BO45" i="12"/>
  <c r="BN45" i="12"/>
  <c r="BM45" i="12"/>
  <c r="BO33" i="12"/>
  <c r="BN33" i="12"/>
  <c r="BM33" i="12"/>
  <c r="BO24" i="12"/>
  <c r="BN24" i="12"/>
  <c r="BM24" i="12"/>
  <c r="BO15" i="12"/>
  <c r="BN15" i="12"/>
  <c r="BM15" i="12"/>
  <c r="BO11" i="12"/>
  <c r="BN11" i="12"/>
  <c r="BM11" i="12"/>
  <c r="BO10" i="12"/>
  <c r="BN10" i="12"/>
  <c r="BM10" i="12"/>
  <c r="BO9" i="12"/>
  <c r="BN9" i="12"/>
  <c r="BM9" i="12"/>
  <c r="F113" i="7" l="1"/>
  <c r="E74" i="7"/>
  <c r="F105" i="7"/>
  <c r="F99" i="7"/>
  <c r="BO8" i="12"/>
  <c r="F103" i="7"/>
  <c r="F98" i="7"/>
  <c r="AN8" i="12"/>
  <c r="BM8" i="12"/>
  <c r="BM387" i="12" s="1"/>
  <c r="BN8" i="12"/>
  <c r="BN387" i="12" s="1"/>
  <c r="E95" i="7" s="1"/>
  <c r="F97" i="7"/>
  <c r="CS387" i="12"/>
  <c r="CS8" i="12"/>
  <c r="CO387" i="12"/>
  <c r="E104" i="7" s="1"/>
  <c r="CP8" i="12"/>
  <c r="CM8" i="12"/>
  <c r="CM387" i="12"/>
  <c r="CJ8" i="12"/>
  <c r="CI387" i="12"/>
  <c r="E102" i="7" s="1"/>
  <c r="CG8" i="12"/>
  <c r="CG387" i="12"/>
  <c r="F100" i="7"/>
  <c r="CD387" i="12"/>
  <c r="CD8" i="12"/>
  <c r="CA387" i="12"/>
  <c r="CA8" i="12"/>
  <c r="BX387" i="12"/>
  <c r="BX8" i="12"/>
  <c r="BU8" i="12"/>
  <c r="BU387" i="12"/>
  <c r="F96" i="7"/>
  <c r="BR8" i="12"/>
  <c r="BR387" i="12"/>
  <c r="BO381" i="12"/>
  <c r="BH45" i="12"/>
  <c r="BJ45" i="12"/>
  <c r="BJ8" i="12" s="1"/>
  <c r="BK45" i="12"/>
  <c r="BK381" i="12"/>
  <c r="BJ381" i="12"/>
  <c r="BK375" i="12"/>
  <c r="BK366" i="12"/>
  <c r="BK355" i="12"/>
  <c r="BK349" i="12"/>
  <c r="BK341" i="12"/>
  <c r="BK332" i="12"/>
  <c r="BK324" i="12"/>
  <c r="BK314" i="12"/>
  <c r="BK305" i="12"/>
  <c r="BK297" i="12"/>
  <c r="BK287" i="12"/>
  <c r="BK276" i="12"/>
  <c r="BK267" i="12"/>
  <c r="BK259" i="12"/>
  <c r="BK245" i="12"/>
  <c r="BK232" i="12"/>
  <c r="BK219" i="12"/>
  <c r="BK214" i="12"/>
  <c r="BK205" i="12"/>
  <c r="BK193" i="12"/>
  <c r="BK189" i="12"/>
  <c r="BK176" i="12"/>
  <c r="BK163" i="12"/>
  <c r="BK150" i="12"/>
  <c r="BK139" i="12"/>
  <c r="BK128" i="12"/>
  <c r="BK116" i="12"/>
  <c r="BK107" i="12"/>
  <c r="BK95" i="12"/>
  <c r="BK90" i="12"/>
  <c r="BK73" i="12"/>
  <c r="BK67" i="12"/>
  <c r="BK49" i="12"/>
  <c r="BL46" i="12"/>
  <c r="BK33" i="12"/>
  <c r="BK24" i="12"/>
  <c r="BK15" i="12"/>
  <c r="BK11" i="12"/>
  <c r="BK10" i="12"/>
  <c r="BJ10" i="12"/>
  <c r="BK9" i="12"/>
  <c r="BJ9" i="12"/>
  <c r="E10" i="12"/>
  <c r="F10" i="12"/>
  <c r="G10" i="12"/>
  <c r="H10" i="12"/>
  <c r="I10" i="12"/>
  <c r="K10" i="12"/>
  <c r="L10" i="12"/>
  <c r="N10" i="12"/>
  <c r="O10" i="12"/>
  <c r="P10" i="12" s="1"/>
  <c r="Q10" i="12"/>
  <c r="R10" i="12"/>
  <c r="T10" i="12"/>
  <c r="U10" i="12"/>
  <c r="W10" i="12"/>
  <c r="X10" i="12"/>
  <c r="Z10" i="12"/>
  <c r="AA10" i="12"/>
  <c r="AC10" i="12"/>
  <c r="AD10" i="12"/>
  <c r="AF10" i="12"/>
  <c r="AG10" i="12"/>
  <c r="AI10" i="12"/>
  <c r="AJ10" i="12"/>
  <c r="AL10" i="12"/>
  <c r="AM10" i="12"/>
  <c r="AO10" i="12"/>
  <c r="AP10" i="12"/>
  <c r="AR10" i="12"/>
  <c r="AS10" i="12"/>
  <c r="AU10" i="12"/>
  <c r="AV10" i="12"/>
  <c r="AX10" i="12"/>
  <c r="AY10" i="12"/>
  <c r="BA10" i="12"/>
  <c r="BB10" i="12"/>
  <c r="BD10" i="12"/>
  <c r="BE10" i="12"/>
  <c r="BF10" i="12"/>
  <c r="BH10" i="12"/>
  <c r="BG10" i="12"/>
  <c r="BH332" i="12"/>
  <c r="BG332" i="12"/>
  <c r="BH324" i="12"/>
  <c r="BG324" i="12"/>
  <c r="BG314" i="12"/>
  <c r="BH305" i="12"/>
  <c r="BG305" i="12"/>
  <c r="BH297" i="12"/>
  <c r="BG297" i="12"/>
  <c r="BH287" i="12"/>
  <c r="BG287" i="12"/>
  <c r="BH276" i="12"/>
  <c r="BG276" i="12"/>
  <c r="BH267" i="12"/>
  <c r="BG267" i="12"/>
  <c r="BH259" i="12"/>
  <c r="BG259" i="12"/>
  <c r="BH245" i="12"/>
  <c r="BG245" i="12"/>
  <c r="BH232" i="12"/>
  <c r="BG232" i="12"/>
  <c r="BH219" i="12"/>
  <c r="BG219" i="12"/>
  <c r="BG214" i="12"/>
  <c r="BH205" i="12"/>
  <c r="BG205" i="12"/>
  <c r="BH193" i="12"/>
  <c r="BG193" i="12"/>
  <c r="BH176" i="12"/>
  <c r="BG176" i="12"/>
  <c r="BH189" i="12"/>
  <c r="BG189" i="12"/>
  <c r="BH163" i="12"/>
  <c r="BG163" i="12"/>
  <c r="BH150" i="12"/>
  <c r="BG150" i="12"/>
  <c r="BH139" i="12"/>
  <c r="BG139" i="12"/>
  <c r="BH128" i="12"/>
  <c r="BG128" i="12"/>
  <c r="BH116" i="12"/>
  <c r="BG116" i="12"/>
  <c r="BH107" i="12"/>
  <c r="BG107" i="12"/>
  <c r="BH95" i="12"/>
  <c r="BG95" i="12"/>
  <c r="BH341" i="12"/>
  <c r="BG341" i="12"/>
  <c r="BH349" i="12"/>
  <c r="BG349" i="12"/>
  <c r="BH355" i="12"/>
  <c r="BG355" i="12"/>
  <c r="BH366" i="12"/>
  <c r="BG366" i="12"/>
  <c r="BH375" i="12"/>
  <c r="BG375" i="12"/>
  <c r="BH90" i="12"/>
  <c r="BG90" i="12"/>
  <c r="BH73" i="12"/>
  <c r="BG73" i="12"/>
  <c r="BH67" i="12"/>
  <c r="BG67" i="12"/>
  <c r="BH49" i="12"/>
  <c r="BG49" i="12"/>
  <c r="BH33" i="12"/>
  <c r="BG33" i="12"/>
  <c r="BH11" i="12"/>
  <c r="BH15" i="12"/>
  <c r="BH24" i="12"/>
  <c r="BG24" i="12"/>
  <c r="BG15" i="12"/>
  <c r="BG11" i="12"/>
  <c r="BI385" i="12"/>
  <c r="BI384" i="12"/>
  <c r="BI383" i="12"/>
  <c r="BH381" i="12"/>
  <c r="BG381" i="12"/>
  <c r="BI376" i="12"/>
  <c r="BI367" i="12"/>
  <c r="BI356" i="12"/>
  <c r="BI350" i="12"/>
  <c r="BI342" i="12"/>
  <c r="BI333" i="12"/>
  <c r="BI325" i="12"/>
  <c r="BI315" i="12"/>
  <c r="BH314" i="12"/>
  <c r="BI306" i="12"/>
  <c r="BI298" i="12"/>
  <c r="BI288" i="12"/>
  <c r="BI277" i="12"/>
  <c r="BI276" i="12" s="1"/>
  <c r="BI268" i="12"/>
  <c r="BI260" i="12"/>
  <c r="BI246" i="12"/>
  <c r="BI233" i="12"/>
  <c r="BI220" i="12"/>
  <c r="BI215" i="12"/>
  <c r="BH214" i="12"/>
  <c r="BI206" i="12"/>
  <c r="BI205" i="12" s="1"/>
  <c r="BI194" i="12"/>
  <c r="BI193" i="12" s="1"/>
  <c r="BI190" i="12"/>
  <c r="BI177" i="12"/>
  <c r="BI164" i="12"/>
  <c r="BI151" i="12"/>
  <c r="BI140" i="12"/>
  <c r="BI129" i="12"/>
  <c r="BI117" i="12"/>
  <c r="BI108" i="12"/>
  <c r="BI96" i="12"/>
  <c r="BI91" i="12"/>
  <c r="BI74" i="12"/>
  <c r="BI68" i="12"/>
  <c r="BI50" i="12"/>
  <c r="BI46" i="12"/>
  <c r="BG45" i="12"/>
  <c r="BI34" i="12"/>
  <c r="BI25" i="12"/>
  <c r="BI16" i="12"/>
  <c r="BI12" i="12"/>
  <c r="BH9" i="12"/>
  <c r="BG9" i="12"/>
  <c r="AW382" i="12"/>
  <c r="Y207" i="12"/>
  <c r="Y165" i="12"/>
  <c r="Y152" i="12"/>
  <c r="Y51" i="12"/>
  <c r="BF385" i="12"/>
  <c r="M260" i="12"/>
  <c r="M268" i="12"/>
  <c r="M151" i="12"/>
  <c r="M129" i="12"/>
  <c r="M74" i="12"/>
  <c r="K419" i="8"/>
  <c r="C408" i="11"/>
  <c r="B408" i="11"/>
  <c r="C402" i="11"/>
  <c r="B402" i="11"/>
  <c r="C406" i="11"/>
  <c r="C407" i="11"/>
  <c r="B406" i="11"/>
  <c r="B407" i="11"/>
  <c r="B15" i="11"/>
  <c r="C15" i="11"/>
  <c r="B16" i="11"/>
  <c r="C16" i="11"/>
  <c r="B17" i="11"/>
  <c r="C17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6" i="11"/>
  <c r="C26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0" i="11"/>
  <c r="C40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4" i="11"/>
  <c r="C54" i="11"/>
  <c r="B55" i="11"/>
  <c r="C55" i="11"/>
  <c r="B56" i="11"/>
  <c r="C56" i="11"/>
  <c r="B57" i="11"/>
  <c r="C57" i="11"/>
  <c r="B58" i="11"/>
  <c r="C58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5" i="11"/>
  <c r="C75" i="11"/>
  <c r="B76" i="11"/>
  <c r="C76" i="11"/>
  <c r="B77" i="11"/>
  <c r="C77" i="11"/>
  <c r="B78" i="11"/>
  <c r="C78" i="11"/>
  <c r="B79" i="11"/>
  <c r="C79" i="11"/>
  <c r="B80" i="11"/>
  <c r="C80" i="11"/>
  <c r="B81" i="11"/>
  <c r="C81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7" i="11"/>
  <c r="C97" i="11"/>
  <c r="B98" i="11"/>
  <c r="C98" i="11"/>
  <c r="B99" i="11"/>
  <c r="C99" i="11"/>
  <c r="B100" i="11"/>
  <c r="C100" i="11"/>
  <c r="B101" i="11"/>
  <c r="C101" i="11"/>
  <c r="B102" i="11"/>
  <c r="C102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4" i="11"/>
  <c r="C114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3" i="11"/>
  <c r="C123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7" i="11"/>
  <c r="C137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49" i="11"/>
  <c r="C149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0" i="11"/>
  <c r="C160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2" i="11"/>
  <c r="C172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4" i="11"/>
  <c r="C184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B194" i="11"/>
  <c r="C194" i="11"/>
  <c r="B195" i="11"/>
  <c r="C195" i="11"/>
  <c r="B196" i="11"/>
  <c r="C196" i="11"/>
  <c r="B197" i="11"/>
  <c r="C197" i="11"/>
  <c r="B198" i="11"/>
  <c r="C198" i="11"/>
  <c r="B199" i="11"/>
  <c r="C199" i="11"/>
  <c r="B200" i="11"/>
  <c r="C200" i="11"/>
  <c r="B201" i="11"/>
  <c r="C201" i="11"/>
  <c r="B202" i="11"/>
  <c r="C202" i="11"/>
  <c r="B203" i="11"/>
  <c r="C203" i="11"/>
  <c r="B204" i="11"/>
  <c r="C204" i="11"/>
  <c r="B205" i="11"/>
  <c r="C205" i="11"/>
  <c r="B206" i="11"/>
  <c r="C206" i="11"/>
  <c r="B207" i="11"/>
  <c r="C207" i="11"/>
  <c r="B208" i="11"/>
  <c r="C208" i="11"/>
  <c r="B209" i="11"/>
  <c r="C209" i="11"/>
  <c r="B210" i="11"/>
  <c r="C210" i="11"/>
  <c r="B211" i="11"/>
  <c r="C211" i="11"/>
  <c r="B212" i="11"/>
  <c r="C212" i="11"/>
  <c r="B213" i="11"/>
  <c r="C213" i="11"/>
  <c r="B214" i="11"/>
  <c r="C214" i="11"/>
  <c r="B215" i="11"/>
  <c r="C215" i="11"/>
  <c r="B216" i="11"/>
  <c r="C216" i="11"/>
  <c r="B217" i="11"/>
  <c r="C217" i="11"/>
  <c r="B218" i="11"/>
  <c r="C218" i="11"/>
  <c r="B219" i="11"/>
  <c r="C219" i="11"/>
  <c r="B220" i="11"/>
  <c r="C220" i="11"/>
  <c r="B221" i="11"/>
  <c r="C221" i="11"/>
  <c r="B222" i="11"/>
  <c r="C222" i="11"/>
  <c r="B223" i="11"/>
  <c r="C223" i="11"/>
  <c r="B224" i="11"/>
  <c r="C224" i="11"/>
  <c r="B225" i="11"/>
  <c r="C225" i="11"/>
  <c r="B226" i="11"/>
  <c r="C226" i="11"/>
  <c r="B227" i="11"/>
  <c r="C227" i="11"/>
  <c r="B228" i="11"/>
  <c r="C228" i="11"/>
  <c r="B229" i="11"/>
  <c r="C229" i="11"/>
  <c r="B230" i="11"/>
  <c r="C230" i="11"/>
  <c r="B231" i="11"/>
  <c r="C231" i="11"/>
  <c r="B232" i="11"/>
  <c r="C232" i="11"/>
  <c r="B233" i="11"/>
  <c r="C233" i="11"/>
  <c r="B234" i="11"/>
  <c r="C234" i="11"/>
  <c r="B235" i="11"/>
  <c r="C235" i="11"/>
  <c r="B236" i="11"/>
  <c r="C236" i="11"/>
  <c r="B237" i="11"/>
  <c r="C237" i="11"/>
  <c r="B238" i="11"/>
  <c r="C238" i="11"/>
  <c r="B239" i="11"/>
  <c r="C239" i="11"/>
  <c r="B240" i="11"/>
  <c r="C240" i="11"/>
  <c r="B241" i="11"/>
  <c r="C241" i="11"/>
  <c r="B242" i="11"/>
  <c r="C242" i="11"/>
  <c r="B243" i="11"/>
  <c r="C243" i="11"/>
  <c r="B244" i="11"/>
  <c r="C244" i="11"/>
  <c r="B245" i="11"/>
  <c r="C245" i="11"/>
  <c r="B246" i="11"/>
  <c r="C246" i="11"/>
  <c r="B247" i="11"/>
  <c r="C247" i="11"/>
  <c r="B248" i="11"/>
  <c r="C248" i="11"/>
  <c r="B249" i="11"/>
  <c r="C249" i="11"/>
  <c r="B250" i="11"/>
  <c r="C250" i="11"/>
  <c r="B251" i="11"/>
  <c r="C251" i="11"/>
  <c r="B252" i="11"/>
  <c r="C252" i="11"/>
  <c r="B253" i="11"/>
  <c r="C253" i="11"/>
  <c r="B254" i="11"/>
  <c r="C254" i="11"/>
  <c r="B255" i="11"/>
  <c r="C255" i="11"/>
  <c r="B256" i="11"/>
  <c r="C256" i="11"/>
  <c r="B257" i="11"/>
  <c r="C257" i="11"/>
  <c r="B258" i="11"/>
  <c r="C258" i="11"/>
  <c r="B259" i="11"/>
  <c r="C259" i="11"/>
  <c r="B260" i="11"/>
  <c r="C260" i="11"/>
  <c r="B261" i="11"/>
  <c r="C261" i="11"/>
  <c r="B262" i="11"/>
  <c r="C262" i="11"/>
  <c r="B263" i="11"/>
  <c r="C263" i="11"/>
  <c r="B264" i="11"/>
  <c r="C264" i="11"/>
  <c r="B265" i="11"/>
  <c r="C265" i="11"/>
  <c r="B266" i="11"/>
  <c r="C266" i="11"/>
  <c r="B267" i="11"/>
  <c r="C267" i="11"/>
  <c r="B268" i="11"/>
  <c r="C268" i="11"/>
  <c r="B269" i="11"/>
  <c r="C269" i="11"/>
  <c r="B270" i="11"/>
  <c r="C270" i="11"/>
  <c r="B271" i="11"/>
  <c r="C271" i="11"/>
  <c r="B272" i="11"/>
  <c r="C272" i="11"/>
  <c r="B273" i="11"/>
  <c r="C273" i="11"/>
  <c r="B274" i="11"/>
  <c r="C274" i="11"/>
  <c r="B275" i="11"/>
  <c r="C275" i="11"/>
  <c r="B276" i="11"/>
  <c r="C276" i="11"/>
  <c r="B277" i="11"/>
  <c r="C277" i="11"/>
  <c r="B278" i="11"/>
  <c r="C278" i="11"/>
  <c r="B279" i="11"/>
  <c r="C279" i="11"/>
  <c r="B280" i="11"/>
  <c r="C280" i="11"/>
  <c r="B281" i="11"/>
  <c r="C281" i="11"/>
  <c r="B282" i="11"/>
  <c r="C282" i="11"/>
  <c r="B283" i="11"/>
  <c r="C283" i="11"/>
  <c r="B284" i="11"/>
  <c r="C284" i="11"/>
  <c r="B285" i="11"/>
  <c r="C285" i="11"/>
  <c r="B286" i="11"/>
  <c r="C286" i="11"/>
  <c r="B287" i="11"/>
  <c r="C287" i="11"/>
  <c r="B288" i="11"/>
  <c r="C288" i="11"/>
  <c r="B289" i="11"/>
  <c r="C289" i="11"/>
  <c r="B290" i="11"/>
  <c r="C290" i="11"/>
  <c r="B291" i="11"/>
  <c r="C291" i="11"/>
  <c r="B292" i="11"/>
  <c r="C292" i="11"/>
  <c r="B293" i="11"/>
  <c r="C293" i="11"/>
  <c r="B294" i="11"/>
  <c r="C294" i="11"/>
  <c r="B295" i="11"/>
  <c r="C295" i="11"/>
  <c r="B296" i="11"/>
  <c r="C296" i="11"/>
  <c r="B297" i="11"/>
  <c r="C297" i="11"/>
  <c r="B298" i="11"/>
  <c r="C298" i="11"/>
  <c r="B299" i="11"/>
  <c r="C299" i="11"/>
  <c r="B300" i="11"/>
  <c r="C300" i="11"/>
  <c r="B301" i="11"/>
  <c r="C301" i="11"/>
  <c r="B302" i="11"/>
  <c r="C302" i="11"/>
  <c r="B303" i="11"/>
  <c r="C303" i="11"/>
  <c r="B304" i="11"/>
  <c r="C304" i="11"/>
  <c r="B305" i="11"/>
  <c r="C305" i="11"/>
  <c r="B306" i="11"/>
  <c r="C306" i="11"/>
  <c r="B307" i="11"/>
  <c r="C307" i="11"/>
  <c r="B308" i="11"/>
  <c r="C308" i="11"/>
  <c r="B309" i="11"/>
  <c r="C309" i="11"/>
  <c r="B310" i="11"/>
  <c r="C310" i="11"/>
  <c r="B311" i="11"/>
  <c r="C311" i="11"/>
  <c r="B312" i="11"/>
  <c r="C312" i="11"/>
  <c r="B313" i="11"/>
  <c r="C313" i="11"/>
  <c r="B314" i="11"/>
  <c r="C314" i="11"/>
  <c r="B315" i="11"/>
  <c r="C315" i="11"/>
  <c r="B316" i="11"/>
  <c r="C316" i="11"/>
  <c r="B317" i="11"/>
  <c r="C317" i="11"/>
  <c r="B318" i="11"/>
  <c r="C318" i="11"/>
  <c r="B319" i="11"/>
  <c r="C319" i="11"/>
  <c r="B320" i="11"/>
  <c r="C320" i="11"/>
  <c r="B321" i="11"/>
  <c r="C321" i="11"/>
  <c r="B322" i="11"/>
  <c r="C322" i="11"/>
  <c r="B323" i="11"/>
  <c r="C323" i="11"/>
  <c r="B324" i="11"/>
  <c r="C324" i="11"/>
  <c r="B325" i="11"/>
  <c r="C325" i="11"/>
  <c r="B326" i="11"/>
  <c r="C326" i="11"/>
  <c r="B327" i="11"/>
  <c r="C327" i="11"/>
  <c r="B328" i="11"/>
  <c r="C328" i="11"/>
  <c r="B329" i="11"/>
  <c r="C329" i="11"/>
  <c r="B330" i="11"/>
  <c r="C330" i="11"/>
  <c r="B331" i="11"/>
  <c r="C331" i="11"/>
  <c r="B332" i="11"/>
  <c r="C332" i="11"/>
  <c r="B333" i="11"/>
  <c r="C333" i="11"/>
  <c r="B334" i="11"/>
  <c r="C334" i="11"/>
  <c r="B335" i="11"/>
  <c r="C335" i="11"/>
  <c r="B336" i="11"/>
  <c r="C336" i="11"/>
  <c r="B337" i="11"/>
  <c r="C337" i="11"/>
  <c r="B338" i="11"/>
  <c r="C338" i="11"/>
  <c r="B339" i="11"/>
  <c r="C339" i="11"/>
  <c r="B340" i="11"/>
  <c r="C340" i="11"/>
  <c r="B341" i="11"/>
  <c r="C341" i="11"/>
  <c r="B342" i="11"/>
  <c r="C342" i="11"/>
  <c r="B343" i="11"/>
  <c r="C343" i="11"/>
  <c r="B344" i="11"/>
  <c r="C344" i="11"/>
  <c r="B345" i="11"/>
  <c r="C345" i="11"/>
  <c r="B346" i="11"/>
  <c r="C346" i="11"/>
  <c r="B347" i="11"/>
  <c r="C347" i="11"/>
  <c r="B348" i="11"/>
  <c r="C348" i="11"/>
  <c r="B349" i="11"/>
  <c r="C349" i="11"/>
  <c r="B350" i="11"/>
  <c r="C350" i="11"/>
  <c r="B351" i="11"/>
  <c r="C351" i="11"/>
  <c r="B352" i="11"/>
  <c r="C352" i="11"/>
  <c r="B353" i="11"/>
  <c r="C353" i="11"/>
  <c r="B354" i="11"/>
  <c r="C354" i="11"/>
  <c r="B355" i="11"/>
  <c r="C355" i="11"/>
  <c r="B356" i="11"/>
  <c r="C356" i="11"/>
  <c r="B357" i="11"/>
  <c r="C357" i="11"/>
  <c r="B358" i="11"/>
  <c r="C358" i="11"/>
  <c r="B359" i="11"/>
  <c r="C359" i="11"/>
  <c r="B360" i="11"/>
  <c r="C360" i="11"/>
  <c r="B361" i="11"/>
  <c r="C361" i="11"/>
  <c r="B362" i="11"/>
  <c r="C362" i="11"/>
  <c r="B363" i="11"/>
  <c r="C363" i="11"/>
  <c r="B364" i="11"/>
  <c r="C364" i="11"/>
  <c r="B365" i="11"/>
  <c r="C365" i="11"/>
  <c r="B366" i="11"/>
  <c r="C366" i="11"/>
  <c r="B367" i="11"/>
  <c r="C367" i="11"/>
  <c r="B368" i="11"/>
  <c r="C368" i="11"/>
  <c r="B369" i="11"/>
  <c r="C369" i="11"/>
  <c r="B370" i="11"/>
  <c r="C370" i="11"/>
  <c r="B371" i="11"/>
  <c r="C371" i="11"/>
  <c r="B372" i="11"/>
  <c r="C372" i="11"/>
  <c r="B373" i="11"/>
  <c r="C373" i="11"/>
  <c r="B374" i="11"/>
  <c r="C374" i="11"/>
  <c r="B375" i="11"/>
  <c r="C375" i="11"/>
  <c r="B376" i="11"/>
  <c r="C376" i="11"/>
  <c r="B377" i="11"/>
  <c r="C377" i="11"/>
  <c r="B378" i="11"/>
  <c r="C378" i="11"/>
  <c r="B379" i="11"/>
  <c r="C379" i="11"/>
  <c r="B380" i="11"/>
  <c r="C380" i="11"/>
  <c r="B381" i="11"/>
  <c r="C381" i="11"/>
  <c r="B382" i="11"/>
  <c r="C382" i="11"/>
  <c r="B383" i="11"/>
  <c r="C383" i="11"/>
  <c r="B384" i="11"/>
  <c r="C384" i="11"/>
  <c r="B385" i="11"/>
  <c r="C385" i="11"/>
  <c r="B386" i="11"/>
  <c r="C386" i="11"/>
  <c r="B387" i="11"/>
  <c r="C387" i="11"/>
  <c r="B388" i="11"/>
  <c r="C388" i="11"/>
  <c r="B389" i="11"/>
  <c r="C389" i="11"/>
  <c r="B390" i="11"/>
  <c r="C390" i="11"/>
  <c r="B391" i="11"/>
  <c r="C391" i="11"/>
  <c r="B392" i="11"/>
  <c r="C392" i="11"/>
  <c r="B393" i="11"/>
  <c r="C393" i="11"/>
  <c r="B394" i="11"/>
  <c r="C394" i="11"/>
  <c r="B395" i="11"/>
  <c r="C395" i="11"/>
  <c r="B396" i="11"/>
  <c r="C396" i="11"/>
  <c r="B397" i="11"/>
  <c r="C397" i="11"/>
  <c r="B398" i="11"/>
  <c r="C398" i="11"/>
  <c r="B399" i="11"/>
  <c r="C399" i="11"/>
  <c r="B400" i="11"/>
  <c r="C400" i="11"/>
  <c r="B401" i="11"/>
  <c r="C401" i="11"/>
  <c r="B14" i="11"/>
  <c r="C14" i="11"/>
  <c r="C13" i="11"/>
  <c r="B13" i="11"/>
  <c r="B11" i="11"/>
  <c r="C11" i="11"/>
  <c r="B12" i="11"/>
  <c r="C12" i="11"/>
  <c r="C10" i="11"/>
  <c r="B10" i="11"/>
  <c r="E73" i="7"/>
  <c r="BT402" i="11"/>
  <c r="BS402" i="11"/>
  <c r="BT12" i="11"/>
  <c r="BS12" i="11"/>
  <c r="BT11" i="11"/>
  <c r="BS11" i="11"/>
  <c r="BT10" i="11"/>
  <c r="BT408" i="11" s="1"/>
  <c r="BS10" i="11"/>
  <c r="BK221" i="11"/>
  <c r="AW14" i="11"/>
  <c r="AW18" i="11"/>
  <c r="AW27" i="11"/>
  <c r="AW41" i="11"/>
  <c r="AW55" i="11"/>
  <c r="AW59" i="11"/>
  <c r="AW76" i="11"/>
  <c r="AW82" i="11"/>
  <c r="AW98" i="11"/>
  <c r="AW103" i="11"/>
  <c r="AW115" i="11"/>
  <c r="AW124" i="11"/>
  <c r="AW138" i="11"/>
  <c r="AW150" i="11"/>
  <c r="AW161" i="11"/>
  <c r="AW173" i="11"/>
  <c r="AW185" i="11"/>
  <c r="AW198" i="11"/>
  <c r="AW202" i="11"/>
  <c r="AW214" i="11"/>
  <c r="AW222" i="11"/>
  <c r="AW229" i="11"/>
  <c r="AW241" i="11"/>
  <c r="AW254" i="11"/>
  <c r="AW268" i="11"/>
  <c r="AW275" i="11"/>
  <c r="AW285" i="11"/>
  <c r="AW295" i="11"/>
  <c r="AW305" i="11"/>
  <c r="AW314" i="11"/>
  <c r="AW322" i="11"/>
  <c r="AW332" i="11"/>
  <c r="AW346" i="11"/>
  <c r="AW357" i="11"/>
  <c r="AW365" i="11"/>
  <c r="AW374" i="11"/>
  <c r="AW387" i="11"/>
  <c r="J14" i="11"/>
  <c r="J18" i="11"/>
  <c r="J27" i="11"/>
  <c r="J41" i="11"/>
  <c r="J55" i="11"/>
  <c r="J59" i="11"/>
  <c r="J76" i="11"/>
  <c r="J82" i="11"/>
  <c r="J98" i="11"/>
  <c r="J103" i="11"/>
  <c r="J115" i="11"/>
  <c r="J124" i="11"/>
  <c r="J138" i="11"/>
  <c r="J150" i="11"/>
  <c r="J161" i="11"/>
  <c r="J173" i="11"/>
  <c r="J185" i="11"/>
  <c r="J198" i="11"/>
  <c r="J202" i="11"/>
  <c r="J214" i="11"/>
  <c r="J222" i="11"/>
  <c r="J229" i="11"/>
  <c r="J241" i="11"/>
  <c r="J254" i="11"/>
  <c r="J268" i="11"/>
  <c r="J275" i="11"/>
  <c r="J285" i="11"/>
  <c r="J295" i="11"/>
  <c r="J305" i="11"/>
  <c r="J314" i="11"/>
  <c r="J322" i="11"/>
  <c r="J332" i="11"/>
  <c r="J346" i="11"/>
  <c r="J357" i="11"/>
  <c r="J365" i="11"/>
  <c r="J374" i="11"/>
  <c r="J387" i="11"/>
  <c r="M14" i="11"/>
  <c r="M18" i="11"/>
  <c r="M27" i="11"/>
  <c r="M41" i="11"/>
  <c r="M55" i="11"/>
  <c r="M59" i="11"/>
  <c r="M76" i="11"/>
  <c r="M82" i="11"/>
  <c r="M98" i="11"/>
  <c r="M103" i="11"/>
  <c r="M115" i="11"/>
  <c r="M124" i="11"/>
  <c r="M138" i="11"/>
  <c r="M150" i="11"/>
  <c r="M161" i="11"/>
  <c r="M173" i="11"/>
  <c r="M185" i="11"/>
  <c r="M198" i="11"/>
  <c r="M202" i="11"/>
  <c r="M214" i="11"/>
  <c r="M222" i="11"/>
  <c r="M229" i="11"/>
  <c r="M241" i="11"/>
  <c r="M254" i="11"/>
  <c r="M268" i="11"/>
  <c r="M275" i="11"/>
  <c r="M285" i="11"/>
  <c r="M295" i="11"/>
  <c r="M305" i="11"/>
  <c r="M314" i="11"/>
  <c r="M322" i="11"/>
  <c r="M332" i="11"/>
  <c r="M346" i="11"/>
  <c r="M357" i="11"/>
  <c r="M365" i="11"/>
  <c r="M374" i="11"/>
  <c r="M387" i="11"/>
  <c r="B10" i="12" l="1"/>
  <c r="C10" i="12"/>
  <c r="Y10" i="12"/>
  <c r="BJ387" i="12"/>
  <c r="D94" i="7" s="1"/>
  <c r="J10" i="12"/>
  <c r="BO387" i="12"/>
  <c r="D95" i="7"/>
  <c r="F95" i="7" s="1"/>
  <c r="BL45" i="12"/>
  <c r="CJ387" i="12"/>
  <c r="F102" i="7"/>
  <c r="CP387" i="12"/>
  <c r="F104" i="7"/>
  <c r="BL9" i="12"/>
  <c r="BK8" i="12"/>
  <c r="BI139" i="12"/>
  <c r="BI219" i="12"/>
  <c r="BI305" i="12"/>
  <c r="BI375" i="12"/>
  <c r="BI49" i="12"/>
  <c r="BI189" i="12"/>
  <c r="BI341" i="12"/>
  <c r="BI297" i="12"/>
  <c r="BI366" i="12"/>
  <c r="BI73" i="12"/>
  <c r="BI15" i="12"/>
  <c r="BI11" i="12"/>
  <c r="BI24" i="12"/>
  <c r="BI33" i="12"/>
  <c r="BI67" i="12"/>
  <c r="BI107" i="12"/>
  <c r="BI90" i="12"/>
  <c r="BI95" i="12"/>
  <c r="BI116" i="12"/>
  <c r="BI128" i="12"/>
  <c r="BI150" i="12"/>
  <c r="BI163" i="12"/>
  <c r="BI176" i="12"/>
  <c r="BI214" i="12"/>
  <c r="BI232" i="12"/>
  <c r="BI245" i="12"/>
  <c r="BI259" i="12"/>
  <c r="BI267" i="12"/>
  <c r="BI287" i="12"/>
  <c r="BI314" i="12"/>
  <c r="BI324" i="12"/>
  <c r="BI332" i="12"/>
  <c r="BI349" i="12"/>
  <c r="BG8" i="12"/>
  <c r="BG387" i="12" s="1"/>
  <c r="D93" i="7" s="1"/>
  <c r="BI355" i="12"/>
  <c r="BI9" i="12"/>
  <c r="BI381" i="12"/>
  <c r="BH8" i="12"/>
  <c r="BS408" i="11"/>
  <c r="D73" i="7" s="1"/>
  <c r="F73" i="7" s="1"/>
  <c r="BU408" i="11"/>
  <c r="AB14" i="11"/>
  <c r="AB18" i="11"/>
  <c r="AB27" i="11"/>
  <c r="AB41" i="11"/>
  <c r="AB55" i="11"/>
  <c r="AB59" i="11"/>
  <c r="AB76" i="11"/>
  <c r="AB82" i="11"/>
  <c r="AB98" i="11"/>
  <c r="AB103" i="11"/>
  <c r="AB115" i="11"/>
  <c r="AB124" i="11"/>
  <c r="AB138" i="11"/>
  <c r="AB150" i="11"/>
  <c r="AB161" i="11"/>
  <c r="AB173" i="11"/>
  <c r="AB185" i="11"/>
  <c r="AB198" i="11"/>
  <c r="AB202" i="11"/>
  <c r="AB214" i="11"/>
  <c r="AB222" i="11"/>
  <c r="AB229" i="11"/>
  <c r="AB241" i="11"/>
  <c r="AB254" i="11"/>
  <c r="AB268" i="11"/>
  <c r="AB275" i="11"/>
  <c r="AB285" i="11"/>
  <c r="AB295" i="11"/>
  <c r="AB305" i="11"/>
  <c r="AB314" i="11"/>
  <c r="AB322" i="11"/>
  <c r="AB332" i="11"/>
  <c r="AB346" i="11"/>
  <c r="AB357" i="11"/>
  <c r="AB365" i="11"/>
  <c r="AB374" i="11"/>
  <c r="AB387" i="11"/>
  <c r="P14" i="11"/>
  <c r="P18" i="11"/>
  <c r="P41" i="11"/>
  <c r="P55" i="11"/>
  <c r="P59" i="11"/>
  <c r="P76" i="11"/>
  <c r="P82" i="11"/>
  <c r="P98" i="11"/>
  <c r="P103" i="11"/>
  <c r="P115" i="11"/>
  <c r="P124" i="11"/>
  <c r="P138" i="11"/>
  <c r="P150" i="11"/>
  <c r="P161" i="11"/>
  <c r="P173" i="11"/>
  <c r="P185" i="11"/>
  <c r="P198" i="11"/>
  <c r="P202" i="11"/>
  <c r="P214" i="11"/>
  <c r="P222" i="11"/>
  <c r="P229" i="11"/>
  <c r="P241" i="11"/>
  <c r="P254" i="11"/>
  <c r="P268" i="11"/>
  <c r="P275" i="11"/>
  <c r="P285" i="11"/>
  <c r="P295" i="11"/>
  <c r="P305" i="11"/>
  <c r="P314" i="11"/>
  <c r="P322" i="11"/>
  <c r="P332" i="11"/>
  <c r="P346" i="11"/>
  <c r="P357" i="11"/>
  <c r="P365" i="11"/>
  <c r="P374" i="11"/>
  <c r="P387" i="11"/>
  <c r="Y14" i="11"/>
  <c r="Y18" i="11"/>
  <c r="Y27" i="11"/>
  <c r="Y41" i="11"/>
  <c r="Y55" i="11"/>
  <c r="Y59" i="11"/>
  <c r="Y76" i="11"/>
  <c r="Y82" i="11"/>
  <c r="Y98" i="11"/>
  <c r="Y103" i="11"/>
  <c r="Y115" i="11"/>
  <c r="Y124" i="11"/>
  <c r="Y138" i="11"/>
  <c r="Y150" i="11"/>
  <c r="Y161" i="11"/>
  <c r="Y173" i="11"/>
  <c r="Y185" i="11"/>
  <c r="Y198" i="11"/>
  <c r="Y202" i="11"/>
  <c r="Y214" i="11"/>
  <c r="Y222" i="11"/>
  <c r="Y229" i="11"/>
  <c r="Y241" i="11"/>
  <c r="Y254" i="11"/>
  <c r="Y268" i="11"/>
  <c r="Y275" i="11"/>
  <c r="Y285" i="11"/>
  <c r="Y295" i="11"/>
  <c r="Y305" i="11"/>
  <c r="Y314" i="11"/>
  <c r="Y322" i="11"/>
  <c r="Y332" i="11"/>
  <c r="Y346" i="11"/>
  <c r="Y357" i="11"/>
  <c r="Y365" i="11"/>
  <c r="Y374" i="11"/>
  <c r="Y387" i="11"/>
  <c r="G198" i="11"/>
  <c r="G14" i="11"/>
  <c r="G18" i="11"/>
  <c r="G27" i="11"/>
  <c r="G41" i="11"/>
  <c r="G55" i="11"/>
  <c r="G59" i="11"/>
  <c r="G76" i="11"/>
  <c r="G82" i="11"/>
  <c r="G98" i="11"/>
  <c r="G103" i="11"/>
  <c r="G115" i="11"/>
  <c r="G124" i="11"/>
  <c r="G138" i="11"/>
  <c r="G150" i="11"/>
  <c r="G161" i="11"/>
  <c r="G173" i="11"/>
  <c r="G185" i="11"/>
  <c r="G202" i="11"/>
  <c r="G214" i="11"/>
  <c r="G222" i="11"/>
  <c r="G229" i="11"/>
  <c r="G241" i="11"/>
  <c r="G254" i="11"/>
  <c r="G268" i="11"/>
  <c r="G275" i="11"/>
  <c r="G285" i="11"/>
  <c r="G295" i="11"/>
  <c r="G305" i="11"/>
  <c r="G314" i="11"/>
  <c r="G322" i="11"/>
  <c r="G332" i="11"/>
  <c r="G346" i="11"/>
  <c r="G357" i="11"/>
  <c r="G365" i="11"/>
  <c r="G374" i="11"/>
  <c r="G387" i="11"/>
  <c r="V14" i="11"/>
  <c r="V18" i="11"/>
  <c r="V27" i="11"/>
  <c r="V41" i="11"/>
  <c r="V55" i="11"/>
  <c r="V59" i="11"/>
  <c r="V76" i="11"/>
  <c r="V82" i="11"/>
  <c r="V98" i="11"/>
  <c r="V103" i="11"/>
  <c r="V115" i="11"/>
  <c r="V124" i="11"/>
  <c r="V138" i="11"/>
  <c r="V150" i="11"/>
  <c r="V161" i="11"/>
  <c r="V173" i="11"/>
  <c r="V185" i="11"/>
  <c r="V198" i="11"/>
  <c r="V202" i="11"/>
  <c r="V214" i="11"/>
  <c r="V222" i="11"/>
  <c r="V229" i="11"/>
  <c r="V241" i="11"/>
  <c r="V254" i="11"/>
  <c r="V268" i="11"/>
  <c r="V275" i="11"/>
  <c r="V285" i="11"/>
  <c r="V295" i="11"/>
  <c r="V305" i="11"/>
  <c r="V314" i="11"/>
  <c r="V322" i="11"/>
  <c r="V332" i="11"/>
  <c r="V346" i="11"/>
  <c r="V357" i="11"/>
  <c r="V365" i="11"/>
  <c r="V374" i="11"/>
  <c r="V387" i="11"/>
  <c r="AZ54" i="11"/>
  <c r="AZ55" i="11"/>
  <c r="AZ58" i="11"/>
  <c r="AZ81" i="11"/>
  <c r="AZ228" i="11"/>
  <c r="AZ395" i="11"/>
  <c r="BI103" i="11"/>
  <c r="BI14" i="11"/>
  <c r="BI18" i="11"/>
  <c r="BI27" i="11"/>
  <c r="BI41" i="11"/>
  <c r="BI55" i="11"/>
  <c r="BI59" i="11"/>
  <c r="BI76" i="11"/>
  <c r="BI82" i="11"/>
  <c r="BI98" i="11"/>
  <c r="BI115" i="11"/>
  <c r="BI124" i="11"/>
  <c r="BI138" i="11"/>
  <c r="BI150" i="11"/>
  <c r="BI161" i="11"/>
  <c r="BI173" i="11"/>
  <c r="BI185" i="11"/>
  <c r="BI198" i="11"/>
  <c r="BI202" i="11"/>
  <c r="BI214" i="11"/>
  <c r="BI222" i="11"/>
  <c r="BI229" i="11"/>
  <c r="BI241" i="11"/>
  <c r="BI254" i="11"/>
  <c r="BI268" i="11"/>
  <c r="BI275" i="11"/>
  <c r="BI285" i="11"/>
  <c r="BI295" i="11"/>
  <c r="BI305" i="11"/>
  <c r="BI314" i="11"/>
  <c r="BI322" i="11"/>
  <c r="BI332" i="11"/>
  <c r="BI346" i="11"/>
  <c r="BI357" i="11"/>
  <c r="BI365" i="11"/>
  <c r="BI374" i="11"/>
  <c r="BI387" i="11"/>
  <c r="AH18" i="11"/>
  <c r="AH54" i="11"/>
  <c r="AH55" i="11"/>
  <c r="AH58" i="11"/>
  <c r="AH59" i="11"/>
  <c r="AH82" i="11"/>
  <c r="AH137" i="11"/>
  <c r="AH138" i="11"/>
  <c r="AH172" i="11"/>
  <c r="AH173" i="11"/>
  <c r="AH184" i="11"/>
  <c r="AH185" i="11"/>
  <c r="AH201" i="11"/>
  <c r="AH202" i="11"/>
  <c r="AH214" i="11"/>
  <c r="AH229" i="11"/>
  <c r="AH241" i="11"/>
  <c r="AH304" i="11"/>
  <c r="AH305" i="11"/>
  <c r="AH357" i="11"/>
  <c r="AE14" i="11"/>
  <c r="AE18" i="11"/>
  <c r="AE27" i="11"/>
  <c r="AE41" i="11"/>
  <c r="AE55" i="11"/>
  <c r="AE59" i="11"/>
  <c r="AE76" i="11"/>
  <c r="AE82" i="11"/>
  <c r="AE98" i="11"/>
  <c r="AE103" i="11"/>
  <c r="AE115" i="11"/>
  <c r="AE124" i="11"/>
  <c r="AE138" i="11"/>
  <c r="AE150" i="11"/>
  <c r="AE161" i="11"/>
  <c r="AE173" i="11"/>
  <c r="AE185" i="11"/>
  <c r="AE198" i="11"/>
  <c r="AE202" i="11"/>
  <c r="AE214" i="11"/>
  <c r="AE222" i="11"/>
  <c r="AE229" i="11"/>
  <c r="AE241" i="11"/>
  <c r="AE254" i="11"/>
  <c r="AE268" i="11"/>
  <c r="AE275" i="11"/>
  <c r="AE285" i="11"/>
  <c r="AE295" i="11"/>
  <c r="AE305" i="11"/>
  <c r="AE314" i="11"/>
  <c r="AE322" i="11"/>
  <c r="AE332" i="11"/>
  <c r="AE346" i="11"/>
  <c r="AE357" i="11"/>
  <c r="AE365" i="11"/>
  <c r="AE374" i="11"/>
  <c r="AE387" i="11"/>
  <c r="AQ55" i="11"/>
  <c r="AQ14" i="11"/>
  <c r="AQ18" i="11"/>
  <c r="AQ27" i="11"/>
  <c r="AQ41" i="11"/>
  <c r="AQ59" i="11"/>
  <c r="AQ76" i="11"/>
  <c r="AQ82" i="11"/>
  <c r="AQ98" i="11"/>
  <c r="AQ103" i="11"/>
  <c r="AQ115" i="11"/>
  <c r="AQ124" i="11"/>
  <c r="AQ138" i="11"/>
  <c r="AQ150" i="11"/>
  <c r="AQ161" i="11"/>
  <c r="AQ173" i="11"/>
  <c r="AQ185" i="11"/>
  <c r="AQ198" i="11"/>
  <c r="AQ202" i="11"/>
  <c r="AQ214" i="11"/>
  <c r="AQ222" i="11"/>
  <c r="AQ229" i="11"/>
  <c r="AQ241" i="11"/>
  <c r="AQ254" i="11"/>
  <c r="AQ268" i="11"/>
  <c r="AQ275" i="11"/>
  <c r="AQ285" i="11"/>
  <c r="AQ295" i="11"/>
  <c r="AQ305" i="11"/>
  <c r="AQ314" i="11"/>
  <c r="AQ322" i="11"/>
  <c r="AQ332" i="11"/>
  <c r="AQ346" i="11"/>
  <c r="AQ357" i="11"/>
  <c r="AQ365" i="11"/>
  <c r="AQ374" i="11"/>
  <c r="AQ387" i="11"/>
  <c r="BO13" i="11"/>
  <c r="BO14" i="11"/>
  <c r="BO17" i="11"/>
  <c r="BO18" i="11"/>
  <c r="BO26" i="11"/>
  <c r="BO27" i="11"/>
  <c r="BO40" i="11"/>
  <c r="BO41" i="11"/>
  <c r="BO54" i="11"/>
  <c r="BO55" i="11"/>
  <c r="BO58" i="11"/>
  <c r="BO59" i="11"/>
  <c r="BO75" i="11"/>
  <c r="BO76" i="11"/>
  <c r="BO81" i="11"/>
  <c r="BO82" i="11"/>
  <c r="BO97" i="11"/>
  <c r="BO98" i="11"/>
  <c r="BO102" i="11"/>
  <c r="BO103" i="11"/>
  <c r="BO114" i="11"/>
  <c r="BO115" i="11"/>
  <c r="BO123" i="11"/>
  <c r="BO124" i="11"/>
  <c r="BO137" i="11"/>
  <c r="BO138" i="11"/>
  <c r="BO149" i="11"/>
  <c r="BO150" i="11"/>
  <c r="BO160" i="11"/>
  <c r="BO161" i="11"/>
  <c r="BO172" i="11"/>
  <c r="BO173" i="11"/>
  <c r="BO184" i="11"/>
  <c r="BO185" i="11"/>
  <c r="BO197" i="11"/>
  <c r="BO198" i="11"/>
  <c r="BO201" i="11"/>
  <c r="BO202" i="11"/>
  <c r="BO213" i="11"/>
  <c r="BO214" i="11"/>
  <c r="BO221" i="11"/>
  <c r="BO222" i="11"/>
  <c r="BO228" i="11"/>
  <c r="BO229" i="11"/>
  <c r="BO240" i="11"/>
  <c r="BO241" i="11"/>
  <c r="BO253" i="11"/>
  <c r="BO254" i="11"/>
  <c r="BO267" i="11"/>
  <c r="BO268" i="11"/>
  <c r="BO274" i="11"/>
  <c r="BO275" i="11"/>
  <c r="BO284" i="11"/>
  <c r="BO285" i="11"/>
  <c r="BO294" i="11"/>
  <c r="BO295" i="11"/>
  <c r="BO304" i="11"/>
  <c r="BO305" i="11"/>
  <c r="BO313" i="11"/>
  <c r="BO314" i="11"/>
  <c r="BO321" i="11"/>
  <c r="BO322" i="11"/>
  <c r="BO331" i="11"/>
  <c r="BO332" i="11"/>
  <c r="BO345" i="11"/>
  <c r="BO346" i="11"/>
  <c r="BO356" i="11"/>
  <c r="BO357" i="11"/>
  <c r="BO364" i="11"/>
  <c r="BO365" i="11"/>
  <c r="BO373" i="11"/>
  <c r="BO374" i="11"/>
  <c r="BO386" i="11"/>
  <c r="BO387" i="11"/>
  <c r="BO395" i="11"/>
  <c r="BF13" i="11"/>
  <c r="BF14" i="11"/>
  <c r="BF17" i="11"/>
  <c r="BF18" i="11"/>
  <c r="BF26" i="11"/>
  <c r="BF27" i="11"/>
  <c r="BF40" i="11"/>
  <c r="BF41" i="11"/>
  <c r="BF54" i="11"/>
  <c r="BF55" i="11"/>
  <c r="BF58" i="11"/>
  <c r="BF59" i="11"/>
  <c r="BF75" i="11"/>
  <c r="BF76" i="11"/>
  <c r="BF81" i="11"/>
  <c r="BF82" i="11"/>
  <c r="BF97" i="11"/>
  <c r="BF98" i="11"/>
  <c r="BF102" i="11"/>
  <c r="BF103" i="11"/>
  <c r="BF114" i="11"/>
  <c r="BF115" i="11"/>
  <c r="BF123" i="11"/>
  <c r="BF124" i="11"/>
  <c r="BF137" i="11"/>
  <c r="BF138" i="11"/>
  <c r="BF149" i="11"/>
  <c r="BF150" i="11"/>
  <c r="BF160" i="11"/>
  <c r="BF161" i="11"/>
  <c r="BF172" i="11"/>
  <c r="BF173" i="11"/>
  <c r="BF184" i="11"/>
  <c r="BF185" i="11"/>
  <c r="BF197" i="11"/>
  <c r="BF198" i="11"/>
  <c r="BF201" i="11"/>
  <c r="BF202" i="11"/>
  <c r="BF213" i="11"/>
  <c r="BF214" i="11"/>
  <c r="BF221" i="11"/>
  <c r="BF222" i="11"/>
  <c r="BF228" i="11"/>
  <c r="BF229" i="11"/>
  <c r="BF240" i="11"/>
  <c r="BF241" i="11"/>
  <c r="BF253" i="11"/>
  <c r="BF254" i="11"/>
  <c r="BF267" i="11"/>
  <c r="BF268" i="11"/>
  <c r="BF274" i="11"/>
  <c r="BF275" i="11"/>
  <c r="BF284" i="11"/>
  <c r="BF285" i="11"/>
  <c r="BF294" i="11"/>
  <c r="BF295" i="11"/>
  <c r="BF304" i="11"/>
  <c r="BF305" i="11"/>
  <c r="BF313" i="11"/>
  <c r="BF314" i="11"/>
  <c r="BF321" i="11"/>
  <c r="BF322" i="11"/>
  <c r="BF331" i="11"/>
  <c r="BF332" i="11"/>
  <c r="BF345" i="11"/>
  <c r="BF346" i="11"/>
  <c r="BF356" i="11"/>
  <c r="BF357" i="11"/>
  <c r="BF364" i="11"/>
  <c r="BF365" i="11"/>
  <c r="BF373" i="11"/>
  <c r="BF374" i="11"/>
  <c r="BF386" i="11"/>
  <c r="BF387" i="11"/>
  <c r="BF395" i="11"/>
  <c r="BF396" i="11"/>
  <c r="AN13" i="11"/>
  <c r="AN14" i="11"/>
  <c r="AN17" i="11"/>
  <c r="AN18" i="11"/>
  <c r="AN26" i="11"/>
  <c r="AN27" i="11"/>
  <c r="AN40" i="11"/>
  <c r="AN41" i="11"/>
  <c r="AN54" i="11"/>
  <c r="AN55" i="11"/>
  <c r="AN58" i="11"/>
  <c r="AN59" i="11"/>
  <c r="AN75" i="11"/>
  <c r="AN76" i="11"/>
  <c r="AN81" i="11"/>
  <c r="AN82" i="11"/>
  <c r="AN97" i="11"/>
  <c r="AN98" i="11"/>
  <c r="AN102" i="11"/>
  <c r="AN103" i="11"/>
  <c r="AN114" i="11"/>
  <c r="AN115" i="11"/>
  <c r="AN123" i="11"/>
  <c r="AN124" i="11"/>
  <c r="AN137" i="11"/>
  <c r="AN138" i="11"/>
  <c r="AN149" i="11"/>
  <c r="AN150" i="11"/>
  <c r="AN160" i="11"/>
  <c r="AN161" i="11"/>
  <c r="AN172" i="11"/>
  <c r="AN173" i="11"/>
  <c r="AN184" i="11"/>
  <c r="AN185" i="11"/>
  <c r="AN197" i="11"/>
  <c r="AN198" i="11"/>
  <c r="AN201" i="11"/>
  <c r="AN202" i="11"/>
  <c r="AN213" i="11"/>
  <c r="AN214" i="11"/>
  <c r="AN221" i="11"/>
  <c r="AN222" i="11"/>
  <c r="AN228" i="11"/>
  <c r="AN229" i="11"/>
  <c r="AN240" i="11"/>
  <c r="AN241" i="11"/>
  <c r="AN253" i="11"/>
  <c r="AN254" i="11"/>
  <c r="AN267" i="11"/>
  <c r="AN268" i="11"/>
  <c r="AN274" i="11"/>
  <c r="AN275" i="11"/>
  <c r="AN284" i="11"/>
  <c r="AN285" i="11"/>
  <c r="AN294" i="11"/>
  <c r="AN295" i="11"/>
  <c r="AN304" i="11"/>
  <c r="AN305" i="11"/>
  <c r="AN313" i="11"/>
  <c r="AN314" i="11"/>
  <c r="AN321" i="11"/>
  <c r="AN322" i="11"/>
  <c r="AN331" i="11"/>
  <c r="AN332" i="11"/>
  <c r="AN345" i="11"/>
  <c r="AN346" i="11"/>
  <c r="AN356" i="11"/>
  <c r="AN357" i="11"/>
  <c r="AN364" i="11"/>
  <c r="AN365" i="11"/>
  <c r="AN373" i="11"/>
  <c r="AN374" i="11"/>
  <c r="AN386" i="11"/>
  <c r="AN387" i="11"/>
  <c r="AN395" i="11"/>
  <c r="AK13" i="11"/>
  <c r="AK14" i="11"/>
  <c r="AK17" i="11"/>
  <c r="AK18" i="11"/>
  <c r="AK26" i="11"/>
  <c r="AK27" i="11"/>
  <c r="AK40" i="11"/>
  <c r="AK41" i="11"/>
  <c r="AK54" i="11"/>
  <c r="AK55" i="11"/>
  <c r="AK58" i="11"/>
  <c r="AK59" i="11"/>
  <c r="AK75" i="11"/>
  <c r="AK76" i="11"/>
  <c r="AK81" i="11"/>
  <c r="AK82" i="11"/>
  <c r="AK97" i="11"/>
  <c r="AK98" i="11"/>
  <c r="AK102" i="11"/>
  <c r="AK103" i="11"/>
  <c r="AK114" i="11"/>
  <c r="AK115" i="11"/>
  <c r="AK123" i="11"/>
  <c r="AK124" i="11"/>
  <c r="AK137" i="11"/>
  <c r="AK138" i="11"/>
  <c r="AK149" i="11"/>
  <c r="AK150" i="11"/>
  <c r="AK160" i="11"/>
  <c r="AK161" i="11"/>
  <c r="AK172" i="11"/>
  <c r="AK173" i="11"/>
  <c r="AK184" i="11"/>
  <c r="AK185" i="11"/>
  <c r="AK197" i="11"/>
  <c r="AK198" i="11"/>
  <c r="AK201" i="11"/>
  <c r="AK202" i="11"/>
  <c r="AK213" i="11"/>
  <c r="AK214" i="11"/>
  <c r="AK221" i="11"/>
  <c r="AK222" i="11"/>
  <c r="AK228" i="11"/>
  <c r="AK229" i="11"/>
  <c r="AK240" i="11"/>
  <c r="AK241" i="11"/>
  <c r="AK253" i="11"/>
  <c r="AK254" i="11"/>
  <c r="AK267" i="11"/>
  <c r="AK268" i="11"/>
  <c r="AK274" i="11"/>
  <c r="AK275" i="11"/>
  <c r="AK284" i="11"/>
  <c r="AK285" i="11"/>
  <c r="AK294" i="11"/>
  <c r="AK295" i="11"/>
  <c r="AK304" i="11"/>
  <c r="AK305" i="11"/>
  <c r="AK313" i="11"/>
  <c r="AK314" i="11"/>
  <c r="AK321" i="11"/>
  <c r="AK322" i="11"/>
  <c r="AK331" i="11"/>
  <c r="AK332" i="11"/>
  <c r="AK345" i="11"/>
  <c r="AK346" i="11"/>
  <c r="AK356" i="11"/>
  <c r="AK357" i="11"/>
  <c r="AK364" i="11"/>
  <c r="AK365" i="11"/>
  <c r="AK373" i="11"/>
  <c r="AK374" i="11"/>
  <c r="AK386" i="11"/>
  <c r="AK387" i="11"/>
  <c r="AK395" i="11"/>
  <c r="AT13" i="11"/>
  <c r="AT14" i="11"/>
  <c r="AT17" i="11"/>
  <c r="AT18" i="11"/>
  <c r="AT26" i="11"/>
  <c r="AT27" i="11"/>
  <c r="AT40" i="11"/>
  <c r="AT41" i="11"/>
  <c r="AT54" i="11"/>
  <c r="AT55" i="11"/>
  <c r="AT58" i="11"/>
  <c r="AT59" i="11"/>
  <c r="AT75" i="11"/>
  <c r="AT76" i="11"/>
  <c r="AT81" i="11"/>
  <c r="AT82" i="11"/>
  <c r="AT97" i="11"/>
  <c r="AT98" i="11"/>
  <c r="AT102" i="11"/>
  <c r="AT103" i="11"/>
  <c r="AT114" i="11"/>
  <c r="AT115" i="11"/>
  <c r="AT123" i="11"/>
  <c r="AT124" i="11"/>
  <c r="AT137" i="11"/>
  <c r="AT138" i="11"/>
  <c r="AT149" i="11"/>
  <c r="AT150" i="11"/>
  <c r="AT160" i="11"/>
  <c r="AT161" i="11"/>
  <c r="AT172" i="11"/>
  <c r="AT173" i="11"/>
  <c r="AT184" i="11"/>
  <c r="AT185" i="11"/>
  <c r="AT197" i="11"/>
  <c r="AT198" i="11"/>
  <c r="AT201" i="11"/>
  <c r="AT202" i="11"/>
  <c r="AT213" i="11"/>
  <c r="AT214" i="11"/>
  <c r="AT221" i="11"/>
  <c r="AT222" i="11"/>
  <c r="AT228" i="11"/>
  <c r="AT229" i="11"/>
  <c r="AT240" i="11"/>
  <c r="AT241" i="11"/>
  <c r="AT253" i="11"/>
  <c r="AT254" i="11"/>
  <c r="AT267" i="11"/>
  <c r="AT268" i="11"/>
  <c r="AT274" i="11"/>
  <c r="AT275" i="11"/>
  <c r="AT284" i="11"/>
  <c r="AT285" i="11"/>
  <c r="AT294" i="11"/>
  <c r="AT295" i="11"/>
  <c r="AT304" i="11"/>
  <c r="AT305" i="11"/>
  <c r="AT313" i="11"/>
  <c r="AT314" i="11"/>
  <c r="AT321" i="11"/>
  <c r="AT322" i="11"/>
  <c r="AT331" i="11"/>
  <c r="AT332" i="11"/>
  <c r="AT345" i="11"/>
  <c r="AT346" i="11"/>
  <c r="AT356" i="11"/>
  <c r="AT357" i="11"/>
  <c r="AT364" i="11"/>
  <c r="AT365" i="11"/>
  <c r="AT373" i="11"/>
  <c r="BK387" i="12" l="1"/>
  <c r="E94" i="7" s="1"/>
  <c r="BL8" i="12"/>
  <c r="BH387" i="12"/>
  <c r="E93" i="7" s="1"/>
  <c r="BI8" i="12"/>
  <c r="I400" i="8"/>
  <c r="H400" i="8"/>
  <c r="I396" i="8"/>
  <c r="H396" i="8"/>
  <c r="I330" i="8"/>
  <c r="H330" i="8"/>
  <c r="H322" i="8"/>
  <c r="H145" i="8"/>
  <c r="H144" i="8"/>
  <c r="D122" i="10"/>
  <c r="D123" i="10"/>
  <c r="D127" i="10"/>
  <c r="J130" i="8"/>
  <c r="J133" i="8"/>
  <c r="I133" i="8"/>
  <c r="H133" i="8"/>
  <c r="J126" i="8"/>
  <c r="J127" i="8"/>
  <c r="J95" i="8"/>
  <c r="AF377" i="10"/>
  <c r="AF365" i="10"/>
  <c r="AF358" i="10"/>
  <c r="AF349" i="10"/>
  <c r="AF340" i="10"/>
  <c r="AF326" i="10"/>
  <c r="AF316" i="10"/>
  <c r="AF307" i="10"/>
  <c r="AF300" i="10"/>
  <c r="AF290" i="10"/>
  <c r="AF279" i="10"/>
  <c r="AF270" i="10"/>
  <c r="AF262" i="10"/>
  <c r="AF250" i="10"/>
  <c r="AF237" i="10"/>
  <c r="AF224" i="10"/>
  <c r="AF217" i="10"/>
  <c r="AF208" i="10"/>
  <c r="AF196" i="10"/>
  <c r="AF192" i="10"/>
  <c r="AF178" i="10"/>
  <c r="AF166" i="10"/>
  <c r="AF154" i="10"/>
  <c r="AF143" i="10"/>
  <c r="AF132" i="10"/>
  <c r="AF120" i="10"/>
  <c r="AF111" i="10"/>
  <c r="AF99" i="10"/>
  <c r="AF94" i="10"/>
  <c r="AF77" i="10"/>
  <c r="AF71" i="10"/>
  <c r="AF54" i="10"/>
  <c r="AF49" i="10"/>
  <c r="AF38" i="10"/>
  <c r="AF24" i="10"/>
  <c r="AF15" i="10"/>
  <c r="AF11" i="10"/>
  <c r="AH10" i="10"/>
  <c r="AF386" i="10"/>
  <c r="AF393" i="10"/>
  <c r="J334" i="8"/>
  <c r="J335" i="8"/>
  <c r="I334" i="8"/>
  <c r="H334" i="8"/>
  <c r="D319" i="10"/>
  <c r="D321" i="10"/>
  <c r="B318" i="10"/>
  <c r="C318" i="10"/>
  <c r="B319" i="10"/>
  <c r="C319" i="10"/>
  <c r="B320" i="10"/>
  <c r="C320" i="10"/>
  <c r="I184" i="8"/>
  <c r="H184" i="8"/>
  <c r="B166" i="10"/>
  <c r="B174" i="10"/>
  <c r="C174" i="10"/>
  <c r="AH134" i="10"/>
  <c r="AH137" i="10"/>
  <c r="AH138" i="10"/>
  <c r="AH140" i="10"/>
  <c r="AH141" i="10"/>
  <c r="AH173" i="10"/>
  <c r="AH176" i="10"/>
  <c r="AH211" i="10"/>
  <c r="AH213" i="10"/>
  <c r="AH214" i="10"/>
  <c r="AH215" i="10"/>
  <c r="AH216" i="10"/>
  <c r="AH239" i="10"/>
  <c r="AH127" i="10"/>
  <c r="AH123" i="10"/>
  <c r="CS79" i="10"/>
  <c r="CG263" i="10"/>
  <c r="CG209" i="10"/>
  <c r="CG155" i="10"/>
  <c r="CG50" i="10"/>
  <c r="DH317" i="10"/>
  <c r="DH291" i="10"/>
  <c r="DH301" i="10"/>
  <c r="DH308" i="10"/>
  <c r="DH263" i="10"/>
  <c r="DH218" i="10"/>
  <c r="DH225" i="10"/>
  <c r="DH209" i="10"/>
  <c r="DH144" i="10"/>
  <c r="DH155" i="10"/>
  <c r="DH100" i="10"/>
  <c r="DH78" i="10"/>
  <c r="DH94" i="10"/>
  <c r="DH95" i="10"/>
  <c r="DH55" i="10"/>
  <c r="DH49" i="10"/>
  <c r="DH50" i="10"/>
  <c r="BC365" i="10"/>
  <c r="BC366" i="10"/>
  <c r="BC377" i="10"/>
  <c r="BC340" i="10"/>
  <c r="BC341" i="10"/>
  <c r="BC349" i="10"/>
  <c r="BC350" i="10"/>
  <c r="BC358" i="10"/>
  <c r="BC317" i="10"/>
  <c r="BC291" i="10"/>
  <c r="BC301" i="10"/>
  <c r="BC263" i="10"/>
  <c r="BC270" i="10"/>
  <c r="BC271" i="10"/>
  <c r="BC279" i="10"/>
  <c r="BC238" i="10"/>
  <c r="BC217" i="10"/>
  <c r="BC218" i="10"/>
  <c r="BC224" i="10"/>
  <c r="BC192" i="10"/>
  <c r="BC193" i="10"/>
  <c r="BC196" i="10"/>
  <c r="BC197" i="10"/>
  <c r="BC167" i="10"/>
  <c r="BC143" i="10"/>
  <c r="BC144" i="10"/>
  <c r="BC120" i="10"/>
  <c r="BC121" i="10"/>
  <c r="BC132" i="10"/>
  <c r="BC95" i="10"/>
  <c r="BC100" i="10"/>
  <c r="BC72" i="10"/>
  <c r="BC50" i="10"/>
  <c r="BC11" i="10"/>
  <c r="BC12" i="10"/>
  <c r="BC15" i="10"/>
  <c r="BC16" i="10"/>
  <c r="BC24" i="10"/>
  <c r="CM54" i="10"/>
  <c r="CA387" i="10"/>
  <c r="G167" i="10"/>
  <c r="G155" i="10"/>
  <c r="G15" i="10"/>
  <c r="G16" i="10"/>
  <c r="AQ327" i="10"/>
  <c r="AQ55" i="10"/>
  <c r="AQ11" i="10"/>
  <c r="AQ12" i="10"/>
  <c r="AK377" i="10"/>
  <c r="AK379" i="10"/>
  <c r="AK386" i="10"/>
  <c r="AK358" i="10"/>
  <c r="AK340" i="10"/>
  <c r="AK300" i="10"/>
  <c r="AK270" i="10"/>
  <c r="AK278" i="10"/>
  <c r="AK279" i="10"/>
  <c r="AK281" i="10"/>
  <c r="AK290" i="10"/>
  <c r="AK210" i="10"/>
  <c r="AK217" i="10"/>
  <c r="AK222" i="10"/>
  <c r="AK224" i="10"/>
  <c r="AK154" i="10"/>
  <c r="AK73" i="10"/>
  <c r="AK38" i="10"/>
  <c r="AK41" i="10"/>
  <c r="AK49" i="10"/>
  <c r="AK51" i="10"/>
  <c r="AK54" i="10"/>
  <c r="AK24" i="10"/>
  <c r="P394" i="10"/>
  <c r="M378" i="10"/>
  <c r="M387" i="10"/>
  <c r="M394" i="10"/>
  <c r="M350" i="10"/>
  <c r="M366" i="10"/>
  <c r="M327" i="10"/>
  <c r="M341" i="10"/>
  <c r="M301" i="10"/>
  <c r="M308" i="10"/>
  <c r="M317" i="10"/>
  <c r="M263" i="10"/>
  <c r="M271" i="10"/>
  <c r="M280" i="10"/>
  <c r="M238" i="10"/>
  <c r="M209" i="10"/>
  <c r="M224" i="10"/>
  <c r="M225" i="10"/>
  <c r="M179" i="10"/>
  <c r="M197" i="10"/>
  <c r="M155" i="10"/>
  <c r="M167" i="10"/>
  <c r="M133" i="10"/>
  <c r="M100" i="10"/>
  <c r="M112" i="10"/>
  <c r="M78" i="10"/>
  <c r="M49" i="10"/>
  <c r="M50" i="10"/>
  <c r="M54" i="10"/>
  <c r="M55" i="10"/>
  <c r="M25" i="10"/>
  <c r="BL387" i="12" l="1"/>
  <c r="F94" i="7"/>
  <c r="BI387" i="12"/>
  <c r="F93" i="7"/>
  <c r="AZ77" i="10"/>
  <c r="AZ79" i="10"/>
  <c r="AZ279" i="10"/>
  <c r="AW77" i="10"/>
  <c r="AW79" i="10"/>
  <c r="AB279" i="10"/>
  <c r="AB280" i="10"/>
  <c r="AB270" i="10"/>
  <c r="AB271" i="10"/>
  <c r="AB196" i="10"/>
  <c r="AB197" i="10"/>
  <c r="AB178" i="10"/>
  <c r="AB179" i="10"/>
  <c r="AB78" i="10"/>
  <c r="AB16" i="10"/>
  <c r="Y178" i="10"/>
  <c r="Y179" i="10"/>
  <c r="Y112" i="10"/>
  <c r="Y121" i="10"/>
  <c r="Y77" i="10"/>
  <c r="Y78" i="10"/>
  <c r="V358" i="10"/>
  <c r="V359" i="10"/>
  <c r="V327" i="10"/>
  <c r="V72" i="10"/>
  <c r="V78" i="10"/>
  <c r="V38" i="10"/>
  <c r="V43" i="10"/>
  <c r="S49" i="10"/>
  <c r="S51" i="10"/>
  <c r="S54" i="10"/>
  <c r="AT386" i="10"/>
  <c r="AT326" i="10"/>
  <c r="AT327" i="10"/>
  <c r="AT166" i="10"/>
  <c r="AT167" i="10"/>
  <c r="AT111" i="10"/>
  <c r="AT112" i="10"/>
  <c r="BL279" i="10"/>
  <c r="BL287" i="10"/>
  <c r="BL264" i="10"/>
  <c r="BI377" i="10"/>
  <c r="BI379" i="10"/>
  <c r="BF393" i="10"/>
  <c r="BF396" i="10"/>
  <c r="BF326" i="10"/>
  <c r="BF332" i="10"/>
  <c r="BF307" i="10"/>
  <c r="BF311" i="10"/>
  <c r="BF312" i="10"/>
  <c r="BF264" i="10"/>
  <c r="BF178" i="10"/>
  <c r="BF180" i="10"/>
  <c r="BF160" i="10"/>
  <c r="BF77" i="10"/>
  <c r="BF91" i="10"/>
  <c r="BF52" i="10"/>
  <c r="BX10" i="10"/>
  <c r="BX24" i="10"/>
  <c r="BX27" i="10"/>
  <c r="BX30" i="10"/>
  <c r="BX132" i="10"/>
  <c r="BX136" i="10"/>
  <c r="BX140" i="10"/>
  <c r="BX158" i="10"/>
  <c r="BX250" i="10"/>
  <c r="BX253" i="10"/>
  <c r="BX346" i="10"/>
  <c r="AE49" i="10"/>
  <c r="AN11" i="10"/>
  <c r="AN15" i="10"/>
  <c r="AN16" i="10"/>
  <c r="AN24" i="10"/>
  <c r="AN38" i="10"/>
  <c r="AN49" i="10"/>
  <c r="AN50" i="10"/>
  <c r="AN54" i="10"/>
  <c r="AN71" i="10"/>
  <c r="AN72" i="10"/>
  <c r="AN77" i="10"/>
  <c r="AN94" i="10"/>
  <c r="AN95" i="10"/>
  <c r="AN99" i="10"/>
  <c r="AN111" i="10"/>
  <c r="AN120" i="10"/>
  <c r="AN121" i="10"/>
  <c r="AN143" i="10"/>
  <c r="AN144" i="10"/>
  <c r="AN154" i="10"/>
  <c r="AN167" i="10"/>
  <c r="AN178" i="10"/>
  <c r="AN192" i="10"/>
  <c r="AN193" i="10"/>
  <c r="AN196" i="10"/>
  <c r="AN197" i="10"/>
  <c r="AN217" i="10"/>
  <c r="AN224" i="10"/>
  <c r="AN250" i="10"/>
  <c r="AN251" i="10"/>
  <c r="AN262" i="10"/>
  <c r="AN270" i="10"/>
  <c r="AN271" i="10"/>
  <c r="AN279" i="10"/>
  <c r="AN290" i="10"/>
  <c r="AN300" i="10"/>
  <c r="AN307" i="10"/>
  <c r="AN316" i="10"/>
  <c r="AN377" i="10"/>
  <c r="BR279" i="10"/>
  <c r="DB54" i="10"/>
  <c r="DB64" i="10"/>
  <c r="C39" i="9"/>
  <c r="B39" i="9"/>
  <c r="P15" i="9"/>
  <c r="P16" i="9"/>
  <c r="P17" i="9"/>
  <c r="P18" i="9"/>
  <c r="P19" i="9"/>
  <c r="P20" i="9"/>
  <c r="P21" i="9"/>
  <c r="P22" i="9"/>
  <c r="P23" i="9"/>
  <c r="P24" i="9"/>
  <c r="P25" i="9"/>
  <c r="P26" i="9"/>
  <c r="P28" i="9"/>
  <c r="P29" i="9"/>
  <c r="P30" i="9"/>
  <c r="P31" i="9"/>
  <c r="P32" i="9"/>
  <c r="P33" i="9"/>
  <c r="P34" i="9"/>
  <c r="P36" i="9"/>
  <c r="P38" i="9"/>
  <c r="P40" i="9"/>
  <c r="P41" i="9"/>
  <c r="P42" i="9"/>
  <c r="P43" i="9"/>
  <c r="P44" i="9"/>
  <c r="P8" i="9"/>
  <c r="S48" i="9"/>
  <c r="S49" i="9"/>
  <c r="S50" i="9"/>
  <c r="S41" i="9"/>
  <c r="S42" i="9"/>
  <c r="S43" i="9"/>
  <c r="S44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35" i="9"/>
  <c r="S36" i="9"/>
  <c r="S37" i="9"/>
  <c r="E72" i="7" l="1"/>
  <c r="D72" i="7"/>
  <c r="C404" i="11"/>
  <c r="C405" i="11"/>
  <c r="C403" i="11"/>
  <c r="B403" i="11"/>
  <c r="B404" i="11"/>
  <c r="B405" i="11"/>
  <c r="BQ402" i="11"/>
  <c r="BP402" i="11"/>
  <c r="BQ10" i="11"/>
  <c r="BQ12" i="11"/>
  <c r="BP12" i="11"/>
  <c r="BQ11" i="11"/>
  <c r="BP11" i="11"/>
  <c r="AM381" i="12"/>
  <c r="AM387" i="12" s="1"/>
  <c r="E86" i="7" s="1"/>
  <c r="AL381" i="12"/>
  <c r="AL387" i="12" s="1"/>
  <c r="AE117" i="12"/>
  <c r="P380" i="12"/>
  <c r="M367" i="12"/>
  <c r="M190" i="12"/>
  <c r="BB373" i="11"/>
  <c r="BA17" i="11"/>
  <c r="BB17" i="11"/>
  <c r="S387" i="11"/>
  <c r="S357" i="11"/>
  <c r="S365" i="11"/>
  <c r="S332" i="11"/>
  <c r="S305" i="11"/>
  <c r="S314" i="11"/>
  <c r="S285" i="11"/>
  <c r="S268" i="11"/>
  <c r="S241" i="11"/>
  <c r="S222" i="11"/>
  <c r="S202" i="11"/>
  <c r="S185" i="11"/>
  <c r="S161" i="11"/>
  <c r="S138" i="11"/>
  <c r="S115" i="11"/>
  <c r="S98" i="11"/>
  <c r="S76" i="11"/>
  <c r="S55" i="11"/>
  <c r="BL387" i="11"/>
  <c r="BL357" i="11"/>
  <c r="BL365" i="11"/>
  <c r="BL332" i="11"/>
  <c r="BL314" i="11"/>
  <c r="BL295" i="11"/>
  <c r="BL275" i="11"/>
  <c r="BL254" i="11"/>
  <c r="BL229" i="11"/>
  <c r="BL214" i="11"/>
  <c r="BL198" i="11"/>
  <c r="BL173" i="11"/>
  <c r="BL150" i="11"/>
  <c r="BL124" i="11"/>
  <c r="BL98" i="11"/>
  <c r="BL76" i="11"/>
  <c r="BL55" i="11"/>
  <c r="BL27" i="11"/>
  <c r="BL14" i="11"/>
  <c r="BA102" i="11"/>
  <c r="BB102" i="11"/>
  <c r="BC104" i="11"/>
  <c r="BC105" i="11"/>
  <c r="BC106" i="11"/>
  <c r="BC107" i="11"/>
  <c r="BC108" i="11"/>
  <c r="BC109" i="11"/>
  <c r="BC110" i="11"/>
  <c r="BC111" i="11"/>
  <c r="BC112" i="11"/>
  <c r="BC113" i="11"/>
  <c r="BC56" i="11"/>
  <c r="BC57" i="11"/>
  <c r="D86" i="7" l="1"/>
  <c r="AN387" i="12"/>
  <c r="F72" i="7"/>
  <c r="BP10" i="11"/>
  <c r="BP408" i="11" s="1"/>
  <c r="BQ408" i="11"/>
  <c r="AN381" i="12"/>
  <c r="BC102" i="11"/>
  <c r="BR408" i="11" l="1"/>
  <c r="AE396" i="11"/>
  <c r="BO396" i="11"/>
  <c r="BO403" i="11"/>
  <c r="BO404" i="11"/>
  <c r="BO405" i="11"/>
  <c r="BO406" i="11"/>
  <c r="BI406" i="11" l="1"/>
  <c r="BL405" i="11"/>
  <c r="BL406" i="11"/>
  <c r="F12" i="11"/>
  <c r="H12" i="11"/>
  <c r="I12" i="11"/>
  <c r="K12" i="11"/>
  <c r="L12" i="11"/>
  <c r="N12" i="11"/>
  <c r="O12" i="11"/>
  <c r="Q12" i="11"/>
  <c r="R12" i="11"/>
  <c r="S12" i="11"/>
  <c r="T12" i="11"/>
  <c r="U12" i="11"/>
  <c r="V12" i="11"/>
  <c r="W12" i="11"/>
  <c r="X12" i="11"/>
  <c r="Y12" i="11"/>
  <c r="Z12" i="11"/>
  <c r="AA12" i="11"/>
  <c r="AC12" i="11"/>
  <c r="AD12" i="11"/>
  <c r="AF12" i="11"/>
  <c r="AG12" i="11"/>
  <c r="AH12" i="11"/>
  <c r="AI12" i="11"/>
  <c r="AJ12" i="11"/>
  <c r="AK12" i="11"/>
  <c r="AL12" i="11"/>
  <c r="AM12" i="11"/>
  <c r="AN12" i="11"/>
  <c r="AO12" i="11"/>
  <c r="AP12" i="11"/>
  <c r="AQ12" i="11"/>
  <c r="AR12" i="11"/>
  <c r="AS12" i="11"/>
  <c r="AT12" i="11"/>
  <c r="AU12" i="11"/>
  <c r="AV12" i="11"/>
  <c r="AX12" i="11"/>
  <c r="AY12" i="11"/>
  <c r="AZ12" i="11"/>
  <c r="BA12" i="11"/>
  <c r="BB12" i="11"/>
  <c r="BD12" i="11"/>
  <c r="BE12" i="11"/>
  <c r="BF12" i="11"/>
  <c r="BG12" i="11"/>
  <c r="BH12" i="11"/>
  <c r="BJ12" i="11"/>
  <c r="BK12" i="11"/>
  <c r="BM12" i="11"/>
  <c r="BN12" i="11"/>
  <c r="E12" i="11"/>
  <c r="F11" i="11"/>
  <c r="H11" i="11"/>
  <c r="I11" i="11"/>
  <c r="K11" i="11"/>
  <c r="L11" i="11"/>
  <c r="N11" i="11"/>
  <c r="O11" i="11"/>
  <c r="Q11" i="11"/>
  <c r="R11" i="11"/>
  <c r="T11" i="11"/>
  <c r="U11" i="11"/>
  <c r="W11" i="11"/>
  <c r="X11" i="11"/>
  <c r="Z11" i="11"/>
  <c r="AA11" i="11"/>
  <c r="AC11" i="11"/>
  <c r="AD11" i="11"/>
  <c r="AF11" i="11"/>
  <c r="AG11" i="11"/>
  <c r="AI11" i="11"/>
  <c r="AJ11" i="11"/>
  <c r="AL11" i="11"/>
  <c r="AM11" i="11"/>
  <c r="AO11" i="11"/>
  <c r="AP11" i="11"/>
  <c r="AR11" i="11"/>
  <c r="AS11" i="11"/>
  <c r="AU11" i="11"/>
  <c r="AV11" i="11"/>
  <c r="AX11" i="11"/>
  <c r="AY11" i="11"/>
  <c r="BA11" i="11"/>
  <c r="BB11" i="11"/>
  <c r="BD11" i="11"/>
  <c r="BE11" i="11"/>
  <c r="BG11" i="11"/>
  <c r="BH11" i="11"/>
  <c r="BI11" i="11" s="1"/>
  <c r="BJ11" i="11"/>
  <c r="BK11" i="11"/>
  <c r="BM11" i="11"/>
  <c r="BN11" i="11"/>
  <c r="E11" i="11"/>
  <c r="F395" i="11"/>
  <c r="G395" i="11" s="1"/>
  <c r="H395" i="11"/>
  <c r="I395" i="11"/>
  <c r="J395" i="11" s="1"/>
  <c r="K395" i="11"/>
  <c r="L395" i="11"/>
  <c r="M395" i="11" s="1"/>
  <c r="N395" i="11"/>
  <c r="O395" i="11"/>
  <c r="P395" i="11" s="1"/>
  <c r="Q395" i="11"/>
  <c r="R395" i="11"/>
  <c r="T395" i="11"/>
  <c r="U395" i="11"/>
  <c r="V395" i="11" s="1"/>
  <c r="W395" i="11"/>
  <c r="X395" i="11"/>
  <c r="Y395" i="11" s="1"/>
  <c r="Z395" i="11"/>
  <c r="AA395" i="11"/>
  <c r="AB395" i="11" s="1"/>
  <c r="AC395" i="11"/>
  <c r="AD395" i="11"/>
  <c r="AE395" i="11" s="1"/>
  <c r="AF395" i="11"/>
  <c r="AG395" i="11"/>
  <c r="AH395" i="11" s="1"/>
  <c r="AI395" i="11"/>
  <c r="AJ395" i="11"/>
  <c r="AL395" i="11"/>
  <c r="AM395" i="11"/>
  <c r="AO395" i="11"/>
  <c r="AP395" i="11"/>
  <c r="AQ395" i="11" s="1"/>
  <c r="AR395" i="11"/>
  <c r="AS395" i="11"/>
  <c r="AT395" i="11" s="1"/>
  <c r="AU395" i="11"/>
  <c r="AV395" i="11"/>
  <c r="AW395" i="11" s="1"/>
  <c r="AX395" i="11"/>
  <c r="AY395" i="11"/>
  <c r="BA395" i="11"/>
  <c r="BB395" i="11"/>
  <c r="BD395" i="11"/>
  <c r="BE395" i="11"/>
  <c r="BG395" i="11"/>
  <c r="BH395" i="11"/>
  <c r="BI395" i="11" s="1"/>
  <c r="BJ395" i="11"/>
  <c r="BK395" i="11"/>
  <c r="BL395" i="11" s="1"/>
  <c r="BM395" i="11"/>
  <c r="BN395" i="11"/>
  <c r="E395" i="11"/>
  <c r="L412" i="8"/>
  <c r="K412" i="8"/>
  <c r="F386" i="11"/>
  <c r="G386" i="11" s="1"/>
  <c r="H386" i="11"/>
  <c r="I386" i="11"/>
  <c r="J386" i="11" s="1"/>
  <c r="K386" i="11"/>
  <c r="L386" i="11"/>
  <c r="M386" i="11" s="1"/>
  <c r="N386" i="11"/>
  <c r="O386" i="11"/>
  <c r="P386" i="11" s="1"/>
  <c r="Q386" i="11"/>
  <c r="R386" i="11"/>
  <c r="S386" i="11" s="1"/>
  <c r="T386" i="11"/>
  <c r="U386" i="11"/>
  <c r="V386" i="11" s="1"/>
  <c r="W386" i="11"/>
  <c r="X386" i="11"/>
  <c r="Y386" i="11" s="1"/>
  <c r="Z386" i="11"/>
  <c r="AA386" i="11"/>
  <c r="AB386" i="11" s="1"/>
  <c r="AC386" i="11"/>
  <c r="AD386" i="11"/>
  <c r="AE386" i="11" s="1"/>
  <c r="AF386" i="11"/>
  <c r="AG386" i="11"/>
  <c r="AI386" i="11"/>
  <c r="AJ386" i="11"/>
  <c r="AL386" i="11"/>
  <c r="AM386" i="11"/>
  <c r="AO386" i="11"/>
  <c r="AP386" i="11"/>
  <c r="AQ386" i="11" s="1"/>
  <c r="AR386" i="11"/>
  <c r="AS386" i="11"/>
  <c r="AT386" i="11" s="1"/>
  <c r="AU386" i="11"/>
  <c r="AV386" i="11"/>
  <c r="AW386" i="11" s="1"/>
  <c r="AX386" i="11"/>
  <c r="AY386" i="11"/>
  <c r="AZ386" i="11"/>
  <c r="BA386" i="11"/>
  <c r="BB386" i="11"/>
  <c r="BD386" i="11"/>
  <c r="BE386" i="11"/>
  <c r="BG386" i="11"/>
  <c r="BH386" i="11"/>
  <c r="BI386" i="11" s="1"/>
  <c r="BJ386" i="11"/>
  <c r="BK386" i="11"/>
  <c r="BM386" i="11"/>
  <c r="BN386" i="11"/>
  <c r="E386" i="11"/>
  <c r="F373" i="11"/>
  <c r="G373" i="11" s="1"/>
  <c r="H373" i="11"/>
  <c r="I373" i="11"/>
  <c r="J373" i="11" s="1"/>
  <c r="K373" i="11"/>
  <c r="L373" i="11"/>
  <c r="M373" i="11" s="1"/>
  <c r="N373" i="11"/>
  <c r="O373" i="11"/>
  <c r="P373" i="11" s="1"/>
  <c r="Q373" i="11"/>
  <c r="R373" i="11"/>
  <c r="T373" i="11"/>
  <c r="U373" i="11"/>
  <c r="V373" i="11" s="1"/>
  <c r="W373" i="11"/>
  <c r="X373" i="11"/>
  <c r="Y373" i="11" s="1"/>
  <c r="Z373" i="11"/>
  <c r="AA373" i="11"/>
  <c r="AB373" i="11" s="1"/>
  <c r="AC373" i="11"/>
  <c r="AD373" i="11"/>
  <c r="AE373" i="11" s="1"/>
  <c r="AF373" i="11"/>
  <c r="AG373" i="11"/>
  <c r="AI373" i="11"/>
  <c r="AJ373" i="11"/>
  <c r="AL373" i="11"/>
  <c r="AM373" i="11"/>
  <c r="AO373" i="11"/>
  <c r="AP373" i="11"/>
  <c r="AQ373" i="11" s="1"/>
  <c r="AR373" i="11"/>
  <c r="AS373" i="11"/>
  <c r="AU373" i="11"/>
  <c r="AV373" i="11"/>
  <c r="AW373" i="11" s="1"/>
  <c r="AX373" i="11"/>
  <c r="AY373" i="11"/>
  <c r="AZ373" i="11"/>
  <c r="BA373" i="11"/>
  <c r="BD373" i="11"/>
  <c r="BE373" i="11"/>
  <c r="BG373" i="11"/>
  <c r="BH373" i="11"/>
  <c r="BI373" i="11" s="1"/>
  <c r="BJ373" i="11"/>
  <c r="BK373" i="11"/>
  <c r="BM373" i="11"/>
  <c r="BN373" i="11"/>
  <c r="E373" i="11"/>
  <c r="F364" i="11"/>
  <c r="G364" i="11" s="1"/>
  <c r="H364" i="11"/>
  <c r="I364" i="11"/>
  <c r="J364" i="11" s="1"/>
  <c r="K364" i="11"/>
  <c r="L364" i="11"/>
  <c r="M364" i="11" s="1"/>
  <c r="N364" i="11"/>
  <c r="O364" i="11"/>
  <c r="Q364" i="11"/>
  <c r="R364" i="11"/>
  <c r="S364" i="11" s="1"/>
  <c r="T364" i="11"/>
  <c r="U364" i="11"/>
  <c r="V364" i="11" s="1"/>
  <c r="W364" i="11"/>
  <c r="X364" i="11"/>
  <c r="Y364" i="11" s="1"/>
  <c r="Z364" i="11"/>
  <c r="AA364" i="11"/>
  <c r="AC364" i="11"/>
  <c r="AD364" i="11"/>
  <c r="AE364" i="11" s="1"/>
  <c r="AF364" i="11"/>
  <c r="AG364" i="11"/>
  <c r="AI364" i="11"/>
  <c r="AJ364" i="11"/>
  <c r="AL364" i="11"/>
  <c r="AM364" i="11"/>
  <c r="AO364" i="11"/>
  <c r="AP364" i="11"/>
  <c r="AQ364" i="11" s="1"/>
  <c r="AR364" i="11"/>
  <c r="AS364" i="11"/>
  <c r="AU364" i="11"/>
  <c r="AV364" i="11"/>
  <c r="AW364" i="11" s="1"/>
  <c r="AX364" i="11"/>
  <c r="AY364" i="11"/>
  <c r="AZ364" i="11"/>
  <c r="BA364" i="11"/>
  <c r="BB364" i="11"/>
  <c r="BD364" i="11"/>
  <c r="BE364" i="11"/>
  <c r="BG364" i="11"/>
  <c r="BH364" i="11"/>
  <c r="BI364" i="11" s="1"/>
  <c r="BJ364" i="11"/>
  <c r="BK364" i="11"/>
  <c r="BL364" i="11" s="1"/>
  <c r="BM364" i="11"/>
  <c r="BN364" i="11"/>
  <c r="E364" i="11"/>
  <c r="F356" i="11"/>
  <c r="G356" i="11" s="1"/>
  <c r="H356" i="11"/>
  <c r="I356" i="11"/>
  <c r="J356" i="11" s="1"/>
  <c r="K356" i="11"/>
  <c r="L356" i="11"/>
  <c r="M356" i="11" s="1"/>
  <c r="N356" i="11"/>
  <c r="O356" i="11"/>
  <c r="P356" i="11" s="1"/>
  <c r="Q356" i="11"/>
  <c r="R356" i="11"/>
  <c r="T356" i="11"/>
  <c r="U356" i="11"/>
  <c r="V356" i="11" s="1"/>
  <c r="W356" i="11"/>
  <c r="X356" i="11"/>
  <c r="Y356" i="11" s="1"/>
  <c r="Z356" i="11"/>
  <c r="AA356" i="11"/>
  <c r="AB356" i="11" s="1"/>
  <c r="AC356" i="11"/>
  <c r="AD356" i="11"/>
  <c r="AE356" i="11" s="1"/>
  <c r="AF356" i="11"/>
  <c r="AG356" i="11"/>
  <c r="AH356" i="11" s="1"/>
  <c r="AI356" i="11"/>
  <c r="AJ356" i="11"/>
  <c r="AL356" i="11"/>
  <c r="AM356" i="11"/>
  <c r="AO356" i="11"/>
  <c r="AP356" i="11"/>
  <c r="AQ356" i="11" s="1"/>
  <c r="AR356" i="11"/>
  <c r="AS356" i="11"/>
  <c r="AU356" i="11"/>
  <c r="AV356" i="11"/>
  <c r="AW356" i="11" s="1"/>
  <c r="AX356" i="11"/>
  <c r="AY356" i="11"/>
  <c r="AZ356" i="11"/>
  <c r="BA356" i="11"/>
  <c r="BB356" i="11"/>
  <c r="BD356" i="11"/>
  <c r="BE356" i="11"/>
  <c r="BG356" i="11"/>
  <c r="BH356" i="11"/>
  <c r="BI356" i="11" s="1"/>
  <c r="BJ356" i="11"/>
  <c r="BK356" i="11"/>
  <c r="BM356" i="11"/>
  <c r="BN356" i="11"/>
  <c r="E356" i="11"/>
  <c r="F345" i="11"/>
  <c r="G345" i="11" s="1"/>
  <c r="H345" i="11"/>
  <c r="I345" i="11"/>
  <c r="J345" i="11" s="1"/>
  <c r="K345" i="11"/>
  <c r="L345" i="11"/>
  <c r="M345" i="11" s="1"/>
  <c r="N345" i="11"/>
  <c r="O345" i="11"/>
  <c r="P345" i="11" s="1"/>
  <c r="Q345" i="11"/>
  <c r="R345" i="11"/>
  <c r="S345" i="11" s="1"/>
  <c r="T345" i="11"/>
  <c r="U345" i="11"/>
  <c r="V345" i="11" s="1"/>
  <c r="W345" i="11"/>
  <c r="X345" i="11"/>
  <c r="Y345" i="11" s="1"/>
  <c r="Z345" i="11"/>
  <c r="AA345" i="11"/>
  <c r="AB345" i="11" s="1"/>
  <c r="AC345" i="11"/>
  <c r="AD345" i="11"/>
  <c r="AE345" i="11" s="1"/>
  <c r="AF345" i="11"/>
  <c r="AG345" i="11"/>
  <c r="AI345" i="11"/>
  <c r="AJ345" i="11"/>
  <c r="AL345" i="11"/>
  <c r="AM345" i="11"/>
  <c r="AO345" i="11"/>
  <c r="AP345" i="11"/>
  <c r="AQ345" i="11" s="1"/>
  <c r="AR345" i="11"/>
  <c r="AS345" i="11"/>
  <c r="AU345" i="11"/>
  <c r="AV345" i="11"/>
  <c r="AW345" i="11" s="1"/>
  <c r="AX345" i="11"/>
  <c r="AY345" i="11"/>
  <c r="AZ345" i="11"/>
  <c r="BA345" i="11"/>
  <c r="BB345" i="11"/>
  <c r="BC345" i="11" s="1"/>
  <c r="BD345" i="11"/>
  <c r="BE345" i="11"/>
  <c r="BG345" i="11"/>
  <c r="BH345" i="11"/>
  <c r="BI345" i="11" s="1"/>
  <c r="BJ345" i="11"/>
  <c r="BK345" i="11"/>
  <c r="BL345" i="11" s="1"/>
  <c r="BM345" i="11"/>
  <c r="BN345" i="11"/>
  <c r="E345" i="11"/>
  <c r="F331" i="11"/>
  <c r="G331" i="11" s="1"/>
  <c r="H331" i="11"/>
  <c r="I331" i="11"/>
  <c r="J331" i="11" s="1"/>
  <c r="K331" i="11"/>
  <c r="L331" i="11"/>
  <c r="M331" i="11" s="1"/>
  <c r="N331" i="11"/>
  <c r="O331" i="11"/>
  <c r="P331" i="11" s="1"/>
  <c r="Q331" i="11"/>
  <c r="R331" i="11"/>
  <c r="T331" i="11"/>
  <c r="U331" i="11"/>
  <c r="V331" i="11" s="1"/>
  <c r="W331" i="11"/>
  <c r="X331" i="11"/>
  <c r="Y331" i="11" s="1"/>
  <c r="Z331" i="11"/>
  <c r="AA331" i="11"/>
  <c r="AB331" i="11" s="1"/>
  <c r="AC331" i="11"/>
  <c r="AD331" i="11"/>
  <c r="AE331" i="11" s="1"/>
  <c r="AF331" i="11"/>
  <c r="AG331" i="11"/>
  <c r="AI331" i="11"/>
  <c r="AJ331" i="11"/>
  <c r="AL331" i="11"/>
  <c r="AM331" i="11"/>
  <c r="AO331" i="11"/>
  <c r="AP331" i="11"/>
  <c r="AQ331" i="11" s="1"/>
  <c r="AR331" i="11"/>
  <c r="AS331" i="11"/>
  <c r="AU331" i="11"/>
  <c r="AV331" i="11"/>
  <c r="AW331" i="11" s="1"/>
  <c r="AX331" i="11"/>
  <c r="AY331" i="11"/>
  <c r="AZ331" i="11"/>
  <c r="BA331" i="11"/>
  <c r="BB331" i="11"/>
  <c r="BD331" i="11"/>
  <c r="BE331" i="11"/>
  <c r="BG331" i="11"/>
  <c r="BH331" i="11"/>
  <c r="BI331" i="11" s="1"/>
  <c r="BJ331" i="11"/>
  <c r="BK331" i="11"/>
  <c r="BM331" i="11"/>
  <c r="BN331" i="11"/>
  <c r="E331" i="11"/>
  <c r="F321" i="11"/>
  <c r="G321" i="11" s="1"/>
  <c r="H321" i="11"/>
  <c r="I321" i="11"/>
  <c r="J321" i="11" s="1"/>
  <c r="K321" i="11"/>
  <c r="L321" i="11"/>
  <c r="M321" i="11" s="1"/>
  <c r="N321" i="11"/>
  <c r="O321" i="11"/>
  <c r="P321" i="11" s="1"/>
  <c r="Q321" i="11"/>
  <c r="R321" i="11"/>
  <c r="T321" i="11"/>
  <c r="U321" i="11"/>
  <c r="V321" i="11" s="1"/>
  <c r="W321" i="11"/>
  <c r="X321" i="11"/>
  <c r="Y321" i="11" s="1"/>
  <c r="Z321" i="11"/>
  <c r="AA321" i="11"/>
  <c r="AB321" i="11" s="1"/>
  <c r="AC321" i="11"/>
  <c r="AD321" i="11"/>
  <c r="AE321" i="11" s="1"/>
  <c r="AF321" i="11"/>
  <c r="AG321" i="11"/>
  <c r="AI321" i="11"/>
  <c r="AJ321" i="11"/>
  <c r="AL321" i="11"/>
  <c r="AM321" i="11"/>
  <c r="AO321" i="11"/>
  <c r="AP321" i="11"/>
  <c r="AQ321" i="11" s="1"/>
  <c r="AR321" i="11"/>
  <c r="AS321" i="11"/>
  <c r="AU321" i="11"/>
  <c r="AV321" i="11"/>
  <c r="AW321" i="11" s="1"/>
  <c r="AX321" i="11"/>
  <c r="AY321" i="11"/>
  <c r="AZ321" i="11"/>
  <c r="BA321" i="11"/>
  <c r="BB321" i="11"/>
  <c r="BD321" i="11"/>
  <c r="BE321" i="11"/>
  <c r="BG321" i="11"/>
  <c r="BH321" i="11"/>
  <c r="BI321" i="11" s="1"/>
  <c r="BJ321" i="11"/>
  <c r="BK321" i="11"/>
  <c r="BL321" i="11" s="1"/>
  <c r="BM321" i="11"/>
  <c r="BN321" i="11"/>
  <c r="E321" i="11"/>
  <c r="F313" i="11"/>
  <c r="G313" i="11" s="1"/>
  <c r="H313" i="11"/>
  <c r="I313" i="11"/>
  <c r="J313" i="11" s="1"/>
  <c r="K313" i="11"/>
  <c r="L313" i="11"/>
  <c r="M313" i="11" s="1"/>
  <c r="N313" i="11"/>
  <c r="O313" i="11"/>
  <c r="P313" i="11" s="1"/>
  <c r="Q313" i="11"/>
  <c r="R313" i="11"/>
  <c r="T313" i="11"/>
  <c r="U313" i="11"/>
  <c r="V313" i="11" s="1"/>
  <c r="W313" i="11"/>
  <c r="X313" i="11"/>
  <c r="Y313" i="11" s="1"/>
  <c r="Z313" i="11"/>
  <c r="AA313" i="11"/>
  <c r="AB313" i="11" s="1"/>
  <c r="AC313" i="11"/>
  <c r="AD313" i="11"/>
  <c r="AE313" i="11" s="1"/>
  <c r="AF313" i="11"/>
  <c r="AG313" i="11"/>
  <c r="AI313" i="11"/>
  <c r="AJ313" i="11"/>
  <c r="AL313" i="11"/>
  <c r="AM313" i="11"/>
  <c r="AO313" i="11"/>
  <c r="AP313" i="11"/>
  <c r="AQ313" i="11" s="1"/>
  <c r="AR313" i="11"/>
  <c r="AS313" i="11"/>
  <c r="AU313" i="11"/>
  <c r="AV313" i="11"/>
  <c r="AW313" i="11" s="1"/>
  <c r="AX313" i="11"/>
  <c r="AY313" i="11"/>
  <c r="AZ313" i="11"/>
  <c r="BA313" i="11"/>
  <c r="BB313" i="11"/>
  <c r="BD313" i="11"/>
  <c r="BE313" i="11"/>
  <c r="BG313" i="11"/>
  <c r="BH313" i="11"/>
  <c r="BI313" i="11" s="1"/>
  <c r="BJ313" i="11"/>
  <c r="BK313" i="11"/>
  <c r="BL313" i="11" s="1"/>
  <c r="BM313" i="11"/>
  <c r="BN313" i="11"/>
  <c r="E313" i="11"/>
  <c r="F304" i="11"/>
  <c r="G304" i="11" s="1"/>
  <c r="H304" i="11"/>
  <c r="I304" i="11"/>
  <c r="J304" i="11" s="1"/>
  <c r="K304" i="11"/>
  <c r="L304" i="11"/>
  <c r="M304" i="11" s="1"/>
  <c r="N304" i="11"/>
  <c r="O304" i="11"/>
  <c r="P304" i="11" s="1"/>
  <c r="Q304" i="11"/>
  <c r="R304" i="11"/>
  <c r="T304" i="11"/>
  <c r="U304" i="11"/>
  <c r="V304" i="11" s="1"/>
  <c r="W304" i="11"/>
  <c r="X304" i="11"/>
  <c r="Y304" i="11" s="1"/>
  <c r="Z304" i="11"/>
  <c r="AA304" i="11"/>
  <c r="AB304" i="11" s="1"/>
  <c r="AC304" i="11"/>
  <c r="AD304" i="11"/>
  <c r="AE304" i="11" s="1"/>
  <c r="AF304" i="11"/>
  <c r="AG304" i="11"/>
  <c r="AI304" i="11"/>
  <c r="AJ304" i="11"/>
  <c r="AL304" i="11"/>
  <c r="AM304" i="11"/>
  <c r="AO304" i="11"/>
  <c r="AP304" i="11"/>
  <c r="AQ304" i="11" s="1"/>
  <c r="AR304" i="11"/>
  <c r="AS304" i="11"/>
  <c r="AU304" i="11"/>
  <c r="AV304" i="11"/>
  <c r="AW304" i="11" s="1"/>
  <c r="AX304" i="11"/>
  <c r="AY304" i="11"/>
  <c r="AZ304" i="11"/>
  <c r="BA304" i="11"/>
  <c r="BB304" i="11"/>
  <c r="BC304" i="11" s="1"/>
  <c r="BD304" i="11"/>
  <c r="BE304" i="11"/>
  <c r="BG304" i="11"/>
  <c r="BH304" i="11"/>
  <c r="BI304" i="11" s="1"/>
  <c r="BJ304" i="11"/>
  <c r="BK304" i="11"/>
  <c r="BM304" i="11"/>
  <c r="BN304" i="11"/>
  <c r="E304" i="11"/>
  <c r="F294" i="11"/>
  <c r="G294" i="11" s="1"/>
  <c r="H294" i="11"/>
  <c r="I294" i="11"/>
  <c r="J294" i="11" s="1"/>
  <c r="K294" i="11"/>
  <c r="L294" i="11"/>
  <c r="M294" i="11" s="1"/>
  <c r="N294" i="11"/>
  <c r="O294" i="11"/>
  <c r="Q294" i="11"/>
  <c r="R294" i="11"/>
  <c r="T294" i="11"/>
  <c r="U294" i="11"/>
  <c r="V294" i="11" s="1"/>
  <c r="W294" i="11"/>
  <c r="X294" i="11"/>
  <c r="Y294" i="11" s="1"/>
  <c r="Z294" i="11"/>
  <c r="AA294" i="11"/>
  <c r="AB294" i="11" s="1"/>
  <c r="AC294" i="11"/>
  <c r="AD294" i="11"/>
  <c r="AE294" i="11" s="1"/>
  <c r="AF294" i="11"/>
  <c r="AG294" i="11"/>
  <c r="AI294" i="11"/>
  <c r="AJ294" i="11"/>
  <c r="AL294" i="11"/>
  <c r="AM294" i="11"/>
  <c r="AO294" i="11"/>
  <c r="AP294" i="11"/>
  <c r="AQ294" i="11" s="1"/>
  <c r="AR294" i="11"/>
  <c r="AS294" i="11"/>
  <c r="AU294" i="11"/>
  <c r="AV294" i="11"/>
  <c r="AW294" i="11" s="1"/>
  <c r="AX294" i="11"/>
  <c r="AY294" i="11"/>
  <c r="AZ294" i="11"/>
  <c r="BA294" i="11"/>
  <c r="BB294" i="11"/>
  <c r="BD294" i="11"/>
  <c r="BE294" i="11"/>
  <c r="BG294" i="11"/>
  <c r="BH294" i="11"/>
  <c r="BI294" i="11" s="1"/>
  <c r="BJ294" i="11"/>
  <c r="BK294" i="11"/>
  <c r="BM294" i="11"/>
  <c r="BN294" i="11"/>
  <c r="E294" i="11"/>
  <c r="F284" i="11"/>
  <c r="G284" i="11" s="1"/>
  <c r="H284" i="11"/>
  <c r="I284" i="11"/>
  <c r="J284" i="11" s="1"/>
  <c r="K284" i="11"/>
  <c r="L284" i="11"/>
  <c r="M284" i="11" s="1"/>
  <c r="N284" i="11"/>
  <c r="O284" i="11"/>
  <c r="Q284" i="11"/>
  <c r="R284" i="11"/>
  <c r="T284" i="11"/>
  <c r="U284" i="11"/>
  <c r="V284" i="11" s="1"/>
  <c r="W284" i="11"/>
  <c r="X284" i="11"/>
  <c r="Y284" i="11" s="1"/>
  <c r="Z284" i="11"/>
  <c r="AA284" i="11"/>
  <c r="AC284" i="11"/>
  <c r="AD284" i="11"/>
  <c r="AE284" i="11" s="1"/>
  <c r="AF284" i="11"/>
  <c r="AG284" i="11"/>
  <c r="AI284" i="11"/>
  <c r="AJ284" i="11"/>
  <c r="AL284" i="11"/>
  <c r="AM284" i="11"/>
  <c r="AO284" i="11"/>
  <c r="AP284" i="11"/>
  <c r="AQ284" i="11" s="1"/>
  <c r="AR284" i="11"/>
  <c r="AS284" i="11"/>
  <c r="AU284" i="11"/>
  <c r="AV284" i="11"/>
  <c r="AW284" i="11" s="1"/>
  <c r="AX284" i="11"/>
  <c r="AY284" i="11"/>
  <c r="AZ284" i="11"/>
  <c r="BA284" i="11"/>
  <c r="BB284" i="11"/>
  <c r="BC284" i="11" s="1"/>
  <c r="BD284" i="11"/>
  <c r="BE284" i="11"/>
  <c r="BG284" i="11"/>
  <c r="BH284" i="11"/>
  <c r="BI284" i="11" s="1"/>
  <c r="BJ284" i="11"/>
  <c r="BK284" i="11"/>
  <c r="BM284" i="11"/>
  <c r="BN284" i="11"/>
  <c r="E284" i="11"/>
  <c r="F274" i="11"/>
  <c r="G274" i="11" s="1"/>
  <c r="H274" i="11"/>
  <c r="I274" i="11"/>
  <c r="J274" i="11" s="1"/>
  <c r="K274" i="11"/>
  <c r="L274" i="11"/>
  <c r="M274" i="11" s="1"/>
  <c r="N274" i="11"/>
  <c r="O274" i="11"/>
  <c r="P274" i="11" s="1"/>
  <c r="Q274" i="11"/>
  <c r="R274" i="11"/>
  <c r="T274" i="11"/>
  <c r="U274" i="11"/>
  <c r="V274" i="11" s="1"/>
  <c r="W274" i="11"/>
  <c r="X274" i="11"/>
  <c r="Y274" i="11" s="1"/>
  <c r="Z274" i="11"/>
  <c r="AA274" i="11"/>
  <c r="AB274" i="11" s="1"/>
  <c r="AC274" i="11"/>
  <c r="AD274" i="11"/>
  <c r="AE274" i="11" s="1"/>
  <c r="AF274" i="11"/>
  <c r="AG274" i="11"/>
  <c r="AI274" i="11"/>
  <c r="AJ274" i="11"/>
  <c r="AL274" i="11"/>
  <c r="AM274" i="11"/>
  <c r="AO274" i="11"/>
  <c r="AP274" i="11"/>
  <c r="AQ274" i="11" s="1"/>
  <c r="AR274" i="11"/>
  <c r="AS274" i="11"/>
  <c r="AU274" i="11"/>
  <c r="AV274" i="11"/>
  <c r="AW274" i="11" s="1"/>
  <c r="AX274" i="11"/>
  <c r="AY274" i="11"/>
  <c r="AZ274" i="11"/>
  <c r="BA274" i="11"/>
  <c r="BB274" i="11"/>
  <c r="BD274" i="11"/>
  <c r="BE274" i="11"/>
  <c r="BG274" i="11"/>
  <c r="BH274" i="11"/>
  <c r="BI274" i="11" s="1"/>
  <c r="BJ274" i="11"/>
  <c r="BK274" i="11"/>
  <c r="BM274" i="11"/>
  <c r="BN274" i="11"/>
  <c r="E274" i="11"/>
  <c r="F267" i="11"/>
  <c r="G267" i="11" s="1"/>
  <c r="H267" i="11"/>
  <c r="I267" i="11"/>
  <c r="J267" i="11" s="1"/>
  <c r="K267" i="11"/>
  <c r="L267" i="11"/>
  <c r="M267" i="11" s="1"/>
  <c r="N267" i="11"/>
  <c r="O267" i="11"/>
  <c r="P267" i="11" s="1"/>
  <c r="Q267" i="11"/>
  <c r="R267" i="11"/>
  <c r="T267" i="11"/>
  <c r="U267" i="11"/>
  <c r="V267" i="11" s="1"/>
  <c r="W267" i="11"/>
  <c r="X267" i="11"/>
  <c r="Y267" i="11" s="1"/>
  <c r="Z267" i="11"/>
  <c r="AA267" i="11"/>
  <c r="AB267" i="11" s="1"/>
  <c r="AC267" i="11"/>
  <c r="AD267" i="11"/>
  <c r="AE267" i="11" s="1"/>
  <c r="AF267" i="11"/>
  <c r="AG267" i="11"/>
  <c r="AI267" i="11"/>
  <c r="AJ267" i="11"/>
  <c r="AL267" i="11"/>
  <c r="AM267" i="11"/>
  <c r="AO267" i="11"/>
  <c r="AP267" i="11"/>
  <c r="AQ267" i="11" s="1"/>
  <c r="AR267" i="11"/>
  <c r="AS267" i="11"/>
  <c r="AU267" i="11"/>
  <c r="AV267" i="11"/>
  <c r="AW267" i="11" s="1"/>
  <c r="AX267" i="11"/>
  <c r="AY267" i="11"/>
  <c r="AZ267" i="11" s="1"/>
  <c r="BA267" i="11"/>
  <c r="BB267" i="11"/>
  <c r="BD267" i="11"/>
  <c r="BE267" i="11"/>
  <c r="BG267" i="11"/>
  <c r="BH267" i="11"/>
  <c r="BI267" i="11" s="1"/>
  <c r="BJ267" i="11"/>
  <c r="BK267" i="11"/>
  <c r="BM267" i="11"/>
  <c r="BN267" i="11"/>
  <c r="E267" i="11"/>
  <c r="F253" i="11"/>
  <c r="G253" i="11" s="1"/>
  <c r="H253" i="11"/>
  <c r="I253" i="11"/>
  <c r="J253" i="11" s="1"/>
  <c r="K253" i="11"/>
  <c r="L253" i="11"/>
  <c r="M253" i="11" s="1"/>
  <c r="N253" i="11"/>
  <c r="O253" i="11"/>
  <c r="Q253" i="11"/>
  <c r="R253" i="11"/>
  <c r="S253" i="11" s="1"/>
  <c r="T253" i="11"/>
  <c r="U253" i="11"/>
  <c r="V253" i="11" s="1"/>
  <c r="W253" i="11"/>
  <c r="X253" i="11"/>
  <c r="Y253" i="11" s="1"/>
  <c r="Z253" i="11"/>
  <c r="AA253" i="11"/>
  <c r="AC253" i="11"/>
  <c r="AD253" i="11"/>
  <c r="AE253" i="11" s="1"/>
  <c r="AF253" i="11"/>
  <c r="AG253" i="11"/>
  <c r="AI253" i="11"/>
  <c r="AJ253" i="11"/>
  <c r="AL253" i="11"/>
  <c r="AM253" i="11"/>
  <c r="AO253" i="11"/>
  <c r="AP253" i="11"/>
  <c r="AQ253" i="11" s="1"/>
  <c r="AR253" i="11"/>
  <c r="AS253" i="11"/>
  <c r="AU253" i="11"/>
  <c r="AV253" i="11"/>
  <c r="AW253" i="11" s="1"/>
  <c r="AX253" i="11"/>
  <c r="AY253" i="11"/>
  <c r="AZ253" i="11"/>
  <c r="BA253" i="11"/>
  <c r="BB253" i="11"/>
  <c r="BD253" i="11"/>
  <c r="BE253" i="11"/>
  <c r="BG253" i="11"/>
  <c r="BH253" i="11"/>
  <c r="BI253" i="11" s="1"/>
  <c r="BJ253" i="11"/>
  <c r="BK253" i="11"/>
  <c r="BL253" i="11" s="1"/>
  <c r="BM253" i="11"/>
  <c r="BN253" i="11"/>
  <c r="E253" i="11"/>
  <c r="F240" i="11"/>
  <c r="G240" i="11" s="1"/>
  <c r="H240" i="11"/>
  <c r="I240" i="11"/>
  <c r="J240" i="11" s="1"/>
  <c r="K240" i="11"/>
  <c r="L240" i="11"/>
  <c r="M240" i="11" s="1"/>
  <c r="N240" i="11"/>
  <c r="O240" i="11"/>
  <c r="Q240" i="11"/>
  <c r="R240" i="11"/>
  <c r="T240" i="11"/>
  <c r="U240" i="11"/>
  <c r="V240" i="11" s="1"/>
  <c r="W240" i="11"/>
  <c r="X240" i="11"/>
  <c r="Y240" i="11" s="1"/>
  <c r="Z240" i="11"/>
  <c r="AA240" i="11"/>
  <c r="AB240" i="11" s="1"/>
  <c r="AC240" i="11"/>
  <c r="AD240" i="11"/>
  <c r="AE240" i="11" s="1"/>
  <c r="AF240" i="11"/>
  <c r="AG240" i="11"/>
  <c r="AH240" i="11" s="1"/>
  <c r="AI240" i="11"/>
  <c r="AJ240" i="11"/>
  <c r="AL240" i="11"/>
  <c r="AM240" i="11"/>
  <c r="AO240" i="11"/>
  <c r="AP240" i="11"/>
  <c r="AQ240" i="11" s="1"/>
  <c r="AR240" i="11"/>
  <c r="AS240" i="11"/>
  <c r="AU240" i="11"/>
  <c r="AV240" i="11"/>
  <c r="AW240" i="11" s="1"/>
  <c r="AX240" i="11"/>
  <c r="AY240" i="11"/>
  <c r="AZ240" i="11"/>
  <c r="BA240" i="11"/>
  <c r="BB240" i="11"/>
  <c r="BD240" i="11"/>
  <c r="BE240" i="11"/>
  <c r="BG240" i="11"/>
  <c r="BH240" i="11"/>
  <c r="BI240" i="11" s="1"/>
  <c r="BJ240" i="11"/>
  <c r="BK240" i="11"/>
  <c r="BM240" i="11"/>
  <c r="BN240" i="11"/>
  <c r="E240" i="11"/>
  <c r="F228" i="11"/>
  <c r="G228" i="11" s="1"/>
  <c r="H228" i="11"/>
  <c r="I228" i="11"/>
  <c r="J228" i="11" s="1"/>
  <c r="K228" i="11"/>
  <c r="L228" i="11"/>
  <c r="M228" i="11" s="1"/>
  <c r="N228" i="11"/>
  <c r="O228" i="11"/>
  <c r="P228" i="11" s="1"/>
  <c r="Q228" i="11"/>
  <c r="R228" i="11"/>
  <c r="T228" i="11"/>
  <c r="U228" i="11"/>
  <c r="V228" i="11" s="1"/>
  <c r="W228" i="11"/>
  <c r="X228" i="11"/>
  <c r="Y228" i="11" s="1"/>
  <c r="Z228" i="11"/>
  <c r="AA228" i="11"/>
  <c r="AB228" i="11" s="1"/>
  <c r="AC228" i="11"/>
  <c r="AD228" i="11"/>
  <c r="AE228" i="11" s="1"/>
  <c r="AF228" i="11"/>
  <c r="AG228" i="11"/>
  <c r="AH228" i="11" s="1"/>
  <c r="AI228" i="11"/>
  <c r="AJ228" i="11"/>
  <c r="AL228" i="11"/>
  <c r="AM228" i="11"/>
  <c r="AO228" i="11"/>
  <c r="AP228" i="11"/>
  <c r="AQ228" i="11" s="1"/>
  <c r="AR228" i="11"/>
  <c r="AS228" i="11"/>
  <c r="AU228" i="11"/>
  <c r="AV228" i="11"/>
  <c r="AW228" i="11" s="1"/>
  <c r="AX228" i="11"/>
  <c r="AY228" i="11"/>
  <c r="BA228" i="11"/>
  <c r="BB228" i="11"/>
  <c r="BD228" i="11"/>
  <c r="BE228" i="11"/>
  <c r="BG228" i="11"/>
  <c r="BH228" i="11"/>
  <c r="BI228" i="11" s="1"/>
  <c r="BJ228" i="11"/>
  <c r="BK228" i="11"/>
  <c r="BM228" i="11"/>
  <c r="BN228" i="11"/>
  <c r="E228" i="11"/>
  <c r="F221" i="11"/>
  <c r="G221" i="11" s="1"/>
  <c r="H221" i="11"/>
  <c r="I221" i="11"/>
  <c r="J221" i="11" s="1"/>
  <c r="K221" i="11"/>
  <c r="L221" i="11"/>
  <c r="M221" i="11" s="1"/>
  <c r="N221" i="11"/>
  <c r="O221" i="11"/>
  <c r="Q221" i="11"/>
  <c r="R221" i="11"/>
  <c r="S221" i="11" s="1"/>
  <c r="T221" i="11"/>
  <c r="U221" i="11"/>
  <c r="V221" i="11" s="1"/>
  <c r="W221" i="11"/>
  <c r="X221" i="11"/>
  <c r="Y221" i="11" s="1"/>
  <c r="Z221" i="11"/>
  <c r="AA221" i="11"/>
  <c r="AC221" i="11"/>
  <c r="AD221" i="11"/>
  <c r="AE221" i="11" s="1"/>
  <c r="AF221" i="11"/>
  <c r="AG221" i="11"/>
  <c r="AI221" i="11"/>
  <c r="AJ221" i="11"/>
  <c r="AL221" i="11"/>
  <c r="AM221" i="11"/>
  <c r="AO221" i="11"/>
  <c r="AP221" i="11"/>
  <c r="AQ221" i="11" s="1"/>
  <c r="AR221" i="11"/>
  <c r="AS221" i="11"/>
  <c r="AU221" i="11"/>
  <c r="AV221" i="11"/>
  <c r="AW221" i="11" s="1"/>
  <c r="AX221" i="11"/>
  <c r="AY221" i="11"/>
  <c r="AZ221" i="11"/>
  <c r="BA221" i="11"/>
  <c r="BB221" i="11"/>
  <c r="BC221" i="11" s="1"/>
  <c r="BD221" i="11"/>
  <c r="BE221" i="11"/>
  <c r="BG221" i="11"/>
  <c r="BH221" i="11"/>
  <c r="BI221" i="11" s="1"/>
  <c r="BJ221" i="11"/>
  <c r="BL221" i="11"/>
  <c r="BM221" i="11"/>
  <c r="BN221" i="11"/>
  <c r="E221" i="11"/>
  <c r="F213" i="11"/>
  <c r="G213" i="11" s="1"/>
  <c r="H213" i="11"/>
  <c r="I213" i="11"/>
  <c r="J213" i="11" s="1"/>
  <c r="K213" i="11"/>
  <c r="L213" i="11"/>
  <c r="M213" i="11" s="1"/>
  <c r="N213" i="11"/>
  <c r="O213" i="11"/>
  <c r="P213" i="11" s="1"/>
  <c r="Q213" i="11"/>
  <c r="R213" i="11"/>
  <c r="S213" i="11" s="1"/>
  <c r="T213" i="11"/>
  <c r="U213" i="11"/>
  <c r="V213" i="11" s="1"/>
  <c r="W213" i="11"/>
  <c r="X213" i="11"/>
  <c r="Y213" i="11" s="1"/>
  <c r="Z213" i="11"/>
  <c r="AA213" i="11"/>
  <c r="AB213" i="11" s="1"/>
  <c r="AC213" i="11"/>
  <c r="AD213" i="11"/>
  <c r="AE213" i="11" s="1"/>
  <c r="AF213" i="11"/>
  <c r="AG213" i="11"/>
  <c r="AH213" i="11" s="1"/>
  <c r="AI213" i="11"/>
  <c r="AJ213" i="11"/>
  <c r="AL213" i="11"/>
  <c r="AM213" i="11"/>
  <c r="AO213" i="11"/>
  <c r="AP213" i="11"/>
  <c r="AQ213" i="11" s="1"/>
  <c r="AR213" i="11"/>
  <c r="AS213" i="11"/>
  <c r="AU213" i="11"/>
  <c r="AV213" i="11"/>
  <c r="AW213" i="11" s="1"/>
  <c r="AX213" i="11"/>
  <c r="AY213" i="11"/>
  <c r="AZ213" i="11"/>
  <c r="BA213" i="11"/>
  <c r="BB213" i="11"/>
  <c r="BD213" i="11"/>
  <c r="BE213" i="11"/>
  <c r="BG213" i="11"/>
  <c r="BH213" i="11"/>
  <c r="BI213" i="11" s="1"/>
  <c r="BJ213" i="11"/>
  <c r="BK213" i="11"/>
  <c r="BM213" i="11"/>
  <c r="BN213" i="11"/>
  <c r="E213" i="11"/>
  <c r="F201" i="11"/>
  <c r="G201" i="11" s="1"/>
  <c r="H201" i="11"/>
  <c r="I201" i="11"/>
  <c r="J201" i="11" s="1"/>
  <c r="K201" i="11"/>
  <c r="L201" i="11"/>
  <c r="M201" i="11" s="1"/>
  <c r="N201" i="11"/>
  <c r="O201" i="11"/>
  <c r="P201" i="11" s="1"/>
  <c r="Q201" i="11"/>
  <c r="R201" i="11"/>
  <c r="S201" i="11" s="1"/>
  <c r="T201" i="11"/>
  <c r="U201" i="11"/>
  <c r="V201" i="11" s="1"/>
  <c r="W201" i="11"/>
  <c r="X201" i="11"/>
  <c r="Y201" i="11" s="1"/>
  <c r="Z201" i="11"/>
  <c r="AA201" i="11"/>
  <c r="AB201" i="11" s="1"/>
  <c r="AC201" i="11"/>
  <c r="AD201" i="11"/>
  <c r="AE201" i="11" s="1"/>
  <c r="AF201" i="11"/>
  <c r="AG201" i="11"/>
  <c r="AI201" i="11"/>
  <c r="AJ201" i="11"/>
  <c r="AL201" i="11"/>
  <c r="AM201" i="11"/>
  <c r="AO201" i="11"/>
  <c r="AP201" i="11"/>
  <c r="AQ201" i="11" s="1"/>
  <c r="AR201" i="11"/>
  <c r="AS201" i="11"/>
  <c r="AU201" i="11"/>
  <c r="AV201" i="11"/>
  <c r="AW201" i="11" s="1"/>
  <c r="AX201" i="11"/>
  <c r="AY201" i="11"/>
  <c r="AZ201" i="11"/>
  <c r="BA201" i="11"/>
  <c r="BB201" i="11"/>
  <c r="BD201" i="11"/>
  <c r="BE201" i="11"/>
  <c r="BG201" i="11"/>
  <c r="BH201" i="11"/>
  <c r="BI201" i="11" s="1"/>
  <c r="BJ201" i="11"/>
  <c r="BK201" i="11"/>
  <c r="BL201" i="11" s="1"/>
  <c r="BM201" i="11"/>
  <c r="BN201" i="11"/>
  <c r="E201" i="11"/>
  <c r="AB364" i="11" l="1"/>
  <c r="AB284" i="11"/>
  <c r="AB253" i="11"/>
  <c r="AB221" i="11"/>
  <c r="P364" i="11"/>
  <c r="P294" i="11"/>
  <c r="P284" i="11"/>
  <c r="P253" i="11"/>
  <c r="P240" i="11"/>
  <c r="P221" i="11"/>
  <c r="S321" i="11"/>
  <c r="BC201" i="11"/>
  <c r="BC253" i="11"/>
  <c r="BL274" i="11"/>
  <c r="BL294" i="11"/>
  <c r="BC321" i="11"/>
  <c r="BC364" i="11"/>
  <c r="BC386" i="11"/>
  <c r="AE11" i="11"/>
  <c r="BC267" i="11"/>
  <c r="S267" i="11"/>
  <c r="BL284" i="11"/>
  <c r="S284" i="11"/>
  <c r="BC331" i="11"/>
  <c r="S356" i="11"/>
  <c r="BC373" i="11"/>
  <c r="BL228" i="11"/>
  <c r="BC240" i="11"/>
  <c r="BC313" i="11"/>
  <c r="BL356" i="11"/>
  <c r="BC395" i="11"/>
  <c r="S395" i="11"/>
  <c r="BL213" i="11"/>
  <c r="S240" i="11"/>
  <c r="BL267" i="11"/>
  <c r="BC274" i="11"/>
  <c r="BC294" i="11"/>
  <c r="S313" i="11"/>
  <c r="BL331" i="11"/>
  <c r="BC213" i="11"/>
  <c r="S274" i="11"/>
  <c r="BL386" i="11"/>
  <c r="AH11" i="11"/>
  <c r="BL240" i="11"/>
  <c r="BL304" i="11"/>
  <c r="S304" i="11"/>
  <c r="S331" i="11"/>
  <c r="BL373" i="11"/>
  <c r="S373" i="11"/>
  <c r="BC228" i="11"/>
  <c r="S228" i="11"/>
  <c r="S294" i="11"/>
  <c r="BC356" i="11"/>
  <c r="AZ11" i="11"/>
  <c r="S11" i="11"/>
  <c r="BL11" i="11"/>
  <c r="BC12" i="11"/>
  <c r="AW11" i="11"/>
  <c r="M11" i="11"/>
  <c r="J11" i="11"/>
  <c r="AB11" i="11"/>
  <c r="P11" i="11"/>
  <c r="Y11" i="11"/>
  <c r="V11" i="11"/>
  <c r="AQ11" i="11"/>
  <c r="AT11" i="11"/>
  <c r="BF11" i="11"/>
  <c r="AK11" i="11"/>
  <c r="AN11" i="11"/>
  <c r="BO11" i="11"/>
  <c r="G11" i="11"/>
  <c r="D365" i="11"/>
  <c r="F197" i="11"/>
  <c r="G197" i="11" s="1"/>
  <c r="H197" i="11"/>
  <c r="I197" i="11"/>
  <c r="J197" i="11" s="1"/>
  <c r="K197" i="11"/>
  <c r="L197" i="11"/>
  <c r="M197" i="11" s="1"/>
  <c r="N197" i="11"/>
  <c r="O197" i="11"/>
  <c r="P197" i="11" s="1"/>
  <c r="Q197" i="11"/>
  <c r="R197" i="11"/>
  <c r="T197" i="11"/>
  <c r="U197" i="11"/>
  <c r="V197" i="11" s="1"/>
  <c r="W197" i="11"/>
  <c r="X197" i="11"/>
  <c r="Y197" i="11" s="1"/>
  <c r="Z197" i="11"/>
  <c r="AA197" i="11"/>
  <c r="AC197" i="11"/>
  <c r="AD197" i="11"/>
  <c r="AE197" i="11" s="1"/>
  <c r="AF197" i="11"/>
  <c r="AG197" i="11"/>
  <c r="AI197" i="11"/>
  <c r="AJ197" i="11"/>
  <c r="AL197" i="11"/>
  <c r="AM197" i="11"/>
  <c r="AO197" i="11"/>
  <c r="AP197" i="11"/>
  <c r="AQ197" i="11" s="1"/>
  <c r="AR197" i="11"/>
  <c r="AS197" i="11"/>
  <c r="AU197" i="11"/>
  <c r="AV197" i="11"/>
  <c r="AW197" i="11" s="1"/>
  <c r="AX197" i="11"/>
  <c r="AY197" i="11"/>
  <c r="AZ197" i="11"/>
  <c r="BA197" i="11"/>
  <c r="BB197" i="11"/>
  <c r="BC197" i="11" s="1"/>
  <c r="BD197" i="11"/>
  <c r="BE197" i="11"/>
  <c r="BG197" i="11"/>
  <c r="BH197" i="11"/>
  <c r="BI197" i="11" s="1"/>
  <c r="BJ197" i="11"/>
  <c r="BK197" i="11"/>
  <c r="BM197" i="11"/>
  <c r="BN197" i="11"/>
  <c r="E197" i="11"/>
  <c r="F184" i="11"/>
  <c r="G184" i="11" s="1"/>
  <c r="H184" i="11"/>
  <c r="I184" i="11"/>
  <c r="J184" i="11" s="1"/>
  <c r="K184" i="11"/>
  <c r="L184" i="11"/>
  <c r="M184" i="11" s="1"/>
  <c r="N184" i="11"/>
  <c r="O184" i="11"/>
  <c r="P184" i="11" s="1"/>
  <c r="Q184" i="11"/>
  <c r="R184" i="11"/>
  <c r="S184" i="11" s="1"/>
  <c r="T184" i="11"/>
  <c r="U184" i="11"/>
  <c r="V184" i="11" s="1"/>
  <c r="W184" i="11"/>
  <c r="X184" i="11"/>
  <c r="Y184" i="11" s="1"/>
  <c r="Z184" i="11"/>
  <c r="AA184" i="11"/>
  <c r="AC184" i="11"/>
  <c r="AD184" i="11"/>
  <c r="AE184" i="11" s="1"/>
  <c r="AF184" i="11"/>
  <c r="AG184" i="11"/>
  <c r="AI184" i="11"/>
  <c r="AJ184" i="11"/>
  <c r="AL184" i="11"/>
  <c r="AM184" i="11"/>
  <c r="AO184" i="11"/>
  <c r="AP184" i="11"/>
  <c r="AQ184" i="11" s="1"/>
  <c r="AR184" i="11"/>
  <c r="AS184" i="11"/>
  <c r="AU184" i="11"/>
  <c r="AV184" i="11"/>
  <c r="AW184" i="11" s="1"/>
  <c r="AX184" i="11"/>
  <c r="AY184" i="11"/>
  <c r="AZ184" i="11"/>
  <c r="BA184" i="11"/>
  <c r="BB184" i="11"/>
  <c r="BD184" i="11"/>
  <c r="BE184" i="11"/>
  <c r="BG184" i="11"/>
  <c r="BH184" i="11"/>
  <c r="BI184" i="11" s="1"/>
  <c r="BJ184" i="11"/>
  <c r="BK184" i="11"/>
  <c r="BL184" i="11" s="1"/>
  <c r="BM184" i="11"/>
  <c r="BN184" i="11"/>
  <c r="E184" i="11"/>
  <c r="F172" i="11"/>
  <c r="G172" i="11" s="1"/>
  <c r="H172" i="11"/>
  <c r="I172" i="11"/>
  <c r="J172" i="11" s="1"/>
  <c r="K172" i="11"/>
  <c r="L172" i="11"/>
  <c r="M172" i="11" s="1"/>
  <c r="N172" i="11"/>
  <c r="O172" i="11"/>
  <c r="P172" i="11" s="1"/>
  <c r="Q172" i="11"/>
  <c r="R172" i="11"/>
  <c r="T172" i="11"/>
  <c r="U172" i="11"/>
  <c r="V172" i="11" s="1"/>
  <c r="W172" i="11"/>
  <c r="X172" i="11"/>
  <c r="Y172" i="11" s="1"/>
  <c r="Z172" i="11"/>
  <c r="AA172" i="11"/>
  <c r="AB172" i="11" s="1"/>
  <c r="AC172" i="11"/>
  <c r="AD172" i="11"/>
  <c r="AE172" i="11" s="1"/>
  <c r="AF172" i="11"/>
  <c r="AG172" i="11"/>
  <c r="AI172" i="11"/>
  <c r="AJ172" i="11"/>
  <c r="AL172" i="11"/>
  <c r="AM172" i="11"/>
  <c r="AO172" i="11"/>
  <c r="AP172" i="11"/>
  <c r="AQ172" i="11" s="1"/>
  <c r="AR172" i="11"/>
  <c r="AS172" i="11"/>
  <c r="AU172" i="11"/>
  <c r="AV172" i="11"/>
  <c r="AW172" i="11" s="1"/>
  <c r="AX172" i="11"/>
  <c r="AY172" i="11"/>
  <c r="AZ172" i="11"/>
  <c r="BA172" i="11"/>
  <c r="BB172" i="11"/>
  <c r="BD172" i="11"/>
  <c r="BE172" i="11"/>
  <c r="BG172" i="11"/>
  <c r="BH172" i="11"/>
  <c r="BI172" i="11" s="1"/>
  <c r="BJ172" i="11"/>
  <c r="BK172" i="11"/>
  <c r="BM172" i="11"/>
  <c r="BN172" i="11"/>
  <c r="E172" i="11"/>
  <c r="F160" i="11"/>
  <c r="G160" i="11" s="1"/>
  <c r="H160" i="11"/>
  <c r="I160" i="11"/>
  <c r="J160" i="11" s="1"/>
  <c r="K160" i="11"/>
  <c r="L160" i="11"/>
  <c r="M160" i="11" s="1"/>
  <c r="N160" i="11"/>
  <c r="O160" i="11"/>
  <c r="Q160" i="11"/>
  <c r="R160" i="11"/>
  <c r="S160" i="11" s="1"/>
  <c r="T160" i="11"/>
  <c r="U160" i="11"/>
  <c r="V160" i="11" s="1"/>
  <c r="W160" i="11"/>
  <c r="X160" i="11"/>
  <c r="Y160" i="11" s="1"/>
  <c r="Z160" i="11"/>
  <c r="AA160" i="11"/>
  <c r="AB160" i="11" s="1"/>
  <c r="AC160" i="11"/>
  <c r="AD160" i="11"/>
  <c r="AE160" i="11" s="1"/>
  <c r="AF160" i="11"/>
  <c r="AG160" i="11"/>
  <c r="AI160" i="11"/>
  <c r="AJ160" i="11"/>
  <c r="AL160" i="11"/>
  <c r="AM160" i="11"/>
  <c r="AO160" i="11"/>
  <c r="AP160" i="11"/>
  <c r="AQ160" i="11" s="1"/>
  <c r="AR160" i="11"/>
  <c r="AS160" i="11"/>
  <c r="AU160" i="11"/>
  <c r="AV160" i="11"/>
  <c r="AW160" i="11" s="1"/>
  <c r="AX160" i="11"/>
  <c r="AY160" i="11"/>
  <c r="AZ160" i="11"/>
  <c r="BA160" i="11"/>
  <c r="BB160" i="11"/>
  <c r="BC160" i="11" s="1"/>
  <c r="BD160" i="11"/>
  <c r="BE160" i="11"/>
  <c r="BG160" i="11"/>
  <c r="BH160" i="11"/>
  <c r="BI160" i="11" s="1"/>
  <c r="BJ160" i="11"/>
  <c r="BK160" i="11"/>
  <c r="BL160" i="11" s="1"/>
  <c r="BM160" i="11"/>
  <c r="BN160" i="11"/>
  <c r="E160" i="11"/>
  <c r="F149" i="11"/>
  <c r="G149" i="11" s="1"/>
  <c r="H149" i="11"/>
  <c r="I149" i="11"/>
  <c r="J149" i="11" s="1"/>
  <c r="K149" i="11"/>
  <c r="L149" i="11"/>
  <c r="M149" i="11" s="1"/>
  <c r="N149" i="11"/>
  <c r="O149" i="11"/>
  <c r="Q149" i="11"/>
  <c r="R149" i="11"/>
  <c r="T149" i="11"/>
  <c r="U149" i="11"/>
  <c r="V149" i="11" s="1"/>
  <c r="W149" i="11"/>
  <c r="X149" i="11"/>
  <c r="Y149" i="11" s="1"/>
  <c r="Z149" i="11"/>
  <c r="AA149" i="11"/>
  <c r="AC149" i="11"/>
  <c r="AD149" i="11"/>
  <c r="AE149" i="11" s="1"/>
  <c r="AF149" i="11"/>
  <c r="AG149" i="11"/>
  <c r="AI149" i="11"/>
  <c r="AJ149" i="11"/>
  <c r="AL149" i="11"/>
  <c r="AM149" i="11"/>
  <c r="AO149" i="11"/>
  <c r="AP149" i="11"/>
  <c r="AQ149" i="11" s="1"/>
  <c r="AR149" i="11"/>
  <c r="AS149" i="11"/>
  <c r="AU149" i="11"/>
  <c r="AV149" i="11"/>
  <c r="AW149" i="11" s="1"/>
  <c r="AX149" i="11"/>
  <c r="AY149" i="11"/>
  <c r="AZ149" i="11"/>
  <c r="BA149" i="11"/>
  <c r="BB149" i="11"/>
  <c r="BD149" i="11"/>
  <c r="BE149" i="11"/>
  <c r="BG149" i="11"/>
  <c r="BH149" i="11"/>
  <c r="BI149" i="11" s="1"/>
  <c r="BJ149" i="11"/>
  <c r="BK149" i="11"/>
  <c r="BM149" i="11"/>
  <c r="BN149" i="11"/>
  <c r="E149" i="11"/>
  <c r="F137" i="11"/>
  <c r="G137" i="11" s="1"/>
  <c r="H137" i="11"/>
  <c r="I137" i="11"/>
  <c r="J137" i="11" s="1"/>
  <c r="K137" i="11"/>
  <c r="L137" i="11"/>
  <c r="M137" i="11" s="1"/>
  <c r="N137" i="11"/>
  <c r="O137" i="11"/>
  <c r="P137" i="11" s="1"/>
  <c r="Q137" i="11"/>
  <c r="R137" i="11"/>
  <c r="S137" i="11" s="1"/>
  <c r="T137" i="11"/>
  <c r="U137" i="11"/>
  <c r="V137" i="11" s="1"/>
  <c r="W137" i="11"/>
  <c r="X137" i="11"/>
  <c r="Y137" i="11" s="1"/>
  <c r="Z137" i="11"/>
  <c r="AA137" i="11"/>
  <c r="AB137" i="11" s="1"/>
  <c r="AC137" i="11"/>
  <c r="AD137" i="11"/>
  <c r="AE137" i="11" s="1"/>
  <c r="AF137" i="11"/>
  <c r="AG137" i="11"/>
  <c r="AI137" i="11"/>
  <c r="AJ137" i="11"/>
  <c r="AL137" i="11"/>
  <c r="AM137" i="11"/>
  <c r="AO137" i="11"/>
  <c r="AP137" i="11"/>
  <c r="AQ137" i="11" s="1"/>
  <c r="AR137" i="11"/>
  <c r="AS137" i="11"/>
  <c r="AU137" i="11"/>
  <c r="AV137" i="11"/>
  <c r="AW137" i="11" s="1"/>
  <c r="AX137" i="11"/>
  <c r="AY137" i="11"/>
  <c r="AZ137" i="11" s="1"/>
  <c r="BA137" i="11"/>
  <c r="BB137" i="11"/>
  <c r="BC137" i="11" s="1"/>
  <c r="BD137" i="11"/>
  <c r="BE137" i="11"/>
  <c r="BG137" i="11"/>
  <c r="BH137" i="11"/>
  <c r="BI137" i="11" s="1"/>
  <c r="BJ137" i="11"/>
  <c r="BK137" i="11"/>
  <c r="BM137" i="11"/>
  <c r="BN137" i="11"/>
  <c r="E137" i="11"/>
  <c r="F123" i="11"/>
  <c r="G123" i="11" s="1"/>
  <c r="H123" i="11"/>
  <c r="I123" i="11"/>
  <c r="J123" i="11" s="1"/>
  <c r="K123" i="11"/>
  <c r="L123" i="11"/>
  <c r="M123" i="11" s="1"/>
  <c r="N123" i="11"/>
  <c r="O123" i="11"/>
  <c r="P123" i="11" s="1"/>
  <c r="Q123" i="11"/>
  <c r="R123" i="11"/>
  <c r="T123" i="11"/>
  <c r="U123" i="11"/>
  <c r="V123" i="11" s="1"/>
  <c r="W123" i="11"/>
  <c r="X123" i="11"/>
  <c r="Y123" i="11" s="1"/>
  <c r="Z123" i="11"/>
  <c r="AA123" i="11"/>
  <c r="AB123" i="11" s="1"/>
  <c r="AC123" i="11"/>
  <c r="AD123" i="11"/>
  <c r="AE123" i="11" s="1"/>
  <c r="AF123" i="11"/>
  <c r="AG123" i="11"/>
  <c r="AI123" i="11"/>
  <c r="AJ123" i="11"/>
  <c r="AL123" i="11"/>
  <c r="AM123" i="11"/>
  <c r="AO123" i="11"/>
  <c r="AP123" i="11"/>
  <c r="AQ123" i="11" s="1"/>
  <c r="AR123" i="11"/>
  <c r="AS123" i="11"/>
  <c r="AU123" i="11"/>
  <c r="AV123" i="11"/>
  <c r="AW123" i="11" s="1"/>
  <c r="AX123" i="11"/>
  <c r="AY123" i="11"/>
  <c r="AZ123" i="11"/>
  <c r="BA123" i="11"/>
  <c r="BB123" i="11"/>
  <c r="BD123" i="11"/>
  <c r="BE123" i="11"/>
  <c r="BG123" i="11"/>
  <c r="BH123" i="11"/>
  <c r="BI123" i="11" s="1"/>
  <c r="BJ123" i="11"/>
  <c r="BK123" i="11"/>
  <c r="BM123" i="11"/>
  <c r="BN123" i="11"/>
  <c r="E123" i="11"/>
  <c r="F114" i="11"/>
  <c r="G114" i="11" s="1"/>
  <c r="H114" i="11"/>
  <c r="I114" i="11"/>
  <c r="J114" i="11" s="1"/>
  <c r="K114" i="11"/>
  <c r="L114" i="11"/>
  <c r="M114" i="11" s="1"/>
  <c r="N114" i="11"/>
  <c r="O114" i="11"/>
  <c r="P114" i="11" s="1"/>
  <c r="Q114" i="11"/>
  <c r="R114" i="11"/>
  <c r="T114" i="11"/>
  <c r="U114" i="11"/>
  <c r="V114" i="11" s="1"/>
  <c r="W114" i="11"/>
  <c r="X114" i="11"/>
  <c r="Y114" i="11" s="1"/>
  <c r="Z114" i="11"/>
  <c r="AA114" i="11"/>
  <c r="AC114" i="11"/>
  <c r="AD114" i="11"/>
  <c r="AE114" i="11" s="1"/>
  <c r="AF114" i="11"/>
  <c r="AG114" i="11"/>
  <c r="AI114" i="11"/>
  <c r="AJ114" i="11"/>
  <c r="AL114" i="11"/>
  <c r="AM114" i="11"/>
  <c r="AO114" i="11"/>
  <c r="AP114" i="11"/>
  <c r="AQ114" i="11" s="1"/>
  <c r="AR114" i="11"/>
  <c r="AS114" i="11"/>
  <c r="AU114" i="11"/>
  <c r="AV114" i="11"/>
  <c r="AW114" i="11" s="1"/>
  <c r="AX114" i="11"/>
  <c r="AY114" i="11"/>
  <c r="AZ114" i="11"/>
  <c r="BA114" i="11"/>
  <c r="BB114" i="11"/>
  <c r="BD114" i="11"/>
  <c r="BE114" i="11"/>
  <c r="BG114" i="11"/>
  <c r="BH114" i="11"/>
  <c r="BI114" i="11" s="1"/>
  <c r="BJ114" i="11"/>
  <c r="BK114" i="11"/>
  <c r="BM114" i="11"/>
  <c r="BN114" i="11"/>
  <c r="E114" i="11"/>
  <c r="AB184" i="11" l="1"/>
  <c r="AB197" i="11"/>
  <c r="AB149" i="11"/>
  <c r="AB114" i="11"/>
  <c r="P160" i="11"/>
  <c r="D12" i="11"/>
  <c r="P149" i="11"/>
  <c r="BL149" i="11"/>
  <c r="S149" i="11"/>
  <c r="BL172" i="11"/>
  <c r="BC149" i="11"/>
  <c r="BC172" i="11"/>
  <c r="BL197" i="11"/>
  <c r="S197" i="11"/>
  <c r="BC123" i="11"/>
  <c r="BL137" i="11"/>
  <c r="S172" i="11"/>
  <c r="BC114" i="11"/>
  <c r="BL123" i="11"/>
  <c r="S123" i="11"/>
  <c r="BL114" i="11"/>
  <c r="S114" i="11"/>
  <c r="BC184" i="11"/>
  <c r="D11" i="11"/>
  <c r="D395" i="11"/>
  <c r="D386" i="11"/>
  <c r="D345" i="11"/>
  <c r="D364" i="11"/>
  <c r="D373" i="11"/>
  <c r="D356" i="11"/>
  <c r="D331" i="11"/>
  <c r="D321" i="11"/>
  <c r="D313" i="11"/>
  <c r="D294" i="11"/>
  <c r="D304" i="11"/>
  <c r="D284" i="11"/>
  <c r="D267" i="11"/>
  <c r="D274" i="11"/>
  <c r="D228" i="11"/>
  <c r="D253" i="11"/>
  <c r="D240" i="11"/>
  <c r="D198" i="11"/>
  <c r="D221" i="11"/>
  <c r="D201" i="11"/>
  <c r="D213" i="11"/>
  <c r="F102" i="11"/>
  <c r="G102" i="11" s="1"/>
  <c r="H102" i="11"/>
  <c r="I102" i="11"/>
  <c r="J102" i="11" s="1"/>
  <c r="K102" i="11"/>
  <c r="L102" i="11"/>
  <c r="M102" i="11" s="1"/>
  <c r="N102" i="11"/>
  <c r="O102" i="11"/>
  <c r="P102" i="11" s="1"/>
  <c r="Q102" i="11"/>
  <c r="R102" i="11"/>
  <c r="T102" i="11"/>
  <c r="U102" i="11"/>
  <c r="V102" i="11" s="1"/>
  <c r="W102" i="11"/>
  <c r="X102" i="11"/>
  <c r="Y102" i="11" s="1"/>
  <c r="Z102" i="11"/>
  <c r="AA102" i="11"/>
  <c r="AB102" i="11" s="1"/>
  <c r="AC102" i="11"/>
  <c r="AD102" i="11"/>
  <c r="AE102" i="11" s="1"/>
  <c r="AF102" i="11"/>
  <c r="AG102" i="11"/>
  <c r="AI102" i="11"/>
  <c r="AJ102" i="11"/>
  <c r="AL102" i="11"/>
  <c r="AM102" i="11"/>
  <c r="AO102" i="11"/>
  <c r="AP102" i="11"/>
  <c r="AQ102" i="11" s="1"/>
  <c r="AR102" i="11"/>
  <c r="AS102" i="11"/>
  <c r="AU102" i="11"/>
  <c r="AV102" i="11"/>
  <c r="AW102" i="11" s="1"/>
  <c r="AX102" i="11"/>
  <c r="AY102" i="11"/>
  <c r="AZ102" i="11"/>
  <c r="BD102" i="11"/>
  <c r="BE102" i="11"/>
  <c r="BG102" i="11"/>
  <c r="BH102" i="11"/>
  <c r="BI102" i="11" s="1"/>
  <c r="BJ102" i="11"/>
  <c r="BK102" i="11"/>
  <c r="BL102" i="11" s="1"/>
  <c r="BM102" i="11"/>
  <c r="BN102" i="11"/>
  <c r="E102" i="11"/>
  <c r="F97" i="11"/>
  <c r="G97" i="11" s="1"/>
  <c r="H97" i="11"/>
  <c r="I97" i="11"/>
  <c r="J97" i="11" s="1"/>
  <c r="K97" i="11"/>
  <c r="L97" i="11"/>
  <c r="M97" i="11" s="1"/>
  <c r="N97" i="11"/>
  <c r="O97" i="11"/>
  <c r="P97" i="11" s="1"/>
  <c r="Q97" i="11"/>
  <c r="R97" i="11"/>
  <c r="T97" i="11"/>
  <c r="U97" i="11"/>
  <c r="V97" i="11" s="1"/>
  <c r="W97" i="11"/>
  <c r="X97" i="11"/>
  <c r="Y97" i="11" s="1"/>
  <c r="Z97" i="11"/>
  <c r="AA97" i="11"/>
  <c r="AB97" i="11" s="1"/>
  <c r="AC97" i="11"/>
  <c r="AD97" i="11"/>
  <c r="AE97" i="11" s="1"/>
  <c r="AF97" i="11"/>
  <c r="AG97" i="11"/>
  <c r="AI97" i="11"/>
  <c r="AJ97" i="11"/>
  <c r="AL97" i="11"/>
  <c r="AM97" i="11"/>
  <c r="AO97" i="11"/>
  <c r="AP97" i="11"/>
  <c r="AQ97" i="11" s="1"/>
  <c r="AR97" i="11"/>
  <c r="AS97" i="11"/>
  <c r="AU97" i="11"/>
  <c r="AV97" i="11"/>
  <c r="AW97" i="11" s="1"/>
  <c r="AX97" i="11"/>
  <c r="AY97" i="11"/>
  <c r="AZ97" i="11"/>
  <c r="BA97" i="11"/>
  <c r="BB97" i="11"/>
  <c r="BC97" i="11" s="1"/>
  <c r="BD97" i="11"/>
  <c r="BE97" i="11"/>
  <c r="BG97" i="11"/>
  <c r="BH97" i="11"/>
  <c r="BI97" i="11" s="1"/>
  <c r="BJ97" i="11"/>
  <c r="BK97" i="11"/>
  <c r="BM97" i="11"/>
  <c r="BN97" i="11"/>
  <c r="E97" i="11"/>
  <c r="F81" i="11"/>
  <c r="G81" i="11" s="1"/>
  <c r="H81" i="11"/>
  <c r="I81" i="11"/>
  <c r="J81" i="11" s="1"/>
  <c r="K81" i="11"/>
  <c r="L81" i="11"/>
  <c r="M81" i="11" s="1"/>
  <c r="N81" i="11"/>
  <c r="O81" i="11"/>
  <c r="Q81" i="11"/>
  <c r="R81" i="11"/>
  <c r="S81" i="11" s="1"/>
  <c r="T81" i="11"/>
  <c r="U81" i="11"/>
  <c r="V81" i="11" s="1"/>
  <c r="W81" i="11"/>
  <c r="X81" i="11"/>
  <c r="Y81" i="11" s="1"/>
  <c r="Z81" i="11"/>
  <c r="AA81" i="11"/>
  <c r="AB81" i="11" s="1"/>
  <c r="AC81" i="11"/>
  <c r="AD81" i="11"/>
  <c r="AE81" i="11" s="1"/>
  <c r="AF81" i="11"/>
  <c r="AG81" i="11"/>
  <c r="AH81" i="11" s="1"/>
  <c r="AI81" i="11"/>
  <c r="AJ81" i="11"/>
  <c r="AL81" i="11"/>
  <c r="AM81" i="11"/>
  <c r="AO81" i="11"/>
  <c r="AP81" i="11"/>
  <c r="AQ81" i="11" s="1"/>
  <c r="AR81" i="11"/>
  <c r="AS81" i="11"/>
  <c r="AU81" i="11"/>
  <c r="AV81" i="11"/>
  <c r="AW81" i="11" s="1"/>
  <c r="AX81" i="11"/>
  <c r="AY81" i="11"/>
  <c r="BA81" i="11"/>
  <c r="BB81" i="11"/>
  <c r="BC81" i="11" s="1"/>
  <c r="BD81" i="11"/>
  <c r="BE81" i="11"/>
  <c r="BG81" i="11"/>
  <c r="BH81" i="11"/>
  <c r="BI81" i="11" s="1"/>
  <c r="BJ81" i="11"/>
  <c r="BK81" i="11"/>
  <c r="BL81" i="11" s="1"/>
  <c r="BM81" i="11"/>
  <c r="BN81" i="11"/>
  <c r="E81" i="11"/>
  <c r="F75" i="11"/>
  <c r="G75" i="11" s="1"/>
  <c r="H75" i="11"/>
  <c r="I75" i="11"/>
  <c r="J75" i="11" s="1"/>
  <c r="K75" i="11"/>
  <c r="L75" i="11"/>
  <c r="M75" i="11" s="1"/>
  <c r="N75" i="11"/>
  <c r="O75" i="11"/>
  <c r="P75" i="11" s="1"/>
  <c r="Q75" i="11"/>
  <c r="R75" i="11"/>
  <c r="T75" i="11"/>
  <c r="U75" i="11"/>
  <c r="V75" i="11" s="1"/>
  <c r="W75" i="11"/>
  <c r="X75" i="11"/>
  <c r="Y75" i="11" s="1"/>
  <c r="Z75" i="11"/>
  <c r="AA75" i="11"/>
  <c r="AB75" i="11" s="1"/>
  <c r="AC75" i="11"/>
  <c r="AD75" i="11"/>
  <c r="AE75" i="11" s="1"/>
  <c r="AF75" i="11"/>
  <c r="AG75" i="11"/>
  <c r="AI75" i="11"/>
  <c r="AJ75" i="11"/>
  <c r="AL75" i="11"/>
  <c r="AM75" i="11"/>
  <c r="AO75" i="11"/>
  <c r="AP75" i="11"/>
  <c r="AQ75" i="11" s="1"/>
  <c r="AR75" i="11"/>
  <c r="AS75" i="11"/>
  <c r="AU75" i="11"/>
  <c r="AV75" i="11"/>
  <c r="AW75" i="11" s="1"/>
  <c r="AX75" i="11"/>
  <c r="AY75" i="11"/>
  <c r="AZ75" i="11"/>
  <c r="BA75" i="11"/>
  <c r="BB75" i="11"/>
  <c r="BD75" i="11"/>
  <c r="BE75" i="11"/>
  <c r="BG75" i="11"/>
  <c r="BH75" i="11"/>
  <c r="BI75" i="11" s="1"/>
  <c r="BJ75" i="11"/>
  <c r="BK75" i="11"/>
  <c r="BM75" i="11"/>
  <c r="BN75" i="11"/>
  <c r="E75" i="11"/>
  <c r="F58" i="11"/>
  <c r="G58" i="11" s="1"/>
  <c r="H58" i="11"/>
  <c r="I58" i="11"/>
  <c r="J58" i="11" s="1"/>
  <c r="K58" i="11"/>
  <c r="L58" i="11"/>
  <c r="M58" i="11" s="1"/>
  <c r="N58" i="11"/>
  <c r="O58" i="11"/>
  <c r="Q58" i="11"/>
  <c r="R58" i="11"/>
  <c r="S58" i="11" s="1"/>
  <c r="T58" i="11"/>
  <c r="U58" i="11"/>
  <c r="V58" i="11" s="1"/>
  <c r="W58" i="11"/>
  <c r="X58" i="11"/>
  <c r="Y58" i="11" s="1"/>
  <c r="Z58" i="11"/>
  <c r="AA58" i="11"/>
  <c r="AB58" i="11" s="1"/>
  <c r="AC58" i="11"/>
  <c r="AD58" i="11"/>
  <c r="AE58" i="11" s="1"/>
  <c r="AF58" i="11"/>
  <c r="AG58" i="11"/>
  <c r="AI58" i="11"/>
  <c r="AJ58" i="11"/>
  <c r="AL58" i="11"/>
  <c r="AM58" i="11"/>
  <c r="AO58" i="11"/>
  <c r="AP58" i="11"/>
  <c r="AQ58" i="11" s="1"/>
  <c r="AR58" i="11"/>
  <c r="AS58" i="11"/>
  <c r="AU58" i="11"/>
  <c r="AV58" i="11"/>
  <c r="AW58" i="11" s="1"/>
  <c r="AX58" i="11"/>
  <c r="AY58" i="11"/>
  <c r="BA58" i="11"/>
  <c r="BB58" i="11"/>
  <c r="BC58" i="11" s="1"/>
  <c r="BD58" i="11"/>
  <c r="BE58" i="11"/>
  <c r="BG58" i="11"/>
  <c r="BH58" i="11"/>
  <c r="BI58" i="11" s="1"/>
  <c r="BJ58" i="11"/>
  <c r="BK58" i="11"/>
  <c r="BM58" i="11"/>
  <c r="BN58" i="11"/>
  <c r="E58" i="11"/>
  <c r="F54" i="11"/>
  <c r="G54" i="11" s="1"/>
  <c r="H54" i="11"/>
  <c r="I54" i="11"/>
  <c r="J54" i="11" s="1"/>
  <c r="K54" i="11"/>
  <c r="L54" i="11"/>
  <c r="M54" i="11" s="1"/>
  <c r="N54" i="11"/>
  <c r="O54" i="11"/>
  <c r="P54" i="11" s="1"/>
  <c r="Q54" i="11"/>
  <c r="R54" i="11"/>
  <c r="S54" i="11" s="1"/>
  <c r="T54" i="11"/>
  <c r="U54" i="11"/>
  <c r="V54" i="11" s="1"/>
  <c r="W54" i="11"/>
  <c r="X54" i="11"/>
  <c r="Y54" i="11" s="1"/>
  <c r="Z54" i="11"/>
  <c r="AA54" i="11"/>
  <c r="AB54" i="11" s="1"/>
  <c r="AC54" i="11"/>
  <c r="AD54" i="11"/>
  <c r="AE54" i="11" s="1"/>
  <c r="AF54" i="11"/>
  <c r="AG54" i="11"/>
  <c r="AI54" i="11"/>
  <c r="AJ54" i="11"/>
  <c r="AL54" i="11"/>
  <c r="AM54" i="11"/>
  <c r="AO54" i="11"/>
  <c r="AP54" i="11"/>
  <c r="AQ54" i="11" s="1"/>
  <c r="AR54" i="11"/>
  <c r="AS54" i="11"/>
  <c r="AU54" i="11"/>
  <c r="AV54" i="11"/>
  <c r="AW54" i="11" s="1"/>
  <c r="AX54" i="11"/>
  <c r="AY54" i="11"/>
  <c r="BA54" i="11"/>
  <c r="BB54" i="11"/>
  <c r="BC54" i="11" s="1"/>
  <c r="BD54" i="11"/>
  <c r="BE54" i="11"/>
  <c r="BG54" i="11"/>
  <c r="BH54" i="11"/>
  <c r="BI54" i="11" s="1"/>
  <c r="BJ54" i="11"/>
  <c r="BK54" i="11"/>
  <c r="BL54" i="11" s="1"/>
  <c r="BM54" i="11"/>
  <c r="BN54" i="11"/>
  <c r="E54" i="11"/>
  <c r="F40" i="11"/>
  <c r="G40" i="11" s="1"/>
  <c r="H40" i="11"/>
  <c r="I40" i="11"/>
  <c r="J40" i="11" s="1"/>
  <c r="K40" i="11"/>
  <c r="L40" i="11"/>
  <c r="M40" i="11" s="1"/>
  <c r="N40" i="11"/>
  <c r="O40" i="11"/>
  <c r="P40" i="11" s="1"/>
  <c r="Q40" i="11"/>
  <c r="R40" i="11"/>
  <c r="T40" i="11"/>
  <c r="U40" i="11"/>
  <c r="V40" i="11" s="1"/>
  <c r="W40" i="11"/>
  <c r="X40" i="11"/>
  <c r="Y40" i="11" s="1"/>
  <c r="Z40" i="11"/>
  <c r="AA40" i="11"/>
  <c r="AB40" i="11" s="1"/>
  <c r="AC40" i="11"/>
  <c r="AD40" i="11"/>
  <c r="AE40" i="11" s="1"/>
  <c r="AF40" i="11"/>
  <c r="AG40" i="11"/>
  <c r="AI40" i="11"/>
  <c r="AJ40" i="11"/>
  <c r="AL40" i="11"/>
  <c r="AM40" i="11"/>
  <c r="AO40" i="11"/>
  <c r="AP40" i="11"/>
  <c r="AQ40" i="11" s="1"/>
  <c r="AR40" i="11"/>
  <c r="AS40" i="11"/>
  <c r="AU40" i="11"/>
  <c r="AV40" i="11"/>
  <c r="AW40" i="11" s="1"/>
  <c r="AX40" i="11"/>
  <c r="AY40" i="11"/>
  <c r="AZ40" i="11"/>
  <c r="BA40" i="11"/>
  <c r="BB40" i="11"/>
  <c r="BD40" i="11"/>
  <c r="BE40" i="11"/>
  <c r="BG40" i="11"/>
  <c r="BH40" i="11"/>
  <c r="BI40" i="11" s="1"/>
  <c r="BJ40" i="11"/>
  <c r="BK40" i="11"/>
  <c r="BM40" i="11"/>
  <c r="BN40" i="11"/>
  <c r="E40" i="11"/>
  <c r="F26" i="11"/>
  <c r="G26" i="11" s="1"/>
  <c r="H26" i="11"/>
  <c r="I26" i="11"/>
  <c r="J26" i="11" s="1"/>
  <c r="K26" i="11"/>
  <c r="L26" i="11"/>
  <c r="M26" i="11" s="1"/>
  <c r="N26" i="11"/>
  <c r="O26" i="11"/>
  <c r="Q26" i="11"/>
  <c r="R26" i="11"/>
  <c r="T26" i="11"/>
  <c r="U26" i="11"/>
  <c r="V26" i="11" s="1"/>
  <c r="W26" i="11"/>
  <c r="X26" i="11"/>
  <c r="Y26" i="11" s="1"/>
  <c r="Z26" i="11"/>
  <c r="AA26" i="11"/>
  <c r="AB26" i="11" s="1"/>
  <c r="AC26" i="11"/>
  <c r="AD26" i="11"/>
  <c r="AE26" i="11" s="1"/>
  <c r="AF26" i="11"/>
  <c r="AG26" i="11"/>
  <c r="AI26" i="11"/>
  <c r="AJ26" i="11"/>
  <c r="AL26" i="11"/>
  <c r="AM26" i="11"/>
  <c r="AO26" i="11"/>
  <c r="AP26" i="11"/>
  <c r="AQ26" i="11" s="1"/>
  <c r="AR26" i="11"/>
  <c r="AS26" i="11"/>
  <c r="AU26" i="11"/>
  <c r="AV26" i="11"/>
  <c r="AW26" i="11" s="1"/>
  <c r="AX26" i="11"/>
  <c r="AY26" i="11"/>
  <c r="AZ26" i="11"/>
  <c r="BA26" i="11"/>
  <c r="BB26" i="11"/>
  <c r="BD26" i="11"/>
  <c r="BE26" i="11"/>
  <c r="BG26" i="11"/>
  <c r="BH26" i="11"/>
  <c r="BI26" i="11" s="1"/>
  <c r="BJ26" i="11"/>
  <c r="BK26" i="11"/>
  <c r="BM26" i="11"/>
  <c r="BN26" i="11"/>
  <c r="E26" i="11"/>
  <c r="F17" i="11"/>
  <c r="G17" i="11" s="1"/>
  <c r="H17" i="11"/>
  <c r="I17" i="11"/>
  <c r="J17" i="11" s="1"/>
  <c r="K17" i="11"/>
  <c r="L17" i="11"/>
  <c r="M17" i="11" s="1"/>
  <c r="N17" i="11"/>
  <c r="O17" i="11"/>
  <c r="P17" i="11" s="1"/>
  <c r="Q17" i="11"/>
  <c r="R17" i="11"/>
  <c r="T17" i="11"/>
  <c r="U17" i="11"/>
  <c r="V17" i="11" s="1"/>
  <c r="W17" i="11"/>
  <c r="X17" i="11"/>
  <c r="Y17" i="11" s="1"/>
  <c r="Z17" i="11"/>
  <c r="AA17" i="11"/>
  <c r="AB17" i="11" s="1"/>
  <c r="AC17" i="11"/>
  <c r="AD17" i="11"/>
  <c r="AE17" i="11" s="1"/>
  <c r="AF17" i="11"/>
  <c r="AG17" i="11"/>
  <c r="AH17" i="11" s="1"/>
  <c r="AI17" i="11"/>
  <c r="AJ17" i="11"/>
  <c r="AL17" i="11"/>
  <c r="AM17" i="11"/>
  <c r="AO17" i="11"/>
  <c r="AP17" i="11"/>
  <c r="AQ17" i="11" s="1"/>
  <c r="AR17" i="11"/>
  <c r="AS17" i="11"/>
  <c r="AU17" i="11"/>
  <c r="AV17" i="11"/>
  <c r="AW17" i="11" s="1"/>
  <c r="AX17" i="11"/>
  <c r="AY17" i="11"/>
  <c r="AZ17" i="11"/>
  <c r="BD17" i="11"/>
  <c r="BE17" i="11"/>
  <c r="BG17" i="11"/>
  <c r="BH17" i="11"/>
  <c r="BI17" i="11" s="1"/>
  <c r="BJ17" i="11"/>
  <c r="BK17" i="11"/>
  <c r="BM17" i="11"/>
  <c r="BN17" i="11"/>
  <c r="E17" i="11"/>
  <c r="P81" i="11" l="1"/>
  <c r="P58" i="11"/>
  <c r="BL17" i="11"/>
  <c r="BL40" i="11"/>
  <c r="BL75" i="11"/>
  <c r="S75" i="11"/>
  <c r="S102" i="11"/>
  <c r="BC17" i="11"/>
  <c r="BC40" i="11"/>
  <c r="BL58" i="11"/>
  <c r="BC75" i="11"/>
  <c r="BL97" i="11"/>
  <c r="S97" i="11"/>
  <c r="BL26" i="11"/>
  <c r="S40" i="11"/>
  <c r="S17" i="11"/>
  <c r="BC26" i="11"/>
  <c r="D172" i="11"/>
  <c r="D197" i="11"/>
  <c r="D184" i="11"/>
  <c r="D160" i="11"/>
  <c r="D149" i="11"/>
  <c r="D114" i="11"/>
  <c r="D137" i="11"/>
  <c r="D123" i="11"/>
  <c r="F13" i="11"/>
  <c r="G13" i="11" s="1"/>
  <c r="H13" i="11"/>
  <c r="H10" i="11" s="1"/>
  <c r="I13" i="11"/>
  <c r="J13" i="11" s="1"/>
  <c r="K13" i="11"/>
  <c r="K10" i="11" s="1"/>
  <c r="L13" i="11"/>
  <c r="M13" i="11" s="1"/>
  <c r="N13" i="11"/>
  <c r="N10" i="11" s="1"/>
  <c r="O13" i="11"/>
  <c r="P13" i="11" s="1"/>
  <c r="Q13" i="11"/>
  <c r="Q10" i="11" s="1"/>
  <c r="R13" i="11"/>
  <c r="T13" i="11"/>
  <c r="T10" i="11" s="1"/>
  <c r="U13" i="11"/>
  <c r="V13" i="11" s="1"/>
  <c r="W13" i="11"/>
  <c r="W10" i="11" s="1"/>
  <c r="X13" i="11"/>
  <c r="Y13" i="11" s="1"/>
  <c r="Z13" i="11"/>
  <c r="Z10" i="11" s="1"/>
  <c r="AA13" i="11"/>
  <c r="AB13" i="11" s="1"/>
  <c r="AC13" i="11"/>
  <c r="AC10" i="11" s="1"/>
  <c r="AD13" i="11"/>
  <c r="AE13" i="11" s="1"/>
  <c r="AF13" i="11"/>
  <c r="AF10" i="11" s="1"/>
  <c r="AG13" i="11"/>
  <c r="AG10" i="11" s="1"/>
  <c r="AI13" i="11"/>
  <c r="AI10" i="11" s="1"/>
  <c r="AJ13" i="11"/>
  <c r="AL13" i="11"/>
  <c r="AL10" i="11" s="1"/>
  <c r="AM13" i="11"/>
  <c r="AM10" i="11" s="1"/>
  <c r="AO13" i="11"/>
  <c r="AO10" i="11" s="1"/>
  <c r="AP13" i="11"/>
  <c r="AR13" i="11"/>
  <c r="AR10" i="11" s="1"/>
  <c r="AS13" i="11"/>
  <c r="AS10" i="11" s="1"/>
  <c r="AU13" i="11"/>
  <c r="AU10" i="11" s="1"/>
  <c r="AU408" i="11" s="1"/>
  <c r="AV13" i="11"/>
  <c r="AW13" i="11" s="1"/>
  <c r="AX13" i="11"/>
  <c r="AX10" i="11" s="1"/>
  <c r="AY13" i="11"/>
  <c r="AY10" i="11" s="1"/>
  <c r="AZ13" i="11"/>
  <c r="BA13" i="11"/>
  <c r="BA10" i="11" s="1"/>
  <c r="BB13" i="11"/>
  <c r="BB10" i="11" s="1"/>
  <c r="BD13" i="11"/>
  <c r="BD10" i="11" s="1"/>
  <c r="BE13" i="11"/>
  <c r="BE10" i="11" s="1"/>
  <c r="BG13" i="11"/>
  <c r="BG10" i="11" s="1"/>
  <c r="BH13" i="11"/>
  <c r="BI13" i="11" s="1"/>
  <c r="BJ13" i="11"/>
  <c r="BJ10" i="11" s="1"/>
  <c r="BK13" i="11"/>
  <c r="BM13" i="11"/>
  <c r="BN13" i="11"/>
  <c r="E13" i="11"/>
  <c r="H306" i="8"/>
  <c r="I13" i="8"/>
  <c r="C251" i="10"/>
  <c r="C252" i="10"/>
  <c r="C253" i="10"/>
  <c r="C254" i="10"/>
  <c r="C255" i="10"/>
  <c r="C256" i="10"/>
  <c r="C257" i="10"/>
  <c r="C258" i="10"/>
  <c r="C259" i="10"/>
  <c r="C260" i="10"/>
  <c r="C261" i="10"/>
  <c r="C12" i="10"/>
  <c r="I11" i="8" s="1"/>
  <c r="C13" i="10"/>
  <c r="I12" i="8" s="1"/>
  <c r="C14" i="10"/>
  <c r="C16" i="10"/>
  <c r="C17" i="10"/>
  <c r="C18" i="10"/>
  <c r="C19" i="10"/>
  <c r="C20" i="10"/>
  <c r="C21" i="10"/>
  <c r="C22" i="10"/>
  <c r="C23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9" i="10"/>
  <c r="C40" i="10"/>
  <c r="C41" i="10"/>
  <c r="C42" i="10"/>
  <c r="C43" i="10"/>
  <c r="C44" i="10"/>
  <c r="C45" i="10"/>
  <c r="C46" i="10"/>
  <c r="C47" i="10"/>
  <c r="C48" i="10"/>
  <c r="C50" i="10"/>
  <c r="C51" i="10"/>
  <c r="C52" i="10"/>
  <c r="C53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2" i="10"/>
  <c r="C73" i="10"/>
  <c r="C74" i="10"/>
  <c r="C75" i="10"/>
  <c r="C76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5" i="10"/>
  <c r="C96" i="10"/>
  <c r="C97" i="10"/>
  <c r="C98" i="10"/>
  <c r="C100" i="10"/>
  <c r="C101" i="10"/>
  <c r="C102" i="10"/>
  <c r="C103" i="10"/>
  <c r="C104" i="10"/>
  <c r="C105" i="10"/>
  <c r="C106" i="10"/>
  <c r="C107" i="10"/>
  <c r="C108" i="10"/>
  <c r="C109" i="10"/>
  <c r="C110" i="10"/>
  <c r="C112" i="10"/>
  <c r="C113" i="10"/>
  <c r="C114" i="10"/>
  <c r="C115" i="10"/>
  <c r="C116" i="10"/>
  <c r="C117" i="10"/>
  <c r="C118" i="10"/>
  <c r="C119" i="10"/>
  <c r="C121" i="10"/>
  <c r="C122" i="10"/>
  <c r="C123" i="10"/>
  <c r="C124" i="10"/>
  <c r="C125" i="10"/>
  <c r="C126" i="10"/>
  <c r="C127" i="10"/>
  <c r="C128" i="10"/>
  <c r="C129" i="10"/>
  <c r="C130" i="10"/>
  <c r="C131" i="10"/>
  <c r="C133" i="10"/>
  <c r="C134" i="10"/>
  <c r="C135" i="10"/>
  <c r="C136" i="10"/>
  <c r="C137" i="10"/>
  <c r="C138" i="10"/>
  <c r="C139" i="10"/>
  <c r="C140" i="10"/>
  <c r="C141" i="10"/>
  <c r="C142" i="10"/>
  <c r="C144" i="10"/>
  <c r="C145" i="10"/>
  <c r="C146" i="10"/>
  <c r="C147" i="10"/>
  <c r="C148" i="10"/>
  <c r="C149" i="10"/>
  <c r="C150" i="10"/>
  <c r="C151" i="10"/>
  <c r="C152" i="10"/>
  <c r="C153" i="10"/>
  <c r="C155" i="10"/>
  <c r="C156" i="10"/>
  <c r="C157" i="10"/>
  <c r="C158" i="10"/>
  <c r="C159" i="10"/>
  <c r="C160" i="10"/>
  <c r="C161" i="10"/>
  <c r="C162" i="10"/>
  <c r="C163" i="10"/>
  <c r="C164" i="10"/>
  <c r="C165" i="10"/>
  <c r="C167" i="10"/>
  <c r="C168" i="10"/>
  <c r="C169" i="10"/>
  <c r="C170" i="10"/>
  <c r="C171" i="10"/>
  <c r="C172" i="10"/>
  <c r="C173" i="10"/>
  <c r="C175" i="10"/>
  <c r="C176" i="10"/>
  <c r="C177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3" i="10"/>
  <c r="C194" i="10"/>
  <c r="C195" i="10"/>
  <c r="C197" i="10"/>
  <c r="C198" i="10"/>
  <c r="C199" i="10"/>
  <c r="C200" i="10"/>
  <c r="C201" i="10"/>
  <c r="C202" i="10"/>
  <c r="C203" i="10"/>
  <c r="C204" i="10"/>
  <c r="C205" i="10"/>
  <c r="C206" i="10"/>
  <c r="C207" i="10"/>
  <c r="C209" i="10"/>
  <c r="C210" i="10"/>
  <c r="C211" i="10"/>
  <c r="C212" i="10"/>
  <c r="C213" i="10"/>
  <c r="C214" i="10"/>
  <c r="C215" i="10"/>
  <c r="C216" i="10"/>
  <c r="C218" i="10"/>
  <c r="C219" i="10"/>
  <c r="C220" i="10"/>
  <c r="C221" i="10"/>
  <c r="C222" i="10"/>
  <c r="C223" i="10"/>
  <c r="C225" i="10"/>
  <c r="C226" i="10"/>
  <c r="C227" i="10"/>
  <c r="C228" i="10"/>
  <c r="C229" i="10"/>
  <c r="C230" i="10"/>
  <c r="C231" i="10"/>
  <c r="C232" i="10"/>
  <c r="C233" i="10"/>
  <c r="C234" i="10"/>
  <c r="C235" i="10"/>
  <c r="C236" i="10"/>
  <c r="C238" i="10"/>
  <c r="C239" i="10"/>
  <c r="C240" i="10"/>
  <c r="C241" i="10"/>
  <c r="C242" i="10"/>
  <c r="C243" i="10"/>
  <c r="C244" i="10"/>
  <c r="C245" i="10"/>
  <c r="C246" i="10"/>
  <c r="C247" i="10"/>
  <c r="C248" i="10"/>
  <c r="C249" i="10"/>
  <c r="C263" i="10"/>
  <c r="C264" i="10"/>
  <c r="C265" i="10"/>
  <c r="C266" i="10"/>
  <c r="C267" i="10"/>
  <c r="C268" i="10"/>
  <c r="C269" i="10"/>
  <c r="C271" i="10"/>
  <c r="C272" i="10"/>
  <c r="C273" i="10"/>
  <c r="C274" i="10"/>
  <c r="C275" i="10"/>
  <c r="C276" i="10"/>
  <c r="C277" i="10"/>
  <c r="C278" i="10"/>
  <c r="C280" i="10"/>
  <c r="C281" i="10"/>
  <c r="C282" i="10"/>
  <c r="C283" i="10"/>
  <c r="C284" i="10"/>
  <c r="C285" i="10"/>
  <c r="C286" i="10"/>
  <c r="C287" i="10"/>
  <c r="C288" i="10"/>
  <c r="C289" i="10"/>
  <c r="C291" i="10"/>
  <c r="C292" i="10"/>
  <c r="C293" i="10"/>
  <c r="C294" i="10"/>
  <c r="I306" i="8" s="1"/>
  <c r="C295" i="10"/>
  <c r="C296" i="10"/>
  <c r="C297" i="10"/>
  <c r="C298" i="10"/>
  <c r="I310" i="8" s="1"/>
  <c r="C299" i="10"/>
  <c r="C301" i="10"/>
  <c r="C302" i="10"/>
  <c r="C303" i="10"/>
  <c r="C304" i="10"/>
  <c r="C305" i="10"/>
  <c r="C306" i="10"/>
  <c r="C308" i="10"/>
  <c r="C309" i="10"/>
  <c r="C310" i="10"/>
  <c r="C311" i="10"/>
  <c r="C312" i="10"/>
  <c r="C313" i="10"/>
  <c r="C314" i="10"/>
  <c r="C315" i="10"/>
  <c r="C317" i="10"/>
  <c r="C321" i="10"/>
  <c r="C322" i="10"/>
  <c r="C323" i="10"/>
  <c r="C324" i="10"/>
  <c r="C325" i="10"/>
  <c r="C327" i="10"/>
  <c r="C328" i="10"/>
  <c r="C329" i="10"/>
  <c r="C330" i="10"/>
  <c r="C331" i="10"/>
  <c r="C332" i="10"/>
  <c r="C333" i="10"/>
  <c r="C334" i="10"/>
  <c r="C335" i="10"/>
  <c r="C336" i="10"/>
  <c r="C337" i="10"/>
  <c r="C338" i="10"/>
  <c r="C339" i="10"/>
  <c r="C341" i="10"/>
  <c r="C342" i="10"/>
  <c r="C343" i="10"/>
  <c r="C344" i="10"/>
  <c r="C345" i="10"/>
  <c r="C346" i="10"/>
  <c r="C347" i="10"/>
  <c r="C348" i="10"/>
  <c r="C350" i="10"/>
  <c r="C351" i="10"/>
  <c r="C352" i="10"/>
  <c r="C353" i="10"/>
  <c r="C354" i="10"/>
  <c r="C355" i="10"/>
  <c r="C356" i="10"/>
  <c r="C357" i="10"/>
  <c r="C359" i="10"/>
  <c r="C360" i="10"/>
  <c r="C361" i="10"/>
  <c r="C362" i="10"/>
  <c r="C363" i="10"/>
  <c r="C364" i="10"/>
  <c r="C366" i="10"/>
  <c r="C367" i="10"/>
  <c r="C368" i="10"/>
  <c r="C369" i="10"/>
  <c r="C370" i="10"/>
  <c r="C371" i="10"/>
  <c r="C372" i="10"/>
  <c r="C373" i="10"/>
  <c r="C374" i="10"/>
  <c r="C375" i="10"/>
  <c r="C376" i="10"/>
  <c r="B379" i="10"/>
  <c r="C379" i="10"/>
  <c r="B380" i="10"/>
  <c r="C380" i="10"/>
  <c r="B381" i="10"/>
  <c r="C381" i="10"/>
  <c r="B382" i="10"/>
  <c r="C382" i="10"/>
  <c r="B383" i="10"/>
  <c r="C383" i="10"/>
  <c r="B384" i="10"/>
  <c r="C384" i="10"/>
  <c r="B385" i="10"/>
  <c r="C385" i="10"/>
  <c r="C378" i="10"/>
  <c r="C388" i="10"/>
  <c r="C389" i="10"/>
  <c r="C390" i="10"/>
  <c r="C391" i="10"/>
  <c r="C392" i="10"/>
  <c r="C387" i="10"/>
  <c r="C398" i="10"/>
  <c r="C395" i="10"/>
  <c r="C396" i="10"/>
  <c r="C397" i="10"/>
  <c r="C394" i="10"/>
  <c r="B12" i="10"/>
  <c r="H11" i="8" s="1"/>
  <c r="B13" i="10"/>
  <c r="H12" i="8" s="1"/>
  <c r="B14" i="10"/>
  <c r="H13" i="8" s="1"/>
  <c r="B16" i="10"/>
  <c r="B17" i="10"/>
  <c r="B18" i="10"/>
  <c r="B19" i="10"/>
  <c r="B20" i="10"/>
  <c r="B21" i="10"/>
  <c r="B22" i="10"/>
  <c r="B23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9" i="10"/>
  <c r="B40" i="10"/>
  <c r="B41" i="10"/>
  <c r="B42" i="10"/>
  <c r="B43" i="10"/>
  <c r="B44" i="10"/>
  <c r="B45" i="10"/>
  <c r="B46" i="10"/>
  <c r="B47" i="10"/>
  <c r="B48" i="10"/>
  <c r="B50" i="10"/>
  <c r="B51" i="10"/>
  <c r="B52" i="10"/>
  <c r="B53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2" i="10"/>
  <c r="B73" i="10"/>
  <c r="B74" i="10"/>
  <c r="B75" i="10"/>
  <c r="B76" i="10"/>
  <c r="B78" i="10"/>
  <c r="B79" i="10"/>
  <c r="B80" i="10"/>
  <c r="B81" i="10"/>
  <c r="B82" i="10"/>
  <c r="B83" i="10"/>
  <c r="B84" i="10"/>
  <c r="B85" i="10"/>
  <c r="B86" i="10"/>
  <c r="B87" i="10"/>
  <c r="B88" i="10"/>
  <c r="B89" i="10"/>
  <c r="B90" i="10"/>
  <c r="B91" i="10"/>
  <c r="B92" i="10"/>
  <c r="B93" i="10"/>
  <c r="B95" i="10"/>
  <c r="B96" i="10"/>
  <c r="B97" i="10"/>
  <c r="B98" i="10"/>
  <c r="B100" i="10"/>
  <c r="B101" i="10"/>
  <c r="B102" i="10"/>
  <c r="B103" i="10"/>
  <c r="B104" i="10"/>
  <c r="B105" i="10"/>
  <c r="B106" i="10"/>
  <c r="B107" i="10"/>
  <c r="B108" i="10"/>
  <c r="B109" i="10"/>
  <c r="B110" i="10"/>
  <c r="B112" i="10"/>
  <c r="B113" i="10"/>
  <c r="B114" i="10"/>
  <c r="B115" i="10"/>
  <c r="B116" i="10"/>
  <c r="B117" i="10"/>
  <c r="B118" i="10"/>
  <c r="B119" i="10"/>
  <c r="B121" i="10"/>
  <c r="B122" i="10"/>
  <c r="B123" i="10"/>
  <c r="B124" i="10"/>
  <c r="B125" i="10"/>
  <c r="B126" i="10"/>
  <c r="B127" i="10"/>
  <c r="B128" i="10"/>
  <c r="B129" i="10"/>
  <c r="B130" i="10"/>
  <c r="B131" i="10"/>
  <c r="B133" i="10"/>
  <c r="B134" i="10"/>
  <c r="B135" i="10"/>
  <c r="B136" i="10"/>
  <c r="B137" i="10"/>
  <c r="B138" i="10"/>
  <c r="B139" i="10"/>
  <c r="B140" i="10"/>
  <c r="B141" i="10"/>
  <c r="B142" i="10"/>
  <c r="B144" i="10"/>
  <c r="B145" i="10"/>
  <c r="B146" i="10"/>
  <c r="B147" i="10"/>
  <c r="B148" i="10"/>
  <c r="B149" i="10"/>
  <c r="B150" i="10"/>
  <c r="B151" i="10"/>
  <c r="B152" i="10"/>
  <c r="B153" i="10"/>
  <c r="B155" i="10"/>
  <c r="B156" i="10"/>
  <c r="B157" i="10"/>
  <c r="B158" i="10"/>
  <c r="B159" i="10"/>
  <c r="B160" i="10"/>
  <c r="B161" i="10"/>
  <c r="B162" i="10"/>
  <c r="B163" i="10"/>
  <c r="B164" i="10"/>
  <c r="B165" i="10"/>
  <c r="B167" i="10"/>
  <c r="B168" i="10"/>
  <c r="B169" i="10"/>
  <c r="B170" i="10"/>
  <c r="B171" i="10"/>
  <c r="B172" i="10"/>
  <c r="B173" i="10"/>
  <c r="B175" i="10"/>
  <c r="B176" i="10"/>
  <c r="B177" i="10"/>
  <c r="B179" i="10"/>
  <c r="B180" i="10"/>
  <c r="B181" i="10"/>
  <c r="B182" i="10"/>
  <c r="B183" i="10"/>
  <c r="B184" i="10"/>
  <c r="B185" i="10"/>
  <c r="B186" i="10"/>
  <c r="B187" i="10"/>
  <c r="B188" i="10"/>
  <c r="B189" i="10"/>
  <c r="B190" i="10"/>
  <c r="B191" i="10"/>
  <c r="B193" i="10"/>
  <c r="B194" i="10"/>
  <c r="B195" i="10"/>
  <c r="B197" i="10"/>
  <c r="B198" i="10"/>
  <c r="B199" i="10"/>
  <c r="B200" i="10"/>
  <c r="B201" i="10"/>
  <c r="B202" i="10"/>
  <c r="B203" i="10"/>
  <c r="B204" i="10"/>
  <c r="B205" i="10"/>
  <c r="B206" i="10"/>
  <c r="B207" i="10"/>
  <c r="B209" i="10"/>
  <c r="B210" i="10"/>
  <c r="B211" i="10"/>
  <c r="B212" i="10"/>
  <c r="B213" i="10"/>
  <c r="B214" i="10"/>
  <c r="B215" i="10"/>
  <c r="B216" i="10"/>
  <c r="B218" i="10"/>
  <c r="B219" i="10"/>
  <c r="B220" i="10"/>
  <c r="B221" i="10"/>
  <c r="B222" i="10"/>
  <c r="B223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8" i="10"/>
  <c r="B239" i="10"/>
  <c r="B240" i="10"/>
  <c r="B241" i="10"/>
  <c r="B242" i="10"/>
  <c r="B243" i="10"/>
  <c r="B244" i="10"/>
  <c r="B245" i="10"/>
  <c r="B246" i="10"/>
  <c r="B247" i="10"/>
  <c r="B248" i="10"/>
  <c r="B249" i="10"/>
  <c r="B251" i="10"/>
  <c r="B252" i="10"/>
  <c r="B253" i="10"/>
  <c r="B254" i="10"/>
  <c r="B255" i="10"/>
  <c r="B256" i="10"/>
  <c r="B257" i="10"/>
  <c r="B258" i="10"/>
  <c r="B259" i="10"/>
  <c r="B260" i="10"/>
  <c r="B261" i="10"/>
  <c r="B263" i="10"/>
  <c r="B264" i="10"/>
  <c r="B265" i="10"/>
  <c r="B266" i="10"/>
  <c r="B267" i="10"/>
  <c r="B268" i="10"/>
  <c r="B269" i="10"/>
  <c r="B271" i="10"/>
  <c r="B272" i="10"/>
  <c r="B273" i="10"/>
  <c r="B274" i="10"/>
  <c r="B275" i="10"/>
  <c r="B276" i="10"/>
  <c r="B277" i="10"/>
  <c r="B278" i="10"/>
  <c r="B280" i="10"/>
  <c r="B281" i="10"/>
  <c r="B282" i="10"/>
  <c r="B283" i="10"/>
  <c r="B284" i="10"/>
  <c r="B285" i="10"/>
  <c r="B286" i="10"/>
  <c r="B287" i="10"/>
  <c r="B288" i="10"/>
  <c r="B289" i="10"/>
  <c r="B291" i="10"/>
  <c r="B292" i="10"/>
  <c r="B293" i="10"/>
  <c r="B294" i="10"/>
  <c r="B295" i="10"/>
  <c r="B296" i="10"/>
  <c r="B297" i="10"/>
  <c r="H309" i="8" s="1"/>
  <c r="B298" i="10"/>
  <c r="H310" i="8" s="1"/>
  <c r="B299" i="10"/>
  <c r="B301" i="10"/>
  <c r="B302" i="10"/>
  <c r="B303" i="10"/>
  <c r="B304" i="10"/>
  <c r="B305" i="10"/>
  <c r="B306" i="10"/>
  <c r="B308" i="10"/>
  <c r="B309" i="10"/>
  <c r="B310" i="10"/>
  <c r="B311" i="10"/>
  <c r="B312" i="10"/>
  <c r="B313" i="10"/>
  <c r="B314" i="10"/>
  <c r="B315" i="10"/>
  <c r="B317" i="10"/>
  <c r="B321" i="10"/>
  <c r="B322" i="10"/>
  <c r="B323" i="10"/>
  <c r="B324" i="10"/>
  <c r="B325" i="10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1" i="10"/>
  <c r="B342" i="10"/>
  <c r="B343" i="10"/>
  <c r="B344" i="10"/>
  <c r="B345" i="10"/>
  <c r="B346" i="10"/>
  <c r="B347" i="10"/>
  <c r="B348" i="10"/>
  <c r="B350" i="10"/>
  <c r="B351" i="10"/>
  <c r="B352" i="10"/>
  <c r="B353" i="10"/>
  <c r="B354" i="10"/>
  <c r="B355" i="10"/>
  <c r="B356" i="10"/>
  <c r="B357" i="10"/>
  <c r="B359" i="10"/>
  <c r="B360" i="10"/>
  <c r="B361" i="10"/>
  <c r="B362" i="10"/>
  <c r="B363" i="10"/>
  <c r="B364" i="10"/>
  <c r="B366" i="10"/>
  <c r="B367" i="10"/>
  <c r="B368" i="10"/>
  <c r="B369" i="10"/>
  <c r="B370" i="10"/>
  <c r="B371" i="10"/>
  <c r="B372" i="10"/>
  <c r="B373" i="10"/>
  <c r="B374" i="10"/>
  <c r="B375" i="10"/>
  <c r="B376" i="10"/>
  <c r="B378" i="10"/>
  <c r="B387" i="10"/>
  <c r="B388" i="10"/>
  <c r="B389" i="10"/>
  <c r="B390" i="10"/>
  <c r="B391" i="10"/>
  <c r="B392" i="10"/>
  <c r="B394" i="10"/>
  <c r="B395" i="10"/>
  <c r="B396" i="10"/>
  <c r="B397" i="10"/>
  <c r="B398" i="10"/>
  <c r="AG143" i="10"/>
  <c r="AH143" i="10"/>
  <c r="DG393" i="10"/>
  <c r="DF393" i="10"/>
  <c r="DH386" i="10"/>
  <c r="DG386" i="10"/>
  <c r="DF386" i="10"/>
  <c r="DH377" i="10"/>
  <c r="DG377" i="10"/>
  <c r="DF377" i="10"/>
  <c r="DH365" i="10"/>
  <c r="DG365" i="10"/>
  <c r="DF365" i="10"/>
  <c r="DH358" i="10"/>
  <c r="DG358" i="10"/>
  <c r="DF358" i="10"/>
  <c r="DH349" i="10"/>
  <c r="DG349" i="10"/>
  <c r="DF349" i="10"/>
  <c r="DH340" i="10"/>
  <c r="DG340" i="10"/>
  <c r="DF340" i="10"/>
  <c r="DH326" i="10"/>
  <c r="DG326" i="10"/>
  <c r="DF326" i="10"/>
  <c r="DG316" i="10"/>
  <c r="DF316" i="10"/>
  <c r="DG307" i="10"/>
  <c r="DH307" i="10" s="1"/>
  <c r="DF307" i="10"/>
  <c r="DG300" i="10"/>
  <c r="DF300" i="10"/>
  <c r="DG290" i="10"/>
  <c r="DF290" i="10"/>
  <c r="DH279" i="10"/>
  <c r="DG279" i="10"/>
  <c r="DF279" i="10"/>
  <c r="DH270" i="10"/>
  <c r="DG270" i="10"/>
  <c r="DF270" i="10"/>
  <c r="DG262" i="10"/>
  <c r="DF262" i="10"/>
  <c r="DH250" i="10"/>
  <c r="DG250" i="10"/>
  <c r="DF250" i="10"/>
  <c r="DH237" i="10"/>
  <c r="DG237" i="10"/>
  <c r="DF237" i="10"/>
  <c r="DG224" i="10"/>
  <c r="DF224" i="10"/>
  <c r="DG217" i="10"/>
  <c r="DF217" i="10"/>
  <c r="DG208" i="10"/>
  <c r="DH208" i="10" s="1"/>
  <c r="DF208" i="10"/>
  <c r="DH196" i="10"/>
  <c r="DG196" i="10"/>
  <c r="DF196" i="10"/>
  <c r="DH192" i="10"/>
  <c r="DG192" i="10"/>
  <c r="DF192" i="10"/>
  <c r="DH178" i="10"/>
  <c r="DG178" i="10"/>
  <c r="DF178" i="10"/>
  <c r="DH166" i="10"/>
  <c r="DG166" i="10"/>
  <c r="DF166" i="10"/>
  <c r="DG154" i="10"/>
  <c r="DF154" i="10"/>
  <c r="DG143" i="10"/>
  <c r="DH143" i="10" s="1"/>
  <c r="DF143" i="10"/>
  <c r="DH132" i="10"/>
  <c r="DG132" i="10"/>
  <c r="DF132" i="10"/>
  <c r="DH120" i="10"/>
  <c r="DG120" i="10"/>
  <c r="DF120" i="10"/>
  <c r="DH111" i="10"/>
  <c r="DG111" i="10"/>
  <c r="DF111" i="10"/>
  <c r="DG99" i="10"/>
  <c r="DH99" i="10" s="1"/>
  <c r="DF99" i="10"/>
  <c r="DG94" i="10"/>
  <c r="DF94" i="10"/>
  <c r="DG77" i="10"/>
  <c r="DH77" i="10" s="1"/>
  <c r="DF77" i="10"/>
  <c r="DH71" i="10"/>
  <c r="DG71" i="10"/>
  <c r="DF71" i="10"/>
  <c r="DG54" i="10"/>
  <c r="DH54" i="10" s="1"/>
  <c r="DF54" i="10"/>
  <c r="DG49" i="10"/>
  <c r="DF49" i="10"/>
  <c r="DG38" i="10"/>
  <c r="DF38" i="10"/>
  <c r="DH24" i="10"/>
  <c r="DG24" i="10"/>
  <c r="DF24" i="10"/>
  <c r="DH15" i="10"/>
  <c r="DG15" i="10"/>
  <c r="DF15" i="10"/>
  <c r="DH11" i="10"/>
  <c r="DG11" i="10"/>
  <c r="DF11" i="10"/>
  <c r="DG10" i="10"/>
  <c r="DF10" i="10"/>
  <c r="DG9" i="10"/>
  <c r="DF9" i="10"/>
  <c r="BA11" i="10"/>
  <c r="BB11" i="10"/>
  <c r="DD393" i="10"/>
  <c r="DC393" i="10"/>
  <c r="DE386" i="10"/>
  <c r="DD386" i="10"/>
  <c r="DC386" i="10"/>
  <c r="DE377" i="10"/>
  <c r="DD377" i="10"/>
  <c r="DC377" i="10"/>
  <c r="DE365" i="10"/>
  <c r="DD365" i="10"/>
  <c r="DC365" i="10"/>
  <c r="DE358" i="10"/>
  <c r="DD358" i="10"/>
  <c r="DC358" i="10"/>
  <c r="DE349" i="10"/>
  <c r="DD349" i="10"/>
  <c r="DC349" i="10"/>
  <c r="DE340" i="10"/>
  <c r="DD340" i="10"/>
  <c r="DC340" i="10"/>
  <c r="DE326" i="10"/>
  <c r="DD326" i="10"/>
  <c r="DC326" i="10"/>
  <c r="DE316" i="10"/>
  <c r="DD316" i="10"/>
  <c r="DC316" i="10"/>
  <c r="DE307" i="10"/>
  <c r="DD307" i="10"/>
  <c r="DC307" i="10"/>
  <c r="DE300" i="10"/>
  <c r="DD300" i="10"/>
  <c r="DC300" i="10"/>
  <c r="DE290" i="10"/>
  <c r="DD290" i="10"/>
  <c r="DC290" i="10"/>
  <c r="DE279" i="10"/>
  <c r="DD279" i="10"/>
  <c r="DC279" i="10"/>
  <c r="DE270" i="10"/>
  <c r="DD270" i="10"/>
  <c r="DC270" i="10"/>
  <c r="DE262" i="10"/>
  <c r="DD262" i="10"/>
  <c r="DC262" i="10"/>
  <c r="DE250" i="10"/>
  <c r="DD250" i="10"/>
  <c r="DC250" i="10"/>
  <c r="DE237" i="10"/>
  <c r="DD237" i="10"/>
  <c r="DC237" i="10"/>
  <c r="DE224" i="10"/>
  <c r="DD224" i="10"/>
  <c r="DC224" i="10"/>
  <c r="DE217" i="10"/>
  <c r="DD217" i="10"/>
  <c r="DC217" i="10"/>
  <c r="DE208" i="10"/>
  <c r="DD208" i="10"/>
  <c r="DC208" i="10"/>
  <c r="DE196" i="10"/>
  <c r="DD196" i="10"/>
  <c r="DC196" i="10"/>
  <c r="DE192" i="10"/>
  <c r="DD192" i="10"/>
  <c r="DC192" i="10"/>
  <c r="DE178" i="10"/>
  <c r="DD178" i="10"/>
  <c r="DC178" i="10"/>
  <c r="DE166" i="10"/>
  <c r="DD166" i="10"/>
  <c r="DC166" i="10"/>
  <c r="DE154" i="10"/>
  <c r="DD154" i="10"/>
  <c r="DC154" i="10"/>
  <c r="DE143" i="10"/>
  <c r="DD143" i="10"/>
  <c r="DC143" i="10"/>
  <c r="DE132" i="10"/>
  <c r="DD132" i="10"/>
  <c r="DC132" i="10"/>
  <c r="DE120" i="10"/>
  <c r="DD120" i="10"/>
  <c r="DC120" i="10"/>
  <c r="DE111" i="10"/>
  <c r="DD111" i="10"/>
  <c r="DC111" i="10"/>
  <c r="DE99" i="10"/>
  <c r="DD99" i="10"/>
  <c r="DC99" i="10"/>
  <c r="DE94" i="10"/>
  <c r="DD94" i="10"/>
  <c r="DC94" i="10"/>
  <c r="DE77" i="10"/>
  <c r="DD77" i="10"/>
  <c r="DC77" i="10"/>
  <c r="DE71" i="10"/>
  <c r="DD71" i="10"/>
  <c r="DC71" i="10"/>
  <c r="DE54" i="10"/>
  <c r="DD54" i="10"/>
  <c r="DC54" i="10"/>
  <c r="DE49" i="10"/>
  <c r="DD49" i="10"/>
  <c r="DC49" i="10"/>
  <c r="DD38" i="10"/>
  <c r="DC38" i="10"/>
  <c r="DE24" i="10"/>
  <c r="DD24" i="10"/>
  <c r="DC24" i="10"/>
  <c r="DE15" i="10"/>
  <c r="DD15" i="10"/>
  <c r="DC15" i="10"/>
  <c r="DE11" i="10"/>
  <c r="DD11" i="10"/>
  <c r="DC11" i="10"/>
  <c r="DD10" i="10"/>
  <c r="DC10" i="10"/>
  <c r="DD9" i="10"/>
  <c r="DC9" i="10"/>
  <c r="J394" i="10"/>
  <c r="AP10" i="11" l="1"/>
  <c r="AQ10" i="11" s="1"/>
  <c r="AQ13" i="11"/>
  <c r="AJ10" i="11"/>
  <c r="AK10" i="11" s="1"/>
  <c r="BM10" i="11"/>
  <c r="DH224" i="10"/>
  <c r="DH262" i="10"/>
  <c r="DH290" i="10"/>
  <c r="DH316" i="10"/>
  <c r="DH217" i="10"/>
  <c r="DH300" i="10"/>
  <c r="DH154" i="10"/>
  <c r="B393" i="10"/>
  <c r="C393" i="10"/>
  <c r="E10" i="11"/>
  <c r="BK10" i="11"/>
  <c r="BL10" i="11" s="1"/>
  <c r="BL13" i="11"/>
  <c r="AD10" i="11"/>
  <c r="AE10" i="11" s="1"/>
  <c r="F10" i="11"/>
  <c r="AA10" i="11"/>
  <c r="AB10" i="11" s="1"/>
  <c r="O10" i="11"/>
  <c r="P10" i="11" s="1"/>
  <c r="AV10" i="11"/>
  <c r="AW10" i="11" s="1"/>
  <c r="R10" i="11"/>
  <c r="S10" i="11" s="1"/>
  <c r="S13" i="11"/>
  <c r="L10" i="11"/>
  <c r="M10" i="11" s="1"/>
  <c r="BC13" i="11"/>
  <c r="U10" i="11"/>
  <c r="V10" i="11" s="1"/>
  <c r="I10" i="11"/>
  <c r="J10" i="11" s="1"/>
  <c r="X10" i="11"/>
  <c r="Y10" i="11" s="1"/>
  <c r="BH10" i="11"/>
  <c r="BI10" i="11" s="1"/>
  <c r="BN10" i="11"/>
  <c r="AN10" i="11"/>
  <c r="AT10" i="11"/>
  <c r="AH10" i="11"/>
  <c r="AZ10" i="11"/>
  <c r="BF10" i="11"/>
  <c r="D81" i="11"/>
  <c r="D97" i="11"/>
  <c r="D102" i="11"/>
  <c r="D75" i="11"/>
  <c r="D58" i="11"/>
  <c r="D40" i="11"/>
  <c r="D54" i="11"/>
  <c r="D26" i="11"/>
  <c r="D17" i="11"/>
  <c r="DD8" i="10"/>
  <c r="DG8" i="10"/>
  <c r="DG399" i="10" s="1"/>
  <c r="E49" i="7" s="1"/>
  <c r="DF8" i="10"/>
  <c r="DF399" i="10" s="1"/>
  <c r="D49" i="7" s="1"/>
  <c r="DC8" i="10"/>
  <c r="DC399" i="10" s="1"/>
  <c r="D48" i="7" s="1"/>
  <c r="DD399" i="10"/>
  <c r="E48" i="7" s="1"/>
  <c r="CJ350" i="10"/>
  <c r="CJ394" i="10"/>
  <c r="CP271" i="10"/>
  <c r="CP95" i="10"/>
  <c r="AW394" i="10"/>
  <c r="AW281" i="10"/>
  <c r="AW56" i="10"/>
  <c r="AW50" i="10"/>
  <c r="AZ394" i="10"/>
  <c r="AZ281" i="10"/>
  <c r="AB366" i="10"/>
  <c r="AB341" i="10"/>
  <c r="AB317" i="10"/>
  <c r="AB308" i="10"/>
  <c r="AB251" i="10"/>
  <c r="AB225" i="10"/>
  <c r="AB209" i="10"/>
  <c r="AB193" i="10"/>
  <c r="AB144" i="10"/>
  <c r="AB55" i="10"/>
  <c r="AB52" i="10"/>
  <c r="D10" i="11" l="1"/>
  <c r="BC10" i="11"/>
  <c r="AV408" i="11"/>
  <c r="AW408" i="11" s="1"/>
  <c r="G10" i="11"/>
  <c r="BO10" i="11"/>
  <c r="D13" i="11"/>
  <c r="F48" i="7"/>
  <c r="F49" i="7"/>
  <c r="DH8" i="10"/>
  <c r="DH399" i="10"/>
  <c r="DE8" i="10"/>
  <c r="DE399" i="10"/>
  <c r="Y378" i="10"/>
  <c r="Y359" i="10"/>
  <c r="Y350" i="10"/>
  <c r="Y317" i="10"/>
  <c r="Y291" i="10"/>
  <c r="Y263" i="10"/>
  <c r="Y251" i="10"/>
  <c r="Y225" i="10"/>
  <c r="Y218" i="10"/>
  <c r="Y209" i="10"/>
  <c r="Y197" i="10"/>
  <c r="Y193" i="10"/>
  <c r="Y167" i="10"/>
  <c r="Y155" i="10"/>
  <c r="Y55" i="10"/>
  <c r="Y39" i="10"/>
  <c r="Y25" i="10"/>
  <c r="V387" i="10"/>
  <c r="V341" i="10"/>
  <c r="V317" i="10"/>
  <c r="V291" i="10"/>
  <c r="V263" i="10"/>
  <c r="V251" i="10"/>
  <c r="V193" i="10"/>
  <c r="V144" i="10"/>
  <c r="V112" i="10"/>
  <c r="V50" i="10"/>
  <c r="H43" i="8"/>
  <c r="I43" i="8"/>
  <c r="E38" i="10"/>
  <c r="F38" i="10"/>
  <c r="H38" i="10"/>
  <c r="I38" i="10"/>
  <c r="K38" i="10"/>
  <c r="L38" i="10"/>
  <c r="N38" i="10"/>
  <c r="O38" i="10"/>
  <c r="Q38" i="10"/>
  <c r="R38" i="10"/>
  <c r="T38" i="10"/>
  <c r="U38" i="10"/>
  <c r="W38" i="10"/>
  <c r="X38" i="10"/>
  <c r="Z38" i="10"/>
  <c r="AA38" i="10"/>
  <c r="AC38" i="10"/>
  <c r="AD38" i="10"/>
  <c r="AG38" i="10"/>
  <c r="AI38" i="10"/>
  <c r="AJ38" i="10"/>
  <c r="AL38" i="10"/>
  <c r="AM38" i="10"/>
  <c r="AO38" i="10"/>
  <c r="AP38" i="10"/>
  <c r="AR38" i="10"/>
  <c r="AS38" i="10"/>
  <c r="AU38" i="10"/>
  <c r="AV38" i="10"/>
  <c r="AX38" i="10"/>
  <c r="AY38" i="10"/>
  <c r="BA38" i="10"/>
  <c r="BB38" i="10"/>
  <c r="BD38" i="10"/>
  <c r="BE38" i="10"/>
  <c r="BF38" i="10"/>
  <c r="BG38" i="10"/>
  <c r="BH38" i="10"/>
  <c r="BJ38" i="10"/>
  <c r="BK38" i="10"/>
  <c r="BM38" i="10"/>
  <c r="BN38" i="10"/>
  <c r="BP38" i="10"/>
  <c r="BQ38" i="10"/>
  <c r="BS38" i="10"/>
  <c r="BT38" i="10"/>
  <c r="BV38" i="10"/>
  <c r="BW38" i="10"/>
  <c r="BY38" i="10"/>
  <c r="BZ38" i="10"/>
  <c r="CB38" i="10"/>
  <c r="CC38" i="10"/>
  <c r="CE38" i="10"/>
  <c r="CF38" i="10"/>
  <c r="CH38" i="10"/>
  <c r="CI38" i="10"/>
  <c r="CK38" i="10"/>
  <c r="CL38" i="10"/>
  <c r="CN38" i="10"/>
  <c r="CO38" i="10"/>
  <c r="CQ38" i="10"/>
  <c r="CR38" i="10"/>
  <c r="CT38" i="10"/>
  <c r="CU38" i="10"/>
  <c r="CW38" i="10"/>
  <c r="CX38" i="10"/>
  <c r="CZ38" i="10"/>
  <c r="DA38" i="10"/>
  <c r="AT387" i="10"/>
  <c r="DA393" i="10"/>
  <c r="CZ393" i="10"/>
  <c r="DB386" i="10"/>
  <c r="DA386" i="10"/>
  <c r="CZ386" i="10"/>
  <c r="DB377" i="10"/>
  <c r="DA377" i="10"/>
  <c r="CZ377" i="10"/>
  <c r="DB365" i="10"/>
  <c r="DA365" i="10"/>
  <c r="CZ365" i="10"/>
  <c r="DB358" i="10"/>
  <c r="DA358" i="10"/>
  <c r="CZ358" i="10"/>
  <c r="DB349" i="10"/>
  <c r="DA349" i="10"/>
  <c r="CZ349" i="10"/>
  <c r="DB340" i="10"/>
  <c r="DA340" i="10"/>
  <c r="CZ340" i="10"/>
  <c r="DB326" i="10"/>
  <c r="DA326" i="10"/>
  <c r="CZ326" i="10"/>
  <c r="DB316" i="10"/>
  <c r="DA316" i="10"/>
  <c r="CZ316" i="10"/>
  <c r="DB307" i="10"/>
  <c r="DA307" i="10"/>
  <c r="CZ307" i="10"/>
  <c r="DB300" i="10"/>
  <c r="DA300" i="10"/>
  <c r="CZ300" i="10"/>
  <c r="DB290" i="10"/>
  <c r="DA290" i="10"/>
  <c r="CZ290" i="10"/>
  <c r="DB279" i="10"/>
  <c r="DA279" i="10"/>
  <c r="CZ279" i="10"/>
  <c r="DB270" i="10"/>
  <c r="DA270" i="10"/>
  <c r="CZ270" i="10"/>
  <c r="DB262" i="10"/>
  <c r="DA262" i="10"/>
  <c r="CZ262" i="10"/>
  <c r="DB250" i="10"/>
  <c r="DA250" i="10"/>
  <c r="CZ250" i="10"/>
  <c r="DB237" i="10"/>
  <c r="DA237" i="10"/>
  <c r="CZ237" i="10"/>
  <c r="DB224" i="10"/>
  <c r="DA224" i="10"/>
  <c r="CZ224" i="10"/>
  <c r="DB217" i="10"/>
  <c r="DA217" i="10"/>
  <c r="CZ217" i="10"/>
  <c r="DB208" i="10"/>
  <c r="DA208" i="10"/>
  <c r="CZ208" i="10"/>
  <c r="DB196" i="10"/>
  <c r="DA196" i="10"/>
  <c r="CZ196" i="10"/>
  <c r="DB192" i="10"/>
  <c r="DA192" i="10"/>
  <c r="CZ192" i="10"/>
  <c r="DB178" i="10"/>
  <c r="DA178" i="10"/>
  <c r="CZ178" i="10"/>
  <c r="DB166" i="10"/>
  <c r="DA166" i="10"/>
  <c r="CZ166" i="10"/>
  <c r="DB154" i="10"/>
  <c r="DA154" i="10"/>
  <c r="CZ154" i="10"/>
  <c r="DB143" i="10"/>
  <c r="DA143" i="10"/>
  <c r="CZ143" i="10"/>
  <c r="DB132" i="10"/>
  <c r="DA132" i="10"/>
  <c r="CZ132" i="10"/>
  <c r="DB120" i="10"/>
  <c r="DA120" i="10"/>
  <c r="CZ120" i="10"/>
  <c r="DB111" i="10"/>
  <c r="DA111" i="10"/>
  <c r="CZ111" i="10"/>
  <c r="DB99" i="10"/>
  <c r="DA99" i="10"/>
  <c r="CZ99" i="10"/>
  <c r="DB94" i="10"/>
  <c r="DA94" i="10"/>
  <c r="CZ94" i="10"/>
  <c r="DB77" i="10"/>
  <c r="DA77" i="10"/>
  <c r="CZ77" i="10"/>
  <c r="DB71" i="10"/>
  <c r="DA71" i="10"/>
  <c r="CZ71" i="10"/>
  <c r="DA54" i="10"/>
  <c r="CZ54" i="10"/>
  <c r="DB49" i="10"/>
  <c r="DA49" i="10"/>
  <c r="CZ49" i="10"/>
  <c r="DB24" i="10"/>
  <c r="DA24" i="10"/>
  <c r="CZ24" i="10"/>
  <c r="DB15" i="10"/>
  <c r="DA15" i="10"/>
  <c r="CZ15" i="10"/>
  <c r="DB11" i="10"/>
  <c r="DA11" i="10"/>
  <c r="CZ11" i="10"/>
  <c r="DA10" i="10"/>
  <c r="CZ10" i="10"/>
  <c r="DA9" i="10"/>
  <c r="CZ9" i="10"/>
  <c r="BR387" i="10"/>
  <c r="CX393" i="10"/>
  <c r="CW393" i="10"/>
  <c r="CY386" i="10"/>
  <c r="CX386" i="10"/>
  <c r="CW386" i="10"/>
  <c r="CY377" i="10"/>
  <c r="CX377" i="10"/>
  <c r="CW377" i="10"/>
  <c r="CY365" i="10"/>
  <c r="CX365" i="10"/>
  <c r="CW365" i="10"/>
  <c r="CY358" i="10"/>
  <c r="CX358" i="10"/>
  <c r="CW358" i="10"/>
  <c r="CY349" i="10"/>
  <c r="CX349" i="10"/>
  <c r="CW349" i="10"/>
  <c r="CY340" i="10"/>
  <c r="CX340" i="10"/>
  <c r="CW340" i="10"/>
  <c r="CY326" i="10"/>
  <c r="CX326" i="10"/>
  <c r="CW326" i="10"/>
  <c r="CY316" i="10"/>
  <c r="CX316" i="10"/>
  <c r="CW316" i="10"/>
  <c r="CY307" i="10"/>
  <c r="CX307" i="10"/>
  <c r="CW307" i="10"/>
  <c r="CY300" i="10"/>
  <c r="CX300" i="10"/>
  <c r="CW300" i="10"/>
  <c r="CY290" i="10"/>
  <c r="CX290" i="10"/>
  <c r="CW290" i="10"/>
  <c r="CY279" i="10"/>
  <c r="CX279" i="10"/>
  <c r="CW279" i="10"/>
  <c r="CY270" i="10"/>
  <c r="CX270" i="10"/>
  <c r="CW270" i="10"/>
  <c r="CY262" i="10"/>
  <c r="CX262" i="10"/>
  <c r="CW262" i="10"/>
  <c r="CY250" i="10"/>
  <c r="CX250" i="10"/>
  <c r="CW250" i="10"/>
  <c r="CY237" i="10"/>
  <c r="CX237" i="10"/>
  <c r="CW237" i="10"/>
  <c r="CY224" i="10"/>
  <c r="CX224" i="10"/>
  <c r="CW224" i="10"/>
  <c r="CY217" i="10"/>
  <c r="CX217" i="10"/>
  <c r="CW217" i="10"/>
  <c r="CY208" i="10"/>
  <c r="CX208" i="10"/>
  <c r="CW208" i="10"/>
  <c r="CY196" i="10"/>
  <c r="CX196" i="10"/>
  <c r="CW196" i="10"/>
  <c r="CY192" i="10"/>
  <c r="CX192" i="10"/>
  <c r="CW192" i="10"/>
  <c r="CY178" i="10"/>
  <c r="CX178" i="10"/>
  <c r="CW178" i="10"/>
  <c r="CY166" i="10"/>
  <c r="CX166" i="10"/>
  <c r="CW166" i="10"/>
  <c r="CY154" i="10"/>
  <c r="CX154" i="10"/>
  <c r="CW154" i="10"/>
  <c r="CY143" i="10"/>
  <c r="CX143" i="10"/>
  <c r="CW143" i="10"/>
  <c r="CY132" i="10"/>
  <c r="CX132" i="10"/>
  <c r="CW132" i="10"/>
  <c r="CY120" i="10"/>
  <c r="CX120" i="10"/>
  <c r="CW120" i="10"/>
  <c r="CY111" i="10"/>
  <c r="CX111" i="10"/>
  <c r="CW111" i="10"/>
  <c r="CY99" i="10"/>
  <c r="CX99" i="10"/>
  <c r="CW99" i="10"/>
  <c r="CY94" i="10"/>
  <c r="CX94" i="10"/>
  <c r="CW94" i="10"/>
  <c r="CY77" i="10"/>
  <c r="CX77" i="10"/>
  <c r="CW77" i="10"/>
  <c r="CY71" i="10"/>
  <c r="CX71" i="10"/>
  <c r="CW71" i="10"/>
  <c r="CY54" i="10"/>
  <c r="CX54" i="10"/>
  <c r="CW54" i="10"/>
  <c r="CY49" i="10"/>
  <c r="CX49" i="10"/>
  <c r="CW49" i="10"/>
  <c r="CY24" i="10"/>
  <c r="CX24" i="10"/>
  <c r="CW24" i="10"/>
  <c r="CY15" i="10"/>
  <c r="CX15" i="10"/>
  <c r="CW15" i="10"/>
  <c r="CY11" i="10"/>
  <c r="CX11" i="10"/>
  <c r="CW11" i="10"/>
  <c r="CX10" i="10"/>
  <c r="CW10" i="10"/>
  <c r="CX9" i="10"/>
  <c r="CW9" i="10"/>
  <c r="E9" i="8"/>
  <c r="F9" i="8"/>
  <c r="C38" i="10" l="1"/>
  <c r="B38" i="10"/>
  <c r="CP38" i="10"/>
  <c r="BC38" i="10"/>
  <c r="DB10" i="10"/>
  <c r="Y38" i="10"/>
  <c r="D43" i="10"/>
  <c r="M38" i="10"/>
  <c r="J43" i="8"/>
  <c r="DA8" i="10"/>
  <c r="DA399" i="10" s="1"/>
  <c r="E47" i="7" s="1"/>
  <c r="CZ8" i="10"/>
  <c r="CZ399" i="10" s="1"/>
  <c r="D47" i="7" s="1"/>
  <c r="CX8" i="10"/>
  <c r="CX399" i="10" s="1"/>
  <c r="E46" i="7" s="1"/>
  <c r="CW8" i="10"/>
  <c r="CW399" i="10" s="1"/>
  <c r="D46" i="7" s="1"/>
  <c r="E104" i="8"/>
  <c r="E103" i="8" s="1"/>
  <c r="E116" i="8"/>
  <c r="E115" i="8" s="1"/>
  <c r="E125" i="8"/>
  <c r="E124" i="8" s="1"/>
  <c r="E139" i="8"/>
  <c r="E138" i="8" s="1"/>
  <c r="E152" i="8"/>
  <c r="E151" i="8" s="1"/>
  <c r="E163" i="8"/>
  <c r="E162" i="8" s="1"/>
  <c r="E176" i="8"/>
  <c r="E175" i="8" s="1"/>
  <c r="E189" i="8"/>
  <c r="E188" i="8" s="1"/>
  <c r="E203" i="8"/>
  <c r="E202" i="8" s="1"/>
  <c r="F46" i="7" l="1"/>
  <c r="F47" i="7"/>
  <c r="DB8" i="10"/>
  <c r="DB399" i="10"/>
  <c r="CY8" i="10"/>
  <c r="CY399" i="10"/>
  <c r="D398" i="10"/>
  <c r="AD10" i="10"/>
  <c r="AE10" i="10"/>
  <c r="AF10" i="10"/>
  <c r="AG10" i="10"/>
  <c r="AI10" i="10"/>
  <c r="AJ10" i="10"/>
  <c r="AL10" i="10"/>
  <c r="AM10" i="10"/>
  <c r="AO10" i="10"/>
  <c r="AP10" i="10"/>
  <c r="AQ10" i="10"/>
  <c r="AR10" i="10"/>
  <c r="AS10" i="10"/>
  <c r="AU10" i="10"/>
  <c r="AV10" i="10"/>
  <c r="AX10" i="10"/>
  <c r="AY10" i="10"/>
  <c r="BA10" i="10"/>
  <c r="BB10" i="10"/>
  <c r="BD10" i="10"/>
  <c r="BE10" i="10"/>
  <c r="BG10" i="10"/>
  <c r="BH10" i="10"/>
  <c r="BJ10" i="10"/>
  <c r="BK10" i="10"/>
  <c r="BM10" i="10"/>
  <c r="BN10" i="10"/>
  <c r="BO10" i="10"/>
  <c r="BP10" i="10"/>
  <c r="BQ10" i="10"/>
  <c r="BS10" i="10"/>
  <c r="BT10" i="10"/>
  <c r="BV10" i="10"/>
  <c r="BW10" i="10"/>
  <c r="BY10" i="10"/>
  <c r="BZ10" i="10"/>
  <c r="CA10" i="10"/>
  <c r="CB10" i="10"/>
  <c r="CC10" i="10"/>
  <c r="CD10" i="10"/>
  <c r="CE10" i="10"/>
  <c r="CF10" i="10"/>
  <c r="CG10" i="10"/>
  <c r="CH10" i="10"/>
  <c r="CI10" i="10"/>
  <c r="CJ10" i="10"/>
  <c r="CK10" i="10"/>
  <c r="CL10" i="10"/>
  <c r="CM10" i="10"/>
  <c r="CN10" i="10"/>
  <c r="CO10" i="10"/>
  <c r="CQ10" i="10"/>
  <c r="CR10" i="10"/>
  <c r="CT10" i="10"/>
  <c r="CU10" i="10"/>
  <c r="CV10" i="10"/>
  <c r="AC10" i="10"/>
  <c r="AI224" i="10"/>
  <c r="E10" i="10"/>
  <c r="F10" i="10"/>
  <c r="H10" i="10"/>
  <c r="I10" i="10"/>
  <c r="J10" i="10"/>
  <c r="K10" i="10"/>
  <c r="L10" i="10"/>
  <c r="M10" i="10"/>
  <c r="N10" i="10"/>
  <c r="O10" i="10"/>
  <c r="P10" i="10"/>
  <c r="Q10" i="10"/>
  <c r="R10" i="10"/>
  <c r="T10" i="10"/>
  <c r="U10" i="10"/>
  <c r="W10" i="10"/>
  <c r="X10" i="10"/>
  <c r="Z10" i="10"/>
  <c r="AA10" i="10"/>
  <c r="E9" i="10"/>
  <c r="F9" i="10"/>
  <c r="H9" i="10"/>
  <c r="I9" i="10"/>
  <c r="K9" i="10"/>
  <c r="L9" i="10"/>
  <c r="N9" i="10"/>
  <c r="O9" i="10"/>
  <c r="Q9" i="10"/>
  <c r="R9" i="10"/>
  <c r="T9" i="10"/>
  <c r="U9" i="10"/>
  <c r="W9" i="10"/>
  <c r="X9" i="10"/>
  <c r="Z9" i="10"/>
  <c r="AA9" i="10"/>
  <c r="AC9" i="10"/>
  <c r="AD9" i="10"/>
  <c r="AF9" i="10"/>
  <c r="AG9" i="10"/>
  <c r="AI9" i="10"/>
  <c r="AJ9" i="10"/>
  <c r="AL9" i="10"/>
  <c r="AM9" i="10"/>
  <c r="AO9" i="10"/>
  <c r="AP9" i="10"/>
  <c r="AR9" i="10"/>
  <c r="AS9" i="10"/>
  <c r="AU9" i="10"/>
  <c r="AV9" i="10"/>
  <c r="AX9" i="10"/>
  <c r="AY9" i="10"/>
  <c r="BA9" i="10"/>
  <c r="BB9" i="10"/>
  <c r="BD9" i="10"/>
  <c r="BE9" i="10"/>
  <c r="BG9" i="10"/>
  <c r="BH9" i="10"/>
  <c r="BJ9" i="10"/>
  <c r="BK9" i="10"/>
  <c r="BM9" i="10"/>
  <c r="BN9" i="10"/>
  <c r="BO9" i="10"/>
  <c r="BP9" i="10"/>
  <c r="BQ9" i="10"/>
  <c r="BS9" i="10"/>
  <c r="BT9" i="10"/>
  <c r="BV9" i="10"/>
  <c r="BW9" i="10"/>
  <c r="BY9" i="10"/>
  <c r="BZ9" i="10"/>
  <c r="CB9" i="10"/>
  <c r="CC9" i="10"/>
  <c r="CD9" i="10"/>
  <c r="CE9" i="10"/>
  <c r="CF9" i="10"/>
  <c r="CH9" i="10"/>
  <c r="CI9" i="10"/>
  <c r="CK9" i="10"/>
  <c r="CL9" i="10"/>
  <c r="CN9" i="10"/>
  <c r="CO9" i="10"/>
  <c r="CQ9" i="10"/>
  <c r="CR9" i="10"/>
  <c r="CT9" i="10"/>
  <c r="CU9" i="10"/>
  <c r="CV9" i="10"/>
  <c r="E386" i="10"/>
  <c r="F386" i="10"/>
  <c r="H386" i="10"/>
  <c r="I386" i="10"/>
  <c r="J386" i="10"/>
  <c r="K386" i="10"/>
  <c r="L386" i="10"/>
  <c r="M386" i="10" s="1"/>
  <c r="N386" i="10"/>
  <c r="O386" i="10"/>
  <c r="Q386" i="10"/>
  <c r="R386" i="10"/>
  <c r="S386" i="10"/>
  <c r="T386" i="10"/>
  <c r="U386" i="10"/>
  <c r="W386" i="10"/>
  <c r="X386" i="10"/>
  <c r="Z386" i="10"/>
  <c r="AA386" i="10"/>
  <c r="AC386" i="10"/>
  <c r="AD386" i="10"/>
  <c r="AE386" i="10"/>
  <c r="AG386" i="10"/>
  <c r="AI386" i="10"/>
  <c r="AJ386" i="10"/>
  <c r="AL386" i="10"/>
  <c r="AM386" i="10"/>
  <c r="AO386" i="10"/>
  <c r="AP386" i="10"/>
  <c r="AQ386" i="10" s="1"/>
  <c r="AR386" i="10"/>
  <c r="AS386" i="10"/>
  <c r="AU386" i="10"/>
  <c r="AV386" i="10"/>
  <c r="AW386" i="10"/>
  <c r="AX386" i="10"/>
  <c r="AY386" i="10"/>
  <c r="AZ386" i="10"/>
  <c r="BA386" i="10"/>
  <c r="BB386" i="10"/>
  <c r="BD386" i="10"/>
  <c r="BE386" i="10"/>
  <c r="BF386" i="10"/>
  <c r="BG386" i="10"/>
  <c r="BH386" i="10"/>
  <c r="BI386" i="10"/>
  <c r="BJ386" i="10"/>
  <c r="BK386" i="10"/>
  <c r="BL386" i="10"/>
  <c r="BM386" i="10"/>
  <c r="BN386" i="10"/>
  <c r="BO386" i="10"/>
  <c r="BP386" i="10"/>
  <c r="BQ386" i="10"/>
  <c r="BS386" i="10"/>
  <c r="BT386" i="10"/>
  <c r="BU386" i="10"/>
  <c r="BV386" i="10"/>
  <c r="BW386" i="10"/>
  <c r="BY386" i="10"/>
  <c r="BZ386" i="10"/>
  <c r="CA386" i="10" s="1"/>
  <c r="CB386" i="10"/>
  <c r="CC386" i="10"/>
  <c r="CD386" i="10"/>
  <c r="CE386" i="10"/>
  <c r="CF386" i="10"/>
  <c r="CG386" i="10"/>
  <c r="CH386" i="10"/>
  <c r="CI386" i="10"/>
  <c r="CJ386" i="10"/>
  <c r="CK386" i="10"/>
  <c r="CL386" i="10"/>
  <c r="CM386" i="10"/>
  <c r="CN386" i="10"/>
  <c r="CO386" i="10"/>
  <c r="CQ386" i="10"/>
  <c r="CR386" i="10"/>
  <c r="CT386" i="10"/>
  <c r="CU386" i="10"/>
  <c r="CV386" i="10"/>
  <c r="E377" i="10"/>
  <c r="F377" i="10"/>
  <c r="H377" i="10"/>
  <c r="I377" i="10"/>
  <c r="J377" i="10"/>
  <c r="K377" i="10"/>
  <c r="L377" i="10"/>
  <c r="M377" i="10" s="1"/>
  <c r="N377" i="10"/>
  <c r="O377" i="10"/>
  <c r="P377" i="10"/>
  <c r="Q377" i="10"/>
  <c r="R377" i="10"/>
  <c r="S377" i="10"/>
  <c r="T377" i="10"/>
  <c r="U377" i="10"/>
  <c r="W377" i="10"/>
  <c r="X377" i="10"/>
  <c r="Z377" i="10"/>
  <c r="AA377" i="10"/>
  <c r="AB377" i="10"/>
  <c r="AC377" i="10"/>
  <c r="AD377" i="10"/>
  <c r="AE377" i="10"/>
  <c r="AG377" i="10"/>
  <c r="AI377" i="10"/>
  <c r="AJ377" i="10"/>
  <c r="AL377" i="10"/>
  <c r="AM377" i="10"/>
  <c r="AO377" i="10"/>
  <c r="AP377" i="10"/>
  <c r="AQ377" i="10"/>
  <c r="AR377" i="10"/>
  <c r="AS377" i="10"/>
  <c r="AT377" i="10"/>
  <c r="AU377" i="10"/>
  <c r="AV377" i="10"/>
  <c r="AW377" i="10"/>
  <c r="AX377" i="10"/>
  <c r="AY377" i="10"/>
  <c r="AZ377" i="10"/>
  <c r="BA377" i="10"/>
  <c r="BB377" i="10"/>
  <c r="BD377" i="10"/>
  <c r="BE377" i="10"/>
  <c r="BG377" i="10"/>
  <c r="BH377" i="10"/>
  <c r="BJ377" i="10"/>
  <c r="BK377" i="10"/>
  <c r="BL377" i="10"/>
  <c r="BM377" i="10"/>
  <c r="BN377" i="10"/>
  <c r="BO377" i="10"/>
  <c r="BP377" i="10"/>
  <c r="BQ377" i="10"/>
  <c r="BR377" i="10"/>
  <c r="BS377" i="10"/>
  <c r="BT377" i="10"/>
  <c r="BU377" i="10"/>
  <c r="BV377" i="10"/>
  <c r="BW377" i="10"/>
  <c r="BY377" i="10"/>
  <c r="BZ377" i="10"/>
  <c r="CA377" i="10"/>
  <c r="CB377" i="10"/>
  <c r="CC377" i="10"/>
  <c r="CD377" i="10"/>
  <c r="CE377" i="10"/>
  <c r="CF377" i="10"/>
  <c r="CG377" i="10"/>
  <c r="CH377" i="10"/>
  <c r="CI377" i="10"/>
  <c r="CJ377" i="10"/>
  <c r="CK377" i="10"/>
  <c r="CL377" i="10"/>
  <c r="CM377" i="10"/>
  <c r="CN377" i="10"/>
  <c r="CO377" i="10"/>
  <c r="CQ377" i="10"/>
  <c r="CR377" i="10"/>
  <c r="CS377" i="10"/>
  <c r="CT377" i="10"/>
  <c r="CU377" i="10"/>
  <c r="CV377" i="10"/>
  <c r="E365" i="10"/>
  <c r="F365" i="10"/>
  <c r="G365" i="10"/>
  <c r="H365" i="10"/>
  <c r="I365" i="10"/>
  <c r="J365" i="10"/>
  <c r="K365" i="10"/>
  <c r="L365" i="10"/>
  <c r="M365" i="10" s="1"/>
  <c r="N365" i="10"/>
  <c r="O365" i="10"/>
  <c r="P365" i="10"/>
  <c r="Q365" i="10"/>
  <c r="R365" i="10"/>
  <c r="S365" i="10"/>
  <c r="T365" i="10"/>
  <c r="U365" i="10"/>
  <c r="W365" i="10"/>
  <c r="X365" i="10"/>
  <c r="Z365" i="10"/>
  <c r="AA365" i="10"/>
  <c r="AC365" i="10"/>
  <c r="AD365" i="10"/>
  <c r="AE365" i="10"/>
  <c r="AG365" i="10"/>
  <c r="AI365" i="10"/>
  <c r="AJ365" i="10"/>
  <c r="AL365" i="10"/>
  <c r="AM365" i="10"/>
  <c r="AO365" i="10"/>
  <c r="AP365" i="10"/>
  <c r="AQ365" i="10"/>
  <c r="AR365" i="10"/>
  <c r="AS365" i="10"/>
  <c r="AT365" i="10"/>
  <c r="AU365" i="10"/>
  <c r="AV365" i="10"/>
  <c r="AW365" i="10"/>
  <c r="AX365" i="10"/>
  <c r="AY365" i="10"/>
  <c r="AZ365" i="10"/>
  <c r="BA365" i="10"/>
  <c r="BB365" i="10"/>
  <c r="BD365" i="10"/>
  <c r="BE365" i="10"/>
  <c r="BF365" i="10"/>
  <c r="BG365" i="10"/>
  <c r="BH365" i="10"/>
  <c r="BI365" i="10"/>
  <c r="BJ365" i="10"/>
  <c r="BK365" i="10"/>
  <c r="BL365" i="10"/>
  <c r="BM365" i="10"/>
  <c r="BN365" i="10"/>
  <c r="BO365" i="10"/>
  <c r="BP365" i="10"/>
  <c r="BQ365" i="10"/>
  <c r="BR365" i="10"/>
  <c r="BS365" i="10"/>
  <c r="BT365" i="10"/>
  <c r="BU365" i="10"/>
  <c r="BV365" i="10"/>
  <c r="BW365" i="10"/>
  <c r="BX365" i="10"/>
  <c r="BY365" i="10"/>
  <c r="BZ365" i="10"/>
  <c r="CA365" i="10"/>
  <c r="CB365" i="10"/>
  <c r="CC365" i="10"/>
  <c r="CD365" i="10"/>
  <c r="CE365" i="10"/>
  <c r="CF365" i="10"/>
  <c r="CG365" i="10"/>
  <c r="CH365" i="10"/>
  <c r="CI365" i="10"/>
  <c r="CJ365" i="10"/>
  <c r="CK365" i="10"/>
  <c r="CL365" i="10"/>
  <c r="CM365" i="10"/>
  <c r="CN365" i="10"/>
  <c r="CO365" i="10"/>
  <c r="CQ365" i="10"/>
  <c r="CR365" i="10"/>
  <c r="CS365" i="10"/>
  <c r="CT365" i="10"/>
  <c r="CU365" i="10"/>
  <c r="CV365" i="10"/>
  <c r="E358" i="10"/>
  <c r="F358" i="10"/>
  <c r="H358" i="10"/>
  <c r="I358" i="10"/>
  <c r="J358" i="10"/>
  <c r="K358" i="10"/>
  <c r="L358" i="10"/>
  <c r="N358" i="10"/>
  <c r="O358" i="10"/>
  <c r="P358" i="10"/>
  <c r="Q358" i="10"/>
  <c r="R358" i="10"/>
  <c r="S358" i="10"/>
  <c r="T358" i="10"/>
  <c r="U358" i="10"/>
  <c r="W358" i="10"/>
  <c r="X358" i="10"/>
  <c r="Z358" i="10"/>
  <c r="AA358" i="10"/>
  <c r="AB358" i="10"/>
  <c r="AC358" i="10"/>
  <c r="AD358" i="10"/>
  <c r="AE358" i="10"/>
  <c r="AG358" i="10"/>
  <c r="AI358" i="10"/>
  <c r="AJ358" i="10"/>
  <c r="AL358" i="10"/>
  <c r="AM358" i="10"/>
  <c r="AO358" i="10"/>
  <c r="AP358" i="10"/>
  <c r="AQ358" i="10"/>
  <c r="AR358" i="10"/>
  <c r="AS358" i="10"/>
  <c r="AT358" i="10"/>
  <c r="AU358" i="10"/>
  <c r="AV358" i="10"/>
  <c r="AW358" i="10"/>
  <c r="AX358" i="10"/>
  <c r="AY358" i="10"/>
  <c r="AZ358" i="10"/>
  <c r="BA358" i="10"/>
  <c r="BB358" i="10"/>
  <c r="BD358" i="10"/>
  <c r="BE358" i="10"/>
  <c r="BF358" i="10"/>
  <c r="BG358" i="10"/>
  <c r="BH358" i="10"/>
  <c r="BI358" i="10"/>
  <c r="BJ358" i="10"/>
  <c r="BK358" i="10"/>
  <c r="BL358" i="10"/>
  <c r="BM358" i="10"/>
  <c r="BN358" i="10"/>
  <c r="BO358" i="10"/>
  <c r="BP358" i="10"/>
  <c r="BQ358" i="10"/>
  <c r="BR358" i="10"/>
  <c r="BS358" i="10"/>
  <c r="BT358" i="10"/>
  <c r="BU358" i="10"/>
  <c r="BV358" i="10"/>
  <c r="BW358" i="10"/>
  <c r="BX358" i="10"/>
  <c r="BY358" i="10"/>
  <c r="BZ358" i="10"/>
  <c r="CA358" i="10"/>
  <c r="CB358" i="10"/>
  <c r="CC358" i="10"/>
  <c r="CD358" i="10"/>
  <c r="CE358" i="10"/>
  <c r="CF358" i="10"/>
  <c r="CG358" i="10"/>
  <c r="CH358" i="10"/>
  <c r="CI358" i="10"/>
  <c r="CJ358" i="10"/>
  <c r="CK358" i="10"/>
  <c r="CL358" i="10"/>
  <c r="CM358" i="10"/>
  <c r="CN358" i="10"/>
  <c r="CO358" i="10"/>
  <c r="CQ358" i="10"/>
  <c r="CR358" i="10"/>
  <c r="CS358" i="10"/>
  <c r="CT358" i="10"/>
  <c r="CU358" i="10"/>
  <c r="CV358" i="10"/>
  <c r="E349" i="10"/>
  <c r="F349" i="10"/>
  <c r="G349" i="10"/>
  <c r="H349" i="10"/>
  <c r="I349" i="10"/>
  <c r="J349" i="10"/>
  <c r="K349" i="10"/>
  <c r="L349" i="10"/>
  <c r="M349" i="10" s="1"/>
  <c r="N349" i="10"/>
  <c r="O349" i="10"/>
  <c r="P349" i="10"/>
  <c r="Q349" i="10"/>
  <c r="R349" i="10"/>
  <c r="S349" i="10"/>
  <c r="T349" i="10"/>
  <c r="U349" i="10"/>
  <c r="W349" i="10"/>
  <c r="X349" i="10"/>
  <c r="Z349" i="10"/>
  <c r="AA349" i="10"/>
  <c r="AB349" i="10"/>
  <c r="AC349" i="10"/>
  <c r="AD349" i="10"/>
  <c r="AE349" i="10"/>
  <c r="AG349" i="10"/>
  <c r="AI349" i="10"/>
  <c r="AJ349" i="10"/>
  <c r="AL349" i="10"/>
  <c r="AM349" i="10"/>
  <c r="AO349" i="10"/>
  <c r="AP349" i="10"/>
  <c r="AQ349" i="10"/>
  <c r="AR349" i="10"/>
  <c r="AS349" i="10"/>
  <c r="AT349" i="10"/>
  <c r="AU349" i="10"/>
  <c r="AV349" i="10"/>
  <c r="AW349" i="10"/>
  <c r="AX349" i="10"/>
  <c r="AY349" i="10"/>
  <c r="AZ349" i="10"/>
  <c r="BA349" i="10"/>
  <c r="BB349" i="10"/>
  <c r="BD349" i="10"/>
  <c r="BE349" i="10"/>
  <c r="BF349" i="10"/>
  <c r="BG349" i="10"/>
  <c r="BH349" i="10"/>
  <c r="BI349" i="10"/>
  <c r="BJ349" i="10"/>
  <c r="BK349" i="10"/>
  <c r="BL349" i="10"/>
  <c r="BM349" i="10"/>
  <c r="BN349" i="10"/>
  <c r="BO349" i="10"/>
  <c r="BP349" i="10"/>
  <c r="BQ349" i="10"/>
  <c r="BR349" i="10"/>
  <c r="BS349" i="10"/>
  <c r="BT349" i="10"/>
  <c r="BU349" i="10"/>
  <c r="BV349" i="10"/>
  <c r="BW349" i="10"/>
  <c r="BY349" i="10"/>
  <c r="BZ349" i="10"/>
  <c r="CA349" i="10"/>
  <c r="CB349" i="10"/>
  <c r="CC349" i="10"/>
  <c r="CD349" i="10"/>
  <c r="CE349" i="10"/>
  <c r="CF349" i="10"/>
  <c r="CG349" i="10"/>
  <c r="CH349" i="10"/>
  <c r="CI349" i="10"/>
  <c r="CK349" i="10"/>
  <c r="CL349" i="10"/>
  <c r="CM349" i="10"/>
  <c r="CN349" i="10"/>
  <c r="CO349" i="10"/>
  <c r="CQ349" i="10"/>
  <c r="CR349" i="10"/>
  <c r="CS349" i="10"/>
  <c r="CT349" i="10"/>
  <c r="CU349" i="10"/>
  <c r="CV349" i="10"/>
  <c r="E340" i="10"/>
  <c r="F340" i="10"/>
  <c r="G340" i="10"/>
  <c r="H340" i="10"/>
  <c r="I340" i="10"/>
  <c r="J340" i="10"/>
  <c r="K340" i="10"/>
  <c r="L340" i="10"/>
  <c r="M340" i="10" s="1"/>
  <c r="N340" i="10"/>
  <c r="O340" i="10"/>
  <c r="Q340" i="10"/>
  <c r="R340" i="10"/>
  <c r="S340" i="10"/>
  <c r="T340" i="10"/>
  <c r="U340" i="10"/>
  <c r="W340" i="10"/>
  <c r="X340" i="10"/>
  <c r="Y340" i="10"/>
  <c r="Z340" i="10"/>
  <c r="AA340" i="10"/>
  <c r="AC340" i="10"/>
  <c r="AD340" i="10"/>
  <c r="AE340" i="10"/>
  <c r="AG340" i="10"/>
  <c r="AI340" i="10"/>
  <c r="AJ340" i="10"/>
  <c r="AL340" i="10"/>
  <c r="AM340" i="10"/>
  <c r="AO340" i="10"/>
  <c r="AP340" i="10"/>
  <c r="AQ340" i="10"/>
  <c r="AR340" i="10"/>
  <c r="AS340" i="10"/>
  <c r="AT340" i="10"/>
  <c r="AU340" i="10"/>
  <c r="AV340" i="10"/>
  <c r="AW340" i="10"/>
  <c r="AX340" i="10"/>
  <c r="AY340" i="10"/>
  <c r="AZ340" i="10"/>
  <c r="BA340" i="10"/>
  <c r="BB340" i="10"/>
  <c r="BD340" i="10"/>
  <c r="BE340" i="10"/>
  <c r="BF340" i="10"/>
  <c r="BG340" i="10"/>
  <c r="BH340" i="10"/>
  <c r="BI340" i="10"/>
  <c r="BJ340" i="10"/>
  <c r="BK340" i="10"/>
  <c r="BL340" i="10"/>
  <c r="BM340" i="10"/>
  <c r="BN340" i="10"/>
  <c r="BO340" i="10"/>
  <c r="BP340" i="10"/>
  <c r="BQ340" i="10"/>
  <c r="BS340" i="10"/>
  <c r="BT340" i="10"/>
  <c r="BU340" i="10"/>
  <c r="BV340" i="10"/>
  <c r="BW340" i="10"/>
  <c r="BY340" i="10"/>
  <c r="BZ340" i="10"/>
  <c r="CA340" i="10"/>
  <c r="CB340" i="10"/>
  <c r="CC340" i="10"/>
  <c r="CD340" i="10"/>
  <c r="CE340" i="10"/>
  <c r="CF340" i="10"/>
  <c r="CG340" i="10"/>
  <c r="CH340" i="10"/>
  <c r="CI340" i="10"/>
  <c r="CJ340" i="10"/>
  <c r="CK340" i="10"/>
  <c r="CL340" i="10"/>
  <c r="CM340" i="10"/>
  <c r="CN340" i="10"/>
  <c r="CO340" i="10"/>
  <c r="CQ340" i="10"/>
  <c r="CR340" i="10"/>
  <c r="CS340" i="10"/>
  <c r="CT340" i="10"/>
  <c r="CU340" i="10"/>
  <c r="CV340" i="10"/>
  <c r="E326" i="10"/>
  <c r="F326" i="10"/>
  <c r="G326" i="10"/>
  <c r="H326" i="10"/>
  <c r="I326" i="10"/>
  <c r="K326" i="10"/>
  <c r="L326" i="10"/>
  <c r="M326" i="10" s="1"/>
  <c r="N326" i="10"/>
  <c r="O326" i="10"/>
  <c r="Q326" i="10"/>
  <c r="R326" i="10"/>
  <c r="S326" i="10"/>
  <c r="T326" i="10"/>
  <c r="U326" i="10"/>
  <c r="V326" i="10" s="1"/>
  <c r="W326" i="10"/>
  <c r="X326" i="10"/>
  <c r="Z326" i="10"/>
  <c r="AA326" i="10"/>
  <c r="AC326" i="10"/>
  <c r="AD326" i="10"/>
  <c r="AE326" i="10"/>
  <c r="AG326" i="10"/>
  <c r="AI326" i="10"/>
  <c r="AJ326" i="10"/>
  <c r="AL326" i="10"/>
  <c r="AM326" i="10"/>
  <c r="AO326" i="10"/>
  <c r="AP326" i="10"/>
  <c r="AQ326" i="10" s="1"/>
  <c r="AR326" i="10"/>
  <c r="AS326" i="10"/>
  <c r="AU326" i="10"/>
  <c r="AV326" i="10"/>
  <c r="AX326" i="10"/>
  <c r="AY326" i="10"/>
  <c r="BA326" i="10"/>
  <c r="BB326" i="10"/>
  <c r="BC326" i="10" s="1"/>
  <c r="BD326" i="10"/>
  <c r="BE326" i="10"/>
  <c r="BG326" i="10"/>
  <c r="BH326" i="10"/>
  <c r="BJ326" i="10"/>
  <c r="BK326" i="10"/>
  <c r="BL326" i="10"/>
  <c r="BM326" i="10"/>
  <c r="BN326" i="10"/>
  <c r="BO326" i="10"/>
  <c r="BP326" i="10"/>
  <c r="BQ326" i="10"/>
  <c r="BR326" i="10"/>
  <c r="BS326" i="10"/>
  <c r="BT326" i="10"/>
  <c r="BU326" i="10"/>
  <c r="BV326" i="10"/>
  <c r="BW326" i="10"/>
  <c r="BY326" i="10"/>
  <c r="BZ326" i="10"/>
  <c r="CA326" i="10"/>
  <c r="CB326" i="10"/>
  <c r="CC326" i="10"/>
  <c r="CD326" i="10"/>
  <c r="CE326" i="10"/>
  <c r="CF326" i="10"/>
  <c r="CG326" i="10"/>
  <c r="CH326" i="10"/>
  <c r="CI326" i="10"/>
  <c r="CJ326" i="10"/>
  <c r="CK326" i="10"/>
  <c r="CL326" i="10"/>
  <c r="CM326" i="10"/>
  <c r="CN326" i="10"/>
  <c r="CO326" i="10"/>
  <c r="CQ326" i="10"/>
  <c r="CR326" i="10"/>
  <c r="CS326" i="10"/>
  <c r="CT326" i="10"/>
  <c r="CU326" i="10"/>
  <c r="CV326" i="10"/>
  <c r="B10" i="10" l="1"/>
  <c r="C377" i="10"/>
  <c r="C386" i="10"/>
  <c r="C358" i="10"/>
  <c r="B340" i="10"/>
  <c r="B358" i="10"/>
  <c r="B365" i="10"/>
  <c r="C9" i="10"/>
  <c r="B326" i="10"/>
  <c r="C10" i="10"/>
  <c r="C349" i="10"/>
  <c r="C340" i="10"/>
  <c r="C365" i="10"/>
  <c r="B9" i="10"/>
  <c r="B377" i="10"/>
  <c r="B386" i="10"/>
  <c r="B349" i="10"/>
  <c r="C326" i="10"/>
  <c r="CM9" i="10"/>
  <c r="CA9" i="10"/>
  <c r="AB340" i="10"/>
  <c r="CG9" i="10"/>
  <c r="AW9" i="10"/>
  <c r="CP377" i="10"/>
  <c r="CP386" i="10"/>
  <c r="V386" i="10"/>
  <c r="V340" i="10"/>
  <c r="CJ9" i="10"/>
  <c r="AZ9" i="10"/>
  <c r="AE9" i="10"/>
  <c r="AN365" i="10"/>
  <c r="BU10" i="10"/>
  <c r="CP365" i="10"/>
  <c r="BI10" i="10"/>
  <c r="CP326" i="10"/>
  <c r="AB365" i="10"/>
  <c r="J9" i="10"/>
  <c r="CS10" i="10"/>
  <c r="Y377" i="10"/>
  <c r="CP340" i="10"/>
  <c r="CP349" i="10"/>
  <c r="CJ349" i="10"/>
  <c r="CP358" i="10"/>
  <c r="BC9" i="10"/>
  <c r="G9" i="10"/>
  <c r="AQ9" i="10"/>
  <c r="CP9" i="10"/>
  <c r="AK10" i="10"/>
  <c r="M9" i="10"/>
  <c r="AW10" i="10"/>
  <c r="AZ10" i="10"/>
  <c r="AB10" i="10"/>
  <c r="AB9" i="10"/>
  <c r="Y9" i="10"/>
  <c r="BC386" i="10"/>
  <c r="V10" i="10"/>
  <c r="V9" i="10"/>
  <c r="S9" i="10"/>
  <c r="S10" i="10"/>
  <c r="AT9" i="10"/>
  <c r="BL10" i="10"/>
  <c r="BF10" i="10"/>
  <c r="BR9" i="10"/>
  <c r="BR386" i="10"/>
  <c r="BR10" i="10"/>
  <c r="AN9" i="10"/>
  <c r="AN349" i="10"/>
  <c r="AN386" i="10"/>
  <c r="Y386" i="10"/>
  <c r="G358" i="10"/>
  <c r="AK365" i="10"/>
  <c r="Y358" i="10"/>
  <c r="AN358" i="10"/>
  <c r="AK349" i="10"/>
  <c r="Y349" i="10"/>
  <c r="AN340" i="10"/>
  <c r="AN326" i="10"/>
  <c r="BX340" i="10"/>
  <c r="AK326" i="10"/>
  <c r="BX326" i="10"/>
  <c r="E316" i="10"/>
  <c r="F316" i="10"/>
  <c r="H316" i="10"/>
  <c r="I316" i="10"/>
  <c r="J316" i="10"/>
  <c r="K316" i="10"/>
  <c r="L316" i="10"/>
  <c r="M316" i="10" s="1"/>
  <c r="N316" i="10"/>
  <c r="O316" i="10"/>
  <c r="P316" i="10"/>
  <c r="Q316" i="10"/>
  <c r="R316" i="10"/>
  <c r="S316" i="10"/>
  <c r="T316" i="10"/>
  <c r="U316" i="10"/>
  <c r="W316" i="10"/>
  <c r="X316" i="10"/>
  <c r="Z316" i="10"/>
  <c r="AA316" i="10"/>
  <c r="AC316" i="10"/>
  <c r="AD316" i="10"/>
  <c r="AE316" i="10"/>
  <c r="AG316" i="10"/>
  <c r="AI316" i="10"/>
  <c r="AJ316" i="10"/>
  <c r="AL316" i="10"/>
  <c r="AM316" i="10"/>
  <c r="AO316" i="10"/>
  <c r="AP316" i="10"/>
  <c r="AQ316" i="10"/>
  <c r="AR316" i="10"/>
  <c r="AS316" i="10"/>
  <c r="AT316" i="10"/>
  <c r="AU316" i="10"/>
  <c r="AV316" i="10"/>
  <c r="AW316" i="10"/>
  <c r="AX316" i="10"/>
  <c r="AY316" i="10"/>
  <c r="AZ316" i="10"/>
  <c r="BA316" i="10"/>
  <c r="BB316" i="10"/>
  <c r="BC316" i="10" s="1"/>
  <c r="BD316" i="10"/>
  <c r="BE316" i="10"/>
  <c r="BF316" i="10"/>
  <c r="BG316" i="10"/>
  <c r="BH316" i="10"/>
  <c r="BI316" i="10"/>
  <c r="BJ316" i="10"/>
  <c r="BK316" i="10"/>
  <c r="BL316" i="10"/>
  <c r="BM316" i="10"/>
  <c r="BN316" i="10"/>
  <c r="BO316" i="10"/>
  <c r="BP316" i="10"/>
  <c r="BQ316" i="10"/>
  <c r="BR316" i="10"/>
  <c r="BS316" i="10"/>
  <c r="BT316" i="10"/>
  <c r="BU316" i="10"/>
  <c r="BV316" i="10"/>
  <c r="BW316" i="10"/>
  <c r="BY316" i="10"/>
  <c r="BZ316" i="10"/>
  <c r="CA316" i="10"/>
  <c r="CB316" i="10"/>
  <c r="CC316" i="10"/>
  <c r="CD316" i="10"/>
  <c r="CE316" i="10"/>
  <c r="CF316" i="10"/>
  <c r="CG316" i="10"/>
  <c r="CH316" i="10"/>
  <c r="CI316" i="10"/>
  <c r="CJ316" i="10"/>
  <c r="CK316" i="10"/>
  <c r="CL316" i="10"/>
  <c r="CM316" i="10"/>
  <c r="CN316" i="10"/>
  <c r="CO316" i="10"/>
  <c r="CP316" i="10" s="1"/>
  <c r="CQ316" i="10"/>
  <c r="CR316" i="10"/>
  <c r="CS316" i="10"/>
  <c r="CT316" i="10"/>
  <c r="CU316" i="10"/>
  <c r="CV316" i="10"/>
  <c r="E307" i="10"/>
  <c r="F307" i="10"/>
  <c r="H307" i="10"/>
  <c r="I307" i="10"/>
  <c r="J307" i="10"/>
  <c r="K307" i="10"/>
  <c r="L307" i="10"/>
  <c r="M307" i="10" s="1"/>
  <c r="N307" i="10"/>
  <c r="O307" i="10"/>
  <c r="Q307" i="10"/>
  <c r="R307" i="10"/>
  <c r="S307" i="10"/>
  <c r="T307" i="10"/>
  <c r="U307" i="10"/>
  <c r="W307" i="10"/>
  <c r="X307" i="10"/>
  <c r="Z307" i="10"/>
  <c r="AA307" i="10"/>
  <c r="AC307" i="10"/>
  <c r="AD307" i="10"/>
  <c r="AE307" i="10"/>
  <c r="AG307" i="10"/>
  <c r="AI307" i="10"/>
  <c r="AJ307" i="10"/>
  <c r="AL307" i="10"/>
  <c r="AM307" i="10"/>
  <c r="AO307" i="10"/>
  <c r="AP307" i="10"/>
  <c r="AQ307" i="10"/>
  <c r="AR307" i="10"/>
  <c r="AS307" i="10"/>
  <c r="AT307" i="10"/>
  <c r="AU307" i="10"/>
  <c r="AV307" i="10"/>
  <c r="AW307" i="10"/>
  <c r="AX307" i="10"/>
  <c r="AY307" i="10"/>
  <c r="AZ307" i="10"/>
  <c r="BA307" i="10"/>
  <c r="BB307" i="10"/>
  <c r="BC307" i="10" s="1"/>
  <c r="BD307" i="10"/>
  <c r="BE307" i="10"/>
  <c r="BG307" i="10"/>
  <c r="BH307" i="10"/>
  <c r="BI307" i="10"/>
  <c r="BJ307" i="10"/>
  <c r="BK307" i="10"/>
  <c r="BL307" i="10"/>
  <c r="BM307" i="10"/>
  <c r="BN307" i="10"/>
  <c r="BO307" i="10"/>
  <c r="BP307" i="10"/>
  <c r="BQ307" i="10"/>
  <c r="BR307" i="10"/>
  <c r="BS307" i="10"/>
  <c r="BT307" i="10"/>
  <c r="BU307" i="10"/>
  <c r="BV307" i="10"/>
  <c r="BW307" i="10"/>
  <c r="BX307" i="10"/>
  <c r="BY307" i="10"/>
  <c r="BZ307" i="10"/>
  <c r="CA307" i="10"/>
  <c r="CB307" i="10"/>
  <c r="CC307" i="10"/>
  <c r="CD307" i="10"/>
  <c r="CE307" i="10"/>
  <c r="CF307" i="10"/>
  <c r="CG307" i="10"/>
  <c r="CH307" i="10"/>
  <c r="CI307" i="10"/>
  <c r="CJ307" i="10"/>
  <c r="CK307" i="10"/>
  <c r="CL307" i="10"/>
  <c r="CM307" i="10"/>
  <c r="CN307" i="10"/>
  <c r="CO307" i="10"/>
  <c r="CQ307" i="10"/>
  <c r="CR307" i="10"/>
  <c r="CS307" i="10"/>
  <c r="CT307" i="10"/>
  <c r="CU307" i="10"/>
  <c r="CV307" i="10"/>
  <c r="C316" i="10" l="1"/>
  <c r="C307" i="10"/>
  <c r="B316" i="10"/>
  <c r="B307" i="10"/>
  <c r="AB316" i="10"/>
  <c r="Y316" i="10"/>
  <c r="CP307" i="10"/>
  <c r="AB307" i="10"/>
  <c r="V316" i="10"/>
  <c r="D10" i="10"/>
  <c r="D9" i="10"/>
  <c r="D386" i="10"/>
  <c r="D377" i="10"/>
  <c r="D365" i="10"/>
  <c r="D349" i="10"/>
  <c r="D358" i="10"/>
  <c r="D340" i="10"/>
  <c r="D326" i="10"/>
  <c r="E300" i="10"/>
  <c r="F300" i="10"/>
  <c r="H300" i="10"/>
  <c r="I300" i="10"/>
  <c r="J300" i="10"/>
  <c r="K300" i="10"/>
  <c r="L300" i="10"/>
  <c r="M300" i="10" s="1"/>
  <c r="N300" i="10"/>
  <c r="O300" i="10"/>
  <c r="Q300" i="10"/>
  <c r="R300" i="10"/>
  <c r="S300" i="10"/>
  <c r="T300" i="10"/>
  <c r="U300" i="10"/>
  <c r="V300" i="10"/>
  <c r="W300" i="10"/>
  <c r="X300" i="10"/>
  <c r="Y300" i="10"/>
  <c r="Z300" i="10"/>
  <c r="AA300" i="10"/>
  <c r="AB300" i="10"/>
  <c r="AC300" i="10"/>
  <c r="AD300" i="10"/>
  <c r="AE300" i="10"/>
  <c r="AG300" i="10"/>
  <c r="AI300" i="10"/>
  <c r="AJ300" i="10"/>
  <c r="AL300" i="10"/>
  <c r="AM300" i="10"/>
  <c r="AO300" i="10"/>
  <c r="AP300" i="10"/>
  <c r="AQ300" i="10"/>
  <c r="AR300" i="10"/>
  <c r="AS300" i="10"/>
  <c r="AT300" i="10"/>
  <c r="AU300" i="10"/>
  <c r="AV300" i="10"/>
  <c r="AW300" i="10"/>
  <c r="AX300" i="10"/>
  <c r="AY300" i="10"/>
  <c r="AZ300" i="10"/>
  <c r="BA300" i="10"/>
  <c r="BB300" i="10"/>
  <c r="BC300" i="10" s="1"/>
  <c r="BD300" i="10"/>
  <c r="BE300" i="10"/>
  <c r="BF300" i="10"/>
  <c r="BG300" i="10"/>
  <c r="BH300" i="10"/>
  <c r="BI300" i="10"/>
  <c r="BJ300" i="10"/>
  <c r="BK300" i="10"/>
  <c r="BL300" i="10"/>
  <c r="BM300" i="10"/>
  <c r="BN300" i="10"/>
  <c r="BO300" i="10"/>
  <c r="BP300" i="10"/>
  <c r="BQ300" i="10"/>
  <c r="BR300" i="10"/>
  <c r="BS300" i="10"/>
  <c r="BT300" i="10"/>
  <c r="BU300" i="10"/>
  <c r="BV300" i="10"/>
  <c r="BW300" i="10"/>
  <c r="BX300" i="10"/>
  <c r="BY300" i="10"/>
  <c r="BZ300" i="10"/>
  <c r="CA300" i="10"/>
  <c r="CB300" i="10"/>
  <c r="CC300" i="10"/>
  <c r="CD300" i="10"/>
  <c r="CE300" i="10"/>
  <c r="CF300" i="10"/>
  <c r="CG300" i="10"/>
  <c r="CH300" i="10"/>
  <c r="CI300" i="10"/>
  <c r="CJ300" i="10"/>
  <c r="CK300" i="10"/>
  <c r="CL300" i="10"/>
  <c r="CM300" i="10"/>
  <c r="CN300" i="10"/>
  <c r="CO300" i="10"/>
  <c r="CQ300" i="10"/>
  <c r="CR300" i="10"/>
  <c r="CS300" i="10"/>
  <c r="CT300" i="10"/>
  <c r="CU300" i="10"/>
  <c r="CV300" i="10"/>
  <c r="E290" i="10"/>
  <c r="F290" i="10"/>
  <c r="G290" i="10"/>
  <c r="H290" i="10"/>
  <c r="I290" i="10"/>
  <c r="J290" i="10"/>
  <c r="K290" i="10"/>
  <c r="L290" i="10"/>
  <c r="M290" i="10"/>
  <c r="N290" i="10"/>
  <c r="O290" i="10"/>
  <c r="P290" i="10"/>
  <c r="Q290" i="10"/>
  <c r="R290" i="10"/>
  <c r="S290" i="10"/>
  <c r="T290" i="10"/>
  <c r="U290" i="10"/>
  <c r="W290" i="10"/>
  <c r="X290" i="10"/>
  <c r="Z290" i="10"/>
  <c r="AA290" i="10"/>
  <c r="AB290" i="10"/>
  <c r="AC290" i="10"/>
  <c r="AD290" i="10"/>
  <c r="AE290" i="10"/>
  <c r="AG290" i="10"/>
  <c r="AI290" i="10"/>
  <c r="AJ290" i="10"/>
  <c r="AL290" i="10"/>
  <c r="AM290" i="10"/>
  <c r="AO290" i="10"/>
  <c r="AP290" i="10"/>
  <c r="AQ290" i="10"/>
  <c r="AR290" i="10"/>
  <c r="AS290" i="10"/>
  <c r="AT290" i="10"/>
  <c r="AU290" i="10"/>
  <c r="AV290" i="10"/>
  <c r="AW290" i="10"/>
  <c r="AX290" i="10"/>
  <c r="AY290" i="10"/>
  <c r="AZ290" i="10"/>
  <c r="BA290" i="10"/>
  <c r="BB290" i="10"/>
  <c r="BC290" i="10" s="1"/>
  <c r="BD290" i="10"/>
  <c r="BE290" i="10"/>
  <c r="BF290" i="10"/>
  <c r="BG290" i="10"/>
  <c r="BH290" i="10"/>
  <c r="BI290" i="10"/>
  <c r="BJ290" i="10"/>
  <c r="BK290" i="10"/>
  <c r="BL290" i="10"/>
  <c r="BM290" i="10"/>
  <c r="BN290" i="10"/>
  <c r="BO290" i="10"/>
  <c r="BP290" i="10"/>
  <c r="BQ290" i="10"/>
  <c r="BR290" i="10"/>
  <c r="BS290" i="10"/>
  <c r="BT290" i="10"/>
  <c r="BU290" i="10"/>
  <c r="BV290" i="10"/>
  <c r="BW290" i="10"/>
  <c r="BX290" i="10"/>
  <c r="BY290" i="10"/>
  <c r="BZ290" i="10"/>
  <c r="CA290" i="10"/>
  <c r="CB290" i="10"/>
  <c r="CC290" i="10"/>
  <c r="CD290" i="10"/>
  <c r="CE290" i="10"/>
  <c r="CF290" i="10"/>
  <c r="CG290" i="10"/>
  <c r="CH290" i="10"/>
  <c r="CI290" i="10"/>
  <c r="CJ290" i="10"/>
  <c r="CK290" i="10"/>
  <c r="CL290" i="10"/>
  <c r="CM290" i="10"/>
  <c r="CN290" i="10"/>
  <c r="CO290" i="10"/>
  <c r="CQ290" i="10"/>
  <c r="CR290" i="10"/>
  <c r="CS290" i="10"/>
  <c r="CT290" i="10"/>
  <c r="CU290" i="10"/>
  <c r="CV290" i="10"/>
  <c r="E279" i="10"/>
  <c r="F279" i="10"/>
  <c r="G279" i="10"/>
  <c r="H279" i="10"/>
  <c r="I279" i="10"/>
  <c r="J279" i="10"/>
  <c r="K279" i="10"/>
  <c r="L279" i="10"/>
  <c r="M279" i="10" s="1"/>
  <c r="N279" i="10"/>
  <c r="O279" i="10"/>
  <c r="Q279" i="10"/>
  <c r="R279" i="10"/>
  <c r="S279" i="10"/>
  <c r="T279" i="10"/>
  <c r="U279" i="10"/>
  <c r="V279" i="10"/>
  <c r="W279" i="10"/>
  <c r="X279" i="10"/>
  <c r="Z279" i="10"/>
  <c r="AA279" i="10"/>
  <c r="AC279" i="10"/>
  <c r="AD279" i="10"/>
  <c r="AE279" i="10"/>
  <c r="AG279" i="10"/>
  <c r="AI279" i="10"/>
  <c r="AJ279" i="10"/>
  <c r="AL279" i="10"/>
  <c r="AM279" i="10"/>
  <c r="AO279" i="10"/>
  <c r="AP279" i="10"/>
  <c r="AQ279" i="10"/>
  <c r="AR279" i="10"/>
  <c r="AS279" i="10"/>
  <c r="AT279" i="10"/>
  <c r="AU279" i="10"/>
  <c r="AV279" i="10"/>
  <c r="AX279" i="10"/>
  <c r="AY279" i="10"/>
  <c r="BA279" i="10"/>
  <c r="BB279" i="10"/>
  <c r="BD279" i="10"/>
  <c r="BE279" i="10"/>
  <c r="BF279" i="10"/>
  <c r="BG279" i="10"/>
  <c r="BH279" i="10"/>
  <c r="BI279" i="10"/>
  <c r="BJ279" i="10"/>
  <c r="BK279" i="10"/>
  <c r="BM279" i="10"/>
  <c r="BN279" i="10"/>
  <c r="BO279" i="10"/>
  <c r="BP279" i="10"/>
  <c r="BQ279" i="10"/>
  <c r="BS279" i="10"/>
  <c r="BT279" i="10"/>
  <c r="BU279" i="10"/>
  <c r="BV279" i="10"/>
  <c r="BW279" i="10"/>
  <c r="BX279" i="10"/>
  <c r="BY279" i="10"/>
  <c r="BZ279" i="10"/>
  <c r="CA279" i="10"/>
  <c r="CB279" i="10"/>
  <c r="CC279" i="10"/>
  <c r="CD279" i="10"/>
  <c r="CE279" i="10"/>
  <c r="CF279" i="10"/>
  <c r="CG279" i="10"/>
  <c r="CH279" i="10"/>
  <c r="CI279" i="10"/>
  <c r="CJ279" i="10"/>
  <c r="CK279" i="10"/>
  <c r="CL279" i="10"/>
  <c r="CM279" i="10"/>
  <c r="CN279" i="10"/>
  <c r="CO279" i="10"/>
  <c r="CQ279" i="10"/>
  <c r="CR279" i="10"/>
  <c r="CS279" i="10"/>
  <c r="CT279" i="10"/>
  <c r="CU279" i="10"/>
  <c r="CV279" i="10"/>
  <c r="E270" i="10"/>
  <c r="F270" i="10"/>
  <c r="H270" i="10"/>
  <c r="I270" i="10"/>
  <c r="J270" i="10"/>
  <c r="K270" i="10"/>
  <c r="L270" i="10"/>
  <c r="M270" i="10" s="1"/>
  <c r="N270" i="10"/>
  <c r="O270" i="10"/>
  <c r="Q270" i="10"/>
  <c r="R270" i="10"/>
  <c r="S270" i="10"/>
  <c r="T270" i="10"/>
  <c r="U270" i="10"/>
  <c r="V270" i="10"/>
  <c r="W270" i="10"/>
  <c r="X270" i="10"/>
  <c r="Z270" i="10"/>
  <c r="AA270" i="10"/>
  <c r="AC270" i="10"/>
  <c r="AD270" i="10"/>
  <c r="AE270" i="10"/>
  <c r="AG270" i="10"/>
  <c r="AI270" i="10"/>
  <c r="AJ270" i="10"/>
  <c r="AL270" i="10"/>
  <c r="AM270" i="10"/>
  <c r="AO270" i="10"/>
  <c r="AP270" i="10"/>
  <c r="AQ270" i="10"/>
  <c r="AR270" i="10"/>
  <c r="AS270" i="10"/>
  <c r="AT270" i="10"/>
  <c r="AU270" i="10"/>
  <c r="AV270" i="10"/>
  <c r="AW270" i="10"/>
  <c r="AX270" i="10"/>
  <c r="AY270" i="10"/>
  <c r="AZ270" i="10"/>
  <c r="BA270" i="10"/>
  <c r="BB270" i="10"/>
  <c r="BD270" i="10"/>
  <c r="BE270" i="10"/>
  <c r="BF270" i="10"/>
  <c r="BG270" i="10"/>
  <c r="BH270" i="10"/>
  <c r="BI270" i="10"/>
  <c r="BJ270" i="10"/>
  <c r="BK270" i="10"/>
  <c r="BL270" i="10"/>
  <c r="BM270" i="10"/>
  <c r="BN270" i="10"/>
  <c r="BO270" i="10"/>
  <c r="BP270" i="10"/>
  <c r="BQ270" i="10"/>
  <c r="BR270" i="10"/>
  <c r="BS270" i="10"/>
  <c r="BT270" i="10"/>
  <c r="BU270" i="10"/>
  <c r="BV270" i="10"/>
  <c r="BW270" i="10"/>
  <c r="BY270" i="10"/>
  <c r="BZ270" i="10"/>
  <c r="CA270" i="10"/>
  <c r="CB270" i="10"/>
  <c r="CC270" i="10"/>
  <c r="CD270" i="10"/>
  <c r="CE270" i="10"/>
  <c r="CF270" i="10"/>
  <c r="CG270" i="10"/>
  <c r="CH270" i="10"/>
  <c r="CI270" i="10"/>
  <c r="CJ270" i="10"/>
  <c r="CK270" i="10"/>
  <c r="CL270" i="10"/>
  <c r="CM270" i="10"/>
  <c r="CN270" i="10"/>
  <c r="CO270" i="10"/>
  <c r="CQ270" i="10"/>
  <c r="CR270" i="10"/>
  <c r="CS270" i="10"/>
  <c r="CT270" i="10"/>
  <c r="CU270" i="10"/>
  <c r="CV270" i="10"/>
  <c r="E262" i="10"/>
  <c r="F262" i="10"/>
  <c r="G262" i="10"/>
  <c r="H262" i="10"/>
  <c r="I262" i="10"/>
  <c r="J262" i="10"/>
  <c r="K262" i="10"/>
  <c r="L262" i="10"/>
  <c r="M262" i="10" s="1"/>
  <c r="N262" i="10"/>
  <c r="O262" i="10"/>
  <c r="Q262" i="10"/>
  <c r="R262" i="10"/>
  <c r="S262" i="10"/>
  <c r="T262" i="10"/>
  <c r="U262" i="10"/>
  <c r="W262" i="10"/>
  <c r="X262" i="10"/>
  <c r="Z262" i="10"/>
  <c r="AA262" i="10"/>
  <c r="AB262" i="10"/>
  <c r="AC262" i="10"/>
  <c r="AD262" i="10"/>
  <c r="AE262" i="10"/>
  <c r="AG262" i="10"/>
  <c r="AI262" i="10"/>
  <c r="AJ262" i="10"/>
  <c r="AL262" i="10"/>
  <c r="AM262" i="10"/>
  <c r="AO262" i="10"/>
  <c r="AP262" i="10"/>
  <c r="AQ262" i="10"/>
  <c r="AR262" i="10"/>
  <c r="AS262" i="10"/>
  <c r="AT262" i="10"/>
  <c r="AU262" i="10"/>
  <c r="AV262" i="10"/>
  <c r="AW262" i="10"/>
  <c r="AX262" i="10"/>
  <c r="AY262" i="10"/>
  <c r="AZ262" i="10"/>
  <c r="BA262" i="10"/>
  <c r="BB262" i="10"/>
  <c r="BD262" i="10"/>
  <c r="BE262" i="10"/>
  <c r="BF262" i="10" s="1"/>
  <c r="BG262" i="10"/>
  <c r="BH262" i="10"/>
  <c r="BI262" i="10"/>
  <c r="BJ262" i="10"/>
  <c r="BK262" i="10"/>
  <c r="BL262" i="10" s="1"/>
  <c r="BM262" i="10"/>
  <c r="BN262" i="10"/>
  <c r="BO262" i="10"/>
  <c r="BP262" i="10"/>
  <c r="BQ262" i="10"/>
  <c r="BR262" i="10"/>
  <c r="BS262" i="10"/>
  <c r="BT262" i="10"/>
  <c r="BU262" i="10"/>
  <c r="BV262" i="10"/>
  <c r="BW262" i="10"/>
  <c r="BY262" i="10"/>
  <c r="BZ262" i="10"/>
  <c r="CA262" i="10"/>
  <c r="CB262" i="10"/>
  <c r="CC262" i="10"/>
  <c r="CD262" i="10"/>
  <c r="CE262" i="10"/>
  <c r="CF262" i="10"/>
  <c r="CG262" i="10" s="1"/>
  <c r="CH262" i="10"/>
  <c r="CI262" i="10"/>
  <c r="CJ262" i="10"/>
  <c r="CK262" i="10"/>
  <c r="CL262" i="10"/>
  <c r="CM262" i="10"/>
  <c r="CN262" i="10"/>
  <c r="CO262" i="10"/>
  <c r="CQ262" i="10"/>
  <c r="CR262" i="10"/>
  <c r="CS262" i="10"/>
  <c r="CT262" i="10"/>
  <c r="CU262" i="10"/>
  <c r="CV262" i="10"/>
  <c r="E250" i="10"/>
  <c r="F250" i="10"/>
  <c r="H250" i="10"/>
  <c r="I250" i="10"/>
  <c r="J250" i="10"/>
  <c r="K250" i="10"/>
  <c r="L250" i="10"/>
  <c r="M250" i="10"/>
  <c r="N250" i="10"/>
  <c r="O250" i="10"/>
  <c r="P250" i="10"/>
  <c r="Q250" i="10"/>
  <c r="R250" i="10"/>
  <c r="S250" i="10"/>
  <c r="T250" i="10"/>
  <c r="U250" i="10"/>
  <c r="W250" i="10"/>
  <c r="X250" i="10"/>
  <c r="Z250" i="10"/>
  <c r="AA250" i="10"/>
  <c r="AC250" i="10"/>
  <c r="AD250" i="10"/>
  <c r="AE250" i="10"/>
  <c r="AG250" i="10"/>
  <c r="AI250" i="10"/>
  <c r="AJ250" i="10"/>
  <c r="AL250" i="10"/>
  <c r="AM250" i="10"/>
  <c r="AO250" i="10"/>
  <c r="AP250" i="10"/>
  <c r="AQ250" i="10"/>
  <c r="AR250" i="10"/>
  <c r="AS250" i="10"/>
  <c r="AT250" i="10"/>
  <c r="AU250" i="10"/>
  <c r="AV250" i="10"/>
  <c r="AW250" i="10"/>
  <c r="AX250" i="10"/>
  <c r="AY250" i="10"/>
  <c r="AZ250" i="10"/>
  <c r="BA250" i="10"/>
  <c r="BB250" i="10"/>
  <c r="BC250" i="10" s="1"/>
  <c r="BD250" i="10"/>
  <c r="BE250" i="10"/>
  <c r="BF250" i="10"/>
  <c r="BG250" i="10"/>
  <c r="BH250" i="10"/>
  <c r="BI250" i="10"/>
  <c r="BJ250" i="10"/>
  <c r="BK250" i="10"/>
  <c r="BL250" i="10"/>
  <c r="BM250" i="10"/>
  <c r="BN250" i="10"/>
  <c r="BO250" i="10"/>
  <c r="BP250" i="10"/>
  <c r="BQ250" i="10"/>
  <c r="BR250" i="10"/>
  <c r="BS250" i="10"/>
  <c r="BT250" i="10"/>
  <c r="BU250" i="10"/>
  <c r="BV250" i="10"/>
  <c r="BW250" i="10"/>
  <c r="BY250" i="10"/>
  <c r="BZ250" i="10"/>
  <c r="CA250" i="10"/>
  <c r="CB250" i="10"/>
  <c r="CC250" i="10"/>
  <c r="CD250" i="10"/>
  <c r="CE250" i="10"/>
  <c r="CF250" i="10"/>
  <c r="CG250" i="10"/>
  <c r="CH250" i="10"/>
  <c r="CI250" i="10"/>
  <c r="CJ250" i="10"/>
  <c r="CK250" i="10"/>
  <c r="CL250" i="10"/>
  <c r="CM250" i="10"/>
  <c r="CN250" i="10"/>
  <c r="CO250" i="10"/>
  <c r="CP250" i="10" s="1"/>
  <c r="CQ250" i="10"/>
  <c r="CR250" i="10"/>
  <c r="CS250" i="10"/>
  <c r="CT250" i="10"/>
  <c r="CU250" i="10"/>
  <c r="CV250" i="10"/>
  <c r="E237" i="10"/>
  <c r="F237" i="10"/>
  <c r="H237" i="10"/>
  <c r="I237" i="10"/>
  <c r="J237" i="10"/>
  <c r="K237" i="10"/>
  <c r="L237" i="10"/>
  <c r="N237" i="10"/>
  <c r="O237" i="10"/>
  <c r="P237" i="10"/>
  <c r="Q237" i="10"/>
  <c r="R237" i="10"/>
  <c r="S237" i="10"/>
  <c r="T237" i="10"/>
  <c r="U237" i="10"/>
  <c r="W237" i="10"/>
  <c r="X237" i="10"/>
  <c r="Y237" i="10"/>
  <c r="Z237" i="10"/>
  <c r="AA237" i="10"/>
  <c r="AC237" i="10"/>
  <c r="AD237" i="10"/>
  <c r="AE237" i="10"/>
  <c r="AG237" i="10"/>
  <c r="AH237" i="10" s="1"/>
  <c r="AI237" i="10"/>
  <c r="AJ237" i="10"/>
  <c r="AK237" i="10" s="1"/>
  <c r="AL237" i="10"/>
  <c r="AM237" i="10"/>
  <c r="AO237" i="10"/>
  <c r="AP237" i="10"/>
  <c r="AQ237" i="10"/>
  <c r="AR237" i="10"/>
  <c r="AS237" i="10"/>
  <c r="AT237" i="10"/>
  <c r="AU237" i="10"/>
  <c r="AV237" i="10"/>
  <c r="AW237" i="10"/>
  <c r="AX237" i="10"/>
  <c r="AY237" i="10"/>
  <c r="AZ237" i="10"/>
  <c r="BA237" i="10"/>
  <c r="BB237" i="10"/>
  <c r="BC237" i="10" s="1"/>
  <c r="BD237" i="10"/>
  <c r="BE237" i="10"/>
  <c r="BF237" i="10"/>
  <c r="BG237" i="10"/>
  <c r="BH237" i="10"/>
  <c r="BI237" i="10"/>
  <c r="BJ237" i="10"/>
  <c r="BK237" i="10"/>
  <c r="BL237" i="10"/>
  <c r="BM237" i="10"/>
  <c r="BN237" i="10"/>
  <c r="BO237" i="10"/>
  <c r="BP237" i="10"/>
  <c r="BQ237" i="10"/>
  <c r="BR237" i="10"/>
  <c r="BS237" i="10"/>
  <c r="BT237" i="10"/>
  <c r="BU237" i="10"/>
  <c r="BV237" i="10"/>
  <c r="BW237" i="10"/>
  <c r="BY237" i="10"/>
  <c r="BZ237" i="10"/>
  <c r="CA237" i="10"/>
  <c r="CB237" i="10"/>
  <c r="CC237" i="10"/>
  <c r="CD237" i="10"/>
  <c r="CE237" i="10"/>
  <c r="CF237" i="10"/>
  <c r="CG237" i="10"/>
  <c r="CH237" i="10"/>
  <c r="CI237" i="10"/>
  <c r="CJ237" i="10"/>
  <c r="CK237" i="10"/>
  <c r="CL237" i="10"/>
  <c r="CM237" i="10"/>
  <c r="CN237" i="10"/>
  <c r="CO237" i="10"/>
  <c r="CQ237" i="10"/>
  <c r="CR237" i="10"/>
  <c r="CS237" i="10"/>
  <c r="CT237" i="10"/>
  <c r="CU237" i="10"/>
  <c r="CV237" i="10"/>
  <c r="E224" i="10"/>
  <c r="F224" i="10"/>
  <c r="G224" i="10"/>
  <c r="H224" i="10"/>
  <c r="I224" i="10"/>
  <c r="J224" i="10"/>
  <c r="K224" i="10"/>
  <c r="L224" i="10"/>
  <c r="N224" i="10"/>
  <c r="O224" i="10"/>
  <c r="Q224" i="10"/>
  <c r="R224" i="10"/>
  <c r="S224" i="10"/>
  <c r="T224" i="10"/>
  <c r="U224" i="10"/>
  <c r="W224" i="10"/>
  <c r="X224" i="10"/>
  <c r="Z224" i="10"/>
  <c r="AA224" i="10"/>
  <c r="AC224" i="10"/>
  <c r="AD224" i="10"/>
  <c r="AE224" i="10"/>
  <c r="AG224" i="10"/>
  <c r="AJ224" i="10"/>
  <c r="AL224" i="10"/>
  <c r="AM224" i="10"/>
  <c r="AO224" i="10"/>
  <c r="AP224" i="10"/>
  <c r="AQ224" i="10"/>
  <c r="AR224" i="10"/>
  <c r="AS224" i="10"/>
  <c r="AT224" i="10"/>
  <c r="AU224" i="10"/>
  <c r="AV224" i="10"/>
  <c r="AW224" i="10"/>
  <c r="AX224" i="10"/>
  <c r="AY224" i="10"/>
  <c r="AZ224" i="10"/>
  <c r="BA224" i="10"/>
  <c r="BB224" i="10"/>
  <c r="BD224" i="10"/>
  <c r="BE224" i="10"/>
  <c r="BF224" i="10"/>
  <c r="BG224" i="10"/>
  <c r="BH224" i="10"/>
  <c r="BI224" i="10"/>
  <c r="BJ224" i="10"/>
  <c r="BK224" i="10"/>
  <c r="BL224" i="10"/>
  <c r="BM224" i="10"/>
  <c r="BN224" i="10"/>
  <c r="BO224" i="10"/>
  <c r="BP224" i="10"/>
  <c r="BQ224" i="10"/>
  <c r="BR224" i="10"/>
  <c r="BS224" i="10"/>
  <c r="BT224" i="10"/>
  <c r="BU224" i="10"/>
  <c r="BV224" i="10"/>
  <c r="BW224" i="10"/>
  <c r="BX224" i="10"/>
  <c r="BY224" i="10"/>
  <c r="BZ224" i="10"/>
  <c r="CA224" i="10"/>
  <c r="CB224" i="10"/>
  <c r="CC224" i="10"/>
  <c r="CD224" i="10"/>
  <c r="CE224" i="10"/>
  <c r="CF224" i="10"/>
  <c r="CG224" i="10"/>
  <c r="CH224" i="10"/>
  <c r="CI224" i="10"/>
  <c r="CJ224" i="10"/>
  <c r="CK224" i="10"/>
  <c r="CL224" i="10"/>
  <c r="CM224" i="10"/>
  <c r="CN224" i="10"/>
  <c r="CO224" i="10"/>
  <c r="CQ224" i="10"/>
  <c r="CR224" i="10"/>
  <c r="CS224" i="10"/>
  <c r="CT224" i="10"/>
  <c r="CU224" i="10"/>
  <c r="CV224" i="10"/>
  <c r="E217" i="10"/>
  <c r="F217" i="10"/>
  <c r="H217" i="10"/>
  <c r="I217" i="10"/>
  <c r="J217" i="10"/>
  <c r="K217" i="10"/>
  <c r="L217" i="10"/>
  <c r="N217" i="10"/>
  <c r="O217" i="10"/>
  <c r="P217" i="10"/>
  <c r="Q217" i="10"/>
  <c r="R217" i="10"/>
  <c r="S217" i="10"/>
  <c r="T217" i="10"/>
  <c r="U217" i="10"/>
  <c r="V217" i="10"/>
  <c r="W217" i="10"/>
  <c r="X217" i="10"/>
  <c r="Z217" i="10"/>
  <c r="AA217" i="10"/>
  <c r="AC217" i="10"/>
  <c r="AD217" i="10"/>
  <c r="AE217" i="10"/>
  <c r="AG217" i="10"/>
  <c r="AI217" i="10"/>
  <c r="AJ217" i="10"/>
  <c r="AL217" i="10"/>
  <c r="AM217" i="10"/>
  <c r="C217" i="10" s="1"/>
  <c r="AO217" i="10"/>
  <c r="AP217" i="10"/>
  <c r="AQ217" i="10"/>
  <c r="AR217" i="10"/>
  <c r="AS217" i="10"/>
  <c r="AT217" i="10"/>
  <c r="AU217" i="10"/>
  <c r="AV217" i="10"/>
  <c r="AW217" i="10"/>
  <c r="AX217" i="10"/>
  <c r="AY217" i="10"/>
  <c r="AZ217" i="10"/>
  <c r="BA217" i="10"/>
  <c r="BB217" i="10"/>
  <c r="BD217" i="10"/>
  <c r="BE217" i="10"/>
  <c r="BF217" i="10"/>
  <c r="BG217" i="10"/>
  <c r="BH217" i="10"/>
  <c r="BI217" i="10"/>
  <c r="BJ217" i="10"/>
  <c r="BK217" i="10"/>
  <c r="BL217" i="10"/>
  <c r="BM217" i="10"/>
  <c r="BN217" i="10"/>
  <c r="BO217" i="10"/>
  <c r="BP217" i="10"/>
  <c r="BQ217" i="10"/>
  <c r="BR217" i="10"/>
  <c r="BS217" i="10"/>
  <c r="BT217" i="10"/>
  <c r="BU217" i="10"/>
  <c r="BV217" i="10"/>
  <c r="BW217" i="10"/>
  <c r="BX217" i="10"/>
  <c r="BY217" i="10"/>
  <c r="BZ217" i="10"/>
  <c r="CA217" i="10"/>
  <c r="CB217" i="10"/>
  <c r="CC217" i="10"/>
  <c r="CD217" i="10"/>
  <c r="CE217" i="10"/>
  <c r="CF217" i="10"/>
  <c r="CG217" i="10"/>
  <c r="CH217" i="10"/>
  <c r="CI217" i="10"/>
  <c r="CJ217" i="10"/>
  <c r="CK217" i="10"/>
  <c r="CL217" i="10"/>
  <c r="CM217" i="10"/>
  <c r="CN217" i="10"/>
  <c r="CO217" i="10"/>
  <c r="CQ217" i="10"/>
  <c r="CR217" i="10"/>
  <c r="CS217" i="10"/>
  <c r="CT217" i="10"/>
  <c r="CU217" i="10"/>
  <c r="CV217" i="10"/>
  <c r="E208" i="10"/>
  <c r="F208" i="10"/>
  <c r="H208" i="10"/>
  <c r="I208" i="10"/>
  <c r="J208" i="10"/>
  <c r="K208" i="10"/>
  <c r="L208" i="10"/>
  <c r="M208" i="10" s="1"/>
  <c r="N208" i="10"/>
  <c r="O208" i="10"/>
  <c r="Q208" i="10"/>
  <c r="R208" i="10"/>
  <c r="S208" i="10"/>
  <c r="T208" i="10"/>
  <c r="U208" i="10"/>
  <c r="W208" i="10"/>
  <c r="X208" i="10"/>
  <c r="Z208" i="10"/>
  <c r="AA208" i="10"/>
  <c r="AC208" i="10"/>
  <c r="AD208" i="10"/>
  <c r="AE208" i="10"/>
  <c r="AG208" i="10"/>
  <c r="AH208" i="10" s="1"/>
  <c r="AI208" i="10"/>
  <c r="AJ208" i="10"/>
  <c r="AK208" i="10" s="1"/>
  <c r="AL208" i="10"/>
  <c r="AM208" i="10"/>
  <c r="AO208" i="10"/>
  <c r="AP208" i="10"/>
  <c r="AQ208" i="10"/>
  <c r="AR208" i="10"/>
  <c r="AS208" i="10"/>
  <c r="AT208" i="10"/>
  <c r="AU208" i="10"/>
  <c r="AV208" i="10"/>
  <c r="AW208" i="10"/>
  <c r="AX208" i="10"/>
  <c r="AY208" i="10"/>
  <c r="AZ208" i="10"/>
  <c r="BA208" i="10"/>
  <c r="BB208" i="10"/>
  <c r="BC208" i="10" s="1"/>
  <c r="BD208" i="10"/>
  <c r="BE208" i="10"/>
  <c r="BF208" i="10"/>
  <c r="BG208" i="10"/>
  <c r="BH208" i="10"/>
  <c r="BI208" i="10"/>
  <c r="BJ208" i="10"/>
  <c r="BK208" i="10"/>
  <c r="BL208" i="10"/>
  <c r="BM208" i="10"/>
  <c r="BN208" i="10"/>
  <c r="BO208" i="10"/>
  <c r="BP208" i="10"/>
  <c r="BQ208" i="10"/>
  <c r="BR208" i="10"/>
  <c r="BS208" i="10"/>
  <c r="BT208" i="10"/>
  <c r="BU208" i="10"/>
  <c r="BV208" i="10"/>
  <c r="BW208" i="10"/>
  <c r="BY208" i="10"/>
  <c r="BZ208" i="10"/>
  <c r="CA208" i="10"/>
  <c r="CB208" i="10"/>
  <c r="CC208" i="10"/>
  <c r="CD208" i="10"/>
  <c r="CE208" i="10"/>
  <c r="CF208" i="10"/>
  <c r="CG208" i="10" s="1"/>
  <c r="CH208" i="10"/>
  <c r="CI208" i="10"/>
  <c r="CJ208" i="10"/>
  <c r="CK208" i="10"/>
  <c r="CL208" i="10"/>
  <c r="CM208" i="10"/>
  <c r="CN208" i="10"/>
  <c r="CO208" i="10"/>
  <c r="CQ208" i="10"/>
  <c r="CR208" i="10"/>
  <c r="CS208" i="10"/>
  <c r="CT208" i="10"/>
  <c r="CU208" i="10"/>
  <c r="CV208" i="10"/>
  <c r="E196" i="10"/>
  <c r="F196" i="10"/>
  <c r="G196" i="10"/>
  <c r="H196" i="10"/>
  <c r="I196" i="10"/>
  <c r="J196" i="10"/>
  <c r="K196" i="10"/>
  <c r="L196" i="10"/>
  <c r="M196" i="10" s="1"/>
  <c r="N196" i="10"/>
  <c r="O196" i="10"/>
  <c r="Q196" i="10"/>
  <c r="R196" i="10"/>
  <c r="S196" i="10"/>
  <c r="T196" i="10"/>
  <c r="U196" i="10"/>
  <c r="W196" i="10"/>
  <c r="X196" i="10"/>
  <c r="Z196" i="10"/>
  <c r="AA196" i="10"/>
  <c r="AC196" i="10"/>
  <c r="AD196" i="10"/>
  <c r="AE196" i="10"/>
  <c r="AG196" i="10"/>
  <c r="AI196" i="10"/>
  <c r="AJ196" i="10"/>
  <c r="AL196" i="10"/>
  <c r="AM196" i="10"/>
  <c r="AO196" i="10"/>
  <c r="AP196" i="10"/>
  <c r="AQ196" i="10"/>
  <c r="AR196" i="10"/>
  <c r="AS196" i="10"/>
  <c r="AT196" i="10"/>
  <c r="AU196" i="10"/>
  <c r="AV196" i="10"/>
  <c r="AW196" i="10"/>
  <c r="AX196" i="10"/>
  <c r="AY196" i="10"/>
  <c r="AZ196" i="10"/>
  <c r="BA196" i="10"/>
  <c r="BB196" i="10"/>
  <c r="BD196" i="10"/>
  <c r="BE196" i="10"/>
  <c r="BF196" i="10"/>
  <c r="BG196" i="10"/>
  <c r="BH196" i="10"/>
  <c r="BI196" i="10"/>
  <c r="BJ196" i="10"/>
  <c r="BK196" i="10"/>
  <c r="BL196" i="10"/>
  <c r="BM196" i="10"/>
  <c r="BN196" i="10"/>
  <c r="BO196" i="10"/>
  <c r="BP196" i="10"/>
  <c r="BQ196" i="10"/>
  <c r="BR196" i="10"/>
  <c r="BS196" i="10"/>
  <c r="BT196" i="10"/>
  <c r="BU196" i="10"/>
  <c r="BV196" i="10"/>
  <c r="BW196" i="10"/>
  <c r="BY196" i="10"/>
  <c r="BZ196" i="10"/>
  <c r="CA196" i="10"/>
  <c r="CB196" i="10"/>
  <c r="CC196" i="10"/>
  <c r="CD196" i="10"/>
  <c r="CE196" i="10"/>
  <c r="CF196" i="10"/>
  <c r="CG196" i="10"/>
  <c r="CH196" i="10"/>
  <c r="CI196" i="10"/>
  <c r="CJ196" i="10"/>
  <c r="CK196" i="10"/>
  <c r="CL196" i="10"/>
  <c r="CM196" i="10"/>
  <c r="CN196" i="10"/>
  <c r="CO196" i="10"/>
  <c r="CQ196" i="10"/>
  <c r="CR196" i="10"/>
  <c r="CS196" i="10"/>
  <c r="CT196" i="10"/>
  <c r="CU196" i="10"/>
  <c r="CV196" i="10"/>
  <c r="E192" i="10"/>
  <c r="F192" i="10"/>
  <c r="G192" i="10"/>
  <c r="H192" i="10"/>
  <c r="I192" i="10"/>
  <c r="J192" i="10"/>
  <c r="K192" i="10"/>
  <c r="L192" i="10"/>
  <c r="N192" i="10"/>
  <c r="O192" i="10"/>
  <c r="P192" i="10"/>
  <c r="Q192" i="10"/>
  <c r="R192" i="10"/>
  <c r="S192" i="10"/>
  <c r="T192" i="10"/>
  <c r="U192" i="10"/>
  <c r="W192" i="10"/>
  <c r="X192" i="10"/>
  <c r="Z192" i="10"/>
  <c r="AA192" i="10"/>
  <c r="AC192" i="10"/>
  <c r="AD192" i="10"/>
  <c r="AE192" i="10"/>
  <c r="AG192" i="10"/>
  <c r="AI192" i="10"/>
  <c r="AJ192" i="10"/>
  <c r="AL192" i="10"/>
  <c r="AM192" i="10"/>
  <c r="AO192" i="10"/>
  <c r="AP192" i="10"/>
  <c r="AQ192" i="10"/>
  <c r="AR192" i="10"/>
  <c r="AS192" i="10"/>
  <c r="AT192" i="10"/>
  <c r="AU192" i="10"/>
  <c r="AV192" i="10"/>
  <c r="AX192" i="10"/>
  <c r="AY192" i="10"/>
  <c r="BA192" i="10"/>
  <c r="BB192" i="10"/>
  <c r="BD192" i="10"/>
  <c r="BE192" i="10"/>
  <c r="BF192" i="10"/>
  <c r="BG192" i="10"/>
  <c r="BH192" i="10"/>
  <c r="BI192" i="10"/>
  <c r="BJ192" i="10"/>
  <c r="BK192" i="10"/>
  <c r="BL192" i="10"/>
  <c r="BM192" i="10"/>
  <c r="BN192" i="10"/>
  <c r="BO192" i="10"/>
  <c r="BP192" i="10"/>
  <c r="BQ192" i="10"/>
  <c r="BR192" i="10"/>
  <c r="BS192" i="10"/>
  <c r="BT192" i="10"/>
  <c r="BU192" i="10"/>
  <c r="BV192" i="10"/>
  <c r="BW192" i="10"/>
  <c r="BY192" i="10"/>
  <c r="BZ192" i="10"/>
  <c r="CA192" i="10"/>
  <c r="CB192" i="10"/>
  <c r="CC192" i="10"/>
  <c r="CD192" i="10"/>
  <c r="CE192" i="10"/>
  <c r="CF192" i="10"/>
  <c r="CG192" i="10"/>
  <c r="CH192" i="10"/>
  <c r="CI192" i="10"/>
  <c r="CJ192" i="10"/>
  <c r="CK192" i="10"/>
  <c r="CL192" i="10"/>
  <c r="CM192" i="10"/>
  <c r="CN192" i="10"/>
  <c r="CO192" i="10"/>
  <c r="CQ192" i="10"/>
  <c r="CR192" i="10"/>
  <c r="CS192" i="10"/>
  <c r="CT192" i="10"/>
  <c r="CU192" i="10"/>
  <c r="CV192" i="10"/>
  <c r="E178" i="10"/>
  <c r="F178" i="10"/>
  <c r="G178" i="10"/>
  <c r="H178" i="10"/>
  <c r="I178" i="10"/>
  <c r="J178" i="10"/>
  <c r="K178" i="10"/>
  <c r="L178" i="10"/>
  <c r="M178" i="10" s="1"/>
  <c r="N178" i="10"/>
  <c r="O178" i="10"/>
  <c r="Q178" i="10"/>
  <c r="R178" i="10"/>
  <c r="S178" i="10"/>
  <c r="T178" i="10"/>
  <c r="U178" i="10"/>
  <c r="V178" i="10"/>
  <c r="W178" i="10"/>
  <c r="X178" i="10"/>
  <c r="Z178" i="10"/>
  <c r="AA178" i="10"/>
  <c r="AC178" i="10"/>
  <c r="AD178" i="10"/>
  <c r="AE178" i="10"/>
  <c r="AG178" i="10"/>
  <c r="AI178" i="10"/>
  <c r="AJ178" i="10"/>
  <c r="AL178" i="10"/>
  <c r="AM178" i="10"/>
  <c r="AO178" i="10"/>
  <c r="AP178" i="10"/>
  <c r="AQ178" i="10"/>
  <c r="AR178" i="10"/>
  <c r="AS178" i="10"/>
  <c r="AT178" i="10"/>
  <c r="AU178" i="10"/>
  <c r="AV178" i="10"/>
  <c r="AW178" i="10"/>
  <c r="AX178" i="10"/>
  <c r="AY178" i="10"/>
  <c r="AZ178" i="10"/>
  <c r="BA178" i="10"/>
  <c r="BB178" i="10"/>
  <c r="BC178" i="10" s="1"/>
  <c r="BD178" i="10"/>
  <c r="BE178" i="10"/>
  <c r="BG178" i="10"/>
  <c r="BH178" i="10"/>
  <c r="BI178" i="10"/>
  <c r="BJ178" i="10"/>
  <c r="BK178" i="10"/>
  <c r="BL178" i="10"/>
  <c r="BM178" i="10"/>
  <c r="BN178" i="10"/>
  <c r="BO178" i="10"/>
  <c r="BP178" i="10"/>
  <c r="BQ178" i="10"/>
  <c r="BR178" i="10"/>
  <c r="BS178" i="10"/>
  <c r="BT178" i="10"/>
  <c r="BU178" i="10"/>
  <c r="BV178" i="10"/>
  <c r="BW178" i="10"/>
  <c r="BX178" i="10"/>
  <c r="BY178" i="10"/>
  <c r="BZ178" i="10"/>
  <c r="CA178" i="10"/>
  <c r="CB178" i="10"/>
  <c r="CC178" i="10"/>
  <c r="CD178" i="10"/>
  <c r="CE178" i="10"/>
  <c r="CF178" i="10"/>
  <c r="CG178" i="10"/>
  <c r="CH178" i="10"/>
  <c r="CI178" i="10"/>
  <c r="CJ178" i="10"/>
  <c r="CK178" i="10"/>
  <c r="CL178" i="10"/>
  <c r="CM178" i="10"/>
  <c r="CN178" i="10"/>
  <c r="CO178" i="10"/>
  <c r="CQ178" i="10"/>
  <c r="CR178" i="10"/>
  <c r="CS178" i="10"/>
  <c r="CT178" i="10"/>
  <c r="CU178" i="10"/>
  <c r="CV178" i="10"/>
  <c r="E166" i="10"/>
  <c r="F166" i="10"/>
  <c r="G166" i="10" s="1"/>
  <c r="H166" i="10"/>
  <c r="I166" i="10"/>
  <c r="J166" i="10"/>
  <c r="K166" i="10"/>
  <c r="L166" i="10"/>
  <c r="M166" i="10" s="1"/>
  <c r="N166" i="10"/>
  <c r="O166" i="10"/>
  <c r="Q166" i="10"/>
  <c r="R166" i="10"/>
  <c r="S166" i="10"/>
  <c r="T166" i="10"/>
  <c r="U166" i="10"/>
  <c r="W166" i="10"/>
  <c r="X166" i="10"/>
  <c r="Z166" i="10"/>
  <c r="AA166" i="10"/>
  <c r="AC166" i="10"/>
  <c r="AD166" i="10"/>
  <c r="AE166" i="10"/>
  <c r="AG166" i="10"/>
  <c r="AH166" i="10" s="1"/>
  <c r="AI166" i="10"/>
  <c r="AJ166" i="10"/>
  <c r="AL166" i="10"/>
  <c r="AM166" i="10"/>
  <c r="AO166" i="10"/>
  <c r="AP166" i="10"/>
  <c r="AQ166" i="10"/>
  <c r="AR166" i="10"/>
  <c r="AS166" i="10"/>
  <c r="AU166" i="10"/>
  <c r="AV166" i="10"/>
  <c r="AW166" i="10"/>
  <c r="AX166" i="10"/>
  <c r="AY166" i="10"/>
  <c r="AZ166" i="10"/>
  <c r="BA166" i="10"/>
  <c r="BB166" i="10"/>
  <c r="BC166" i="10" s="1"/>
  <c r="BD166" i="10"/>
  <c r="BE166" i="10"/>
  <c r="BF166" i="10"/>
  <c r="BG166" i="10"/>
  <c r="BH166" i="10"/>
  <c r="BI166" i="10"/>
  <c r="BJ166" i="10"/>
  <c r="BK166" i="10"/>
  <c r="BL166" i="10"/>
  <c r="BM166" i="10"/>
  <c r="BN166" i="10"/>
  <c r="BO166" i="10"/>
  <c r="BP166" i="10"/>
  <c r="BQ166" i="10"/>
  <c r="BR166" i="10"/>
  <c r="BS166" i="10"/>
  <c r="BT166" i="10"/>
  <c r="BU166" i="10"/>
  <c r="BV166" i="10"/>
  <c r="BW166" i="10"/>
  <c r="BY166" i="10"/>
  <c r="BZ166" i="10"/>
  <c r="CA166" i="10"/>
  <c r="CB166" i="10"/>
  <c r="CC166" i="10"/>
  <c r="CD166" i="10"/>
  <c r="CE166" i="10"/>
  <c r="CF166" i="10"/>
  <c r="CG166" i="10"/>
  <c r="CH166" i="10"/>
  <c r="CI166" i="10"/>
  <c r="CJ166" i="10"/>
  <c r="CK166" i="10"/>
  <c r="CL166" i="10"/>
  <c r="CM166" i="10"/>
  <c r="CN166" i="10"/>
  <c r="CO166" i="10"/>
  <c r="CQ166" i="10"/>
  <c r="CR166" i="10"/>
  <c r="CS166" i="10"/>
  <c r="CT166" i="10"/>
  <c r="CU166" i="10"/>
  <c r="CV166" i="10"/>
  <c r="E154" i="10"/>
  <c r="F154" i="10"/>
  <c r="G154" i="10" s="1"/>
  <c r="H154" i="10"/>
  <c r="I154" i="10"/>
  <c r="J154" i="10"/>
  <c r="K154" i="10"/>
  <c r="L154" i="10"/>
  <c r="M154" i="10" s="1"/>
  <c r="N154" i="10"/>
  <c r="O154" i="10"/>
  <c r="Q154" i="10"/>
  <c r="R154" i="10"/>
  <c r="S154" i="10"/>
  <c r="T154" i="10"/>
  <c r="U154" i="10"/>
  <c r="V154" i="10"/>
  <c r="W154" i="10"/>
  <c r="X154" i="10"/>
  <c r="Z154" i="10"/>
  <c r="AA154" i="10"/>
  <c r="AB154" i="10"/>
  <c r="AC154" i="10"/>
  <c r="AD154" i="10"/>
  <c r="AE154" i="10"/>
  <c r="AG154" i="10"/>
  <c r="AI154" i="10"/>
  <c r="AJ154" i="10"/>
  <c r="AL154" i="10"/>
  <c r="AM154" i="10"/>
  <c r="AO154" i="10"/>
  <c r="AP154" i="10"/>
  <c r="AQ154" i="10"/>
  <c r="AR154" i="10"/>
  <c r="AS154" i="10"/>
  <c r="AU154" i="10"/>
  <c r="AV154" i="10"/>
  <c r="AW154" i="10"/>
  <c r="AX154" i="10"/>
  <c r="AY154" i="10"/>
  <c r="AZ154" i="10"/>
  <c r="BA154" i="10"/>
  <c r="BB154" i="10"/>
  <c r="BC154" i="10" s="1"/>
  <c r="BD154" i="10"/>
  <c r="BE154" i="10"/>
  <c r="BF154" i="10" s="1"/>
  <c r="BG154" i="10"/>
  <c r="BH154" i="10"/>
  <c r="BI154" i="10"/>
  <c r="BJ154" i="10"/>
  <c r="BK154" i="10"/>
  <c r="BL154" i="10" s="1"/>
  <c r="BM154" i="10"/>
  <c r="BN154" i="10"/>
  <c r="BO154" i="10"/>
  <c r="BP154" i="10"/>
  <c r="BQ154" i="10"/>
  <c r="BR154" i="10"/>
  <c r="BS154" i="10"/>
  <c r="BT154" i="10"/>
  <c r="BU154" i="10"/>
  <c r="BV154" i="10"/>
  <c r="BW154" i="10"/>
  <c r="BY154" i="10"/>
  <c r="BZ154" i="10"/>
  <c r="CA154" i="10"/>
  <c r="CB154" i="10"/>
  <c r="CC154" i="10"/>
  <c r="CD154" i="10"/>
  <c r="CE154" i="10"/>
  <c r="CF154" i="10"/>
  <c r="CG154" i="10" s="1"/>
  <c r="CH154" i="10"/>
  <c r="CI154" i="10"/>
  <c r="CJ154" i="10"/>
  <c r="CK154" i="10"/>
  <c r="CL154" i="10"/>
  <c r="CM154" i="10"/>
  <c r="CN154" i="10"/>
  <c r="CO154" i="10"/>
  <c r="CQ154" i="10"/>
  <c r="CR154" i="10"/>
  <c r="CS154" i="10"/>
  <c r="CT154" i="10"/>
  <c r="CU154" i="10"/>
  <c r="CV154" i="10"/>
  <c r="E143" i="10"/>
  <c r="F143" i="10"/>
  <c r="G143" i="10" s="1"/>
  <c r="H143" i="10"/>
  <c r="I143" i="10"/>
  <c r="J143" i="10"/>
  <c r="K143" i="10"/>
  <c r="L143" i="10"/>
  <c r="M143" i="10"/>
  <c r="N143" i="10"/>
  <c r="O143" i="10"/>
  <c r="P143" i="10"/>
  <c r="Q143" i="10"/>
  <c r="R143" i="10"/>
  <c r="S143" i="10"/>
  <c r="T143" i="10"/>
  <c r="U143" i="10"/>
  <c r="W143" i="10"/>
  <c r="X143" i="10"/>
  <c r="Z143" i="10"/>
  <c r="AA143" i="10"/>
  <c r="AC143" i="10"/>
  <c r="AD143" i="10"/>
  <c r="AE143" i="10"/>
  <c r="AI143" i="10"/>
  <c r="AJ143" i="10"/>
  <c r="AL143" i="10"/>
  <c r="AM143" i="10"/>
  <c r="AO143" i="10"/>
  <c r="AP143" i="10"/>
  <c r="AQ143" i="10"/>
  <c r="AR143" i="10"/>
  <c r="AS143" i="10"/>
  <c r="AU143" i="10"/>
  <c r="AV143" i="10"/>
  <c r="AW143" i="10"/>
  <c r="AX143" i="10"/>
  <c r="AY143" i="10"/>
  <c r="AZ143" i="10"/>
  <c r="BA143" i="10"/>
  <c r="BB143" i="10"/>
  <c r="BD143" i="10"/>
  <c r="BE143" i="10"/>
  <c r="BF143" i="10"/>
  <c r="BG143" i="10"/>
  <c r="BH143" i="10"/>
  <c r="BI143" i="10"/>
  <c r="BJ143" i="10"/>
  <c r="BK143" i="10"/>
  <c r="BL143" i="10"/>
  <c r="BM143" i="10"/>
  <c r="BN143" i="10"/>
  <c r="BO143" i="10"/>
  <c r="BP143" i="10"/>
  <c r="BQ143" i="10"/>
  <c r="BR143" i="10"/>
  <c r="BS143" i="10"/>
  <c r="BT143" i="10"/>
  <c r="BU143" i="10"/>
  <c r="BV143" i="10"/>
  <c r="BW143" i="10"/>
  <c r="BY143" i="10"/>
  <c r="BZ143" i="10"/>
  <c r="CA143" i="10"/>
  <c r="CB143" i="10"/>
  <c r="CC143" i="10"/>
  <c r="CD143" i="10"/>
  <c r="CE143" i="10"/>
  <c r="CF143" i="10"/>
  <c r="CG143" i="10"/>
  <c r="CH143" i="10"/>
  <c r="CI143" i="10"/>
  <c r="CJ143" i="10"/>
  <c r="CK143" i="10"/>
  <c r="CL143" i="10"/>
  <c r="CM143" i="10"/>
  <c r="CN143" i="10"/>
  <c r="CO143" i="10"/>
  <c r="CQ143" i="10"/>
  <c r="CR143" i="10"/>
  <c r="CS143" i="10"/>
  <c r="CT143" i="10"/>
  <c r="CU143" i="10"/>
  <c r="CV143" i="10"/>
  <c r="E132" i="10"/>
  <c r="F132" i="10"/>
  <c r="G132" i="10"/>
  <c r="H132" i="10"/>
  <c r="I132" i="10"/>
  <c r="J132" i="10"/>
  <c r="K132" i="10"/>
  <c r="L132" i="10"/>
  <c r="M132" i="10" s="1"/>
  <c r="N132" i="10"/>
  <c r="O132" i="10"/>
  <c r="P132" i="10"/>
  <c r="Q132" i="10"/>
  <c r="R132" i="10"/>
  <c r="S132" i="10"/>
  <c r="T132" i="10"/>
  <c r="U132" i="10"/>
  <c r="V132" i="10"/>
  <c r="W132" i="10"/>
  <c r="X132" i="10"/>
  <c r="Z132" i="10"/>
  <c r="AA132" i="10"/>
  <c r="AB132" i="10"/>
  <c r="AC132" i="10"/>
  <c r="AD132" i="10"/>
  <c r="AE132" i="10"/>
  <c r="AG132" i="10"/>
  <c r="AI132" i="10"/>
  <c r="AJ132" i="10"/>
  <c r="AL132" i="10"/>
  <c r="AM132" i="10"/>
  <c r="AO132" i="10"/>
  <c r="AP132" i="10"/>
  <c r="AQ132" i="10"/>
  <c r="AR132" i="10"/>
  <c r="AS132" i="10"/>
  <c r="AU132" i="10"/>
  <c r="AV132" i="10"/>
  <c r="AW132" i="10"/>
  <c r="AX132" i="10"/>
  <c r="AY132" i="10"/>
  <c r="AZ132" i="10"/>
  <c r="BA132" i="10"/>
  <c r="BB132" i="10"/>
  <c r="BD132" i="10"/>
  <c r="BE132" i="10"/>
  <c r="BF132" i="10"/>
  <c r="BG132" i="10"/>
  <c r="BH132" i="10"/>
  <c r="BI132" i="10"/>
  <c r="BJ132" i="10"/>
  <c r="BK132" i="10"/>
  <c r="BL132" i="10"/>
  <c r="BM132" i="10"/>
  <c r="BN132" i="10"/>
  <c r="BO132" i="10"/>
  <c r="BP132" i="10"/>
  <c r="BQ132" i="10"/>
  <c r="BS132" i="10"/>
  <c r="BT132" i="10"/>
  <c r="BU132" i="10"/>
  <c r="BV132" i="10"/>
  <c r="BW132" i="10"/>
  <c r="BY132" i="10"/>
  <c r="BZ132" i="10"/>
  <c r="CA132" i="10"/>
  <c r="CB132" i="10"/>
  <c r="CC132" i="10"/>
  <c r="CD132" i="10"/>
  <c r="CE132" i="10"/>
  <c r="CF132" i="10"/>
  <c r="CG132" i="10"/>
  <c r="CH132" i="10"/>
  <c r="CI132" i="10"/>
  <c r="CJ132" i="10"/>
  <c r="CK132" i="10"/>
  <c r="CL132" i="10"/>
  <c r="CM132" i="10"/>
  <c r="CN132" i="10"/>
  <c r="CO132" i="10"/>
  <c r="CQ132" i="10"/>
  <c r="CR132" i="10"/>
  <c r="CS132" i="10"/>
  <c r="CT132" i="10"/>
  <c r="CU132" i="10"/>
  <c r="CV132" i="10"/>
  <c r="E120" i="10"/>
  <c r="F120" i="10"/>
  <c r="G120" i="10"/>
  <c r="H120" i="10"/>
  <c r="I120" i="10"/>
  <c r="J120" i="10"/>
  <c r="K120" i="10"/>
  <c r="L120" i="10"/>
  <c r="N120" i="10"/>
  <c r="O120" i="10"/>
  <c r="Q120" i="10"/>
  <c r="R120" i="10"/>
  <c r="S120" i="10"/>
  <c r="T120" i="10"/>
  <c r="U120" i="10"/>
  <c r="V120" i="10"/>
  <c r="W120" i="10"/>
  <c r="X120" i="10"/>
  <c r="Y120" i="10" s="1"/>
  <c r="Z120" i="10"/>
  <c r="AA120" i="10"/>
  <c r="AC120" i="10"/>
  <c r="AD120" i="10"/>
  <c r="AE120" i="10"/>
  <c r="AG120" i="10"/>
  <c r="AI120" i="10"/>
  <c r="AJ120" i="10"/>
  <c r="AL120" i="10"/>
  <c r="AM120" i="10"/>
  <c r="AO120" i="10"/>
  <c r="AP120" i="10"/>
  <c r="AQ120" i="10"/>
  <c r="AR120" i="10"/>
  <c r="AS120" i="10"/>
  <c r="AT120" i="10"/>
  <c r="AU120" i="10"/>
  <c r="AV120" i="10"/>
  <c r="AW120" i="10"/>
  <c r="AX120" i="10"/>
  <c r="AY120" i="10"/>
  <c r="AZ120" i="10"/>
  <c r="BA120" i="10"/>
  <c r="BB120" i="10"/>
  <c r="BD120" i="10"/>
  <c r="BE120" i="10"/>
  <c r="BF120" i="10"/>
  <c r="BG120" i="10"/>
  <c r="BH120" i="10"/>
  <c r="BI120" i="10"/>
  <c r="BJ120" i="10"/>
  <c r="BK120" i="10"/>
  <c r="BL120" i="10"/>
  <c r="BM120" i="10"/>
  <c r="BN120" i="10"/>
  <c r="BO120" i="10"/>
  <c r="BP120" i="10"/>
  <c r="BQ120" i="10"/>
  <c r="BR120" i="10"/>
  <c r="BS120" i="10"/>
  <c r="BT120" i="10"/>
  <c r="BU120" i="10"/>
  <c r="BV120" i="10"/>
  <c r="BW120" i="10"/>
  <c r="BX120" i="10"/>
  <c r="BY120" i="10"/>
  <c r="BZ120" i="10"/>
  <c r="CA120" i="10"/>
  <c r="CB120" i="10"/>
  <c r="CC120" i="10"/>
  <c r="CD120" i="10"/>
  <c r="CE120" i="10"/>
  <c r="CF120" i="10"/>
  <c r="CG120" i="10"/>
  <c r="CH120" i="10"/>
  <c r="CI120" i="10"/>
  <c r="CJ120" i="10"/>
  <c r="CK120" i="10"/>
  <c r="CL120" i="10"/>
  <c r="CM120" i="10"/>
  <c r="CN120" i="10"/>
  <c r="CO120" i="10"/>
  <c r="CQ120" i="10"/>
  <c r="CR120" i="10"/>
  <c r="CS120" i="10"/>
  <c r="CT120" i="10"/>
  <c r="CU120" i="10"/>
  <c r="CV120" i="10"/>
  <c r="E111" i="10"/>
  <c r="F111" i="10"/>
  <c r="G111" i="10"/>
  <c r="H111" i="10"/>
  <c r="I111" i="10"/>
  <c r="J111" i="10"/>
  <c r="K111" i="10"/>
  <c r="L111" i="10"/>
  <c r="M111" i="10" s="1"/>
  <c r="N111" i="10"/>
  <c r="O111" i="10"/>
  <c r="Q111" i="10"/>
  <c r="R111" i="10"/>
  <c r="S111" i="10"/>
  <c r="T111" i="10"/>
  <c r="U111" i="10"/>
  <c r="W111" i="10"/>
  <c r="X111" i="10"/>
  <c r="Y111" i="10" s="1"/>
  <c r="Z111" i="10"/>
  <c r="AA111" i="10"/>
  <c r="AB111" i="10"/>
  <c r="AC111" i="10"/>
  <c r="AD111" i="10"/>
  <c r="AE111" i="10"/>
  <c r="AG111" i="10"/>
  <c r="AI111" i="10"/>
  <c r="AJ111" i="10"/>
  <c r="AL111" i="10"/>
  <c r="AM111" i="10"/>
  <c r="AO111" i="10"/>
  <c r="AP111" i="10"/>
  <c r="AQ111" i="10"/>
  <c r="AR111" i="10"/>
  <c r="AS111" i="10"/>
  <c r="AU111" i="10"/>
  <c r="AV111" i="10"/>
  <c r="AW111" i="10"/>
  <c r="AX111" i="10"/>
  <c r="AY111" i="10"/>
  <c r="AZ111" i="10"/>
  <c r="BA111" i="10"/>
  <c r="BB111" i="10"/>
  <c r="BC111" i="10" s="1"/>
  <c r="BD111" i="10"/>
  <c r="BE111" i="10"/>
  <c r="BF111" i="10"/>
  <c r="BG111" i="10"/>
  <c r="BH111" i="10"/>
  <c r="BI111" i="10"/>
  <c r="BJ111" i="10"/>
  <c r="BK111" i="10"/>
  <c r="BL111" i="10"/>
  <c r="BM111" i="10"/>
  <c r="BN111" i="10"/>
  <c r="BO111" i="10"/>
  <c r="BP111" i="10"/>
  <c r="BQ111" i="10"/>
  <c r="BR111" i="10"/>
  <c r="BS111" i="10"/>
  <c r="BT111" i="10"/>
  <c r="BU111" i="10"/>
  <c r="BV111" i="10"/>
  <c r="BW111" i="10"/>
  <c r="BY111" i="10"/>
  <c r="BZ111" i="10"/>
  <c r="CA111" i="10"/>
  <c r="CB111" i="10"/>
  <c r="CC111" i="10"/>
  <c r="CD111" i="10"/>
  <c r="CE111" i="10"/>
  <c r="CF111" i="10"/>
  <c r="CG111" i="10"/>
  <c r="CH111" i="10"/>
  <c r="CI111" i="10"/>
  <c r="CJ111" i="10"/>
  <c r="CK111" i="10"/>
  <c r="CL111" i="10"/>
  <c r="CM111" i="10"/>
  <c r="CN111" i="10"/>
  <c r="CO111" i="10"/>
  <c r="CQ111" i="10"/>
  <c r="CR111" i="10"/>
  <c r="CS111" i="10"/>
  <c r="CT111" i="10"/>
  <c r="CU111" i="10"/>
  <c r="CV111" i="10"/>
  <c r="E99" i="10"/>
  <c r="F99" i="10"/>
  <c r="H99" i="10"/>
  <c r="I99" i="10"/>
  <c r="J99" i="10"/>
  <c r="K99" i="10"/>
  <c r="L99" i="10"/>
  <c r="M99" i="10" s="1"/>
  <c r="N99" i="10"/>
  <c r="O99" i="10"/>
  <c r="Q99" i="10"/>
  <c r="R99" i="10"/>
  <c r="S99" i="10"/>
  <c r="T99" i="10"/>
  <c r="U99" i="10"/>
  <c r="V99" i="10"/>
  <c r="W99" i="10"/>
  <c r="X99" i="10"/>
  <c r="Y99" i="10"/>
  <c r="Z99" i="10"/>
  <c r="AA99" i="10"/>
  <c r="AB99" i="10"/>
  <c r="AC99" i="10"/>
  <c r="AD99" i="10"/>
  <c r="AE99" i="10"/>
  <c r="AG99" i="10"/>
  <c r="AI99" i="10"/>
  <c r="AJ99" i="10"/>
  <c r="AL99" i="10"/>
  <c r="AM99" i="10"/>
  <c r="AO99" i="10"/>
  <c r="AP99" i="10"/>
  <c r="AQ99" i="10"/>
  <c r="AR99" i="10"/>
  <c r="AS99" i="10"/>
  <c r="AU99" i="10"/>
  <c r="AV99" i="10"/>
  <c r="AW99" i="10"/>
  <c r="AX99" i="10"/>
  <c r="AY99" i="10"/>
  <c r="AZ99" i="10"/>
  <c r="BA99" i="10"/>
  <c r="BB99" i="10"/>
  <c r="BC99" i="10" s="1"/>
  <c r="BD99" i="10"/>
  <c r="BE99" i="10"/>
  <c r="BF99" i="10"/>
  <c r="BG99" i="10"/>
  <c r="BH99" i="10"/>
  <c r="BI99" i="10"/>
  <c r="BJ99" i="10"/>
  <c r="BK99" i="10"/>
  <c r="BL99" i="10"/>
  <c r="BM99" i="10"/>
  <c r="BN99" i="10"/>
  <c r="BO99" i="10"/>
  <c r="BP99" i="10"/>
  <c r="BQ99" i="10"/>
  <c r="BR99" i="10"/>
  <c r="BS99" i="10"/>
  <c r="BT99" i="10"/>
  <c r="BU99" i="10"/>
  <c r="BV99" i="10"/>
  <c r="BW99" i="10"/>
  <c r="BY99" i="10"/>
  <c r="BZ99" i="10"/>
  <c r="CA99" i="10"/>
  <c r="CB99" i="10"/>
  <c r="CC99" i="10"/>
  <c r="CD99" i="10"/>
  <c r="CE99" i="10"/>
  <c r="CF99" i="10"/>
  <c r="CG99" i="10"/>
  <c r="CH99" i="10"/>
  <c r="CI99" i="10"/>
  <c r="CJ99" i="10"/>
  <c r="CK99" i="10"/>
  <c r="CL99" i="10"/>
  <c r="CM99" i="10"/>
  <c r="CN99" i="10"/>
  <c r="CO99" i="10"/>
  <c r="CQ99" i="10"/>
  <c r="CR99" i="10"/>
  <c r="CS99" i="10"/>
  <c r="CT99" i="10"/>
  <c r="CU99" i="10"/>
  <c r="CV99" i="10"/>
  <c r="E94" i="10"/>
  <c r="F94" i="10"/>
  <c r="G94" i="10"/>
  <c r="H94" i="10"/>
  <c r="I94" i="10"/>
  <c r="J94" i="10"/>
  <c r="K94" i="10"/>
  <c r="L94" i="10"/>
  <c r="M94" i="10"/>
  <c r="N94" i="10"/>
  <c r="O94" i="10"/>
  <c r="P94" i="10"/>
  <c r="Q94" i="10"/>
  <c r="R94" i="10"/>
  <c r="S94" i="10"/>
  <c r="T94" i="10"/>
  <c r="U94" i="10"/>
  <c r="V94" i="10"/>
  <c r="W94" i="10"/>
  <c r="X94" i="10"/>
  <c r="Y94" i="10"/>
  <c r="Z94" i="10"/>
  <c r="AA94" i="10"/>
  <c r="AB94" i="10"/>
  <c r="AC94" i="10"/>
  <c r="AD94" i="10"/>
  <c r="AE94" i="10"/>
  <c r="AG94" i="10"/>
  <c r="AI94" i="10"/>
  <c r="AJ94" i="10"/>
  <c r="AL94" i="10"/>
  <c r="AM94" i="10"/>
  <c r="AO94" i="10"/>
  <c r="AP94" i="10"/>
  <c r="AQ94" i="10"/>
  <c r="AR94" i="10"/>
  <c r="AS94" i="10"/>
  <c r="AT94" i="10"/>
  <c r="AU94" i="10"/>
  <c r="AV94" i="10"/>
  <c r="AW94" i="10"/>
  <c r="AX94" i="10"/>
  <c r="AY94" i="10"/>
  <c r="AZ94" i="10"/>
  <c r="BA94" i="10"/>
  <c r="BB94" i="10"/>
  <c r="BC94" i="10" s="1"/>
  <c r="BD94" i="10"/>
  <c r="BE94" i="10"/>
  <c r="BF94" i="10"/>
  <c r="BG94" i="10"/>
  <c r="BH94" i="10"/>
  <c r="BI94" i="10"/>
  <c r="BJ94" i="10"/>
  <c r="BK94" i="10"/>
  <c r="BL94" i="10"/>
  <c r="BM94" i="10"/>
  <c r="BN94" i="10"/>
  <c r="BO94" i="10"/>
  <c r="BP94" i="10"/>
  <c r="BQ94" i="10"/>
  <c r="BR94" i="10"/>
  <c r="BS94" i="10"/>
  <c r="BT94" i="10"/>
  <c r="BU94" i="10"/>
  <c r="BV94" i="10"/>
  <c r="BW94" i="10"/>
  <c r="BY94" i="10"/>
  <c r="BZ94" i="10"/>
  <c r="CA94" i="10"/>
  <c r="CB94" i="10"/>
  <c r="CC94" i="10"/>
  <c r="CD94" i="10"/>
  <c r="CE94" i="10"/>
  <c r="CF94" i="10"/>
  <c r="CG94" i="10"/>
  <c r="CH94" i="10"/>
  <c r="CI94" i="10"/>
  <c r="CJ94" i="10"/>
  <c r="CK94" i="10"/>
  <c r="CL94" i="10"/>
  <c r="CM94" i="10"/>
  <c r="CN94" i="10"/>
  <c r="CO94" i="10"/>
  <c r="CQ94" i="10"/>
  <c r="CR94" i="10"/>
  <c r="CS94" i="10"/>
  <c r="CT94" i="10"/>
  <c r="CU94" i="10"/>
  <c r="CV94" i="10"/>
  <c r="E77" i="10"/>
  <c r="F77" i="10"/>
  <c r="G77" i="10"/>
  <c r="H77" i="10"/>
  <c r="I77" i="10"/>
  <c r="J77" i="10"/>
  <c r="K77" i="10"/>
  <c r="L77" i="10"/>
  <c r="M77" i="10" s="1"/>
  <c r="N77" i="10"/>
  <c r="O77" i="10"/>
  <c r="Q77" i="10"/>
  <c r="R77" i="10"/>
  <c r="S77" i="10"/>
  <c r="T77" i="10"/>
  <c r="U77" i="10"/>
  <c r="V77" i="10" s="1"/>
  <c r="W77" i="10"/>
  <c r="X77" i="10"/>
  <c r="Z77" i="10"/>
  <c r="AA77" i="10"/>
  <c r="AB77" i="10" s="1"/>
  <c r="AC77" i="10"/>
  <c r="AD77" i="10"/>
  <c r="AE77" i="10"/>
  <c r="AG77" i="10"/>
  <c r="AI77" i="10"/>
  <c r="AJ77" i="10"/>
  <c r="AK77" i="10" s="1"/>
  <c r="AL77" i="10"/>
  <c r="AM77" i="10"/>
  <c r="AO77" i="10"/>
  <c r="AP77" i="10"/>
  <c r="AQ77" i="10"/>
  <c r="AR77" i="10"/>
  <c r="AS77" i="10"/>
  <c r="AU77" i="10"/>
  <c r="AV77" i="10"/>
  <c r="AX77" i="10"/>
  <c r="AY77" i="10"/>
  <c r="BA77" i="10"/>
  <c r="BB77" i="10"/>
  <c r="BC77" i="10" s="1"/>
  <c r="BD77" i="10"/>
  <c r="BE77" i="10"/>
  <c r="BG77" i="10"/>
  <c r="BH77" i="10"/>
  <c r="BI77" i="10"/>
  <c r="BJ77" i="10"/>
  <c r="BK77" i="10"/>
  <c r="BL77" i="10"/>
  <c r="BM77" i="10"/>
  <c r="BN77" i="10"/>
  <c r="BO77" i="10"/>
  <c r="BP77" i="10"/>
  <c r="BQ77" i="10"/>
  <c r="BR77" i="10"/>
  <c r="BS77" i="10"/>
  <c r="BT77" i="10"/>
  <c r="BU77" i="10"/>
  <c r="BV77" i="10"/>
  <c r="BW77" i="10"/>
  <c r="BY77" i="10"/>
  <c r="BZ77" i="10"/>
  <c r="CA77" i="10"/>
  <c r="CB77" i="10"/>
  <c r="CC77" i="10"/>
  <c r="CD77" i="10"/>
  <c r="CE77" i="10"/>
  <c r="CF77" i="10"/>
  <c r="CG77" i="10"/>
  <c r="CH77" i="10"/>
  <c r="CI77" i="10"/>
  <c r="CK77" i="10"/>
  <c r="CL77" i="10"/>
  <c r="CM77" i="10"/>
  <c r="CN77" i="10"/>
  <c r="CO77" i="10"/>
  <c r="CQ77" i="10"/>
  <c r="CR77" i="10"/>
  <c r="CT77" i="10"/>
  <c r="CU77" i="10"/>
  <c r="CV77" i="10"/>
  <c r="E71" i="10"/>
  <c r="F71" i="10"/>
  <c r="G71" i="10"/>
  <c r="H71" i="10"/>
  <c r="I71" i="10"/>
  <c r="J71" i="10"/>
  <c r="K71" i="10"/>
  <c r="L71" i="10"/>
  <c r="M71" i="10"/>
  <c r="N71" i="10"/>
  <c r="O71" i="10"/>
  <c r="P71" i="10"/>
  <c r="Q71" i="10"/>
  <c r="R71" i="10"/>
  <c r="S71" i="10"/>
  <c r="T71" i="10"/>
  <c r="U71" i="10"/>
  <c r="V71" i="10" s="1"/>
  <c r="W71" i="10"/>
  <c r="X71" i="10"/>
  <c r="Z71" i="10"/>
  <c r="AA71" i="10"/>
  <c r="AC71" i="10"/>
  <c r="AD71" i="10"/>
  <c r="AE71" i="10"/>
  <c r="AG71" i="10"/>
  <c r="AI71" i="10"/>
  <c r="AJ71" i="10"/>
  <c r="AK71" i="10" s="1"/>
  <c r="AL71" i="10"/>
  <c r="AM71" i="10"/>
  <c r="AO71" i="10"/>
  <c r="AP71" i="10"/>
  <c r="AQ71" i="10"/>
  <c r="AR71" i="10"/>
  <c r="AS71" i="10"/>
  <c r="AT71" i="10"/>
  <c r="AU71" i="10"/>
  <c r="AV71" i="10"/>
  <c r="AW71" i="10"/>
  <c r="AX71" i="10"/>
  <c r="AY71" i="10"/>
  <c r="AZ71" i="10"/>
  <c r="BA71" i="10"/>
  <c r="BB71" i="10"/>
  <c r="BC71" i="10" s="1"/>
  <c r="BD71" i="10"/>
  <c r="BE71" i="10"/>
  <c r="BF71" i="10"/>
  <c r="BG71" i="10"/>
  <c r="BH71" i="10"/>
  <c r="BI71" i="10"/>
  <c r="BJ71" i="10"/>
  <c r="BK71" i="10"/>
  <c r="BL71" i="10"/>
  <c r="BM71" i="10"/>
  <c r="BN71" i="10"/>
  <c r="BO71" i="10"/>
  <c r="BP71" i="10"/>
  <c r="BQ71" i="10"/>
  <c r="BR71" i="10"/>
  <c r="BS71" i="10"/>
  <c r="BT71" i="10"/>
  <c r="BU71" i="10"/>
  <c r="BV71" i="10"/>
  <c r="BW71" i="10"/>
  <c r="BX71" i="10"/>
  <c r="BY71" i="10"/>
  <c r="BZ71" i="10"/>
  <c r="CA71" i="10"/>
  <c r="CB71" i="10"/>
  <c r="CC71" i="10"/>
  <c r="CD71" i="10"/>
  <c r="CE71" i="10"/>
  <c r="CF71" i="10"/>
  <c r="CG71" i="10"/>
  <c r="CH71" i="10"/>
  <c r="CI71" i="10"/>
  <c r="CJ71" i="10"/>
  <c r="CK71" i="10"/>
  <c r="CL71" i="10"/>
  <c r="CM71" i="10"/>
  <c r="CN71" i="10"/>
  <c r="CO71" i="10"/>
  <c r="CQ71" i="10"/>
  <c r="CR71" i="10"/>
  <c r="CS71" i="10"/>
  <c r="CT71" i="10"/>
  <c r="CU71" i="10"/>
  <c r="CV71" i="10"/>
  <c r="E54" i="10"/>
  <c r="F54" i="10"/>
  <c r="G54" i="10"/>
  <c r="H54" i="10"/>
  <c r="I54" i="10"/>
  <c r="J54" i="10"/>
  <c r="K54" i="10"/>
  <c r="L54" i="10"/>
  <c r="N54" i="10"/>
  <c r="O54" i="10"/>
  <c r="Q54" i="10"/>
  <c r="R54" i="10"/>
  <c r="T54" i="10"/>
  <c r="U54" i="10"/>
  <c r="V54" i="10"/>
  <c r="W54" i="10"/>
  <c r="X54" i="10"/>
  <c r="Z54" i="10"/>
  <c r="AA54" i="10"/>
  <c r="AC54" i="10"/>
  <c r="AD54" i="10"/>
  <c r="AE54" i="10"/>
  <c r="AG54" i="10"/>
  <c r="AI54" i="10"/>
  <c r="AJ54" i="10"/>
  <c r="AL54" i="10"/>
  <c r="AM54" i="10"/>
  <c r="AO54" i="10"/>
  <c r="AP54" i="10"/>
  <c r="AQ54" i="10" s="1"/>
  <c r="AR54" i="10"/>
  <c r="AS54" i="10"/>
  <c r="AT54" i="10"/>
  <c r="AU54" i="10"/>
  <c r="AV54" i="10"/>
  <c r="AX54" i="10"/>
  <c r="AY54" i="10"/>
  <c r="BA54" i="10"/>
  <c r="BB54" i="10"/>
  <c r="BC54" i="10" s="1"/>
  <c r="BD54" i="10"/>
  <c r="BE54" i="10"/>
  <c r="BF54" i="10"/>
  <c r="BG54" i="10"/>
  <c r="BH54" i="10"/>
  <c r="BI54" i="10"/>
  <c r="BJ54" i="10"/>
  <c r="BK54" i="10"/>
  <c r="BL54" i="10" s="1"/>
  <c r="BM54" i="10"/>
  <c r="BN54" i="10"/>
  <c r="BO54" i="10"/>
  <c r="BP54" i="10"/>
  <c r="BQ54" i="10"/>
  <c r="BR54" i="10"/>
  <c r="BS54" i="10"/>
  <c r="BT54" i="10"/>
  <c r="BU54" i="10"/>
  <c r="BV54" i="10"/>
  <c r="BW54" i="10"/>
  <c r="BY54" i="10"/>
  <c r="BZ54" i="10"/>
  <c r="CA54" i="10"/>
  <c r="CB54" i="10"/>
  <c r="CC54" i="10"/>
  <c r="CD54" i="10"/>
  <c r="CE54" i="10"/>
  <c r="CF54" i="10"/>
  <c r="CG54" i="10" s="1"/>
  <c r="CH54" i="10"/>
  <c r="CI54" i="10"/>
  <c r="CJ54" i="10"/>
  <c r="CK54" i="10"/>
  <c r="CL54" i="10"/>
  <c r="CN54" i="10"/>
  <c r="CO54" i="10"/>
  <c r="CQ54" i="10"/>
  <c r="CR54" i="10"/>
  <c r="CS54" i="10"/>
  <c r="CT54" i="10"/>
  <c r="CU54" i="10"/>
  <c r="CV54" i="10"/>
  <c r="E49" i="10"/>
  <c r="F49" i="10"/>
  <c r="H49" i="10"/>
  <c r="I49" i="10"/>
  <c r="J49" i="10"/>
  <c r="K49" i="10"/>
  <c r="L49" i="10"/>
  <c r="N49" i="10"/>
  <c r="O49" i="10"/>
  <c r="Q49" i="10"/>
  <c r="R49" i="10"/>
  <c r="T49" i="10"/>
  <c r="U49" i="10"/>
  <c r="W49" i="10"/>
  <c r="X49" i="10"/>
  <c r="Y49" i="10"/>
  <c r="Z49" i="10"/>
  <c r="AA49" i="10"/>
  <c r="AC49" i="10"/>
  <c r="AD49" i="10"/>
  <c r="AG49" i="10"/>
  <c r="AI49" i="10"/>
  <c r="AJ49" i="10"/>
  <c r="AL49" i="10"/>
  <c r="AM49" i="10"/>
  <c r="AO49" i="10"/>
  <c r="AP49" i="10"/>
  <c r="AQ49" i="10"/>
  <c r="AR49" i="10"/>
  <c r="AS49" i="10"/>
  <c r="AU49" i="10"/>
  <c r="AV49" i="10"/>
  <c r="AX49" i="10"/>
  <c r="AY49" i="10"/>
  <c r="BA49" i="10"/>
  <c r="BB49" i="10"/>
  <c r="BC49" i="10" s="1"/>
  <c r="BD49" i="10"/>
  <c r="BE49" i="10"/>
  <c r="BF49" i="10" s="1"/>
  <c r="BG49" i="10"/>
  <c r="BH49" i="10"/>
  <c r="BI49" i="10"/>
  <c r="BJ49" i="10"/>
  <c r="BK49" i="10"/>
  <c r="BL49" i="10"/>
  <c r="BM49" i="10"/>
  <c r="BN49" i="10"/>
  <c r="BO49" i="10"/>
  <c r="BP49" i="10"/>
  <c r="BQ49" i="10"/>
  <c r="BS49" i="10"/>
  <c r="BT49" i="10"/>
  <c r="BU49" i="10" s="1"/>
  <c r="BV49" i="10"/>
  <c r="BW49" i="10"/>
  <c r="BY49" i="10"/>
  <c r="BZ49" i="10"/>
  <c r="CB49" i="10"/>
  <c r="CC49" i="10"/>
  <c r="CD49" i="10"/>
  <c r="CE49" i="10"/>
  <c r="CF49" i="10"/>
  <c r="CG49" i="10" s="1"/>
  <c r="CH49" i="10"/>
  <c r="CI49" i="10"/>
  <c r="CJ49" i="10"/>
  <c r="CK49" i="10"/>
  <c r="CL49" i="10"/>
  <c r="CM49" i="10"/>
  <c r="CN49" i="10"/>
  <c r="CO49" i="10"/>
  <c r="CQ49" i="10"/>
  <c r="CR49" i="10"/>
  <c r="CS49" i="10"/>
  <c r="CT49" i="10"/>
  <c r="CU49" i="10"/>
  <c r="CV49" i="10"/>
  <c r="E24" i="10"/>
  <c r="F24" i="10"/>
  <c r="G24" i="10"/>
  <c r="H24" i="10"/>
  <c r="I24" i="10"/>
  <c r="J24" i="10"/>
  <c r="K24" i="10"/>
  <c r="L24" i="10"/>
  <c r="M24" i="10" s="1"/>
  <c r="N24" i="10"/>
  <c r="O24" i="10"/>
  <c r="Q24" i="10"/>
  <c r="R24" i="10"/>
  <c r="S24" i="10"/>
  <c r="T24" i="10"/>
  <c r="U24" i="10"/>
  <c r="V24" i="10"/>
  <c r="W24" i="10"/>
  <c r="X24" i="10"/>
  <c r="Z24" i="10"/>
  <c r="AA24" i="10"/>
  <c r="AC24" i="10"/>
  <c r="AD24" i="10"/>
  <c r="AE24" i="10"/>
  <c r="AG24" i="10"/>
  <c r="AI24" i="10"/>
  <c r="AJ24" i="10"/>
  <c r="AL24" i="10"/>
  <c r="AM24" i="10"/>
  <c r="AO24" i="10"/>
  <c r="AP24" i="10"/>
  <c r="AQ24" i="10"/>
  <c r="AR24" i="10"/>
  <c r="AS24" i="10"/>
  <c r="AT24" i="10"/>
  <c r="AU24" i="10"/>
  <c r="AV24" i="10"/>
  <c r="AW24" i="10"/>
  <c r="AX24" i="10"/>
  <c r="AY24" i="10"/>
  <c r="AZ24" i="10"/>
  <c r="BA24" i="10"/>
  <c r="BB24" i="10"/>
  <c r="BD24" i="10"/>
  <c r="BE24" i="10"/>
  <c r="BF24" i="10"/>
  <c r="BG24" i="10"/>
  <c r="BH24" i="10"/>
  <c r="BI24" i="10"/>
  <c r="BJ24" i="10"/>
  <c r="BK24" i="10"/>
  <c r="BL24" i="10"/>
  <c r="BM24" i="10"/>
  <c r="BN24" i="10"/>
  <c r="BO24" i="10"/>
  <c r="BP24" i="10"/>
  <c r="BQ24" i="10"/>
  <c r="BR24" i="10"/>
  <c r="BS24" i="10"/>
  <c r="BT24" i="10"/>
  <c r="BU24" i="10"/>
  <c r="BV24" i="10"/>
  <c r="BW24" i="10"/>
  <c r="BY24" i="10"/>
  <c r="BZ24" i="10"/>
  <c r="CA24" i="10"/>
  <c r="CB24" i="10"/>
  <c r="CC24" i="10"/>
  <c r="CD24" i="10"/>
  <c r="CE24" i="10"/>
  <c r="CF24" i="10"/>
  <c r="CG24" i="10"/>
  <c r="CH24" i="10"/>
  <c r="CI24" i="10"/>
  <c r="CJ24" i="10"/>
  <c r="CK24" i="10"/>
  <c r="CL24" i="10"/>
  <c r="CM24" i="10"/>
  <c r="CN24" i="10"/>
  <c r="CO24" i="10"/>
  <c r="CQ24" i="10"/>
  <c r="CR24" i="10"/>
  <c r="CS24" i="10"/>
  <c r="CT24" i="10"/>
  <c r="CU24" i="10"/>
  <c r="CV24" i="10"/>
  <c r="E15" i="10"/>
  <c r="F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 s="1"/>
  <c r="AC15" i="10"/>
  <c r="AD15" i="10"/>
  <c r="AE15" i="10"/>
  <c r="AG15" i="10"/>
  <c r="AI15" i="10"/>
  <c r="AJ15" i="10"/>
  <c r="AL15" i="10"/>
  <c r="AM15" i="10"/>
  <c r="AO15" i="10"/>
  <c r="AP15" i="10"/>
  <c r="AQ15" i="10"/>
  <c r="AR15" i="10"/>
  <c r="AS15" i="10"/>
  <c r="AT15" i="10"/>
  <c r="AU15" i="10"/>
  <c r="AV15" i="10"/>
  <c r="AW15" i="10"/>
  <c r="AX15" i="10"/>
  <c r="AY15" i="10"/>
  <c r="AZ15" i="10"/>
  <c r="BA15" i="10"/>
  <c r="BB15" i="10"/>
  <c r="BD15" i="10"/>
  <c r="BE15" i="10"/>
  <c r="BF15" i="10"/>
  <c r="BG15" i="10"/>
  <c r="BH15" i="10"/>
  <c r="BI15" i="10"/>
  <c r="BJ15" i="10"/>
  <c r="BK15" i="10"/>
  <c r="BL15" i="10"/>
  <c r="BM15" i="10"/>
  <c r="BN15" i="10"/>
  <c r="BO15" i="10"/>
  <c r="BP15" i="10"/>
  <c r="BQ15" i="10"/>
  <c r="BR15" i="10"/>
  <c r="BS15" i="10"/>
  <c r="BT15" i="10"/>
  <c r="BU15" i="10"/>
  <c r="BV15" i="10"/>
  <c r="BW15" i="10"/>
  <c r="BY15" i="10"/>
  <c r="BZ15" i="10"/>
  <c r="CA15" i="10"/>
  <c r="CB15" i="10"/>
  <c r="CC15" i="10"/>
  <c r="CD15" i="10"/>
  <c r="CE15" i="10"/>
  <c r="CF15" i="10"/>
  <c r="CG15" i="10"/>
  <c r="CH15" i="10"/>
  <c r="CI15" i="10"/>
  <c r="CJ15" i="10"/>
  <c r="CK15" i="10"/>
  <c r="CL15" i="10"/>
  <c r="CM15" i="10"/>
  <c r="CN15" i="10"/>
  <c r="CO15" i="10"/>
  <c r="CQ15" i="10"/>
  <c r="CR15" i="10"/>
  <c r="CS15" i="10"/>
  <c r="CT15" i="10"/>
  <c r="CU15" i="10"/>
  <c r="CV15" i="10"/>
  <c r="E11" i="10"/>
  <c r="F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Z11" i="10"/>
  <c r="AA11" i="10"/>
  <c r="AC11" i="10"/>
  <c r="AD11" i="10"/>
  <c r="AE11" i="10"/>
  <c r="AG11" i="10"/>
  <c r="AI11" i="10"/>
  <c r="AJ11" i="10"/>
  <c r="AL11" i="10"/>
  <c r="AM11" i="10"/>
  <c r="AO11" i="10"/>
  <c r="AP11" i="10"/>
  <c r="AR11" i="10"/>
  <c r="AS11" i="10"/>
  <c r="AT11" i="10"/>
  <c r="AU11" i="10"/>
  <c r="AV11" i="10"/>
  <c r="AW11" i="10"/>
  <c r="AX11" i="10"/>
  <c r="AY11" i="10"/>
  <c r="AZ11" i="10"/>
  <c r="BD11" i="10"/>
  <c r="BE11" i="10"/>
  <c r="BF11" i="10"/>
  <c r="BG11" i="10"/>
  <c r="BH11" i="10"/>
  <c r="BI11" i="10"/>
  <c r="BJ11" i="10"/>
  <c r="BK11" i="10"/>
  <c r="BL11" i="10"/>
  <c r="BM11" i="10"/>
  <c r="BN11" i="10"/>
  <c r="BO11" i="10"/>
  <c r="BP11" i="10"/>
  <c r="BQ11" i="10"/>
  <c r="BR11" i="10"/>
  <c r="BS11" i="10"/>
  <c r="BT11" i="10"/>
  <c r="BU11" i="10"/>
  <c r="BV11" i="10"/>
  <c r="BW11" i="10"/>
  <c r="BY11" i="10"/>
  <c r="BZ11" i="10"/>
  <c r="CA11" i="10"/>
  <c r="CB11" i="10"/>
  <c r="CC11" i="10"/>
  <c r="CD11" i="10"/>
  <c r="CE11" i="10"/>
  <c r="CF11" i="10"/>
  <c r="CG11" i="10"/>
  <c r="CH11" i="10"/>
  <c r="CI11" i="10"/>
  <c r="CJ11" i="10"/>
  <c r="CK11" i="10"/>
  <c r="CL11" i="10"/>
  <c r="CM11" i="10"/>
  <c r="CN11" i="10"/>
  <c r="CO11" i="10"/>
  <c r="CQ11" i="10"/>
  <c r="CR11" i="10"/>
  <c r="CS11" i="10"/>
  <c r="CT11" i="10"/>
  <c r="CU11" i="10"/>
  <c r="CV11" i="10"/>
  <c r="B51" i="9"/>
  <c r="B52" i="9"/>
  <c r="C51" i="9"/>
  <c r="C47" i="9"/>
  <c r="C48" i="9"/>
  <c r="C49" i="9"/>
  <c r="C50" i="9"/>
  <c r="B46" i="9"/>
  <c r="B47" i="9"/>
  <c r="B48" i="9"/>
  <c r="B49" i="9"/>
  <c r="B50" i="9"/>
  <c r="B9" i="9"/>
  <c r="C9" i="9"/>
  <c r="B10" i="9"/>
  <c r="C10" i="9"/>
  <c r="B11" i="9"/>
  <c r="C11" i="9"/>
  <c r="B12" i="9"/>
  <c r="C12" i="9"/>
  <c r="D12" i="9" s="1"/>
  <c r="B13" i="9"/>
  <c r="C13" i="9"/>
  <c r="B14" i="9"/>
  <c r="C14" i="9"/>
  <c r="B15" i="9"/>
  <c r="C15" i="9"/>
  <c r="B16" i="9"/>
  <c r="C16" i="9"/>
  <c r="B17" i="9"/>
  <c r="C17" i="9"/>
  <c r="F104" i="8" s="1"/>
  <c r="B18" i="9"/>
  <c r="C18" i="9"/>
  <c r="F116" i="8" s="1"/>
  <c r="B19" i="9"/>
  <c r="C19" i="9"/>
  <c r="F125" i="8" s="1"/>
  <c r="B20" i="9"/>
  <c r="C20" i="9"/>
  <c r="F139" i="8" s="1"/>
  <c r="B21" i="9"/>
  <c r="C21" i="9"/>
  <c r="F152" i="8" s="1"/>
  <c r="B22" i="9"/>
  <c r="C22" i="9"/>
  <c r="F163" i="8" s="1"/>
  <c r="B23" i="9"/>
  <c r="C23" i="9"/>
  <c r="F176" i="8" s="1"/>
  <c r="B24" i="9"/>
  <c r="C24" i="9"/>
  <c r="F189" i="8" s="1"/>
  <c r="B25" i="9"/>
  <c r="C25" i="9"/>
  <c r="F203" i="8" s="1"/>
  <c r="B26" i="9"/>
  <c r="C26" i="9"/>
  <c r="B27" i="9"/>
  <c r="C27" i="9"/>
  <c r="B28" i="9"/>
  <c r="C28" i="9"/>
  <c r="B29" i="9"/>
  <c r="C29" i="9"/>
  <c r="B30" i="9"/>
  <c r="C30" i="9"/>
  <c r="B31" i="9"/>
  <c r="C31" i="9"/>
  <c r="B32" i="9"/>
  <c r="C32" i="9"/>
  <c r="B33" i="9"/>
  <c r="C33" i="9"/>
  <c r="B34" i="9"/>
  <c r="C34" i="9"/>
  <c r="B35" i="9"/>
  <c r="C35" i="9"/>
  <c r="B36" i="9"/>
  <c r="C36" i="9"/>
  <c r="B37" i="9"/>
  <c r="C37" i="9"/>
  <c r="B38" i="9"/>
  <c r="C38" i="9"/>
  <c r="B40" i="9"/>
  <c r="C40" i="9"/>
  <c r="B41" i="9"/>
  <c r="C41" i="9"/>
  <c r="B42" i="9"/>
  <c r="C42" i="9"/>
  <c r="B43" i="9"/>
  <c r="C43" i="9"/>
  <c r="B44" i="9"/>
  <c r="C44" i="9"/>
  <c r="B45" i="9"/>
  <c r="C45" i="9"/>
  <c r="C8" i="9"/>
  <c r="B8" i="9"/>
  <c r="S47" i="9"/>
  <c r="R46" i="9"/>
  <c r="Q46" i="9"/>
  <c r="S45" i="9"/>
  <c r="S40" i="9"/>
  <c r="R7" i="9"/>
  <c r="Q7" i="9"/>
  <c r="M48" i="9"/>
  <c r="M49" i="9"/>
  <c r="M36" i="9"/>
  <c r="M37" i="9"/>
  <c r="M38" i="9"/>
  <c r="M40" i="9"/>
  <c r="M41" i="9"/>
  <c r="M42" i="9"/>
  <c r="M43" i="9"/>
  <c r="M31" i="9"/>
  <c r="M16" i="9"/>
  <c r="M17" i="9"/>
  <c r="M18" i="9"/>
  <c r="M19" i="9"/>
  <c r="M20" i="9"/>
  <c r="M21" i="9"/>
  <c r="M22" i="9"/>
  <c r="M23" i="9"/>
  <c r="M24" i="9"/>
  <c r="M25" i="9"/>
  <c r="M26" i="9"/>
  <c r="K7" i="9"/>
  <c r="F9" i="12"/>
  <c r="G9" i="12"/>
  <c r="H9" i="12"/>
  <c r="I9" i="12"/>
  <c r="K9" i="12"/>
  <c r="L9" i="12"/>
  <c r="N9" i="12"/>
  <c r="O9" i="12"/>
  <c r="Q9" i="12"/>
  <c r="R9" i="12"/>
  <c r="T9" i="12"/>
  <c r="U9" i="12"/>
  <c r="W9" i="12"/>
  <c r="X9" i="12"/>
  <c r="Z9" i="12"/>
  <c r="AA9" i="12"/>
  <c r="AF9" i="12"/>
  <c r="AG9" i="12"/>
  <c r="AH9" i="12"/>
  <c r="AI9" i="12"/>
  <c r="AK9" i="12" s="1"/>
  <c r="AO9" i="12"/>
  <c r="AP9" i="12"/>
  <c r="AR9" i="12"/>
  <c r="AS9" i="12"/>
  <c r="AT9" i="12"/>
  <c r="AU9" i="12"/>
  <c r="AV9" i="12"/>
  <c r="AW9" i="12"/>
  <c r="AX9" i="12"/>
  <c r="AY9" i="12"/>
  <c r="AZ9" i="12"/>
  <c r="BA9" i="12"/>
  <c r="BB9" i="12"/>
  <c r="BD9" i="12"/>
  <c r="BE9" i="12"/>
  <c r="BF9" i="12"/>
  <c r="E9" i="12"/>
  <c r="F297" i="12"/>
  <c r="G297" i="12"/>
  <c r="H297" i="12"/>
  <c r="I297" i="12"/>
  <c r="J297" i="12"/>
  <c r="K297" i="12"/>
  <c r="L297" i="12"/>
  <c r="M297" i="12"/>
  <c r="N297" i="12"/>
  <c r="O297" i="12"/>
  <c r="P297" i="12"/>
  <c r="Q297" i="12"/>
  <c r="R297" i="12"/>
  <c r="S297" i="12"/>
  <c r="T297" i="12"/>
  <c r="U297" i="12"/>
  <c r="V297" i="12"/>
  <c r="W297" i="12"/>
  <c r="X297" i="12"/>
  <c r="Y297" i="12"/>
  <c r="Z297" i="12"/>
  <c r="AA297" i="12"/>
  <c r="AD297" i="12"/>
  <c r="AF297" i="12"/>
  <c r="AG297" i="12"/>
  <c r="AH297" i="12"/>
  <c r="AO297" i="12"/>
  <c r="AP297" i="12"/>
  <c r="AQ297" i="12"/>
  <c r="AR297" i="12"/>
  <c r="AS297" i="12"/>
  <c r="AT297" i="12"/>
  <c r="AU297" i="12"/>
  <c r="AV297" i="12"/>
  <c r="AW297" i="12"/>
  <c r="AX297" i="12"/>
  <c r="AY297" i="12"/>
  <c r="AZ297" i="12"/>
  <c r="BA297" i="12"/>
  <c r="BB297" i="12"/>
  <c r="BC297" i="12"/>
  <c r="BD297" i="12"/>
  <c r="BE297" i="12"/>
  <c r="BF297" i="12"/>
  <c r="E297" i="12"/>
  <c r="F305" i="12"/>
  <c r="G305" i="12"/>
  <c r="H305" i="12"/>
  <c r="I305" i="12"/>
  <c r="J305" i="12"/>
  <c r="K305" i="12"/>
  <c r="L305" i="12"/>
  <c r="M305" i="12"/>
  <c r="N305" i="12"/>
  <c r="O305" i="12"/>
  <c r="P305" i="12"/>
  <c r="Q305" i="12"/>
  <c r="R305" i="12"/>
  <c r="S305" i="12"/>
  <c r="T305" i="12"/>
  <c r="U305" i="12"/>
  <c r="V305" i="12"/>
  <c r="W305" i="12"/>
  <c r="X305" i="12"/>
  <c r="Y305" i="12"/>
  <c r="Z305" i="12"/>
  <c r="AA305" i="12"/>
  <c r="AD305" i="12"/>
  <c r="AF305" i="12"/>
  <c r="AG305" i="12"/>
  <c r="AH305" i="12"/>
  <c r="AO305" i="12"/>
  <c r="AP305" i="12"/>
  <c r="AQ305" i="12"/>
  <c r="AR305" i="12"/>
  <c r="AS305" i="12"/>
  <c r="AT305" i="12"/>
  <c r="AU305" i="12"/>
  <c r="AV305" i="12"/>
  <c r="AW305" i="12"/>
  <c r="AX305" i="12"/>
  <c r="AY305" i="12"/>
  <c r="AZ305" i="12"/>
  <c r="BA305" i="12"/>
  <c r="BB305" i="12"/>
  <c r="BC305" i="12"/>
  <c r="BD305" i="12"/>
  <c r="BE305" i="12"/>
  <c r="BF305" i="12"/>
  <c r="E305" i="12"/>
  <c r="F341" i="12"/>
  <c r="G341" i="12"/>
  <c r="H341" i="12"/>
  <c r="I341" i="12"/>
  <c r="J341" i="12"/>
  <c r="K341" i="12"/>
  <c r="L341" i="12"/>
  <c r="N341" i="12"/>
  <c r="O341" i="12"/>
  <c r="P341" i="12"/>
  <c r="Q341" i="12"/>
  <c r="R341" i="12"/>
  <c r="S341" i="12"/>
  <c r="T341" i="12"/>
  <c r="U341" i="12"/>
  <c r="V341" i="12"/>
  <c r="W341" i="12"/>
  <c r="X341" i="12"/>
  <c r="Y341" i="12"/>
  <c r="Z341" i="12"/>
  <c r="AA341" i="12"/>
  <c r="AD341" i="12"/>
  <c r="AF341" i="12"/>
  <c r="AG341" i="12"/>
  <c r="AH341" i="12"/>
  <c r="AO341" i="12"/>
  <c r="AP341" i="12"/>
  <c r="AQ341" i="12"/>
  <c r="AR341" i="12"/>
  <c r="AS341" i="12"/>
  <c r="AT341" i="12"/>
  <c r="AU341" i="12"/>
  <c r="AV341" i="12"/>
  <c r="AW341" i="12"/>
  <c r="AX341" i="12"/>
  <c r="AY341" i="12"/>
  <c r="AZ341" i="12"/>
  <c r="BA341" i="12"/>
  <c r="BB341" i="12"/>
  <c r="BC341" i="12"/>
  <c r="BD341" i="12"/>
  <c r="BE341" i="12"/>
  <c r="BF341" i="12"/>
  <c r="E341" i="12"/>
  <c r="F287" i="12"/>
  <c r="G287" i="12"/>
  <c r="H287" i="12"/>
  <c r="I287" i="12"/>
  <c r="J287" i="12"/>
  <c r="K287" i="12"/>
  <c r="L287" i="12"/>
  <c r="M287" i="12"/>
  <c r="N287" i="12"/>
  <c r="O287" i="12"/>
  <c r="P287" i="12"/>
  <c r="Q287" i="12"/>
  <c r="R287" i="12"/>
  <c r="S287" i="12"/>
  <c r="T287" i="12"/>
  <c r="U287" i="12"/>
  <c r="V287" i="12"/>
  <c r="W287" i="12"/>
  <c r="X287" i="12"/>
  <c r="Y287" i="12"/>
  <c r="Z287" i="12"/>
  <c r="AA287" i="12"/>
  <c r="AD287" i="12"/>
  <c r="AF287" i="12"/>
  <c r="AG287" i="12"/>
  <c r="AH287" i="12"/>
  <c r="AO287" i="12"/>
  <c r="AP287" i="12"/>
  <c r="AQ287" i="12"/>
  <c r="AR287" i="12"/>
  <c r="AS287" i="12"/>
  <c r="AT287" i="12"/>
  <c r="AU287" i="12"/>
  <c r="AV287" i="12"/>
  <c r="AW287" i="12"/>
  <c r="AX287" i="12"/>
  <c r="AY287" i="12"/>
  <c r="AZ287" i="12"/>
  <c r="BA287" i="12"/>
  <c r="BB287" i="12"/>
  <c r="BC287" i="12"/>
  <c r="BD287" i="12"/>
  <c r="BE287" i="12"/>
  <c r="BF287" i="12"/>
  <c r="E287" i="12"/>
  <c r="F267" i="12"/>
  <c r="G267" i="12"/>
  <c r="H267" i="12"/>
  <c r="I267" i="12"/>
  <c r="J267" i="12"/>
  <c r="K267" i="12"/>
  <c r="L267" i="12"/>
  <c r="N267" i="12"/>
  <c r="O267" i="12"/>
  <c r="P267" i="12"/>
  <c r="Q267" i="12"/>
  <c r="R267" i="12"/>
  <c r="S267" i="12"/>
  <c r="T267" i="12"/>
  <c r="U267" i="12"/>
  <c r="V267" i="12"/>
  <c r="W267" i="12"/>
  <c r="X267" i="12"/>
  <c r="Y267" i="12"/>
  <c r="Z267" i="12"/>
  <c r="AA267" i="12"/>
  <c r="AD267" i="12"/>
  <c r="AF267" i="12"/>
  <c r="AG267" i="12"/>
  <c r="AH267" i="12"/>
  <c r="AO267" i="12"/>
  <c r="AP267" i="12"/>
  <c r="AQ267" i="12"/>
  <c r="AR267" i="12"/>
  <c r="AS267" i="12"/>
  <c r="AT267" i="12"/>
  <c r="AU267" i="12"/>
  <c r="AV267" i="12"/>
  <c r="AW267" i="12"/>
  <c r="AX267" i="12"/>
  <c r="AY267" i="12"/>
  <c r="AZ267" i="12"/>
  <c r="BA267" i="12"/>
  <c r="BB267" i="12"/>
  <c r="BC267" i="12"/>
  <c r="BD267" i="12"/>
  <c r="BE267" i="12"/>
  <c r="BF267" i="12"/>
  <c r="E267" i="12"/>
  <c r="F314" i="12"/>
  <c r="G314" i="12"/>
  <c r="H314" i="12"/>
  <c r="I314" i="12"/>
  <c r="J314" i="12"/>
  <c r="K314" i="12"/>
  <c r="L314" i="12"/>
  <c r="M314" i="12"/>
  <c r="N314" i="12"/>
  <c r="O314" i="12"/>
  <c r="P314" i="12"/>
  <c r="Q314" i="12"/>
  <c r="R314" i="12"/>
  <c r="S314" i="12"/>
  <c r="T314" i="12"/>
  <c r="U314" i="12"/>
  <c r="V314" i="12"/>
  <c r="W314" i="12"/>
  <c r="X314" i="12"/>
  <c r="Y314" i="12"/>
  <c r="Z314" i="12"/>
  <c r="AA314" i="12"/>
  <c r="AD314" i="12"/>
  <c r="AF314" i="12"/>
  <c r="AG314" i="12"/>
  <c r="AH314" i="12"/>
  <c r="AO314" i="12"/>
  <c r="AP314" i="12"/>
  <c r="AQ314" i="12" s="1"/>
  <c r="AR314" i="12"/>
  <c r="AS314" i="12"/>
  <c r="AT314" i="12"/>
  <c r="AU314" i="12"/>
  <c r="AV314" i="12"/>
  <c r="AW314" i="12"/>
  <c r="AX314" i="12"/>
  <c r="AY314" i="12"/>
  <c r="AZ314" i="12"/>
  <c r="BA314" i="12"/>
  <c r="BB314" i="12"/>
  <c r="BC314" i="12"/>
  <c r="BD314" i="12"/>
  <c r="BE314" i="12"/>
  <c r="BF314" i="12"/>
  <c r="E314" i="12"/>
  <c r="F324" i="12"/>
  <c r="G324" i="12"/>
  <c r="H324" i="12"/>
  <c r="I324" i="12"/>
  <c r="J324" i="12"/>
  <c r="K324" i="12"/>
  <c r="L324" i="12"/>
  <c r="M324" i="12"/>
  <c r="N324" i="12"/>
  <c r="O324" i="12"/>
  <c r="P324" i="12"/>
  <c r="Q324" i="12"/>
  <c r="R324" i="12"/>
  <c r="S324" i="12"/>
  <c r="T324" i="12"/>
  <c r="U324" i="12"/>
  <c r="V324" i="12"/>
  <c r="W324" i="12"/>
  <c r="X324" i="12"/>
  <c r="Y324" i="12"/>
  <c r="Z324" i="12"/>
  <c r="AA324" i="12"/>
  <c r="AD324" i="12"/>
  <c r="AF324" i="12"/>
  <c r="AG324" i="12"/>
  <c r="AH324" i="12"/>
  <c r="AO324" i="12"/>
  <c r="AP324" i="12"/>
  <c r="AQ324" i="12"/>
  <c r="AR324" i="12"/>
  <c r="AS324" i="12"/>
  <c r="AT324" i="12"/>
  <c r="AU324" i="12"/>
  <c r="AV324" i="12"/>
  <c r="AW324" i="12"/>
  <c r="AX324" i="12"/>
  <c r="AY324" i="12"/>
  <c r="AZ324" i="12"/>
  <c r="BA324" i="12"/>
  <c r="BB324" i="12"/>
  <c r="BC324" i="12"/>
  <c r="BD324" i="12"/>
  <c r="BE324" i="12"/>
  <c r="BF324" i="12"/>
  <c r="E324" i="12"/>
  <c r="F332" i="12"/>
  <c r="G332" i="12"/>
  <c r="H332" i="12"/>
  <c r="I332" i="12"/>
  <c r="J332" i="12"/>
  <c r="K332" i="12"/>
  <c r="L332" i="12"/>
  <c r="N332" i="12"/>
  <c r="O332" i="12"/>
  <c r="P332" i="12"/>
  <c r="Q332" i="12"/>
  <c r="R332" i="12"/>
  <c r="S332" i="12"/>
  <c r="T332" i="12"/>
  <c r="U332" i="12"/>
  <c r="V332" i="12"/>
  <c r="W332" i="12"/>
  <c r="X332" i="12"/>
  <c r="Y332" i="12"/>
  <c r="Z332" i="12"/>
  <c r="AA332" i="12"/>
  <c r="AD332" i="12"/>
  <c r="AF332" i="12"/>
  <c r="AG332" i="12"/>
  <c r="AH332" i="12"/>
  <c r="AO332" i="12"/>
  <c r="AP332" i="12"/>
  <c r="AQ332" i="12"/>
  <c r="AR332" i="12"/>
  <c r="AS332" i="12"/>
  <c r="AT332" i="12"/>
  <c r="AU332" i="12"/>
  <c r="AV332" i="12"/>
  <c r="AW332" i="12"/>
  <c r="AX332" i="12"/>
  <c r="AY332" i="12"/>
  <c r="AZ332" i="12"/>
  <c r="BA332" i="12"/>
  <c r="BB332" i="12"/>
  <c r="BC332" i="12"/>
  <c r="BD332" i="12"/>
  <c r="BE332" i="12"/>
  <c r="BF332" i="12"/>
  <c r="E332" i="12"/>
  <c r="F276" i="12"/>
  <c r="G276" i="12"/>
  <c r="H276" i="12"/>
  <c r="I276" i="12"/>
  <c r="J276" i="12"/>
  <c r="K276" i="12"/>
  <c r="L276" i="12"/>
  <c r="N276" i="12"/>
  <c r="O276" i="12"/>
  <c r="P276" i="12"/>
  <c r="Q276" i="12"/>
  <c r="R276" i="12"/>
  <c r="S276" i="12"/>
  <c r="T276" i="12"/>
  <c r="U276" i="12"/>
  <c r="V276" i="12"/>
  <c r="W276" i="12"/>
  <c r="X276" i="12"/>
  <c r="Z276" i="12"/>
  <c r="AA276" i="12"/>
  <c r="AD276" i="12"/>
  <c r="AF276" i="12"/>
  <c r="AG276" i="12"/>
  <c r="AH276" i="12"/>
  <c r="AO276" i="12"/>
  <c r="AP276" i="12"/>
  <c r="AQ276" i="12" s="1"/>
  <c r="AR276" i="12"/>
  <c r="AS276" i="12"/>
  <c r="AT276" i="12"/>
  <c r="AU276" i="12"/>
  <c r="AV276" i="12"/>
  <c r="AW276" i="12"/>
  <c r="AX276" i="12"/>
  <c r="AY276" i="12"/>
  <c r="AZ276" i="12"/>
  <c r="BA276" i="12"/>
  <c r="BB276" i="12"/>
  <c r="BC276" i="12"/>
  <c r="BD276" i="12"/>
  <c r="BE276" i="12"/>
  <c r="BF276" i="12"/>
  <c r="E276" i="12"/>
  <c r="F349" i="12"/>
  <c r="G349" i="12"/>
  <c r="H349" i="12"/>
  <c r="I349" i="12"/>
  <c r="J349" i="12"/>
  <c r="K349" i="12"/>
  <c r="L349" i="12"/>
  <c r="M349" i="12"/>
  <c r="N349" i="12"/>
  <c r="O349" i="12"/>
  <c r="P349" i="12"/>
  <c r="Q349" i="12"/>
  <c r="R349" i="12"/>
  <c r="S349" i="12"/>
  <c r="T349" i="12"/>
  <c r="U349" i="12"/>
  <c r="V349" i="12"/>
  <c r="W349" i="12"/>
  <c r="X349" i="12"/>
  <c r="Y349" i="12"/>
  <c r="Z349" i="12"/>
  <c r="AA349" i="12"/>
  <c r="AD349" i="12"/>
  <c r="AF349" i="12"/>
  <c r="AG349" i="12"/>
  <c r="AH349" i="12"/>
  <c r="AO349" i="12"/>
  <c r="AP349" i="12"/>
  <c r="AQ349" i="12"/>
  <c r="AR349" i="12"/>
  <c r="AS349" i="12"/>
  <c r="AT349" i="12"/>
  <c r="AU349" i="12"/>
  <c r="AV349" i="12"/>
  <c r="AW349" i="12"/>
  <c r="AX349" i="12"/>
  <c r="AY349" i="12"/>
  <c r="AZ349" i="12"/>
  <c r="BA349" i="12"/>
  <c r="BB349" i="12"/>
  <c r="BC349" i="12"/>
  <c r="BD349" i="12"/>
  <c r="BE349" i="12"/>
  <c r="BF349" i="12"/>
  <c r="E349" i="12"/>
  <c r="F355" i="12"/>
  <c r="G355" i="12"/>
  <c r="H355" i="12"/>
  <c r="I355" i="12"/>
  <c r="J355" i="12"/>
  <c r="K355" i="12"/>
  <c r="L355" i="12"/>
  <c r="M355" i="12"/>
  <c r="N355" i="12"/>
  <c r="O355" i="12"/>
  <c r="P355" i="12"/>
  <c r="Q355" i="12"/>
  <c r="R355" i="12"/>
  <c r="S355" i="12"/>
  <c r="T355" i="12"/>
  <c r="U355" i="12"/>
  <c r="V355" i="12"/>
  <c r="W355" i="12"/>
  <c r="X355" i="12"/>
  <c r="Y355" i="12"/>
  <c r="Z355" i="12"/>
  <c r="AA355" i="12"/>
  <c r="AD355" i="12"/>
  <c r="AF355" i="12"/>
  <c r="AG355" i="12"/>
  <c r="AH355" i="12"/>
  <c r="AO355" i="12"/>
  <c r="AP355" i="12"/>
  <c r="AQ355" i="12"/>
  <c r="AR355" i="12"/>
  <c r="AS355" i="12"/>
  <c r="AT355" i="12"/>
  <c r="AU355" i="12"/>
  <c r="AV355" i="12"/>
  <c r="AW355" i="12"/>
  <c r="AX355" i="12"/>
  <c r="AY355" i="12"/>
  <c r="AZ355" i="12"/>
  <c r="BA355" i="12"/>
  <c r="BB355" i="12"/>
  <c r="BC355" i="12"/>
  <c r="BD355" i="12"/>
  <c r="BE355" i="12"/>
  <c r="BF355" i="12"/>
  <c r="E355" i="12"/>
  <c r="F366" i="12"/>
  <c r="G366" i="12"/>
  <c r="H366" i="12"/>
  <c r="I366" i="12"/>
  <c r="J366" i="12"/>
  <c r="K366" i="12"/>
  <c r="L366" i="12"/>
  <c r="N366" i="12"/>
  <c r="O366" i="12"/>
  <c r="P366" i="12"/>
  <c r="Q366" i="12"/>
  <c r="R366" i="12"/>
  <c r="S366" i="12"/>
  <c r="T366" i="12"/>
  <c r="U366" i="12"/>
  <c r="V366" i="12"/>
  <c r="W366" i="12"/>
  <c r="X366" i="12"/>
  <c r="Y366" i="12"/>
  <c r="Z366" i="12"/>
  <c r="AA366" i="12"/>
  <c r="AD366" i="12"/>
  <c r="AF366" i="12"/>
  <c r="AG366" i="12"/>
  <c r="AH366" i="12"/>
  <c r="AO366" i="12"/>
  <c r="AP366" i="12"/>
  <c r="AQ366" i="12"/>
  <c r="AR366" i="12"/>
  <c r="AS366" i="12"/>
  <c r="AT366" i="12"/>
  <c r="AU366" i="12"/>
  <c r="AV366" i="12"/>
  <c r="AW366" i="12"/>
  <c r="AX366" i="12"/>
  <c r="AY366" i="12"/>
  <c r="AZ366" i="12"/>
  <c r="BA366" i="12"/>
  <c r="BB366" i="12"/>
  <c r="BC366" i="12"/>
  <c r="BD366" i="12"/>
  <c r="BE366" i="12"/>
  <c r="BF366" i="12"/>
  <c r="E366" i="12"/>
  <c r="F245" i="12"/>
  <c r="G245" i="12"/>
  <c r="H245" i="12"/>
  <c r="I245" i="12"/>
  <c r="J245" i="12"/>
  <c r="K245" i="12"/>
  <c r="L245" i="12"/>
  <c r="M245" i="12"/>
  <c r="N245" i="12"/>
  <c r="O245" i="12"/>
  <c r="P245" i="12"/>
  <c r="Q245" i="12"/>
  <c r="R245" i="12"/>
  <c r="S245" i="12"/>
  <c r="T245" i="12"/>
  <c r="U245" i="12"/>
  <c r="W245" i="12"/>
  <c r="X245" i="12"/>
  <c r="Y245" i="12"/>
  <c r="Z245" i="12"/>
  <c r="AA245" i="12"/>
  <c r="AD245" i="12"/>
  <c r="AF245" i="12"/>
  <c r="AG245" i="12"/>
  <c r="AH245" i="12"/>
  <c r="AO245" i="12"/>
  <c r="AP245" i="12"/>
  <c r="AQ245" i="12"/>
  <c r="AR245" i="12"/>
  <c r="AS245" i="12"/>
  <c r="AT245" i="12"/>
  <c r="AU245" i="12"/>
  <c r="AV245" i="12"/>
  <c r="AW245" i="12"/>
  <c r="AX245" i="12"/>
  <c r="AY245" i="12"/>
  <c r="AZ245" i="12"/>
  <c r="BA245" i="12"/>
  <c r="BB245" i="12"/>
  <c r="BC245" i="12"/>
  <c r="BD245" i="12"/>
  <c r="BE245" i="12"/>
  <c r="BF245" i="12"/>
  <c r="E245" i="12"/>
  <c r="F259" i="12"/>
  <c r="G259" i="12"/>
  <c r="H259" i="12"/>
  <c r="I259" i="12"/>
  <c r="J259" i="12"/>
  <c r="K259" i="12"/>
  <c r="L259" i="12"/>
  <c r="N259" i="12"/>
  <c r="O259" i="12"/>
  <c r="P259" i="12"/>
  <c r="Q259" i="12"/>
  <c r="R259" i="12"/>
  <c r="S259" i="12"/>
  <c r="T259" i="12"/>
  <c r="U259" i="12"/>
  <c r="V259" i="12"/>
  <c r="W259" i="12"/>
  <c r="X259" i="12"/>
  <c r="Y259" i="12"/>
  <c r="Z259" i="12"/>
  <c r="AA259" i="12"/>
  <c r="AD259" i="12"/>
  <c r="AF259" i="12"/>
  <c r="AG259" i="12"/>
  <c r="AH259" i="12"/>
  <c r="AO259" i="12"/>
  <c r="AP259" i="12"/>
  <c r="AQ259" i="12"/>
  <c r="AR259" i="12"/>
  <c r="AS259" i="12"/>
  <c r="AT259" i="12"/>
  <c r="AU259" i="12"/>
  <c r="AV259" i="12"/>
  <c r="AW259" i="12"/>
  <c r="AX259" i="12"/>
  <c r="AY259" i="12"/>
  <c r="AZ259" i="12"/>
  <c r="BA259" i="12"/>
  <c r="BB259" i="12"/>
  <c r="BC259" i="12"/>
  <c r="BD259" i="12"/>
  <c r="BE259" i="12"/>
  <c r="BF259" i="12"/>
  <c r="E259" i="12"/>
  <c r="F219" i="12"/>
  <c r="G219" i="12"/>
  <c r="H219" i="12"/>
  <c r="I219" i="12"/>
  <c r="J219" i="12"/>
  <c r="K219" i="12"/>
  <c r="L219" i="12"/>
  <c r="M219" i="12"/>
  <c r="N219" i="12"/>
  <c r="O219" i="12"/>
  <c r="P219" i="12"/>
  <c r="Q219" i="12"/>
  <c r="R219" i="12"/>
  <c r="S219" i="12"/>
  <c r="T219" i="12"/>
  <c r="U219" i="12"/>
  <c r="V219" i="12"/>
  <c r="W219" i="12"/>
  <c r="X219" i="12"/>
  <c r="Y219" i="12"/>
  <c r="Z219" i="12"/>
  <c r="AA219" i="12"/>
  <c r="AD219" i="12"/>
  <c r="AF219" i="12"/>
  <c r="AG219" i="12"/>
  <c r="AH219" i="12"/>
  <c r="AO219" i="12"/>
  <c r="AP219" i="12"/>
  <c r="AR219" i="12"/>
  <c r="AS219" i="12"/>
  <c r="AT219" i="12"/>
  <c r="AU219" i="12"/>
  <c r="AV219" i="12"/>
  <c r="AW219" i="12"/>
  <c r="AX219" i="12"/>
  <c r="AY219" i="12"/>
  <c r="AZ219" i="12"/>
  <c r="BA219" i="12"/>
  <c r="BB219" i="12"/>
  <c r="BC219" i="12"/>
  <c r="BD219" i="12"/>
  <c r="BE219" i="12"/>
  <c r="BF219" i="12"/>
  <c r="E219" i="12"/>
  <c r="F214" i="12"/>
  <c r="G214" i="12"/>
  <c r="H214" i="12"/>
  <c r="I214" i="12"/>
  <c r="J214" i="12"/>
  <c r="K214" i="12"/>
  <c r="L214" i="12"/>
  <c r="N214" i="12"/>
  <c r="O214" i="12"/>
  <c r="P214" i="12"/>
  <c r="Q214" i="12"/>
  <c r="R214" i="12"/>
  <c r="S214" i="12"/>
  <c r="T214" i="12"/>
  <c r="U214" i="12"/>
  <c r="V214" i="12"/>
  <c r="W214" i="12"/>
  <c r="X214" i="12"/>
  <c r="Y214" i="12"/>
  <c r="Z214" i="12"/>
  <c r="AA214" i="12"/>
  <c r="AC214" i="12"/>
  <c r="AD214" i="12"/>
  <c r="AF214" i="12"/>
  <c r="AG214" i="12"/>
  <c r="AH214" i="12"/>
  <c r="AO214" i="12"/>
  <c r="AP214" i="12"/>
  <c r="AR214" i="12"/>
  <c r="AS214" i="12"/>
  <c r="AT214" i="12"/>
  <c r="AU214" i="12"/>
  <c r="AV214" i="12"/>
  <c r="AW214" i="12"/>
  <c r="AX214" i="12"/>
  <c r="AY214" i="12"/>
  <c r="AZ214" i="12"/>
  <c r="BA214" i="12"/>
  <c r="BB214" i="12"/>
  <c r="BC214" i="12"/>
  <c r="BD214" i="12"/>
  <c r="BE214" i="12"/>
  <c r="BF214" i="12"/>
  <c r="E214" i="12"/>
  <c r="F205" i="12"/>
  <c r="G205" i="12"/>
  <c r="H205" i="12"/>
  <c r="I205" i="12"/>
  <c r="J205" i="12"/>
  <c r="K205" i="12"/>
  <c r="L205" i="12"/>
  <c r="N205" i="12"/>
  <c r="O205" i="12"/>
  <c r="P205" i="12"/>
  <c r="Q205" i="12"/>
  <c r="R205" i="12"/>
  <c r="S205" i="12"/>
  <c r="T205" i="12"/>
  <c r="U205" i="12"/>
  <c r="V205" i="12"/>
  <c r="W205" i="12"/>
  <c r="X205" i="12"/>
  <c r="Z205" i="12"/>
  <c r="AA205" i="12"/>
  <c r="AD205" i="12"/>
  <c r="AF205" i="12"/>
  <c r="AG205" i="12"/>
  <c r="AH205" i="12"/>
  <c r="AO205" i="12"/>
  <c r="AP205" i="12"/>
  <c r="AQ205" i="12" s="1"/>
  <c r="AR205" i="12"/>
  <c r="AS205" i="12"/>
  <c r="AT205" i="12"/>
  <c r="AU205" i="12"/>
  <c r="AV205" i="12"/>
  <c r="AW205" i="12"/>
  <c r="AX205" i="12"/>
  <c r="AY205" i="12"/>
  <c r="AZ205" i="12"/>
  <c r="BA205" i="12"/>
  <c r="BB205" i="12"/>
  <c r="BC205" i="12"/>
  <c r="BD205" i="12"/>
  <c r="BE205" i="12"/>
  <c r="BF205" i="12"/>
  <c r="E205" i="12"/>
  <c r="BF193" i="12"/>
  <c r="F193" i="12"/>
  <c r="G193" i="12"/>
  <c r="H193" i="12"/>
  <c r="I193" i="12"/>
  <c r="J193" i="12"/>
  <c r="K193" i="12"/>
  <c r="L193" i="12"/>
  <c r="N193" i="12"/>
  <c r="O193" i="12"/>
  <c r="P193" i="12"/>
  <c r="Q193" i="12"/>
  <c r="R193" i="12"/>
  <c r="S193" i="12"/>
  <c r="T193" i="12"/>
  <c r="U193" i="12"/>
  <c r="V193" i="12"/>
  <c r="W193" i="12"/>
  <c r="X193" i="12"/>
  <c r="Z193" i="12"/>
  <c r="AA193" i="12"/>
  <c r="AC193" i="12"/>
  <c r="AD193" i="12"/>
  <c r="AF193" i="12"/>
  <c r="AG193" i="12"/>
  <c r="AH193" i="12"/>
  <c r="AO193" i="12"/>
  <c r="AP193" i="12"/>
  <c r="AQ193" i="12"/>
  <c r="AR193" i="12"/>
  <c r="AS193" i="12"/>
  <c r="AT193" i="12"/>
  <c r="AU193" i="12"/>
  <c r="AV193" i="12"/>
  <c r="AW193" i="12"/>
  <c r="AX193" i="12"/>
  <c r="AY193" i="12"/>
  <c r="AZ193" i="12"/>
  <c r="BA193" i="12"/>
  <c r="BB193" i="12"/>
  <c r="BC193" i="12"/>
  <c r="BD193" i="12"/>
  <c r="BE193" i="12"/>
  <c r="E193" i="12"/>
  <c r="F189" i="12"/>
  <c r="G189" i="12"/>
  <c r="H189" i="12"/>
  <c r="I189" i="12"/>
  <c r="J189" i="12"/>
  <c r="K189" i="12"/>
  <c r="L189" i="12"/>
  <c r="N189" i="12"/>
  <c r="O189" i="12"/>
  <c r="P189" i="12"/>
  <c r="Q189" i="12"/>
  <c r="R189" i="12"/>
  <c r="S189" i="12"/>
  <c r="T189" i="12"/>
  <c r="U189" i="12"/>
  <c r="V189" i="12"/>
  <c r="W189" i="12"/>
  <c r="X189" i="12"/>
  <c r="Z189" i="12"/>
  <c r="AA189" i="12"/>
  <c r="AD189" i="12"/>
  <c r="AF189" i="12"/>
  <c r="AG189" i="12"/>
  <c r="AH189" i="12"/>
  <c r="AO189" i="12"/>
  <c r="AP189" i="12"/>
  <c r="AR189" i="12"/>
  <c r="AS189" i="12"/>
  <c r="AT189" i="12"/>
  <c r="AU189" i="12"/>
  <c r="AV189" i="12"/>
  <c r="AW189" i="12"/>
  <c r="AX189" i="12"/>
  <c r="AY189" i="12"/>
  <c r="AZ189" i="12"/>
  <c r="BA189" i="12"/>
  <c r="BB189" i="12"/>
  <c r="BC189" i="12"/>
  <c r="BD189" i="12"/>
  <c r="BE189" i="12"/>
  <c r="BF189" i="12"/>
  <c r="E189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V176" i="12"/>
  <c r="W176" i="12"/>
  <c r="X176" i="12"/>
  <c r="Z176" i="12"/>
  <c r="AA176" i="12"/>
  <c r="AD176" i="12"/>
  <c r="AF176" i="12"/>
  <c r="AG176" i="12"/>
  <c r="AH176" i="12"/>
  <c r="AO176" i="12"/>
  <c r="AP176" i="12"/>
  <c r="AQ176" i="12"/>
  <c r="AR176" i="12"/>
  <c r="AS176" i="12"/>
  <c r="AT176" i="12"/>
  <c r="AU176" i="12"/>
  <c r="AV176" i="12"/>
  <c r="AW176" i="12"/>
  <c r="AX176" i="12"/>
  <c r="AY176" i="12"/>
  <c r="AZ176" i="12"/>
  <c r="BA176" i="12"/>
  <c r="BB176" i="12"/>
  <c r="BC176" i="12"/>
  <c r="BD176" i="12"/>
  <c r="BE176" i="12"/>
  <c r="BF176" i="12"/>
  <c r="E176" i="12"/>
  <c r="M9" i="12" l="1"/>
  <c r="AQ214" i="12"/>
  <c r="AQ189" i="12"/>
  <c r="AQ219" i="12"/>
  <c r="AQ9" i="12"/>
  <c r="BC9" i="12"/>
  <c r="Y205" i="12"/>
  <c r="M259" i="12"/>
  <c r="M267" i="12"/>
  <c r="M205" i="12"/>
  <c r="AN132" i="10"/>
  <c r="AH132" i="10"/>
  <c r="AN166" i="10"/>
  <c r="M237" i="10"/>
  <c r="AN208" i="10"/>
  <c r="AN237" i="10"/>
  <c r="AH120" i="10"/>
  <c r="CS77" i="10"/>
  <c r="BC262" i="10"/>
  <c r="C250" i="10"/>
  <c r="C46" i="9"/>
  <c r="F202" i="8"/>
  <c r="G202" i="8" s="1"/>
  <c r="G203" i="8"/>
  <c r="F151" i="8"/>
  <c r="G151" i="8" s="1"/>
  <c r="G152" i="8"/>
  <c r="F103" i="8"/>
  <c r="G103" i="8" s="1"/>
  <c r="G104" i="8"/>
  <c r="F188" i="8"/>
  <c r="G188" i="8" s="1"/>
  <c r="G189" i="8"/>
  <c r="F138" i="8"/>
  <c r="G138" i="8" s="1"/>
  <c r="G139" i="8"/>
  <c r="F175" i="8"/>
  <c r="G175" i="8" s="1"/>
  <c r="G176" i="8"/>
  <c r="F162" i="8"/>
  <c r="G162" i="8" s="1"/>
  <c r="G163" i="8"/>
  <c r="F115" i="8"/>
  <c r="G115" i="8" s="1"/>
  <c r="G116" i="8"/>
  <c r="F124" i="8"/>
  <c r="G124" i="8" s="1"/>
  <c r="G125" i="8"/>
  <c r="M189" i="12"/>
  <c r="M366" i="12"/>
  <c r="M332" i="12"/>
  <c r="C120" i="10"/>
  <c r="B132" i="10"/>
  <c r="B154" i="10"/>
  <c r="C192" i="10"/>
  <c r="C262" i="10"/>
  <c r="B49" i="10"/>
  <c r="Y54" i="10"/>
  <c r="B54" i="10"/>
  <c r="C71" i="10"/>
  <c r="C111" i="10"/>
  <c r="B120" i="10"/>
  <c r="B192" i="10"/>
  <c r="C208" i="10"/>
  <c r="CP217" i="10"/>
  <c r="B262" i="10"/>
  <c r="B224" i="10"/>
  <c r="C54" i="10"/>
  <c r="C279" i="10"/>
  <c r="C49" i="10"/>
  <c r="B71" i="10"/>
  <c r="C143" i="10"/>
  <c r="B143" i="10"/>
  <c r="C178" i="10"/>
  <c r="C290" i="10"/>
  <c r="C300" i="10"/>
  <c r="C11" i="10"/>
  <c r="B24" i="10"/>
  <c r="B77" i="10"/>
  <c r="B99" i="10"/>
  <c r="C166" i="10"/>
  <c r="B178" i="10"/>
  <c r="B250" i="10"/>
  <c r="B290" i="10"/>
  <c r="B300" i="10"/>
  <c r="C132" i="10"/>
  <c r="B111" i="10"/>
  <c r="B217" i="10"/>
  <c r="C77" i="10"/>
  <c r="C99" i="10"/>
  <c r="B279" i="10"/>
  <c r="B11" i="10"/>
  <c r="C15" i="10"/>
  <c r="C94" i="10"/>
  <c r="C196" i="10"/>
  <c r="C237" i="10"/>
  <c r="C270" i="10"/>
  <c r="C154" i="10"/>
  <c r="B208" i="10"/>
  <c r="C24" i="10"/>
  <c r="B15" i="10"/>
  <c r="B94" i="10"/>
  <c r="B196" i="10"/>
  <c r="C224" i="10"/>
  <c r="B237" i="10"/>
  <c r="B270" i="10"/>
  <c r="BX11" i="10"/>
  <c r="CP94" i="10"/>
  <c r="AK178" i="10"/>
  <c r="AW279" i="10"/>
  <c r="V111" i="10"/>
  <c r="Y290" i="10"/>
  <c r="CP54" i="10"/>
  <c r="CP196" i="10"/>
  <c r="CP279" i="10"/>
  <c r="CP262" i="10"/>
  <c r="AB49" i="10"/>
  <c r="CP143" i="10"/>
  <c r="CP132" i="10"/>
  <c r="Y154" i="10"/>
  <c r="Y166" i="10"/>
  <c r="Y192" i="10"/>
  <c r="CP208" i="10"/>
  <c r="AB208" i="10"/>
  <c r="Y250" i="10"/>
  <c r="CP120" i="10"/>
  <c r="Y262" i="10"/>
  <c r="AK11" i="10"/>
  <c r="AW54" i="10"/>
  <c r="AB54" i="10"/>
  <c r="AB143" i="10"/>
  <c r="CP178" i="10"/>
  <c r="Y217" i="10"/>
  <c r="Y224" i="10"/>
  <c r="V262" i="10"/>
  <c r="CP300" i="10"/>
  <c r="CP15" i="10"/>
  <c r="AW49" i="10"/>
  <c r="CP111" i="10"/>
  <c r="AK132" i="10"/>
  <c r="V143" i="10"/>
  <c r="CP166" i="10"/>
  <c r="CP192" i="10"/>
  <c r="CP237" i="10"/>
  <c r="Y11" i="10"/>
  <c r="V49" i="10"/>
  <c r="CP77" i="10"/>
  <c r="V192" i="10"/>
  <c r="AB250" i="10"/>
  <c r="CP290" i="10"/>
  <c r="V290" i="10"/>
  <c r="AB192" i="10"/>
  <c r="Y208" i="10"/>
  <c r="V250" i="10"/>
  <c r="CP270" i="10"/>
  <c r="BE8" i="10"/>
  <c r="BM8" i="10"/>
  <c r="BS8" i="10"/>
  <c r="Y24" i="10"/>
  <c r="CP154" i="10"/>
  <c r="Y196" i="10"/>
  <c r="CP224" i="10"/>
  <c r="AB224" i="10"/>
  <c r="CB8" i="10"/>
  <c r="G11" i="10"/>
  <c r="CP99" i="10"/>
  <c r="CP71" i="10"/>
  <c r="CP49" i="10"/>
  <c r="CP24" i="10"/>
  <c r="CP11" i="10"/>
  <c r="CN8" i="10"/>
  <c r="AK15" i="10"/>
  <c r="L8" i="10"/>
  <c r="AV8" i="10"/>
  <c r="AA8" i="10"/>
  <c r="AA399" i="10" s="1"/>
  <c r="CU8" i="10"/>
  <c r="CT8" i="10"/>
  <c r="CK8" i="10"/>
  <c r="BY8" i="10"/>
  <c r="BP8" i="10"/>
  <c r="BJ8" i="10"/>
  <c r="BA8" i="10"/>
  <c r="AS8" i="10"/>
  <c r="AL8" i="10"/>
  <c r="AD8" i="10"/>
  <c r="W8" i="10"/>
  <c r="W399" i="10" s="1"/>
  <c r="Q8" i="10"/>
  <c r="I8" i="10"/>
  <c r="CV8" i="10"/>
  <c r="BZ8" i="10"/>
  <c r="R8" i="10"/>
  <c r="R399" i="10" s="1"/>
  <c r="CF8" i="10"/>
  <c r="AJ8" i="10"/>
  <c r="CR8" i="10"/>
  <c r="CE8" i="10"/>
  <c r="BV8" i="10"/>
  <c r="BH8" i="10"/>
  <c r="AY8" i="10"/>
  <c r="AI8" i="10"/>
  <c r="U8" i="10"/>
  <c r="O8" i="10"/>
  <c r="F8" i="10"/>
  <c r="CI8" i="10"/>
  <c r="BD8" i="10"/>
  <c r="Z8" i="10"/>
  <c r="Z399" i="10" s="1"/>
  <c r="CL8" i="10"/>
  <c r="BQ8" i="10"/>
  <c r="BB8" i="10"/>
  <c r="X8" i="10"/>
  <c r="CQ8" i="10"/>
  <c r="CD8" i="10"/>
  <c r="BO8" i="10"/>
  <c r="BG8" i="10"/>
  <c r="AX8" i="10"/>
  <c r="AP8" i="10"/>
  <c r="AG8" i="10"/>
  <c r="T8" i="10"/>
  <c r="T399" i="10" s="1"/>
  <c r="N8" i="10"/>
  <c r="E8" i="10"/>
  <c r="AU8" i="10"/>
  <c r="K8" i="10"/>
  <c r="CH8" i="10"/>
  <c r="BK8" i="10"/>
  <c r="AM8" i="10"/>
  <c r="BW8" i="10"/>
  <c r="AR8" i="10"/>
  <c r="AC8" i="10"/>
  <c r="AC399" i="10" s="1"/>
  <c r="H8" i="10"/>
  <c r="CO8" i="10"/>
  <c r="CC8" i="10"/>
  <c r="BT8" i="10"/>
  <c r="BN8" i="10"/>
  <c r="AO8" i="10"/>
  <c r="AF8" i="10"/>
  <c r="AH8" i="10" s="1"/>
  <c r="D316" i="10"/>
  <c r="S46" i="9"/>
  <c r="R52" i="9"/>
  <c r="E12" i="7" s="1"/>
  <c r="Q52" i="9"/>
  <c r="D12" i="7" s="1"/>
  <c r="S7" i="9"/>
  <c r="AB9" i="12"/>
  <c r="AB287" i="12"/>
  <c r="AB341" i="12"/>
  <c r="AB305" i="12"/>
  <c r="AB297" i="12"/>
  <c r="AB267" i="12"/>
  <c r="AB314" i="12"/>
  <c r="AB324" i="12"/>
  <c r="AB332" i="12"/>
  <c r="AB355" i="12"/>
  <c r="AB349" i="12"/>
  <c r="AB366" i="12"/>
  <c r="AB214" i="12"/>
  <c r="AB245" i="12"/>
  <c r="AB259" i="12"/>
  <c r="AB219" i="12"/>
  <c r="AB189" i="12"/>
  <c r="AB176" i="12"/>
  <c r="F232" i="12"/>
  <c r="G232" i="12"/>
  <c r="H232" i="12"/>
  <c r="I232" i="12"/>
  <c r="J232" i="12"/>
  <c r="K232" i="12"/>
  <c r="L232" i="12"/>
  <c r="M232" i="12"/>
  <c r="N232" i="12"/>
  <c r="O232" i="12"/>
  <c r="P232" i="12"/>
  <c r="Q232" i="12"/>
  <c r="R232" i="12"/>
  <c r="S232" i="12"/>
  <c r="T232" i="12"/>
  <c r="U232" i="12"/>
  <c r="V232" i="12"/>
  <c r="W232" i="12"/>
  <c r="X232" i="12"/>
  <c r="Y232" i="12"/>
  <c r="Z232" i="12"/>
  <c r="AA232" i="12"/>
  <c r="AD232" i="12"/>
  <c r="AF232" i="12"/>
  <c r="AG232" i="12"/>
  <c r="AH232" i="12"/>
  <c r="AO232" i="12"/>
  <c r="AP232" i="12"/>
  <c r="AQ232" i="12"/>
  <c r="AR232" i="12"/>
  <c r="AS232" i="12"/>
  <c r="AT232" i="12"/>
  <c r="AU232" i="12"/>
  <c r="AV232" i="12"/>
  <c r="AW232" i="12"/>
  <c r="AX232" i="12"/>
  <c r="AY232" i="12"/>
  <c r="AZ232" i="12"/>
  <c r="BA232" i="12"/>
  <c r="BB232" i="12"/>
  <c r="BC232" i="12"/>
  <c r="BD232" i="12"/>
  <c r="BE232" i="12"/>
  <c r="BF232" i="12"/>
  <c r="E232" i="12"/>
  <c r="F375" i="12"/>
  <c r="H375" i="12"/>
  <c r="I375" i="12"/>
  <c r="K375" i="12"/>
  <c r="L375" i="12"/>
  <c r="N375" i="12"/>
  <c r="O375" i="12"/>
  <c r="Q375" i="12"/>
  <c r="R375" i="12"/>
  <c r="S375" i="12"/>
  <c r="T375" i="12"/>
  <c r="U375" i="12"/>
  <c r="W375" i="12"/>
  <c r="X375" i="12"/>
  <c r="Y375" i="12"/>
  <c r="Z375" i="12"/>
  <c r="AA375" i="12"/>
  <c r="AD375" i="12"/>
  <c r="AF375" i="12"/>
  <c r="AG375" i="12"/>
  <c r="AH375" i="12"/>
  <c r="AO375" i="12"/>
  <c r="AP375" i="12"/>
  <c r="AQ375" i="12"/>
  <c r="AR375" i="12"/>
  <c r="AS375" i="12"/>
  <c r="AT375" i="12"/>
  <c r="AU375" i="12"/>
  <c r="AV375" i="12"/>
  <c r="AW375" i="12"/>
  <c r="AX375" i="12"/>
  <c r="AY375" i="12"/>
  <c r="AZ375" i="12"/>
  <c r="BA375" i="12"/>
  <c r="BB375" i="12"/>
  <c r="BD375" i="12"/>
  <c r="BE375" i="12"/>
  <c r="BF375" i="12"/>
  <c r="E375" i="12"/>
  <c r="F163" i="12"/>
  <c r="G163" i="12"/>
  <c r="H163" i="12"/>
  <c r="I163" i="12"/>
  <c r="J163" i="12"/>
  <c r="K163" i="12"/>
  <c r="L163" i="12"/>
  <c r="M163" i="12"/>
  <c r="N163" i="12"/>
  <c r="O163" i="12"/>
  <c r="P163" i="12"/>
  <c r="Q163" i="12"/>
  <c r="R163" i="12"/>
  <c r="S163" i="12"/>
  <c r="T163" i="12"/>
  <c r="U163" i="12"/>
  <c r="V163" i="12"/>
  <c r="W163" i="12"/>
  <c r="X163" i="12"/>
  <c r="Z163" i="12"/>
  <c r="AA163" i="12"/>
  <c r="AD163" i="12"/>
  <c r="AF163" i="12"/>
  <c r="AG163" i="12"/>
  <c r="AH163" i="12"/>
  <c r="AO163" i="12"/>
  <c r="AP163" i="12"/>
  <c r="AQ163" i="12"/>
  <c r="AR163" i="12"/>
  <c r="AS163" i="12"/>
  <c r="AT163" i="12"/>
  <c r="AU163" i="12"/>
  <c r="AV163" i="12"/>
  <c r="AW163" i="12"/>
  <c r="AX163" i="12"/>
  <c r="AY163" i="12"/>
  <c r="AZ163" i="12"/>
  <c r="BA163" i="12"/>
  <c r="BB163" i="12"/>
  <c r="BC163" i="12"/>
  <c r="BD163" i="12"/>
  <c r="BE163" i="12"/>
  <c r="BF163" i="12"/>
  <c r="E163" i="12"/>
  <c r="F150" i="12"/>
  <c r="G150" i="12"/>
  <c r="H150" i="12"/>
  <c r="I150" i="12"/>
  <c r="J150" i="12"/>
  <c r="K150" i="12"/>
  <c r="L150" i="12"/>
  <c r="N150" i="12"/>
  <c r="O150" i="12"/>
  <c r="P150" i="12"/>
  <c r="Q150" i="12"/>
  <c r="R150" i="12"/>
  <c r="S150" i="12"/>
  <c r="T150" i="12"/>
  <c r="U150" i="12"/>
  <c r="V150" i="12"/>
  <c r="W150" i="12"/>
  <c r="X150" i="12"/>
  <c r="Z150" i="12"/>
  <c r="AA150" i="12"/>
  <c r="AF150" i="12"/>
  <c r="AG150" i="12"/>
  <c r="AH150" i="12"/>
  <c r="AO150" i="12"/>
  <c r="AP150" i="12"/>
  <c r="AQ150" i="12"/>
  <c r="AR150" i="12"/>
  <c r="AS150" i="12"/>
  <c r="AT150" i="12"/>
  <c r="AU150" i="12"/>
  <c r="AV150" i="12"/>
  <c r="AW150" i="12"/>
  <c r="AX150" i="12"/>
  <c r="AY150" i="12"/>
  <c r="AZ150" i="12"/>
  <c r="BA150" i="12"/>
  <c r="BB150" i="12"/>
  <c r="BC150" i="12"/>
  <c r="BD150" i="12"/>
  <c r="BE150" i="12"/>
  <c r="BF150" i="12"/>
  <c r="E150" i="12"/>
  <c r="L139" i="12"/>
  <c r="E139" i="12"/>
  <c r="F139" i="12"/>
  <c r="G139" i="12"/>
  <c r="H139" i="12"/>
  <c r="I139" i="12"/>
  <c r="J139" i="12"/>
  <c r="K139" i="12"/>
  <c r="N139" i="12"/>
  <c r="O139" i="12"/>
  <c r="P139" i="12"/>
  <c r="Q139" i="12"/>
  <c r="R139" i="12"/>
  <c r="S139" i="12"/>
  <c r="T139" i="12"/>
  <c r="U139" i="12"/>
  <c r="V139" i="12"/>
  <c r="W139" i="12"/>
  <c r="X139" i="12"/>
  <c r="Y139" i="12"/>
  <c r="Z139" i="12"/>
  <c r="AA139" i="12"/>
  <c r="AD139" i="12"/>
  <c r="AF139" i="12"/>
  <c r="AG139" i="12"/>
  <c r="AH139" i="12"/>
  <c r="AO139" i="12"/>
  <c r="AP139" i="12"/>
  <c r="AR139" i="12"/>
  <c r="AS139" i="12"/>
  <c r="AT139" i="12"/>
  <c r="AU139" i="12"/>
  <c r="AV139" i="12"/>
  <c r="AW139" i="12"/>
  <c r="AX139" i="12"/>
  <c r="AY139" i="12"/>
  <c r="AZ139" i="12"/>
  <c r="BA139" i="12"/>
  <c r="BB139" i="12"/>
  <c r="BC139" i="12"/>
  <c r="BD139" i="12"/>
  <c r="BE139" i="12"/>
  <c r="BF139" i="12"/>
  <c r="F128" i="12"/>
  <c r="G128" i="12"/>
  <c r="H128" i="12"/>
  <c r="I128" i="12"/>
  <c r="J128" i="12"/>
  <c r="K128" i="12"/>
  <c r="L128" i="12"/>
  <c r="N128" i="12"/>
  <c r="O128" i="12"/>
  <c r="P128" i="12"/>
  <c r="Q128" i="12"/>
  <c r="R128" i="12"/>
  <c r="S128" i="12"/>
  <c r="T128" i="12"/>
  <c r="U128" i="12"/>
  <c r="V128" i="12"/>
  <c r="W128" i="12"/>
  <c r="X128" i="12"/>
  <c r="Z128" i="12"/>
  <c r="AA128" i="12"/>
  <c r="AF128" i="12"/>
  <c r="AG128" i="12"/>
  <c r="AH128" i="12"/>
  <c r="AO128" i="12"/>
  <c r="AP128" i="12"/>
  <c r="AQ128" i="12"/>
  <c r="AR128" i="12"/>
  <c r="AS128" i="12"/>
  <c r="AT128" i="12"/>
  <c r="AU128" i="12"/>
  <c r="AV128" i="12"/>
  <c r="AW128" i="12"/>
  <c r="AX128" i="12"/>
  <c r="AY128" i="12"/>
  <c r="AZ128" i="12"/>
  <c r="BA128" i="12"/>
  <c r="BB128" i="12"/>
  <c r="BC128" i="12"/>
  <c r="BD128" i="12"/>
  <c r="BE128" i="12"/>
  <c r="BF128" i="12"/>
  <c r="E128" i="12"/>
  <c r="F116" i="12"/>
  <c r="G116" i="12"/>
  <c r="H116" i="12"/>
  <c r="I116" i="12"/>
  <c r="J116" i="12"/>
  <c r="K116" i="12"/>
  <c r="L116" i="12"/>
  <c r="M116" i="12"/>
  <c r="N116" i="12"/>
  <c r="O116" i="12"/>
  <c r="P116" i="12"/>
  <c r="Q116" i="12"/>
  <c r="R116" i="12"/>
  <c r="S116" i="12"/>
  <c r="T116" i="12"/>
  <c r="U116" i="12"/>
  <c r="V116" i="12"/>
  <c r="W116" i="12"/>
  <c r="X116" i="12"/>
  <c r="Y116" i="12"/>
  <c r="Z116" i="12"/>
  <c r="AA116" i="12"/>
  <c r="AD116" i="12"/>
  <c r="AF116" i="12"/>
  <c r="AG116" i="12"/>
  <c r="AH116" i="12"/>
  <c r="AO116" i="12"/>
  <c r="AP116" i="12"/>
  <c r="AQ116" i="12"/>
  <c r="AR116" i="12"/>
  <c r="AS116" i="12"/>
  <c r="AT116" i="12"/>
  <c r="AU116" i="12"/>
  <c r="AV116" i="12"/>
  <c r="AW116" i="12"/>
  <c r="AX116" i="12"/>
  <c r="AY116" i="12"/>
  <c r="AZ116" i="12"/>
  <c r="BA116" i="12"/>
  <c r="BB116" i="12"/>
  <c r="BC116" i="12"/>
  <c r="BD116" i="12"/>
  <c r="BE116" i="12"/>
  <c r="BF116" i="12"/>
  <c r="E116" i="12"/>
  <c r="F107" i="12"/>
  <c r="G107" i="12"/>
  <c r="H107" i="12"/>
  <c r="I107" i="12"/>
  <c r="J107" i="12"/>
  <c r="K107" i="12"/>
  <c r="L107" i="12"/>
  <c r="N107" i="12"/>
  <c r="O107" i="12"/>
  <c r="P107" i="12"/>
  <c r="Q107" i="12"/>
  <c r="R107" i="12"/>
  <c r="S107" i="12"/>
  <c r="T107" i="12"/>
  <c r="U107" i="12"/>
  <c r="V107" i="12"/>
  <c r="W107" i="12"/>
  <c r="X107" i="12"/>
  <c r="Y107" i="12"/>
  <c r="Z107" i="12"/>
  <c r="AA107" i="12"/>
  <c r="AD107" i="12"/>
  <c r="AF107" i="12"/>
  <c r="AG107" i="12"/>
  <c r="AH107" i="12"/>
  <c r="AO107" i="12"/>
  <c r="AP107" i="12"/>
  <c r="AQ107" i="12" s="1"/>
  <c r="AR107" i="12"/>
  <c r="AS107" i="12"/>
  <c r="AT107" i="12"/>
  <c r="AU107" i="12"/>
  <c r="AV107" i="12"/>
  <c r="AW107" i="12"/>
  <c r="AX107" i="12"/>
  <c r="AY107" i="12"/>
  <c r="AZ107" i="12"/>
  <c r="BA107" i="12"/>
  <c r="BB107" i="12"/>
  <c r="BC107" i="12"/>
  <c r="BD107" i="12"/>
  <c r="BE107" i="12"/>
  <c r="BF107" i="12"/>
  <c r="E107" i="12"/>
  <c r="F95" i="12"/>
  <c r="G95" i="12"/>
  <c r="H95" i="12"/>
  <c r="I95" i="12"/>
  <c r="J95" i="12"/>
  <c r="K95" i="12"/>
  <c r="L95" i="12"/>
  <c r="N95" i="12"/>
  <c r="O95" i="12"/>
  <c r="P95" i="12"/>
  <c r="Q95" i="12"/>
  <c r="R95" i="12"/>
  <c r="S95" i="12"/>
  <c r="T95" i="12"/>
  <c r="U95" i="12"/>
  <c r="V95" i="12"/>
  <c r="W95" i="12"/>
  <c r="X95" i="12"/>
  <c r="Y95" i="12"/>
  <c r="Z95" i="12"/>
  <c r="AA95" i="12"/>
  <c r="AD95" i="12"/>
  <c r="AF95" i="12"/>
  <c r="AG95" i="12"/>
  <c r="AH95" i="12"/>
  <c r="AO95" i="12"/>
  <c r="AP95" i="12"/>
  <c r="AQ95" i="12"/>
  <c r="AR95" i="12"/>
  <c r="AS95" i="12"/>
  <c r="AT95" i="12"/>
  <c r="AU95" i="12"/>
  <c r="AV95" i="12"/>
  <c r="AW95" i="12"/>
  <c r="AX95" i="12"/>
  <c r="AY95" i="12"/>
  <c r="AZ95" i="12"/>
  <c r="BA95" i="12"/>
  <c r="BB95" i="12"/>
  <c r="BC95" i="12"/>
  <c r="BD95" i="12"/>
  <c r="BE95" i="12"/>
  <c r="BF95" i="12"/>
  <c r="E95" i="12"/>
  <c r="F90" i="12"/>
  <c r="G90" i="12"/>
  <c r="H90" i="12"/>
  <c r="I90" i="12"/>
  <c r="J90" i="12"/>
  <c r="K90" i="12"/>
  <c r="L90" i="12"/>
  <c r="M90" i="12"/>
  <c r="N90" i="12"/>
  <c r="O90" i="12"/>
  <c r="P90" i="12"/>
  <c r="Q90" i="12"/>
  <c r="R90" i="12"/>
  <c r="S90" i="12"/>
  <c r="T90" i="12"/>
  <c r="U90" i="12"/>
  <c r="V90" i="12"/>
  <c r="W90" i="12"/>
  <c r="X90" i="12"/>
  <c r="Y90" i="12"/>
  <c r="Z90" i="12"/>
  <c r="AA90" i="12"/>
  <c r="AD90" i="12"/>
  <c r="AF90" i="12"/>
  <c r="AG90" i="12"/>
  <c r="AH90" i="12"/>
  <c r="AO90" i="12"/>
  <c r="AP90" i="12"/>
  <c r="AQ90" i="12"/>
  <c r="AR90" i="12"/>
  <c r="AS90" i="12"/>
  <c r="AT90" i="12"/>
  <c r="AU90" i="12"/>
  <c r="AV90" i="12"/>
  <c r="AW90" i="12"/>
  <c r="AX90" i="12"/>
  <c r="AY90" i="12"/>
  <c r="AZ90" i="12"/>
  <c r="BA90" i="12"/>
  <c r="BB90" i="12"/>
  <c r="BC90" i="12"/>
  <c r="BD90" i="12"/>
  <c r="BE90" i="12"/>
  <c r="BF90" i="12"/>
  <c r="E90" i="12"/>
  <c r="F73" i="12"/>
  <c r="G73" i="12"/>
  <c r="H73" i="12"/>
  <c r="I73" i="12"/>
  <c r="J73" i="12"/>
  <c r="K73" i="12"/>
  <c r="L73" i="12"/>
  <c r="N73" i="12"/>
  <c r="O73" i="12"/>
  <c r="P73" i="12"/>
  <c r="Q73" i="12"/>
  <c r="R73" i="12"/>
  <c r="S73" i="12"/>
  <c r="T73" i="12"/>
  <c r="U73" i="12"/>
  <c r="W73" i="12"/>
  <c r="X73" i="12"/>
  <c r="Z73" i="12"/>
  <c r="AA73" i="12"/>
  <c r="AD73" i="12"/>
  <c r="AF73" i="12"/>
  <c r="AG73" i="12"/>
  <c r="AH73" i="12"/>
  <c r="AO73" i="12"/>
  <c r="AP73" i="12"/>
  <c r="AQ73" i="12"/>
  <c r="AR73" i="12"/>
  <c r="AS73" i="12"/>
  <c r="AT73" i="12"/>
  <c r="AU73" i="12"/>
  <c r="AV73" i="12"/>
  <c r="AW73" i="12"/>
  <c r="AX73" i="12"/>
  <c r="AY73" i="12"/>
  <c r="AZ73" i="12"/>
  <c r="BA73" i="12"/>
  <c r="BB73" i="12"/>
  <c r="BC73" i="12"/>
  <c r="BD73" i="12"/>
  <c r="BE73" i="12"/>
  <c r="BF73" i="12"/>
  <c r="E73" i="12"/>
  <c r="F67" i="12"/>
  <c r="G67" i="12"/>
  <c r="H67" i="12"/>
  <c r="I67" i="12"/>
  <c r="J67" i="12"/>
  <c r="K67" i="12"/>
  <c r="L67" i="12"/>
  <c r="N67" i="12"/>
  <c r="O67" i="12"/>
  <c r="P67" i="12"/>
  <c r="Q67" i="12"/>
  <c r="R67" i="12"/>
  <c r="S67" i="12"/>
  <c r="T67" i="12"/>
  <c r="U67" i="12"/>
  <c r="V67" i="12"/>
  <c r="W67" i="12"/>
  <c r="X67" i="12"/>
  <c r="Y67" i="12"/>
  <c r="Z67" i="12"/>
  <c r="AA67" i="12"/>
  <c r="AD67" i="12"/>
  <c r="AF67" i="12"/>
  <c r="AG67" i="12"/>
  <c r="AH67" i="12"/>
  <c r="AO67" i="12"/>
  <c r="AP67" i="12"/>
  <c r="AQ67" i="12"/>
  <c r="AR67" i="12"/>
  <c r="AS67" i="12"/>
  <c r="AT67" i="12"/>
  <c r="AU67" i="12"/>
  <c r="AV67" i="12"/>
  <c r="AW67" i="12"/>
  <c r="AX67" i="12"/>
  <c r="AY67" i="12"/>
  <c r="AZ67" i="12"/>
  <c r="BA67" i="12"/>
  <c r="BB67" i="12"/>
  <c r="BC67" i="12"/>
  <c r="BD67" i="12"/>
  <c r="BE67" i="12"/>
  <c r="BF67" i="12"/>
  <c r="E67" i="12"/>
  <c r="F49" i="12"/>
  <c r="G49" i="12"/>
  <c r="H49" i="12"/>
  <c r="I49" i="12"/>
  <c r="J49" i="12"/>
  <c r="K49" i="12"/>
  <c r="L49" i="12"/>
  <c r="N49" i="12"/>
  <c r="O49" i="12"/>
  <c r="P49" i="12"/>
  <c r="Q49" i="12"/>
  <c r="R49" i="12"/>
  <c r="S49" i="12"/>
  <c r="T49" i="12"/>
  <c r="U49" i="12"/>
  <c r="V49" i="12"/>
  <c r="W49" i="12"/>
  <c r="X49" i="12"/>
  <c r="Z49" i="12"/>
  <c r="AA49" i="12"/>
  <c r="AD49" i="12"/>
  <c r="AF49" i="12"/>
  <c r="AG49" i="12"/>
  <c r="AH49" i="12"/>
  <c r="AO49" i="12"/>
  <c r="AP49" i="12"/>
  <c r="AQ49" i="12"/>
  <c r="AR49" i="12"/>
  <c r="AS49" i="12"/>
  <c r="AT49" i="12"/>
  <c r="AU49" i="12"/>
  <c r="AV49" i="12"/>
  <c r="AW49" i="12"/>
  <c r="AX49" i="12"/>
  <c r="AY49" i="12"/>
  <c r="AZ49" i="12"/>
  <c r="BA49" i="12"/>
  <c r="BB49" i="12"/>
  <c r="BC49" i="12"/>
  <c r="BD49" i="12"/>
  <c r="BE49" i="12"/>
  <c r="BF49" i="12"/>
  <c r="E49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R33" i="12"/>
  <c r="S33" i="12"/>
  <c r="T33" i="12"/>
  <c r="U33" i="12"/>
  <c r="V33" i="12"/>
  <c r="W33" i="12"/>
  <c r="X33" i="12"/>
  <c r="Y33" i="12"/>
  <c r="Z33" i="12"/>
  <c r="AA33" i="12"/>
  <c r="AD33" i="12"/>
  <c r="AF33" i="12"/>
  <c r="AG33" i="12"/>
  <c r="AH33" i="12"/>
  <c r="AO33" i="12"/>
  <c r="AP33" i="12"/>
  <c r="AQ33" i="12"/>
  <c r="AR33" i="12"/>
  <c r="AS33" i="12"/>
  <c r="AT33" i="12"/>
  <c r="AU33" i="12"/>
  <c r="AV33" i="12"/>
  <c r="AW33" i="12"/>
  <c r="AX33" i="12"/>
  <c r="AY33" i="12"/>
  <c r="AZ33" i="12"/>
  <c r="BA33" i="12"/>
  <c r="BB33" i="12"/>
  <c r="BC33" i="12"/>
  <c r="BD33" i="12"/>
  <c r="BE33" i="12"/>
  <c r="BF33" i="12"/>
  <c r="E33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R45" i="12"/>
  <c r="T45" i="12"/>
  <c r="U45" i="12"/>
  <c r="V45" i="12"/>
  <c r="W45" i="12"/>
  <c r="X45" i="12"/>
  <c r="Y45" i="12"/>
  <c r="Z45" i="12"/>
  <c r="AA45" i="12"/>
  <c r="AD45" i="12"/>
  <c r="AF45" i="12"/>
  <c r="AG45" i="12"/>
  <c r="AH45" i="12"/>
  <c r="AO45" i="12"/>
  <c r="AP45" i="12"/>
  <c r="AR45" i="12"/>
  <c r="AS45" i="12"/>
  <c r="AT45" i="12"/>
  <c r="AU45" i="12"/>
  <c r="AV45" i="12"/>
  <c r="AW45" i="12"/>
  <c r="AX45" i="12"/>
  <c r="AY45" i="12"/>
  <c r="AZ45" i="12"/>
  <c r="BA45" i="12"/>
  <c r="BB45" i="12"/>
  <c r="BC45" i="12"/>
  <c r="BD45" i="12"/>
  <c r="BE45" i="12"/>
  <c r="BF45" i="12"/>
  <c r="E45" i="12"/>
  <c r="AB12" i="12"/>
  <c r="AB16" i="12"/>
  <c r="F24" i="12"/>
  <c r="G24" i="12"/>
  <c r="H24" i="12"/>
  <c r="I24" i="12"/>
  <c r="J24" i="12"/>
  <c r="K24" i="12"/>
  <c r="L24" i="12"/>
  <c r="M24" i="12"/>
  <c r="N24" i="12"/>
  <c r="O24" i="12"/>
  <c r="Q24" i="12"/>
  <c r="R24" i="12"/>
  <c r="S24" i="12"/>
  <c r="T24" i="12"/>
  <c r="U24" i="12"/>
  <c r="V24" i="12"/>
  <c r="W24" i="12"/>
  <c r="X24" i="12"/>
  <c r="Y24" i="12"/>
  <c r="Z24" i="12"/>
  <c r="AA24" i="12"/>
  <c r="AC24" i="12"/>
  <c r="AD24" i="12"/>
  <c r="AF24" i="12"/>
  <c r="AG24" i="12"/>
  <c r="AH24" i="12"/>
  <c r="AI24" i="12"/>
  <c r="AJ24" i="12"/>
  <c r="AJ8" i="12" s="1"/>
  <c r="AO24" i="12"/>
  <c r="AP24" i="12"/>
  <c r="AR24" i="12"/>
  <c r="AS24" i="12"/>
  <c r="AT24" i="12"/>
  <c r="AU24" i="12"/>
  <c r="AV24" i="12"/>
  <c r="AW24" i="12"/>
  <c r="AX24" i="12"/>
  <c r="AY24" i="12"/>
  <c r="AZ24" i="12"/>
  <c r="BA24" i="12"/>
  <c r="BB24" i="12"/>
  <c r="BC24" i="12"/>
  <c r="BD24" i="12"/>
  <c r="BE24" i="12"/>
  <c r="BF24" i="12"/>
  <c r="E24" i="12"/>
  <c r="F15" i="12"/>
  <c r="G15" i="12"/>
  <c r="H15" i="12"/>
  <c r="I15" i="12"/>
  <c r="J15" i="12"/>
  <c r="K15" i="12"/>
  <c r="L15" i="12"/>
  <c r="M15" i="12"/>
  <c r="N15" i="12"/>
  <c r="O15" i="12"/>
  <c r="Q15" i="12"/>
  <c r="R15" i="12"/>
  <c r="S15" i="12"/>
  <c r="T15" i="12"/>
  <c r="U15" i="12"/>
  <c r="V15" i="12"/>
  <c r="W15" i="12"/>
  <c r="X15" i="12"/>
  <c r="Y15" i="12"/>
  <c r="Z15" i="12"/>
  <c r="AA15" i="12"/>
  <c r="AC15" i="12"/>
  <c r="AD15" i="12"/>
  <c r="AF15" i="12"/>
  <c r="AG15" i="12"/>
  <c r="AH15" i="12"/>
  <c r="AO15" i="12"/>
  <c r="AP15" i="12"/>
  <c r="AQ15" i="12"/>
  <c r="AR15" i="12"/>
  <c r="AS15" i="12"/>
  <c r="AT15" i="12"/>
  <c r="AU15" i="12"/>
  <c r="AV15" i="12"/>
  <c r="AW15" i="12"/>
  <c r="AX15" i="12"/>
  <c r="AY15" i="12"/>
  <c r="AZ15" i="12"/>
  <c r="BA15" i="12"/>
  <c r="BB15" i="12"/>
  <c r="BC15" i="12"/>
  <c r="BD15" i="12"/>
  <c r="BE15" i="12"/>
  <c r="BF15" i="12"/>
  <c r="E15" i="12"/>
  <c r="F11" i="12"/>
  <c r="G11" i="12"/>
  <c r="H11" i="12"/>
  <c r="I11" i="12"/>
  <c r="J11" i="12"/>
  <c r="K11" i="12"/>
  <c r="L11" i="12"/>
  <c r="N11" i="12"/>
  <c r="O11" i="12"/>
  <c r="Q11" i="12"/>
  <c r="R11" i="12"/>
  <c r="S11" i="12"/>
  <c r="T11" i="12"/>
  <c r="U11" i="12"/>
  <c r="V11" i="12"/>
  <c r="W11" i="12"/>
  <c r="X11" i="12"/>
  <c r="Y11" i="12"/>
  <c r="Z11" i="12"/>
  <c r="AA11" i="12"/>
  <c r="AD11" i="12"/>
  <c r="AF11" i="12"/>
  <c r="AG11" i="12"/>
  <c r="AH11" i="12"/>
  <c r="AO11" i="12"/>
  <c r="AP11" i="12"/>
  <c r="AQ11" i="12"/>
  <c r="AR11" i="12"/>
  <c r="AS11" i="12"/>
  <c r="AT11" i="12"/>
  <c r="AU11" i="12"/>
  <c r="AV11" i="12"/>
  <c r="AW11" i="12"/>
  <c r="AX11" i="12"/>
  <c r="AY11" i="12"/>
  <c r="AZ11" i="12"/>
  <c r="BA11" i="12"/>
  <c r="BB11" i="12"/>
  <c r="BC11" i="12"/>
  <c r="BD11" i="12"/>
  <c r="BE11" i="12"/>
  <c r="BF11" i="12"/>
  <c r="E11" i="12"/>
  <c r="AQ139" i="12" l="1"/>
  <c r="AQ24" i="12"/>
  <c r="AQ45" i="12"/>
  <c r="Y150" i="12"/>
  <c r="Y163" i="12"/>
  <c r="J375" i="12"/>
  <c r="Y49" i="12"/>
  <c r="M128" i="12"/>
  <c r="M139" i="12"/>
  <c r="M150" i="12"/>
  <c r="M73" i="12"/>
  <c r="M375" i="12"/>
  <c r="M11" i="12"/>
  <c r="M49" i="12"/>
  <c r="P375" i="12"/>
  <c r="E399" i="10"/>
  <c r="B8" i="10"/>
  <c r="B399" i="10" s="1"/>
  <c r="C8" i="10"/>
  <c r="C399" i="10" s="1"/>
  <c r="M8" i="10"/>
  <c r="D38" i="10"/>
  <c r="AB8" i="10"/>
  <c r="AB399" i="10" s="1"/>
  <c r="CJ8" i="10"/>
  <c r="F399" i="10"/>
  <c r="G8" i="10"/>
  <c r="G399" i="10" s="1"/>
  <c r="J8" i="10"/>
  <c r="X399" i="10"/>
  <c r="Y8" i="10"/>
  <c r="Y399" i="10" s="1"/>
  <c r="CM8" i="10"/>
  <c r="CS8" i="10"/>
  <c r="CP8" i="10"/>
  <c r="AQ8" i="10"/>
  <c r="AK8" i="10"/>
  <c r="CA8" i="10"/>
  <c r="CG8" i="10"/>
  <c r="BC8" i="10"/>
  <c r="AZ8" i="10"/>
  <c r="AW8" i="10"/>
  <c r="U399" i="10"/>
  <c r="V8" i="10"/>
  <c r="V399" i="10" s="1"/>
  <c r="S8" i="10"/>
  <c r="S399" i="10" s="1"/>
  <c r="Q399" i="10"/>
  <c r="AT8" i="10"/>
  <c r="AT399" i="10" s="1"/>
  <c r="BL8" i="10"/>
  <c r="BI8" i="10"/>
  <c r="BI399" i="10" s="1"/>
  <c r="BF8" i="10"/>
  <c r="BF399" i="10" s="1"/>
  <c r="BX8" i="10"/>
  <c r="BU8" i="10"/>
  <c r="BR8" i="10"/>
  <c r="AN8" i="10"/>
  <c r="AD399" i="10"/>
  <c r="AE8" i="10"/>
  <c r="AE399" i="10" s="1"/>
  <c r="D307" i="10"/>
  <c r="D290" i="10"/>
  <c r="D300" i="10"/>
  <c r="D262" i="10"/>
  <c r="D279" i="10"/>
  <c r="D250" i="10"/>
  <c r="D270" i="10"/>
  <c r="D237" i="10"/>
  <c r="D224" i="10"/>
  <c r="D217" i="10"/>
  <c r="D192" i="10"/>
  <c r="D196" i="10"/>
  <c r="D178" i="10"/>
  <c r="D208" i="10"/>
  <c r="D132" i="10"/>
  <c r="D143" i="10"/>
  <c r="D166" i="10"/>
  <c r="D154" i="10"/>
  <c r="D120" i="10"/>
  <c r="D99" i="10"/>
  <c r="D94" i="10"/>
  <c r="D111" i="10"/>
  <c r="D71" i="10"/>
  <c r="D77" i="10"/>
  <c r="D49" i="10"/>
  <c r="D54" i="10"/>
  <c r="D24" i="10"/>
  <c r="D15" i="10"/>
  <c r="D11" i="10"/>
  <c r="F12" i="7"/>
  <c r="S52" i="9"/>
  <c r="BB8" i="12"/>
  <c r="AZ8" i="12"/>
  <c r="BE8" i="12"/>
  <c r="BA8" i="12"/>
  <c r="BF8" i="12"/>
  <c r="BD8" i="12"/>
  <c r="AV8" i="12"/>
  <c r="AO8" i="12"/>
  <c r="AA8" i="12"/>
  <c r="E8" i="12"/>
  <c r="AU8" i="12"/>
  <c r="I8" i="12"/>
  <c r="I387" i="12" s="1"/>
  <c r="AF8" i="12"/>
  <c r="N8" i="12"/>
  <c r="L8" i="12"/>
  <c r="AW8" i="12"/>
  <c r="AP8" i="12"/>
  <c r="K8" i="12"/>
  <c r="AR8" i="12"/>
  <c r="AG8" i="12"/>
  <c r="U8" i="12"/>
  <c r="Z8" i="12"/>
  <c r="AY8" i="12"/>
  <c r="T8" i="12"/>
  <c r="R8" i="12"/>
  <c r="H8" i="12"/>
  <c r="AX8" i="12"/>
  <c r="AT8" i="12"/>
  <c r="AI8" i="12"/>
  <c r="AK8" i="12" s="1"/>
  <c r="X8" i="12"/>
  <c r="Q8" i="12"/>
  <c r="G8" i="12"/>
  <c r="AS8" i="12"/>
  <c r="AH8" i="12"/>
  <c r="W8" i="12"/>
  <c r="O8" i="12"/>
  <c r="F8" i="12"/>
  <c r="D214" i="12"/>
  <c r="D193" i="12"/>
  <c r="AB375" i="12"/>
  <c r="AB73" i="12"/>
  <c r="AB232" i="12"/>
  <c r="BC375" i="12"/>
  <c r="AB163" i="12"/>
  <c r="AB128" i="12"/>
  <c r="AB150" i="12"/>
  <c r="AB116" i="12"/>
  <c r="V73" i="12"/>
  <c r="AB107" i="12"/>
  <c r="AB139" i="12"/>
  <c r="AB45" i="12"/>
  <c r="AB67" i="12"/>
  <c r="M95" i="12"/>
  <c r="AB95" i="12"/>
  <c r="AB90" i="12"/>
  <c r="AB11" i="12"/>
  <c r="AB49" i="12"/>
  <c r="AB33" i="12"/>
  <c r="AB15" i="12"/>
  <c r="AB24" i="12"/>
  <c r="AQ8" i="12" l="1"/>
  <c r="H387" i="12"/>
  <c r="D8" i="10"/>
  <c r="BC8" i="12"/>
  <c r="M8" i="12"/>
  <c r="V8" i="12"/>
  <c r="P8" i="12"/>
  <c r="AB8" i="12"/>
  <c r="Y8" i="12"/>
  <c r="J8" i="12"/>
  <c r="D24" i="12"/>
  <c r="D15" i="12"/>
  <c r="AT154" i="10" l="1"/>
  <c r="O190" i="8" l="1"/>
  <c r="N294" i="8"/>
  <c r="O294" i="8"/>
  <c r="N350" i="8"/>
  <c r="N351" i="8"/>
  <c r="N365" i="8"/>
  <c r="O365" i="8"/>
  <c r="N410" i="8"/>
  <c r="O410" i="8"/>
  <c r="O104" i="8"/>
  <c r="O116" i="8"/>
  <c r="O125" i="8"/>
  <c r="O124" i="8" s="1"/>
  <c r="O152" i="8"/>
  <c r="N163" i="8"/>
  <c r="O163" i="8"/>
  <c r="O176" i="8"/>
  <c r="O189" i="8"/>
  <c r="O203" i="8"/>
  <c r="BE381" i="12"/>
  <c r="BD381" i="12"/>
  <c r="BD387" i="12" s="1"/>
  <c r="AD9" i="12"/>
  <c r="C9" i="12" s="1"/>
  <c r="BE387" i="12" l="1"/>
  <c r="BF387" i="12" s="1"/>
  <c r="BF381" i="12"/>
  <c r="O188" i="8"/>
  <c r="P163" i="8"/>
  <c r="AC267" i="12"/>
  <c r="AC324" i="12"/>
  <c r="AC332" i="12"/>
  <c r="AC355" i="12"/>
  <c r="AC349" i="12"/>
  <c r="AC366" i="12"/>
  <c r="AC259" i="12"/>
  <c r="AC205" i="12"/>
  <c r="N203" i="8"/>
  <c r="P203" i="8" s="1"/>
  <c r="AC189" i="12"/>
  <c r="N189" i="8"/>
  <c r="P189" i="8" s="1"/>
  <c r="AC176" i="12"/>
  <c r="AC375" i="12"/>
  <c r="O164" i="8"/>
  <c r="AD150" i="12"/>
  <c r="O139" i="8"/>
  <c r="AD128" i="12"/>
  <c r="N139" i="8"/>
  <c r="AC128" i="12"/>
  <c r="N104" i="8"/>
  <c r="P104" i="8" s="1"/>
  <c r="AC95" i="12"/>
  <c r="N116" i="8"/>
  <c r="P116" i="8" s="1"/>
  <c r="AC107" i="12"/>
  <c r="AC45" i="12"/>
  <c r="AC11" i="12"/>
  <c r="O351" i="8"/>
  <c r="O350" i="8"/>
  <c r="D368" i="12"/>
  <c r="BC376" i="12"/>
  <c r="BB381" i="12"/>
  <c r="BB387" i="12" s="1"/>
  <c r="BA381" i="12"/>
  <c r="BA387" i="12" s="1"/>
  <c r="D205" i="12" l="1"/>
  <c r="P139" i="8"/>
  <c r="AD8" i="12"/>
  <c r="C8" i="12" s="1"/>
  <c r="D267" i="12"/>
  <c r="D332" i="12"/>
  <c r="D324" i="12"/>
  <c r="D355" i="12"/>
  <c r="D349" i="12"/>
  <c r="D366" i="12"/>
  <c r="D259" i="12"/>
  <c r="D189" i="12"/>
  <c r="D176" i="12"/>
  <c r="D375" i="12"/>
  <c r="D128" i="12"/>
  <c r="D107" i="12"/>
  <c r="D95" i="12"/>
  <c r="D45" i="12"/>
  <c r="D11" i="12"/>
  <c r="I104" i="8"/>
  <c r="I116" i="8"/>
  <c r="I125" i="8"/>
  <c r="I139" i="8"/>
  <c r="I152" i="8"/>
  <c r="I163" i="8"/>
  <c r="I176" i="8"/>
  <c r="I189" i="8"/>
  <c r="I203" i="8"/>
  <c r="H203" i="8"/>
  <c r="H189" i="8"/>
  <c r="H176" i="8"/>
  <c r="H163" i="8"/>
  <c r="H152" i="8"/>
  <c r="H139" i="8"/>
  <c r="H125" i="8"/>
  <c r="H116" i="8"/>
  <c r="H104" i="8"/>
  <c r="J104" i="8" l="1"/>
  <c r="J116" i="8"/>
  <c r="J125" i="8"/>
  <c r="J139" i="8"/>
  <c r="J152" i="8"/>
  <c r="J163" i="8"/>
  <c r="J176" i="8"/>
  <c r="J189" i="8"/>
  <c r="J203" i="8"/>
  <c r="AX402" i="11" l="1"/>
  <c r="AX408" i="11" s="1"/>
  <c r="AH307" i="10" l="1"/>
  <c r="AH300" i="10"/>
  <c r="AH262" i="10"/>
  <c r="AH192" i="10"/>
  <c r="AH49" i="10"/>
  <c r="N418" i="8" l="1"/>
  <c r="B418" i="8" s="1"/>
  <c r="N412" i="8"/>
  <c r="J380" i="12"/>
  <c r="N411" i="8"/>
  <c r="N257" i="8"/>
  <c r="N405" i="8"/>
  <c r="N386" i="8"/>
  <c r="N390" i="8"/>
  <c r="O381" i="8"/>
  <c r="N381" i="8"/>
  <c r="O382" i="8"/>
  <c r="N382" i="8"/>
  <c r="N373" i="8"/>
  <c r="N354" i="8"/>
  <c r="O338" i="8"/>
  <c r="N338" i="8"/>
  <c r="O324" i="8"/>
  <c r="N320" i="8"/>
  <c r="N311" i="8"/>
  <c r="N273" i="8"/>
  <c r="N272" i="8"/>
  <c r="N271" i="8"/>
  <c r="N269" i="8"/>
  <c r="N268" i="8"/>
  <c r="N267" i="8"/>
  <c r="N266" i="8"/>
  <c r="N264" i="8"/>
  <c r="N263" i="8"/>
  <c r="N262" i="8"/>
  <c r="N276" i="8"/>
  <c r="N250" i="8"/>
  <c r="N254" i="8"/>
  <c r="N244" i="8"/>
  <c r="N242" i="8"/>
  <c r="N232" i="8"/>
  <c r="N226" i="8"/>
  <c r="N225" i="8"/>
  <c r="N223" i="8"/>
  <c r="N222" i="8"/>
  <c r="O220" i="8"/>
  <c r="P220" i="8" s="1"/>
  <c r="N220" i="8"/>
  <c r="O213" i="8"/>
  <c r="N213" i="8"/>
  <c r="O202" i="8"/>
  <c r="N204" i="8"/>
  <c r="N202" i="8" s="1"/>
  <c r="N181" i="8"/>
  <c r="N177" i="8"/>
  <c r="O162" i="8"/>
  <c r="N165" i="8"/>
  <c r="N161" i="8"/>
  <c r="O156" i="8"/>
  <c r="N156" i="8"/>
  <c r="O140" i="8"/>
  <c r="O138" i="8" s="1"/>
  <c r="N140" i="8"/>
  <c r="N138" i="8" s="1"/>
  <c r="N130" i="8"/>
  <c r="N119" i="8"/>
  <c r="O103" i="8"/>
  <c r="N112" i="8"/>
  <c r="N108" i="8"/>
  <c r="N93" i="8"/>
  <c r="V75" i="12"/>
  <c r="N83" i="8"/>
  <c r="P83" i="8" s="1"/>
  <c r="N66" i="8"/>
  <c r="N59" i="8"/>
  <c r="P59" i="8" s="1"/>
  <c r="N56" i="8"/>
  <c r="N40" i="8"/>
  <c r="N26" i="8"/>
  <c r="P26" i="8" s="1"/>
  <c r="O25" i="8"/>
  <c r="N25" i="8"/>
  <c r="O16" i="8"/>
  <c r="N16" i="8"/>
  <c r="AB385" i="12"/>
  <c r="AB384" i="12"/>
  <c r="O416" i="8"/>
  <c r="AB383" i="12"/>
  <c r="N415" i="8"/>
  <c r="AZ382" i="12"/>
  <c r="AH382" i="12"/>
  <c r="S382" i="12"/>
  <c r="G382" i="12"/>
  <c r="O414" i="8"/>
  <c r="AY381" i="12"/>
  <c r="AY387" i="12" s="1"/>
  <c r="AX381" i="12"/>
  <c r="AX387" i="12" s="1"/>
  <c r="AV381" i="12"/>
  <c r="AU381" i="12"/>
  <c r="AU387" i="12" s="1"/>
  <c r="AS381" i="12"/>
  <c r="AR381" i="12"/>
  <c r="AR387" i="12" s="1"/>
  <c r="AP381" i="12"/>
  <c r="AO381" i="12"/>
  <c r="AO387" i="12" s="1"/>
  <c r="AJ381" i="12"/>
  <c r="AI381" i="12"/>
  <c r="AI387" i="12" s="1"/>
  <c r="AG381" i="12"/>
  <c r="AG387" i="12" s="1"/>
  <c r="AF381" i="12"/>
  <c r="AF387" i="12" s="1"/>
  <c r="AD381" i="12"/>
  <c r="AD387" i="12" s="1"/>
  <c r="AA381" i="12"/>
  <c r="AA387" i="12" s="1"/>
  <c r="Z381" i="12"/>
  <c r="Z387" i="12" s="1"/>
  <c r="X381" i="12"/>
  <c r="X387" i="12" s="1"/>
  <c r="W381" i="12"/>
  <c r="W387" i="12" s="1"/>
  <c r="U381" i="12"/>
  <c r="U387" i="12" s="1"/>
  <c r="E80" i="7" s="1"/>
  <c r="T381" i="12"/>
  <c r="T387" i="12" s="1"/>
  <c r="R381" i="12"/>
  <c r="R387" i="12" s="1"/>
  <c r="E79" i="7" s="1"/>
  <c r="Q381" i="12"/>
  <c r="Q387" i="12" s="1"/>
  <c r="O381" i="12"/>
  <c r="O387" i="12" s="1"/>
  <c r="N381" i="12"/>
  <c r="N387" i="12" s="1"/>
  <c r="L381" i="12"/>
  <c r="L387" i="12" s="1"/>
  <c r="K381" i="12"/>
  <c r="K387" i="12" s="1"/>
  <c r="F381" i="12"/>
  <c r="F387" i="12" s="1"/>
  <c r="E381" i="12"/>
  <c r="E387" i="12" s="1"/>
  <c r="AB376" i="12"/>
  <c r="M376" i="12"/>
  <c r="O407" i="8"/>
  <c r="N398" i="8"/>
  <c r="AB367" i="12"/>
  <c r="O398" i="8"/>
  <c r="AB356" i="12"/>
  <c r="O385" i="8"/>
  <c r="AB350" i="12"/>
  <c r="O376" i="8"/>
  <c r="AC341" i="12"/>
  <c r="AB342" i="12"/>
  <c r="O367" i="8"/>
  <c r="AB333" i="12"/>
  <c r="M333" i="12"/>
  <c r="O356" i="8"/>
  <c r="AB325" i="12"/>
  <c r="AC314" i="12"/>
  <c r="AB315" i="12"/>
  <c r="O332" i="8"/>
  <c r="AB306" i="12"/>
  <c r="O323" i="8"/>
  <c r="AC297" i="12"/>
  <c r="AB298" i="12"/>
  <c r="O314" i="8"/>
  <c r="AC287" i="12"/>
  <c r="AB288" i="12"/>
  <c r="O304" i="8"/>
  <c r="AC276" i="12"/>
  <c r="AB277" i="12"/>
  <c r="AB276" i="12" s="1"/>
  <c r="O293" i="8"/>
  <c r="O292" i="8" s="1"/>
  <c r="AB268" i="12"/>
  <c r="O283" i="8"/>
  <c r="O282" i="8" s="1"/>
  <c r="N283" i="8"/>
  <c r="N282" i="8" s="1"/>
  <c r="N275" i="8"/>
  <c r="AB260" i="12"/>
  <c r="O275" i="8"/>
  <c r="AC245" i="12"/>
  <c r="AB246" i="12"/>
  <c r="O261" i="8"/>
  <c r="AC232" i="12"/>
  <c r="AB233" i="12"/>
  <c r="O248" i="8"/>
  <c r="AC219" i="12"/>
  <c r="AB220" i="12"/>
  <c r="AB215" i="12"/>
  <c r="O228" i="8"/>
  <c r="N219" i="8"/>
  <c r="AB206" i="12"/>
  <c r="AB205" i="12" s="1"/>
  <c r="M206" i="12"/>
  <c r="AB194" i="12"/>
  <c r="AB193" i="12" s="1"/>
  <c r="M194" i="12"/>
  <c r="M193" i="12" s="1"/>
  <c r="O207" i="8"/>
  <c r="N207" i="8"/>
  <c r="AB190" i="12"/>
  <c r="AB177" i="12"/>
  <c r="AC163" i="12"/>
  <c r="AB164" i="12"/>
  <c r="AB151" i="12"/>
  <c r="AC139" i="12"/>
  <c r="AB140" i="12"/>
  <c r="M140" i="12"/>
  <c r="AB129" i="12"/>
  <c r="AC116" i="12"/>
  <c r="AB117" i="12"/>
  <c r="AB108" i="12"/>
  <c r="AB96" i="12"/>
  <c r="M96" i="12"/>
  <c r="AC90" i="12"/>
  <c r="AB91" i="12"/>
  <c r="O99" i="8"/>
  <c r="O98" i="8" s="1"/>
  <c r="AB74" i="12"/>
  <c r="O82" i="8"/>
  <c r="AC67" i="12"/>
  <c r="AB68" i="12"/>
  <c r="O76" i="8"/>
  <c r="O75" i="8" s="1"/>
  <c r="AC49" i="12"/>
  <c r="AB50" i="12"/>
  <c r="M50" i="12"/>
  <c r="O58" i="8"/>
  <c r="N53" i="8"/>
  <c r="AB46" i="12"/>
  <c r="AB34" i="12"/>
  <c r="O38" i="8"/>
  <c r="AB25" i="12"/>
  <c r="O24" i="8"/>
  <c r="O15" i="8"/>
  <c r="N11" i="8"/>
  <c r="M12" i="12"/>
  <c r="O11" i="8"/>
  <c r="L418" i="8"/>
  <c r="BC401" i="11"/>
  <c r="L411" i="8"/>
  <c r="BC400" i="11"/>
  <c r="L410" i="8"/>
  <c r="BC399" i="11"/>
  <c r="BC398" i="11"/>
  <c r="L408" i="8"/>
  <c r="BC388" i="11"/>
  <c r="L405" i="8"/>
  <c r="K405" i="8"/>
  <c r="BC394" i="11"/>
  <c r="L404" i="8"/>
  <c r="BC393" i="11"/>
  <c r="K403" i="8"/>
  <c r="B403" i="8" s="1"/>
  <c r="BC392" i="11"/>
  <c r="L402" i="8"/>
  <c r="BC391" i="11"/>
  <c r="L401" i="8"/>
  <c r="BC390" i="11"/>
  <c r="L400" i="8"/>
  <c r="K400" i="8"/>
  <c r="B400" i="8" s="1"/>
  <c r="BC389" i="11"/>
  <c r="BC385" i="11"/>
  <c r="L396" i="8"/>
  <c r="C396" i="8" s="1"/>
  <c r="BC384" i="11"/>
  <c r="L395" i="8"/>
  <c r="K395" i="8"/>
  <c r="BC383" i="11"/>
  <c r="L394" i="8"/>
  <c r="C394" i="8" s="1"/>
  <c r="BC382" i="11"/>
  <c r="L393" i="8"/>
  <c r="K393" i="8"/>
  <c r="BC381" i="11"/>
  <c r="L392" i="8"/>
  <c r="BC380" i="11"/>
  <c r="L391" i="8"/>
  <c r="C391" i="8" s="1"/>
  <c r="BC379" i="11"/>
  <c r="L390" i="8"/>
  <c r="K390" i="8"/>
  <c r="BC378" i="11"/>
  <c r="L389" i="8"/>
  <c r="K389" i="8"/>
  <c r="BC377" i="11"/>
  <c r="L388" i="8"/>
  <c r="K388" i="8"/>
  <c r="BC376" i="11"/>
  <c r="L387" i="8"/>
  <c r="K387" i="8"/>
  <c r="BC375" i="11"/>
  <c r="L386" i="8"/>
  <c r="K386" i="8"/>
  <c r="L383" i="8"/>
  <c r="C383" i="8" s="1"/>
  <c r="K383" i="8"/>
  <c r="B383" i="8" s="1"/>
  <c r="BC371" i="11"/>
  <c r="L382" i="8"/>
  <c r="K382" i="8"/>
  <c r="BC370" i="11"/>
  <c r="K381" i="8"/>
  <c r="BC369" i="11"/>
  <c r="L380" i="8"/>
  <c r="K380" i="8"/>
  <c r="BC368" i="11"/>
  <c r="L379" i="8"/>
  <c r="L378" i="8"/>
  <c r="K378" i="8"/>
  <c r="L377" i="8"/>
  <c r="C377" i="8" s="1"/>
  <c r="K377" i="8"/>
  <c r="B377" i="8" s="1"/>
  <c r="BC363" i="11"/>
  <c r="L374" i="8"/>
  <c r="K374" i="8"/>
  <c r="BC362" i="11"/>
  <c r="K372" i="8"/>
  <c r="BC361" i="11"/>
  <c r="L371" i="8"/>
  <c r="K371" i="8"/>
  <c r="BC360" i="11"/>
  <c r="L370" i="8"/>
  <c r="K370" i="8"/>
  <c r="BC359" i="11"/>
  <c r="L369" i="8"/>
  <c r="K369" i="8"/>
  <c r="BC358" i="11"/>
  <c r="K368" i="8"/>
  <c r="BC355" i="11"/>
  <c r="K365" i="8"/>
  <c r="BC354" i="11"/>
  <c r="L364" i="8"/>
  <c r="K364" i="8"/>
  <c r="BC353" i="11"/>
  <c r="L363" i="8"/>
  <c r="K363" i="8"/>
  <c r="BC352" i="11"/>
  <c r="L362" i="8"/>
  <c r="K362" i="8"/>
  <c r="L361" i="8"/>
  <c r="C361" i="8" s="1"/>
  <c r="K361" i="8"/>
  <c r="B361" i="8" s="1"/>
  <c r="BC350" i="11"/>
  <c r="L360" i="8"/>
  <c r="K360" i="8"/>
  <c r="BC349" i="11"/>
  <c r="L359" i="8"/>
  <c r="L358" i="8"/>
  <c r="C358" i="8" s="1"/>
  <c r="K358" i="8"/>
  <c r="B358" i="8" s="1"/>
  <c r="BC347" i="11"/>
  <c r="L357" i="8"/>
  <c r="C357" i="8" s="1"/>
  <c r="K357" i="8"/>
  <c r="B357" i="8" s="1"/>
  <c r="BC344" i="11"/>
  <c r="K354" i="8"/>
  <c r="BC343" i="11"/>
  <c r="K353" i="8"/>
  <c r="BC342" i="11"/>
  <c r="K352" i="8"/>
  <c r="BC341" i="11"/>
  <c r="L351" i="8"/>
  <c r="K351" i="8"/>
  <c r="BC340" i="11"/>
  <c r="K350" i="8"/>
  <c r="B350" i="8" s="1"/>
  <c r="BC339" i="11"/>
  <c r="K349" i="8"/>
  <c r="BC338" i="11"/>
  <c r="K348" i="8"/>
  <c r="BC337" i="11"/>
  <c r="L347" i="8"/>
  <c r="K347" i="8"/>
  <c r="BC336" i="11"/>
  <c r="L346" i="8"/>
  <c r="K346" i="8"/>
  <c r="BC335" i="11"/>
  <c r="L345" i="8"/>
  <c r="K345" i="8"/>
  <c r="BC334" i="11"/>
  <c r="K344" i="8"/>
  <c r="BC333" i="11"/>
  <c r="L343" i="8"/>
  <c r="K343" i="8"/>
  <c r="BC330" i="11"/>
  <c r="L340" i="8"/>
  <c r="K340" i="8"/>
  <c r="BC329" i="11"/>
  <c r="L339" i="8"/>
  <c r="K339" i="8"/>
  <c r="BC328" i="11"/>
  <c r="K338" i="8"/>
  <c r="BC327" i="11"/>
  <c r="L337" i="8"/>
  <c r="K337" i="8"/>
  <c r="BC326" i="11"/>
  <c r="K336" i="8"/>
  <c r="BC325" i="11"/>
  <c r="K335" i="8"/>
  <c r="BC324" i="11"/>
  <c r="K334" i="8"/>
  <c r="B334" i="8" s="1"/>
  <c r="BC323" i="11"/>
  <c r="K333" i="8"/>
  <c r="BC320" i="11"/>
  <c r="K330" i="8"/>
  <c r="BC319" i="11"/>
  <c r="K329" i="8"/>
  <c r="BC318" i="11"/>
  <c r="L328" i="8"/>
  <c r="K328" i="8"/>
  <c r="BC317" i="11"/>
  <c r="L327" i="8"/>
  <c r="K327" i="8"/>
  <c r="BC316" i="11"/>
  <c r="L326" i="8"/>
  <c r="K326" i="8"/>
  <c r="BC315" i="11"/>
  <c r="L325" i="8"/>
  <c r="K325" i="8"/>
  <c r="BC312" i="11"/>
  <c r="BC311" i="11"/>
  <c r="K320" i="8"/>
  <c r="BC310" i="11"/>
  <c r="L319" i="8"/>
  <c r="K319" i="8"/>
  <c r="BC309" i="11"/>
  <c r="L318" i="8"/>
  <c r="K318" i="8"/>
  <c r="BC308" i="11"/>
  <c r="K317" i="8"/>
  <c r="BC307" i="11"/>
  <c r="L316" i="8"/>
  <c r="C316" i="8" s="1"/>
  <c r="K316" i="8"/>
  <c r="B316" i="8" s="1"/>
  <c r="K315" i="8"/>
  <c r="B315" i="8" s="1"/>
  <c r="BC303" i="11"/>
  <c r="L312" i="8"/>
  <c r="BC302" i="11"/>
  <c r="L311" i="8"/>
  <c r="BC301" i="11"/>
  <c r="L310" i="8"/>
  <c r="K310" i="8"/>
  <c r="BC300" i="11"/>
  <c r="L309" i="8"/>
  <c r="K309" i="8"/>
  <c r="BC299" i="11"/>
  <c r="L308" i="8"/>
  <c r="K308" i="8"/>
  <c r="BC298" i="11"/>
  <c r="L307" i="8"/>
  <c r="K307" i="8"/>
  <c r="BC297" i="11"/>
  <c r="L306" i="8"/>
  <c r="K306" i="8"/>
  <c r="B306" i="8" s="1"/>
  <c r="BC296" i="11"/>
  <c r="L305" i="8"/>
  <c r="C305" i="8" s="1"/>
  <c r="K305" i="8"/>
  <c r="B305" i="8" s="1"/>
  <c r="BC293" i="11"/>
  <c r="L302" i="8"/>
  <c r="K302" i="8"/>
  <c r="BC292" i="11"/>
  <c r="L301" i="8"/>
  <c r="BC291" i="11"/>
  <c r="L300" i="8"/>
  <c r="BC290" i="11"/>
  <c r="L299" i="8"/>
  <c r="K299" i="8"/>
  <c r="BC289" i="11"/>
  <c r="K298" i="8"/>
  <c r="BC288" i="11"/>
  <c r="L297" i="8"/>
  <c r="K297" i="8"/>
  <c r="BC287" i="11"/>
  <c r="L296" i="8"/>
  <c r="K296" i="8"/>
  <c r="BC286" i="11"/>
  <c r="L295" i="8"/>
  <c r="K295" i="8"/>
  <c r="BC283" i="11"/>
  <c r="L291" i="8"/>
  <c r="K291" i="8"/>
  <c r="BC282" i="11"/>
  <c r="L290" i="8"/>
  <c r="BC281" i="11"/>
  <c r="K289" i="8"/>
  <c r="BC280" i="11"/>
  <c r="L288" i="8"/>
  <c r="C288" i="8" s="1"/>
  <c r="BC279" i="11"/>
  <c r="L287" i="8"/>
  <c r="K287" i="8"/>
  <c r="BC278" i="11"/>
  <c r="L286" i="8"/>
  <c r="BC277" i="11"/>
  <c r="L285" i="8"/>
  <c r="BC276" i="11"/>
  <c r="L284" i="8"/>
  <c r="K284" i="8"/>
  <c r="BC273" i="11"/>
  <c r="L281" i="8"/>
  <c r="BC272" i="11"/>
  <c r="L280" i="8"/>
  <c r="K280" i="8"/>
  <c r="BC271" i="11"/>
  <c r="L279" i="8"/>
  <c r="K279" i="8"/>
  <c r="BC270" i="11"/>
  <c r="L278" i="8"/>
  <c r="BC269" i="11"/>
  <c r="L277" i="8"/>
  <c r="BC266" i="11"/>
  <c r="L273" i="8"/>
  <c r="BC265" i="11"/>
  <c r="L272" i="8"/>
  <c r="K272" i="8"/>
  <c r="BC264" i="11"/>
  <c r="L271" i="8"/>
  <c r="BC263" i="11"/>
  <c r="L270" i="8"/>
  <c r="BC262" i="11"/>
  <c r="L269" i="8"/>
  <c r="K269" i="8"/>
  <c r="BC261" i="11"/>
  <c r="L268" i="8"/>
  <c r="BC260" i="11"/>
  <c r="L267" i="8"/>
  <c r="K267" i="8"/>
  <c r="BC259" i="11"/>
  <c r="L266" i="8"/>
  <c r="BC258" i="11"/>
  <c r="L265" i="8"/>
  <c r="BC257" i="11"/>
  <c r="K264" i="8"/>
  <c r="BC256" i="11"/>
  <c r="L263" i="8"/>
  <c r="BC255" i="11"/>
  <c r="L262" i="8"/>
  <c r="K262" i="8"/>
  <c r="BC252" i="11"/>
  <c r="L259" i="8"/>
  <c r="K259" i="8"/>
  <c r="BC251" i="11"/>
  <c r="L258" i="8"/>
  <c r="BC250" i="11"/>
  <c r="L257" i="8"/>
  <c r="K257" i="8"/>
  <c r="BC249" i="11"/>
  <c r="L256" i="8"/>
  <c r="BC248" i="11"/>
  <c r="L255" i="8"/>
  <c r="K255" i="8"/>
  <c r="BC247" i="11"/>
  <c r="L254" i="8"/>
  <c r="K254" i="8"/>
  <c r="BC246" i="11"/>
  <c r="BC245" i="11"/>
  <c r="L252" i="8"/>
  <c r="K252" i="8"/>
  <c r="BC244" i="11"/>
  <c r="L251" i="8"/>
  <c r="BC243" i="11"/>
  <c r="K250" i="8"/>
  <c r="BC242" i="11"/>
  <c r="L249" i="8"/>
  <c r="K249" i="8"/>
  <c r="BC239" i="11"/>
  <c r="L246" i="8"/>
  <c r="K246" i="8"/>
  <c r="BC238" i="11"/>
  <c r="L245" i="8"/>
  <c r="BC237" i="11"/>
  <c r="K244" i="8"/>
  <c r="BC236" i="11"/>
  <c r="K243" i="8"/>
  <c r="BC235" i="11"/>
  <c r="L242" i="8"/>
  <c r="K242" i="8"/>
  <c r="BC234" i="11"/>
  <c r="L241" i="8"/>
  <c r="K241" i="8"/>
  <c r="BC233" i="11"/>
  <c r="L240" i="8"/>
  <c r="BC232" i="11"/>
  <c r="L239" i="8"/>
  <c r="K239" i="8"/>
  <c r="BC231" i="11"/>
  <c r="L238" i="8"/>
  <c r="K238" i="8"/>
  <c r="BC230" i="11"/>
  <c r="L237" i="8"/>
  <c r="K237" i="8"/>
  <c r="BC227" i="11"/>
  <c r="L233" i="8"/>
  <c r="K233" i="8"/>
  <c r="BC226" i="11"/>
  <c r="L232" i="8"/>
  <c r="K232" i="8"/>
  <c r="L231" i="8"/>
  <c r="K231" i="8"/>
  <c r="L230" i="8"/>
  <c r="K230" i="8"/>
  <c r="BC223" i="11"/>
  <c r="L229" i="8"/>
  <c r="K229" i="8"/>
  <c r="BC220" i="11"/>
  <c r="L226" i="8"/>
  <c r="K226" i="8"/>
  <c r="BC219" i="11"/>
  <c r="L225" i="8"/>
  <c r="K225" i="8"/>
  <c r="BC218" i="11"/>
  <c r="L224" i="8"/>
  <c r="K224" i="8"/>
  <c r="BC217" i="11"/>
  <c r="K223" i="8"/>
  <c r="BC216" i="11"/>
  <c r="L222" i="8"/>
  <c r="K222" i="8"/>
  <c r="BC215" i="11"/>
  <c r="L221" i="8"/>
  <c r="K221" i="8"/>
  <c r="BC212" i="11"/>
  <c r="L217" i="8"/>
  <c r="K217" i="8"/>
  <c r="BC211" i="11"/>
  <c r="L216" i="8"/>
  <c r="K216" i="8"/>
  <c r="BC210" i="11"/>
  <c r="L215" i="8"/>
  <c r="K215" i="8"/>
  <c r="BC209" i="11"/>
  <c r="L214" i="8"/>
  <c r="K214" i="8"/>
  <c r="BC208" i="11"/>
  <c r="L213" i="8"/>
  <c r="K213" i="8"/>
  <c r="BC207" i="11"/>
  <c r="L212" i="8"/>
  <c r="K212" i="8"/>
  <c r="BC206" i="11"/>
  <c r="L211" i="8"/>
  <c r="K211" i="8"/>
  <c r="BC205" i="11"/>
  <c r="L210" i="8"/>
  <c r="K210" i="8"/>
  <c r="BC204" i="11"/>
  <c r="L209" i="8"/>
  <c r="K209" i="8"/>
  <c r="BC203" i="11"/>
  <c r="L208" i="8"/>
  <c r="K208" i="8"/>
  <c r="BC200" i="11"/>
  <c r="L205" i="8"/>
  <c r="K205" i="8"/>
  <c r="BC199" i="11"/>
  <c r="L204" i="8"/>
  <c r="K204" i="8"/>
  <c r="BC196" i="11"/>
  <c r="L201" i="8"/>
  <c r="K201" i="8"/>
  <c r="BC195" i="11"/>
  <c r="K200" i="8"/>
  <c r="BC194" i="11"/>
  <c r="K199" i="8"/>
  <c r="BC193" i="11"/>
  <c r="L198" i="8"/>
  <c r="K198" i="8"/>
  <c r="BC192" i="11"/>
  <c r="L197" i="8"/>
  <c r="K197" i="8"/>
  <c r="BC191" i="11"/>
  <c r="L196" i="8"/>
  <c r="K196" i="8"/>
  <c r="BC190" i="11"/>
  <c r="L195" i="8"/>
  <c r="K195" i="8"/>
  <c r="BC189" i="11"/>
  <c r="L194" i="8"/>
  <c r="K194" i="8"/>
  <c r="BC188" i="11"/>
  <c r="L193" i="8"/>
  <c r="K193" i="8"/>
  <c r="BC187" i="11"/>
  <c r="K192" i="8"/>
  <c r="BC186" i="11"/>
  <c r="K191" i="8"/>
  <c r="BC183" i="11"/>
  <c r="L187" i="8"/>
  <c r="K187" i="8"/>
  <c r="BC182" i="11"/>
  <c r="L186" i="8"/>
  <c r="K186" i="8"/>
  <c r="BC181" i="11"/>
  <c r="L185" i="8"/>
  <c r="BC180" i="11"/>
  <c r="L184" i="8"/>
  <c r="K184" i="8"/>
  <c r="B184" i="8" s="1"/>
  <c r="BC179" i="11"/>
  <c r="L183" i="8"/>
  <c r="K183" i="8"/>
  <c r="BC178" i="11"/>
  <c r="L182" i="8"/>
  <c r="K182" i="8"/>
  <c r="BC177" i="11"/>
  <c r="K181" i="8"/>
  <c r="BC176" i="11"/>
  <c r="L180" i="8"/>
  <c r="K180" i="8"/>
  <c r="BC175" i="11"/>
  <c r="L179" i="8"/>
  <c r="K179" i="8"/>
  <c r="B179" i="8" s="1"/>
  <c r="BC174" i="11"/>
  <c r="K178" i="8"/>
  <c r="BC171" i="11"/>
  <c r="L174" i="8"/>
  <c r="K174" i="8"/>
  <c r="BC170" i="11"/>
  <c r="K173" i="8"/>
  <c r="B173" i="8" s="1"/>
  <c r="BC169" i="11"/>
  <c r="L172" i="8"/>
  <c r="K172" i="8"/>
  <c r="BC168" i="11"/>
  <c r="L171" i="8"/>
  <c r="K171" i="8"/>
  <c r="BC167" i="11"/>
  <c r="K170" i="8"/>
  <c r="BC166" i="11"/>
  <c r="K169" i="8"/>
  <c r="BC165" i="11"/>
  <c r="L168" i="8"/>
  <c r="K168" i="8"/>
  <c r="BC164" i="11"/>
  <c r="K167" i="8"/>
  <c r="BC163" i="11"/>
  <c r="L166" i="8"/>
  <c r="K166" i="8"/>
  <c r="BC162" i="11"/>
  <c r="L165" i="8"/>
  <c r="K165" i="8"/>
  <c r="BC159" i="11"/>
  <c r="L161" i="8"/>
  <c r="K161" i="8"/>
  <c r="BC158" i="11"/>
  <c r="L160" i="8"/>
  <c r="K160" i="8"/>
  <c r="BC157" i="11"/>
  <c r="K159" i="8"/>
  <c r="BC156" i="11"/>
  <c r="K158" i="8"/>
  <c r="BC155" i="11"/>
  <c r="L157" i="8"/>
  <c r="K157" i="8"/>
  <c r="BC154" i="11"/>
  <c r="K156" i="8"/>
  <c r="BC153" i="11"/>
  <c r="L155" i="8"/>
  <c r="K155" i="8"/>
  <c r="BC152" i="11"/>
  <c r="L154" i="8"/>
  <c r="K154" i="8"/>
  <c r="BC151" i="11"/>
  <c r="L153" i="8"/>
  <c r="K153" i="8"/>
  <c r="L150" i="8"/>
  <c r="C150" i="8" s="1"/>
  <c r="K150" i="8"/>
  <c r="B150" i="8" s="1"/>
  <c r="BC147" i="11"/>
  <c r="K149" i="8"/>
  <c r="BC146" i="11"/>
  <c r="L148" i="8"/>
  <c r="K148" i="8"/>
  <c r="BC145" i="11"/>
  <c r="K147" i="8"/>
  <c r="BC144" i="11"/>
  <c r="L146" i="8"/>
  <c r="K146" i="8"/>
  <c r="BC143" i="11"/>
  <c r="L145" i="8"/>
  <c r="K145" i="8"/>
  <c r="B145" i="8" s="1"/>
  <c r="BC142" i="11"/>
  <c r="K144" i="8"/>
  <c r="B144" i="8" s="1"/>
  <c r="L143" i="8"/>
  <c r="C143" i="8" s="1"/>
  <c r="K143" i="8"/>
  <c r="B143" i="8" s="1"/>
  <c r="BC140" i="11"/>
  <c r="L142" i="8"/>
  <c r="K142" i="8"/>
  <c r="BC139" i="11"/>
  <c r="L141" i="8"/>
  <c r="K141" i="8"/>
  <c r="BC136" i="11"/>
  <c r="L137" i="8"/>
  <c r="K137" i="8"/>
  <c r="L136" i="8"/>
  <c r="C136" i="8" s="1"/>
  <c r="K136" i="8"/>
  <c r="B136" i="8" s="1"/>
  <c r="BC134" i="11"/>
  <c r="K135" i="8"/>
  <c r="BC133" i="11"/>
  <c r="L134" i="8"/>
  <c r="C134" i="8" s="1"/>
  <c r="K134" i="8"/>
  <c r="B134" i="8" s="1"/>
  <c r="BC132" i="11"/>
  <c r="K133" i="8"/>
  <c r="BC131" i="11"/>
  <c r="K132" i="8"/>
  <c r="BC130" i="11"/>
  <c r="L131" i="8"/>
  <c r="K131" i="8"/>
  <c r="BC129" i="11"/>
  <c r="K130" i="8"/>
  <c r="BC128" i="11"/>
  <c r="L129" i="8"/>
  <c r="K129" i="8"/>
  <c r="B129" i="8" s="1"/>
  <c r="BC127" i="11"/>
  <c r="L128" i="8"/>
  <c r="K128" i="8"/>
  <c r="BC126" i="11"/>
  <c r="L127" i="8"/>
  <c r="K127" i="8"/>
  <c r="BC125" i="11"/>
  <c r="L126" i="8"/>
  <c r="K126" i="8"/>
  <c r="BC122" i="11"/>
  <c r="L123" i="8"/>
  <c r="K123" i="8"/>
  <c r="BC121" i="11"/>
  <c r="L122" i="8"/>
  <c r="K122" i="8"/>
  <c r="BC120" i="11"/>
  <c r="L121" i="8"/>
  <c r="K121" i="8"/>
  <c r="BC119" i="11"/>
  <c r="K120" i="8"/>
  <c r="BC118" i="11"/>
  <c r="L119" i="8"/>
  <c r="K119" i="8"/>
  <c r="BC117" i="11"/>
  <c r="K118" i="8"/>
  <c r="BC116" i="11"/>
  <c r="K117" i="8"/>
  <c r="L114" i="8"/>
  <c r="K114" i="8"/>
  <c r="K113" i="8"/>
  <c r="K112" i="8"/>
  <c r="L111" i="8"/>
  <c r="K111" i="8"/>
  <c r="L110" i="8"/>
  <c r="K110" i="8"/>
  <c r="L109" i="8"/>
  <c r="K109" i="8"/>
  <c r="K108" i="8"/>
  <c r="L107" i="8"/>
  <c r="K107" i="8"/>
  <c r="L106" i="8"/>
  <c r="K106" i="8"/>
  <c r="L105" i="8"/>
  <c r="K105" i="8"/>
  <c r="BC101" i="11"/>
  <c r="K102" i="8"/>
  <c r="BC100" i="11"/>
  <c r="K101" i="8"/>
  <c r="BC99" i="11"/>
  <c r="L100" i="8"/>
  <c r="K100" i="8"/>
  <c r="BC96" i="11"/>
  <c r="L97" i="8"/>
  <c r="K97" i="8"/>
  <c r="BC95" i="11"/>
  <c r="L96" i="8"/>
  <c r="K96" i="8"/>
  <c r="BC94" i="11"/>
  <c r="K95" i="8"/>
  <c r="BC93" i="11"/>
  <c r="K94" i="8"/>
  <c r="BC92" i="11"/>
  <c r="L93" i="8"/>
  <c r="K93" i="8"/>
  <c r="BC91" i="11"/>
  <c r="K92" i="8"/>
  <c r="BC90" i="11"/>
  <c r="L91" i="8"/>
  <c r="K91" i="8"/>
  <c r="BC89" i="11"/>
  <c r="L90" i="8"/>
  <c r="K90" i="8"/>
  <c r="BC88" i="11"/>
  <c r="L89" i="8"/>
  <c r="K89" i="8"/>
  <c r="BC87" i="11"/>
  <c r="L88" i="8"/>
  <c r="K88" i="8"/>
  <c r="BC86" i="11"/>
  <c r="L87" i="8"/>
  <c r="K87" i="8"/>
  <c r="BC85" i="11"/>
  <c r="K86" i="8"/>
  <c r="BC84" i="11"/>
  <c r="L85" i="8"/>
  <c r="K85" i="8"/>
  <c r="BC83" i="11"/>
  <c r="L84" i="8"/>
  <c r="K84" i="8"/>
  <c r="BC80" i="11"/>
  <c r="K80" i="8"/>
  <c r="BC79" i="11"/>
  <c r="L79" i="8"/>
  <c r="K79" i="8"/>
  <c r="BC78" i="11"/>
  <c r="L78" i="8"/>
  <c r="K78" i="8"/>
  <c r="BC77" i="11"/>
  <c r="K77" i="8"/>
  <c r="BC74" i="11"/>
  <c r="K74" i="8"/>
  <c r="BC73" i="11"/>
  <c r="K73" i="8"/>
  <c r="BC72" i="11"/>
  <c r="K72" i="8"/>
  <c r="BC71" i="11"/>
  <c r="K71" i="8"/>
  <c r="BC70" i="11"/>
  <c r="L70" i="8"/>
  <c r="K70" i="8"/>
  <c r="BC69" i="11"/>
  <c r="L69" i="8"/>
  <c r="K69" i="8"/>
  <c r="BC68" i="11"/>
  <c r="L68" i="8"/>
  <c r="K68" i="8"/>
  <c r="BC66" i="11"/>
  <c r="K67" i="8"/>
  <c r="BC67" i="11"/>
  <c r="L66" i="8"/>
  <c r="K66" i="8"/>
  <c r="BC65" i="11"/>
  <c r="L65" i="8"/>
  <c r="K65" i="8"/>
  <c r="BC64" i="11"/>
  <c r="L64" i="8"/>
  <c r="K64" i="8"/>
  <c r="BC63" i="11"/>
  <c r="L63" i="8"/>
  <c r="C63" i="8" s="1"/>
  <c r="K63" i="8"/>
  <c r="B63" i="8" s="1"/>
  <c r="BC62" i="11"/>
  <c r="L62" i="8"/>
  <c r="K62" i="8"/>
  <c r="BC61" i="11"/>
  <c r="K61" i="8"/>
  <c r="BC60" i="11"/>
  <c r="L60" i="8"/>
  <c r="K60" i="8"/>
  <c r="L56" i="8"/>
  <c r="K56" i="8"/>
  <c r="K55" i="8"/>
  <c r="BC53" i="11"/>
  <c r="K51" i="8"/>
  <c r="BC52" i="11"/>
  <c r="L50" i="8"/>
  <c r="K50" i="8"/>
  <c r="B50" i="8" s="1"/>
  <c r="L49" i="8"/>
  <c r="C49" i="8" s="1"/>
  <c r="K49" i="8"/>
  <c r="B49" i="8" s="1"/>
  <c r="L48" i="8"/>
  <c r="C48" i="8" s="1"/>
  <c r="K48" i="8"/>
  <c r="B48" i="8" s="1"/>
  <c r="BC49" i="11"/>
  <c r="L47" i="8"/>
  <c r="K47" i="8"/>
  <c r="BC48" i="11"/>
  <c r="L46" i="8"/>
  <c r="K46" i="8"/>
  <c r="BC47" i="11"/>
  <c r="L45" i="8"/>
  <c r="K45" i="8"/>
  <c r="BC46" i="11"/>
  <c r="L44" i="8"/>
  <c r="K44" i="8"/>
  <c r="BC45" i="11"/>
  <c r="L43" i="8"/>
  <c r="C43" i="8" s="1"/>
  <c r="K43" i="8"/>
  <c r="B43" i="8" s="1"/>
  <c r="L42" i="8"/>
  <c r="C42" i="8" s="1"/>
  <c r="K42" i="8"/>
  <c r="B42" i="8" s="1"/>
  <c r="BC43" i="11"/>
  <c r="L41" i="8"/>
  <c r="K41" i="8"/>
  <c r="BC42" i="11"/>
  <c r="L39" i="8"/>
  <c r="K39" i="8"/>
  <c r="BC28" i="11"/>
  <c r="K25" i="8"/>
  <c r="L36" i="8"/>
  <c r="K36" i="8"/>
  <c r="L35" i="8"/>
  <c r="K35" i="8"/>
  <c r="L34" i="8"/>
  <c r="K34" i="8"/>
  <c r="L33" i="8"/>
  <c r="K33" i="8"/>
  <c r="BC35" i="11"/>
  <c r="K32" i="8"/>
  <c r="BC34" i="11"/>
  <c r="L31" i="8"/>
  <c r="K31" i="8"/>
  <c r="BC33" i="11"/>
  <c r="L30" i="8"/>
  <c r="K30" i="8"/>
  <c r="BC32" i="11"/>
  <c r="L29" i="8"/>
  <c r="K29" i="8"/>
  <c r="BC31" i="11"/>
  <c r="L28" i="8"/>
  <c r="K28" i="8"/>
  <c r="L27" i="8"/>
  <c r="K27" i="8"/>
  <c r="BC29" i="11"/>
  <c r="L26" i="8"/>
  <c r="K26" i="8"/>
  <c r="BC25" i="11"/>
  <c r="L22" i="8"/>
  <c r="K22" i="8"/>
  <c r="BC24" i="11"/>
  <c r="L21" i="8"/>
  <c r="K21" i="8"/>
  <c r="BC23" i="11"/>
  <c r="L20" i="8"/>
  <c r="K20" i="8"/>
  <c r="BC22" i="11"/>
  <c r="L19" i="8"/>
  <c r="K19" i="8"/>
  <c r="BC21" i="11"/>
  <c r="K18" i="8"/>
  <c r="BC20" i="11"/>
  <c r="K17" i="8"/>
  <c r="BC19" i="11"/>
  <c r="K16" i="8"/>
  <c r="BC16" i="11"/>
  <c r="K13" i="8"/>
  <c r="BC15" i="11"/>
  <c r="L12" i="8"/>
  <c r="K12" i="8"/>
  <c r="BF406" i="11"/>
  <c r="BC406" i="11"/>
  <c r="AT406" i="11"/>
  <c r="AQ406" i="11"/>
  <c r="AN406" i="11"/>
  <c r="AK406" i="11"/>
  <c r="AE406" i="11"/>
  <c r="AB406" i="11"/>
  <c r="Y406" i="11"/>
  <c r="V406" i="11"/>
  <c r="S406" i="11"/>
  <c r="P406" i="11"/>
  <c r="M406" i="11"/>
  <c r="J406" i="11"/>
  <c r="G406" i="11"/>
  <c r="K417" i="8"/>
  <c r="BI405" i="11"/>
  <c r="BF405" i="11"/>
  <c r="BC405" i="11"/>
  <c r="AT405" i="11"/>
  <c r="AQ405" i="11"/>
  <c r="AN405" i="11"/>
  <c r="AK405" i="11"/>
  <c r="AE405" i="11"/>
  <c r="AB405" i="11"/>
  <c r="Y405" i="11"/>
  <c r="V405" i="11"/>
  <c r="S405" i="11"/>
  <c r="P405" i="11"/>
  <c r="M405" i="11"/>
  <c r="J405" i="11"/>
  <c r="G405" i="11"/>
  <c r="L416" i="8"/>
  <c r="K416" i="8"/>
  <c r="BL404" i="11"/>
  <c r="BI404" i="11"/>
  <c r="BF404" i="11"/>
  <c r="BC404" i="11"/>
  <c r="AT404" i="11"/>
  <c r="AQ404" i="11"/>
  <c r="AN404" i="11"/>
  <c r="AK404" i="11"/>
  <c r="AE404" i="11"/>
  <c r="AB404" i="11"/>
  <c r="Y404" i="11"/>
  <c r="V404" i="11"/>
  <c r="S404" i="11"/>
  <c r="P404" i="11"/>
  <c r="M404" i="11"/>
  <c r="J404" i="11"/>
  <c r="G404" i="11"/>
  <c r="BL403" i="11"/>
  <c r="BI403" i="11"/>
  <c r="BF403" i="11"/>
  <c r="AZ403" i="11"/>
  <c r="AT403" i="11"/>
  <c r="AQ403" i="11"/>
  <c r="AN403" i="11"/>
  <c r="AK403" i="11"/>
  <c r="AH403" i="11"/>
  <c r="AE403" i="11"/>
  <c r="AB403" i="11"/>
  <c r="Y403" i="11"/>
  <c r="V403" i="11"/>
  <c r="S403" i="11"/>
  <c r="P403" i="11"/>
  <c r="M403" i="11"/>
  <c r="J403" i="11"/>
  <c r="G403" i="11"/>
  <c r="K414" i="8"/>
  <c r="BN402" i="11"/>
  <c r="BM402" i="11"/>
  <c r="BK402" i="11"/>
  <c r="BK408" i="11" s="1"/>
  <c r="BJ402" i="11"/>
  <c r="BJ408" i="11" s="1"/>
  <c r="BH402" i="11"/>
  <c r="BH408" i="11" s="1"/>
  <c r="BG402" i="11"/>
  <c r="BG408" i="11" s="1"/>
  <c r="BE402" i="11"/>
  <c r="BE408" i="11" s="1"/>
  <c r="BD402" i="11"/>
  <c r="BD408" i="11" s="1"/>
  <c r="BB402" i="11"/>
  <c r="BB408" i="11" s="1"/>
  <c r="BA402" i="11"/>
  <c r="BA408" i="11" s="1"/>
  <c r="AY402" i="11"/>
  <c r="AY408" i="11" s="1"/>
  <c r="AZ408" i="11" s="1"/>
  <c r="AS402" i="11"/>
  <c r="AS408" i="11" s="1"/>
  <c r="AR402" i="11"/>
  <c r="AR408" i="11" s="1"/>
  <c r="AP402" i="11"/>
  <c r="AP408" i="11" s="1"/>
  <c r="AO402" i="11"/>
  <c r="AO408" i="11" s="1"/>
  <c r="AM402" i="11"/>
  <c r="AM408" i="11" s="1"/>
  <c r="AL402" i="11"/>
  <c r="AL408" i="11" s="1"/>
  <c r="AJ402" i="11"/>
  <c r="AJ408" i="11" s="1"/>
  <c r="AI402" i="11"/>
  <c r="AI408" i="11" s="1"/>
  <c r="AG402" i="11"/>
  <c r="AG408" i="11" s="1"/>
  <c r="AF402" i="11"/>
  <c r="AF408" i="11" s="1"/>
  <c r="AD402" i="11"/>
  <c r="AD408" i="11" s="1"/>
  <c r="AC402" i="11"/>
  <c r="AC408" i="11" s="1"/>
  <c r="AA402" i="11"/>
  <c r="AA408" i="11" s="1"/>
  <c r="Z402" i="11"/>
  <c r="Z408" i="11" s="1"/>
  <c r="X402" i="11"/>
  <c r="X408" i="11" s="1"/>
  <c r="W402" i="11"/>
  <c r="W408" i="11" s="1"/>
  <c r="U402" i="11"/>
  <c r="U408" i="11" s="1"/>
  <c r="T402" i="11"/>
  <c r="T408" i="11" s="1"/>
  <c r="R402" i="11"/>
  <c r="R408" i="11" s="1"/>
  <c r="Q402" i="11"/>
  <c r="Q408" i="11" s="1"/>
  <c r="O402" i="11"/>
  <c r="O408" i="11" s="1"/>
  <c r="N402" i="11"/>
  <c r="N408" i="11" s="1"/>
  <c r="L402" i="11"/>
  <c r="L408" i="11" s="1"/>
  <c r="K402" i="11"/>
  <c r="K408" i="11" s="1"/>
  <c r="I402" i="11"/>
  <c r="I408" i="11" s="1"/>
  <c r="H402" i="11"/>
  <c r="H408" i="11" s="1"/>
  <c r="F402" i="11"/>
  <c r="F408" i="11" s="1"/>
  <c r="E402" i="11"/>
  <c r="E408" i="11" s="1"/>
  <c r="BL396" i="11"/>
  <c r="BI396" i="11"/>
  <c r="AZ396" i="11"/>
  <c r="AW396" i="11"/>
  <c r="AT396" i="11"/>
  <c r="AQ396" i="11"/>
  <c r="AN396" i="11"/>
  <c r="AK396" i="11"/>
  <c r="AH396" i="11"/>
  <c r="AB396" i="11"/>
  <c r="Y396" i="11"/>
  <c r="V396" i="11"/>
  <c r="S396" i="11"/>
  <c r="P396" i="11"/>
  <c r="M396" i="11"/>
  <c r="J396" i="11"/>
  <c r="G396" i="11"/>
  <c r="L407" i="8"/>
  <c r="K407" i="8"/>
  <c r="AT387" i="11"/>
  <c r="L398" i="8"/>
  <c r="K398" i="8"/>
  <c r="BL374" i="11"/>
  <c r="AT374" i="11"/>
  <c r="S374" i="11"/>
  <c r="L385" i="8"/>
  <c r="K385" i="8"/>
  <c r="L376" i="8"/>
  <c r="K376" i="8"/>
  <c r="K367" i="8"/>
  <c r="BL346" i="11"/>
  <c r="S346" i="11"/>
  <c r="L356" i="8"/>
  <c r="K356" i="8"/>
  <c r="L342" i="8"/>
  <c r="K342" i="8"/>
  <c r="BL322" i="11"/>
  <c r="S322" i="11"/>
  <c r="L332" i="8"/>
  <c r="K332" i="8"/>
  <c r="L323" i="8"/>
  <c r="K323" i="8"/>
  <c r="BL305" i="11"/>
  <c r="K314" i="8"/>
  <c r="S295" i="11"/>
  <c r="K304" i="8"/>
  <c r="BL285" i="11"/>
  <c r="L293" i="8"/>
  <c r="S275" i="11"/>
  <c r="L283" i="8"/>
  <c r="K283" i="8"/>
  <c r="BL268" i="11"/>
  <c r="AZ268" i="11"/>
  <c r="L275" i="8"/>
  <c r="K275" i="8"/>
  <c r="S254" i="11"/>
  <c r="L261" i="8"/>
  <c r="K261" i="8"/>
  <c r="BL241" i="11"/>
  <c r="K248" i="8"/>
  <c r="AZ229" i="11"/>
  <c r="S229" i="11"/>
  <c r="L235" i="8"/>
  <c r="K235" i="8"/>
  <c r="BL222" i="11"/>
  <c r="L228" i="8"/>
  <c r="K228" i="8"/>
  <c r="S214" i="11"/>
  <c r="L219" i="8"/>
  <c r="K219" i="8"/>
  <c r="BL202" i="11"/>
  <c r="L207" i="8"/>
  <c r="K207" i="8"/>
  <c r="S198" i="11"/>
  <c r="L203" i="8"/>
  <c r="K203" i="8"/>
  <c r="B203" i="8" s="1"/>
  <c r="BL185" i="11"/>
  <c r="L189" i="8"/>
  <c r="K189" i="8"/>
  <c r="B189" i="8" s="1"/>
  <c r="S173" i="11"/>
  <c r="L176" i="8"/>
  <c r="K176" i="8"/>
  <c r="BL161" i="11"/>
  <c r="L163" i="8"/>
  <c r="K163" i="8"/>
  <c r="B163" i="8" s="1"/>
  <c r="S150" i="11"/>
  <c r="L152" i="8"/>
  <c r="K152" i="8"/>
  <c r="BL138" i="11"/>
  <c r="AZ138" i="11"/>
  <c r="L139" i="8"/>
  <c r="K139" i="8"/>
  <c r="B139" i="8" s="1"/>
  <c r="S124" i="11"/>
  <c r="L125" i="8"/>
  <c r="K125" i="8"/>
  <c r="BL115" i="11"/>
  <c r="L116" i="8"/>
  <c r="K116" i="8"/>
  <c r="B116" i="8" s="1"/>
  <c r="BL103" i="11"/>
  <c r="S103" i="11"/>
  <c r="L104" i="8"/>
  <c r="K104" i="8"/>
  <c r="B104" i="8" s="1"/>
  <c r="K99" i="8"/>
  <c r="BL82" i="11"/>
  <c r="AZ82" i="11"/>
  <c r="S82" i="11"/>
  <c r="L82" i="8"/>
  <c r="K82" i="8"/>
  <c r="L76" i="8"/>
  <c r="K76" i="8"/>
  <c r="BL59" i="11"/>
  <c r="AZ59" i="11"/>
  <c r="S59" i="11"/>
  <c r="K58" i="8"/>
  <c r="K53" i="8"/>
  <c r="BL41" i="11"/>
  <c r="S41" i="11"/>
  <c r="L38" i="8"/>
  <c r="K24" i="8"/>
  <c r="BL18" i="11"/>
  <c r="S18" i="11"/>
  <c r="K15" i="8"/>
  <c r="S14" i="11"/>
  <c r="L11" i="8"/>
  <c r="K11" i="8"/>
  <c r="E65" i="7"/>
  <c r="D65" i="7"/>
  <c r="H418" i="8"/>
  <c r="I411" i="8"/>
  <c r="H411" i="8"/>
  <c r="I410" i="8"/>
  <c r="H410" i="8"/>
  <c r="I409" i="8"/>
  <c r="H409" i="8"/>
  <c r="I408" i="8"/>
  <c r="H408" i="8"/>
  <c r="AK388" i="10"/>
  <c r="I412" i="8"/>
  <c r="H412" i="8"/>
  <c r="H404" i="8"/>
  <c r="I402" i="8"/>
  <c r="H402" i="8"/>
  <c r="I401" i="8"/>
  <c r="I399" i="8"/>
  <c r="H399" i="8"/>
  <c r="H405" i="8"/>
  <c r="I395" i="8"/>
  <c r="H395" i="8"/>
  <c r="I393" i="8"/>
  <c r="H393" i="8"/>
  <c r="AK372" i="10"/>
  <c r="I390" i="8"/>
  <c r="H390" i="8"/>
  <c r="I392" i="8"/>
  <c r="H392" i="8"/>
  <c r="I389" i="8"/>
  <c r="H389" i="8"/>
  <c r="I388" i="8"/>
  <c r="H388" i="8"/>
  <c r="I387" i="8"/>
  <c r="H387" i="8"/>
  <c r="I386" i="8"/>
  <c r="H386" i="8"/>
  <c r="AK364" i="10"/>
  <c r="H382" i="8"/>
  <c r="H381" i="8"/>
  <c r="H380" i="8"/>
  <c r="I379" i="8"/>
  <c r="H379" i="8"/>
  <c r="I378" i="8"/>
  <c r="H378" i="8"/>
  <c r="I371" i="8"/>
  <c r="H371" i="8"/>
  <c r="H370" i="8"/>
  <c r="AK356" i="10"/>
  <c r="H373" i="8"/>
  <c r="I369" i="8"/>
  <c r="H369" i="8"/>
  <c r="I372" i="8"/>
  <c r="H372" i="8"/>
  <c r="H368" i="8"/>
  <c r="H374" i="8"/>
  <c r="AK348" i="10"/>
  <c r="I365" i="8"/>
  <c r="H365" i="8"/>
  <c r="H364" i="8"/>
  <c r="H363" i="8"/>
  <c r="I362" i="8"/>
  <c r="H362" i="8"/>
  <c r="H360" i="8"/>
  <c r="I359" i="8"/>
  <c r="H359" i="8"/>
  <c r="AK338" i="10"/>
  <c r="I353" i="8"/>
  <c r="H353" i="8"/>
  <c r="H352" i="8"/>
  <c r="I351" i="8"/>
  <c r="H351" i="8"/>
  <c r="I349" i="8"/>
  <c r="H349" i="8"/>
  <c r="H348" i="8"/>
  <c r="I347" i="8"/>
  <c r="H347" i="8"/>
  <c r="I346" i="8"/>
  <c r="H346" i="8"/>
  <c r="H345" i="8"/>
  <c r="I344" i="8"/>
  <c r="H344" i="8"/>
  <c r="H343" i="8"/>
  <c r="H340" i="8"/>
  <c r="H339" i="8"/>
  <c r="AK323" i="10"/>
  <c r="AK316" i="10" s="1"/>
  <c r="I338" i="8"/>
  <c r="H338" i="8"/>
  <c r="I337" i="8"/>
  <c r="I335" i="8"/>
  <c r="H335" i="8"/>
  <c r="I336" i="8"/>
  <c r="H336" i="8"/>
  <c r="I333" i="8"/>
  <c r="H333" i="8"/>
  <c r="I327" i="8"/>
  <c r="H327" i="8"/>
  <c r="I329" i="8"/>
  <c r="H329" i="8"/>
  <c r="I328" i="8"/>
  <c r="H328" i="8"/>
  <c r="H326" i="8"/>
  <c r="I325" i="8"/>
  <c r="H325" i="8"/>
  <c r="AK309" i="10"/>
  <c r="AK307" i="10" s="1"/>
  <c r="H324" i="8"/>
  <c r="I321" i="8"/>
  <c r="H321" i="8"/>
  <c r="AK305" i="10"/>
  <c r="I320" i="8"/>
  <c r="H320" i="8"/>
  <c r="I319" i="8"/>
  <c r="H319" i="8"/>
  <c r="I318" i="8"/>
  <c r="I317" i="8"/>
  <c r="I312" i="8"/>
  <c r="H312" i="8"/>
  <c r="I308" i="8"/>
  <c r="H308" i="8"/>
  <c r="I307" i="8"/>
  <c r="H307" i="8"/>
  <c r="AK292" i="10"/>
  <c r="I311" i="8"/>
  <c r="H311" i="8"/>
  <c r="I302" i="8"/>
  <c r="H302" i="8"/>
  <c r="H301" i="8"/>
  <c r="I300" i="8"/>
  <c r="H300" i="8"/>
  <c r="I299" i="8"/>
  <c r="H299" i="8"/>
  <c r="I298" i="8"/>
  <c r="H298" i="8"/>
  <c r="I297" i="8"/>
  <c r="H297" i="8"/>
  <c r="BR283" i="10"/>
  <c r="I296" i="8"/>
  <c r="H296" i="8"/>
  <c r="I295" i="8"/>
  <c r="H295" i="8"/>
  <c r="I294" i="8"/>
  <c r="C294" i="8" s="1"/>
  <c r="H291" i="8"/>
  <c r="I290" i="8"/>
  <c r="H290" i="8"/>
  <c r="H289" i="8"/>
  <c r="I287" i="8"/>
  <c r="H287" i="8"/>
  <c r="I286" i="8"/>
  <c r="H286" i="8"/>
  <c r="I284" i="8"/>
  <c r="H284" i="8"/>
  <c r="H285" i="8"/>
  <c r="I281" i="8"/>
  <c r="H281" i="8"/>
  <c r="I280" i="8"/>
  <c r="H280" i="8"/>
  <c r="I279" i="8"/>
  <c r="H279" i="8"/>
  <c r="I278" i="8"/>
  <c r="I277" i="8"/>
  <c r="H277" i="8"/>
  <c r="AK264" i="10"/>
  <c r="AK262" i="10" s="1"/>
  <c r="I276" i="8"/>
  <c r="I273" i="8"/>
  <c r="H273" i="8"/>
  <c r="AK260" i="10"/>
  <c r="AK250" i="10" s="1"/>
  <c r="I270" i="8"/>
  <c r="H270" i="8"/>
  <c r="H269" i="8"/>
  <c r="I268" i="8"/>
  <c r="H268" i="8"/>
  <c r="H267" i="8"/>
  <c r="I266" i="8"/>
  <c r="H266" i="8"/>
  <c r="I265" i="8"/>
  <c r="H265" i="8"/>
  <c r="I264" i="8"/>
  <c r="H264" i="8"/>
  <c r="H263" i="8"/>
  <c r="I262" i="8"/>
  <c r="H262" i="8"/>
  <c r="H259" i="8"/>
  <c r="I258" i="8"/>
  <c r="H258" i="8"/>
  <c r="I257" i="8"/>
  <c r="H257" i="8"/>
  <c r="H256" i="8"/>
  <c r="I255" i="8"/>
  <c r="H255" i="8"/>
  <c r="AK244" i="10"/>
  <c r="H254" i="8"/>
  <c r="I253" i="8"/>
  <c r="H253" i="8"/>
  <c r="I252" i="8"/>
  <c r="H252" i="8"/>
  <c r="BX237" i="10"/>
  <c r="I251" i="8"/>
  <c r="H250" i="8"/>
  <c r="I249" i="8"/>
  <c r="AK226" i="10"/>
  <c r="H236" i="8"/>
  <c r="B236" i="8" s="1"/>
  <c r="I246" i="8"/>
  <c r="H246" i="8"/>
  <c r="I245" i="8"/>
  <c r="H245" i="8"/>
  <c r="I244" i="8"/>
  <c r="H244" i="8"/>
  <c r="I243" i="8"/>
  <c r="H243" i="8"/>
  <c r="I242" i="8"/>
  <c r="H242" i="8"/>
  <c r="I241" i="8"/>
  <c r="H241" i="8"/>
  <c r="I240" i="8"/>
  <c r="H240" i="8"/>
  <c r="I239" i="8"/>
  <c r="H239" i="8"/>
  <c r="I238" i="8"/>
  <c r="H238" i="8"/>
  <c r="I237" i="8"/>
  <c r="H237" i="8"/>
  <c r="I233" i="8"/>
  <c r="H233" i="8"/>
  <c r="H232" i="8"/>
  <c r="I231" i="8"/>
  <c r="H231" i="8"/>
  <c r="I230" i="8"/>
  <c r="H230" i="8"/>
  <c r="H229" i="8"/>
  <c r="I226" i="8"/>
  <c r="H226" i="8"/>
  <c r="H225" i="8"/>
  <c r="H224" i="8"/>
  <c r="I223" i="8"/>
  <c r="H223" i="8"/>
  <c r="I222" i="8"/>
  <c r="H222" i="8"/>
  <c r="H221" i="8"/>
  <c r="I220" i="8"/>
  <c r="H220" i="8"/>
  <c r="I217" i="8"/>
  <c r="H217" i="8"/>
  <c r="I216" i="8"/>
  <c r="H216" i="8"/>
  <c r="I215" i="8"/>
  <c r="H215" i="8"/>
  <c r="I214" i="8"/>
  <c r="H214" i="8"/>
  <c r="I212" i="8"/>
  <c r="H212" i="8"/>
  <c r="H211" i="8"/>
  <c r="I210" i="8"/>
  <c r="H210" i="8"/>
  <c r="H209" i="8"/>
  <c r="I208" i="8"/>
  <c r="H208" i="8"/>
  <c r="BX196" i="10"/>
  <c r="AK198" i="10"/>
  <c r="AK196" i="10" s="1"/>
  <c r="I213" i="8"/>
  <c r="H213" i="8"/>
  <c r="BX192" i="10"/>
  <c r="I205" i="8"/>
  <c r="H205" i="8"/>
  <c r="AZ194" i="10"/>
  <c r="AZ192" i="10" s="1"/>
  <c r="AW192" i="10"/>
  <c r="AK194" i="10"/>
  <c r="AK192" i="10" s="1"/>
  <c r="I204" i="8"/>
  <c r="I201" i="8"/>
  <c r="I200" i="8"/>
  <c r="H200" i="8"/>
  <c r="I199" i="8"/>
  <c r="H199" i="8"/>
  <c r="I198" i="8"/>
  <c r="H198" i="8"/>
  <c r="I197" i="8"/>
  <c r="H197" i="8"/>
  <c r="I196" i="8"/>
  <c r="H196" i="8"/>
  <c r="I195" i="8"/>
  <c r="H195" i="8"/>
  <c r="I194" i="8"/>
  <c r="H194" i="8"/>
  <c r="I193" i="8"/>
  <c r="H193" i="8"/>
  <c r="I192" i="8"/>
  <c r="H192" i="8"/>
  <c r="I191" i="8"/>
  <c r="H191" i="8"/>
  <c r="AK180" i="10"/>
  <c r="I190" i="8"/>
  <c r="H190" i="8"/>
  <c r="I187" i="8"/>
  <c r="I185" i="8"/>
  <c r="H185" i="8"/>
  <c r="I186" i="8"/>
  <c r="I183" i="8"/>
  <c r="H183" i="8"/>
  <c r="I182" i="8"/>
  <c r="H182" i="8"/>
  <c r="I181" i="8"/>
  <c r="H181" i="8"/>
  <c r="I180" i="8"/>
  <c r="H180" i="8"/>
  <c r="I178" i="8"/>
  <c r="H178" i="8"/>
  <c r="BX166" i="10"/>
  <c r="AK168" i="10"/>
  <c r="AK166" i="10" s="1"/>
  <c r="H177" i="8"/>
  <c r="I174" i="8"/>
  <c r="H174" i="8"/>
  <c r="I172" i="8"/>
  <c r="H172" i="8"/>
  <c r="I171" i="8"/>
  <c r="H171" i="8"/>
  <c r="I170" i="8"/>
  <c r="H170" i="8"/>
  <c r="I169" i="8"/>
  <c r="H169" i="8"/>
  <c r="I168" i="8"/>
  <c r="H168" i="8"/>
  <c r="I167" i="8"/>
  <c r="H167" i="8"/>
  <c r="I166" i="8"/>
  <c r="H166" i="8"/>
  <c r="I165" i="8"/>
  <c r="H165" i="8"/>
  <c r="BL156" i="10"/>
  <c r="AK156" i="10"/>
  <c r="I164" i="8"/>
  <c r="H164" i="8"/>
  <c r="I161" i="8"/>
  <c r="H161" i="8"/>
  <c r="I160" i="8"/>
  <c r="I159" i="8"/>
  <c r="H159" i="8"/>
  <c r="I158" i="8"/>
  <c r="H158" i="8"/>
  <c r="H157" i="8"/>
  <c r="I155" i="8"/>
  <c r="H155" i="8"/>
  <c r="I154" i="8"/>
  <c r="H154" i="8"/>
  <c r="H153" i="8"/>
  <c r="AK145" i="10"/>
  <c r="AK143" i="10" s="1"/>
  <c r="I156" i="8"/>
  <c r="H156" i="8"/>
  <c r="I149" i="8"/>
  <c r="H149" i="8"/>
  <c r="I148" i="8"/>
  <c r="I147" i="8"/>
  <c r="H147" i="8"/>
  <c r="I146" i="8"/>
  <c r="H146" i="8"/>
  <c r="H142" i="8"/>
  <c r="BR132" i="10"/>
  <c r="AK134" i="10"/>
  <c r="I140" i="8"/>
  <c r="H140" i="8"/>
  <c r="I137" i="8"/>
  <c r="H137" i="8"/>
  <c r="AK130" i="10"/>
  <c r="AK120" i="10" s="1"/>
  <c r="I130" i="8"/>
  <c r="H130" i="8"/>
  <c r="I135" i="8"/>
  <c r="I131" i="8"/>
  <c r="H131" i="8"/>
  <c r="I128" i="8"/>
  <c r="H128" i="8"/>
  <c r="I127" i="8"/>
  <c r="H127" i="8"/>
  <c r="I126" i="8"/>
  <c r="I123" i="8"/>
  <c r="H123" i="8"/>
  <c r="I122" i="8"/>
  <c r="H122" i="8"/>
  <c r="AK117" i="10"/>
  <c r="AK111" i="10" s="1"/>
  <c r="I121" i="8"/>
  <c r="H121" i="8"/>
  <c r="I120" i="8"/>
  <c r="H120" i="8"/>
  <c r="I119" i="8"/>
  <c r="H119" i="8"/>
  <c r="I118" i="8"/>
  <c r="H118" i="8"/>
  <c r="I117" i="8"/>
  <c r="I113" i="8"/>
  <c r="H113" i="8"/>
  <c r="I114" i="8"/>
  <c r="H114" i="8"/>
  <c r="AH99" i="10"/>
  <c r="I112" i="8"/>
  <c r="H112" i="8"/>
  <c r="I111" i="8"/>
  <c r="H111" i="8"/>
  <c r="I110" i="8"/>
  <c r="H110" i="8"/>
  <c r="I109" i="8"/>
  <c r="H109" i="8"/>
  <c r="BX99" i="10"/>
  <c r="AK104" i="10"/>
  <c r="AK99" i="10" s="1"/>
  <c r="I108" i="8"/>
  <c r="H108" i="8"/>
  <c r="I107" i="8"/>
  <c r="H107" i="8"/>
  <c r="I106" i="8"/>
  <c r="H106" i="8"/>
  <c r="I105" i="8"/>
  <c r="H105" i="8"/>
  <c r="I102" i="8"/>
  <c r="H102" i="8"/>
  <c r="H101" i="8"/>
  <c r="BX94" i="10"/>
  <c r="AK96" i="10"/>
  <c r="AK94" i="10" s="1"/>
  <c r="H100" i="8"/>
  <c r="I97" i="8"/>
  <c r="H97" i="8"/>
  <c r="I96" i="8"/>
  <c r="H96" i="8"/>
  <c r="I95" i="8"/>
  <c r="H95" i="8"/>
  <c r="AH77" i="10"/>
  <c r="I94" i="8"/>
  <c r="H94" i="8"/>
  <c r="BX77" i="10"/>
  <c r="I93" i="8"/>
  <c r="I92" i="8"/>
  <c r="H92" i="8"/>
  <c r="I91" i="8"/>
  <c r="H91" i="8"/>
  <c r="I90" i="8"/>
  <c r="H90" i="8"/>
  <c r="I89" i="8"/>
  <c r="H89" i="8"/>
  <c r="H87" i="8"/>
  <c r="I88" i="8"/>
  <c r="H88" i="8"/>
  <c r="H86" i="8"/>
  <c r="I85" i="8"/>
  <c r="H85" i="8"/>
  <c r="I84" i="8"/>
  <c r="H84" i="8"/>
  <c r="AK79" i="10"/>
  <c r="I83" i="8"/>
  <c r="C83" i="8" s="1"/>
  <c r="H83" i="8"/>
  <c r="I80" i="8"/>
  <c r="H80" i="8"/>
  <c r="AH71" i="10"/>
  <c r="I79" i="8"/>
  <c r="H79" i="8"/>
  <c r="I78" i="8"/>
  <c r="H78" i="8"/>
  <c r="I77" i="8"/>
  <c r="H77" i="8"/>
  <c r="I74" i="8"/>
  <c r="H74" i="8"/>
  <c r="I73" i="8"/>
  <c r="H73" i="8"/>
  <c r="I72" i="8"/>
  <c r="H72" i="8"/>
  <c r="I71" i="8"/>
  <c r="H71" i="8"/>
  <c r="I70" i="8"/>
  <c r="H70" i="8"/>
  <c r="I69" i="8"/>
  <c r="H69" i="8"/>
  <c r="I68" i="8"/>
  <c r="H68" i="8"/>
  <c r="I66" i="8"/>
  <c r="H66" i="8"/>
  <c r="BX54" i="10"/>
  <c r="H67" i="8"/>
  <c r="I65" i="8"/>
  <c r="H65" i="8"/>
  <c r="I64" i="8"/>
  <c r="H64" i="8"/>
  <c r="I62" i="8"/>
  <c r="H62" i="8"/>
  <c r="I61" i="8"/>
  <c r="H61" i="8"/>
  <c r="I60" i="8"/>
  <c r="H60" i="8"/>
  <c r="BL56" i="10"/>
  <c r="AK56" i="10"/>
  <c r="H59" i="8"/>
  <c r="BX49" i="10"/>
  <c r="H55" i="8"/>
  <c r="BU52" i="10"/>
  <c r="BR52" i="10"/>
  <c r="H56" i="8"/>
  <c r="I54" i="8"/>
  <c r="H54" i="8"/>
  <c r="H51" i="8"/>
  <c r="I47" i="8"/>
  <c r="H47" i="8"/>
  <c r="I46" i="8"/>
  <c r="H46" i="8"/>
  <c r="I45" i="8"/>
  <c r="H45" i="8"/>
  <c r="I44" i="8"/>
  <c r="H44" i="8"/>
  <c r="H41" i="8"/>
  <c r="I40" i="8"/>
  <c r="H40" i="8"/>
  <c r="I39" i="8"/>
  <c r="H39" i="8"/>
  <c r="I36" i="8"/>
  <c r="H36" i="8"/>
  <c r="H35" i="8"/>
  <c r="I34" i="8"/>
  <c r="H34" i="8"/>
  <c r="I33" i="8"/>
  <c r="H33" i="8"/>
  <c r="I32" i="8"/>
  <c r="H32" i="8"/>
  <c r="I31" i="8"/>
  <c r="H30" i="8"/>
  <c r="I29" i="8"/>
  <c r="H29" i="8"/>
  <c r="I28" i="8"/>
  <c r="H28" i="8"/>
  <c r="I27" i="8"/>
  <c r="H27" i="8"/>
  <c r="I26" i="8"/>
  <c r="H26" i="8"/>
  <c r="AK26" i="10"/>
  <c r="I25" i="8"/>
  <c r="H25" i="8"/>
  <c r="H22" i="8"/>
  <c r="I21" i="8"/>
  <c r="H21" i="8"/>
  <c r="H20" i="8"/>
  <c r="I19" i="8"/>
  <c r="H19" i="8"/>
  <c r="I18" i="8"/>
  <c r="H18" i="8"/>
  <c r="I17" i="8"/>
  <c r="H17" i="8"/>
  <c r="AK17" i="10"/>
  <c r="H16" i="8"/>
  <c r="AK13" i="10"/>
  <c r="CP397" i="10"/>
  <c r="AN397" i="10"/>
  <c r="AK397" i="10"/>
  <c r="I417" i="8"/>
  <c r="H417" i="8"/>
  <c r="CP396" i="10"/>
  <c r="AN396" i="10"/>
  <c r="AK396" i="10"/>
  <c r="H416" i="8"/>
  <c r="CP395" i="10"/>
  <c r="BC395" i="10"/>
  <c r="AN395" i="10"/>
  <c r="AK395" i="10"/>
  <c r="I415" i="8"/>
  <c r="CV394" i="10"/>
  <c r="CP394" i="10"/>
  <c r="CD394" i="10"/>
  <c r="BO394" i="10"/>
  <c r="AQ394" i="10"/>
  <c r="AN394" i="10"/>
  <c r="AK394" i="10"/>
  <c r="CU393" i="10"/>
  <c r="CU399" i="10" s="1"/>
  <c r="CT393" i="10"/>
  <c r="CT399" i="10" s="1"/>
  <c r="CR393" i="10"/>
  <c r="CR399" i="10" s="1"/>
  <c r="CQ393" i="10"/>
  <c r="CQ399" i="10" s="1"/>
  <c r="CO393" i="10"/>
  <c r="CO399" i="10" s="1"/>
  <c r="CN393" i="10"/>
  <c r="CN399" i="10" s="1"/>
  <c r="CL393" i="10"/>
  <c r="CL399" i="10" s="1"/>
  <c r="CK393" i="10"/>
  <c r="CK399" i="10" s="1"/>
  <c r="CI393" i="10"/>
  <c r="CI399" i="10" s="1"/>
  <c r="CH393" i="10"/>
  <c r="CH399" i="10" s="1"/>
  <c r="CF393" i="10"/>
  <c r="CF399" i="10" s="1"/>
  <c r="CE393" i="10"/>
  <c r="CE399" i="10" s="1"/>
  <c r="CC393" i="10"/>
  <c r="CC399" i="10" s="1"/>
  <c r="CB393" i="10"/>
  <c r="CB399" i="10" s="1"/>
  <c r="BZ393" i="10"/>
  <c r="BZ399" i="10" s="1"/>
  <c r="BY393" i="10"/>
  <c r="BY399" i="10" s="1"/>
  <c r="BW393" i="10"/>
  <c r="BW399" i="10" s="1"/>
  <c r="BV393" i="10"/>
  <c r="BV399" i="10" s="1"/>
  <c r="BT393" i="10"/>
  <c r="BT399" i="10" s="1"/>
  <c r="BS393" i="10"/>
  <c r="BS399" i="10" s="1"/>
  <c r="BQ393" i="10"/>
  <c r="BQ399" i="10" s="1"/>
  <c r="BP393" i="10"/>
  <c r="BP399" i="10" s="1"/>
  <c r="BN393" i="10"/>
  <c r="BN399" i="10" s="1"/>
  <c r="BM393" i="10"/>
  <c r="BM399" i="10" s="1"/>
  <c r="BK393" i="10"/>
  <c r="BK399" i="10" s="1"/>
  <c r="BJ393" i="10"/>
  <c r="BJ399" i="10" s="1"/>
  <c r="BH393" i="10"/>
  <c r="BH399" i="10" s="1"/>
  <c r="BG393" i="10"/>
  <c r="BG399" i="10" s="1"/>
  <c r="BE393" i="10"/>
  <c r="BE399" i="10" s="1"/>
  <c r="BD393" i="10"/>
  <c r="BD399" i="10" s="1"/>
  <c r="BB393" i="10"/>
  <c r="BB399" i="10" s="1"/>
  <c r="BA393" i="10"/>
  <c r="BA399" i="10" s="1"/>
  <c r="AY393" i="10"/>
  <c r="AY399" i="10" s="1"/>
  <c r="AX393" i="10"/>
  <c r="AX399" i="10" s="1"/>
  <c r="AV393" i="10"/>
  <c r="AV399" i="10" s="1"/>
  <c r="AU393" i="10"/>
  <c r="AU399" i="10" s="1"/>
  <c r="AS393" i="10"/>
  <c r="AS399" i="10" s="1"/>
  <c r="AR393" i="10"/>
  <c r="AR399" i="10" s="1"/>
  <c r="AP393" i="10"/>
  <c r="AP399" i="10" s="1"/>
  <c r="AO393" i="10"/>
  <c r="AO399" i="10" s="1"/>
  <c r="AM393" i="10"/>
  <c r="AM399" i="10" s="1"/>
  <c r="AL393" i="10"/>
  <c r="AL399" i="10" s="1"/>
  <c r="AJ393" i="10"/>
  <c r="AJ399" i="10" s="1"/>
  <c r="AI393" i="10"/>
  <c r="AI399" i="10" s="1"/>
  <c r="AG393" i="10"/>
  <c r="AG399" i="10" s="1"/>
  <c r="AF399" i="10"/>
  <c r="O393" i="10"/>
  <c r="O399" i="10" s="1"/>
  <c r="N393" i="10"/>
  <c r="N399" i="10" s="1"/>
  <c r="L393" i="10"/>
  <c r="L399" i="10" s="1"/>
  <c r="K393" i="10"/>
  <c r="K399" i="10" s="1"/>
  <c r="I393" i="10"/>
  <c r="H393" i="10"/>
  <c r="H399" i="10" s="1"/>
  <c r="CP387" i="10"/>
  <c r="BC387" i="10"/>
  <c r="AQ387" i="10"/>
  <c r="AN387" i="10"/>
  <c r="I407" i="8"/>
  <c r="H407" i="8"/>
  <c r="CP378" i="10"/>
  <c r="BC378" i="10"/>
  <c r="AN378" i="10"/>
  <c r="V377" i="10"/>
  <c r="G377" i="10"/>
  <c r="I398" i="8"/>
  <c r="CP366" i="10"/>
  <c r="AN366" i="10"/>
  <c r="I385" i="8"/>
  <c r="H385" i="8"/>
  <c r="CP359" i="10"/>
  <c r="BC359" i="10"/>
  <c r="AN359" i="10"/>
  <c r="G359" i="10"/>
  <c r="I376" i="8"/>
  <c r="H376" i="8"/>
  <c r="CP350" i="10"/>
  <c r="AN350" i="10"/>
  <c r="I367" i="8"/>
  <c r="H367" i="8"/>
  <c r="CP341" i="10"/>
  <c r="AN341" i="10"/>
  <c r="I356" i="8"/>
  <c r="H356" i="8"/>
  <c r="CP327" i="10"/>
  <c r="BC327" i="10"/>
  <c r="AN327" i="10"/>
  <c r="I342" i="8"/>
  <c r="H342" i="8"/>
  <c r="CP317" i="10"/>
  <c r="AN317" i="10"/>
  <c r="G317" i="10"/>
  <c r="G316" i="10" s="1"/>
  <c r="H332" i="8"/>
  <c r="CP308" i="10"/>
  <c r="BC308" i="10"/>
  <c r="AN308" i="10"/>
  <c r="Y307" i="10"/>
  <c r="V307" i="10"/>
  <c r="P307" i="10"/>
  <c r="G307" i="10"/>
  <c r="I323" i="8"/>
  <c r="H323" i="8"/>
  <c r="CP301" i="10"/>
  <c r="AN301" i="10"/>
  <c r="P300" i="10"/>
  <c r="G300" i="10"/>
  <c r="I314" i="8"/>
  <c r="H314" i="8"/>
  <c r="CP291" i="10"/>
  <c r="AN291" i="10"/>
  <c r="I304" i="8"/>
  <c r="H304" i="8"/>
  <c r="CP280" i="10"/>
  <c r="BC280" i="10"/>
  <c r="AN280" i="10"/>
  <c r="Y279" i="10"/>
  <c r="P279" i="10"/>
  <c r="I293" i="8"/>
  <c r="H293" i="8"/>
  <c r="Y270" i="10"/>
  <c r="P270" i="10"/>
  <c r="G270" i="10"/>
  <c r="H283" i="8"/>
  <c r="CP263" i="10"/>
  <c r="AN263" i="10"/>
  <c r="P262" i="10"/>
  <c r="H275" i="8"/>
  <c r="CP251" i="10"/>
  <c r="BC251" i="10"/>
  <c r="G250" i="10"/>
  <c r="I261" i="8"/>
  <c r="CP238" i="10"/>
  <c r="AN238" i="10"/>
  <c r="AB237" i="10"/>
  <c r="V237" i="10"/>
  <c r="G238" i="10"/>
  <c r="G237" i="10" s="1"/>
  <c r="I248" i="8"/>
  <c r="H248" i="8"/>
  <c r="CP225" i="10"/>
  <c r="BC225" i="10"/>
  <c r="AN225" i="10"/>
  <c r="V224" i="10"/>
  <c r="P224" i="10"/>
  <c r="H235" i="8"/>
  <c r="CP218" i="10"/>
  <c r="AN218" i="10"/>
  <c r="AB217" i="10"/>
  <c r="G217" i="10"/>
  <c r="I228" i="8"/>
  <c r="H228" i="8"/>
  <c r="CP209" i="10"/>
  <c r="BC209" i="10"/>
  <c r="AN209" i="10"/>
  <c r="V208" i="10"/>
  <c r="P208" i="10"/>
  <c r="G209" i="10"/>
  <c r="G208" i="10" s="1"/>
  <c r="CP197" i="10"/>
  <c r="V196" i="10"/>
  <c r="P196" i="10"/>
  <c r="I207" i="8"/>
  <c r="H207" i="8"/>
  <c r="CP193" i="10"/>
  <c r="CP179" i="10"/>
  <c r="BC179" i="10"/>
  <c r="AN179" i="10"/>
  <c r="P178" i="10"/>
  <c r="CP167" i="10"/>
  <c r="AB166" i="10"/>
  <c r="V166" i="10"/>
  <c r="P166" i="10"/>
  <c r="CP155" i="10"/>
  <c r="BC155" i="10"/>
  <c r="AN155" i="10"/>
  <c r="P154" i="10"/>
  <c r="CP144" i="10"/>
  <c r="AT143" i="10"/>
  <c r="Y143" i="10"/>
  <c r="G144" i="10"/>
  <c r="CP133" i="10"/>
  <c r="BC133" i="10"/>
  <c r="AT132" i="10"/>
  <c r="AN133" i="10"/>
  <c r="Y132" i="10"/>
  <c r="CP121" i="10"/>
  <c r="AB120" i="10"/>
  <c r="P120" i="10"/>
  <c r="M120" i="10"/>
  <c r="CP112" i="10"/>
  <c r="BC112" i="10"/>
  <c r="AN112" i="10"/>
  <c r="P111" i="10"/>
  <c r="CP100" i="10"/>
  <c r="AT99" i="10"/>
  <c r="AN100" i="10"/>
  <c r="P99" i="10"/>
  <c r="G99" i="10"/>
  <c r="I99" i="8"/>
  <c r="H99" i="8"/>
  <c r="CP78" i="10"/>
  <c r="BC78" i="10"/>
  <c r="AN78" i="10"/>
  <c r="P77" i="10"/>
  <c r="I82" i="8"/>
  <c r="H82" i="8"/>
  <c r="CP72" i="10"/>
  <c r="AB71" i="10"/>
  <c r="Y71" i="10"/>
  <c r="I76" i="8"/>
  <c r="H76" i="8"/>
  <c r="CP55" i="10"/>
  <c r="CM55" i="10"/>
  <c r="CG55" i="10"/>
  <c r="BC55" i="10"/>
  <c r="AN55" i="10"/>
  <c r="S55" i="10"/>
  <c r="P54" i="10"/>
  <c r="H58" i="8"/>
  <c r="CP50" i="10"/>
  <c r="AE50" i="10"/>
  <c r="P49" i="10"/>
  <c r="G50" i="10"/>
  <c r="G49" i="10" s="1"/>
  <c r="I53" i="8"/>
  <c r="H53" i="8"/>
  <c r="CP39" i="10"/>
  <c r="BC39" i="10"/>
  <c r="AN39" i="10"/>
  <c r="I38" i="8"/>
  <c r="CP25" i="10"/>
  <c r="BC25" i="10"/>
  <c r="AN25" i="10"/>
  <c r="AB24" i="10"/>
  <c r="I24" i="8"/>
  <c r="H24" i="8"/>
  <c r="CP16" i="10"/>
  <c r="I15" i="8"/>
  <c r="H15" i="8"/>
  <c r="CP12" i="10"/>
  <c r="AN12" i="10"/>
  <c r="G12" i="10"/>
  <c r="E22" i="7"/>
  <c r="D14" i="7"/>
  <c r="F418" i="8"/>
  <c r="E418" i="8"/>
  <c r="J50" i="9"/>
  <c r="F417" i="8"/>
  <c r="J49" i="9"/>
  <c r="G49" i="9"/>
  <c r="E416" i="8"/>
  <c r="J48" i="9"/>
  <c r="F415" i="8"/>
  <c r="F414" i="8"/>
  <c r="E414" i="8"/>
  <c r="O46" i="9"/>
  <c r="N46" i="9"/>
  <c r="L46" i="9"/>
  <c r="K46" i="9"/>
  <c r="I46" i="9"/>
  <c r="H46" i="9"/>
  <c r="F46" i="9"/>
  <c r="F52" i="9" s="1"/>
  <c r="E46" i="9"/>
  <c r="E52" i="9" s="1"/>
  <c r="D8" i="7" s="1"/>
  <c r="J45" i="9"/>
  <c r="F407" i="8"/>
  <c r="F406" i="8" s="1"/>
  <c r="E407" i="8"/>
  <c r="E406" i="8" s="1"/>
  <c r="J44" i="9"/>
  <c r="F398" i="8"/>
  <c r="F397" i="8" s="1"/>
  <c r="E398" i="8"/>
  <c r="E397" i="8" s="1"/>
  <c r="J43" i="9"/>
  <c r="F385" i="8"/>
  <c r="F384" i="8" s="1"/>
  <c r="E385" i="8"/>
  <c r="E384" i="8" s="1"/>
  <c r="J42" i="9"/>
  <c r="F376" i="8"/>
  <c r="F375" i="8" s="1"/>
  <c r="J41" i="9"/>
  <c r="F367" i="8"/>
  <c r="F366" i="8" s="1"/>
  <c r="E367" i="8"/>
  <c r="E366" i="8" s="1"/>
  <c r="J40" i="9"/>
  <c r="F356" i="8"/>
  <c r="F355" i="8" s="1"/>
  <c r="E356" i="8"/>
  <c r="E355" i="8" s="1"/>
  <c r="F342" i="8"/>
  <c r="F341" i="8" s="1"/>
  <c r="J38" i="9"/>
  <c r="F332" i="8"/>
  <c r="F331" i="8" s="1"/>
  <c r="E332" i="8"/>
  <c r="E331" i="8" s="1"/>
  <c r="J37" i="9"/>
  <c r="F323" i="8"/>
  <c r="F322" i="8" s="1"/>
  <c r="E323" i="8"/>
  <c r="E322" i="8" s="1"/>
  <c r="J36" i="9"/>
  <c r="F314" i="8"/>
  <c r="F313" i="8" s="1"/>
  <c r="J35" i="9"/>
  <c r="F304" i="8"/>
  <c r="F303" i="8" s="1"/>
  <c r="E304" i="8"/>
  <c r="E303" i="8" s="1"/>
  <c r="J34" i="9"/>
  <c r="F293" i="8"/>
  <c r="F292" i="8" s="1"/>
  <c r="E293" i="8"/>
  <c r="E292" i="8" s="1"/>
  <c r="M33" i="9"/>
  <c r="J33" i="9"/>
  <c r="E283" i="8"/>
  <c r="E282" i="8" s="1"/>
  <c r="J32" i="9"/>
  <c r="F275" i="8"/>
  <c r="F274" i="8" s="1"/>
  <c r="J31" i="9"/>
  <c r="F261" i="8"/>
  <c r="F260" i="8" s="1"/>
  <c r="E261" i="8"/>
  <c r="E260" i="8" s="1"/>
  <c r="M30" i="9"/>
  <c r="J30" i="9"/>
  <c r="F248" i="8"/>
  <c r="F247" i="8" s="1"/>
  <c r="E248" i="8"/>
  <c r="E247" i="8" s="1"/>
  <c r="M29" i="9"/>
  <c r="J29" i="9"/>
  <c r="F235" i="8"/>
  <c r="F234" i="8" s="1"/>
  <c r="M28" i="9"/>
  <c r="J28" i="9"/>
  <c r="E228" i="8"/>
  <c r="E227" i="8" s="1"/>
  <c r="J27" i="9"/>
  <c r="F219" i="8"/>
  <c r="F218" i="8" s="1"/>
  <c r="J26" i="9"/>
  <c r="F207" i="8"/>
  <c r="F206" i="8" s="1"/>
  <c r="J25" i="9"/>
  <c r="J24" i="9"/>
  <c r="J23" i="9"/>
  <c r="J22" i="9"/>
  <c r="J21" i="9"/>
  <c r="J20" i="9"/>
  <c r="J19" i="9"/>
  <c r="J18" i="9"/>
  <c r="J17" i="9"/>
  <c r="J16" i="9"/>
  <c r="E99" i="8"/>
  <c r="E98" i="8" s="1"/>
  <c r="J15" i="9"/>
  <c r="F82" i="8"/>
  <c r="F81" i="8" s="1"/>
  <c r="E82" i="8"/>
  <c r="E81" i="8" s="1"/>
  <c r="M14" i="9"/>
  <c r="J14" i="9"/>
  <c r="F76" i="8"/>
  <c r="F75" i="8" s="1"/>
  <c r="E76" i="8"/>
  <c r="E75" i="8" s="1"/>
  <c r="J13" i="9"/>
  <c r="E58" i="8"/>
  <c r="E57" i="8" s="1"/>
  <c r="E53" i="8"/>
  <c r="E52" i="8" s="1"/>
  <c r="M11" i="9"/>
  <c r="J11" i="9"/>
  <c r="F38" i="8"/>
  <c r="F37" i="8" s="1"/>
  <c r="E38" i="8"/>
  <c r="E37" i="8" s="1"/>
  <c r="J10" i="9"/>
  <c r="F24" i="8"/>
  <c r="F23" i="8" s="1"/>
  <c r="E24" i="8"/>
  <c r="E23" i="8" s="1"/>
  <c r="M9" i="9"/>
  <c r="J9" i="9"/>
  <c r="F15" i="8"/>
  <c r="F14" i="8" s="1"/>
  <c r="E15" i="8"/>
  <c r="E14" i="8" s="1"/>
  <c r="M8" i="9"/>
  <c r="J8" i="9"/>
  <c r="F11" i="8"/>
  <c r="E11" i="8"/>
  <c r="O7" i="9"/>
  <c r="N7" i="9"/>
  <c r="L7" i="9"/>
  <c r="I7" i="9"/>
  <c r="H7" i="9"/>
  <c r="O418" i="8"/>
  <c r="K418" i="8"/>
  <c r="L409" i="8"/>
  <c r="K409" i="8"/>
  <c r="N408" i="8"/>
  <c r="K402" i="8"/>
  <c r="L399" i="8"/>
  <c r="K379" i="8"/>
  <c r="L365" i="8"/>
  <c r="N364" i="8"/>
  <c r="N362" i="8"/>
  <c r="L354" i="8"/>
  <c r="L349" i="8"/>
  <c r="L329" i="8"/>
  <c r="N324" i="8"/>
  <c r="K321" i="8"/>
  <c r="O320" i="8"/>
  <c r="L315" i="8"/>
  <c r="C315" i="8" s="1"/>
  <c r="I309" i="8"/>
  <c r="K277" i="8"/>
  <c r="N270" i="8"/>
  <c r="K266" i="8"/>
  <c r="N265" i="8"/>
  <c r="K256" i="8"/>
  <c r="L253" i="8"/>
  <c r="L243" i="8"/>
  <c r="N221" i="8"/>
  <c r="N190" i="8"/>
  <c r="P190" i="8" s="1"/>
  <c r="K185" i="8"/>
  <c r="P181" i="8"/>
  <c r="P161" i="8"/>
  <c r="P156" i="8"/>
  <c r="L130" i="8"/>
  <c r="P119" i="8"/>
  <c r="P93" i="8"/>
  <c r="P66" i="8"/>
  <c r="P45" i="8"/>
  <c r="N45" i="8"/>
  <c r="P40" i="8"/>
  <c r="N28" i="8"/>
  <c r="P28" i="8" s="1"/>
  <c r="O417" i="8"/>
  <c r="H398" i="8"/>
  <c r="N228" i="8"/>
  <c r="H219" i="8"/>
  <c r="N24" i="8"/>
  <c r="P16" i="8" l="1"/>
  <c r="AP387" i="12"/>
  <c r="AQ381" i="12"/>
  <c r="AS387" i="12"/>
  <c r="AT381" i="12"/>
  <c r="AJ387" i="12"/>
  <c r="AK387" i="12" s="1"/>
  <c r="AK381" i="12"/>
  <c r="AV387" i="12"/>
  <c r="AW387" i="12" s="1"/>
  <c r="AW381" i="12"/>
  <c r="AE116" i="12"/>
  <c r="D116" i="12"/>
  <c r="BM408" i="11"/>
  <c r="P399" i="10"/>
  <c r="O331" i="8"/>
  <c r="O227" i="8"/>
  <c r="G387" i="12"/>
  <c r="N397" i="8"/>
  <c r="BN408" i="11"/>
  <c r="BO402" i="11"/>
  <c r="BC408" i="11"/>
  <c r="J408" i="11"/>
  <c r="V408" i="11"/>
  <c r="AE408" i="11"/>
  <c r="AQ408" i="11"/>
  <c r="Y408" i="11"/>
  <c r="AT408" i="11"/>
  <c r="BL408" i="11"/>
  <c r="M408" i="11"/>
  <c r="AH408" i="11"/>
  <c r="P408" i="11"/>
  <c r="AB408" i="11"/>
  <c r="AK408" i="11"/>
  <c r="G408" i="11"/>
  <c r="S408" i="11"/>
  <c r="AN408" i="11"/>
  <c r="BI408" i="11"/>
  <c r="BF408" i="11"/>
  <c r="D264" i="11"/>
  <c r="D385" i="11"/>
  <c r="D398" i="11"/>
  <c r="D280" i="11"/>
  <c r="D233" i="11"/>
  <c r="M139" i="8"/>
  <c r="C139" i="8"/>
  <c r="D139" i="8" s="1"/>
  <c r="M104" i="8"/>
  <c r="C104" i="8"/>
  <c r="D104" i="8" s="1"/>
  <c r="M176" i="8"/>
  <c r="C176" i="8"/>
  <c r="M163" i="8"/>
  <c r="C163" i="8"/>
  <c r="D163" i="8" s="1"/>
  <c r="M189" i="8"/>
  <c r="C189" i="8"/>
  <c r="D189" i="8" s="1"/>
  <c r="M125" i="8"/>
  <c r="C125" i="8"/>
  <c r="M116" i="8"/>
  <c r="C116" i="8"/>
  <c r="D116" i="8" s="1"/>
  <c r="M152" i="8"/>
  <c r="C152" i="8"/>
  <c r="M203" i="8"/>
  <c r="C203" i="8"/>
  <c r="D203" i="8" s="1"/>
  <c r="L406" i="8"/>
  <c r="G384" i="8"/>
  <c r="BU399" i="10"/>
  <c r="CS399" i="10"/>
  <c r="CV399" i="10"/>
  <c r="BR399" i="10"/>
  <c r="CM399" i="10"/>
  <c r="CG399" i="10"/>
  <c r="I399" i="10"/>
  <c r="J393" i="10"/>
  <c r="CA399" i="10"/>
  <c r="BX399" i="10"/>
  <c r="CD399" i="10"/>
  <c r="CJ399" i="10"/>
  <c r="CP399" i="10"/>
  <c r="N227" i="8"/>
  <c r="I406" i="8"/>
  <c r="BO399" i="10"/>
  <c r="C418" i="8"/>
  <c r="O10" i="8"/>
  <c r="E10" i="8"/>
  <c r="N10" i="8"/>
  <c r="F10" i="8"/>
  <c r="G406" i="8"/>
  <c r="H406" i="8"/>
  <c r="O397" i="8"/>
  <c r="G397" i="8"/>
  <c r="O384" i="8"/>
  <c r="I384" i="8"/>
  <c r="L384" i="8"/>
  <c r="H384" i="8"/>
  <c r="I202" i="8"/>
  <c r="H375" i="8"/>
  <c r="O375" i="8"/>
  <c r="K375" i="8"/>
  <c r="H366" i="8"/>
  <c r="O366" i="8"/>
  <c r="K366" i="8"/>
  <c r="G366" i="8"/>
  <c r="G355" i="8"/>
  <c r="O355" i="8"/>
  <c r="I313" i="8"/>
  <c r="L355" i="8"/>
  <c r="H355" i="8"/>
  <c r="O274" i="8"/>
  <c r="H341" i="8"/>
  <c r="K341" i="8"/>
  <c r="K331" i="8"/>
  <c r="G331" i="8"/>
  <c r="G322" i="8"/>
  <c r="O322" i="8"/>
  <c r="K322" i="8"/>
  <c r="K313" i="8"/>
  <c r="O313" i="8"/>
  <c r="H303" i="8"/>
  <c r="G303" i="8"/>
  <c r="O303" i="8"/>
  <c r="G292" i="8"/>
  <c r="H282" i="8"/>
  <c r="P282" i="8"/>
  <c r="N274" i="8"/>
  <c r="L274" i="8"/>
  <c r="G260" i="8"/>
  <c r="O260" i="8"/>
  <c r="O247" i="8"/>
  <c r="G247" i="8"/>
  <c r="H218" i="8"/>
  <c r="K227" i="8"/>
  <c r="H234" i="8"/>
  <c r="H227" i="8"/>
  <c r="L227" i="8"/>
  <c r="N218" i="8"/>
  <c r="K218" i="8"/>
  <c r="K188" i="8"/>
  <c r="K202" i="8"/>
  <c r="L202" i="8"/>
  <c r="O206" i="8"/>
  <c r="N206" i="8"/>
  <c r="L206" i="8"/>
  <c r="H206" i="8"/>
  <c r="K206" i="8"/>
  <c r="P202" i="8"/>
  <c r="I188" i="8"/>
  <c r="N188" i="8"/>
  <c r="P188" i="8" s="1"/>
  <c r="K175" i="8"/>
  <c r="I75" i="8"/>
  <c r="O81" i="8"/>
  <c r="O175" i="8"/>
  <c r="H162" i="8"/>
  <c r="I162" i="8"/>
  <c r="K162" i="8"/>
  <c r="K151" i="8"/>
  <c r="O151" i="8"/>
  <c r="I124" i="8"/>
  <c r="P138" i="8"/>
  <c r="B141" i="8"/>
  <c r="K138" i="8"/>
  <c r="K124" i="8"/>
  <c r="I115" i="8"/>
  <c r="K115" i="8"/>
  <c r="N115" i="8"/>
  <c r="O115" i="8"/>
  <c r="N103" i="8"/>
  <c r="P103" i="8" s="1"/>
  <c r="H103" i="8"/>
  <c r="I103" i="8"/>
  <c r="K103" i="8"/>
  <c r="K98" i="8"/>
  <c r="H98" i="8"/>
  <c r="O14" i="8"/>
  <c r="K52" i="8"/>
  <c r="H52" i="8"/>
  <c r="G81" i="8"/>
  <c r="K81" i="8"/>
  <c r="H75" i="8"/>
  <c r="K75" i="8"/>
  <c r="G75" i="8"/>
  <c r="K23" i="8"/>
  <c r="H57" i="8"/>
  <c r="O57" i="8"/>
  <c r="K57" i="8"/>
  <c r="G37" i="8"/>
  <c r="O37" i="8"/>
  <c r="O23" i="8"/>
  <c r="G23" i="8"/>
  <c r="N23" i="8"/>
  <c r="H14" i="8"/>
  <c r="G14" i="8"/>
  <c r="K14" i="8"/>
  <c r="K10" i="8"/>
  <c r="B365" i="8"/>
  <c r="C365" i="8"/>
  <c r="CA49" i="10"/>
  <c r="P24" i="10"/>
  <c r="CJ77" i="10"/>
  <c r="AZ54" i="10"/>
  <c r="AZ49" i="10"/>
  <c r="AT77" i="10"/>
  <c r="AT49" i="10"/>
  <c r="AH377" i="10"/>
  <c r="AH111" i="10"/>
  <c r="BX316" i="10"/>
  <c r="AH316" i="10"/>
  <c r="AH250" i="10"/>
  <c r="BX270" i="10"/>
  <c r="BX262" i="10"/>
  <c r="AH270" i="10"/>
  <c r="AH290" i="10"/>
  <c r="AH279" i="10"/>
  <c r="AH196" i="10"/>
  <c r="AH224" i="10"/>
  <c r="AH217" i="10"/>
  <c r="BX208" i="10"/>
  <c r="BX111" i="10"/>
  <c r="AH178" i="10"/>
  <c r="AH154" i="10"/>
  <c r="BX154" i="10"/>
  <c r="BX143" i="10"/>
  <c r="BR49" i="10"/>
  <c r="BO393" i="10"/>
  <c r="AZ393" i="10"/>
  <c r="AZ399" i="10" s="1"/>
  <c r="I211" i="8"/>
  <c r="H414" i="8"/>
  <c r="H413" i="8"/>
  <c r="J296" i="8"/>
  <c r="I301" i="8"/>
  <c r="BL399" i="10"/>
  <c r="CP393" i="10"/>
  <c r="D168" i="10"/>
  <c r="J410" i="8"/>
  <c r="J29" i="8"/>
  <c r="B108" i="8"/>
  <c r="J205" i="8"/>
  <c r="C311" i="8"/>
  <c r="O52" i="9"/>
  <c r="E11" i="7" s="1"/>
  <c r="D29" i="9"/>
  <c r="D13" i="9"/>
  <c r="P7" i="9"/>
  <c r="G52" i="9"/>
  <c r="D17" i="9"/>
  <c r="D36" i="9"/>
  <c r="D40" i="9"/>
  <c r="D15" i="9"/>
  <c r="D28" i="9"/>
  <c r="AC305" i="12"/>
  <c r="D341" i="12"/>
  <c r="AC33" i="12"/>
  <c r="AC9" i="12"/>
  <c r="B9" i="12" s="1"/>
  <c r="D297" i="12"/>
  <c r="D287" i="12"/>
  <c r="D276" i="12"/>
  <c r="D314" i="12"/>
  <c r="D245" i="12"/>
  <c r="D219" i="12"/>
  <c r="D232" i="12"/>
  <c r="D163" i="12"/>
  <c r="N164" i="8"/>
  <c r="AC150" i="12"/>
  <c r="D139" i="12"/>
  <c r="D90" i="12"/>
  <c r="N82" i="8"/>
  <c r="AC73" i="12"/>
  <c r="D67" i="12"/>
  <c r="D49" i="12"/>
  <c r="N38" i="8"/>
  <c r="P405" i="8"/>
  <c r="N367" i="8"/>
  <c r="N417" i="8"/>
  <c r="P417" i="8" s="1"/>
  <c r="N76" i="8"/>
  <c r="N235" i="8"/>
  <c r="N234" i="8" s="1"/>
  <c r="N99" i="8"/>
  <c r="N176" i="8"/>
  <c r="P176" i="8" s="1"/>
  <c r="N125" i="8"/>
  <c r="P125" i="8" s="1"/>
  <c r="N293" i="8"/>
  <c r="N292" i="8" s="1"/>
  <c r="P292" i="8" s="1"/>
  <c r="N58" i="8"/>
  <c r="N416" i="8"/>
  <c r="N261" i="8"/>
  <c r="N152" i="8"/>
  <c r="P152" i="8" s="1"/>
  <c r="D233" i="12"/>
  <c r="N304" i="8"/>
  <c r="N303" i="8" s="1"/>
  <c r="J300" i="8"/>
  <c r="J26" i="8"/>
  <c r="J149" i="8"/>
  <c r="J213" i="8"/>
  <c r="J390" i="8"/>
  <c r="D206" i="12"/>
  <c r="D380" i="12"/>
  <c r="O412" i="8"/>
  <c r="C412" i="8" s="1"/>
  <c r="O219" i="8"/>
  <c r="D333" i="12"/>
  <c r="D46" i="12"/>
  <c r="AZ381" i="12"/>
  <c r="N342" i="8"/>
  <c r="N341" i="8" s="1"/>
  <c r="O53" i="8"/>
  <c r="D268" i="12"/>
  <c r="G381" i="12"/>
  <c r="D12" i="12"/>
  <c r="D383" i="12"/>
  <c r="S381" i="12"/>
  <c r="D75" i="12"/>
  <c r="AB381" i="12"/>
  <c r="O415" i="8"/>
  <c r="P415" i="8" s="1"/>
  <c r="D16" i="12"/>
  <c r="D190" i="12"/>
  <c r="O342" i="8"/>
  <c r="D215" i="12"/>
  <c r="D367" i="12"/>
  <c r="N356" i="8"/>
  <c r="D260" i="12"/>
  <c r="P140" i="8"/>
  <c r="N15" i="8"/>
  <c r="D151" i="12"/>
  <c r="O235" i="8"/>
  <c r="O234" i="8" s="1"/>
  <c r="D96" i="12"/>
  <c r="B373" i="8"/>
  <c r="B412" i="8"/>
  <c r="D292" i="11"/>
  <c r="D302" i="11"/>
  <c r="D251" i="11"/>
  <c r="D378" i="11"/>
  <c r="D77" i="11"/>
  <c r="D257" i="11"/>
  <c r="D66" i="11"/>
  <c r="D258" i="11"/>
  <c r="D266" i="11"/>
  <c r="D380" i="11"/>
  <c r="D391" i="11"/>
  <c r="D401" i="11"/>
  <c r="D85" i="11"/>
  <c r="D164" i="11"/>
  <c r="L264" i="8"/>
  <c r="C264" i="8" s="1"/>
  <c r="K288" i="8"/>
  <c r="B288" i="8" s="1"/>
  <c r="D288" i="8" s="1"/>
  <c r="D241" i="11"/>
  <c r="D91" i="11"/>
  <c r="D111" i="11"/>
  <c r="D131" i="11"/>
  <c r="D403" i="11"/>
  <c r="D53" i="11"/>
  <c r="D256" i="11"/>
  <c r="D261" i="11"/>
  <c r="D291" i="11"/>
  <c r="D375" i="11"/>
  <c r="D383" i="11"/>
  <c r="D394" i="11"/>
  <c r="L67" i="8"/>
  <c r="M67" i="8" s="1"/>
  <c r="D73" i="11"/>
  <c r="D154" i="11"/>
  <c r="D174" i="11"/>
  <c r="L73" i="8"/>
  <c r="C73" i="8" s="1"/>
  <c r="L112" i="8"/>
  <c r="C112" i="8" s="1"/>
  <c r="D254" i="11"/>
  <c r="D327" i="11"/>
  <c r="D46" i="11"/>
  <c r="D119" i="11"/>
  <c r="D308" i="11"/>
  <c r="L248" i="8"/>
  <c r="L132" i="8"/>
  <c r="C132" i="8" s="1"/>
  <c r="D87" i="11"/>
  <c r="D315" i="11"/>
  <c r="D325" i="11"/>
  <c r="L92" i="8"/>
  <c r="M92" i="8" s="1"/>
  <c r="D27" i="11"/>
  <c r="D59" i="11"/>
  <c r="D99" i="11"/>
  <c r="L414" i="8"/>
  <c r="M414" i="8" s="1"/>
  <c r="L51" i="8"/>
  <c r="M51" i="8" s="1"/>
  <c r="L178" i="8"/>
  <c r="L156" i="8"/>
  <c r="C156" i="8" s="1"/>
  <c r="L167" i="8"/>
  <c r="C167" i="8" s="1"/>
  <c r="D41" i="11"/>
  <c r="BI402" i="11"/>
  <c r="D244" i="11"/>
  <c r="D252" i="11"/>
  <c r="D259" i="11"/>
  <c r="D319" i="11"/>
  <c r="D339" i="11"/>
  <c r="D381" i="11"/>
  <c r="D278" i="11"/>
  <c r="K286" i="8"/>
  <c r="M286" i="8" s="1"/>
  <c r="L335" i="8"/>
  <c r="M335" i="8" s="1"/>
  <c r="D129" i="11"/>
  <c r="D71" i="11"/>
  <c r="D382" i="11"/>
  <c r="D285" i="11"/>
  <c r="K293" i="8"/>
  <c r="D124" i="11"/>
  <c r="D161" i="11"/>
  <c r="L108" i="8"/>
  <c r="M108" i="8" s="1"/>
  <c r="D107" i="11"/>
  <c r="D21" i="11"/>
  <c r="D56" i="11"/>
  <c r="D142" i="11"/>
  <c r="D311" i="11"/>
  <c r="D343" i="11"/>
  <c r="L353" i="8"/>
  <c r="C353" i="8" s="1"/>
  <c r="D61" i="11"/>
  <c r="D117" i="11"/>
  <c r="D323" i="11"/>
  <c r="D333" i="11"/>
  <c r="D393" i="11"/>
  <c r="L18" i="8"/>
  <c r="M18" i="8" s="1"/>
  <c r="L118" i="8"/>
  <c r="C118" i="8" s="1"/>
  <c r="K271" i="8"/>
  <c r="B271" i="8" s="1"/>
  <c r="E51" i="7"/>
  <c r="L71" i="8"/>
  <c r="M71" i="8" s="1"/>
  <c r="L320" i="8"/>
  <c r="C320" i="8" s="1"/>
  <c r="D80" i="11"/>
  <c r="D109" i="11"/>
  <c r="D116" i="11"/>
  <c r="D157" i="11"/>
  <c r="D167" i="11"/>
  <c r="D177" i="11"/>
  <c r="D187" i="11"/>
  <c r="D195" i="11"/>
  <c r="D207" i="11"/>
  <c r="D217" i="11"/>
  <c r="D238" i="11"/>
  <c r="D263" i="11"/>
  <c r="D273" i="11"/>
  <c r="D347" i="11"/>
  <c r="D243" i="11"/>
  <c r="D328" i="11"/>
  <c r="D93" i="11"/>
  <c r="D19" i="11"/>
  <c r="D120" i="11"/>
  <c r="K251" i="8"/>
  <c r="M251" i="8" s="1"/>
  <c r="D79" i="11"/>
  <c r="D101" i="11"/>
  <c r="D113" i="11"/>
  <c r="D125" i="11"/>
  <c r="D269" i="11"/>
  <c r="D48" i="11"/>
  <c r="D100" i="11"/>
  <c r="D134" i="11"/>
  <c r="D281" i="11"/>
  <c r="L61" i="8"/>
  <c r="C61" i="8" s="1"/>
  <c r="L101" i="8"/>
  <c r="M101" i="8" s="1"/>
  <c r="D275" i="11"/>
  <c r="D69" i="11"/>
  <c r="D74" i="11"/>
  <c r="D127" i="11"/>
  <c r="D231" i="11"/>
  <c r="D341" i="11"/>
  <c r="L94" i="8"/>
  <c r="C94" i="8" s="1"/>
  <c r="K268" i="8"/>
  <c r="M268" i="8" s="1"/>
  <c r="L333" i="8"/>
  <c r="C333" i="8" s="1"/>
  <c r="D305" i="11"/>
  <c r="Y402" i="11"/>
  <c r="D15" i="11"/>
  <c r="D62" i="11"/>
  <c r="D89" i="11"/>
  <c r="D94" i="11"/>
  <c r="D227" i="11"/>
  <c r="D242" i="11"/>
  <c r="D277" i="11"/>
  <c r="D307" i="11"/>
  <c r="D368" i="11"/>
  <c r="D399" i="11"/>
  <c r="D353" i="11"/>
  <c r="D363" i="11"/>
  <c r="D392" i="11"/>
  <c r="D71" i="7"/>
  <c r="E69" i="7"/>
  <c r="D406" i="11"/>
  <c r="D317" i="11"/>
  <c r="D337" i="11"/>
  <c r="L58" i="8"/>
  <c r="D18" i="11"/>
  <c r="D63" i="11"/>
  <c r="D265" i="11"/>
  <c r="D279" i="11"/>
  <c r="D324" i="11"/>
  <c r="D335" i="11"/>
  <c r="D20" i="11"/>
  <c r="L417" i="8"/>
  <c r="C417" i="8" s="1"/>
  <c r="L16" i="8"/>
  <c r="M16" i="8" s="1"/>
  <c r="L77" i="8"/>
  <c r="C77" i="8" s="1"/>
  <c r="L120" i="8"/>
  <c r="C120" i="8" s="1"/>
  <c r="L250" i="8"/>
  <c r="M250" i="8" s="1"/>
  <c r="K301" i="8"/>
  <c r="B301" i="8" s="1"/>
  <c r="K311" i="8"/>
  <c r="M311" i="8" s="1"/>
  <c r="D55" i="7"/>
  <c r="D115" i="11"/>
  <c r="G402" i="11"/>
  <c r="S402" i="11"/>
  <c r="D57" i="11"/>
  <c r="D95" i="11"/>
  <c r="D146" i="11"/>
  <c r="D309" i="11"/>
  <c r="D329" i="11"/>
  <c r="L86" i="8"/>
  <c r="M86" i="8" s="1"/>
  <c r="D65" i="11"/>
  <c r="D105" i="11"/>
  <c r="L144" i="8"/>
  <c r="C144" i="8" s="1"/>
  <c r="D144" i="8" s="1"/>
  <c r="D83" i="11"/>
  <c r="L15" i="8"/>
  <c r="K245" i="8"/>
  <c r="B245" i="8" s="1"/>
  <c r="K411" i="8"/>
  <c r="B411" i="8" s="1"/>
  <c r="L102" i="8"/>
  <c r="M102" i="8" s="1"/>
  <c r="K240" i="8"/>
  <c r="M240" i="8" s="1"/>
  <c r="K392" i="8"/>
  <c r="M392" i="8" s="1"/>
  <c r="K396" i="8"/>
  <c r="M396" i="8" s="1"/>
  <c r="D346" i="11"/>
  <c r="D133" i="11"/>
  <c r="D182" i="11"/>
  <c r="D192" i="11"/>
  <c r="D350" i="11"/>
  <c r="D376" i="11"/>
  <c r="D379" i="11"/>
  <c r="D384" i="11"/>
  <c r="D55" i="11"/>
  <c r="L135" i="8"/>
  <c r="C135" i="8" s="1"/>
  <c r="K300" i="8"/>
  <c r="M300" i="8" s="1"/>
  <c r="D121" i="11"/>
  <c r="D98" i="11"/>
  <c r="D143" i="11"/>
  <c r="K404" i="8"/>
  <c r="M404" i="8" s="1"/>
  <c r="K413" i="8"/>
  <c r="D237" i="11"/>
  <c r="L314" i="8"/>
  <c r="L289" i="8"/>
  <c r="M289" i="8" s="1"/>
  <c r="D28" i="11"/>
  <c r="D145" i="11"/>
  <c r="D359" i="11"/>
  <c r="D342" i="11"/>
  <c r="D370" i="11"/>
  <c r="E58" i="7"/>
  <c r="L53" i="8"/>
  <c r="L24" i="8"/>
  <c r="L147" i="8"/>
  <c r="M147" i="8" s="1"/>
  <c r="D76" i="11"/>
  <c r="D24" i="11"/>
  <c r="D147" i="11"/>
  <c r="D220" i="11"/>
  <c r="D235" i="11"/>
  <c r="D247" i="11"/>
  <c r="D361" i="11"/>
  <c r="D388" i="11"/>
  <c r="D400" i="11"/>
  <c r="P402" i="11"/>
  <c r="B409" i="8"/>
  <c r="M194" i="8"/>
  <c r="D56" i="7"/>
  <c r="AZ402" i="11"/>
  <c r="V402" i="11"/>
  <c r="AE402" i="11"/>
  <c r="BF402" i="11"/>
  <c r="B183" i="8"/>
  <c r="M153" i="8"/>
  <c r="M172" i="8"/>
  <c r="D63" i="7"/>
  <c r="B172" i="8"/>
  <c r="D68" i="7"/>
  <c r="E63" i="7"/>
  <c r="D60" i="7"/>
  <c r="B153" i="8"/>
  <c r="D59" i="7"/>
  <c r="B360" i="8"/>
  <c r="D53" i="7"/>
  <c r="AQ402" i="11"/>
  <c r="E64" i="7"/>
  <c r="BC402" i="11"/>
  <c r="D52" i="7"/>
  <c r="AT402" i="11"/>
  <c r="K285" i="8"/>
  <c r="B285" i="8" s="1"/>
  <c r="D214" i="11"/>
  <c r="D222" i="11"/>
  <c r="D332" i="11"/>
  <c r="D72" i="11"/>
  <c r="D112" i="11"/>
  <c r="D282" i="11"/>
  <c r="K290" i="8"/>
  <c r="M290" i="8" s="1"/>
  <c r="D320" i="11"/>
  <c r="L55" i="8"/>
  <c r="M55" i="8" s="1"/>
  <c r="L113" i="8"/>
  <c r="M113" i="8" s="1"/>
  <c r="L159" i="8"/>
  <c r="M159" i="8" s="1"/>
  <c r="L381" i="8"/>
  <c r="M381" i="8" s="1"/>
  <c r="K401" i="8"/>
  <c r="M401" i="8" s="1"/>
  <c r="L170" i="8"/>
  <c r="M170" i="8" s="1"/>
  <c r="L223" i="8"/>
  <c r="M223" i="8" s="1"/>
  <c r="L338" i="8"/>
  <c r="M338" i="8" s="1"/>
  <c r="D173" i="11"/>
  <c r="D22" i="11"/>
  <c r="D60" i="11"/>
  <c r="D78" i="11"/>
  <c r="D96" i="11"/>
  <c r="D118" i="11"/>
  <c r="D144" i="11"/>
  <c r="D260" i="11"/>
  <c r="D272" i="11"/>
  <c r="D286" i="11"/>
  <c r="D296" i="11"/>
  <c r="D301" i="11"/>
  <c r="D326" i="11"/>
  <c r="L336" i="8"/>
  <c r="C336" i="8" s="1"/>
  <c r="D344" i="11"/>
  <c r="D289" i="11"/>
  <c r="D299" i="11"/>
  <c r="L350" i="8"/>
  <c r="M350" i="8" s="1"/>
  <c r="D340" i="11"/>
  <c r="L330" i="8"/>
  <c r="C330" i="8" s="1"/>
  <c r="B354" i="8"/>
  <c r="D82" i="11"/>
  <c r="D404" i="11"/>
  <c r="D31" i="11"/>
  <c r="D152" i="11"/>
  <c r="D180" i="11"/>
  <c r="D239" i="11"/>
  <c r="D338" i="11"/>
  <c r="L117" i="8"/>
  <c r="L149" i="8"/>
  <c r="C149" i="8" s="1"/>
  <c r="L244" i="8"/>
  <c r="M244" i="8" s="1"/>
  <c r="K258" i="8"/>
  <c r="M258" i="8" s="1"/>
  <c r="K263" i="8"/>
  <c r="B263" i="8" s="1"/>
  <c r="K265" i="8"/>
  <c r="M265" i="8" s="1"/>
  <c r="L348" i="8"/>
  <c r="M348" i="8" s="1"/>
  <c r="L403" i="8"/>
  <c r="C403" i="8" s="1"/>
  <c r="D403" i="8" s="1"/>
  <c r="K408" i="8"/>
  <c r="M408" i="8" s="1"/>
  <c r="K410" i="8"/>
  <c r="M410" i="8" s="1"/>
  <c r="D23" i="11"/>
  <c r="D34" i="11"/>
  <c r="D47" i="11"/>
  <c r="D68" i="11"/>
  <c r="D88" i="11"/>
  <c r="D108" i="11"/>
  <c r="D128" i="11"/>
  <c r="D155" i="11"/>
  <c r="D165" i="11"/>
  <c r="D175" i="11"/>
  <c r="D183" i="11"/>
  <c r="D193" i="11"/>
  <c r="D205" i="11"/>
  <c r="D215" i="11"/>
  <c r="D232" i="11"/>
  <c r="D249" i="11"/>
  <c r="D287" i="11"/>
  <c r="D316" i="11"/>
  <c r="D336" i="11"/>
  <c r="D360" i="11"/>
  <c r="L74" i="8"/>
  <c r="M74" i="8" s="1"/>
  <c r="D295" i="11"/>
  <c r="D16" i="11"/>
  <c r="D52" i="11"/>
  <c r="D92" i="11"/>
  <c r="D132" i="11"/>
  <c r="D246" i="11"/>
  <c r="K253" i="8"/>
  <c r="B253" i="8" s="1"/>
  <c r="L99" i="8"/>
  <c r="L200" i="8"/>
  <c r="M200" i="8" s="1"/>
  <c r="L298" i="8"/>
  <c r="M298" i="8" s="1"/>
  <c r="D374" i="11"/>
  <c r="D25" i="11"/>
  <c r="D49" i="11"/>
  <c r="D90" i="11"/>
  <c r="D110" i="11"/>
  <c r="D162" i="11"/>
  <c r="D200" i="11"/>
  <c r="D318" i="11"/>
  <c r="K415" i="8"/>
  <c r="L181" i="8"/>
  <c r="M181" i="8" s="1"/>
  <c r="L352" i="8"/>
  <c r="M352" i="8" s="1"/>
  <c r="K394" i="8"/>
  <c r="B394" i="8" s="1"/>
  <c r="D394" i="8" s="1"/>
  <c r="B27" i="8"/>
  <c r="D45" i="11"/>
  <c r="D67" i="11"/>
  <c r="D86" i="11"/>
  <c r="D106" i="11"/>
  <c r="D126" i="11"/>
  <c r="D218" i="11"/>
  <c r="D303" i="11"/>
  <c r="K312" i="8"/>
  <c r="B312" i="8" s="1"/>
  <c r="D312" i="11"/>
  <c r="L321" i="8"/>
  <c r="M321" i="8" s="1"/>
  <c r="L344" i="8"/>
  <c r="M344" i="8" s="1"/>
  <c r="D334" i="11"/>
  <c r="M387" i="8"/>
  <c r="K270" i="8"/>
  <c r="B270" i="8" s="1"/>
  <c r="D270" i="11"/>
  <c r="K278" i="8"/>
  <c r="M278" i="8" s="1"/>
  <c r="D362" i="11"/>
  <c r="L372" i="8"/>
  <c r="C372" i="8" s="1"/>
  <c r="L95" i="8"/>
  <c r="C95" i="8" s="1"/>
  <c r="D202" i="11"/>
  <c r="L413" i="8"/>
  <c r="D70" i="11"/>
  <c r="D130" i="11"/>
  <c r="D170" i="11"/>
  <c r="D190" i="11"/>
  <c r="D210" i="11"/>
  <c r="L17" i="8"/>
  <c r="M17" i="8" s="1"/>
  <c r="K38" i="8"/>
  <c r="K8" i="8" s="1"/>
  <c r="L304" i="8"/>
  <c r="L13" i="8"/>
  <c r="M13" i="8" s="1"/>
  <c r="L72" i="8"/>
  <c r="M72" i="8" s="1"/>
  <c r="L80" i="8"/>
  <c r="C80" i="8" s="1"/>
  <c r="L133" i="8"/>
  <c r="C133" i="8" s="1"/>
  <c r="L192" i="8"/>
  <c r="M192" i="8" s="1"/>
  <c r="L415" i="8"/>
  <c r="L25" i="8"/>
  <c r="C25" i="8" s="1"/>
  <c r="L173" i="8"/>
  <c r="C173" i="8" s="1"/>
  <c r="D173" i="8" s="1"/>
  <c r="K273" i="8"/>
  <c r="M273" i="8" s="1"/>
  <c r="K281" i="8"/>
  <c r="B281" i="8" s="1"/>
  <c r="L317" i="8"/>
  <c r="C317" i="8" s="1"/>
  <c r="L334" i="8"/>
  <c r="C334" i="8" s="1"/>
  <c r="D334" i="8" s="1"/>
  <c r="K391" i="8"/>
  <c r="B391" i="8" s="1"/>
  <c r="D391" i="8" s="1"/>
  <c r="D185" i="11"/>
  <c r="D314" i="11"/>
  <c r="D29" i="11"/>
  <c r="D64" i="11"/>
  <c r="D84" i="11"/>
  <c r="D104" i="11"/>
  <c r="D122" i="11"/>
  <c r="D136" i="11"/>
  <c r="D298" i="11"/>
  <c r="D310" i="11"/>
  <c r="D330" i="11"/>
  <c r="D358" i="11"/>
  <c r="L368" i="8"/>
  <c r="M368" i="8" s="1"/>
  <c r="D248" i="11"/>
  <c r="D255" i="11"/>
  <c r="D288" i="11"/>
  <c r="D293" i="11"/>
  <c r="D300" i="11"/>
  <c r="D377" i="11"/>
  <c r="D390" i="11"/>
  <c r="D268" i="11"/>
  <c r="D32" i="11"/>
  <c r="D139" i="11"/>
  <c r="D153" i="11"/>
  <c r="D163" i="11"/>
  <c r="D171" i="11"/>
  <c r="D181" i="11"/>
  <c r="D191" i="11"/>
  <c r="D203" i="11"/>
  <c r="D211" i="11"/>
  <c r="D354" i="11"/>
  <c r="D371" i="11"/>
  <c r="D176" i="11"/>
  <c r="D206" i="11"/>
  <c r="D216" i="11"/>
  <c r="D236" i="11"/>
  <c r="D245" i="11"/>
  <c r="D271" i="11"/>
  <c r="D283" i="11"/>
  <c r="D297" i="11"/>
  <c r="D369" i="11"/>
  <c r="D250" i="11"/>
  <c r="D262" i="11"/>
  <c r="D276" i="11"/>
  <c r="D290" i="11"/>
  <c r="D352" i="11"/>
  <c r="D355" i="11"/>
  <c r="B197" i="8"/>
  <c r="B231" i="8"/>
  <c r="B353" i="8"/>
  <c r="C194" i="8"/>
  <c r="M241" i="8"/>
  <c r="M295" i="8"/>
  <c r="B90" i="8"/>
  <c r="C183" i="8"/>
  <c r="C395" i="8"/>
  <c r="B87" i="8"/>
  <c r="B92" i="8"/>
  <c r="C196" i="8"/>
  <c r="B378" i="8"/>
  <c r="C252" i="8"/>
  <c r="C46" i="8"/>
  <c r="F65" i="7"/>
  <c r="D391" i="10"/>
  <c r="D331" i="10"/>
  <c r="D96" i="10"/>
  <c r="D258" i="10"/>
  <c r="D356" i="10"/>
  <c r="H249" i="8"/>
  <c r="CJ393" i="10"/>
  <c r="I177" i="8"/>
  <c r="I285" i="8"/>
  <c r="D16" i="7"/>
  <c r="D141" i="10"/>
  <c r="D346" i="10"/>
  <c r="D278" i="10"/>
  <c r="I51" i="8"/>
  <c r="I291" i="8"/>
  <c r="J291" i="8" s="1"/>
  <c r="D323" i="10"/>
  <c r="D194" i="10"/>
  <c r="D394" i="10"/>
  <c r="AQ393" i="10"/>
  <c r="AQ399" i="10" s="1"/>
  <c r="D112" i="10"/>
  <c r="D225" i="10"/>
  <c r="I414" i="8"/>
  <c r="D301" i="10"/>
  <c r="D341" i="10"/>
  <c r="I30" i="8"/>
  <c r="I259" i="8"/>
  <c r="I370" i="8"/>
  <c r="C370" i="8" s="1"/>
  <c r="I374" i="8"/>
  <c r="I269" i="8"/>
  <c r="C269" i="8" s="1"/>
  <c r="D52" i="10"/>
  <c r="I56" i="8"/>
  <c r="C56" i="8" s="1"/>
  <c r="H93" i="8"/>
  <c r="B93" i="8" s="1"/>
  <c r="I289" i="8"/>
  <c r="D211" i="10"/>
  <c r="I221" i="8"/>
  <c r="C221" i="8" s="1"/>
  <c r="D17" i="10"/>
  <c r="I16" i="8"/>
  <c r="J16" i="8" s="1"/>
  <c r="I381" i="8"/>
  <c r="D388" i="10"/>
  <c r="I405" i="8"/>
  <c r="J405" i="8" s="1"/>
  <c r="D379" i="10"/>
  <c r="H318" i="8"/>
  <c r="B318" i="8" s="1"/>
  <c r="D395" i="10"/>
  <c r="H415" i="8"/>
  <c r="J415" i="8" s="1"/>
  <c r="I153" i="8"/>
  <c r="D396" i="10"/>
  <c r="H31" i="8"/>
  <c r="B31" i="8" s="1"/>
  <c r="I86" i="8"/>
  <c r="D134" i="10"/>
  <c r="D145" i="10"/>
  <c r="I267" i="8"/>
  <c r="C267" i="8" s="1"/>
  <c r="I373" i="8"/>
  <c r="C373" i="8" s="1"/>
  <c r="CD393" i="10"/>
  <c r="D56" i="10"/>
  <c r="D97" i="10"/>
  <c r="D136" i="10"/>
  <c r="D364" i="10"/>
  <c r="I368" i="8"/>
  <c r="D197" i="10"/>
  <c r="D17" i="7"/>
  <c r="D104" i="10"/>
  <c r="D267" i="10"/>
  <c r="D222" i="10"/>
  <c r="D283" i="10"/>
  <c r="I20" i="8"/>
  <c r="I352" i="8"/>
  <c r="AN393" i="10"/>
  <c r="AN399" i="10" s="1"/>
  <c r="AW393" i="10"/>
  <c r="AW399" i="10" s="1"/>
  <c r="D142" i="10"/>
  <c r="D160" i="10"/>
  <c r="D260" i="10"/>
  <c r="D389" i="10"/>
  <c r="D39" i="10"/>
  <c r="D78" i="10"/>
  <c r="D359" i="10"/>
  <c r="D72" i="10"/>
  <c r="D317" i="10"/>
  <c r="D25" i="10"/>
  <c r="D209" i="10"/>
  <c r="D378" i="10"/>
  <c r="I235" i="8"/>
  <c r="D133" i="10"/>
  <c r="D251" i="10"/>
  <c r="AK393" i="10"/>
  <c r="AK399" i="10" s="1"/>
  <c r="B393" i="8"/>
  <c r="C253" i="8"/>
  <c r="H186" i="8"/>
  <c r="B186" i="8" s="1"/>
  <c r="H38" i="8"/>
  <c r="H261" i="8"/>
  <c r="I332" i="8"/>
  <c r="I59" i="8"/>
  <c r="J59" i="8" s="1"/>
  <c r="I67" i="8"/>
  <c r="H201" i="8"/>
  <c r="B201" i="8" s="1"/>
  <c r="I225" i="8"/>
  <c r="I232" i="8"/>
  <c r="C232" i="8" s="1"/>
  <c r="I339" i="8"/>
  <c r="I343" i="8"/>
  <c r="I345" i="8"/>
  <c r="C345" i="8" s="1"/>
  <c r="I363" i="8"/>
  <c r="C363" i="8" s="1"/>
  <c r="D100" i="10"/>
  <c r="D397" i="10"/>
  <c r="D27" i="10"/>
  <c r="D41" i="10"/>
  <c r="D73" i="10"/>
  <c r="D156" i="10"/>
  <c r="I100" i="8"/>
  <c r="C100" i="8" s="1"/>
  <c r="D121" i="10"/>
  <c r="D193" i="10"/>
  <c r="D30" i="10"/>
  <c r="D287" i="10"/>
  <c r="D390" i="10"/>
  <c r="I22" i="8"/>
  <c r="I256" i="8"/>
  <c r="C256" i="8" s="1"/>
  <c r="D55" i="10"/>
  <c r="D180" i="10"/>
  <c r="H204" i="8"/>
  <c r="I224" i="8"/>
  <c r="I229" i="8"/>
  <c r="I340" i="8"/>
  <c r="I348" i="8"/>
  <c r="I360" i="8"/>
  <c r="I364" i="8"/>
  <c r="C364" i="8" s="1"/>
  <c r="I380" i="8"/>
  <c r="H401" i="8"/>
  <c r="H397" i="8" s="1"/>
  <c r="D327" i="10"/>
  <c r="D387" i="10"/>
  <c r="D51" i="10"/>
  <c r="D140" i="10"/>
  <c r="D372" i="10"/>
  <c r="D263" i="10"/>
  <c r="H135" i="8"/>
  <c r="B135" i="8" s="1"/>
  <c r="D167" i="10"/>
  <c r="I416" i="8"/>
  <c r="J416" i="8" s="1"/>
  <c r="I142" i="8"/>
  <c r="I138" i="8" s="1"/>
  <c r="D210" i="10"/>
  <c r="D308" i="10"/>
  <c r="D305" i="10"/>
  <c r="D348" i="10"/>
  <c r="H187" i="8"/>
  <c r="B187" i="8" s="1"/>
  <c r="H317" i="8"/>
  <c r="B317" i="8" s="1"/>
  <c r="D198" i="10"/>
  <c r="I58" i="8"/>
  <c r="I219" i="8"/>
  <c r="I275" i="8"/>
  <c r="I101" i="8"/>
  <c r="H148" i="8"/>
  <c r="B148" i="8" s="1"/>
  <c r="H251" i="8"/>
  <c r="I382" i="8"/>
  <c r="C382" i="8" s="1"/>
  <c r="D155" i="10"/>
  <c r="D238" i="10"/>
  <c r="D117" i="10"/>
  <c r="C378" i="8"/>
  <c r="J367" i="8"/>
  <c r="B20" i="8"/>
  <c r="C96" i="8"/>
  <c r="B127" i="8"/>
  <c r="C131" i="8"/>
  <c r="C137" i="8"/>
  <c r="B169" i="8"/>
  <c r="C171" i="8"/>
  <c r="B68" i="8"/>
  <c r="B78" i="8"/>
  <c r="B89" i="8"/>
  <c r="M137" i="8"/>
  <c r="B167" i="8"/>
  <c r="P228" i="8"/>
  <c r="C154" i="8"/>
  <c r="B191" i="8"/>
  <c r="C243" i="8"/>
  <c r="B86" i="8"/>
  <c r="C88" i="8"/>
  <c r="B177" i="8"/>
  <c r="B198" i="8"/>
  <c r="B220" i="8"/>
  <c r="B233" i="8"/>
  <c r="B238" i="8"/>
  <c r="C258" i="8"/>
  <c r="C325" i="8"/>
  <c r="M31" i="8"/>
  <c r="C33" i="8"/>
  <c r="M146" i="8"/>
  <c r="C226" i="8"/>
  <c r="M262" i="8"/>
  <c r="B101" i="8"/>
  <c r="C105" i="8"/>
  <c r="C160" i="8"/>
  <c r="B246" i="8"/>
  <c r="C309" i="8"/>
  <c r="C328" i="8"/>
  <c r="C31" i="8"/>
  <c r="M221" i="8"/>
  <c r="B229" i="8"/>
  <c r="B237" i="8"/>
  <c r="C239" i="8"/>
  <c r="B96" i="8"/>
  <c r="B114" i="8"/>
  <c r="B121" i="8"/>
  <c r="B147" i="8"/>
  <c r="M171" i="8"/>
  <c r="D43" i="8"/>
  <c r="B84" i="8"/>
  <c r="C111" i="8"/>
  <c r="B128" i="8"/>
  <c r="C347" i="8"/>
  <c r="C255" i="8"/>
  <c r="M275" i="8"/>
  <c r="M43" i="8"/>
  <c r="M45" i="8"/>
  <c r="C215" i="8"/>
  <c r="C217" i="8"/>
  <c r="B255" i="8"/>
  <c r="C295" i="8"/>
  <c r="M347" i="8"/>
  <c r="B65" i="8"/>
  <c r="M119" i="8"/>
  <c r="B131" i="8"/>
  <c r="B200" i="8"/>
  <c r="B210" i="8"/>
  <c r="C212" i="8"/>
  <c r="C362" i="8"/>
  <c r="B105" i="8"/>
  <c r="B333" i="8"/>
  <c r="B35" i="8"/>
  <c r="B106" i="8"/>
  <c r="B223" i="8"/>
  <c r="M287" i="8"/>
  <c r="D357" i="8"/>
  <c r="M362" i="8"/>
  <c r="M371" i="8"/>
  <c r="M44" i="8"/>
  <c r="B77" i="8"/>
  <c r="B88" i="8"/>
  <c r="C91" i="8"/>
  <c r="C97" i="8"/>
  <c r="C114" i="8"/>
  <c r="B178" i="8"/>
  <c r="B309" i="8"/>
  <c r="C337" i="8"/>
  <c r="B372" i="8"/>
  <c r="B149" i="8"/>
  <c r="J156" i="8"/>
  <c r="J76" i="8"/>
  <c r="M249" i="8"/>
  <c r="M296" i="8"/>
  <c r="M329" i="8"/>
  <c r="C70" i="8"/>
  <c r="C78" i="8"/>
  <c r="C185" i="8"/>
  <c r="B230" i="8"/>
  <c r="C238" i="8"/>
  <c r="C240" i="8"/>
  <c r="B296" i="8"/>
  <c r="B298" i="8"/>
  <c r="B381" i="8"/>
  <c r="B382" i="8"/>
  <c r="C392" i="8"/>
  <c r="B17" i="8"/>
  <c r="B19" i="8"/>
  <c r="M78" i="8"/>
  <c r="C85" i="8"/>
  <c r="C110" i="8"/>
  <c r="B158" i="8"/>
  <c r="C161" i="8"/>
  <c r="B165" i="8"/>
  <c r="B217" i="8"/>
  <c r="M226" i="8"/>
  <c r="C230" i="8"/>
  <c r="M238" i="8"/>
  <c r="M242" i="8"/>
  <c r="B321" i="8"/>
  <c r="B325" i="8"/>
  <c r="B379" i="8"/>
  <c r="B402" i="8"/>
  <c r="M65" i="8"/>
  <c r="M332" i="8"/>
  <c r="B36" i="8"/>
  <c r="M121" i="8"/>
  <c r="C242" i="8"/>
  <c r="B272" i="8"/>
  <c r="B284" i="8"/>
  <c r="M325" i="8"/>
  <c r="J15" i="8"/>
  <c r="M76" i="8"/>
  <c r="M21" i="8"/>
  <c r="B25" i="8"/>
  <c r="M131" i="8"/>
  <c r="C278" i="8"/>
  <c r="M346" i="8"/>
  <c r="J353" i="8"/>
  <c r="M393" i="8"/>
  <c r="B33" i="8"/>
  <c r="C60" i="8"/>
  <c r="C84" i="8"/>
  <c r="C123" i="8"/>
  <c r="B213" i="8"/>
  <c r="C216" i="8"/>
  <c r="M239" i="8"/>
  <c r="B267" i="8"/>
  <c r="B279" i="8"/>
  <c r="B347" i="8"/>
  <c r="B386" i="8"/>
  <c r="P11" i="8"/>
  <c r="J323" i="8"/>
  <c r="M388" i="8"/>
  <c r="B30" i="8"/>
  <c r="B40" i="8"/>
  <c r="B348" i="8"/>
  <c r="M283" i="8"/>
  <c r="J356" i="8"/>
  <c r="M398" i="8"/>
  <c r="B16" i="8"/>
  <c r="B209" i="8"/>
  <c r="C213" i="8"/>
  <c r="M299" i="8"/>
  <c r="J54" i="8"/>
  <c r="B112" i="8"/>
  <c r="M148" i="8"/>
  <c r="M185" i="8"/>
  <c r="C195" i="8"/>
  <c r="B302" i="8"/>
  <c r="M328" i="8"/>
  <c r="C323" i="8"/>
  <c r="C237" i="8"/>
  <c r="C312" i="8"/>
  <c r="M88" i="8"/>
  <c r="M187" i="8"/>
  <c r="B205" i="8"/>
  <c r="M213" i="8"/>
  <c r="M229" i="8"/>
  <c r="M302" i="8"/>
  <c r="M337" i="8"/>
  <c r="M228" i="8"/>
  <c r="J376" i="8"/>
  <c r="J407" i="8"/>
  <c r="M20" i="8"/>
  <c r="M22" i="8"/>
  <c r="C26" i="8"/>
  <c r="B41" i="8"/>
  <c r="B97" i="8"/>
  <c r="C121" i="8"/>
  <c r="M128" i="8"/>
  <c r="C197" i="8"/>
  <c r="B242" i="8"/>
  <c r="M246" i="8"/>
  <c r="C270" i="8"/>
  <c r="M345" i="8"/>
  <c r="B212" i="8"/>
  <c r="B28" i="8"/>
  <c r="M29" i="8"/>
  <c r="C172" i="8"/>
  <c r="B174" i="8"/>
  <c r="B264" i="8"/>
  <c r="B327" i="8"/>
  <c r="M56" i="8"/>
  <c r="M96" i="8"/>
  <c r="M182" i="8"/>
  <c r="M284" i="8"/>
  <c r="P275" i="8"/>
  <c r="M356" i="8"/>
  <c r="B110" i="8"/>
  <c r="M130" i="8"/>
  <c r="M267" i="8"/>
  <c r="M326" i="8"/>
  <c r="M389" i="8"/>
  <c r="C402" i="8"/>
  <c r="M416" i="8"/>
  <c r="B70" i="8"/>
  <c r="B74" i="8"/>
  <c r="M195" i="8"/>
  <c r="C201" i="8"/>
  <c r="B211" i="8"/>
  <c r="M376" i="8"/>
  <c r="C28" i="8"/>
  <c r="B32" i="8"/>
  <c r="B44" i="8"/>
  <c r="B56" i="8"/>
  <c r="C69" i="8"/>
  <c r="C79" i="8"/>
  <c r="B91" i="8"/>
  <c r="B94" i="8"/>
  <c r="B113" i="8"/>
  <c r="M129" i="8"/>
  <c r="J140" i="8"/>
  <c r="B182" i="8"/>
  <c r="B196" i="8"/>
  <c r="C198" i="8"/>
  <c r="M215" i="8"/>
  <c r="B224" i="8"/>
  <c r="M233" i="8"/>
  <c r="C245" i="8"/>
  <c r="B262" i="8"/>
  <c r="B299" i="8"/>
  <c r="B308" i="8"/>
  <c r="B340" i="8"/>
  <c r="B363" i="8"/>
  <c r="B387" i="8"/>
  <c r="M390" i="8"/>
  <c r="C399" i="8"/>
  <c r="M82" i="8"/>
  <c r="M19" i="8"/>
  <c r="C54" i="8"/>
  <c r="C109" i="8"/>
  <c r="M127" i="8"/>
  <c r="B140" i="8"/>
  <c r="B146" i="8"/>
  <c r="B185" i="8"/>
  <c r="C193" i="8"/>
  <c r="B195" i="8"/>
  <c r="M198" i="8"/>
  <c r="B216" i="8"/>
  <c r="B239" i="8"/>
  <c r="M252" i="8"/>
  <c r="M297" i="8"/>
  <c r="C299" i="8"/>
  <c r="B310" i="8"/>
  <c r="B324" i="8"/>
  <c r="B328" i="8"/>
  <c r="M380" i="8"/>
  <c r="C387" i="8"/>
  <c r="B389" i="8"/>
  <c r="B395" i="8"/>
  <c r="M201" i="8"/>
  <c r="B85" i="8"/>
  <c r="G367" i="8"/>
  <c r="C27" i="8"/>
  <c r="B29" i="8"/>
  <c r="B289" i="8"/>
  <c r="C302" i="8"/>
  <c r="B338" i="8"/>
  <c r="C410" i="8"/>
  <c r="B53" i="8"/>
  <c r="B11" i="8"/>
  <c r="J24" i="8"/>
  <c r="J304" i="8"/>
  <c r="C356" i="8"/>
  <c r="C19" i="8"/>
  <c r="B21" i="8"/>
  <c r="M30" i="8"/>
  <c r="B47" i="8"/>
  <c r="B64" i="8"/>
  <c r="B69" i="8"/>
  <c r="B73" i="8"/>
  <c r="C140" i="8"/>
  <c r="M161" i="8"/>
  <c r="M174" i="8"/>
  <c r="B190" i="8"/>
  <c r="C241" i="8"/>
  <c r="B256" i="8"/>
  <c r="C273" i="8"/>
  <c r="C284" i="8"/>
  <c r="B307" i="8"/>
  <c r="M327" i="8"/>
  <c r="M339" i="8"/>
  <c r="B362" i="8"/>
  <c r="C214" i="8"/>
  <c r="J248" i="8"/>
  <c r="J77" i="8"/>
  <c r="C265" i="8"/>
  <c r="J11" i="8"/>
  <c r="J25" i="8"/>
  <c r="M97" i="8"/>
  <c r="C371" i="8"/>
  <c r="P398" i="8"/>
  <c r="M89" i="8"/>
  <c r="B109" i="8"/>
  <c r="M134" i="8"/>
  <c r="M193" i="8"/>
  <c r="B193" i="8"/>
  <c r="M196" i="8"/>
  <c r="M165" i="8"/>
  <c r="M26" i="8"/>
  <c r="M47" i="8"/>
  <c r="C47" i="8"/>
  <c r="D305" i="8"/>
  <c r="M357" i="8"/>
  <c r="C38" i="8"/>
  <c r="C407" i="8"/>
  <c r="M11" i="8"/>
  <c r="M385" i="8"/>
  <c r="B45" i="8"/>
  <c r="B55" i="8"/>
  <c r="M60" i="8"/>
  <c r="M62" i="8"/>
  <c r="B95" i="8"/>
  <c r="B111" i="8"/>
  <c r="C208" i="8"/>
  <c r="C281" i="8"/>
  <c r="C308" i="8"/>
  <c r="B329" i="8"/>
  <c r="B339" i="8"/>
  <c r="B388" i="8"/>
  <c r="M409" i="8"/>
  <c r="M186" i="8"/>
  <c r="P207" i="8"/>
  <c r="B142" i="8"/>
  <c r="P24" i="8"/>
  <c r="C45" i="8"/>
  <c r="B241" i="8"/>
  <c r="B335" i="8"/>
  <c r="M207" i="8"/>
  <c r="J314" i="8"/>
  <c r="M323" i="8"/>
  <c r="J385" i="8"/>
  <c r="B13" i="8"/>
  <c r="B18" i="8"/>
  <c r="C21" i="8"/>
  <c r="B26" i="8"/>
  <c r="C29" i="8"/>
  <c r="C34" i="8"/>
  <c r="M39" i="8"/>
  <c r="B62" i="8"/>
  <c r="B67" i="8"/>
  <c r="M68" i="8"/>
  <c r="M79" i="8"/>
  <c r="M85" i="8"/>
  <c r="C89" i="8"/>
  <c r="M105" i="8"/>
  <c r="C107" i="8"/>
  <c r="M110" i="8"/>
  <c r="B118" i="8"/>
  <c r="B130" i="8"/>
  <c r="B208" i="8"/>
  <c r="C210" i="8"/>
  <c r="C276" i="8"/>
  <c r="M279" i="8"/>
  <c r="C300" i="8"/>
  <c r="B326" i="8"/>
  <c r="M351" i="8"/>
  <c r="B368" i="8"/>
  <c r="M374" i="8"/>
  <c r="B390" i="8"/>
  <c r="C393" i="8"/>
  <c r="C401" i="8"/>
  <c r="P283" i="8"/>
  <c r="M12" i="8"/>
  <c r="B22" i="8"/>
  <c r="B39" i="8"/>
  <c r="C44" i="8"/>
  <c r="B61" i="8"/>
  <c r="M93" i="8"/>
  <c r="M114" i="8"/>
  <c r="B122" i="8"/>
  <c r="M212" i="8"/>
  <c r="M216" i="8"/>
  <c r="C220" i="8"/>
  <c r="B244" i="8"/>
  <c r="M379" i="8"/>
  <c r="M395" i="8"/>
  <c r="J412" i="8"/>
  <c r="J398" i="8"/>
  <c r="C65" i="8"/>
  <c r="B66" i="8"/>
  <c r="B72" i="8"/>
  <c r="C90" i="8"/>
  <c r="M91" i="8"/>
  <c r="B107" i="8"/>
  <c r="C122" i="8"/>
  <c r="C126" i="8"/>
  <c r="C128" i="8"/>
  <c r="C130" i="8"/>
  <c r="C148" i="8"/>
  <c r="B159" i="8"/>
  <c r="B171" i="8"/>
  <c r="B199" i="8"/>
  <c r="M209" i="8"/>
  <c r="J220" i="8"/>
  <c r="B225" i="8"/>
  <c r="B297" i="8"/>
  <c r="M305" i="8"/>
  <c r="M310" i="8"/>
  <c r="B344" i="8"/>
  <c r="B346" i="8"/>
  <c r="B351" i="8"/>
  <c r="M363" i="8"/>
  <c r="M382" i="8"/>
  <c r="M402" i="8"/>
  <c r="C411" i="8"/>
  <c r="B283" i="8"/>
  <c r="M235" i="8"/>
  <c r="M342" i="8"/>
  <c r="D63" i="8"/>
  <c r="C66" i="8"/>
  <c r="C119" i="8"/>
  <c r="D134" i="8"/>
  <c r="M154" i="8"/>
  <c r="M157" i="8"/>
  <c r="M197" i="8"/>
  <c r="C204" i="8"/>
  <c r="B215" i="8"/>
  <c r="M237" i="8"/>
  <c r="C262" i="8"/>
  <c r="C296" i="8"/>
  <c r="C297" i="8"/>
  <c r="C327" i="8"/>
  <c r="B374" i="8"/>
  <c r="B380" i="8"/>
  <c r="K52" i="9"/>
  <c r="D10" i="7" s="1"/>
  <c r="D24" i="9"/>
  <c r="L52" i="9"/>
  <c r="E10" i="7" s="1"/>
  <c r="M7" i="9"/>
  <c r="D50" i="9"/>
  <c r="D48" i="9"/>
  <c r="D42" i="9"/>
  <c r="D26" i="9"/>
  <c r="D16" i="9"/>
  <c r="E417" i="8"/>
  <c r="E207" i="8"/>
  <c r="F228" i="8"/>
  <c r="E376" i="8"/>
  <c r="D19" i="9"/>
  <c r="D45" i="9"/>
  <c r="G46" i="9"/>
  <c r="H52" i="9"/>
  <c r="D9" i="7" s="1"/>
  <c r="D7" i="7" s="1"/>
  <c r="E314" i="8"/>
  <c r="D33" i="9"/>
  <c r="D11" i="9"/>
  <c r="M46" i="9"/>
  <c r="D20" i="9"/>
  <c r="D35" i="9"/>
  <c r="E8" i="7"/>
  <c r="F99" i="8"/>
  <c r="F98" i="8" s="1"/>
  <c r="E415" i="8"/>
  <c r="J7" i="9"/>
  <c r="N52" i="9"/>
  <c r="D11" i="7" s="1"/>
  <c r="G304" i="8"/>
  <c r="G407" i="8"/>
  <c r="G11" i="8"/>
  <c r="G261" i="8"/>
  <c r="G24" i="8"/>
  <c r="B398" i="8"/>
  <c r="G385" i="8"/>
  <c r="F53" i="8"/>
  <c r="F52" i="8" s="1"/>
  <c r="F283" i="8"/>
  <c r="D10" i="9"/>
  <c r="D23" i="9"/>
  <c r="D32" i="9"/>
  <c r="D49" i="9"/>
  <c r="B24" i="8"/>
  <c r="E235" i="8"/>
  <c r="D14" i="9"/>
  <c r="D22" i="9"/>
  <c r="D34" i="9"/>
  <c r="D43" i="9"/>
  <c r="E413" i="8"/>
  <c r="C261" i="8"/>
  <c r="E275" i="8"/>
  <c r="F58" i="8"/>
  <c r="F57" i="8" s="1"/>
  <c r="D9" i="9"/>
  <c r="D37" i="9"/>
  <c r="D44" i="9"/>
  <c r="B228" i="8"/>
  <c r="E342" i="8"/>
  <c r="E341" i="8" s="1"/>
  <c r="F416" i="8"/>
  <c r="G416" i="8" s="1"/>
  <c r="C376" i="8"/>
  <c r="B133" i="8"/>
  <c r="J147" i="8"/>
  <c r="C287" i="8"/>
  <c r="J228" i="8"/>
  <c r="B123" i="8"/>
  <c r="M123" i="8"/>
  <c r="D271" i="10"/>
  <c r="I283" i="8"/>
  <c r="H337" i="8"/>
  <c r="B337" i="8" s="1"/>
  <c r="J99" i="8"/>
  <c r="C146" i="8"/>
  <c r="M205" i="8"/>
  <c r="C205" i="8"/>
  <c r="M349" i="8"/>
  <c r="C349" i="8"/>
  <c r="D25" i="9"/>
  <c r="D30" i="9"/>
  <c r="D47" i="9"/>
  <c r="B46" i="8"/>
  <c r="I55" i="8"/>
  <c r="J83" i="8"/>
  <c r="B83" i="8"/>
  <c r="D83" i="8" s="1"/>
  <c r="I87" i="8"/>
  <c r="H117" i="8"/>
  <c r="I157" i="8"/>
  <c r="H160" i="8"/>
  <c r="B160" i="8" s="1"/>
  <c r="I209" i="8"/>
  <c r="G332" i="8"/>
  <c r="C106" i="8"/>
  <c r="M106" i="8"/>
  <c r="G414" i="8"/>
  <c r="J164" i="8"/>
  <c r="C164" i="8"/>
  <c r="J40" i="8"/>
  <c r="C40" i="8"/>
  <c r="D27" i="9"/>
  <c r="E219" i="8"/>
  <c r="E218" i="8" s="1"/>
  <c r="G356" i="8"/>
  <c r="C82" i="8"/>
  <c r="B80" i="8"/>
  <c r="B100" i="8"/>
  <c r="M100" i="8"/>
  <c r="J121" i="8"/>
  <c r="M155" i="8"/>
  <c r="C155" i="8"/>
  <c r="M166" i="8"/>
  <c r="C166" i="8"/>
  <c r="M168" i="8"/>
  <c r="C168" i="8"/>
  <c r="B170" i="8"/>
  <c r="C257" i="8"/>
  <c r="C277" i="8"/>
  <c r="G38" i="8"/>
  <c r="G15" i="8"/>
  <c r="M259" i="8"/>
  <c r="B259" i="8"/>
  <c r="J346" i="8"/>
  <c r="C346" i="8"/>
  <c r="I35" i="8"/>
  <c r="C35" i="8" s="1"/>
  <c r="H278" i="8"/>
  <c r="C76" i="8"/>
  <c r="G76" i="8"/>
  <c r="J293" i="8"/>
  <c r="C11" i="8"/>
  <c r="J53" i="8"/>
  <c r="C207" i="8"/>
  <c r="M261" i="8"/>
  <c r="M46" i="8"/>
  <c r="M107" i="8"/>
  <c r="M204" i="8"/>
  <c r="M386" i="8"/>
  <c r="C386" i="8"/>
  <c r="B405" i="8"/>
  <c r="M41" i="8"/>
  <c r="C293" i="8"/>
  <c r="D226" i="10"/>
  <c r="I236" i="8"/>
  <c r="M219" i="8"/>
  <c r="G293" i="8"/>
  <c r="J342" i="8"/>
  <c r="G248" i="8"/>
  <c r="B59" i="8"/>
  <c r="C64" i="8"/>
  <c r="M64" i="8"/>
  <c r="J207" i="8"/>
  <c r="G398" i="8"/>
  <c r="C398" i="8"/>
  <c r="B120" i="8"/>
  <c r="M126" i="8"/>
  <c r="C290" i="8"/>
  <c r="D150" i="11"/>
  <c r="M407" i="8"/>
  <c r="M50" i="8"/>
  <c r="C50" i="8"/>
  <c r="D50" i="8" s="1"/>
  <c r="M111" i="8"/>
  <c r="B137" i="8"/>
  <c r="B157" i="8"/>
  <c r="M179" i="8"/>
  <c r="C179" i="8"/>
  <c r="D179" i="8" s="1"/>
  <c r="M222" i="8"/>
  <c r="C222" i="8"/>
  <c r="M257" i="8"/>
  <c r="B257" i="8"/>
  <c r="B280" i="8"/>
  <c r="C36" i="8"/>
  <c r="B132" i="8"/>
  <c r="C184" i="8"/>
  <c r="D184" i="8" s="1"/>
  <c r="M184" i="8"/>
  <c r="B291" i="8"/>
  <c r="C306" i="8"/>
  <c r="D306" i="8" s="1"/>
  <c r="M306" i="8"/>
  <c r="B320" i="8"/>
  <c r="J320" i="8"/>
  <c r="C369" i="8"/>
  <c r="M369" i="8"/>
  <c r="D13" i="10"/>
  <c r="I41" i="8"/>
  <c r="D244" i="10"/>
  <c r="I254" i="8"/>
  <c r="C68" i="8"/>
  <c r="B102" i="8"/>
  <c r="G82" i="8"/>
  <c r="G323" i="8"/>
  <c r="M63" i="8"/>
  <c r="M84" i="8"/>
  <c r="M109" i="8"/>
  <c r="B119" i="8"/>
  <c r="M122" i="8"/>
  <c r="B168" i="8"/>
  <c r="J168" i="8"/>
  <c r="C359" i="8"/>
  <c r="M364" i="8"/>
  <c r="M393" i="10"/>
  <c r="M399" i="10" s="1"/>
  <c r="B51" i="8"/>
  <c r="B71" i="8"/>
  <c r="C127" i="8"/>
  <c r="B266" i="8"/>
  <c r="D357" i="11"/>
  <c r="L367" i="8"/>
  <c r="D35" i="11"/>
  <c r="L32" i="8"/>
  <c r="M32" i="8" s="1"/>
  <c r="J82" i="8"/>
  <c r="C39" i="8"/>
  <c r="C62" i="8"/>
  <c r="M66" i="8"/>
  <c r="B79" i="8"/>
  <c r="C93" i="8"/>
  <c r="C145" i="8"/>
  <c r="D145" i="8" s="1"/>
  <c r="M145" i="8"/>
  <c r="M160" i="8"/>
  <c r="M180" i="8"/>
  <c r="C180" i="8"/>
  <c r="B194" i="8"/>
  <c r="B221" i="8"/>
  <c r="C231" i="8"/>
  <c r="M291" i="8"/>
  <c r="C385" i="8"/>
  <c r="M28" i="8"/>
  <c r="B34" i="8"/>
  <c r="B60" i="8"/>
  <c r="M90" i="8"/>
  <c r="J108" i="8"/>
  <c r="C129" i="8"/>
  <c r="D129" i="8" s="1"/>
  <c r="C174" i="8"/>
  <c r="C186" i="8"/>
  <c r="M208" i="8"/>
  <c r="B250" i="8"/>
  <c r="C251" i="8"/>
  <c r="J268" i="8"/>
  <c r="C268" i="8"/>
  <c r="M277" i="8"/>
  <c r="B277" i="8"/>
  <c r="B287" i="8"/>
  <c r="B295" i="8"/>
  <c r="M307" i="8"/>
  <c r="C307" i="8"/>
  <c r="C318" i="8"/>
  <c r="M318" i="8"/>
  <c r="C390" i="8"/>
  <c r="M70" i="8"/>
  <c r="M87" i="8"/>
  <c r="M142" i="8"/>
  <c r="B156" i="8"/>
  <c r="C165" i="8"/>
  <c r="B181" i="8"/>
  <c r="C182" i="8"/>
  <c r="B226" i="8"/>
  <c r="C233" i="8"/>
  <c r="M269" i="8"/>
  <c r="B269" i="8"/>
  <c r="C354" i="8"/>
  <c r="M354" i="8"/>
  <c r="J365" i="8"/>
  <c r="J417" i="8"/>
  <c r="M69" i="8"/>
  <c r="C141" i="8"/>
  <c r="M141" i="8"/>
  <c r="B155" i="8"/>
  <c r="B180" i="8"/>
  <c r="B192" i="8"/>
  <c r="B214" i="8"/>
  <c r="B222" i="8"/>
  <c r="M255" i="8"/>
  <c r="M280" i="8"/>
  <c r="C280" i="8"/>
  <c r="D316" i="8"/>
  <c r="B343" i="8"/>
  <c r="B364" i="8"/>
  <c r="B369" i="8"/>
  <c r="D144" i="10"/>
  <c r="B154" i="8"/>
  <c r="B161" i="8"/>
  <c r="M254" i="8"/>
  <c r="B254" i="8"/>
  <c r="C272" i="8"/>
  <c r="M272" i="8"/>
  <c r="I52" i="9"/>
  <c r="C52" i="9" s="1"/>
  <c r="J46" i="9"/>
  <c r="H126" i="8"/>
  <c r="I250" i="8"/>
  <c r="C379" i="8"/>
  <c r="D156" i="11"/>
  <c r="L158" i="8"/>
  <c r="D166" i="11"/>
  <c r="L169" i="8"/>
  <c r="M169" i="8" s="1"/>
  <c r="D186" i="11"/>
  <c r="L191" i="8"/>
  <c r="D264" i="10"/>
  <c r="H276" i="8"/>
  <c r="D281" i="10"/>
  <c r="H294" i="8"/>
  <c r="H292" i="8" s="1"/>
  <c r="M217" i="8"/>
  <c r="M232" i="8"/>
  <c r="M243" i="8"/>
  <c r="B252" i="8"/>
  <c r="C286" i="8"/>
  <c r="B319" i="8"/>
  <c r="J338" i="8"/>
  <c r="M340" i="8"/>
  <c r="M365" i="8"/>
  <c r="C389" i="8"/>
  <c r="B7" i="9"/>
  <c r="D291" i="10"/>
  <c r="D366" i="10"/>
  <c r="P393" i="10"/>
  <c r="D253" i="10"/>
  <c r="I263" i="8"/>
  <c r="M400" i="8"/>
  <c r="J409" i="8"/>
  <c r="C409" i="8"/>
  <c r="D41" i="9"/>
  <c r="I404" i="8"/>
  <c r="D14" i="11"/>
  <c r="C190" i="8"/>
  <c r="J190" i="8"/>
  <c r="M211" i="8"/>
  <c r="M214" i="8"/>
  <c r="M225" i="8"/>
  <c r="C249" i="8"/>
  <c r="M256" i="8"/>
  <c r="C266" i="8"/>
  <c r="M266" i="8"/>
  <c r="M309" i="8"/>
  <c r="J311" i="8"/>
  <c r="C319" i="8"/>
  <c r="M319" i="8"/>
  <c r="C388" i="8"/>
  <c r="J408" i="8"/>
  <c r="C7" i="9"/>
  <c r="D18" i="9"/>
  <c r="D179" i="10"/>
  <c r="I303" i="8"/>
  <c r="B166" i="8"/>
  <c r="M183" i="8"/>
  <c r="C187" i="8"/>
  <c r="M210" i="8"/>
  <c r="M224" i="8"/>
  <c r="B232" i="8"/>
  <c r="B243" i="8"/>
  <c r="C246" i="8"/>
  <c r="J270" i="8"/>
  <c r="C271" i="8"/>
  <c r="J279" i="8"/>
  <c r="C279" i="8"/>
  <c r="M308" i="8"/>
  <c r="M316" i="8"/>
  <c r="M360" i="8"/>
  <c r="B370" i="8"/>
  <c r="D8" i="9"/>
  <c r="D16" i="10"/>
  <c r="D309" i="10"/>
  <c r="I324" i="8"/>
  <c r="D311" i="10"/>
  <c r="I326" i="8"/>
  <c r="D349" i="11"/>
  <c r="K359" i="8"/>
  <c r="M359" i="8" s="1"/>
  <c r="D389" i="11"/>
  <c r="K399" i="8"/>
  <c r="D194" i="11"/>
  <c r="L199" i="8"/>
  <c r="M199" i="8" s="1"/>
  <c r="C329" i="8"/>
  <c r="B330" i="8"/>
  <c r="B349" i="8"/>
  <c r="C351" i="8"/>
  <c r="B352" i="8"/>
  <c r="C400" i="8"/>
  <c r="D400" i="8" s="1"/>
  <c r="D31" i="9"/>
  <c r="D12" i="10"/>
  <c r="D95" i="10"/>
  <c r="D280" i="10"/>
  <c r="D26" i="10"/>
  <c r="D338" i="10"/>
  <c r="AK402" i="11"/>
  <c r="D61" i="7"/>
  <c r="M405" i="8"/>
  <c r="D50" i="10"/>
  <c r="CV393" i="10"/>
  <c r="D79" i="10"/>
  <c r="M343" i="8"/>
  <c r="M370" i="8"/>
  <c r="D21" i="9"/>
  <c r="D38" i="9"/>
  <c r="D218" i="10"/>
  <c r="D350" i="10"/>
  <c r="BC393" i="10"/>
  <c r="BC399" i="10" s="1"/>
  <c r="B336" i="8"/>
  <c r="B345" i="8"/>
  <c r="B371" i="8"/>
  <c r="D70" i="7"/>
  <c r="BL402" i="11"/>
  <c r="D58" i="7"/>
  <c r="AB402" i="11"/>
  <c r="AH402" i="11"/>
  <c r="D230" i="11"/>
  <c r="D103" i="11"/>
  <c r="J402" i="11"/>
  <c r="D15" i="7"/>
  <c r="D130" i="10"/>
  <c r="D195" i="10"/>
  <c r="D292" i="10"/>
  <c r="N407" i="8"/>
  <c r="M402" i="11"/>
  <c r="N376" i="8"/>
  <c r="D229" i="11"/>
  <c r="D322" i="11"/>
  <c r="D64" i="7"/>
  <c r="D42" i="11"/>
  <c r="D158" i="11"/>
  <c r="D168" i="11"/>
  <c r="D178" i="11"/>
  <c r="D188" i="11"/>
  <c r="D196" i="11"/>
  <c r="D208" i="11"/>
  <c r="D396" i="11"/>
  <c r="D57" i="7"/>
  <c r="D62" i="7"/>
  <c r="D66" i="7"/>
  <c r="D69" i="7"/>
  <c r="D43" i="11"/>
  <c r="D151" i="11"/>
  <c r="D159" i="11"/>
  <c r="D169" i="11"/>
  <c r="D179" i="11"/>
  <c r="D189" i="11"/>
  <c r="D199" i="11"/>
  <c r="D209" i="11"/>
  <c r="D226" i="11"/>
  <c r="AH381" i="12"/>
  <c r="D138" i="11"/>
  <c r="D387" i="11"/>
  <c r="AN402" i="11"/>
  <c r="D405" i="11"/>
  <c r="D33" i="11"/>
  <c r="D140" i="11"/>
  <c r="D204" i="11"/>
  <c r="D212" i="11"/>
  <c r="D54" i="7"/>
  <c r="AC381" i="12"/>
  <c r="D382" i="12"/>
  <c r="D25" i="12"/>
  <c r="D223" i="11"/>
  <c r="D194" i="12"/>
  <c r="D219" i="11"/>
  <c r="D234" i="11"/>
  <c r="BO408" i="11" l="1"/>
  <c r="G10" i="8"/>
  <c r="P227" i="8"/>
  <c r="P397" i="8"/>
  <c r="N175" i="8"/>
  <c r="P175" i="8" s="1"/>
  <c r="B176" i="8"/>
  <c r="D176" i="8" s="1"/>
  <c r="B125" i="8"/>
  <c r="D125" i="8" s="1"/>
  <c r="N124" i="8"/>
  <c r="P124" i="8" s="1"/>
  <c r="N151" i="8"/>
  <c r="P151" i="8" s="1"/>
  <c r="B152" i="8"/>
  <c r="D152" i="8" s="1"/>
  <c r="O8" i="8"/>
  <c r="P10" i="8"/>
  <c r="J399" i="10"/>
  <c r="H274" i="8"/>
  <c r="D399" i="10"/>
  <c r="D418" i="8"/>
  <c r="J406" i="8"/>
  <c r="F8" i="7"/>
  <c r="O9" i="8"/>
  <c r="H8" i="8"/>
  <c r="L9" i="8"/>
  <c r="H9" i="8"/>
  <c r="K9" i="8"/>
  <c r="I9" i="8"/>
  <c r="E8" i="8"/>
  <c r="I8" i="8"/>
  <c r="C12" i="8"/>
  <c r="B12" i="8"/>
  <c r="L8" i="8"/>
  <c r="F8" i="8"/>
  <c r="K406" i="8"/>
  <c r="M406" i="8" s="1"/>
  <c r="O406" i="8"/>
  <c r="B407" i="8"/>
  <c r="D407" i="8" s="1"/>
  <c r="N406" i="8"/>
  <c r="C384" i="8"/>
  <c r="K397" i="8"/>
  <c r="B397" i="8" s="1"/>
  <c r="I375" i="8"/>
  <c r="J375" i="8" s="1"/>
  <c r="L397" i="8"/>
  <c r="I397" i="8"/>
  <c r="K384" i="8"/>
  <c r="M384" i="8" s="1"/>
  <c r="J384" i="8"/>
  <c r="P376" i="8"/>
  <c r="N375" i="8"/>
  <c r="G376" i="8"/>
  <c r="E375" i="8"/>
  <c r="G375" i="8" s="1"/>
  <c r="L375" i="8"/>
  <c r="M375" i="8" s="1"/>
  <c r="L366" i="8"/>
  <c r="M366" i="8" s="1"/>
  <c r="P367" i="8"/>
  <c r="N366" i="8"/>
  <c r="B366" i="8" s="1"/>
  <c r="I366" i="8"/>
  <c r="J366" i="8" s="1"/>
  <c r="B341" i="8"/>
  <c r="I355" i="8"/>
  <c r="C355" i="8" s="1"/>
  <c r="K355" i="8"/>
  <c r="M355" i="8" s="1"/>
  <c r="P274" i="8"/>
  <c r="B356" i="8"/>
  <c r="D356" i="8" s="1"/>
  <c r="N355" i="8"/>
  <c r="P355" i="8" s="1"/>
  <c r="L341" i="8"/>
  <c r="M341" i="8" s="1"/>
  <c r="I341" i="8"/>
  <c r="C342" i="8"/>
  <c r="O341" i="8"/>
  <c r="P341" i="8" s="1"/>
  <c r="I322" i="8"/>
  <c r="J322" i="8" s="1"/>
  <c r="C332" i="8"/>
  <c r="I331" i="8"/>
  <c r="H331" i="8"/>
  <c r="L331" i="8"/>
  <c r="M331" i="8" s="1"/>
  <c r="I206" i="8"/>
  <c r="J206" i="8" s="1"/>
  <c r="L322" i="8"/>
  <c r="M322" i="8" s="1"/>
  <c r="H313" i="8"/>
  <c r="J313" i="8" s="1"/>
  <c r="G314" i="8"/>
  <c r="E313" i="8"/>
  <c r="G313" i="8" s="1"/>
  <c r="C314" i="8"/>
  <c r="L313" i="8"/>
  <c r="J303" i="8"/>
  <c r="M304" i="8"/>
  <c r="L303" i="8"/>
  <c r="C303" i="8" s="1"/>
  <c r="K303" i="8"/>
  <c r="B303" i="8" s="1"/>
  <c r="P303" i="8"/>
  <c r="L292" i="8"/>
  <c r="M293" i="8"/>
  <c r="K292" i="8"/>
  <c r="B292" i="8" s="1"/>
  <c r="I292" i="8"/>
  <c r="K282" i="8"/>
  <c r="B282" i="8" s="1"/>
  <c r="J283" i="8"/>
  <c r="I282" i="8"/>
  <c r="J282" i="8" s="1"/>
  <c r="G283" i="8"/>
  <c r="F282" i="8"/>
  <c r="L282" i="8"/>
  <c r="K274" i="8"/>
  <c r="M274" i="8" s="1"/>
  <c r="I260" i="8"/>
  <c r="B275" i="8"/>
  <c r="E274" i="8"/>
  <c r="J275" i="8"/>
  <c r="I274" i="8"/>
  <c r="M227" i="8"/>
  <c r="L260" i="8"/>
  <c r="J261" i="8"/>
  <c r="H260" i="8"/>
  <c r="P261" i="8"/>
  <c r="N260" i="8"/>
  <c r="P260" i="8" s="1"/>
  <c r="K260" i="8"/>
  <c r="I247" i="8"/>
  <c r="B227" i="8"/>
  <c r="H247" i="8"/>
  <c r="K247" i="8"/>
  <c r="C248" i="8"/>
  <c r="L247" i="8"/>
  <c r="P206" i="8"/>
  <c r="J235" i="8"/>
  <c r="I234" i="8"/>
  <c r="J234" i="8" s="1"/>
  <c r="K234" i="8"/>
  <c r="P234" i="8"/>
  <c r="G235" i="8"/>
  <c r="E234" i="8"/>
  <c r="G234" i="8" s="1"/>
  <c r="L234" i="8"/>
  <c r="B218" i="8"/>
  <c r="C228" i="8"/>
  <c r="D228" i="8" s="1"/>
  <c r="F227" i="8"/>
  <c r="I227" i="8"/>
  <c r="J227" i="8" s="1"/>
  <c r="M202" i="8"/>
  <c r="G218" i="8"/>
  <c r="P219" i="8"/>
  <c r="O218" i="8"/>
  <c r="P218" i="8" s="1"/>
  <c r="C202" i="8"/>
  <c r="L218" i="8"/>
  <c r="M218" i="8" s="1"/>
  <c r="J219" i="8"/>
  <c r="I218" i="8"/>
  <c r="G207" i="8"/>
  <c r="E206" i="8"/>
  <c r="G206" i="8" s="1"/>
  <c r="M206" i="8"/>
  <c r="B204" i="8"/>
  <c r="D204" i="8" s="1"/>
  <c r="H202" i="8"/>
  <c r="L188" i="8"/>
  <c r="M188" i="8" s="1"/>
  <c r="H188" i="8"/>
  <c r="B188" i="8" s="1"/>
  <c r="J75" i="8"/>
  <c r="J103" i="8"/>
  <c r="J177" i="8"/>
  <c r="I175" i="8"/>
  <c r="H175" i="8"/>
  <c r="M178" i="8"/>
  <c r="L175" i="8"/>
  <c r="M175" i="8" s="1"/>
  <c r="D141" i="8"/>
  <c r="P164" i="8"/>
  <c r="N162" i="8"/>
  <c r="P162" i="8" s="1"/>
  <c r="J162" i="8"/>
  <c r="L162" i="8"/>
  <c r="M162" i="8" s="1"/>
  <c r="C153" i="8"/>
  <c r="D153" i="8" s="1"/>
  <c r="I151" i="8"/>
  <c r="H151" i="8"/>
  <c r="L151" i="8"/>
  <c r="M151" i="8" s="1"/>
  <c r="H138" i="8"/>
  <c r="B138" i="8" s="1"/>
  <c r="L138" i="8"/>
  <c r="M138" i="8" s="1"/>
  <c r="B126" i="8"/>
  <c r="D126" i="8" s="1"/>
  <c r="H124" i="8"/>
  <c r="J124" i="8" s="1"/>
  <c r="L124" i="8"/>
  <c r="B117" i="8"/>
  <c r="H115" i="8"/>
  <c r="B115" i="8" s="1"/>
  <c r="M117" i="8"/>
  <c r="L115" i="8"/>
  <c r="M115" i="8" s="1"/>
  <c r="P115" i="8"/>
  <c r="B103" i="8"/>
  <c r="L103" i="8"/>
  <c r="M103" i="8" s="1"/>
  <c r="I98" i="8"/>
  <c r="J98" i="8" s="1"/>
  <c r="G98" i="8"/>
  <c r="B99" i="8"/>
  <c r="N98" i="8"/>
  <c r="P98" i="8" s="1"/>
  <c r="M99" i="8"/>
  <c r="L98" i="8"/>
  <c r="M98" i="8" s="1"/>
  <c r="I52" i="8"/>
  <c r="J52" i="8" s="1"/>
  <c r="I81" i="8"/>
  <c r="L81" i="8"/>
  <c r="H81" i="8"/>
  <c r="P82" i="8"/>
  <c r="N81" i="8"/>
  <c r="P81" i="8" s="1"/>
  <c r="P76" i="8"/>
  <c r="N75" i="8"/>
  <c r="L75" i="8"/>
  <c r="G57" i="8"/>
  <c r="J58" i="8"/>
  <c r="I57" i="8"/>
  <c r="J57" i="8" s="1"/>
  <c r="M58" i="8"/>
  <c r="L57" i="8"/>
  <c r="M57" i="8" s="1"/>
  <c r="B58" i="8"/>
  <c r="N57" i="8"/>
  <c r="B57" i="8" s="1"/>
  <c r="P53" i="8"/>
  <c r="O52" i="8"/>
  <c r="M53" i="8"/>
  <c r="L52" i="8"/>
  <c r="M52" i="8" s="1"/>
  <c r="I37" i="8"/>
  <c r="M38" i="8"/>
  <c r="K37" i="8"/>
  <c r="P38" i="8"/>
  <c r="N37" i="8"/>
  <c r="P37" i="8" s="1"/>
  <c r="L37" i="8"/>
  <c r="J38" i="8"/>
  <c r="H37" i="8"/>
  <c r="I23" i="8"/>
  <c r="H23" i="8"/>
  <c r="B23" i="8" s="1"/>
  <c r="M24" i="8"/>
  <c r="L23" i="8"/>
  <c r="M23" i="8" s="1"/>
  <c r="P23" i="8"/>
  <c r="C15" i="8"/>
  <c r="L14" i="8"/>
  <c r="B15" i="8"/>
  <c r="N14" i="8"/>
  <c r="P14" i="8" s="1"/>
  <c r="I14" i="8"/>
  <c r="J14" i="8" s="1"/>
  <c r="D365" i="8"/>
  <c r="I10" i="8"/>
  <c r="L10" i="8"/>
  <c r="M73" i="8"/>
  <c r="H10" i="8"/>
  <c r="C108" i="8"/>
  <c r="D108" i="8" s="1"/>
  <c r="C211" i="8"/>
  <c r="D211" i="8" s="1"/>
  <c r="C301" i="8"/>
  <c r="D301" i="8" s="1"/>
  <c r="C285" i="8"/>
  <c r="D285" i="8" s="1"/>
  <c r="B249" i="8"/>
  <c r="D249" i="8" s="1"/>
  <c r="B311" i="8"/>
  <c r="D311" i="8" s="1"/>
  <c r="C291" i="8"/>
  <c r="D291" i="8" s="1"/>
  <c r="B286" i="8"/>
  <c r="D286" i="8" s="1"/>
  <c r="P52" i="9"/>
  <c r="F11" i="7"/>
  <c r="M52" i="9"/>
  <c r="AC8" i="12"/>
  <c r="B8" i="12" s="1"/>
  <c r="D10" i="12"/>
  <c r="AE9" i="12"/>
  <c r="D9" i="12"/>
  <c r="D305" i="12"/>
  <c r="D152" i="12"/>
  <c r="B164" i="8"/>
  <c r="D164" i="8" s="1"/>
  <c r="D150" i="12"/>
  <c r="D74" i="12"/>
  <c r="B82" i="8"/>
  <c r="D82" i="8" s="1"/>
  <c r="D73" i="12"/>
  <c r="D33" i="12"/>
  <c r="D384" i="12"/>
  <c r="D288" i="12"/>
  <c r="D140" i="12"/>
  <c r="D91" i="12"/>
  <c r="P58" i="8"/>
  <c r="P99" i="8"/>
  <c r="D164" i="12"/>
  <c r="B304" i="8"/>
  <c r="P304" i="8"/>
  <c r="B416" i="8"/>
  <c r="P416" i="8"/>
  <c r="N248" i="8"/>
  <c r="N247" i="8" s="1"/>
  <c r="P247" i="8" s="1"/>
  <c r="C408" i="8"/>
  <c r="P235" i="8"/>
  <c r="D220" i="12"/>
  <c r="D50" i="12"/>
  <c r="C209" i="8"/>
  <c r="D209" i="8" s="1"/>
  <c r="C87" i="8"/>
  <c r="D87" i="8" s="1"/>
  <c r="C224" i="8"/>
  <c r="D224" i="8" s="1"/>
  <c r="C157" i="8"/>
  <c r="D157" i="8" s="1"/>
  <c r="C142" i="8"/>
  <c r="D142" i="8" s="1"/>
  <c r="J142" i="8"/>
  <c r="C22" i="8"/>
  <c r="D22" i="8" s="1"/>
  <c r="C310" i="8"/>
  <c r="D310" i="8" s="1"/>
  <c r="C177" i="8"/>
  <c r="D177" i="8" s="1"/>
  <c r="C374" i="8"/>
  <c r="D374" i="8" s="1"/>
  <c r="J148" i="8"/>
  <c r="C326" i="8"/>
  <c r="D326" i="8" s="1"/>
  <c r="J326" i="8"/>
  <c r="C380" i="8"/>
  <c r="D380" i="8" s="1"/>
  <c r="C20" i="8"/>
  <c r="D20" i="8" s="1"/>
  <c r="C225" i="8"/>
  <c r="D225" i="8" s="1"/>
  <c r="C30" i="8"/>
  <c r="D30" i="8" s="1"/>
  <c r="P412" i="8"/>
  <c r="D325" i="12"/>
  <c r="D177" i="12"/>
  <c r="F10" i="7"/>
  <c r="B342" i="8"/>
  <c r="B417" i="8"/>
  <c r="D417" i="8" s="1"/>
  <c r="P15" i="8"/>
  <c r="P342" i="8"/>
  <c r="D412" i="8"/>
  <c r="B76" i="8"/>
  <c r="D76" i="8" s="1"/>
  <c r="D68" i="12"/>
  <c r="D385" i="12"/>
  <c r="D376" i="12"/>
  <c r="P356" i="8"/>
  <c r="D373" i="8"/>
  <c r="C67" i="8"/>
  <c r="D67" i="8" s="1"/>
  <c r="C18" i="8"/>
  <c r="D18" i="8" s="1"/>
  <c r="M264" i="8"/>
  <c r="M167" i="8"/>
  <c r="M156" i="8"/>
  <c r="M333" i="8"/>
  <c r="C335" i="8"/>
  <c r="D335" i="8" s="1"/>
  <c r="C178" i="8"/>
  <c r="D178" i="8" s="1"/>
  <c r="M248" i="8"/>
  <c r="M94" i="8"/>
  <c r="M112" i="8"/>
  <c r="M118" i="8"/>
  <c r="M353" i="8"/>
  <c r="M288" i="8"/>
  <c r="C51" i="8"/>
  <c r="D51" i="8" s="1"/>
  <c r="C414" i="8"/>
  <c r="M132" i="8"/>
  <c r="M271" i="8"/>
  <c r="C92" i="8"/>
  <c r="D92" i="8" s="1"/>
  <c r="D132" i="8"/>
  <c r="B251" i="8"/>
  <c r="D251" i="8" s="1"/>
  <c r="D402" i="11"/>
  <c r="C102" i="8"/>
  <c r="D102" i="8" s="1"/>
  <c r="M320" i="8"/>
  <c r="B268" i="8"/>
  <c r="D268" i="8" s="1"/>
  <c r="M61" i="8"/>
  <c r="C101" i="8"/>
  <c r="D101" i="8" s="1"/>
  <c r="B293" i="8"/>
  <c r="D293" i="8" s="1"/>
  <c r="C71" i="8"/>
  <c r="D71" i="8" s="1"/>
  <c r="M120" i="8"/>
  <c r="B404" i="8"/>
  <c r="B396" i="8"/>
  <c r="D396" i="8" s="1"/>
  <c r="M301" i="8"/>
  <c r="D409" i="8"/>
  <c r="M245" i="8"/>
  <c r="F69" i="7"/>
  <c r="F58" i="7"/>
  <c r="M413" i="8"/>
  <c r="M144" i="8"/>
  <c r="B300" i="8"/>
  <c r="D300" i="8" s="1"/>
  <c r="M411" i="8"/>
  <c r="M314" i="8"/>
  <c r="M15" i="8"/>
  <c r="M135" i="8"/>
  <c r="M77" i="8"/>
  <c r="C53" i="8"/>
  <c r="D53" i="8" s="1"/>
  <c r="B240" i="8"/>
  <c r="D240" i="8" s="1"/>
  <c r="M417" i="8"/>
  <c r="C86" i="8"/>
  <c r="D86" i="8" s="1"/>
  <c r="B392" i="8"/>
  <c r="D392" i="8" s="1"/>
  <c r="C147" i="8"/>
  <c r="D147" i="8" s="1"/>
  <c r="C24" i="8"/>
  <c r="D24" i="8" s="1"/>
  <c r="M336" i="8"/>
  <c r="M415" i="8"/>
  <c r="C192" i="8"/>
  <c r="D192" i="8" s="1"/>
  <c r="D172" i="8"/>
  <c r="C338" i="8"/>
  <c r="D338" i="8" s="1"/>
  <c r="C117" i="8"/>
  <c r="F63" i="7"/>
  <c r="M285" i="8"/>
  <c r="M270" i="8"/>
  <c r="B258" i="8"/>
  <c r="D258" i="8" s="1"/>
  <c r="C352" i="8"/>
  <c r="D352" i="8" s="1"/>
  <c r="D183" i="8"/>
  <c r="C72" i="8"/>
  <c r="D72" i="8" s="1"/>
  <c r="C381" i="8"/>
  <c r="D381" i="8" s="1"/>
  <c r="M173" i="8"/>
  <c r="M263" i="8"/>
  <c r="C304" i="8"/>
  <c r="C350" i="8"/>
  <c r="D350" i="8" s="1"/>
  <c r="C321" i="8"/>
  <c r="D321" i="8" s="1"/>
  <c r="C113" i="8"/>
  <c r="D113" i="8" s="1"/>
  <c r="M253" i="8"/>
  <c r="M312" i="8"/>
  <c r="M394" i="8"/>
  <c r="C13" i="8"/>
  <c r="D13" i="8" s="1"/>
  <c r="D197" i="8"/>
  <c r="C181" i="8"/>
  <c r="D181" i="8" s="1"/>
  <c r="D297" i="8"/>
  <c r="M95" i="8"/>
  <c r="C200" i="8"/>
  <c r="D200" i="8" s="1"/>
  <c r="C170" i="8"/>
  <c r="D170" i="8" s="1"/>
  <c r="D252" i="8"/>
  <c r="C159" i="8"/>
  <c r="D159" i="8" s="1"/>
  <c r="B410" i="8"/>
  <c r="D410" i="8" s="1"/>
  <c r="M403" i="8"/>
  <c r="D354" i="8"/>
  <c r="M317" i="8"/>
  <c r="B265" i="8"/>
  <c r="D265" i="8" s="1"/>
  <c r="M281" i="8"/>
  <c r="F64" i="7"/>
  <c r="M334" i="8"/>
  <c r="B273" i="8"/>
  <c r="D273" i="8" s="1"/>
  <c r="C74" i="8"/>
  <c r="D74" i="8" s="1"/>
  <c r="M133" i="8"/>
  <c r="C99" i="8"/>
  <c r="M80" i="8"/>
  <c r="D133" i="8"/>
  <c r="D330" i="8"/>
  <c r="M330" i="8"/>
  <c r="B401" i="8"/>
  <c r="D401" i="8" s="1"/>
  <c r="C17" i="8"/>
  <c r="D17" i="8" s="1"/>
  <c r="M372" i="8"/>
  <c r="B408" i="8"/>
  <c r="C344" i="8"/>
  <c r="D344" i="8" s="1"/>
  <c r="C298" i="8"/>
  <c r="D298" i="8" s="1"/>
  <c r="C415" i="8"/>
  <c r="M149" i="8"/>
  <c r="D90" i="8"/>
  <c r="C244" i="8"/>
  <c r="D244" i="8" s="1"/>
  <c r="B290" i="8"/>
  <c r="D290" i="8" s="1"/>
  <c r="D411" i="8"/>
  <c r="C223" i="8"/>
  <c r="D223" i="8" s="1"/>
  <c r="M391" i="8"/>
  <c r="C368" i="8"/>
  <c r="D368" i="8" s="1"/>
  <c r="D353" i="8"/>
  <c r="D196" i="8"/>
  <c r="D46" i="8"/>
  <c r="D194" i="8"/>
  <c r="D395" i="8"/>
  <c r="C289" i="8"/>
  <c r="D289" i="8" s="1"/>
  <c r="C16" i="8"/>
  <c r="D16" i="8" s="1"/>
  <c r="C235" i="8"/>
  <c r="D77" i="8"/>
  <c r="D393" i="8"/>
  <c r="C405" i="8"/>
  <c r="D405" i="8" s="1"/>
  <c r="B415" i="8"/>
  <c r="J373" i="8"/>
  <c r="J221" i="8"/>
  <c r="J414" i="8"/>
  <c r="J56" i="8"/>
  <c r="C259" i="8"/>
  <c r="D259" i="8" s="1"/>
  <c r="J204" i="8"/>
  <c r="C339" i="8"/>
  <c r="D339" i="8" s="1"/>
  <c r="D121" i="8"/>
  <c r="J101" i="8"/>
  <c r="C348" i="8"/>
  <c r="D348" i="8" s="1"/>
  <c r="J382" i="8"/>
  <c r="C340" i="8"/>
  <c r="D340" i="8" s="1"/>
  <c r="C360" i="8"/>
  <c r="D360" i="8" s="1"/>
  <c r="D253" i="8"/>
  <c r="C59" i="8"/>
  <c r="D59" i="8" s="1"/>
  <c r="C229" i="8"/>
  <c r="D229" i="8" s="1"/>
  <c r="C58" i="8"/>
  <c r="J363" i="8"/>
  <c r="J232" i="8"/>
  <c r="D137" i="8"/>
  <c r="D70" i="8"/>
  <c r="J100" i="8"/>
  <c r="J332" i="8"/>
  <c r="C219" i="8"/>
  <c r="C275" i="8"/>
  <c r="D333" i="8"/>
  <c r="C343" i="8"/>
  <c r="D343" i="8" s="1"/>
  <c r="D337" i="8"/>
  <c r="D171" i="8"/>
  <c r="D242" i="8"/>
  <c r="D309" i="8"/>
  <c r="D96" i="8"/>
  <c r="D336" i="8"/>
  <c r="D127" i="8"/>
  <c r="D233" i="8"/>
  <c r="D89" i="8"/>
  <c r="D238" i="8"/>
  <c r="D226" i="8"/>
  <c r="D320" i="8"/>
  <c r="D78" i="8"/>
  <c r="D220" i="8"/>
  <c r="D264" i="8"/>
  <c r="D165" i="8"/>
  <c r="D31" i="8"/>
  <c r="D88" i="8"/>
  <c r="D105" i="8"/>
  <c r="D386" i="8"/>
  <c r="D19" i="8"/>
  <c r="D328" i="8"/>
  <c r="D201" i="8"/>
  <c r="D167" i="8"/>
  <c r="D26" i="8"/>
  <c r="D281" i="8"/>
  <c r="D114" i="8"/>
  <c r="D279" i="8"/>
  <c r="D243" i="8"/>
  <c r="D120" i="8"/>
  <c r="D217" i="8"/>
  <c r="D239" i="8"/>
  <c r="D362" i="8"/>
  <c r="D325" i="8"/>
  <c r="D91" i="8"/>
  <c r="D131" i="8"/>
  <c r="D135" i="8"/>
  <c r="D154" i="8"/>
  <c r="D65" i="8"/>
  <c r="D198" i="8"/>
  <c r="D84" i="8"/>
  <c r="D255" i="8"/>
  <c r="D296" i="8"/>
  <c r="D85" i="8"/>
  <c r="D270" i="8"/>
  <c r="D187" i="8"/>
  <c r="D272" i="8"/>
  <c r="D156" i="8"/>
  <c r="D68" i="8"/>
  <c r="D80" i="8"/>
  <c r="D118" i="8"/>
  <c r="D111" i="8"/>
  <c r="D185" i="8"/>
  <c r="D308" i="8"/>
  <c r="D110" i="8"/>
  <c r="D312" i="8"/>
  <c r="D271" i="8"/>
  <c r="D382" i="8"/>
  <c r="D119" i="8"/>
  <c r="D100" i="8"/>
  <c r="D237" i="8"/>
  <c r="D212" i="8"/>
  <c r="D215" i="8"/>
  <c r="D40" i="8"/>
  <c r="D160" i="8"/>
  <c r="D327" i="8"/>
  <c r="D128" i="8"/>
  <c r="D246" i="8"/>
  <c r="D232" i="8"/>
  <c r="D379" i="8"/>
  <c r="D284" i="8"/>
  <c r="D193" i="8"/>
  <c r="D25" i="8"/>
  <c r="D195" i="8"/>
  <c r="D372" i="8"/>
  <c r="D347" i="8"/>
  <c r="D106" i="8"/>
  <c r="D109" i="8"/>
  <c r="D190" i="8"/>
  <c r="D60" i="8"/>
  <c r="D122" i="8"/>
  <c r="D256" i="8"/>
  <c r="D79" i="8"/>
  <c r="D269" i="8"/>
  <c r="D390" i="8"/>
  <c r="D174" i="8"/>
  <c r="D112" i="8"/>
  <c r="D69" i="8"/>
  <c r="D216" i="8"/>
  <c r="D97" i="8"/>
  <c r="D149" i="8"/>
  <c r="D295" i="8"/>
  <c r="D210" i="8"/>
  <c r="D402" i="8"/>
  <c r="D213" i="8"/>
  <c r="D345" i="8"/>
  <c r="D245" i="8"/>
  <c r="D28" i="8"/>
  <c r="D370" i="8"/>
  <c r="D387" i="8"/>
  <c r="D161" i="8"/>
  <c r="D299" i="8"/>
  <c r="D123" i="8"/>
  <c r="D62" i="8"/>
  <c r="D61" i="8"/>
  <c r="D64" i="8"/>
  <c r="D148" i="8"/>
  <c r="D29" i="8"/>
  <c r="D241" i="8"/>
  <c r="D267" i="8"/>
  <c r="D73" i="8"/>
  <c r="D388" i="8"/>
  <c r="D364" i="8"/>
  <c r="D182" i="8"/>
  <c r="D221" i="8"/>
  <c r="D21" i="8"/>
  <c r="C32" i="8"/>
  <c r="D32" i="8" s="1"/>
  <c r="D66" i="8"/>
  <c r="D214" i="8"/>
  <c r="D146" i="8"/>
  <c r="D389" i="8"/>
  <c r="D186" i="8"/>
  <c r="D94" i="8"/>
  <c r="D205" i="8"/>
  <c r="D44" i="8"/>
  <c r="D45" i="8"/>
  <c r="D302" i="8"/>
  <c r="D56" i="8"/>
  <c r="D257" i="8"/>
  <c r="D371" i="8"/>
  <c r="D266" i="8"/>
  <c r="D363" i="8"/>
  <c r="D262" i="8"/>
  <c r="D130" i="8"/>
  <c r="D140" i="8"/>
  <c r="D307" i="8"/>
  <c r="D346" i="8"/>
  <c r="D155" i="8"/>
  <c r="D208" i="8"/>
  <c r="D317" i="8"/>
  <c r="D11" i="8"/>
  <c r="D95" i="8"/>
  <c r="B359" i="8"/>
  <c r="D359" i="8" s="1"/>
  <c r="D39" i="8"/>
  <c r="D319" i="8"/>
  <c r="D329" i="8"/>
  <c r="C199" i="8"/>
  <c r="D199" i="8" s="1"/>
  <c r="D166" i="8"/>
  <c r="D351" i="8"/>
  <c r="D318" i="8"/>
  <c r="D222" i="8"/>
  <c r="D107" i="8"/>
  <c r="D47" i="8"/>
  <c r="G417" i="8"/>
  <c r="G275" i="8"/>
  <c r="B207" i="8"/>
  <c r="D207" i="8" s="1"/>
  <c r="G99" i="8"/>
  <c r="G415" i="8"/>
  <c r="G228" i="8"/>
  <c r="G58" i="8"/>
  <c r="B235" i="8"/>
  <c r="C416" i="8"/>
  <c r="D398" i="8"/>
  <c r="M367" i="8"/>
  <c r="C367" i="8"/>
  <c r="B367" i="8"/>
  <c r="E54" i="7"/>
  <c r="F54" i="7" s="1"/>
  <c r="E77" i="7"/>
  <c r="E57" i="7"/>
  <c r="F57" i="7" s="1"/>
  <c r="E17" i="7"/>
  <c r="F17" i="7" s="1"/>
  <c r="B219" i="8"/>
  <c r="G219" i="8"/>
  <c r="E70" i="7"/>
  <c r="F70" i="7" s="1"/>
  <c r="E55" i="7"/>
  <c r="F55" i="7" s="1"/>
  <c r="D108" i="12"/>
  <c r="E53" i="7"/>
  <c r="F53" i="7" s="1"/>
  <c r="E61" i="7"/>
  <c r="E60" i="7"/>
  <c r="F60" i="7" s="1"/>
  <c r="D34" i="12"/>
  <c r="C404" i="8"/>
  <c r="C263" i="8"/>
  <c r="D263" i="8" s="1"/>
  <c r="J263" i="8"/>
  <c r="J294" i="8"/>
  <c r="B294" i="8"/>
  <c r="D294" i="8" s="1"/>
  <c r="C158" i="8"/>
  <c r="D158" i="8" s="1"/>
  <c r="M158" i="8"/>
  <c r="J254" i="8"/>
  <c r="C254" i="8"/>
  <c r="D254" i="8" s="1"/>
  <c r="D369" i="8"/>
  <c r="B261" i="8"/>
  <c r="D261" i="8" s="1"/>
  <c r="C236" i="8"/>
  <c r="D236" i="8" s="1"/>
  <c r="J236" i="8"/>
  <c r="C55" i="8"/>
  <c r="D55" i="8" s="1"/>
  <c r="P293" i="8"/>
  <c r="D129" i="12"/>
  <c r="D22" i="7"/>
  <c r="F22" i="7" s="1"/>
  <c r="D246" i="12"/>
  <c r="E66" i="7"/>
  <c r="F66" i="7" s="1"/>
  <c r="D393" i="10"/>
  <c r="I413" i="8"/>
  <c r="J413" i="8" s="1"/>
  <c r="N413" i="8"/>
  <c r="B413" i="8" s="1"/>
  <c r="N414" i="8"/>
  <c r="E62" i="7"/>
  <c r="F62" i="7" s="1"/>
  <c r="E71" i="7"/>
  <c r="F71" i="7" s="1"/>
  <c r="D280" i="8"/>
  <c r="P407" i="8"/>
  <c r="B38" i="8"/>
  <c r="D38" i="8" s="1"/>
  <c r="J12" i="8"/>
  <c r="D168" i="8"/>
  <c r="O413" i="8"/>
  <c r="M399" i="8"/>
  <c r="B399" i="8"/>
  <c r="D399" i="8" s="1"/>
  <c r="D298" i="12"/>
  <c r="N314" i="8"/>
  <c r="N313" i="8" s="1"/>
  <c r="P313" i="8" s="1"/>
  <c r="E16" i="7"/>
  <c r="F16" i="7" s="1"/>
  <c r="D315" i="12"/>
  <c r="N332" i="8"/>
  <c r="N331" i="8" s="1"/>
  <c r="E59" i="7"/>
  <c r="F59" i="7" s="1"/>
  <c r="E56" i="7"/>
  <c r="F56" i="7" s="1"/>
  <c r="D342" i="12"/>
  <c r="E68" i="7"/>
  <c r="F68" i="7" s="1"/>
  <c r="D7" i="9"/>
  <c r="B276" i="8"/>
  <c r="D276" i="8" s="1"/>
  <c r="J276" i="8"/>
  <c r="E14" i="7"/>
  <c r="F14" i="7" s="1"/>
  <c r="C41" i="8"/>
  <c r="D41" i="8" s="1"/>
  <c r="C283" i="8"/>
  <c r="D283" i="8" s="1"/>
  <c r="D349" i="8"/>
  <c r="B376" i="8"/>
  <c r="D376" i="8" s="1"/>
  <c r="D287" i="8"/>
  <c r="D350" i="12"/>
  <c r="D51" i="7"/>
  <c r="J324" i="8"/>
  <c r="C324" i="8"/>
  <c r="D324" i="8" s="1"/>
  <c r="C250" i="8"/>
  <c r="D250" i="8" s="1"/>
  <c r="C169" i="8"/>
  <c r="D169" i="8" s="1"/>
  <c r="B278" i="8"/>
  <c r="D278" i="8" s="1"/>
  <c r="D117" i="12"/>
  <c r="D356" i="12"/>
  <c r="N385" i="8"/>
  <c r="N384" i="8" s="1"/>
  <c r="E15" i="7"/>
  <c r="F15" i="7" s="1"/>
  <c r="E52" i="7"/>
  <c r="D277" i="12"/>
  <c r="D306" i="12"/>
  <c r="N323" i="8"/>
  <c r="N322" i="8" s="1"/>
  <c r="B322" i="8" s="1"/>
  <c r="N54" i="8"/>
  <c r="N9" i="8" s="1"/>
  <c r="M191" i="8"/>
  <c r="C191" i="8"/>
  <c r="D191" i="8" s="1"/>
  <c r="J52" i="9"/>
  <c r="E9" i="7"/>
  <c r="F9" i="7" s="1"/>
  <c r="D180" i="8"/>
  <c r="D93" i="8"/>
  <c r="D277" i="8"/>
  <c r="D46" i="9"/>
  <c r="F413" i="8"/>
  <c r="E7" i="7" l="1"/>
  <c r="AC387" i="12"/>
  <c r="D8" i="12"/>
  <c r="F7" i="8"/>
  <c r="F419" i="8" s="1"/>
  <c r="K7" i="8"/>
  <c r="B175" i="8"/>
  <c r="B151" i="8"/>
  <c r="F61" i="7"/>
  <c r="M8" i="8"/>
  <c r="O7" i="8"/>
  <c r="O419" i="8" s="1"/>
  <c r="P9" i="8"/>
  <c r="D12" i="8"/>
  <c r="J8" i="8"/>
  <c r="F7" i="7"/>
  <c r="J9" i="8"/>
  <c r="M9" i="8"/>
  <c r="N52" i="8"/>
  <c r="B52" i="8" s="1"/>
  <c r="C8" i="8"/>
  <c r="G8" i="8"/>
  <c r="C9" i="8"/>
  <c r="B9" i="8"/>
  <c r="E7" i="8"/>
  <c r="E419" i="8" s="1"/>
  <c r="H7" i="8"/>
  <c r="H419" i="8" s="1"/>
  <c r="M10" i="8"/>
  <c r="L7" i="8"/>
  <c r="I7" i="8"/>
  <c r="N8" i="8"/>
  <c r="C406" i="8"/>
  <c r="P406" i="8"/>
  <c r="M397" i="8"/>
  <c r="B406" i="8"/>
  <c r="J397" i="8"/>
  <c r="C397" i="8"/>
  <c r="D397" i="8" s="1"/>
  <c r="B384" i="8"/>
  <c r="D384" i="8" s="1"/>
  <c r="P384" i="8"/>
  <c r="B375" i="8"/>
  <c r="P375" i="8"/>
  <c r="C375" i="8"/>
  <c r="D342" i="8"/>
  <c r="J355" i="8"/>
  <c r="P366" i="8"/>
  <c r="C366" i="8"/>
  <c r="D366" i="8" s="1"/>
  <c r="B355" i="8"/>
  <c r="D355" i="8" s="1"/>
  <c r="D275" i="8"/>
  <c r="J341" i="8"/>
  <c r="C341" i="8"/>
  <c r="D341" i="8" s="1"/>
  <c r="C206" i="8"/>
  <c r="B331" i="8"/>
  <c r="P331" i="8"/>
  <c r="J331" i="8"/>
  <c r="C331" i="8"/>
  <c r="P322" i="8"/>
  <c r="C322" i="8"/>
  <c r="D322" i="8" s="1"/>
  <c r="B313" i="8"/>
  <c r="M313" i="8"/>
  <c r="C313" i="8"/>
  <c r="M292" i="8"/>
  <c r="M303" i="8"/>
  <c r="D303" i="8"/>
  <c r="M282" i="8"/>
  <c r="J292" i="8"/>
  <c r="C292" i="8"/>
  <c r="D292" i="8" s="1"/>
  <c r="C260" i="8"/>
  <c r="G282" i="8"/>
  <c r="C282" i="8"/>
  <c r="D282" i="8" s="1"/>
  <c r="M260" i="8"/>
  <c r="J274" i="8"/>
  <c r="C274" i="8"/>
  <c r="G274" i="8"/>
  <c r="B274" i="8"/>
  <c r="J247" i="8"/>
  <c r="B260" i="8"/>
  <c r="J260" i="8"/>
  <c r="B247" i="8"/>
  <c r="M247" i="8"/>
  <c r="C247" i="8"/>
  <c r="C234" i="8"/>
  <c r="M234" i="8"/>
  <c r="B234" i="8"/>
  <c r="G227" i="8"/>
  <c r="C227" i="8"/>
  <c r="D227" i="8" s="1"/>
  <c r="J218" i="8"/>
  <c r="C218" i="8"/>
  <c r="D218" i="8" s="1"/>
  <c r="J188" i="8"/>
  <c r="C188" i="8"/>
  <c r="D188" i="8" s="1"/>
  <c r="B206" i="8"/>
  <c r="J202" i="8"/>
  <c r="B202" i="8"/>
  <c r="D202" i="8" s="1"/>
  <c r="C162" i="8"/>
  <c r="J175" i="8"/>
  <c r="C175" i="8"/>
  <c r="B162" i="8"/>
  <c r="J138" i="8"/>
  <c r="J151" i="8"/>
  <c r="C151" i="8"/>
  <c r="C138" i="8"/>
  <c r="D138" i="8" s="1"/>
  <c r="B124" i="8"/>
  <c r="D117" i="8"/>
  <c r="M124" i="8"/>
  <c r="C124" i="8"/>
  <c r="J115" i="8"/>
  <c r="C115" i="8"/>
  <c r="D115" i="8" s="1"/>
  <c r="C103" i="8"/>
  <c r="D103" i="8" s="1"/>
  <c r="C98" i="8"/>
  <c r="D99" i="8"/>
  <c r="B98" i="8"/>
  <c r="B81" i="8"/>
  <c r="C81" i="8"/>
  <c r="M81" i="8"/>
  <c r="J81" i="8"/>
  <c r="M75" i="8"/>
  <c r="C75" i="8"/>
  <c r="B75" i="8"/>
  <c r="P75" i="8"/>
  <c r="D58" i="8"/>
  <c r="P57" i="8"/>
  <c r="C57" i="8"/>
  <c r="D57" i="8" s="1"/>
  <c r="C52" i="8"/>
  <c r="M37" i="8"/>
  <c r="D15" i="8"/>
  <c r="B37" i="8"/>
  <c r="C37" i="8"/>
  <c r="J37" i="8"/>
  <c r="J23" i="8"/>
  <c r="C23" i="8"/>
  <c r="D23" i="8" s="1"/>
  <c r="C10" i="8"/>
  <c r="J10" i="8"/>
  <c r="B14" i="8"/>
  <c r="C14" i="8"/>
  <c r="M14" i="8"/>
  <c r="B10" i="8"/>
  <c r="D52" i="9"/>
  <c r="AE8" i="12"/>
  <c r="D416" i="8"/>
  <c r="D304" i="8"/>
  <c r="B248" i="8"/>
  <c r="D248" i="8" s="1"/>
  <c r="P248" i="8"/>
  <c r="D408" i="8"/>
  <c r="D404" i="8"/>
  <c r="D415" i="8"/>
  <c r="D235" i="8"/>
  <c r="D219" i="8"/>
  <c r="P413" i="8"/>
  <c r="F52" i="7"/>
  <c r="B54" i="8"/>
  <c r="D54" i="8" s="1"/>
  <c r="D381" i="12"/>
  <c r="D367" i="8"/>
  <c r="P385" i="8"/>
  <c r="B385" i="8"/>
  <c r="D385" i="8" s="1"/>
  <c r="P314" i="8"/>
  <c r="B314" i="8"/>
  <c r="D314" i="8" s="1"/>
  <c r="P414" i="8"/>
  <c r="B414" i="8"/>
  <c r="D414" i="8" s="1"/>
  <c r="P323" i="8"/>
  <c r="B323" i="8"/>
  <c r="D323" i="8" s="1"/>
  <c r="C413" i="8"/>
  <c r="D413" i="8" s="1"/>
  <c r="G413" i="8"/>
  <c r="F51" i="7"/>
  <c r="B332" i="8"/>
  <c r="D332" i="8" s="1"/>
  <c r="P332" i="8"/>
  <c r="D175" i="8" l="1"/>
  <c r="G419" i="8"/>
  <c r="D151" i="8"/>
  <c r="G7" i="8"/>
  <c r="P52" i="8"/>
  <c r="M7" i="8"/>
  <c r="L419" i="8"/>
  <c r="J7" i="8"/>
  <c r="I419" i="8"/>
  <c r="D52" i="8"/>
  <c r="C7" i="8"/>
  <c r="B8" i="8"/>
  <c r="D8" i="8" s="1"/>
  <c r="P8" i="8"/>
  <c r="N7" i="8"/>
  <c r="B7" i="8" s="1"/>
  <c r="D9" i="8"/>
  <c r="D375" i="8"/>
  <c r="D406" i="8"/>
  <c r="D331" i="8"/>
  <c r="D206" i="8"/>
  <c r="D260" i="8"/>
  <c r="D313" i="8"/>
  <c r="D247" i="8"/>
  <c r="D274" i="8"/>
  <c r="D234" i="8"/>
  <c r="D162" i="8"/>
  <c r="D124" i="8"/>
  <c r="D81" i="8"/>
  <c r="D98" i="8"/>
  <c r="D75" i="8"/>
  <c r="D37" i="8"/>
  <c r="D10" i="8"/>
  <c r="D14" i="8"/>
  <c r="E89" i="7"/>
  <c r="D88" i="7"/>
  <c r="D79" i="7"/>
  <c r="D80" i="7"/>
  <c r="D83" i="7"/>
  <c r="E81" i="7"/>
  <c r="E90" i="7"/>
  <c r="D89" i="7"/>
  <c r="M387" i="12"/>
  <c r="D92" i="7"/>
  <c r="D76" i="7"/>
  <c r="E75" i="7"/>
  <c r="E88" i="7"/>
  <c r="E85" i="7"/>
  <c r="D85" i="7"/>
  <c r="E92" i="7"/>
  <c r="E87" i="7"/>
  <c r="D82" i="7"/>
  <c r="D91" i="7"/>
  <c r="D84" i="7"/>
  <c r="E84" i="7"/>
  <c r="E76" i="7"/>
  <c r="D78" i="7"/>
  <c r="E91" i="7"/>
  <c r="F92" i="7" l="1"/>
  <c r="M419" i="8"/>
  <c r="F89" i="7"/>
  <c r="P7" i="8"/>
  <c r="N419" i="8"/>
  <c r="B419" i="8" s="1"/>
  <c r="D7" i="8"/>
  <c r="AE387" i="12"/>
  <c r="F76" i="7"/>
  <c r="Y387" i="12"/>
  <c r="AB387" i="12"/>
  <c r="AT387" i="12"/>
  <c r="E82" i="7"/>
  <c r="F82" i="7" s="1"/>
  <c r="AZ387" i="12"/>
  <c r="F84" i="7"/>
  <c r="F91" i="7"/>
  <c r="D387" i="12"/>
  <c r="BC387" i="12"/>
  <c r="V387" i="12"/>
  <c r="D75" i="7"/>
  <c r="D81" i="7"/>
  <c r="F81" i="7" s="1"/>
  <c r="D77" i="7"/>
  <c r="F77" i="7" s="1"/>
  <c r="AH387" i="12"/>
  <c r="AQ387" i="12"/>
  <c r="D90" i="7"/>
  <c r="F90" i="7" s="1"/>
  <c r="F88" i="7"/>
  <c r="S387" i="12"/>
  <c r="P387" i="12"/>
  <c r="F79" i="7"/>
  <c r="F85" i="7"/>
  <c r="D87" i="7"/>
  <c r="F87" i="7" s="1"/>
  <c r="E83" i="7"/>
  <c r="F83" i="7" s="1"/>
  <c r="F80" i="7"/>
  <c r="J387" i="12"/>
  <c r="E78" i="7"/>
  <c r="F78" i="7" s="1"/>
  <c r="P419" i="8" l="1"/>
  <c r="F75" i="7"/>
  <c r="D24" i="7"/>
  <c r="D30" i="7"/>
  <c r="D28" i="7"/>
  <c r="D20" i="7"/>
  <c r="D40" i="7"/>
  <c r="E44" i="7"/>
  <c r="E29" i="7"/>
  <c r="D43" i="7"/>
  <c r="E36" i="7"/>
  <c r="D35" i="7"/>
  <c r="D45" i="7"/>
  <c r="E34" i="7"/>
  <c r="E27" i="7"/>
  <c r="E28" i="7"/>
  <c r="E37" i="7"/>
  <c r="E30" i="7"/>
  <c r="E42" i="7"/>
  <c r="D42" i="7"/>
  <c r="D29" i="7"/>
  <c r="E19" i="7"/>
  <c r="D37" i="7"/>
  <c r="D26" i="7"/>
  <c r="E31" i="7"/>
  <c r="D34" i="7"/>
  <c r="D38" i="7"/>
  <c r="D31" i="7"/>
  <c r="D21" i="7"/>
  <c r="E40" i="7"/>
  <c r="D27" i="7"/>
  <c r="D39" i="7"/>
  <c r="E25" i="7"/>
  <c r="E21" i="7"/>
  <c r="D19" i="7"/>
  <c r="D33" i="7"/>
  <c r="E33" i="7"/>
  <c r="E32" i="7"/>
  <c r="D44" i="7"/>
  <c r="D25" i="7"/>
  <c r="D41" i="7"/>
  <c r="D18" i="7"/>
  <c r="E26" i="7"/>
  <c r="D23" i="7"/>
  <c r="F74" i="7" l="1"/>
  <c r="F40" i="7"/>
  <c r="F28" i="7"/>
  <c r="E20" i="7"/>
  <c r="F20" i="7" s="1"/>
  <c r="F44" i="7"/>
  <c r="F19" i="7"/>
  <c r="D36" i="7"/>
  <c r="F36" i="7" s="1"/>
  <c r="E24" i="7"/>
  <c r="F24" i="7" s="1"/>
  <c r="F42" i="7"/>
  <c r="F33" i="7"/>
  <c r="F26" i="7"/>
  <c r="E43" i="7"/>
  <c r="F43" i="7" s="1"/>
  <c r="F29" i="7"/>
  <c r="F25" i="7"/>
  <c r="E35" i="7"/>
  <c r="F35" i="7" s="1"/>
  <c r="F30" i="7"/>
  <c r="F27" i="7"/>
  <c r="F21" i="7"/>
  <c r="F31" i="7"/>
  <c r="F34" i="7"/>
  <c r="F37" i="7"/>
  <c r="D32" i="7"/>
  <c r="F32" i="7" s="1"/>
  <c r="E38" i="7"/>
  <c r="F38" i="7" s="1"/>
  <c r="E45" i="7"/>
  <c r="F45" i="7" s="1"/>
  <c r="E23" i="7"/>
  <c r="E18" i="7"/>
  <c r="E41" i="7"/>
  <c r="F41" i="7" s="1"/>
  <c r="E39" i="7"/>
  <c r="F39" i="7" s="1"/>
  <c r="D13" i="7" l="1"/>
  <c r="F23" i="7"/>
  <c r="E13" i="7"/>
  <c r="F18" i="7"/>
  <c r="C419" i="8"/>
  <c r="D419" i="8" s="1"/>
  <c r="F13" i="7" l="1"/>
  <c r="J419" i="8"/>
  <c r="D67" i="7"/>
  <c r="D50" i="7" s="1"/>
  <c r="D117" i="7" l="1"/>
  <c r="D408" i="11"/>
  <c r="E67" i="7"/>
  <c r="E50" i="7" s="1"/>
  <c r="F67" i="7" l="1"/>
  <c r="F50" i="7" l="1"/>
  <c r="E117" i="7"/>
  <c r="F117" i="7" s="1"/>
</calcChain>
</file>

<file path=xl/sharedStrings.xml><?xml version="1.0" encoding="utf-8"?>
<sst xmlns="http://schemas.openxmlformats.org/spreadsheetml/2006/main" count="2555" uniqueCount="1009">
  <si>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</si>
  <si>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</si>
  <si>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</si>
  <si>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</si>
  <si>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</si>
  <si>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</si>
  <si>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</si>
  <si>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</si>
  <si>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</si>
  <si>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</si>
  <si>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</si>
  <si>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1.4.</t>
  </si>
  <si>
    <t>000 1401 6640170200 511</t>
  </si>
  <si>
    <t>1.5.</t>
  </si>
  <si>
    <t>2.</t>
  </si>
  <si>
    <t>Субсидии - всего</t>
  </si>
  <si>
    <t>2.1.</t>
  </si>
  <si>
    <t>2.2.</t>
  </si>
  <si>
    <t>2.3.</t>
  </si>
  <si>
    <t xml:space="preserve">000 0702 5A2E250970 521 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</si>
  <si>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</si>
  <si>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</si>
  <si>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</si>
  <si>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</si>
  <si>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</si>
  <si>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</si>
  <si>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</si>
  <si>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</si>
  <si>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</si>
  <si>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</si>
  <si>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</si>
  <si>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</si>
  <si>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</si>
  <si>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</si>
  <si>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</si>
  <si>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</si>
  <si>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</si>
  <si>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</si>
  <si>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</si>
  <si>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</si>
  <si>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</si>
  <si>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</si>
  <si>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</si>
  <si>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2.25.</t>
  </si>
  <si>
    <t>2.26.</t>
  </si>
  <si>
    <t>2.27.</t>
  </si>
  <si>
    <t>2.28.</t>
  </si>
  <si>
    <t>2.29.</t>
  </si>
  <si>
    <t>2.30.</t>
  </si>
  <si>
    <t>2.31.</t>
  </si>
  <si>
    <t>2.32.</t>
  </si>
  <si>
    <t>2.33.</t>
  </si>
  <si>
    <t>2.34.</t>
  </si>
  <si>
    <t>2.35.</t>
  </si>
  <si>
    <t>2.36.</t>
  </si>
  <si>
    <t>000 0702 5A2E1U1130 521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</si>
  <si>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</si>
  <si>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</si>
  <si>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</si>
  <si>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</si>
  <si>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</si>
  <si>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</si>
  <si>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</si>
  <si>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</si>
  <si>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</si>
  <si>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</si>
  <si>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</si>
  <si>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</si>
  <si>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</si>
  <si>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</si>
  <si>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</si>
  <si>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</si>
  <si>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</si>
  <si>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</si>
  <si>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</si>
  <si>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</si>
  <si>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</si>
  <si>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</si>
  <si>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</si>
  <si>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</si>
  <si>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</si>
  <si>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</si>
  <si>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</si>
  <si>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</si>
  <si>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</si>
  <si>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</si>
  <si>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</si>
  <si>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</si>
  <si>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000 0401 9610076300 530</t>
  </si>
  <si>
    <t>3.18.</t>
  </si>
  <si>
    <t>3.19.</t>
  </si>
  <si>
    <t>3.20.</t>
  </si>
  <si>
    <t>4.</t>
  </si>
  <si>
    <t>Иные межбюджетные трансферты</t>
  </si>
  <si>
    <t>4.1.</t>
  </si>
  <si>
    <t>000 0409 5Ж2R153930 540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</si>
  <si>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</si>
  <si>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</si>
  <si>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</si>
  <si>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</si>
  <si>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</si>
  <si>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</si>
  <si>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</si>
  <si>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</si>
  <si>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</si>
  <si>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</si>
  <si>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</si>
  <si>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</si>
  <si>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</si>
  <si>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</si>
  <si>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</si>
  <si>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</si>
  <si>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</si>
  <si>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</si>
  <si>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</si>
  <si>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</si>
  <si>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</si>
  <si>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</si>
  <si>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</si>
  <si>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</si>
  <si>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</si>
  <si>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</si>
  <si>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</si>
  <si>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</si>
  <si>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</si>
  <si>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</si>
  <si>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</si>
  <si>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</si>
  <si>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</si>
  <si>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</si>
  <si>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</si>
  <si>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</si>
  <si>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</si>
  <si>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</si>
  <si>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</si>
  <si>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</si>
  <si>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</si>
  <si>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</si>
  <si>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</si>
  <si>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</si>
  <si>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</si>
  <si>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</si>
  <si>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</si>
  <si>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</si>
  <si>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</si>
  <si>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</si>
  <si>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</si>
  <si>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</si>
  <si>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</si>
  <si>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</si>
  <si>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</si>
  <si>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</si>
  <si>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</si>
  <si>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</si>
  <si>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</si>
  <si>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</si>
  <si>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</si>
  <si>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</si>
  <si>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</si>
  <si>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</si>
  <si>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</si>
  <si>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на поддержку мер по обеспечению сбалансированности бюджетов</t>
  </si>
  <si>
    <t>Продолжение таблицы</t>
  </si>
  <si>
    <t>Субсидии, всего</t>
  </si>
  <si>
    <t>в том числе</t>
  </si>
  <si>
    <t>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</si>
  <si>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</si>
  <si>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</si>
  <si>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</si>
  <si>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</si>
  <si>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</si>
  <si>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</si>
  <si>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</si>
  <si>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</si>
  <si>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</si>
  <si>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</si>
  <si>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>000 0501 5EAF367483 523</t>
  </si>
  <si>
    <t>000 0602 5E8G650130 522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</si>
  <si>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</si>
  <si>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</si>
  <si>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</si>
  <si>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</si>
  <si>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</si>
  <si>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</si>
  <si>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</si>
  <si>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</si>
  <si>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55206R4660 521</t>
  </si>
  <si>
    <t>000 0701 5A1P252320 523</t>
  </si>
  <si>
    <t>000 0702 5A2E155200 523</t>
  </si>
  <si>
    <t>000 0702 5A2E151690 521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</si>
  <si>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</si>
  <si>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</si>
  <si>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>000 0801 55AA155197 523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</si>
  <si>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</si>
  <si>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000 0503 66105R2990 521</t>
  </si>
  <si>
    <t>000 0502 70301R5765 522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</si>
  <si>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</si>
  <si>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</si>
  <si>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</si>
  <si>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</si>
  <si>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0702 5A8E452100 521</t>
  </si>
  <si>
    <t>000 0113 6640572100 523</t>
  </si>
  <si>
    <t>бюджетам муниципальных районов и городских округов области на модернизацию (капитальный ремонт, реконструкция) муниципальных детских школ искусств по видам искусств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</si>
  <si>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</si>
  <si>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</si>
  <si>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</si>
  <si>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</si>
  <si>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</si>
  <si>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</si>
  <si>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</si>
  <si>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
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</si>
  <si>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</si>
  <si>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</si>
  <si>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</si>
  <si>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</si>
  <si>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</si>
  <si>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</si>
  <si>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</si>
  <si>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</si>
  <si>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</si>
  <si>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</si>
  <si>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</si>
  <si>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</si>
  <si>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Дотация на поддержку мер по обеспечению сбалансированности бюджетов</t>
  </si>
  <si>
    <t>Субсидия бюджетам муниципальных районов области на благоустройство зданий
муниципальных общеобразовательных организаций в целях соблюдения требований к воздушно-тепловому режиму, водоснабжению и канализации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</si>
  <si>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</si>
  <si>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</si>
  <si>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</si>
  <si>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</si>
  <si>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</si>
  <si>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</si>
  <si>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</si>
  <si>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</si>
  <si>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</si>
  <si>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</si>
  <si>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</si>
  <si>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</si>
  <si>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</si>
  <si>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</si>
  <si>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</si>
  <si>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</si>
  <si>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</si>
  <si>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</si>
  <si>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Субвенция  бюджетам поселений и городских округов области 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</si>
  <si>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бюджетам поселений и городских округов области 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</si>
  <si>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000 0801 55AA354530 540</t>
  </si>
  <si>
    <t>Иные межбюджетные трансферты 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</si>
  <si>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</si>
  <si>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 за счет средств областного дорожного фонда</t>
  </si>
  <si>
    <t>4.6.</t>
  </si>
  <si>
    <t>4.7.</t>
  </si>
  <si>
    <t>утвержденные бюджетные назначения</t>
  </si>
  <si>
    <t>Субсидия бюджетам муниципальных районов и городских округов области на модернизацию (капитальный ремонт, реконструкция) муниципальных детских школ искусств по видам искусств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</si>
  <si>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</si>
  <si>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</si>
  <si>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 бюджетам муниципальных районов области на создание в общеобразователь-ных организациях, расположенных в сельской местности и малых городах, условий для занятий физической культурой и спортом</t>
  </si>
  <si>
    <t>бюджетам муниципальных районов области на создание в общеобразователь-ных организациях, расположенных в сельской местности и малых городах, условий для занятий физической культурой и спортом</t>
  </si>
  <si>
    <t>Субсидия бюджетам муниципальных районов области на обеспечение функционирования центров цифрового образования детей «IT-куб»</t>
  </si>
  <si>
    <t>бюджетам муниципальных районов области на обеспечение функционирования центров цифрового образования детей «IT-куб»</t>
  </si>
  <si>
    <t>000 0703 5A8E4U1240 521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</si>
  <si>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</si>
  <si>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</si>
  <si>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</si>
  <si>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</si>
  <si>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</si>
  <si>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</si>
  <si>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</si>
  <si>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</si>
  <si>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</si>
  <si>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</si>
  <si>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</si>
  <si>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</si>
  <si>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692F254240 540</t>
  </si>
  <si>
    <t>4.11.</t>
  </si>
  <si>
    <t>4.12.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</si>
  <si>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</si>
  <si>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</si>
  <si>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000 1204 6651778600 540</t>
  </si>
  <si>
    <t xml:space="preserve">утвержденные бюджетные назначения 4*   </t>
  </si>
  <si>
    <t>4.13.</t>
  </si>
  <si>
    <t>4.14.</t>
  </si>
  <si>
    <t>3.21.</t>
  </si>
  <si>
    <t>Субсидия бюджетам поселений области на реализацию мероприятий по сокращению доли загрязненных сточных вод</t>
  </si>
  <si>
    <t>бюджетам поселений области на реализацию мероприятий по сокращению доли загрязненных сточных вод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</si>
  <si>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</si>
  <si>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Фонда содействия реформированию жилищно-коммунального хозяйства)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</si>
  <si>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Фонда содействия реформированию жилищно-коммунального хозяйства)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</si>
  <si>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</si>
  <si>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000 0501 5EAF367484 523</t>
  </si>
  <si>
    <t>4.15.</t>
  </si>
  <si>
    <t>4.16.</t>
  </si>
  <si>
    <t>4.17.</t>
  </si>
  <si>
    <t>4.18.</t>
  </si>
  <si>
    <t>4.19.</t>
  </si>
  <si>
    <t>4.20.</t>
  </si>
  <si>
    <t>4.21.</t>
  </si>
  <si>
    <t>4.22.</t>
  </si>
  <si>
    <t>Иные межбюджетные трансферты бюджетам городских округов области на обеспечение
бесперебойного функционирования городского наземного электрического транспорта</t>
  </si>
  <si>
    <t>бюджетам городских округов области на обеспечение бесперебойного функционирования городского наземного электрического транспорта</t>
  </si>
  <si>
    <t>000 0408 5Ж11178910 540</t>
  </si>
  <si>
    <t>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воздушно-тепловому режиму, водоснабжению и канализации</t>
  </si>
  <si>
    <t>Иные межбюджетные трансферты бюджетам муниципальных районов области
на создание условий для ведения здорового образа жизни</t>
  </si>
  <si>
    <t>000 0503 6920478150 540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</si>
  <si>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</si>
  <si>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</si>
  <si>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бюджетам муниципальных районов, городских округов и поселений области за счет средств, выделяемых из резервного фонда Правительства Саратовской области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</si>
  <si>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</si>
  <si>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</si>
  <si>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</si>
  <si>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</si>
  <si>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</si>
  <si>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</si>
  <si>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</si>
  <si>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</si>
  <si>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</si>
  <si>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</si>
  <si>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</si>
  <si>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</si>
  <si>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</si>
  <si>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</si>
  <si>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</si>
  <si>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</si>
  <si>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</si>
  <si>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</si>
  <si>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</si>
  <si>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</si>
  <si>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</si>
  <si>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</si>
  <si>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</si>
  <si>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</si>
  <si>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</si>
  <si>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</si>
  <si>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</si>
  <si>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</si>
  <si>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</si>
  <si>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</si>
  <si>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</si>
  <si>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</si>
  <si>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</si>
  <si>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</si>
  <si>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</si>
  <si>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</si>
  <si>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</si>
  <si>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</si>
  <si>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</si>
  <si>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</si>
  <si>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</si>
  <si>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</si>
  <si>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</si>
  <si>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</si>
  <si>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</si>
  <si>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</si>
  <si>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</si>
  <si>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</si>
  <si>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</si>
  <si>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</si>
  <si>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</si>
  <si>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</si>
  <si>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</si>
  <si>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</si>
  <si>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</si>
  <si>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</si>
  <si>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</si>
  <si>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</si>
  <si>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</si>
  <si>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</si>
  <si>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</si>
  <si>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</si>
  <si>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</si>
  <si>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</si>
  <si>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</si>
  <si>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</si>
  <si>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</si>
  <si>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</si>
  <si>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</si>
  <si>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</si>
  <si>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</si>
  <si>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</si>
  <si>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</si>
  <si>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</si>
  <si>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</si>
  <si>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</si>
  <si>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</si>
  <si>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</si>
  <si>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</si>
  <si>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</si>
  <si>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</si>
  <si>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</si>
  <si>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Саратовский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</si>
  <si>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</si>
  <si>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</si>
  <si>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</si>
  <si>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</si>
  <si>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</si>
  <si>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</si>
  <si>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</si>
  <si>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</si>
  <si>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</si>
  <si>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</si>
  <si>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</si>
  <si>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</si>
  <si>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</si>
  <si>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</si>
  <si>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</si>
  <si>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</si>
  <si>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</si>
  <si>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</si>
  <si>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</si>
  <si>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</si>
  <si>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</si>
  <si>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</si>
  <si>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</si>
  <si>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</si>
  <si>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</si>
  <si>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</si>
  <si>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</si>
  <si>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</si>
  <si>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</si>
  <si>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</si>
  <si>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</si>
  <si>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</si>
  <si>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</si>
  <si>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</si>
  <si>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</si>
  <si>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</si>
  <si>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</si>
  <si>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</si>
  <si>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</si>
  <si>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</si>
  <si>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</si>
  <si>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</si>
  <si>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</si>
  <si>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</si>
  <si>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</si>
  <si>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</si>
  <si>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</si>
  <si>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</si>
  <si>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</si>
  <si>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</si>
  <si>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</si>
  <si>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</si>
  <si>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</si>
  <si>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</si>
  <si>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</si>
  <si>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</si>
  <si>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</si>
  <si>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</si>
  <si>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</si>
  <si>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</si>
  <si>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</si>
  <si>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</si>
  <si>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</si>
  <si>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</si>
  <si>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</si>
  <si>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</si>
  <si>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</si>
  <si>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</si>
  <si>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Расковское МО</t>
  </si>
  <si>
    <t>Рыбушанское МО</t>
  </si>
  <si>
    <t>Усть-Курдюмское МО</t>
  </si>
  <si>
    <t>Саратовский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</si>
  <si>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</si>
  <si>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</si>
  <si>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</si>
  <si>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</si>
  <si>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</si>
  <si>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</si>
  <si>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</si>
  <si>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</si>
  <si>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</si>
  <si>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</si>
  <si>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</si>
  <si>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</si>
  <si>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*</t>
  </si>
  <si>
    <t xml:space="preserve">утвержденные бюджетные назначения *  </t>
  </si>
  <si>
    <t>Дотации бюджетам муниципальных районов и городских округов области на компенсацию
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с 1 января 2021 года</t>
  </si>
  <si>
    <t>000 1402 6640170700 512</t>
  </si>
  <si>
    <t>бюджетам муниципальных районов и городских округов области на компенсацию
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с 1 января 2021 года</t>
  </si>
  <si>
    <t>000 1402 664017080К 512</t>
  </si>
  <si>
    <t>Дотации бюджетам муниципальных районов области на обеспечение финансовой устойчивости местных бюджетов в условиях нестабильной ситуации, связанной с пандемией новой коронавирусной инфекции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</si>
  <si>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</si>
  <si>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</si>
  <si>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</si>
  <si>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</si>
  <si>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</si>
  <si>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</si>
  <si>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</si>
  <si>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</si>
  <si>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</si>
  <si>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</si>
  <si>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</si>
  <si>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</si>
  <si>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</si>
  <si>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</si>
  <si>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</si>
  <si>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</si>
  <si>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</si>
  <si>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</si>
  <si>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</si>
  <si>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</si>
  <si>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</si>
  <si>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</si>
  <si>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</si>
  <si>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</si>
  <si>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</si>
  <si>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</si>
  <si>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</si>
  <si>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</si>
  <si>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</si>
  <si>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</si>
  <si>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</si>
  <si>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</si>
  <si>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</si>
  <si>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</si>
  <si>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</si>
  <si>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</si>
  <si>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</si>
  <si>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</si>
  <si>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</si>
  <si>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</si>
  <si>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</si>
  <si>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</si>
  <si>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</si>
  <si>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</si>
  <si>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</si>
  <si>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</si>
  <si>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</si>
  <si>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</si>
  <si>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</si>
  <si>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</si>
  <si>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</si>
  <si>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</si>
  <si>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</si>
  <si>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</si>
  <si>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</si>
  <si>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</si>
  <si>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</si>
  <si>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</si>
  <si>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</si>
  <si>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</si>
  <si>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</si>
  <si>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</si>
  <si>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</si>
  <si>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</si>
  <si>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</si>
  <si>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</si>
  <si>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</si>
  <si>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</si>
  <si>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</si>
  <si>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</si>
  <si>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</si>
  <si>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</si>
  <si>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</si>
  <si>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</si>
  <si>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</si>
  <si>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</si>
  <si>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</si>
  <si>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</si>
  <si>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</si>
  <si>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</si>
  <si>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</si>
  <si>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</si>
  <si>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</si>
  <si>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</si>
  <si>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</si>
  <si>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</si>
  <si>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</si>
  <si>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</si>
  <si>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</si>
  <si>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</si>
  <si>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</si>
  <si>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</si>
  <si>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</si>
  <si>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</si>
  <si>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</si>
  <si>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</si>
  <si>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</si>
  <si>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</si>
  <si>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</si>
  <si>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</si>
  <si>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</si>
  <si>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</si>
  <si>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</si>
  <si>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</si>
  <si>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</si>
  <si>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</si>
  <si>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</si>
  <si>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</si>
  <si>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</si>
  <si>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</si>
  <si>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</si>
  <si>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</si>
  <si>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</si>
  <si>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</si>
  <si>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</si>
  <si>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</si>
  <si>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</si>
  <si>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</si>
  <si>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</si>
  <si>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</si>
  <si>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</si>
  <si>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</si>
  <si>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</si>
  <si>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</si>
  <si>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</si>
  <si>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</si>
  <si>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</si>
  <si>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</si>
  <si>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</si>
  <si>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</si>
  <si>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</si>
  <si>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</si>
  <si>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</si>
  <si>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</si>
  <si>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</si>
  <si>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</si>
  <si>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</si>
  <si>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</si>
  <si>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</si>
  <si>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</si>
  <si>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</si>
  <si>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</si>
  <si>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</si>
  <si>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</si>
  <si>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</si>
  <si>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</si>
  <si>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</si>
  <si>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</si>
  <si>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</si>
  <si>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</si>
  <si>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</si>
  <si>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</si>
  <si>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</si>
  <si>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</si>
  <si>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</si>
  <si>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</si>
  <si>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</si>
  <si>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</si>
  <si>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</si>
  <si>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</si>
  <si>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</si>
  <si>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</si>
  <si>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</si>
  <si>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</si>
  <si>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</si>
  <si>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</si>
  <si>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</si>
  <si>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</si>
  <si>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</si>
  <si>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</si>
  <si>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</si>
  <si>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</si>
  <si>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</si>
  <si>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</si>
  <si>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</si>
  <si>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</si>
  <si>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</si>
  <si>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Александровское МО</t>
  </si>
  <si>
    <t>Багаевское МО</t>
  </si>
  <si>
    <t>Вольновское МО</t>
  </si>
  <si>
    <t>Дубковское МО</t>
  </si>
  <si>
    <t>Краснооктябрьское МО</t>
  </si>
  <si>
    <t>МО Красный Текстильщик</t>
  </si>
  <si>
    <t>Михайловское МО</t>
  </si>
  <si>
    <t>Соколовское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</si>
  <si>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</si>
  <si>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</si>
  <si>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</si>
  <si>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</si>
  <si>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</si>
  <si>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</si>
  <si>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</si>
  <si>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</si>
  <si>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</si>
  <si>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</si>
  <si>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</si>
  <si>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</si>
  <si>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</si>
  <si>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</si>
  <si>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</si>
  <si>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</si>
  <si>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</si>
  <si>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</si>
  <si>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</si>
  <si>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</si>
  <si>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</si>
  <si>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</si>
  <si>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</si>
  <si>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</si>
  <si>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</si>
  <si>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</si>
  <si>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</si>
  <si>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</si>
  <si>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</si>
  <si>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</si>
  <si>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</si>
  <si>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</si>
  <si>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</si>
  <si>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</si>
  <si>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</si>
  <si>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</si>
  <si>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</si>
  <si>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</si>
  <si>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</si>
  <si>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</si>
  <si>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</si>
  <si>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</si>
  <si>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</si>
  <si>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</si>
  <si>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</si>
  <si>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</si>
  <si>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</si>
  <si>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</si>
  <si>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Красный Текстильщик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</si>
  <si>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</si>
  <si>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</si>
  <si>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</si>
  <si>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</si>
  <si>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</si>
  <si>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</si>
  <si>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</si>
  <si>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</si>
  <si>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000 0409 5Ж2R1U7190 521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</si>
  <si>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</si>
  <si>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</si>
  <si>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обеспечение деятельности муниципальных бизнес-инкубаторов</t>
  </si>
  <si>
    <t>Субсидия бюджетам муниципальных районов и городских округов области на выравнивание возможностей местных бюджетов по обеспечению образовательной деятельности муниципальных общеобразовательных учреждений</t>
  </si>
  <si>
    <t>000 0702 5A21171110 521</t>
  </si>
  <si>
    <t>бюджетам муниципальных районов и городских округов области на выравнивание возможностей местных бюджетов по обеспечению образовательной деятельности муниципальных общеобразовательных учреждений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</si>
  <si>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</si>
  <si>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Субсидия бюджетам муниципальных районов и поселений области на развитие инженерной инфраструктуры на сельских территориях (развитие водоснабжения (локальные водоводы) на сельских территориях)</t>
  </si>
  <si>
    <t>бюджетам муниципальных районов и поселений области на развитие инженерной инфраструктуры на сельских территориях (развитие водоснабжения (локальные водоводы) на сельских территориях)</t>
  </si>
  <si>
    <t>Субсидия бюджетам поселений области на создание, реконструкцию (модернизацию), капитальный ремонт объектов социальной и культурной сферы</t>
  </si>
  <si>
    <t>000 1403 70304R5767 523</t>
  </si>
  <si>
    <t>бюджетам поселений области на создание, реконструкцию (модернизацию), капитальный ремонт объектов социальной и культурной сферы</t>
  </si>
  <si>
    <t>утвержденные бюджетные назначения*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</si>
  <si>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</si>
  <si>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</si>
  <si>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</si>
  <si>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</si>
  <si>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</si>
  <si>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Субсидия бюджетам муниципальных районов области на государственную поддержку отрасли культуры (создание и модернизация учреждений культурно-досугового типа в сельской местности)</t>
  </si>
  <si>
    <t>бюджетам муниципальных районов области на государственную поддержку отрасли культуры (создание и модернизация учреждений культурно-досугового типа в сельской местности)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</si>
  <si>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</si>
  <si>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</si>
  <si>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0703 55БA255192 523             000 0801 55БA255192 523</t>
  </si>
  <si>
    <t>000 0801 55БA255194 523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</si>
  <si>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</si>
  <si>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1403 5E1F150210 523</t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</si>
  <si>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</si>
  <si>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0703 55AA155195 523</t>
  </si>
  <si>
    <t>Субсидия бюджетам муниципальных районов и городских округов области на создание новых мест в общеобразовательных организациях</t>
  </si>
  <si>
    <t>бюджетам муниципальных районов и городских округов области на создание новых мест в общеобразовательных организациях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</si>
  <si>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
и технологической направленностей в общеобразовательных организациях</t>
  </si>
  <si>
    <t>000 0702 5A2E1U1290 521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</si>
  <si>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
и технологической направленностей в общеобразовательных организациях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</si>
  <si>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</si>
  <si>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</si>
  <si>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</si>
  <si>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000 0702 5A220R2550 521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</si>
  <si>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</si>
  <si>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</t>
  </si>
  <si>
    <t>Субсидии 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</si>
  <si>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</si>
  <si>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</si>
  <si>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 xml:space="preserve">бюджетам муниципальных районов
и городских округов области на обеспечение образовательных
организаций материально-технической базой для внедрения
цифровой образовательной среды
</t>
  </si>
  <si>
    <t>Субсидия бюджетам городских округов области на выполнение мероприятий по ремонту автомобильных дорог общего пользования местного значения в границах городских округов области за счет средств областного дорожного фонда</t>
  </si>
  <si>
    <t>000 0409 5Ж222D7210 521</t>
  </si>
  <si>
    <t>бюджетам городских округов области на выполнение мероприятий по ремонту автомобильных дорог общего пользования местного значения в границах городских округов области за счет средств областного дорожного фонда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</si>
  <si>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</si>
  <si>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 521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</si>
  <si>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</si>
  <si>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Субсидия бюджетам муниципальных районов области на реализацию мероприятий по благоустройству сельских территорий 2*</t>
  </si>
  <si>
    <t>утвержденные бюджетные назначения 2*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</si>
  <si>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</si>
  <si>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</si>
  <si>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>000 1006  9610076400 530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</si>
  <si>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</si>
  <si>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 xml:space="preserve">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</si>
  <si>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</si>
  <si>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</si>
  <si>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Субвенция бюджетам муниципальных районов и городских округов области на проведение Всероссийской переписи населения 2020 года</t>
  </si>
  <si>
    <t>бюджетам муниципальных
районов и городских округов области на проведение Всероссийской переписи населения 2020 года</t>
  </si>
  <si>
    <t>000 0113 5811554690 530</t>
  </si>
  <si>
    <t>Остаток средств к распределению 2*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</si>
  <si>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</si>
  <si>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</si>
  <si>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 xml:space="preserve">утвержденные бюджетные назначения*   </t>
  </si>
  <si>
    <t>Иные межбюджетные трансферты бюджетам городских округов области на реализацию мероприятий по строительству объектов физической культуры и спорта</t>
  </si>
  <si>
    <t>бюджетам городских округов области на реализацию мероприятий по строительству объектов физической культуры и спорта</t>
  </si>
  <si>
    <t>000 1102 5641072820 540</t>
  </si>
  <si>
    <t>Иные межбюджетные трансферты бюджетам поселений области на создание виртуальных концертных залов</t>
  </si>
  <si>
    <t>бюджетам поселений области на создание виртуальных концертных залов</t>
  </si>
  <si>
    <t>Иные межбюджетные трансферты бюджетам бюджетам муниципальных районов и поселений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</si>
  <si>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бюджетам бюджетам муниципальных районов и поселений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</si>
  <si>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000 0801 55А2255780 540</t>
  </si>
  <si>
    <t>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 за счет средств областного дорожного фонда</t>
  </si>
  <si>
    <t>000 1103 56413R4260 540</t>
  </si>
  <si>
    <t>бюджетам муниципальных районов области на создание условий для ведения здорового образа жизни</t>
  </si>
  <si>
    <t>000 0408 5Ж10878900 540</t>
  </si>
  <si>
    <t>бюджетам муниципальных районов и городских округов области на благоустройство территорий общеобразовательных организаций</t>
  </si>
  <si>
    <t>000 0702 5A22075500 540</t>
  </si>
  <si>
    <t>2*  в соответствии с распределением, утвержденным постановлениями Правительства Саратовской области от 17 марта 2021 года № 167-П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аварийно-восстановительных работ, связанных с ликвидацией последствий чрезвычайных ситуаций» (3 704,109 тыс. руб.)</t>
  </si>
  <si>
    <t>000 0702 5A22078160 540</t>
  </si>
  <si>
    <t xml:space="preserve">бюджетам городских округов области на оснащение вновь вводимых общеобразовательных организаций средствами обучения и воспитания </t>
  </si>
  <si>
    <t>3*  в соответствии с распределением, утвержденным постановлениями Правительства Саратовской области от 12 февраля  2021 года № 77-П «О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вновь вводимых общеобразовательных организаций средствами обучения и воспитания» (70000,0 тыс. руб.)</t>
  </si>
  <si>
    <t>000 0701 5A10774100 540</t>
  </si>
  <si>
    <t>бюджетам муниципальных районов области на проведение текущего и капитального ремонта муниципальных дошкольных образовательных организаций</t>
  </si>
  <si>
    <t>000 0801 5570778220 540</t>
  </si>
  <si>
    <t>000 0503 6920478141 540</t>
  </si>
  <si>
    <t xml:space="preserve">000 1403 6640379990 540              </t>
  </si>
  <si>
    <t>Утвержденные бюджетные назначения*</t>
  </si>
  <si>
    <t>000 0105 9020051200 530</t>
  </si>
  <si>
    <t>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</si>
  <si>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за 1 полугодие 2021 года</t>
  </si>
  <si>
    <t>Сведения о предоставленных из бюджета Саратовской области межбюджетных трансфертах бюджетам муниципальных образований за 1 полугодие 2021 года</t>
  </si>
  <si>
    <t>Сведения о предоставлении из бюджета Саратовской области межбюджетных трансфертов местным бюджетам за 1 полугодие 2021 года</t>
  </si>
  <si>
    <t>*  в соответствии с Законом Саратовской области «Об областном бюджете на 2021 год и на плановый период 2022 и 2023 годов» в редакции от 23.06.2021 года</t>
  </si>
  <si>
    <t>бюджетам муниципальных районов области на обеспечение финансовой устойчивости местных бюджетов в условиях нестабильной ситуации,
связанной с пандемией новой коронавирусной инфекции</t>
  </si>
  <si>
    <t>2* в соответствии с Законом Саратовской области «Об областном бюджете на 2021 год и на плановый период 2022 и 2023 годов» в редакции от 23.06.2021 года и бюджетной росписью (распределением, утвержденным правовым актом Правительства области)</t>
  </si>
  <si>
    <t>2* в соответствии с распределением, утвержденным распоряжением Правительства Саратовской области от 25 января 2021 года № 18-Пр «О внесении изменений в распределение на 2021 год и на плановый период 2022 и 2023 годов субсидии бюджетам муниципальных районов области на реализацию мероприятий по благоустройству сельских территорий»  (24 694,1 тыс. руб.)</t>
  </si>
  <si>
    <t xml:space="preserve">утвержденные бюджетные назначения 3*  </t>
  </si>
  <si>
    <t>Остаток средств к распределению 4*</t>
  </si>
  <si>
    <t>4*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</si>
  <si>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3* в соответствии с распределением, утвержденным постановлением Правительства Саратовской области от 2 июня 2021 года № 418-П О распределении на 2021 год субсидии из областного бюджета бюджетам городских округов, городских и сельских поселений области на реализацию инициативных проектов»  (119 799,6 тыс. руб.)</t>
  </si>
  <si>
    <t>Иные межбюджетные трансферты бюджетам муниципальных районов, городских округов и поселений области за счет средств, выделяемых из резервного фонда Правительства Саратовской области 4*</t>
  </si>
  <si>
    <t>Иные межбюджетные трансферты бюджетам городских округов области на оснащение вновь вводимых общеобразовательных организаций средствами обучения и воспитания 5*</t>
  </si>
  <si>
    <t>4*  в соответствии с распределением, утвержденным постановлениями Правительства Саратовской области от 17 марта 2021 года № 167-П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аварийно-восстановительных работ, связанных с ликвидацией последствий чрезвычайных ситуаций» (3 704,109 тыс. руб.)</t>
  </si>
  <si>
    <t>5*  в соответствии с распределением, утвержденным постановлениями Правительства Саратовской области от 12 февраля  2021 года № 77-П «О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вновь вводимых общеобразовательных организаций средствами обучения и воспитания» (70000,0 тыс. руб.)</t>
  </si>
  <si>
    <t>Субсидия бюджетам городских округов, городских и сельских поселений области на реализацию инициативных проектов 3*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</si>
  <si>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</si>
  <si>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</si>
  <si>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
деятельности по обращению с животными без владельцев</t>
  </si>
  <si>
    <t>Субвенция 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</si>
  <si>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3.22.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</si>
  <si>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надзора и лицензионного контроля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</si>
  <si>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</si>
  <si>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надзора и лицензионного контроля</t>
  </si>
  <si>
    <t>Иные межбюджетные трансферты  бюджетам городских округов области на обновление наземного общественного пассажирского транспорта</t>
  </si>
  <si>
    <t>бюджетам городских округов области на обновление наземного общественного пассажирского транспорта</t>
  </si>
  <si>
    <t>4.23.</t>
  </si>
  <si>
    <t>Иные межбюджетные трансферты бюджетам муниципальных районов, городских округов и поселений области на достижение надлежащего уровня оплаты труда в органах местного самоуправления</t>
  </si>
  <si>
    <t>000 0113 6610678620 540</t>
  </si>
  <si>
    <t xml:space="preserve"> бюджетам муниципальных районов, городских округов и поселений области на достижение надлежащего уровня оплаты труда в органах местного самоуправления</t>
  </si>
  <si>
    <t>РадищевскоеМО</t>
  </si>
  <si>
    <t>4.24.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</si>
  <si>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</si>
  <si>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000 1403 5823878920 540</t>
  </si>
  <si>
    <t>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</si>
  <si>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4.25.</t>
  </si>
  <si>
    <t>4.26.</t>
  </si>
  <si>
    <t>4.27.</t>
  </si>
  <si>
    <t>4.28.</t>
  </si>
  <si>
    <t>бюджетам городских округов области на выполнение строительно-монтажных работ по строительству и ремонту пешеходных зон и тротуаро</t>
  </si>
  <si>
    <t xml:space="preserve">утвержденные бюджетные назначения 5*   </t>
  </si>
  <si>
    <t>5*  в соответствии с распределением, утвержденным постановлениями Правительства Саратовской области от 5 апреля 2021 года № 220-П «О распределении иных межбюджетных трансфертов бюджетам городских округов области на выполнение строительно-монтажных работ по строительству и ремонту пешеходных зон и тротуаров» (300000,0 тыс. руб.)</t>
  </si>
  <si>
    <t>Иные межбюджетные трансферты бюджетам городских округов области на выполнение строительно-монтажных работ по строительству и ремонту пешеходных зон и тротуаров 7*</t>
  </si>
  <si>
    <t>7*  в соответствии с распределением, утвержденным постановлениями Правительства Саратовской области от 5 апреля 2021 года № 220-П «О распределении иных межбюджетных трансфертов бюджетам городских округов области на выполнение строительно-монтажных работ по строительству и ремонту пешеходных зон и тротуаров» (300000,0 тыс. руб.)</t>
  </si>
  <si>
    <t xml:space="preserve">утвержденные бюджетные назначения 6*   </t>
  </si>
  <si>
    <t>6*  в соответствии с распределением, утвержденным постановлениями Правительства Саратовской области от 9 апреля 2021 года № 230-П «О методике распределения и порядке предоставления из областного бюджета иного межбюджетного трансферта бюджетам городских округов области на проведение капитального и текущего ремонтов муниципальных дошкольных образовательных организаций» (80000,0 тыс. руб.)</t>
  </si>
  <si>
    <t>8*  в соответствии с распределением, утвержденным постановлениями Правительства Саратовской области от 9 апреля 2021 года № 230-П «О методике распределения и порядке предоставления из областного бюджета иного межбюджетного трансферта бюджетам городских округов области на проведение капитального и текущего ремонтов муниципальных дошкольных образовательных организаций» (80000,0 тыс. руб.)</t>
  </si>
  <si>
    <t>Иных межбюджетные трансферты бюджетам муниципальных районов области на проведение текущего и капитального ремонта муниципальных дошкольных образовательных организаций 8*</t>
  </si>
  <si>
    <t>бюджетам городских округов области на оснащение и укрепление материально-технической базы в дошкольных образовательных организациях</t>
  </si>
  <si>
    <t>бюджетам городских округов области на оснащение и укрепление материально-технической базы в образовательных организациях</t>
  </si>
  <si>
    <t>Иные межбюджетные трансферты бюджетам городских округов области на оснащение и укрепление материально-технической базы в дошкольных образовательных организациях  6*</t>
  </si>
  <si>
    <t>Иные межбюджетные трансферты бюджетам городских округов области на оснащение и укрепление материально-технической базы в образовательных организациях 6*</t>
  </si>
  <si>
    <t>4*  в соответствии с распределением, утвержденным постановлениями Правительства Саратовской области от 23 марта 2021 года № 185-П «О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и укрепление материально-технической базы образовательных организаций» (в ред. от 1 апреля 2021 года № 214-П, от 9 апреля 2021 года № 237-П, от 27 мая 2021 года № 382-П) (341 927,0 тыс. руб.)</t>
  </si>
  <si>
    <t>6*  в соответствии с распределением, утвержденным постановлениями Правительства Саратовской области от 23 марта 2021 года № 185-П «О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и укрепление материально-технической базы образовательных организаций» (в ред. от 1 апреля 2021 года № 214-П, от 9 апреля 2021 года № 237-П, от 27 мая 2021 года № 382-П) (341 927,0 тыс. руб.)</t>
  </si>
  <si>
    <t>000 0701 5A10779Г41 540          000 0701 5A10779Г42 540        000 0701 5A10779Г43 540</t>
  </si>
  <si>
    <t>000 0702 5A22079Г41 540       000 0702 5A22079Г42 540         000 0702 5A22079Г43 540</t>
  </si>
  <si>
    <t>000 1403 6640379993 540</t>
  </si>
  <si>
    <t xml:space="preserve">утвержденные бюджетные назначения 7*   </t>
  </si>
  <si>
    <t>7*  в соответствии с распределением, утвержденным постановлениями Правительства Саратовской области от 26 апреля 2021 года № 294-П-П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оснащение и укрепление материально-технической базы образовательных организаций» (19 508 тыс. руб.)</t>
  </si>
  <si>
    <t>Иные межбюджетные трансферте бюджетам муниципальных районов и городских округов области на оснащение и укрепление материально-технической базы образовательных организаций 9*</t>
  </si>
  <si>
    <t>9*  в соответствии с распределением, утвержденным постановлениями Правительства Саратовской области от 26 апреля 2021 года № 294-П-П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оснащение и укрепление материально-технической базы образовательных организаций» (19 508 тыс. руб.)</t>
  </si>
  <si>
    <t>бюджетам муниципальных районов и городских округов области на оснащение и укрепление материально-технической базы образовательных организаций</t>
  </si>
  <si>
    <t xml:space="preserve">утвержденные бюджетные назначения 8*   </t>
  </si>
  <si>
    <t>Иные межбюджетные трансферты бюджетам муниципальных районов области на завершение строительства дошкольных образовательных организаций, включая общестроительные работы, благоустройство, озеленение, приобретение технологического оборудования и мебели, приобретение и установку малых архитектурных форм 10*</t>
  </si>
  <si>
    <t>бюджетам муниципальных районов области на завершение строительства дошкольных образовательных организаций, включая общестроительные работы, благоустройство, озеленение, приобретение технологического оборудования и мебели, приобретение и установку малых архитектурных форм</t>
  </si>
  <si>
    <t>000 1403 6640379991 540</t>
  </si>
  <si>
    <t xml:space="preserve">утвержденные бюджетные назначения 9*   </t>
  </si>
  <si>
    <t>11*  в соответствии с распределением, утвержденным постановлениями Правительства Саратовской области от 30 апреля 2021 года № 307-П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спортом» (47 900,0 тыс. руб.)</t>
  </si>
  <si>
    <t>10*  в соответствии с распределением, утвержденным постановлениями Правительства Саратовской области от 26 апреля 2021 года № 295-П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завершение строительства дошкольных образовательных организаций, включая общестроительные работы, благоустройство, озеленение, приобретение технологического оборудования и мебели, приобретение и установку малых архитектурных форм» (9400,0 тыс. руб.)</t>
  </si>
  <si>
    <t>8*  в соответствии с распределением, утвержденным постановлениями Правительства Саратовской области от 26 апреля 2021 года № 295-П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завершение строительства дошкольных образовательных организаций, включая общестроительные работы, благоустройство, озеленение, приобретение технологического оборудования и мебели, приобретение и установку малых архитектурных форм» (9400,0 тыс. руб.)</t>
  </si>
  <si>
    <t>9*  в соответствии с распределением, утвержденным постановлениями Правительства Саратовской области от 30 апреля 2021 года № 307-П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спортом» (47 900,0 тыс. руб.)</t>
  </si>
  <si>
    <t>000 0702 6640379990</t>
  </si>
  <si>
    <t>Иные межбюджетные трансферты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 11*</t>
  </si>
  <si>
    <t>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</t>
  </si>
  <si>
    <t xml:space="preserve">утвержденные бюджетные назначения 10*   </t>
  </si>
  <si>
    <t>12*  в соответствии с распределением, утвержденным постановлениями Правительства Саратовской области от 20 мая 2021 года № 348-П «О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разработку проектно-сметной документации в отношении объектов, находящихся в муниципальной собственности, в целях сохранения культурно-исторического облика муниципальных районов и городских округов области» (15 000,0 тыс. руб.)</t>
  </si>
  <si>
    <t>10*  в соответствии с распределением, утвержденным постановлениями Правительства Саратовской области от 20 мая 2021 года № 348-П «О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разработку проектно-сметной документации в отношении объектов, находящихся в муниципальной собственности, в целях сохранения культурно-исторического облика муниципальных районов и городских округов области» (15 000,0 тыс. руб.)</t>
  </si>
  <si>
    <t>Иные межбюджетные трансферты бюджетам муниципальных районов и городских округов области на разработку проектно-сметной документации в отношении объектов, находящихся в муниципальной собственности, в целях сохранения культурно-исторического облика муниципальных районов и городских округов области 12*</t>
  </si>
  <si>
    <t>бюджетам муниципальных районов и городских округов области на разработку проектно-сметной документации в отношении объектов, находящихся в муниципальной собственности, в целях сохранения культурно-исторического облика муниципальных районов и городских округов области</t>
  </si>
  <si>
    <t>11*  в соответствии с распределением, утвержденным постановлениями Правительства Саратовской области от 20 мая 2021 года № 352-П « 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(71 434,7 тыс. руб.)</t>
  </si>
  <si>
    <t>13*  в соответствии с распределением, утвержденным постановлениями Правительства Саратовской области от 20 мая 2021 года № 352-П « 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(71 434,7 тыс. руб.)</t>
  </si>
  <si>
    <t>Иные межбюджетные трансферты бюджетам муниципальных районов и поселений области на выполнение работ по аккумуляции (закачке) воды в пруды и водохранилища 13*</t>
  </si>
  <si>
    <t>4.29.</t>
  </si>
  <si>
    <t>4.30.</t>
  </si>
  <si>
    <t>4.31.</t>
  </si>
  <si>
    <t>4.32.</t>
  </si>
  <si>
    <t>4.33.</t>
  </si>
  <si>
    <t xml:space="preserve">утвержденные бюджетные назначения 11*   </t>
  </si>
  <si>
    <t xml:space="preserve"> бюджетам муниципальных районов и поселений области на выполнение работ по аккумуляции (закачке) воды в пруды и водохранилища </t>
  </si>
  <si>
    <t>000 1403 6640379995 540</t>
  </si>
  <si>
    <t>12*  в соответствии с распределением, утвержденным постановлениями Правительства Саратовской области от 24 мая 2021 года № 364-П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(19 779,8 тыс. руб.)</t>
  </si>
  <si>
    <t>14*  в соответствии с распределением, утвержденным постановлениями Правительства Саратовской области от 24 мая 2021 года № 364-П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(19 779,8 тыс. руб.)</t>
  </si>
  <si>
    <t>Иные межбюджетные трансферты бюджетам муниципальных районов и городских округов области на укрепление материально-технической базы муниципальных образовательных организаций 14*</t>
  </si>
  <si>
    <t>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</si>
  <si>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 xml:space="preserve">утвержденные бюджетные назначения 12*   </t>
  </si>
  <si>
    <t>000 1403 6640379994 000</t>
  </si>
  <si>
    <t xml:space="preserve">утвержденные бюджетные назначения 13*   </t>
  </si>
  <si>
    <t>13*  в соответствии с распределением, утвержденным постановлениями Правительства Саратовской области от 26 мая 2021 года № 377-П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мероприятия по благоустройству дворовых территорий – оборудование детских игровых площадок» (1815,0 тыс. руб.)</t>
  </si>
  <si>
    <t>15*  в соответствии с распределением, утвержденным постановлениями Правительства Саратовской области от 26 мая 2021 года № 377-П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мероприятия по благоустройству дворовых территорий – оборудование детских игровых площадок» (1815,0 тыс. руб.)</t>
  </si>
  <si>
    <t>Иные межбюджетные трансферты бюджетам муниципальных районов и городских округов области на мероприятия по благоустройству дворовых территорий – оборудование детских игровых площадок 15*</t>
  </si>
  <si>
    <t>бюджетам муниципальных районов и городских округов области на мероприятия по благоустройству дворовых территорий – оборудование детских игровых площадок</t>
  </si>
  <si>
    <t>000 0503 6640379997 540</t>
  </si>
  <si>
    <t>14*  в соответствии с распределением, утвержденным постановлениями Правительства Саратовской области от 27 мая 2021 года № 381-П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реализацию мероприятия по обустройству причального сооружения для пассажирских речных судов» (25000,0 тыс. руб.)</t>
  </si>
  <si>
    <t>16*  в соответствии с распределением, утвержденным постановлениями Правительства Саратовской области от 27 мая 2021 года № 381-П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реализацию мероприятия по обустройству причального сооружения для пассажирских речных судов» (25000,0 тыс. руб.)</t>
  </si>
  <si>
    <t xml:space="preserve">утвержденные бюджетные назначения 14*   </t>
  </si>
  <si>
    <t>Иные межбюджетные трансферты бюджетам муниципальных районов Саратовской области на реализацию мероприятия по обустройству причального сооружения для пассажирских речных судов 16*</t>
  </si>
  <si>
    <t>бюджетам муниципальных районов Саратовской области на реализацию мероприятия по обустройству причального сооружения для пассажирских речных судов</t>
  </si>
  <si>
    <t xml:space="preserve">утвержденные бюджетные назначения 15*   </t>
  </si>
  <si>
    <t>15*  в соответствии с распределением, утвержденным постановлениями Правительства Саратовской области от 2 июня 2021 года № 415-П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и муниципальных унитарных предприятий, осуществляющих деятельность в сфере физической культуры и спорта» (1700,0 тыс. руб.)</t>
  </si>
  <si>
    <t>17*  в соответствии с распределением, утвержденным постановлениями Правительства Саратовской области от 2 июня 2021 года № 415-П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и муниципальных унитарных предприятий, осуществляющих деятельность в сфере физической культуры и спорта» (1700,0 тыс. руб.)</t>
  </si>
  <si>
    <t>4.34.</t>
  </si>
  <si>
    <t>4.35.</t>
  </si>
  <si>
    <t>4.37.</t>
  </si>
  <si>
    <t>4.36.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</si>
  <si>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 и муниципальных унитарных предприятий, осуществляющих деятельность в сфере физической культуры и спорта 17*</t>
  </si>
  <si>
    <t xml:space="preserve"> бюджетам муниципальных районов, городских округов и поселений области на укрепление материально-технической базы муниципальных учреждений и муниципальных унитарных предприятий, осуществляющих деятельность в сфере физической культуры и спорта</t>
  </si>
  <si>
    <t>000 0408 6640379998 540</t>
  </si>
  <si>
    <t>000 1102 664037999Б 540</t>
  </si>
  <si>
    <t>Иные межбюджетные трансферты бюджетам городских поселений области  на приобретение специализированной коммунальной техники для нужд городского поселения 18*</t>
  </si>
  <si>
    <t xml:space="preserve">утвержденные бюджетные назначения 16*   </t>
  </si>
  <si>
    <t>бюджетам городских поселений области  на приобретение специализированной коммунальной техники для нужд городского поселения</t>
  </si>
  <si>
    <t>000 0503 664037999Г 540</t>
  </si>
  <si>
    <t xml:space="preserve">утвержденные бюджетные назначения 17*   </t>
  </si>
  <si>
    <t>17*  в соответствии с распределением, утвержденным постановлениями Правительства Саратовской области от 24 июня 2021 года № 485-П 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оснащение оборудованием, мебелью, средствами обучения и воспитания муниципальных образовательных организаций в целях их ввода в эксплуатацию после проведения капитального ремонта» (22000,0 тыс. руб.)</t>
  </si>
  <si>
    <t>19*  в соответствии с распределением, утвержденным постановлениями Правительства Саратовской области от 24 июня 2021 года № 485-П 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оснащение оборудованием, мебелью, средствами обучения и воспитания муниципальных образовательных организаций в целях их ввода в эксплуатацию после проведения капитального ремонта» (22000,0 тыс. руб.)</t>
  </si>
  <si>
    <t>18*  в соответствии с распределением, утвержденным постановлениями Правительства Саратовской области от 4 июня 2021 года № 431-П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 на приобретение специализированной коммунальной техники для нужд городского поселения» (44100,0 тыс. руб.)</t>
  </si>
  <si>
    <t>16*  в соответствии с распределением, утвержденным постановлениями Правительства Саратовской области от 4 июня 2021 года № 431-П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 на приобретение специализированной коммунальной техники для нужд городского поселения» (44100,0 тыс. руб.)</t>
  </si>
  <si>
    <t>Иные межбюджетные трансферты бюджетам муниципальных районов области на оснащение оборудованием, мебелью, средствами обучения и воспитания муниципальных образовательных организаций в целях их ввода в эксплуатацию после проведения капитального ремонта 19*</t>
  </si>
  <si>
    <t>бюджетам муниципальных районов области на оснащение оборудованием, мебелью, средствами обучения и воспитания муниципальных образовательных организаций в целях их ввода в эксплуатацию после проведения капитального ремонта</t>
  </si>
  <si>
    <t>000 1403 664037999Ф 540</t>
  </si>
  <si>
    <t>000 1403 664037999И 540</t>
  </si>
  <si>
    <t>18*  в соответствии с распределением, утвержденным постановлениями Правительства Саратовской области от 22 июня 2021 года № 479-П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и (или) приобретение проектной и рабочей документации в целях реконструкции образовательных организаций» (5000,0 тыс. руб.)</t>
  </si>
  <si>
    <t>20*  в соответствии с распределением, утвержденным постановлениями Правительства Саратовской области от 22 июня 2021 года № 479-П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и (или) приобретение проектной и рабочей документации в целях реконструкции образовательных организаций» (5000,0 тыс. руб.)</t>
  </si>
  <si>
    <t>Иные межбюджетные трансферты бюджетам муниципальных районов области на разработку и (или) приобретение проектной и рабочей документации в целях реконструкции образовательных организаций 20*</t>
  </si>
  <si>
    <t xml:space="preserve">утвержденные бюджетные назначения 18*   </t>
  </si>
  <si>
    <t>бюджетам муниципальных районов области на разработку и (или) приобретение проектной и рабочей документации в целях реконструкции образовательных организаций</t>
  </si>
  <si>
    <t>4.38.</t>
  </si>
  <si>
    <t>4.39.</t>
  </si>
  <si>
    <t>4.40.</t>
  </si>
  <si>
    <t>4.41.</t>
  </si>
  <si>
    <t>4.42.</t>
  </si>
  <si>
    <t>000 1403 664037999Д 540</t>
  </si>
  <si>
    <t>19*  в соответствии с распределением, утвержденным постановлениями Правительства Саратовской области от 22 июня 2021 года № 478-П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выполнение строительно-монтажных работ по строительству и ремонту тротуаров, пешеходных зон, дворовых территорий» (43000,0 тыс. руб.)</t>
  </si>
  <si>
    <t>21*  в соответствии с распределением, утвержденным постановлениями Правительства Саратовской области от 22 июня 2021 года № 478-П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выполнение строительно-монтажных работ по строительству и ремонту тротуаров, пешеходных зон, дворовых территорий» (43000,0 тыс. руб.)</t>
  </si>
  <si>
    <t xml:space="preserve">утвержденные бюджетные назначения 19*   </t>
  </si>
  <si>
    <t>Иныех межбюджетные трансферты бюджетам городских округов и поселений области на выполнение строительно-монтажных работ по строительству и ремонту тротуаров, пешеходных зон, дворовых территорий 21*</t>
  </si>
  <si>
    <t>бюджетам городских округов и поселений области на выполнение строительно-монтажных работ по строительству и ремонту тротуаров, пешеходных зон, дворовых территорий</t>
  </si>
  <si>
    <t>000 0503 6920479Г47 540</t>
  </si>
  <si>
    <t xml:space="preserve">утвержденные бюджетные назначения 20*   </t>
  </si>
  <si>
    <t>20*  в соответствии с распределением, утвержденным постановлениями Правительства Саратовской области от 22 июня 2021 года № 476-П «О распределении на 2021 год, методике распределения и порядке предоставления из областного бюджета иного межбюджетного трансферта бюджетам городских поселений области на реализацию мероприятий по благоустройству территорий» (108040,1 тыс. руб.)</t>
  </si>
  <si>
    <t>22*  в соответствии с распределением, утвержденным постановлениями Правительства Саратовской области от 22 июня 2021 года № 476-П «О распределении на 2021 год, методике распределения и порядке предоставления из областного бюджета иного межбюджетного трансферта бюджетам городских поселений области на реализацию мероприятий по благоустройству территорий» (108040,1 тыс. руб.)</t>
  </si>
  <si>
    <t>Иные межбюджетные трансферты бюджетам городских поселений области на реализацию мероприятий по благоустройству территорий 22*</t>
  </si>
  <si>
    <t>бюджетам городских поселений области на реализацию мероприятий по благоустройству территори</t>
  </si>
  <si>
    <t>000 0709 5A40179Г48 540</t>
  </si>
  <si>
    <t xml:space="preserve">утвержденные бюджетные назначения 21*   </t>
  </si>
  <si>
    <t>21*  в соответствии с распределением, утвержденным постановлениями Правительства Саратовской области от 22 июня 2021 года № 475-П «О распределении на 2021 год, методике распределения и порядке предоставления из областного бюджета иного межбюджетного трансферта бюджетам муниципальных районов области на реставрацию и приспособление к современному использованию здания, находящегося в муниципальной собственности, под размещение образовательного учреждения» (41400,0 тыс. руб.)</t>
  </si>
  <si>
    <t>23*  в соответствии с распределением, утвержденным постановлениями Правительства Саратовской области от 22 июня 2021 года № 475-П «О распределении на 2021 год, методике распределения и порядке предоставления из областного бюджета иного межбюджетного трансферта бюджетам муниципальных районов области на реставрацию и приспособление к современному использованию здания, находящегося в муниципальной собственности, под размещение образовательного учреждения» (41400,0 тыс. руб.)</t>
  </si>
  <si>
    <t>бюджетам муниципальных районов области на реставрацию и приспособление к современному использованию здания, находящегося в муниципальной собственности, под размещение образовательного учреждения</t>
  </si>
  <si>
    <t xml:space="preserve">22*  в соответствии с распределением, утвержденным постановлениями Правительства Саратовской области от 9 июня 2021 года № 441-П «О распределении на 2021 год, методике распределения и порядке предоставления из областного бюджета иных межбюджетных трансфертов бюджетам поселений области на капитальный ремонт и (или) ремонт автомобильных дорог общего пользования местного значения городских поселений области за счет средств областного дорожного фонда» (18 396,74 тыс. руб.)
</t>
  </si>
  <si>
    <t>24*  в соответствии с распределением, утвержденным постановлениями Правительства Саратовской области от 9 июня 2021 года № 441-П «О распределении на 2021 год, методике распределения и порядке предоставления из областного бюджета иных межбюджетных трансфертов бюджетам поселений области на капитальный ремонт и (или) ремонт автомобильных дорог общего пользования местного значения городских поселений области за счет средств областного дорожного фонда» (18 396,74 тыс. руб.)</t>
  </si>
  <si>
    <t xml:space="preserve">утвержденные бюджетные назначения 23*   </t>
  </si>
  <si>
    <t xml:space="preserve">утвержденные бюджетные назначения 22*   </t>
  </si>
  <si>
    <t>Иные межбюджетные трансферты бюджетам поселений области на капитальный ремонт и (или) ремонт автомобильных дорог общего пользования местного значения городских поселений области за счет средств областного дорожного фонда 24*</t>
  </si>
  <si>
    <t>Иные межбюджетные трансферты бюджетам муниципальных районов области на реставрацию и приспособление к современному использованию здания, находящегося в муниципальной собственности, под размещение образовательного учреждения 23*</t>
  </si>
  <si>
    <t xml:space="preserve"> бюджетам поселений области на капитальный ремонт и (или) ремонт автомобильных дорог общего пользования местного значения городских поселений области за счет средств областного дорожного фонда</t>
  </si>
  <si>
    <t>000 0409 5Ж224D7230 540</t>
  </si>
  <si>
    <t>000 0409 5Ж225D7240 540</t>
  </si>
  <si>
    <t>23*  в соответствии с распределением, утвержденным постановлениями Правительства Саратовской области от 9 июня 2021 года № 440-П «О распределении на 2021 год, методике распределения и порядке предоставления из областного бюджета иных межбюджетных трансфертов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фонда» (92 401,82 тыс. руб.)</t>
  </si>
  <si>
    <t>25*  в соответствии с распределением, утвержденным постановлениями Правительства Саратовской области от 9 июня 2021 года № 440-П «О распределении на 2021 год, методике распределения и порядке предоставления из областного бюджета иных межбюджетных трансфертов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фонда» (92 401,82 тыс. руб.)</t>
  </si>
  <si>
    <t>Иные межбюджетные трансферты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 25*</t>
  </si>
  <si>
    <t>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</t>
  </si>
  <si>
    <t>24*  в соответствии с распределением, утвержденным постановлениями Правительства Саратовской области от 31 марта 2021 года № 210-П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 трансфертов бюджетам городских поселений области  на проведение работ по восстановлению систем водоснабжения населения и (или) водоотведения» (в ред. от 20 мая 2021 года № 350-П, от 4 июня 2021 года № 432-П)  (15 453,4 тыс. руб.)</t>
  </si>
  <si>
    <t>26*  в соответствии с распределением, утвержденным постановлениями Правительства Саратовской области от 31 марта 2021 года № 210-П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 трансфертов бюджетам городских поселений области  на проведение работ по восстановлению систем водоснабжения населения и (или) водоотведения» (в ред. от 20 мая 2021 года № 350-П, от 4 июня 2021 года № 432-П)  (15 453,4 тыс. руб.)</t>
  </si>
  <si>
    <t xml:space="preserve">утвержденные бюджетные назначения 24*   </t>
  </si>
  <si>
    <t xml:space="preserve">утвержденные бюджетные назначения 25*   </t>
  </si>
  <si>
    <t xml:space="preserve">утвержденные бюджетные назначения 26*   </t>
  </si>
  <si>
    <t>Иные межбюджетные  трансферты бюджетам городских поселений области  на проведение работ по восстановлению систем водоснабжения населения и (или) водоотведения 26*</t>
  </si>
  <si>
    <t>бюджетам городских поселений области  на проведение работ по восстановлению систем водоснабжения населения и (или) водоотведения</t>
  </si>
  <si>
    <t>000 0502 6640379996 540</t>
  </si>
  <si>
    <t>27*  в соответствии с распределением, утвержденным постановлениями Правительства Саратовской области от 24 июня 2021 года № 484-П «О внесении изменений в некоторые постановления Правительства Саратовской области» (35 085,7 тыс. руб.)</t>
  </si>
  <si>
    <t>бюджетам муниципальных районов области на проведение текущего и капитального ремонта муниципальных образовательных организаций</t>
  </si>
  <si>
    <t>000 1403 6640379992 540</t>
  </si>
  <si>
    <t>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27*</t>
  </si>
  <si>
    <t>26*  в соответствии с распределением, утвержденным постановлениями Правительства Саратовской области от 30 марта 2021 года № 205-П «О распределении на 2021 год, методике распределения  и порядке предоставления из областного бюджета иного межбюджетного трансферта бюджетам муниципальных районов и городских округов области на благоустройство территорий общеобразовательных организаций» (48 500,0 тыс. руб.)</t>
  </si>
  <si>
    <t>25*  в соответствии с распределением, утвержденным постановлениями Правительства Саратовской области от 24 июня 2021 года № 484-П «О внесении изменений в некоторые постановления Правительства Саратовской области» (35 085,7 тыс. руб.)</t>
  </si>
  <si>
    <t>27*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</si>
  <si>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27*</t>
  </si>
  <si>
    <t>28*  в соответствии с распределением, утвержденным постановлениями Правительства Саратовской области от 30 марта 2021 года № 205-П «О распределении на 2021 год, методике распределения  и порядке предоставления из областного бюджета иного межбюджетного трансферта бюджетам муниципальных районов и городских округов области на благоустройство территорий общеобразовательных организаций» (48 500,0 тыс. руб.)</t>
  </si>
  <si>
    <t>Иные межбюджетные трансферты бюджетам муниципальных районов и городских округов области на благоустройство территорий общеобразовательных организаций 28*</t>
  </si>
  <si>
    <t>000 1403 9930079Г49 540</t>
  </si>
  <si>
    <t>000 0409 5Ж226D7250 540</t>
  </si>
  <si>
    <t>Иные межбюджетные трансферты бюджетам поселений области  на приведение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</t>
  </si>
  <si>
    <t>бюджетам поселений области  на приведение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</t>
  </si>
  <si>
    <t>Иные межбюджетные трансферты бюджетам муниципальных районов области на реализацию социально значимых проектов отдельных территорий области</t>
  </si>
  <si>
    <t xml:space="preserve"> бюджетам муниципальных районов области на реализацию социально значимых проектов отдельных территорий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</si>
</sst>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6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FF0000"/>
      <name val="Cambria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2"/>
      <color rgb="FFFF0000"/>
      <name val="Cambria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Cambria"/>
      <family val="1"/>
      <charset val="204"/>
    </font>
    <font>
      <sz val="10"/>
      <name val="Arial"/>
      <family val="2"/>
      <charset val="204"/>
    </font>
    <font>
      <sz val="16"/>
      <name val="Cambria"/>
      <family val="1"/>
      <charset val="204"/>
    </font>
    <font>
      <sz val="10"/>
      <name val="Arial"/>
      <charset val="204"/>
    </font>
    <font>
      <b/>
      <sz val="18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14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name val="Arial"/>
      <family val="2"/>
      <charset val="204"/>
    </font>
    <font>
      <sz val="18"/>
      <name val="Cambria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32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46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48" fillId="0" borderId="0"/>
    <xf numFmtId="0" fontId="23" fillId="0" borderId="0"/>
  </cellStyleXfs>
  <cellXfs count="308">
    <xf numFmtId="0" fontId="0" fillId="0" borderId="0" xfId="0"/>
    <xf numFmtId="0" fontId="25" fillId="0" borderId="0" xfId="1" applyFont="1" applyFill="1"/>
    <xf numFmtId="0" fontId="26" fillId="0" borderId="0" xfId="1" applyFont="1" applyFill="1"/>
    <xf numFmtId="0" fontId="26" fillId="0" borderId="0" xfId="1" applyFont="1" applyFill="1" applyAlignment="1">
      <alignment horizontal="center" vertical="center" wrapText="1"/>
    </xf>
    <xf numFmtId="166" fontId="30" fillId="0" borderId="0" xfId="1" applyNumberFormat="1" applyFont="1" applyFill="1" applyBorder="1" applyAlignment="1" applyProtection="1">
      <alignment horizontal="right" wrapText="1"/>
      <protection hidden="1"/>
    </xf>
    <xf numFmtId="166" fontId="26" fillId="0" borderId="0" xfId="1" applyNumberFormat="1" applyFont="1" applyFill="1"/>
    <xf numFmtId="0" fontId="26" fillId="0" borderId="0" xfId="1" applyFont="1" applyFill="1" applyBorder="1"/>
    <xf numFmtId="166" fontId="26" fillId="0" borderId="0" xfId="1" applyNumberFormat="1" applyFont="1" applyFill="1" applyBorder="1"/>
    <xf numFmtId="167" fontId="26" fillId="0" borderId="0" xfId="1" applyNumberFormat="1" applyFont="1" applyFill="1" applyBorder="1"/>
    <xf numFmtId="0" fontId="33" fillId="0" borderId="0" xfId="1" applyFont="1" applyFill="1" applyBorder="1"/>
    <xf numFmtId="0" fontId="34" fillId="0" borderId="0" xfId="0" applyFont="1"/>
    <xf numFmtId="0" fontId="28" fillId="3" borderId="1" xfId="0" applyFont="1" applyFill="1" applyBorder="1" applyAlignment="1">
      <alignment horizontal="center" vertical="center"/>
    </xf>
    <xf numFmtId="0" fontId="35" fillId="0" borderId="0" xfId="0" applyFont="1"/>
    <xf numFmtId="0" fontId="30" fillId="0" borderId="1" xfId="0" applyFont="1" applyBorder="1" applyAlignment="1">
      <alignment wrapText="1"/>
    </xf>
    <xf numFmtId="166" fontId="30" fillId="5" borderId="1" xfId="0" applyNumberFormat="1" applyFont="1" applyFill="1" applyBorder="1"/>
    <xf numFmtId="166" fontId="30" fillId="0" borderId="1" xfId="0" applyNumberFormat="1" applyFont="1" applyBorder="1"/>
    <xf numFmtId="166" fontId="34" fillId="0" borderId="0" xfId="0" applyNumberFormat="1" applyFont="1"/>
    <xf numFmtId="0" fontId="30" fillId="3" borderId="1" xfId="0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vertical="center" wrapText="1"/>
    </xf>
    <xf numFmtId="166" fontId="28" fillId="11" borderId="1" xfId="0" applyNumberFormat="1" applyFont="1" applyFill="1" applyBorder="1" applyAlignment="1">
      <alignment vertical="center"/>
    </xf>
    <xf numFmtId="167" fontId="28" fillId="11" borderId="1" xfId="0" applyNumberFormat="1" applyFont="1" applyFill="1" applyBorder="1" applyAlignment="1">
      <alignment vertical="center"/>
    </xf>
    <xf numFmtId="0" fontId="35" fillId="0" borderId="0" xfId="0" applyFont="1" applyAlignment="1">
      <alignment vertical="center"/>
    </xf>
    <xf numFmtId="166" fontId="30" fillId="5" borderId="1" xfId="0" applyNumberFormat="1" applyFont="1" applyFill="1" applyBorder="1" applyAlignment="1">
      <alignment vertical="center"/>
    </xf>
    <xf numFmtId="166" fontId="28" fillId="11" borderId="1" xfId="0" applyNumberFormat="1" applyFont="1" applyFill="1" applyBorder="1"/>
    <xf numFmtId="166" fontId="30" fillId="11" borderId="1" xfId="0" applyNumberFormat="1" applyFont="1" applyFill="1" applyBorder="1"/>
    <xf numFmtId="166" fontId="28" fillId="5" borderId="0" xfId="0" applyNumberFormat="1" applyFont="1" applyFill="1" applyBorder="1"/>
    <xf numFmtId="167" fontId="28" fillId="5" borderId="0" xfId="0" applyNumberFormat="1" applyFont="1" applyFill="1" applyBorder="1"/>
    <xf numFmtId="0" fontId="34" fillId="0" borderId="0" xfId="0" applyFont="1" applyBorder="1"/>
    <xf numFmtId="0" fontId="38" fillId="0" borderId="0" xfId="0" applyFont="1"/>
    <xf numFmtId="0" fontId="28" fillId="5" borderId="0" xfId="0" applyFont="1" applyFill="1" applyBorder="1" applyAlignment="1">
      <alignment vertical="center" wrapText="1"/>
    </xf>
    <xf numFmtId="166" fontId="30" fillId="16" borderId="0" xfId="1" applyNumberFormat="1" applyFont="1" applyFill="1" applyBorder="1" applyAlignment="1" applyProtection="1">
      <alignment horizontal="right" wrapText="1"/>
      <protection hidden="1"/>
    </xf>
    <xf numFmtId="165" fontId="31" fillId="0" borderId="0" xfId="1" applyNumberFormat="1" applyFont="1" applyFill="1" applyBorder="1" applyAlignment="1" applyProtection="1">
      <alignment horizontal="left" vertical="top" wrapText="1"/>
      <protection hidden="1"/>
    </xf>
    <xf numFmtId="0" fontId="43" fillId="0" borderId="0" xfId="1" applyFont="1" applyFill="1" applyBorder="1"/>
    <xf numFmtId="4" fontId="34" fillId="0" borderId="0" xfId="0" applyNumberFormat="1" applyFont="1" applyBorder="1"/>
    <xf numFmtId="0" fontId="36" fillId="0" borderId="0" xfId="0" applyFont="1"/>
    <xf numFmtId="0" fontId="44" fillId="0" borderId="0" xfId="0" applyFont="1"/>
    <xf numFmtId="0" fontId="27" fillId="0" borderId="0" xfId="1" applyFont="1" applyFill="1" applyBorder="1"/>
    <xf numFmtId="0" fontId="45" fillId="0" borderId="0" xfId="1" applyFont="1" applyFill="1" applyAlignment="1">
      <alignment horizontal="left"/>
    </xf>
    <xf numFmtId="0" fontId="33" fillId="0" borderId="0" xfId="1" applyFont="1" applyFill="1"/>
    <xf numFmtId="0" fontId="43" fillId="0" borderId="0" xfId="1" applyFont="1" applyFill="1"/>
    <xf numFmtId="0" fontId="26" fillId="5" borderId="0" xfId="1" applyFont="1" applyFill="1" applyBorder="1"/>
    <xf numFmtId="167" fontId="26" fillId="5" borderId="0" xfId="1" applyNumberFormat="1" applyFont="1" applyFill="1" applyBorder="1"/>
    <xf numFmtId="0" fontId="26" fillId="5" borderId="0" xfId="1" applyFont="1" applyFill="1"/>
    <xf numFmtId="166" fontId="30" fillId="0" borderId="0" xfId="0" applyNumberFormat="1" applyFont="1" applyAlignment="1">
      <alignment wrapText="1"/>
    </xf>
    <xf numFmtId="166" fontId="30" fillId="0" borderId="0" xfId="0" applyNumberFormat="1" applyFont="1"/>
    <xf numFmtId="0" fontId="47" fillId="0" borderId="0" xfId="1" applyFont="1" applyFill="1"/>
    <xf numFmtId="166" fontId="28" fillId="9" borderId="1" xfId="0" applyNumberFormat="1" applyFont="1" applyFill="1" applyBorder="1"/>
    <xf numFmtId="167" fontId="30" fillId="5" borderId="1" xfId="0" applyNumberFormat="1" applyFont="1" applyFill="1" applyBorder="1"/>
    <xf numFmtId="166" fontId="28" fillId="8" borderId="1" xfId="0" applyNumberFormat="1" applyFont="1" applyFill="1" applyBorder="1"/>
    <xf numFmtId="167" fontId="28" fillId="8" borderId="1" xfId="0" applyNumberFormat="1" applyFont="1" applyFill="1" applyBorder="1"/>
    <xf numFmtId="166" fontId="30" fillId="0" borderId="1" xfId="0" applyNumberFormat="1" applyFont="1" applyFill="1" applyBorder="1"/>
    <xf numFmtId="0" fontId="34" fillId="0" borderId="0" xfId="0" applyFont="1" applyFill="1"/>
    <xf numFmtId="166" fontId="33" fillId="0" borderId="0" xfId="1" applyNumberFormat="1" applyFont="1" applyFill="1" applyBorder="1"/>
    <xf numFmtId="0" fontId="36" fillId="0" borderId="1" xfId="0" applyFont="1" applyBorder="1"/>
    <xf numFmtId="166" fontId="26" fillId="5" borderId="0" xfId="1" applyNumberFormat="1" applyFont="1" applyFill="1" applyBorder="1"/>
    <xf numFmtId="167" fontId="30" fillId="0" borderId="1" xfId="0" applyNumberFormat="1" applyFont="1" applyFill="1" applyBorder="1"/>
    <xf numFmtId="0" fontId="35" fillId="0" borderId="0" xfId="0" applyFont="1" applyFill="1"/>
    <xf numFmtId="0" fontId="37" fillId="0" borderId="0" xfId="0" applyFont="1" applyAlignment="1">
      <alignment horizontal="center"/>
    </xf>
    <xf numFmtId="0" fontId="30" fillId="3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left" wrapText="1" indent="1"/>
    </xf>
    <xf numFmtId="0" fontId="30" fillId="0" borderId="1" xfId="0" applyFont="1" applyFill="1" applyBorder="1" applyAlignment="1">
      <alignment horizontal="left" wrapText="1" indent="1"/>
    </xf>
    <xf numFmtId="166" fontId="30" fillId="5" borderId="1" xfId="1" applyNumberFormat="1" applyFont="1" applyFill="1" applyBorder="1" applyAlignment="1" applyProtection="1">
      <alignment horizontal="center" vertical="center" wrapText="1"/>
      <protection hidden="1"/>
    </xf>
    <xf numFmtId="165" fontId="30" fillId="5" borderId="1" xfId="1" applyNumberFormat="1" applyFont="1" applyFill="1" applyBorder="1" applyAlignment="1" applyProtection="1">
      <alignment horizontal="center" vertical="center"/>
      <protection hidden="1"/>
    </xf>
    <xf numFmtId="165" fontId="30" fillId="5" borderId="1" xfId="1" applyNumberFormat="1" applyFont="1" applyFill="1" applyBorder="1" applyAlignment="1" applyProtection="1">
      <alignment horizontal="justify" vertical="center" wrapText="1"/>
      <protection hidden="1"/>
    </xf>
    <xf numFmtId="49" fontId="30" fillId="5" borderId="1" xfId="2" applyNumberFormat="1" applyFont="1" applyFill="1" applyBorder="1" applyAlignment="1" applyProtection="1">
      <alignment horizontal="center" vertical="center"/>
      <protection hidden="1"/>
    </xf>
    <xf numFmtId="165" fontId="30" fillId="0" borderId="1" xfId="1" applyNumberFormat="1" applyFont="1" applyFill="1" applyBorder="1" applyAlignment="1" applyProtection="1">
      <alignment horizontal="center" vertical="center"/>
      <protection hidden="1"/>
    </xf>
    <xf numFmtId="165" fontId="30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0" fillId="0" borderId="1" xfId="2" applyNumberFormat="1" applyFont="1" applyFill="1" applyBorder="1" applyAlignment="1" applyProtection="1">
      <alignment horizontal="center" vertical="center"/>
      <protection hidden="1"/>
    </xf>
    <xf numFmtId="166" fontId="3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8" fillId="11" borderId="1" xfId="0" applyNumberFormat="1" applyFont="1" applyFill="1" applyBorder="1" applyAlignment="1"/>
    <xf numFmtId="0" fontId="30" fillId="0" borderId="0" xfId="0" applyFont="1" applyBorder="1" applyAlignment="1">
      <alignment horizontal="right"/>
    </xf>
    <xf numFmtId="0" fontId="28" fillId="0" borderId="1" xfId="1" applyFont="1" applyFill="1" applyBorder="1" applyAlignment="1">
      <alignment horizontal="center"/>
    </xf>
    <xf numFmtId="165" fontId="28" fillId="3" borderId="1" xfId="1" applyNumberFormat="1" applyFont="1" applyFill="1" applyBorder="1" applyAlignment="1" applyProtection="1">
      <alignment horizontal="center" vertical="center"/>
      <protection hidden="1"/>
    </xf>
    <xf numFmtId="165" fontId="28" fillId="3" borderId="1" xfId="1" applyNumberFormat="1" applyFont="1" applyFill="1" applyBorder="1" applyAlignment="1" applyProtection="1">
      <alignment horizontal="left" vertical="top" wrapText="1"/>
      <protection hidden="1"/>
    </xf>
    <xf numFmtId="165" fontId="30" fillId="3" borderId="1" xfId="1" applyNumberFormat="1" applyFont="1" applyFill="1" applyBorder="1" applyAlignment="1" applyProtection="1">
      <alignment horizontal="left" vertical="top" wrapText="1"/>
      <protection hidden="1"/>
    </xf>
    <xf numFmtId="166" fontId="28" fillId="3" borderId="1" xfId="1" applyNumberFormat="1" applyFont="1" applyFill="1" applyBorder="1" applyAlignment="1" applyProtection="1">
      <alignment horizontal="center" wrapText="1"/>
      <protection hidden="1"/>
    </xf>
    <xf numFmtId="166" fontId="28" fillId="3" borderId="1" xfId="1" applyNumberFormat="1" applyFont="1" applyFill="1" applyBorder="1" applyAlignment="1">
      <alignment horizontal="center"/>
    </xf>
    <xf numFmtId="0" fontId="50" fillId="0" borderId="0" xfId="0" applyFont="1"/>
    <xf numFmtId="0" fontId="28" fillId="5" borderId="1" xfId="0" applyFont="1" applyFill="1" applyBorder="1" applyAlignment="1">
      <alignment wrapText="1"/>
    </xf>
    <xf numFmtId="0" fontId="28" fillId="5" borderId="1" xfId="0" applyFont="1" applyFill="1" applyBorder="1" applyAlignment="1">
      <alignment horizontal="left" wrapText="1"/>
    </xf>
    <xf numFmtId="0" fontId="30" fillId="5" borderId="1" xfId="0" applyFont="1" applyFill="1" applyBorder="1" applyAlignment="1">
      <alignment horizontal="left" vertical="top" wrapText="1" indent="1"/>
    </xf>
    <xf numFmtId="166" fontId="28" fillId="0" borderId="1" xfId="0" applyNumberFormat="1" applyFont="1" applyFill="1" applyBorder="1"/>
    <xf numFmtId="166" fontId="28" fillId="5" borderId="1" xfId="0" applyNumberFormat="1" applyFont="1" applyFill="1" applyBorder="1"/>
    <xf numFmtId="0" fontId="30" fillId="5" borderId="1" xfId="0" applyFont="1" applyFill="1" applyBorder="1" applyAlignment="1">
      <alignment wrapText="1"/>
    </xf>
    <xf numFmtId="166" fontId="28" fillId="0" borderId="1" xfId="0" applyNumberFormat="1" applyFont="1" applyBorder="1"/>
    <xf numFmtId="0" fontId="38" fillId="5" borderId="0" xfId="0" applyFont="1" applyFill="1"/>
    <xf numFmtId="0" fontId="30" fillId="5" borderId="1" xfId="0" applyFont="1" applyFill="1" applyBorder="1" applyAlignment="1">
      <alignment horizontal="left" vertical="center" wrapText="1" indent="1"/>
    </xf>
    <xf numFmtId="0" fontId="28" fillId="12" borderId="1" xfId="0" applyFont="1" applyFill="1" applyBorder="1" applyAlignment="1">
      <alignment horizontal="left" vertical="center" wrapText="1"/>
    </xf>
    <xf numFmtId="166" fontId="28" fillId="12" borderId="1" xfId="0" applyNumberFormat="1" applyFont="1" applyFill="1" applyBorder="1" applyAlignment="1">
      <alignment horizontal="right" wrapText="1"/>
    </xf>
    <xf numFmtId="166" fontId="28" fillId="5" borderId="1" xfId="3" applyNumberFormat="1" applyFont="1" applyFill="1" applyBorder="1"/>
    <xf numFmtId="0" fontId="51" fillId="0" borderId="0" xfId="0" applyFont="1"/>
    <xf numFmtId="0" fontId="30" fillId="0" borderId="0" xfId="0" applyFont="1" applyAlignment="1">
      <alignment wrapText="1"/>
    </xf>
    <xf numFmtId="0" fontId="30" fillId="0" borderId="0" xfId="0" applyFont="1"/>
    <xf numFmtId="0" fontId="37" fillId="0" borderId="0" xfId="0" applyFont="1" applyAlignment="1"/>
    <xf numFmtId="0" fontId="30" fillId="4" borderId="1" xfId="0" applyFont="1" applyFill="1" applyBorder="1" applyAlignment="1">
      <alignment horizontal="center" vertical="center" wrapText="1"/>
    </xf>
    <xf numFmtId="166" fontId="28" fillId="12" borderId="1" xfId="0" applyNumberFormat="1" applyFont="1" applyFill="1" applyBorder="1" applyAlignment="1">
      <alignment horizontal="right"/>
    </xf>
    <xf numFmtId="166" fontId="28" fillId="12" borderId="1" xfId="0" applyNumberFormat="1" applyFont="1" applyFill="1" applyBorder="1"/>
    <xf numFmtId="166" fontId="30" fillId="12" borderId="1" xfId="0" applyNumberFormat="1" applyFont="1" applyFill="1" applyBorder="1"/>
    <xf numFmtId="166" fontId="28" fillId="13" borderId="1" xfId="0" applyNumberFormat="1" applyFont="1" applyFill="1" applyBorder="1"/>
    <xf numFmtId="49" fontId="30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0" fillId="0" borderId="1" xfId="0" applyFont="1" applyBorder="1"/>
    <xf numFmtId="0" fontId="30" fillId="5" borderId="1" xfId="0" applyFont="1" applyFill="1" applyBorder="1"/>
    <xf numFmtId="49" fontId="30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6" fillId="5" borderId="0" xfId="0" applyFont="1" applyFill="1"/>
    <xf numFmtId="0" fontId="37" fillId="5" borderId="0" xfId="0" applyFont="1" applyFill="1" applyAlignment="1">
      <alignment vertical="center"/>
    </xf>
    <xf numFmtId="0" fontId="37" fillId="5" borderId="0" xfId="0" applyFont="1" applyFill="1" applyAlignment="1"/>
    <xf numFmtId="0" fontId="28" fillId="12" borderId="1" xfId="0" applyFont="1" applyFill="1" applyBorder="1" applyAlignment="1">
      <alignment vertical="center" wrapText="1"/>
    </xf>
    <xf numFmtId="0" fontId="34" fillId="5" borderId="0" xfId="0" applyFont="1" applyFill="1"/>
    <xf numFmtId="0" fontId="36" fillId="5" borderId="1" xfId="0" applyFont="1" applyFill="1" applyBorder="1"/>
    <xf numFmtId="166" fontId="23" fillId="0" borderId="1" xfId="304" applyNumberFormat="1" applyFont="1" applyBorder="1"/>
    <xf numFmtId="166" fontId="23" fillId="0" borderId="0" xfId="304" applyNumberFormat="1" applyFont="1"/>
    <xf numFmtId="166" fontId="36" fillId="0" borderId="0" xfId="0" applyNumberFormat="1" applyFont="1"/>
    <xf numFmtId="166" fontId="36" fillId="0" borderId="0" xfId="0" applyNumberFormat="1" applyFont="1" applyBorder="1"/>
    <xf numFmtId="0" fontId="36" fillId="0" borderId="0" xfId="0" applyFont="1" applyBorder="1"/>
    <xf numFmtId="165" fontId="28" fillId="4" borderId="1" xfId="1" applyNumberFormat="1" applyFont="1" applyFill="1" applyBorder="1" applyAlignment="1" applyProtection="1">
      <alignment horizontal="center" vertical="center"/>
      <protection hidden="1"/>
    </xf>
    <xf numFmtId="165" fontId="28" fillId="4" borderId="1" xfId="1" applyNumberFormat="1" applyFont="1" applyFill="1" applyBorder="1" applyAlignment="1" applyProtection="1">
      <alignment horizontal="left" vertical="top" wrapText="1"/>
      <protection hidden="1"/>
    </xf>
    <xf numFmtId="49" fontId="30" fillId="4" borderId="1" xfId="1" applyNumberFormat="1" applyFont="1" applyFill="1" applyBorder="1" applyAlignment="1" applyProtection="1">
      <alignment horizontal="left" vertical="top" wrapText="1"/>
      <protection hidden="1"/>
    </xf>
    <xf numFmtId="166" fontId="28" fillId="4" borderId="1" xfId="1" applyNumberFormat="1" applyFont="1" applyFill="1" applyBorder="1" applyAlignment="1" applyProtection="1">
      <alignment horizontal="center" wrapText="1"/>
      <protection hidden="1"/>
    </xf>
    <xf numFmtId="166" fontId="28" fillId="0" borderId="1" xfId="0" applyNumberFormat="1" applyFont="1" applyBorder="1" applyAlignment="1">
      <alignment wrapText="1"/>
    </xf>
    <xf numFmtId="166" fontId="30" fillId="0" borderId="1" xfId="0" applyNumberFormat="1" applyFont="1" applyBorder="1" applyAlignment="1">
      <alignment wrapText="1"/>
    </xf>
    <xf numFmtId="164" fontId="34" fillId="0" borderId="0" xfId="0" applyNumberFormat="1" applyFont="1"/>
    <xf numFmtId="166" fontId="34" fillId="5" borderId="0" xfId="0" applyNumberFormat="1" applyFont="1" applyFill="1"/>
    <xf numFmtId="166" fontId="30" fillId="0" borderId="1" xfId="0" applyNumberFormat="1" applyFont="1" applyFill="1" applyBorder="1" applyAlignment="1">
      <alignment wrapText="1"/>
    </xf>
    <xf numFmtId="0" fontId="36" fillId="0" borderId="1" xfId="0" applyFont="1" applyFill="1" applyBorder="1"/>
    <xf numFmtId="0" fontId="30" fillId="0" borderId="1" xfId="0" applyFont="1" applyFill="1" applyBorder="1"/>
    <xf numFmtId="0" fontId="44" fillId="0" borderId="0" xfId="0" applyFont="1" applyFill="1"/>
    <xf numFmtId="166" fontId="28" fillId="9" borderId="1" xfId="0" applyNumberFormat="1" applyFont="1" applyFill="1" applyBorder="1" applyAlignment="1">
      <alignment horizontal="right" wrapText="1"/>
    </xf>
    <xf numFmtId="166" fontId="28" fillId="9" borderId="1" xfId="0" applyNumberFormat="1" applyFont="1" applyFill="1" applyBorder="1" applyAlignment="1"/>
    <xf numFmtId="166" fontId="30" fillId="5" borderId="1" xfId="3" applyNumberFormat="1" applyFont="1" applyFill="1" applyBorder="1"/>
    <xf numFmtId="166" fontId="30" fillId="0" borderId="1" xfId="3" applyNumberFormat="1" applyFont="1" applyFill="1" applyBorder="1"/>
    <xf numFmtId="164" fontId="27" fillId="0" borderId="0" xfId="1" applyNumberFormat="1" applyFont="1" applyFill="1" applyBorder="1" applyAlignment="1">
      <alignment horizontal="center"/>
    </xf>
    <xf numFmtId="0" fontId="38" fillId="0" borderId="0" xfId="0" applyFont="1" applyFill="1"/>
    <xf numFmtId="0" fontId="24" fillId="0" borderId="0" xfId="0" applyFont="1" applyAlignment="1">
      <alignment vertical="center"/>
    </xf>
    <xf numFmtId="0" fontId="52" fillId="0" borderId="0" xfId="0" applyFont="1" applyAlignment="1"/>
    <xf numFmtId="0" fontId="34" fillId="0" borderId="0" xfId="0" applyFont="1" applyAlignment="1">
      <alignment horizontal="right"/>
    </xf>
    <xf numFmtId="166" fontId="30" fillId="5" borderId="0" xfId="0" applyNumberFormat="1" applyFont="1" applyFill="1" applyBorder="1"/>
    <xf numFmtId="0" fontId="28" fillId="6" borderId="1" xfId="0" applyFont="1" applyFill="1" applyBorder="1" applyAlignment="1">
      <alignment horizontal="center" vertical="center" wrapText="1"/>
    </xf>
    <xf numFmtId="166" fontId="28" fillId="10" borderId="0" xfId="0" applyNumberFormat="1" applyFont="1" applyFill="1" applyBorder="1"/>
    <xf numFmtId="0" fontId="28" fillId="3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top"/>
    </xf>
    <xf numFmtId="0" fontId="36" fillId="0" borderId="0" xfId="0" applyFont="1" applyBorder="1" applyAlignment="1">
      <alignment horizontal="right"/>
    </xf>
    <xf numFmtId="0" fontId="36" fillId="0" borderId="0" xfId="0" applyFont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23" fillId="0" borderId="0" xfId="304"/>
    <xf numFmtId="0" fontId="23" fillId="0" borderId="0" xfId="304"/>
    <xf numFmtId="0" fontId="36" fillId="0" borderId="0" xfId="0" applyFont="1" applyAlignment="1">
      <alignment horizontal="right"/>
    </xf>
    <xf numFmtId="0" fontId="53" fillId="0" borderId="0" xfId="0" applyFont="1" applyBorder="1" applyAlignment="1">
      <alignment horizontal="right"/>
    </xf>
    <xf numFmtId="0" fontId="30" fillId="0" borderId="1" xfId="0" applyFont="1" applyFill="1" applyBorder="1" applyAlignment="1">
      <alignment horizontal="justify" vertical="center" wrapText="1"/>
    </xf>
    <xf numFmtId="0" fontId="28" fillId="14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wrapText="1"/>
    </xf>
    <xf numFmtId="0" fontId="30" fillId="0" borderId="1" xfId="0" applyFont="1" applyBorder="1" applyAlignment="1">
      <alignment horizontal="left" wrapText="1" indent="1"/>
    </xf>
    <xf numFmtId="0" fontId="30" fillId="0" borderId="1" xfId="0" applyFont="1" applyBorder="1" applyAlignment="1">
      <alignment horizontal="left" vertical="center" wrapText="1" indent="1"/>
    </xf>
    <xf numFmtId="0" fontId="28" fillId="0" borderId="1" xfId="0" applyFont="1" applyBorder="1" applyAlignment="1">
      <alignment wrapText="1"/>
    </xf>
    <xf numFmtId="0" fontId="28" fillId="14" borderId="1" xfId="0" applyFont="1" applyFill="1" applyBorder="1" applyAlignment="1">
      <alignment wrapText="1"/>
    </xf>
    <xf numFmtId="0" fontId="28" fillId="14" borderId="1" xfId="0" applyFont="1" applyFill="1" applyBorder="1" applyAlignment="1">
      <alignment vertical="center" wrapText="1"/>
    </xf>
    <xf numFmtId="0" fontId="30" fillId="6" borderId="1" xfId="0" applyFont="1" applyFill="1" applyBorder="1" applyAlignment="1">
      <alignment horizontal="center" vertical="center" wrapText="1"/>
    </xf>
    <xf numFmtId="166" fontId="28" fillId="14" borderId="1" xfId="0" applyNumberFormat="1" applyFont="1" applyFill="1" applyBorder="1"/>
    <xf numFmtId="166" fontId="34" fillId="14" borderId="1" xfId="0" applyNumberFormat="1" applyFont="1" applyFill="1" applyBorder="1"/>
    <xf numFmtId="0" fontId="28" fillId="0" borderId="0" xfId="0" applyFont="1" applyAlignment="1">
      <alignment vertical="center"/>
    </xf>
    <xf numFmtId="0" fontId="30" fillId="0" borderId="0" xfId="304" applyFont="1"/>
    <xf numFmtId="166" fontId="30" fillId="14" borderId="1" xfId="0" applyNumberFormat="1" applyFont="1" applyFill="1" applyBorder="1"/>
    <xf numFmtId="0" fontId="30" fillId="5" borderId="1" xfId="0" applyFont="1" applyFill="1" applyBorder="1" applyAlignment="1">
      <alignment horizontal="justify" vertical="center" wrapText="1"/>
    </xf>
    <xf numFmtId="0" fontId="30" fillId="0" borderId="0" xfId="1" applyFont="1" applyFill="1" applyBorder="1" applyAlignment="1">
      <alignment vertical="top" wrapText="1"/>
    </xf>
    <xf numFmtId="0" fontId="23" fillId="0" borderId="0" xfId="304" applyFont="1"/>
    <xf numFmtId="0" fontId="23" fillId="0" borderId="0" xfId="304"/>
    <xf numFmtId="166" fontId="54" fillId="14" borderId="1" xfId="0" applyNumberFormat="1" applyFont="1" applyFill="1" applyBorder="1"/>
    <xf numFmtId="0" fontId="34" fillId="0" borderId="2" xfId="0" applyFont="1" applyBorder="1" applyAlignment="1"/>
    <xf numFmtId="0" fontId="34" fillId="0" borderId="0" xfId="0" applyFont="1" applyBorder="1" applyAlignment="1"/>
    <xf numFmtId="165" fontId="28" fillId="6" borderId="1" xfId="1" applyNumberFormat="1" applyFont="1" applyFill="1" applyBorder="1" applyAlignment="1" applyProtection="1">
      <alignment horizontal="center" vertical="center"/>
      <protection hidden="1"/>
    </xf>
    <xf numFmtId="165" fontId="28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28" fillId="6" borderId="1" xfId="1" applyNumberFormat="1" applyFont="1" applyFill="1" applyBorder="1" applyAlignment="1" applyProtection="1">
      <alignment horizontal="left" vertical="top" wrapText="1"/>
      <protection hidden="1"/>
    </xf>
    <xf numFmtId="166" fontId="28" fillId="6" borderId="1" xfId="1" applyNumberFormat="1" applyFont="1" applyFill="1" applyBorder="1" applyAlignment="1" applyProtection="1">
      <alignment horizontal="center" wrapText="1"/>
      <protection hidden="1"/>
    </xf>
    <xf numFmtId="0" fontId="28" fillId="15" borderId="1" xfId="0" applyFont="1" applyFill="1" applyBorder="1" applyAlignment="1">
      <alignment vertical="center" wrapText="1"/>
    </xf>
    <xf numFmtId="0" fontId="30" fillId="7" borderId="1" xfId="0" applyFont="1" applyFill="1" applyBorder="1" applyAlignment="1">
      <alignment horizontal="center" vertical="center" wrapText="1"/>
    </xf>
    <xf numFmtId="166" fontId="28" fillId="15" borderId="1" xfId="0" applyNumberFormat="1" applyFont="1" applyFill="1" applyBorder="1" applyAlignment="1">
      <alignment horizontal="right" wrapText="1"/>
    </xf>
    <xf numFmtId="166" fontId="28" fillId="15" borderId="1" xfId="0" applyNumberFormat="1" applyFont="1" applyFill="1" applyBorder="1" applyAlignment="1">
      <alignment horizontal="right"/>
    </xf>
    <xf numFmtId="166" fontId="28" fillId="15" borderId="1" xfId="0" applyNumberFormat="1" applyFont="1" applyFill="1" applyBorder="1"/>
    <xf numFmtId="166" fontId="30" fillId="15" borderId="1" xfId="0" applyNumberFormat="1" applyFont="1" applyFill="1" applyBorder="1"/>
    <xf numFmtId="166" fontId="28" fillId="15" borderId="1" xfId="0" applyNumberFormat="1" applyFont="1" applyFill="1" applyBorder="1" applyAlignment="1">
      <alignment wrapText="1"/>
    </xf>
    <xf numFmtId="166" fontId="30" fillId="0" borderId="1" xfId="1" applyNumberFormat="1" applyFont="1" applyFill="1" applyBorder="1" applyAlignment="1">
      <alignment horizontal="center" vertical="center"/>
    </xf>
    <xf numFmtId="0" fontId="34" fillId="0" borderId="1" xfId="0" applyFont="1" applyFill="1" applyBorder="1"/>
    <xf numFmtId="0" fontId="28" fillId="8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right"/>
    </xf>
    <xf numFmtId="0" fontId="53" fillId="0" borderId="0" xfId="0" applyFont="1" applyBorder="1" applyAlignment="1">
      <alignment horizontal="right"/>
    </xf>
    <xf numFmtId="0" fontId="28" fillId="7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166" fontId="34" fillId="0" borderId="0" xfId="0" applyNumberFormat="1" applyFont="1" applyFill="1"/>
    <xf numFmtId="0" fontId="30" fillId="0" borderId="0" xfId="1" applyFont="1" applyFill="1" applyBorder="1" applyAlignment="1">
      <alignment vertical="center" wrapText="1"/>
    </xf>
    <xf numFmtId="0" fontId="53" fillId="0" borderId="0" xfId="0" applyFont="1" applyBorder="1" applyAlignment="1"/>
    <xf numFmtId="166" fontId="55" fillId="0" borderId="0" xfId="1" applyNumberFormat="1" applyFont="1" applyFill="1" applyBorder="1"/>
    <xf numFmtId="0" fontId="28" fillId="9" borderId="1" xfId="0" applyFont="1" applyFill="1" applyBorder="1" applyAlignment="1">
      <alignment horizontal="left" vertical="center" wrapText="1"/>
    </xf>
    <xf numFmtId="0" fontId="54" fillId="5" borderId="0" xfId="0" applyFont="1" applyFill="1"/>
    <xf numFmtId="166" fontId="30" fillId="5" borderId="1" xfId="0" applyNumberFormat="1" applyFont="1" applyFill="1" applyBorder="1" applyAlignment="1">
      <alignment wrapText="1"/>
    </xf>
    <xf numFmtId="0" fontId="54" fillId="0" borderId="0" xfId="0" applyFont="1"/>
    <xf numFmtId="0" fontId="30" fillId="0" borderId="1" xfId="0" applyFont="1" applyFill="1" applyBorder="1" applyAlignment="1">
      <alignment horizontal="left" vertical="center" wrapText="1" indent="1"/>
    </xf>
    <xf numFmtId="0" fontId="28" fillId="0" borderId="1" xfId="0" applyFont="1" applyBorder="1" applyAlignment="1">
      <alignment vertical="center" wrapText="1"/>
    </xf>
    <xf numFmtId="0" fontId="28" fillId="9" borderId="1" xfId="0" applyFont="1" applyFill="1" applyBorder="1" applyAlignment="1">
      <alignment wrapText="1"/>
    </xf>
    <xf numFmtId="0" fontId="28" fillId="8" borderId="1" xfId="0" applyFont="1" applyFill="1" applyBorder="1" applyAlignment="1">
      <alignment wrapText="1"/>
    </xf>
    <xf numFmtId="0" fontId="28" fillId="0" borderId="1" xfId="0" applyFont="1" applyFill="1" applyBorder="1" applyAlignment="1">
      <alignment horizontal="left" wrapText="1"/>
    </xf>
    <xf numFmtId="165" fontId="28" fillId="7" borderId="1" xfId="1" applyNumberFormat="1" applyFont="1" applyFill="1" applyBorder="1" applyAlignment="1" applyProtection="1">
      <alignment horizontal="center" vertical="center"/>
      <protection hidden="1"/>
    </xf>
    <xf numFmtId="165" fontId="28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28" fillId="7" borderId="1" xfId="1" applyNumberFormat="1" applyFont="1" applyFill="1" applyBorder="1" applyAlignment="1" applyProtection="1">
      <alignment horizontal="right" wrapText="1"/>
      <protection hidden="1"/>
    </xf>
    <xf numFmtId="166" fontId="28" fillId="7" borderId="1" xfId="1" applyNumberFormat="1" applyFont="1" applyFill="1" applyBorder="1" applyAlignment="1" applyProtection="1">
      <alignment horizontal="center" wrapText="1"/>
      <protection hidden="1"/>
    </xf>
    <xf numFmtId="0" fontId="28" fillId="5" borderId="1" xfId="0" applyFont="1" applyFill="1" applyBorder="1"/>
    <xf numFmtId="49" fontId="30" fillId="5" borderId="1" xfId="2" applyNumberFormat="1" applyFont="1" applyFill="1" applyBorder="1" applyAlignment="1" applyProtection="1">
      <alignment horizontal="center"/>
      <protection hidden="1"/>
    </xf>
    <xf numFmtId="166" fontId="28" fillId="5" borderId="1" xfId="1" applyNumberFormat="1" applyFont="1" applyFill="1" applyBorder="1" applyAlignment="1" applyProtection="1">
      <alignment horizontal="center" wrapText="1"/>
      <protection hidden="1"/>
    </xf>
    <xf numFmtId="166" fontId="28" fillId="5" borderId="1" xfId="1" applyNumberFormat="1" applyFont="1" applyFill="1" applyBorder="1" applyAlignment="1">
      <alignment horizontal="center"/>
    </xf>
    <xf numFmtId="0" fontId="30" fillId="0" borderId="0" xfId="1" applyFont="1" applyFill="1" applyBorder="1" applyAlignment="1">
      <alignment horizontal="left" vertical="center" wrapText="1"/>
    </xf>
    <xf numFmtId="0" fontId="30" fillId="0" borderId="0" xfId="1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vertical="top" wrapText="1"/>
    </xf>
    <xf numFmtId="0" fontId="29" fillId="0" borderId="0" xfId="1" applyFont="1" applyFill="1" applyAlignment="1">
      <alignment horizontal="left" vertical="top" wrapText="1"/>
    </xf>
    <xf numFmtId="0" fontId="28" fillId="2" borderId="13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/>
    </xf>
    <xf numFmtId="0" fontId="30" fillId="0" borderId="0" xfId="0" applyFont="1" applyAlignment="1">
      <alignment horizontal="left" wrapText="1"/>
    </xf>
    <xf numFmtId="0" fontId="24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right"/>
    </xf>
    <xf numFmtId="0" fontId="28" fillId="8" borderId="1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 vertical="center"/>
    </xf>
    <xf numFmtId="0" fontId="28" fillId="8" borderId="4" xfId="0" applyFont="1" applyFill="1" applyBorder="1" applyAlignment="1">
      <alignment horizontal="center" vertical="center"/>
    </xf>
    <xf numFmtId="0" fontId="28" fillId="8" borderId="5" xfId="0" applyFont="1" applyFill="1" applyBorder="1" applyAlignment="1">
      <alignment horizontal="center" vertical="center"/>
    </xf>
    <xf numFmtId="0" fontId="28" fillId="8" borderId="6" xfId="0" applyFont="1" applyFill="1" applyBorder="1" applyAlignment="1">
      <alignment horizontal="center" vertical="center"/>
    </xf>
    <xf numFmtId="0" fontId="28" fillId="8" borderId="0" xfId="0" applyFont="1" applyFill="1" applyBorder="1" applyAlignment="1">
      <alignment horizontal="center" vertical="center"/>
    </xf>
    <xf numFmtId="0" fontId="28" fillId="8" borderId="7" xfId="0" applyFont="1" applyFill="1" applyBorder="1" applyAlignment="1">
      <alignment horizontal="center" vertical="center"/>
    </xf>
    <xf numFmtId="0" fontId="28" fillId="8" borderId="8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/>
    </xf>
    <xf numFmtId="0" fontId="28" fillId="8" borderId="9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8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28" fillId="6" borderId="9" xfId="0" applyFont="1" applyFill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0" fontId="28" fillId="7" borderId="4" xfId="0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7" borderId="8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166" fontId="30" fillId="0" borderId="0" xfId="1" applyNumberFormat="1" applyFont="1" applyFill="1" applyBorder="1" applyAlignment="1">
      <alignment horizontal="left" vertical="center" wrapText="1"/>
    </xf>
    <xf numFmtId="0" fontId="30" fillId="4" borderId="10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center" vertical="center" wrapText="1"/>
    </xf>
    <xf numFmtId="0" fontId="30" fillId="4" borderId="12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right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right" vertical="top"/>
    </xf>
    <xf numFmtId="0" fontId="36" fillId="0" borderId="0" xfId="0" applyFont="1" applyAlignment="1">
      <alignment horizontal="center" vertical="center"/>
    </xf>
    <xf numFmtId="0" fontId="30" fillId="4" borderId="10" xfId="0" applyFont="1" applyFill="1" applyBorder="1" applyAlignment="1">
      <alignment horizontal="center"/>
    </xf>
    <xf numFmtId="0" fontId="30" fillId="4" borderId="11" xfId="0" applyFont="1" applyFill="1" applyBorder="1" applyAlignment="1">
      <alignment horizontal="center"/>
    </xf>
    <xf numFmtId="0" fontId="30" fillId="4" borderId="12" xfId="0" applyFont="1" applyFill="1" applyBorder="1" applyAlignment="1">
      <alignment horizontal="center"/>
    </xf>
    <xf numFmtId="0" fontId="28" fillId="4" borderId="10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0" fontId="28" fillId="4" borderId="12" xfId="0" applyFont="1" applyFill="1" applyBorder="1" applyAlignment="1">
      <alignment horizontal="center" vertical="center" wrapText="1"/>
    </xf>
    <xf numFmtId="0" fontId="30" fillId="6" borderId="10" xfId="0" applyFont="1" applyFill="1" applyBorder="1" applyAlignment="1">
      <alignment horizontal="center" vertical="center" wrapText="1"/>
    </xf>
    <xf numFmtId="0" fontId="30" fillId="6" borderId="11" xfId="0" applyFont="1" applyFill="1" applyBorder="1" applyAlignment="1">
      <alignment horizontal="center" vertical="center" wrapText="1"/>
    </xf>
    <xf numFmtId="0" fontId="30" fillId="6" borderId="12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6" borderId="10" xfId="0" applyFont="1" applyFill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center" vertical="center" wrapText="1"/>
    </xf>
    <xf numFmtId="0" fontId="28" fillId="6" borderId="12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right"/>
    </xf>
    <xf numFmtId="0" fontId="52" fillId="0" borderId="0" xfId="0" applyFont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30" fillId="7" borderId="1" xfId="0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/>
    </xf>
    <xf numFmtId="0" fontId="28" fillId="7" borderId="11" xfId="0" applyFont="1" applyFill="1" applyBorder="1" applyAlignment="1">
      <alignment horizontal="center"/>
    </xf>
    <xf numFmtId="0" fontId="28" fillId="7" borderId="12" xfId="0" applyFont="1" applyFill="1" applyBorder="1" applyAlignment="1">
      <alignment horizontal="center"/>
    </xf>
    <xf numFmtId="0" fontId="30" fillId="7" borderId="10" xfId="0" applyFont="1" applyFill="1" applyBorder="1" applyAlignment="1">
      <alignment horizontal="center" vertical="center" wrapText="1"/>
    </xf>
    <xf numFmtId="0" fontId="30" fillId="7" borderId="11" xfId="0" applyFont="1" applyFill="1" applyBorder="1" applyAlignment="1">
      <alignment horizontal="center" vertical="center" wrapText="1"/>
    </xf>
    <xf numFmtId="0" fontId="30" fillId="7" borderId="12" xfId="0" applyFont="1" applyFill="1" applyBorder="1" applyAlignment="1">
      <alignment horizontal="center" vertical="center" wrapText="1"/>
    </xf>
    <xf numFmtId="0" fontId="53" fillId="0" borderId="0" xfId="0" applyFont="1" applyBorder="1" applyAlignment="1">
      <alignment horizontal="right"/>
    </xf>
    <xf numFmtId="0" fontId="28" fillId="7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right"/>
    </xf>
    <xf numFmtId="0" fontId="28" fillId="7" borderId="11" xfId="0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4" xfId="1" applyFont="1" applyFill="1" applyBorder="1" applyAlignment="1">
      <alignment horizontal="left" vertical="top" wrapText="1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47"/>
  <sheetViews>
    <sheetView showZeros="0" tabSelected="1" view="pageBreakPreview" zoomScale="55" zoomScaleNormal="70" zoomScaleSheetLayoutView="55" workbookViewId="0">
      <pane xSplit="2" ySplit="6" topLeftCell="C7" activePane="bottomRight" state="frozen"/>
      <selection activeCell="M133" sqref="M133"/>
      <selection pane="topRight" activeCell="M133" sqref="M133"/>
      <selection pane="bottomLeft" activeCell="M133" sqref="M133"/>
      <selection pane="bottomRight" activeCell="H11" sqref="H11"/>
    </sheetView>
  </sheetViews>
  <sheetFormatPr defaultRowHeight="15.75" x14ac:dyDescent="0.25"/>
  <cols>
    <col min="1" max="1" width="9" style="38" customWidth="1"/>
    <col min="2" max="2" width="81.875" style="39" customWidth="1"/>
    <col min="3" max="3" width="31.125" style="39" customWidth="1"/>
    <col min="4" max="4" width="15.5" style="39" customWidth="1"/>
    <col min="5" max="5" width="16" style="38" customWidth="1"/>
    <col min="6" max="6" width="15.125" style="38" customWidth="1"/>
    <col min="7" max="7" width="17.125" style="2" customWidth="1"/>
    <col min="8" max="8" width="17" style="2" customWidth="1"/>
    <col min="9" max="9" width="15.875" style="2" customWidth="1"/>
    <col min="10" max="10" width="17.25" style="2" customWidth="1"/>
    <col min="11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218" t="s">
        <v>0</v>
      </c>
      <c r="B1" s="218"/>
      <c r="C1" s="218"/>
      <c r="D1" s="218"/>
      <c r="E1" s="218"/>
      <c r="F1" s="218"/>
    </row>
    <row r="2" spans="1:14" s="1" customFormat="1" ht="23.25" customHeight="1" x14ac:dyDescent="0.2">
      <c r="A2" s="218" t="s">
        <v>814</v>
      </c>
      <c r="B2" s="218"/>
      <c r="C2" s="218"/>
      <c r="D2" s="218"/>
      <c r="E2" s="218"/>
      <c r="F2" s="218"/>
    </row>
    <row r="3" spans="1:14" ht="13.5" customHeight="1" x14ac:dyDescent="0.3">
      <c r="A3" s="2"/>
      <c r="B3" s="37"/>
      <c r="C3" s="37"/>
      <c r="D3" s="37"/>
      <c r="F3" s="130" t="s">
        <v>1</v>
      </c>
    </row>
    <row r="4" spans="1:14" ht="81" customHeight="1" x14ac:dyDescent="0.2">
      <c r="A4" s="219" t="s">
        <v>2</v>
      </c>
      <c r="B4" s="220" t="s">
        <v>3</v>
      </c>
      <c r="C4" s="219" t="s">
        <v>4</v>
      </c>
      <c r="D4" s="216" t="s">
        <v>811</v>
      </c>
      <c r="E4" s="219" t="s">
        <v>5</v>
      </c>
      <c r="F4" s="219" t="s">
        <v>6</v>
      </c>
    </row>
    <row r="5" spans="1:14" s="3" customFormat="1" ht="12.75" customHeight="1" x14ac:dyDescent="0.2">
      <c r="A5" s="219"/>
      <c r="B5" s="220"/>
      <c r="C5" s="219"/>
      <c r="D5" s="217"/>
      <c r="E5" s="219"/>
      <c r="F5" s="219"/>
      <c r="G5" s="215"/>
      <c r="H5" s="215"/>
      <c r="I5" s="215"/>
      <c r="J5" s="215"/>
      <c r="K5" s="215"/>
      <c r="L5" s="215"/>
      <c r="M5" s="215"/>
      <c r="N5" s="215"/>
    </row>
    <row r="6" spans="1:14" x14ac:dyDescent="0.25">
      <c r="A6" s="71">
        <v>1</v>
      </c>
      <c r="B6" s="71">
        <v>2</v>
      </c>
      <c r="C6" s="71">
        <v>3</v>
      </c>
      <c r="D6" s="71">
        <v>4</v>
      </c>
      <c r="E6" s="71">
        <v>5</v>
      </c>
      <c r="F6" s="71">
        <v>6</v>
      </c>
      <c r="G6" s="215"/>
      <c r="H6" s="215"/>
      <c r="I6" s="215"/>
      <c r="J6" s="215"/>
      <c r="K6" s="215"/>
      <c r="L6" s="215"/>
      <c r="M6" s="215"/>
      <c r="N6" s="215"/>
    </row>
    <row r="7" spans="1:14" x14ac:dyDescent="0.25">
      <c r="A7" s="72" t="s">
        <v>7</v>
      </c>
      <c r="B7" s="73" t="s">
        <v>221</v>
      </c>
      <c r="C7" s="74"/>
      <c r="D7" s="75">
        <f>SUM(D8:D12)</f>
        <v>4767163.4610000001</v>
      </c>
      <c r="E7" s="75">
        <f>SUM(E8:E12)</f>
        <v>2247440.3609999996</v>
      </c>
      <c r="F7" s="76">
        <f>E7/D7*100</f>
        <v>47.144184993575983</v>
      </c>
      <c r="G7" s="4"/>
    </row>
    <row r="8" spans="1:14" ht="53.25" customHeight="1" x14ac:dyDescent="0.2">
      <c r="A8" s="65" t="s">
        <v>8</v>
      </c>
      <c r="B8" s="66" t="s">
        <v>220</v>
      </c>
      <c r="C8" s="67" t="s">
        <v>180</v>
      </c>
      <c r="D8" s="68">
        <f>Дотации!E52</f>
        <v>41928</v>
      </c>
      <c r="E8" s="68">
        <f>Дотации!F52</f>
        <v>20964</v>
      </c>
      <c r="F8" s="68">
        <f t="shared" ref="F8:F68" si="0">E8/D8*100</f>
        <v>50</v>
      </c>
      <c r="G8" s="5"/>
    </row>
    <row r="9" spans="1:14" s="42" customFormat="1" ht="35.25" customHeight="1" x14ac:dyDescent="0.2">
      <c r="A9" s="62" t="s">
        <v>9</v>
      </c>
      <c r="B9" s="63" t="s">
        <v>222</v>
      </c>
      <c r="C9" s="64" t="s">
        <v>12</v>
      </c>
      <c r="D9" s="61">
        <f>Дотации!H52</f>
        <v>3430574.3000000003</v>
      </c>
      <c r="E9" s="61">
        <f>Дотации!I52</f>
        <v>1554358.7999999998</v>
      </c>
      <c r="F9" s="61">
        <f t="shared" si="0"/>
        <v>45.30899680557858</v>
      </c>
    </row>
    <row r="10" spans="1:14" ht="24" customHeight="1" x14ac:dyDescent="0.2">
      <c r="A10" s="65" t="s">
        <v>10</v>
      </c>
      <c r="B10" s="66" t="s">
        <v>223</v>
      </c>
      <c r="C10" s="67" t="s">
        <v>179</v>
      </c>
      <c r="D10" s="68">
        <f>Дотации!K52</f>
        <v>815717.29999999993</v>
      </c>
      <c r="E10" s="68">
        <f>Дотации!L52</f>
        <v>244717.19999999995</v>
      </c>
      <c r="F10" s="68">
        <f t="shared" si="0"/>
        <v>30.000246408896803</v>
      </c>
      <c r="G10" s="6"/>
      <c r="H10" s="6"/>
    </row>
    <row r="11" spans="1:14" ht="75.75" customHeight="1" x14ac:dyDescent="0.2">
      <c r="A11" s="65" t="s">
        <v>11</v>
      </c>
      <c r="B11" s="66" t="s">
        <v>479</v>
      </c>
      <c r="C11" s="67" t="s">
        <v>478</v>
      </c>
      <c r="D11" s="68">
        <f>Дотации!N52</f>
        <v>375856.86099999998</v>
      </c>
      <c r="E11" s="68">
        <f>Дотации!O52</f>
        <v>375856.86099999998</v>
      </c>
      <c r="F11" s="68">
        <f t="shared" si="0"/>
        <v>100</v>
      </c>
      <c r="G11" s="6"/>
      <c r="H11" s="6"/>
    </row>
    <row r="12" spans="1:14" ht="80.25" customHeight="1" x14ac:dyDescent="0.2">
      <c r="A12" s="65" t="s">
        <v>13</v>
      </c>
      <c r="B12" s="66" t="s">
        <v>475</v>
      </c>
      <c r="C12" s="67" t="s">
        <v>476</v>
      </c>
      <c r="D12" s="68">
        <f>Дотации!Q52</f>
        <v>103087</v>
      </c>
      <c r="E12" s="68">
        <f>Дотации!R52</f>
        <v>51543.5</v>
      </c>
      <c r="F12" s="68">
        <f t="shared" si="0"/>
        <v>50</v>
      </c>
      <c r="G12" s="6"/>
      <c r="H12" s="6"/>
    </row>
    <row r="13" spans="1:14" x14ac:dyDescent="0.25">
      <c r="A13" s="114" t="s">
        <v>14</v>
      </c>
      <c r="B13" s="115" t="s">
        <v>15</v>
      </c>
      <c r="C13" s="116"/>
      <c r="D13" s="117">
        <f>SUM(D14:D49)</f>
        <v>11282256.63786</v>
      </c>
      <c r="E13" s="117">
        <f>SUM(E14:E49)</f>
        <v>3208843.3597299997</v>
      </c>
      <c r="F13" s="117">
        <f>E13/D13*100</f>
        <v>28.441502996502017</v>
      </c>
      <c r="G13" s="4"/>
      <c r="H13" s="4"/>
      <c r="J13" s="30"/>
    </row>
    <row r="14" spans="1:14" ht="55.5" customHeight="1" x14ac:dyDescent="0.2">
      <c r="A14" s="65" t="s">
        <v>16</v>
      </c>
      <c r="B14" s="66" t="s">
        <v>255</v>
      </c>
      <c r="C14" s="67" t="s">
        <v>19</v>
      </c>
      <c r="D14" s="68">
        <f>Субсидии!E399</f>
        <v>16624.900000000001</v>
      </c>
      <c r="E14" s="68">
        <f>Субсидии!F399</f>
        <v>4035.1131</v>
      </c>
      <c r="F14" s="68">
        <f t="shared" si="0"/>
        <v>24.27150298648413</v>
      </c>
      <c r="G14" s="7"/>
      <c r="H14" s="6"/>
    </row>
    <row r="15" spans="1:14" ht="53.25" customHeight="1" x14ac:dyDescent="0.2">
      <c r="A15" s="65" t="s">
        <v>17</v>
      </c>
      <c r="B15" s="66" t="s">
        <v>751</v>
      </c>
      <c r="C15" s="67" t="s">
        <v>188</v>
      </c>
      <c r="D15" s="68">
        <f>Субсидии!H399</f>
        <v>366156.7</v>
      </c>
      <c r="E15" s="68">
        <f>Субсидии!I399</f>
        <v>35222.086179999998</v>
      </c>
      <c r="F15" s="68">
        <f t="shared" si="0"/>
        <v>9.6194023433136682</v>
      </c>
      <c r="G15" s="6"/>
      <c r="H15" s="6"/>
    </row>
    <row r="16" spans="1:14" ht="42.75" customHeight="1" x14ac:dyDescent="0.2">
      <c r="A16" s="65" t="s">
        <v>18</v>
      </c>
      <c r="B16" s="66" t="s">
        <v>229</v>
      </c>
      <c r="C16" s="67" t="s">
        <v>191</v>
      </c>
      <c r="D16" s="68">
        <f>Субсидии!K399</f>
        <v>62391.499999999993</v>
      </c>
      <c r="E16" s="68">
        <f>Субсидии!L399</f>
        <v>54398.544880000009</v>
      </c>
      <c r="F16" s="68">
        <f t="shared" si="0"/>
        <v>87.189031967495595</v>
      </c>
      <c r="G16" s="6"/>
      <c r="H16" s="6"/>
    </row>
    <row r="17" spans="1:8" ht="53.25" customHeight="1" x14ac:dyDescent="0.2">
      <c r="A17" s="65" t="s">
        <v>20</v>
      </c>
      <c r="B17" s="66" t="s">
        <v>747</v>
      </c>
      <c r="C17" s="67" t="s">
        <v>748</v>
      </c>
      <c r="D17" s="68">
        <f>Субсидии!N399</f>
        <v>86883.7</v>
      </c>
      <c r="E17" s="68">
        <f>Субсидии!O399</f>
        <v>4717.18498</v>
      </c>
      <c r="F17" s="68">
        <f t="shared" si="0"/>
        <v>5.4293095022426536</v>
      </c>
      <c r="G17" s="6"/>
      <c r="H17" s="6"/>
    </row>
    <row r="18" spans="1:8" ht="51" customHeight="1" x14ac:dyDescent="0.2">
      <c r="A18" s="65" t="s">
        <v>21</v>
      </c>
      <c r="B18" s="66" t="s">
        <v>743</v>
      </c>
      <c r="C18" s="67" t="s">
        <v>186</v>
      </c>
      <c r="D18" s="68">
        <f>Субсидии!Q399</f>
        <v>10058.4</v>
      </c>
      <c r="E18" s="68">
        <f>Субсидии!R399</f>
        <v>10058.4</v>
      </c>
      <c r="F18" s="68">
        <f t="shared" si="0"/>
        <v>100</v>
      </c>
      <c r="G18" s="6"/>
      <c r="H18" s="6"/>
    </row>
    <row r="19" spans="1:8" ht="60" customHeight="1" x14ac:dyDescent="0.2">
      <c r="A19" s="65" t="s">
        <v>22</v>
      </c>
      <c r="B19" s="66" t="s">
        <v>254</v>
      </c>
      <c r="C19" s="67" t="s">
        <v>26</v>
      </c>
      <c r="D19" s="68">
        <f>Субсидии!T399</f>
        <v>40836.1</v>
      </c>
      <c r="E19" s="68">
        <f>Субсидии!U399</f>
        <v>21298.962769999998</v>
      </c>
      <c r="F19" s="68">
        <f t="shared" si="0"/>
        <v>52.157191235206099</v>
      </c>
      <c r="G19" s="6"/>
      <c r="H19" s="6"/>
    </row>
    <row r="20" spans="1:8" ht="54.75" customHeight="1" x14ac:dyDescent="0.2">
      <c r="A20" s="65" t="s">
        <v>23</v>
      </c>
      <c r="B20" s="66" t="s">
        <v>228</v>
      </c>
      <c r="C20" s="99" t="s">
        <v>745</v>
      </c>
      <c r="D20" s="68">
        <f>Субсидии!W399</f>
        <v>2346.9388599999997</v>
      </c>
      <c r="E20" s="68">
        <f>Субсидии!X399</f>
        <v>2142.8573499999993</v>
      </c>
      <c r="F20" s="68">
        <f t="shared" si="0"/>
        <v>91.304353365217167</v>
      </c>
      <c r="G20" s="6"/>
      <c r="H20" s="6"/>
    </row>
    <row r="21" spans="1:8" ht="51.75" customHeight="1" x14ac:dyDescent="0.2">
      <c r="A21" s="65" t="s">
        <v>24</v>
      </c>
      <c r="B21" s="66" t="s">
        <v>227</v>
      </c>
      <c r="C21" s="67" t="s">
        <v>746</v>
      </c>
      <c r="D21" s="68">
        <f>Субсидии!Z399</f>
        <v>867.34699999999964</v>
      </c>
      <c r="E21" s="68">
        <f>Субсидии!AA399</f>
        <v>867.34699999999964</v>
      </c>
      <c r="F21" s="68">
        <f t="shared" si="0"/>
        <v>100</v>
      </c>
      <c r="G21" s="6"/>
      <c r="H21" s="6"/>
    </row>
    <row r="22" spans="1:8" ht="36" customHeight="1" x14ac:dyDescent="0.2">
      <c r="A22" s="65" t="s">
        <v>25</v>
      </c>
      <c r="B22" s="66" t="s">
        <v>721</v>
      </c>
      <c r="C22" s="67" t="s">
        <v>181</v>
      </c>
      <c r="D22" s="68">
        <f>Субсидии!AC399</f>
        <v>5300</v>
      </c>
      <c r="E22" s="68">
        <f>Субсидии!AD399</f>
        <v>2650</v>
      </c>
      <c r="F22" s="68">
        <f t="shared" si="0"/>
        <v>50</v>
      </c>
      <c r="G22" s="6"/>
      <c r="H22" s="6"/>
    </row>
    <row r="23" spans="1:8" ht="42.75" customHeight="1" x14ac:dyDescent="0.2">
      <c r="A23" s="65" t="s">
        <v>27</v>
      </c>
      <c r="B23" s="66" t="s">
        <v>829</v>
      </c>
      <c r="C23" s="67" t="s">
        <v>201</v>
      </c>
      <c r="D23" s="68">
        <f>Субсидии!AF399</f>
        <v>119999.99999999999</v>
      </c>
      <c r="E23" s="68">
        <f>Субсидии!AG399</f>
        <v>1347.9051299999999</v>
      </c>
      <c r="F23" s="68">
        <f t="shared" si="0"/>
        <v>1.1232542749999999</v>
      </c>
      <c r="G23" s="6"/>
      <c r="H23" s="6"/>
    </row>
    <row r="24" spans="1:8" ht="43.5" customHeight="1" x14ac:dyDescent="0.2">
      <c r="A24" s="65" t="s">
        <v>28</v>
      </c>
      <c r="B24" s="66" t="s">
        <v>253</v>
      </c>
      <c r="C24" s="67" t="s">
        <v>39</v>
      </c>
      <c r="D24" s="68">
        <f>Субсидии!AI399</f>
        <v>707405</v>
      </c>
      <c r="E24" s="68">
        <f>Субсидии!AJ399</f>
        <v>243605.34495999999</v>
      </c>
      <c r="F24" s="68">
        <f t="shared" si="0"/>
        <v>34.436474856694538</v>
      </c>
      <c r="G24" s="6"/>
      <c r="H24" s="6"/>
    </row>
    <row r="25" spans="1:8" ht="69.75" customHeight="1" x14ac:dyDescent="0.2">
      <c r="A25" s="65" t="s">
        <v>29</v>
      </c>
      <c r="B25" s="66" t="s">
        <v>729</v>
      </c>
      <c r="C25" s="67" t="s">
        <v>183</v>
      </c>
      <c r="D25" s="68">
        <f>Субсидии!AL399</f>
        <v>1209783.1000000001</v>
      </c>
      <c r="E25" s="68">
        <f>Субсидии!AM399</f>
        <v>414152.47469000006</v>
      </c>
      <c r="F25" s="68">
        <f t="shared" si="0"/>
        <v>34.23361383457911</v>
      </c>
      <c r="G25" s="6"/>
      <c r="H25" s="8"/>
    </row>
    <row r="26" spans="1:8" ht="69.75" customHeight="1" x14ac:dyDescent="0.2">
      <c r="A26" s="65" t="s">
        <v>30</v>
      </c>
      <c r="B26" s="66" t="s">
        <v>226</v>
      </c>
      <c r="C26" s="67" t="s">
        <v>187</v>
      </c>
      <c r="D26" s="68">
        <f>Субсидии!AO399</f>
        <v>1014156.1000000001</v>
      </c>
      <c r="E26" s="68">
        <f>Субсидии!AP399</f>
        <v>176555.42457999999</v>
      </c>
      <c r="F26" s="68">
        <f t="shared" si="0"/>
        <v>17.409097532421288</v>
      </c>
      <c r="G26" s="6"/>
      <c r="H26" s="8"/>
    </row>
    <row r="27" spans="1:8" ht="51.75" customHeight="1" x14ac:dyDescent="0.2">
      <c r="A27" s="65" t="s">
        <v>31</v>
      </c>
      <c r="B27" s="63" t="s">
        <v>741</v>
      </c>
      <c r="C27" s="67" t="s">
        <v>192</v>
      </c>
      <c r="D27" s="68">
        <f>Субсидии!AR399</f>
        <v>30468</v>
      </c>
      <c r="E27" s="68">
        <f>Субсидии!AS399</f>
        <v>11336.386500000001</v>
      </c>
      <c r="F27" s="68">
        <f t="shared" si="0"/>
        <v>37.207517723513192</v>
      </c>
      <c r="G27" s="6"/>
      <c r="H27" s="8"/>
    </row>
    <row r="28" spans="1:8" ht="84.75" customHeight="1" x14ac:dyDescent="0.2">
      <c r="A28" s="65" t="s">
        <v>32</v>
      </c>
      <c r="B28" s="66" t="s">
        <v>286</v>
      </c>
      <c r="C28" s="67" t="s">
        <v>176</v>
      </c>
      <c r="D28" s="68">
        <f>Субсидии!AU399</f>
        <v>3604188.4</v>
      </c>
      <c r="E28" s="68">
        <f>Субсидии!AV399</f>
        <v>1506381.16184</v>
      </c>
      <c r="F28" s="68">
        <f t="shared" si="0"/>
        <v>41.795294658847467</v>
      </c>
      <c r="G28" s="6"/>
      <c r="H28" s="8"/>
    </row>
    <row r="29" spans="1:8" ht="80.25" customHeight="1" x14ac:dyDescent="0.2">
      <c r="A29" s="65" t="s">
        <v>33</v>
      </c>
      <c r="B29" s="66" t="s">
        <v>287</v>
      </c>
      <c r="C29" s="67" t="s">
        <v>288</v>
      </c>
      <c r="D29" s="68">
        <f>Субсидии!AX399</f>
        <v>85716.3</v>
      </c>
      <c r="E29" s="68">
        <f>Субсидии!AY399</f>
        <v>31639.470259999998</v>
      </c>
      <c r="F29" s="68">
        <f t="shared" si="0"/>
        <v>36.911847874908268</v>
      </c>
      <c r="G29" s="6"/>
      <c r="H29" s="8"/>
    </row>
    <row r="30" spans="1:8" ht="47.25" customHeight="1" x14ac:dyDescent="0.2">
      <c r="A30" s="65" t="s">
        <v>34</v>
      </c>
      <c r="B30" s="66" t="s">
        <v>760</v>
      </c>
      <c r="C30" s="67" t="s">
        <v>55</v>
      </c>
      <c r="D30" s="68">
        <f>Субсидии!BA399</f>
        <v>181511.59999999992</v>
      </c>
      <c r="E30" s="68">
        <f>Субсидии!BB399</f>
        <v>69836.118419999984</v>
      </c>
      <c r="F30" s="68">
        <f t="shared" si="0"/>
        <v>38.474741239678359</v>
      </c>
      <c r="G30" s="6"/>
      <c r="H30" s="8"/>
    </row>
    <row r="31" spans="1:8" ht="48.75" customHeight="1" x14ac:dyDescent="0.2">
      <c r="A31" s="65" t="s">
        <v>35</v>
      </c>
      <c r="B31" s="66" t="s">
        <v>736</v>
      </c>
      <c r="C31" s="99" t="s">
        <v>738</v>
      </c>
      <c r="D31" s="68">
        <f>Субсидии!BD399</f>
        <v>427354.35199999996</v>
      </c>
      <c r="E31" s="68">
        <f>Субсидии!BE399</f>
        <v>44749.920870000002</v>
      </c>
      <c r="F31" s="68">
        <f t="shared" si="0"/>
        <v>10.471385317728087</v>
      </c>
      <c r="G31" s="6"/>
      <c r="H31" s="8"/>
    </row>
    <row r="32" spans="1:8" ht="45.75" customHeight="1" x14ac:dyDescent="0.2">
      <c r="A32" s="65" t="s">
        <v>36</v>
      </c>
      <c r="B32" s="66" t="s">
        <v>282</v>
      </c>
      <c r="C32" s="99" t="s">
        <v>177</v>
      </c>
      <c r="D32" s="68">
        <f>Субсидии!BG399</f>
        <v>34078.699999999997</v>
      </c>
      <c r="E32" s="68">
        <f>Субсидии!BH399</f>
        <v>1109.92731</v>
      </c>
      <c r="F32" s="68">
        <f t="shared" si="0"/>
        <v>3.2569531995058498</v>
      </c>
      <c r="G32" s="6"/>
      <c r="H32" s="8"/>
    </row>
    <row r="33" spans="1:8" ht="54" customHeight="1" x14ac:dyDescent="0.2">
      <c r="A33" s="65" t="s">
        <v>37</v>
      </c>
      <c r="B33" s="66" t="s">
        <v>739</v>
      </c>
      <c r="C33" s="99" t="s">
        <v>194</v>
      </c>
      <c r="D33" s="68">
        <f>Субсидии!BJ399</f>
        <v>16769.400000000001</v>
      </c>
      <c r="E33" s="68">
        <f>Субсидии!BK399</f>
        <v>9585.29918</v>
      </c>
      <c r="F33" s="68">
        <f t="shared" si="0"/>
        <v>57.159464143022412</v>
      </c>
      <c r="G33" s="6"/>
      <c r="H33" s="8"/>
    </row>
    <row r="34" spans="1:8" ht="85.5" customHeight="1" x14ac:dyDescent="0.2">
      <c r="A34" s="65" t="s">
        <v>38</v>
      </c>
      <c r="B34" s="66" t="s">
        <v>723</v>
      </c>
      <c r="C34" s="99" t="s">
        <v>722</v>
      </c>
      <c r="D34" s="68">
        <f>Субсидии!BM399</f>
        <v>592800</v>
      </c>
      <c r="E34" s="68">
        <f>Субсидии!BN399</f>
        <v>0</v>
      </c>
      <c r="F34" s="68">
        <f t="shared" si="0"/>
        <v>0</v>
      </c>
      <c r="G34" s="6"/>
      <c r="H34" s="8"/>
    </row>
    <row r="35" spans="1:8" ht="52.5" customHeight="1" x14ac:dyDescent="0.2">
      <c r="A35" s="65" t="s">
        <v>40</v>
      </c>
      <c r="B35" s="66" t="s">
        <v>730</v>
      </c>
      <c r="C35" s="99" t="s">
        <v>195</v>
      </c>
      <c r="D35" s="68">
        <f>Субсидии!BP399</f>
        <v>82719.799999999988</v>
      </c>
      <c r="E35" s="68">
        <f>Субсидии!BQ399</f>
        <v>14158.02737</v>
      </c>
      <c r="F35" s="68">
        <f t="shared" si="0"/>
        <v>17.115645069257905</v>
      </c>
      <c r="G35" s="6"/>
      <c r="H35" s="8"/>
    </row>
    <row r="36" spans="1:8" ht="52.5" customHeight="1" x14ac:dyDescent="0.2">
      <c r="A36" s="65" t="s">
        <v>41</v>
      </c>
      <c r="B36" s="66" t="s">
        <v>225</v>
      </c>
      <c r="C36" s="99" t="s">
        <v>197</v>
      </c>
      <c r="D36" s="68">
        <f>Субсидии!BS399</f>
        <v>65541.5</v>
      </c>
      <c r="E36" s="68">
        <f>Субсидии!BT399</f>
        <v>5203.3099699999993</v>
      </c>
      <c r="F36" s="68">
        <f t="shared" si="0"/>
        <v>7.9389546623131899</v>
      </c>
      <c r="G36" s="6"/>
      <c r="H36" s="8"/>
    </row>
    <row r="37" spans="1:8" ht="39.75" customHeight="1" x14ac:dyDescent="0.2">
      <c r="A37" s="65" t="s">
        <v>42</v>
      </c>
      <c r="B37" s="66" t="s">
        <v>772</v>
      </c>
      <c r="C37" s="99" t="s">
        <v>199</v>
      </c>
      <c r="D37" s="68">
        <f>Субсидии!BV399</f>
        <v>24694.100000000002</v>
      </c>
      <c r="E37" s="68">
        <f>Субсидии!BW399</f>
        <v>2772.4285799999998</v>
      </c>
      <c r="F37" s="68">
        <f t="shared" si="0"/>
        <v>11.227088980768682</v>
      </c>
      <c r="G37" s="6"/>
      <c r="H37" s="8"/>
    </row>
    <row r="38" spans="1:8" ht="54.75" customHeight="1" x14ac:dyDescent="0.2">
      <c r="A38" s="65" t="s">
        <v>43</v>
      </c>
      <c r="B38" s="66" t="s">
        <v>224</v>
      </c>
      <c r="C38" s="99" t="s">
        <v>759</v>
      </c>
      <c r="D38" s="68">
        <f>Субсидии!BY399</f>
        <v>85511.9</v>
      </c>
      <c r="E38" s="68">
        <f>Субсидии!BZ399</f>
        <v>13713.581689999999</v>
      </c>
      <c r="F38" s="68">
        <f t="shared" si="0"/>
        <v>16.037044773885274</v>
      </c>
      <c r="G38" s="6"/>
      <c r="H38" s="8"/>
    </row>
    <row r="39" spans="1:8" ht="48" customHeight="1" x14ac:dyDescent="0.2">
      <c r="A39" s="62" t="s">
        <v>44</v>
      </c>
      <c r="B39" s="63" t="s">
        <v>756</v>
      </c>
      <c r="C39" s="99" t="s">
        <v>758</v>
      </c>
      <c r="D39" s="61">
        <f>Субсидии!CB399</f>
        <v>16585</v>
      </c>
      <c r="E39" s="61">
        <f>Субсидии!CC399</f>
        <v>0</v>
      </c>
      <c r="F39" s="61">
        <f t="shared" si="0"/>
        <v>0</v>
      </c>
      <c r="G39" s="6"/>
      <c r="H39" s="8"/>
    </row>
    <row r="40" spans="1:8" ht="54.75" customHeight="1" x14ac:dyDescent="0.2">
      <c r="A40" s="62" t="s">
        <v>45</v>
      </c>
      <c r="B40" s="63" t="s">
        <v>764</v>
      </c>
      <c r="C40" s="99" t="s">
        <v>200</v>
      </c>
      <c r="D40" s="61">
        <f>Субсидии!CE399</f>
        <v>250017</v>
      </c>
      <c r="E40" s="61">
        <f>Субсидии!CF399</f>
        <v>404.50426999999996</v>
      </c>
      <c r="F40" s="61">
        <f t="shared" si="0"/>
        <v>0.16179070623197619</v>
      </c>
      <c r="G40" s="6"/>
      <c r="H40" s="8"/>
    </row>
    <row r="41" spans="1:8" s="42" customFormat="1" ht="48" customHeight="1" x14ac:dyDescent="0.2">
      <c r="A41" s="62" t="s">
        <v>46</v>
      </c>
      <c r="B41" s="63" t="s">
        <v>252</v>
      </c>
      <c r="C41" s="102" t="s">
        <v>750</v>
      </c>
      <c r="D41" s="61">
        <f>Субсидии!CH399</f>
        <v>39582</v>
      </c>
      <c r="E41" s="61">
        <f>Субсидии!CI399</f>
        <v>12596.386759999999</v>
      </c>
      <c r="F41" s="61">
        <f t="shared" si="0"/>
        <v>31.823522712343994</v>
      </c>
      <c r="G41" s="40"/>
      <c r="H41" s="41"/>
    </row>
    <row r="42" spans="1:8" s="42" customFormat="1" ht="45" customHeight="1" x14ac:dyDescent="0.2">
      <c r="A42" s="62" t="s">
        <v>47</v>
      </c>
      <c r="B42" s="63" t="s">
        <v>257</v>
      </c>
      <c r="C42" s="102" t="s">
        <v>259</v>
      </c>
      <c r="D42" s="61">
        <f>Субсидии!CK399</f>
        <v>16618.3</v>
      </c>
      <c r="E42" s="61">
        <f>Субсидии!CL399</f>
        <v>4756.2715599999992</v>
      </c>
      <c r="F42" s="61">
        <f t="shared" si="0"/>
        <v>28.620686592491406</v>
      </c>
      <c r="G42" s="40"/>
      <c r="H42" s="41"/>
    </row>
    <row r="43" spans="1:8" s="42" customFormat="1" ht="57" customHeight="1" x14ac:dyDescent="0.2">
      <c r="A43" s="62" t="s">
        <v>48</v>
      </c>
      <c r="B43" s="63" t="s">
        <v>260</v>
      </c>
      <c r="C43" s="102" t="s">
        <v>262</v>
      </c>
      <c r="D43" s="61">
        <f>Субсидии!CN399</f>
        <v>941870.2</v>
      </c>
      <c r="E43" s="61">
        <f>Субсидии!CO399</f>
        <v>398152.29761999997</v>
      </c>
      <c r="F43" s="61">
        <f t="shared" si="0"/>
        <v>42.272523073773861</v>
      </c>
      <c r="G43" s="40"/>
      <c r="H43" s="41"/>
    </row>
    <row r="44" spans="1:8" s="42" customFormat="1" ht="63" customHeight="1" x14ac:dyDescent="0.2">
      <c r="A44" s="62" t="s">
        <v>49</v>
      </c>
      <c r="B44" s="63" t="s">
        <v>769</v>
      </c>
      <c r="C44" s="102" t="s">
        <v>770</v>
      </c>
      <c r="D44" s="61">
        <f>Субсидии!CQ399</f>
        <v>200000</v>
      </c>
      <c r="E44" s="61">
        <f>Субсидии!CR399</f>
        <v>9800.2068400000007</v>
      </c>
      <c r="F44" s="61">
        <f t="shared" si="0"/>
        <v>4.9001034199999998</v>
      </c>
      <c r="G44" s="40"/>
      <c r="H44" s="41"/>
    </row>
    <row r="45" spans="1:8" s="42" customFormat="1" ht="60" customHeight="1" x14ac:dyDescent="0.2">
      <c r="A45" s="62" t="s">
        <v>50</v>
      </c>
      <c r="B45" s="63" t="s">
        <v>766</v>
      </c>
      <c r="C45" s="102" t="s">
        <v>767</v>
      </c>
      <c r="D45" s="61">
        <f>Субсидии!CT399</f>
        <v>500000</v>
      </c>
      <c r="E45" s="61">
        <f>Субсидии!CU399</f>
        <v>88819.445680000004</v>
      </c>
      <c r="F45" s="61">
        <f t="shared" si="0"/>
        <v>17.763889136</v>
      </c>
      <c r="G45" s="40"/>
      <c r="H45" s="41"/>
    </row>
    <row r="46" spans="1:8" s="42" customFormat="1" ht="53.25" customHeight="1" x14ac:dyDescent="0.2">
      <c r="A46" s="62" t="s">
        <v>51</v>
      </c>
      <c r="B46" s="63" t="s">
        <v>726</v>
      </c>
      <c r="C46" s="102" t="s">
        <v>727</v>
      </c>
      <c r="D46" s="61">
        <f>Субсидии!CW399</f>
        <v>245819.09999999998</v>
      </c>
      <c r="E46" s="61">
        <f>Субсидии!CX399</f>
        <v>0</v>
      </c>
      <c r="F46" s="61">
        <f t="shared" si="0"/>
        <v>0</v>
      </c>
      <c r="G46" s="40"/>
      <c r="H46" s="41"/>
    </row>
    <row r="47" spans="1:8" s="42" customFormat="1" ht="43.5" customHeight="1" x14ac:dyDescent="0.2">
      <c r="A47" s="62" t="s">
        <v>52</v>
      </c>
      <c r="B47" s="63" t="s">
        <v>732</v>
      </c>
      <c r="C47" s="102" t="s">
        <v>733</v>
      </c>
      <c r="D47" s="61">
        <f>Субсидии!CZ399</f>
        <v>48007.1</v>
      </c>
      <c r="E47" s="61">
        <f>Субсидии!DA399</f>
        <v>7967.1459999999997</v>
      </c>
      <c r="F47" s="61">
        <f t="shared" si="0"/>
        <v>16.595766042939481</v>
      </c>
      <c r="G47" s="40"/>
      <c r="H47" s="41"/>
    </row>
    <row r="48" spans="1:8" s="42" customFormat="1" ht="53.25" customHeight="1" x14ac:dyDescent="0.2">
      <c r="A48" s="62" t="s">
        <v>53</v>
      </c>
      <c r="B48" s="63" t="s">
        <v>753</v>
      </c>
      <c r="C48" s="102" t="s">
        <v>754</v>
      </c>
      <c r="D48" s="61">
        <f>Субсидии!DC399</f>
        <v>42920.100000000006</v>
      </c>
      <c r="E48" s="61">
        <f>Субсидии!DD399</f>
        <v>0</v>
      </c>
      <c r="F48" s="61">
        <f t="shared" si="0"/>
        <v>0</v>
      </c>
      <c r="G48" s="40"/>
      <c r="H48" s="41"/>
    </row>
    <row r="49" spans="1:10" s="42" customFormat="1" ht="65.25" customHeight="1" x14ac:dyDescent="0.2">
      <c r="A49" s="62" t="s">
        <v>54</v>
      </c>
      <c r="B49" s="63" t="s">
        <v>762</v>
      </c>
      <c r="C49" s="102" t="s">
        <v>189</v>
      </c>
      <c r="D49" s="61">
        <f>Субсидии!DF399</f>
        <v>106673.99999999996</v>
      </c>
      <c r="E49" s="61">
        <f>Субсидии!DG399</f>
        <v>4809.8233899999996</v>
      </c>
      <c r="F49" s="61">
        <f t="shared" si="0"/>
        <v>4.5088994412884134</v>
      </c>
      <c r="G49" s="40"/>
      <c r="H49" s="41"/>
    </row>
    <row r="50" spans="1:10" x14ac:dyDescent="0.25">
      <c r="A50" s="171" t="s">
        <v>56</v>
      </c>
      <c r="B50" s="172" t="s">
        <v>57</v>
      </c>
      <c r="C50" s="173"/>
      <c r="D50" s="174">
        <f>SUM(D51:D73)</f>
        <v>22296939.919999991</v>
      </c>
      <c r="E50" s="174">
        <f>SUM(E51:E73)</f>
        <v>12022984.714200001</v>
      </c>
      <c r="F50" s="174">
        <f t="shared" si="0"/>
        <v>53.922129033570123</v>
      </c>
      <c r="G50" s="4"/>
      <c r="H50" s="4"/>
      <c r="I50" s="5"/>
      <c r="J50" s="5"/>
    </row>
    <row r="51" spans="1:10" s="42" customFormat="1" ht="91.5" customHeight="1" x14ac:dyDescent="0.2">
      <c r="A51" s="62" t="s">
        <v>58</v>
      </c>
      <c r="B51" s="164" t="s">
        <v>213</v>
      </c>
      <c r="C51" s="64" t="s">
        <v>59</v>
      </c>
      <c r="D51" s="61">
        <f>'Субвенции '!E408</f>
        <v>82819.7</v>
      </c>
      <c r="E51" s="61">
        <f>'Субвенции '!F408</f>
        <v>34506.182560000001</v>
      </c>
      <c r="F51" s="61">
        <f t="shared" si="0"/>
        <v>41.664220662475238</v>
      </c>
      <c r="G51" s="54"/>
      <c r="H51" s="40"/>
    </row>
    <row r="52" spans="1:10" s="42" customFormat="1" ht="105.75" customHeight="1" x14ac:dyDescent="0.2">
      <c r="A52" s="62" t="s">
        <v>60</v>
      </c>
      <c r="B52" s="164" t="s">
        <v>209</v>
      </c>
      <c r="C52" s="64" t="s">
        <v>61</v>
      </c>
      <c r="D52" s="61">
        <f>'Субвенции '!H408</f>
        <v>22624.200000000004</v>
      </c>
      <c r="E52" s="61">
        <f>'Субвенции '!I408</f>
        <v>10408.81185</v>
      </c>
      <c r="F52" s="61">
        <f t="shared" si="0"/>
        <v>46.00742501392314</v>
      </c>
      <c r="G52" s="40"/>
      <c r="H52" s="40"/>
    </row>
    <row r="53" spans="1:10" s="42" customFormat="1" ht="95.25" customHeight="1" x14ac:dyDescent="0.2">
      <c r="A53" s="62" t="s">
        <v>62</v>
      </c>
      <c r="B53" s="164" t="s">
        <v>210</v>
      </c>
      <c r="C53" s="64" t="s">
        <v>63</v>
      </c>
      <c r="D53" s="61">
        <f>'Субвенции '!K408</f>
        <v>584284.1</v>
      </c>
      <c r="E53" s="61">
        <f>'Субвенции '!L408</f>
        <v>255432.46823999999</v>
      </c>
      <c r="F53" s="61">
        <f t="shared" si="0"/>
        <v>43.717169137411069</v>
      </c>
      <c r="G53" s="40"/>
      <c r="H53" s="40"/>
    </row>
    <row r="54" spans="1:10" s="42" customFormat="1" ht="55.5" customHeight="1" x14ac:dyDescent="0.2">
      <c r="A54" s="62" t="s">
        <v>64</v>
      </c>
      <c r="B54" s="164" t="s">
        <v>239</v>
      </c>
      <c r="C54" s="64" t="s">
        <v>65</v>
      </c>
      <c r="D54" s="61">
        <f>'Субвенции '!N408</f>
        <v>6308064.5</v>
      </c>
      <c r="E54" s="61">
        <f>'Субвенции '!O408</f>
        <v>2807582.1762499996</v>
      </c>
      <c r="F54" s="61">
        <f t="shared" si="0"/>
        <v>44.507822902730297</v>
      </c>
      <c r="G54" s="40"/>
      <c r="H54" s="40"/>
    </row>
    <row r="55" spans="1:10" s="42" customFormat="1" ht="69" customHeight="1" x14ac:dyDescent="0.2">
      <c r="A55" s="62" t="s">
        <v>66</v>
      </c>
      <c r="B55" s="164" t="s">
        <v>781</v>
      </c>
      <c r="C55" s="64" t="s">
        <v>783</v>
      </c>
      <c r="D55" s="61">
        <f>'Субвенции '!Q408</f>
        <v>37587.699999999997</v>
      </c>
      <c r="E55" s="61">
        <f>'Субвенции '!R408</f>
        <v>0</v>
      </c>
      <c r="F55" s="61">
        <f t="shared" si="0"/>
        <v>0</v>
      </c>
      <c r="G55" s="40"/>
      <c r="H55" s="40"/>
    </row>
    <row r="56" spans="1:10" s="42" customFormat="1" ht="88.5" customHeight="1" x14ac:dyDescent="0.2">
      <c r="A56" s="62" t="s">
        <v>68</v>
      </c>
      <c r="B56" s="164" t="s">
        <v>211</v>
      </c>
      <c r="C56" s="64" t="s">
        <v>67</v>
      </c>
      <c r="D56" s="61">
        <f>'Субвенции '!T408</f>
        <v>333126.09999999998</v>
      </c>
      <c r="E56" s="61">
        <f>'Субвенции '!U408</f>
        <v>119613.70248999997</v>
      </c>
      <c r="F56" s="61">
        <f t="shared" si="0"/>
        <v>35.906433776879076</v>
      </c>
      <c r="G56" s="40"/>
      <c r="H56" s="40"/>
    </row>
    <row r="57" spans="1:10" ht="142.5" customHeight="1" x14ac:dyDescent="0.2">
      <c r="A57" s="65" t="s">
        <v>70</v>
      </c>
      <c r="B57" s="150" t="s">
        <v>777</v>
      </c>
      <c r="C57" s="67" t="s">
        <v>69</v>
      </c>
      <c r="D57" s="68">
        <f>'Субвенции '!W408</f>
        <v>16428.299999999996</v>
      </c>
      <c r="E57" s="68">
        <f>'Субвенции '!X408</f>
        <v>7344.2719100000004</v>
      </c>
      <c r="F57" s="68">
        <f t="shared" si="0"/>
        <v>44.705002404387564</v>
      </c>
      <c r="G57" s="6"/>
      <c r="H57" s="6"/>
    </row>
    <row r="58" spans="1:10" s="42" customFormat="1" ht="51.75" customHeight="1" x14ac:dyDescent="0.2">
      <c r="A58" s="62" t="s">
        <v>72</v>
      </c>
      <c r="B58" s="164" t="s">
        <v>241</v>
      </c>
      <c r="C58" s="64" t="s">
        <v>71</v>
      </c>
      <c r="D58" s="61">
        <f>'Субвенции '!Z408</f>
        <v>12783880.099999998</v>
      </c>
      <c r="E58" s="61">
        <f>'Субвенции '!AA408</f>
        <v>7678035.6626899978</v>
      </c>
      <c r="F58" s="61">
        <f t="shared" si="0"/>
        <v>60.06029157524717</v>
      </c>
      <c r="G58" s="40"/>
      <c r="H58" s="40"/>
    </row>
    <row r="59" spans="1:10" s="42" customFormat="1" ht="111" customHeight="1" x14ac:dyDescent="0.2">
      <c r="A59" s="62" t="s">
        <v>73</v>
      </c>
      <c r="B59" s="164" t="s">
        <v>215</v>
      </c>
      <c r="C59" s="102" t="s">
        <v>217</v>
      </c>
      <c r="D59" s="61">
        <f>'Субвенции '!AC408</f>
        <v>72908.099999999991</v>
      </c>
      <c r="E59" s="61">
        <f>'Субвенции '!AD408</f>
        <v>29855.081029999998</v>
      </c>
      <c r="F59" s="61">
        <f t="shared" si="0"/>
        <v>40.948922040212274</v>
      </c>
      <c r="G59" s="40"/>
      <c r="H59" s="40"/>
    </row>
    <row r="60" spans="1:10" s="42" customFormat="1" ht="102.75" customHeight="1" x14ac:dyDescent="0.2">
      <c r="A60" s="62" t="s">
        <v>75</v>
      </c>
      <c r="B60" s="164" t="s">
        <v>218</v>
      </c>
      <c r="C60" s="64" t="s">
        <v>74</v>
      </c>
      <c r="D60" s="61">
        <f>'Субвенции '!AF408</f>
        <v>1486.7</v>
      </c>
      <c r="E60" s="61">
        <f>'Субвенции '!AG408</f>
        <v>83.375119999999995</v>
      </c>
      <c r="F60" s="61">
        <f t="shared" si="0"/>
        <v>5.6080661868567967</v>
      </c>
      <c r="G60" s="40"/>
      <c r="H60" s="40"/>
    </row>
    <row r="61" spans="1:10" s="42" customFormat="1" ht="78" customHeight="1" x14ac:dyDescent="0.2">
      <c r="A61" s="62" t="s">
        <v>77</v>
      </c>
      <c r="B61" s="164" t="s">
        <v>203</v>
      </c>
      <c r="C61" s="64" t="s">
        <v>76</v>
      </c>
      <c r="D61" s="61">
        <f>'Субвенции '!AI408</f>
        <v>58091.199999999983</v>
      </c>
      <c r="E61" s="61">
        <f>'Субвенции '!AJ408</f>
        <v>25353.399689999998</v>
      </c>
      <c r="F61" s="61">
        <f t="shared" si="0"/>
        <v>43.644131451923883</v>
      </c>
      <c r="G61" s="40"/>
      <c r="H61" s="40"/>
    </row>
    <row r="62" spans="1:10" s="42" customFormat="1" ht="67.5" customHeight="1" x14ac:dyDescent="0.2">
      <c r="A62" s="62" t="s">
        <v>80</v>
      </c>
      <c r="B62" s="164" t="s">
        <v>205</v>
      </c>
      <c r="C62" s="64" t="s">
        <v>207</v>
      </c>
      <c r="D62" s="61">
        <f>'Субвенции '!AL408</f>
        <v>666602.00000000012</v>
      </c>
      <c r="E62" s="61">
        <f>'Субвенции '!AM408</f>
        <v>347019.01555000001</v>
      </c>
      <c r="F62" s="61">
        <f t="shared" si="0"/>
        <v>52.057901948989048</v>
      </c>
      <c r="G62" s="40"/>
      <c r="H62" s="40"/>
    </row>
    <row r="63" spans="1:10" s="42" customFormat="1" ht="72.75" customHeight="1" x14ac:dyDescent="0.2">
      <c r="A63" s="62" t="s">
        <v>78</v>
      </c>
      <c r="B63" s="164" t="s">
        <v>230</v>
      </c>
      <c r="C63" s="102" t="s">
        <v>79</v>
      </c>
      <c r="D63" s="61">
        <f>'Субвенции '!AO408</f>
        <v>29484.299999999992</v>
      </c>
      <c r="E63" s="61">
        <f>'Субвенции '!AP408</f>
        <v>12122.700090000002</v>
      </c>
      <c r="F63" s="61">
        <f t="shared" si="0"/>
        <v>41.115780567963306</v>
      </c>
      <c r="G63" s="40"/>
      <c r="H63" s="40"/>
    </row>
    <row r="64" spans="1:10" s="42" customFormat="1" ht="87" customHeight="1" x14ac:dyDescent="0.2">
      <c r="A64" s="62" t="s">
        <v>80</v>
      </c>
      <c r="B64" s="164" t="s">
        <v>232</v>
      </c>
      <c r="C64" s="102" t="s">
        <v>81</v>
      </c>
      <c r="D64" s="61">
        <f>'Субвенции '!AR408</f>
        <v>17420.699999999997</v>
      </c>
      <c r="E64" s="61">
        <f>'Субвенции '!AS408</f>
        <v>6432.133969999999</v>
      </c>
      <c r="F64" s="61">
        <f t="shared" si="0"/>
        <v>36.922362304614623</v>
      </c>
      <c r="G64" s="40"/>
      <c r="H64" s="40"/>
    </row>
    <row r="65" spans="1:10" s="42" customFormat="1" ht="42.75" customHeight="1" x14ac:dyDescent="0.2">
      <c r="A65" s="62" t="s">
        <v>82</v>
      </c>
      <c r="B65" s="164" t="s">
        <v>779</v>
      </c>
      <c r="C65" s="64" t="s">
        <v>83</v>
      </c>
      <c r="D65" s="61">
        <f>'Субвенции '!AU408</f>
        <v>80705.01999999999</v>
      </c>
      <c r="E65" s="61">
        <f>'Субвенции '!AV408</f>
        <v>40299.839999999997</v>
      </c>
      <c r="F65" s="61">
        <f t="shared" si="0"/>
        <v>49.934737640855552</v>
      </c>
      <c r="G65" s="40"/>
      <c r="H65" s="40"/>
    </row>
    <row r="66" spans="1:10" s="42" customFormat="1" ht="122.25" customHeight="1" x14ac:dyDescent="0.2">
      <c r="A66" s="62" t="s">
        <v>84</v>
      </c>
      <c r="B66" s="164" t="s">
        <v>830</v>
      </c>
      <c r="C66" s="64" t="s">
        <v>234</v>
      </c>
      <c r="D66" s="61">
        <f>'Субвенции '!AX408</f>
        <v>15316.7</v>
      </c>
      <c r="E66" s="61">
        <f>'Субвенции '!AY408</f>
        <v>6766.7571599999992</v>
      </c>
      <c r="F66" s="61">
        <f t="shared" si="0"/>
        <v>44.178949512623468</v>
      </c>
      <c r="G66" s="40"/>
      <c r="H66" s="40"/>
    </row>
    <row r="67" spans="1:10" ht="72.75" customHeight="1" x14ac:dyDescent="0.25">
      <c r="A67" s="65" t="s">
        <v>85</v>
      </c>
      <c r="B67" s="66" t="s">
        <v>243</v>
      </c>
      <c r="C67" s="67" t="s">
        <v>86</v>
      </c>
      <c r="D67" s="68">
        <f>'Субвенции '!BA408</f>
        <v>51627</v>
      </c>
      <c r="E67" s="68">
        <f>'Субвенции '!BB408</f>
        <v>19741.826350000003</v>
      </c>
      <c r="F67" s="68">
        <f t="shared" si="0"/>
        <v>38.239344432176971</v>
      </c>
      <c r="G67" s="4"/>
      <c r="H67" s="7"/>
      <c r="I67" s="5"/>
    </row>
    <row r="68" spans="1:10" s="42" customFormat="1" ht="59.25" customHeight="1" x14ac:dyDescent="0.2">
      <c r="A68" s="62" t="s">
        <v>87</v>
      </c>
      <c r="B68" s="164" t="s">
        <v>235</v>
      </c>
      <c r="C68" s="64" t="s">
        <v>88</v>
      </c>
      <c r="D68" s="61">
        <f>'Субвенции '!BD408</f>
        <v>15241.999999999998</v>
      </c>
      <c r="E68" s="61">
        <f>'Субвенции '!BE408</f>
        <v>6230.6938800000007</v>
      </c>
      <c r="F68" s="61">
        <f t="shared" si="0"/>
        <v>40.878453483794786</v>
      </c>
      <c r="G68" s="40"/>
      <c r="H68" s="40"/>
    </row>
    <row r="69" spans="1:10" s="42" customFormat="1" ht="66.75" customHeight="1" x14ac:dyDescent="0.2">
      <c r="A69" s="62" t="s">
        <v>89</v>
      </c>
      <c r="B69" s="164" t="s">
        <v>237</v>
      </c>
      <c r="C69" s="64" t="s">
        <v>776</v>
      </c>
      <c r="D69" s="61">
        <f>'Субвенции '!BG408</f>
        <v>21810.299999999988</v>
      </c>
      <c r="E69" s="61">
        <f>'Субвенции '!BH408</f>
        <v>8455.1209900000013</v>
      </c>
      <c r="F69" s="61">
        <f t="shared" ref="F69:F115" si="1">E69/D69*100</f>
        <v>38.766642320371588</v>
      </c>
      <c r="G69" s="40"/>
      <c r="H69" s="40"/>
    </row>
    <row r="70" spans="1:10" ht="57.75" customHeight="1" x14ac:dyDescent="0.2">
      <c r="A70" s="65" t="s">
        <v>90</v>
      </c>
      <c r="B70" s="150" t="s">
        <v>266</v>
      </c>
      <c r="C70" s="67" t="s">
        <v>268</v>
      </c>
      <c r="D70" s="68">
        <f>'Субвенции '!BJ408</f>
        <v>1086259.4000000001</v>
      </c>
      <c r="E70" s="68">
        <f>'Субвенции '!BK408</f>
        <v>603648.03305000009</v>
      </c>
      <c r="F70" s="68">
        <f t="shared" si="1"/>
        <v>55.57125977920191</v>
      </c>
      <c r="G70" s="6"/>
      <c r="H70" s="6"/>
    </row>
    <row r="71" spans="1:10" ht="81" customHeight="1" x14ac:dyDescent="0.2">
      <c r="A71" s="65" t="s">
        <v>91</v>
      </c>
      <c r="B71" s="150" t="s">
        <v>264</v>
      </c>
      <c r="C71" s="67" t="s">
        <v>265</v>
      </c>
      <c r="D71" s="68">
        <f>'Субвенции '!BM408</f>
        <v>8776.1999999999989</v>
      </c>
      <c r="E71" s="68">
        <f>'Субвенции '!BN408</f>
        <v>4053.4613300000001</v>
      </c>
      <c r="F71" s="68">
        <f t="shared" si="1"/>
        <v>46.186975342403322</v>
      </c>
      <c r="G71" s="6"/>
      <c r="H71" s="6"/>
    </row>
    <row r="72" spans="1:10" ht="81" customHeight="1" x14ac:dyDescent="0.2">
      <c r="A72" s="65" t="s">
        <v>281</v>
      </c>
      <c r="B72" s="150" t="s">
        <v>833</v>
      </c>
      <c r="C72" s="67" t="s">
        <v>812</v>
      </c>
      <c r="D72" s="68">
        <f>'Субвенции '!BP408</f>
        <v>668.7</v>
      </c>
      <c r="E72" s="68">
        <f>'Субвенции '!BQ408</f>
        <v>0</v>
      </c>
      <c r="F72" s="68">
        <f t="shared" si="1"/>
        <v>0</v>
      </c>
      <c r="G72" s="6"/>
      <c r="H72" s="6"/>
    </row>
    <row r="73" spans="1:10" ht="81" customHeight="1" x14ac:dyDescent="0.2">
      <c r="A73" s="65" t="s">
        <v>834</v>
      </c>
      <c r="B73" s="150" t="s">
        <v>835</v>
      </c>
      <c r="C73" s="67" t="s">
        <v>836</v>
      </c>
      <c r="D73" s="68">
        <f>'Субвенции '!BS408</f>
        <v>1726.9</v>
      </c>
      <c r="E73" s="68">
        <f>'Субвенции '!BT408</f>
        <v>0</v>
      </c>
      <c r="F73" s="68">
        <f t="shared" si="1"/>
        <v>0</v>
      </c>
      <c r="G73" s="6"/>
      <c r="H73" s="6"/>
    </row>
    <row r="74" spans="1:10" x14ac:dyDescent="0.25">
      <c r="A74" s="204" t="s">
        <v>92</v>
      </c>
      <c r="B74" s="205" t="s">
        <v>93</v>
      </c>
      <c r="C74" s="206"/>
      <c r="D74" s="207">
        <f>SUM(D75:D116)</f>
        <v>3954912.0537999999</v>
      </c>
      <c r="E74" s="207">
        <f>SUM(E75:E116)</f>
        <v>1428926.6174300001</v>
      </c>
      <c r="F74" s="207">
        <f t="shared" si="1"/>
        <v>36.130427124341338</v>
      </c>
      <c r="G74" s="4"/>
      <c r="H74" s="4"/>
    </row>
    <row r="75" spans="1:10" ht="92.25" customHeight="1" x14ac:dyDescent="0.3">
      <c r="A75" s="65" t="s">
        <v>94</v>
      </c>
      <c r="B75" s="63" t="s">
        <v>246</v>
      </c>
      <c r="C75" s="102" t="s">
        <v>95</v>
      </c>
      <c r="D75" s="68">
        <f>Иные!E387</f>
        <v>1114100</v>
      </c>
      <c r="E75" s="68">
        <f>Иные!F387</f>
        <v>247865.77716999999</v>
      </c>
      <c r="F75" s="68">
        <f t="shared" si="1"/>
        <v>22.248072629925499</v>
      </c>
      <c r="G75" s="7"/>
      <c r="H75" s="194"/>
      <c r="I75" s="194"/>
      <c r="J75" s="194"/>
    </row>
    <row r="76" spans="1:10" ht="90.75" customHeight="1" x14ac:dyDescent="0.3">
      <c r="A76" s="65" t="s">
        <v>96</v>
      </c>
      <c r="B76" s="63" t="s">
        <v>796</v>
      </c>
      <c r="C76" s="102" t="s">
        <v>95</v>
      </c>
      <c r="D76" s="68">
        <f>Иные!H387</f>
        <v>299900</v>
      </c>
      <c r="E76" s="68">
        <f>Иные!I387</f>
        <v>214675.75433000003</v>
      </c>
      <c r="F76" s="68">
        <f t="shared" si="1"/>
        <v>71.582445591863959</v>
      </c>
      <c r="G76" s="6"/>
      <c r="H76" s="194"/>
      <c r="I76" s="194"/>
    </row>
    <row r="77" spans="1:10" s="42" customFormat="1" ht="59.25" customHeight="1" x14ac:dyDescent="0.3">
      <c r="A77" s="62" t="s">
        <v>98</v>
      </c>
      <c r="B77" s="63" t="s">
        <v>785</v>
      </c>
      <c r="C77" s="64" t="s">
        <v>97</v>
      </c>
      <c r="D77" s="68">
        <f>Иные!K387</f>
        <v>100000</v>
      </c>
      <c r="E77" s="68">
        <f>Иные!L387</f>
        <v>70565.936489999993</v>
      </c>
      <c r="F77" s="68">
        <f t="shared" si="1"/>
        <v>70.565936489999999</v>
      </c>
      <c r="G77" s="40"/>
      <c r="H77" s="194"/>
    </row>
    <row r="78" spans="1:10" ht="46.5" customHeight="1" x14ac:dyDescent="0.2">
      <c r="A78" s="65" t="s">
        <v>99</v>
      </c>
      <c r="B78" s="63" t="s">
        <v>791</v>
      </c>
      <c r="C78" s="102" t="s">
        <v>245</v>
      </c>
      <c r="D78" s="182">
        <f>Иные!N387</f>
        <v>2500</v>
      </c>
      <c r="E78" s="182">
        <f>Иные!O387</f>
        <v>2500</v>
      </c>
      <c r="F78" s="68">
        <f t="shared" si="1"/>
        <v>100</v>
      </c>
      <c r="G78" s="6"/>
      <c r="H78" s="6"/>
    </row>
    <row r="79" spans="1:10" ht="54" customHeight="1" x14ac:dyDescent="0.2">
      <c r="A79" s="65" t="s">
        <v>100</v>
      </c>
      <c r="B79" s="63" t="s">
        <v>838</v>
      </c>
      <c r="C79" s="102" t="s">
        <v>799</v>
      </c>
      <c r="D79" s="182">
        <f>Иные!Q387</f>
        <v>30558.400000000001</v>
      </c>
      <c r="E79" s="182">
        <f>Иные!R387</f>
        <v>0</v>
      </c>
      <c r="F79" s="68">
        <f t="shared" si="1"/>
        <v>0</v>
      </c>
      <c r="G79" s="6"/>
      <c r="H79" s="6"/>
    </row>
    <row r="80" spans="1:10" ht="63" customHeight="1" x14ac:dyDescent="0.2">
      <c r="A80" s="65" t="s">
        <v>249</v>
      </c>
      <c r="B80" s="63" t="s">
        <v>793</v>
      </c>
      <c r="C80" s="102" t="s">
        <v>795</v>
      </c>
      <c r="D80" s="182">
        <f>Иные!T387</f>
        <v>70234.600000000006</v>
      </c>
      <c r="E80" s="182">
        <f>Иные!U387</f>
        <v>0</v>
      </c>
      <c r="F80" s="68">
        <f t="shared" si="1"/>
        <v>0</v>
      </c>
      <c r="G80" s="6"/>
      <c r="H80" s="6"/>
    </row>
    <row r="81" spans="1:8" ht="83.25" customHeight="1" x14ac:dyDescent="0.2">
      <c r="A81" s="65" t="s">
        <v>250</v>
      </c>
      <c r="B81" s="63" t="s">
        <v>270</v>
      </c>
      <c r="C81" s="102" t="s">
        <v>272</v>
      </c>
      <c r="D81" s="182">
        <f>Иные!W387</f>
        <v>340000</v>
      </c>
      <c r="E81" s="182">
        <f>Иные!X387</f>
        <v>58238.091</v>
      </c>
      <c r="F81" s="68">
        <f t="shared" si="1"/>
        <v>17.128850294117647</v>
      </c>
      <c r="G81" s="6"/>
      <c r="H81" s="6"/>
    </row>
    <row r="82" spans="1:8" ht="60.75" customHeight="1" x14ac:dyDescent="0.2">
      <c r="A82" s="65" t="s">
        <v>101</v>
      </c>
      <c r="B82" s="63" t="s">
        <v>275</v>
      </c>
      <c r="C82" s="102" t="s">
        <v>277</v>
      </c>
      <c r="D82" s="182">
        <f>Иные!Z387</f>
        <v>19999.999999999993</v>
      </c>
      <c r="E82" s="182">
        <f>Иные!AA387</f>
        <v>13775.7482</v>
      </c>
      <c r="F82" s="68">
        <f t="shared" si="1"/>
        <v>68.878741000000019</v>
      </c>
      <c r="G82" s="6"/>
      <c r="H82" s="6"/>
    </row>
    <row r="83" spans="1:8" ht="60.75" customHeight="1" x14ac:dyDescent="0.2">
      <c r="A83" s="65" t="s">
        <v>102</v>
      </c>
      <c r="B83" s="63" t="s">
        <v>825</v>
      </c>
      <c r="C83" s="102" t="s">
        <v>810</v>
      </c>
      <c r="D83" s="182">
        <f>Иные!AC387</f>
        <v>3704.1089999999999</v>
      </c>
      <c r="E83" s="182">
        <f>Иные!AD387</f>
        <v>3704.1089999999999</v>
      </c>
      <c r="F83" s="68">
        <f t="shared" si="1"/>
        <v>100</v>
      </c>
      <c r="G83" s="6"/>
      <c r="H83" s="6"/>
    </row>
    <row r="84" spans="1:8" ht="55.5" customHeight="1" x14ac:dyDescent="0.2">
      <c r="A84" s="65" t="s">
        <v>103</v>
      </c>
      <c r="B84" s="66" t="s">
        <v>826</v>
      </c>
      <c r="C84" s="99" t="s">
        <v>803</v>
      </c>
      <c r="D84" s="182">
        <f>Иные!AF387</f>
        <v>70000</v>
      </c>
      <c r="E84" s="182">
        <f>Иные!AG387</f>
        <v>21000</v>
      </c>
      <c r="F84" s="68">
        <f t="shared" si="1"/>
        <v>30</v>
      </c>
      <c r="G84" s="6"/>
      <c r="H84" s="6"/>
    </row>
    <row r="85" spans="1:8" ht="54" customHeight="1" x14ac:dyDescent="0.2">
      <c r="A85" s="65" t="s">
        <v>273</v>
      </c>
      <c r="B85" s="63" t="s">
        <v>864</v>
      </c>
      <c r="C85" s="102" t="s">
        <v>868</v>
      </c>
      <c r="D85" s="182">
        <f>Иные!AI387</f>
        <v>90538</v>
      </c>
      <c r="E85" s="182">
        <f>Иные!AJ387</f>
        <v>85151.313140000013</v>
      </c>
      <c r="F85" s="68">
        <f t="shared" si="1"/>
        <v>94.050358015418951</v>
      </c>
      <c r="G85" s="6"/>
      <c r="H85" s="6"/>
    </row>
    <row r="86" spans="1:8" ht="57.75" customHeight="1" x14ac:dyDescent="0.2">
      <c r="A86" s="65" t="s">
        <v>274</v>
      </c>
      <c r="B86" s="63" t="s">
        <v>865</v>
      </c>
      <c r="C86" s="102" t="s">
        <v>869</v>
      </c>
      <c r="D86" s="182">
        <f>Иные!AL387</f>
        <v>251389</v>
      </c>
      <c r="E86" s="182">
        <f>Иные!AM387</f>
        <v>231646.19431999998</v>
      </c>
      <c r="F86" s="68"/>
      <c r="G86" s="6"/>
      <c r="H86" s="6"/>
    </row>
    <row r="87" spans="1:8" ht="57.75" customHeight="1" x14ac:dyDescent="0.2">
      <c r="A87" s="65" t="s">
        <v>279</v>
      </c>
      <c r="B87" s="66" t="s">
        <v>1002</v>
      </c>
      <c r="C87" s="99" t="s">
        <v>801</v>
      </c>
      <c r="D87" s="182">
        <f>Иные!AO387</f>
        <v>48500</v>
      </c>
      <c r="E87" s="182">
        <f>Иные!AP387</f>
        <v>4620.7732100000003</v>
      </c>
      <c r="F87" s="68">
        <f t="shared" si="1"/>
        <v>9.5273674432989708</v>
      </c>
      <c r="G87" s="6"/>
      <c r="H87" s="6"/>
    </row>
    <row r="88" spans="1:8" ht="57.75" customHeight="1" x14ac:dyDescent="0.2">
      <c r="A88" s="65" t="s">
        <v>280</v>
      </c>
      <c r="B88" s="66" t="s">
        <v>861</v>
      </c>
      <c r="C88" s="99" t="s">
        <v>806</v>
      </c>
      <c r="D88" s="182">
        <f>Иные!AR387</f>
        <v>80000</v>
      </c>
      <c r="E88" s="182">
        <f>Иные!AS387</f>
        <v>8467.3127700000005</v>
      </c>
      <c r="F88" s="68">
        <f t="shared" si="1"/>
        <v>10.584140962500001</v>
      </c>
      <c r="G88" s="6"/>
      <c r="H88" s="6"/>
    </row>
    <row r="89" spans="1:8" ht="67.5" customHeight="1" x14ac:dyDescent="0.2">
      <c r="A89" s="65" t="s">
        <v>289</v>
      </c>
      <c r="B89" s="66" t="s">
        <v>304</v>
      </c>
      <c r="C89" s="99" t="s">
        <v>797</v>
      </c>
      <c r="D89" s="182">
        <f>Иные!AU387</f>
        <v>26200</v>
      </c>
      <c r="E89" s="182">
        <f>Иные!AV387</f>
        <v>26200</v>
      </c>
      <c r="F89" s="68">
        <f t="shared" si="1"/>
        <v>100</v>
      </c>
      <c r="G89" s="6"/>
      <c r="H89" s="6"/>
    </row>
    <row r="90" spans="1:8" ht="57.75" customHeight="1" x14ac:dyDescent="0.2">
      <c r="A90" s="65" t="s">
        <v>290</v>
      </c>
      <c r="B90" s="66" t="s">
        <v>297</v>
      </c>
      <c r="C90" s="99" t="s">
        <v>299</v>
      </c>
      <c r="D90" s="182">
        <f>Иные!AX387</f>
        <v>100000</v>
      </c>
      <c r="E90" s="182">
        <f>Иные!AY387</f>
        <v>100000</v>
      </c>
      <c r="F90" s="68">
        <f t="shared" si="1"/>
        <v>100</v>
      </c>
      <c r="G90" s="6"/>
      <c r="H90" s="6"/>
    </row>
    <row r="91" spans="1:8" ht="44.25" customHeight="1" x14ac:dyDescent="0.2">
      <c r="A91" s="65" t="s">
        <v>291</v>
      </c>
      <c r="B91" s="63" t="s">
        <v>301</v>
      </c>
      <c r="C91" s="102" t="s">
        <v>302</v>
      </c>
      <c r="D91" s="182">
        <f>Иные!BA387</f>
        <v>136364.4</v>
      </c>
      <c r="E91" s="182">
        <f>Иные!BB387</f>
        <v>70187.915800000002</v>
      </c>
      <c r="F91" s="68">
        <f t="shared" si="1"/>
        <v>51.470850016573245</v>
      </c>
      <c r="G91" s="6"/>
      <c r="H91" s="6"/>
    </row>
    <row r="92" spans="1:8" ht="52.5" customHeight="1" x14ac:dyDescent="0.2">
      <c r="A92" s="65" t="s">
        <v>292</v>
      </c>
      <c r="B92" s="63" t="s">
        <v>788</v>
      </c>
      <c r="C92" s="102" t="s">
        <v>790</v>
      </c>
      <c r="D92" s="182">
        <f>Иные!BD387</f>
        <v>64700</v>
      </c>
      <c r="E92" s="182">
        <f>Иные!BE387</f>
        <v>30566.053199999998</v>
      </c>
      <c r="F92" s="68">
        <f t="shared" si="1"/>
        <v>47.242740649149923</v>
      </c>
      <c r="G92" s="6"/>
      <c r="H92" s="6"/>
    </row>
    <row r="93" spans="1:8" ht="52.5" customHeight="1" x14ac:dyDescent="0.2">
      <c r="A93" s="65" t="s">
        <v>293</v>
      </c>
      <c r="B93" s="63" t="s">
        <v>841</v>
      </c>
      <c r="C93" s="102" t="s">
        <v>842</v>
      </c>
      <c r="D93" s="182">
        <f>Иные!BG387</f>
        <v>81205.5</v>
      </c>
      <c r="E93" s="182">
        <f>Иные!BH387</f>
        <v>0</v>
      </c>
      <c r="F93" s="68">
        <f t="shared" si="1"/>
        <v>0</v>
      </c>
      <c r="G93" s="6"/>
      <c r="H93" s="6"/>
    </row>
    <row r="94" spans="1:8" ht="78.75" customHeight="1" x14ac:dyDescent="0.2">
      <c r="A94" s="65" t="s">
        <v>294</v>
      </c>
      <c r="B94" s="63" t="s">
        <v>846</v>
      </c>
      <c r="C94" s="102" t="s">
        <v>847</v>
      </c>
      <c r="D94" s="182">
        <f>Иные!BJ387</f>
        <v>52000</v>
      </c>
      <c r="E94" s="182">
        <f>Иные!BK387</f>
        <v>0</v>
      </c>
      <c r="F94" s="68">
        <f t="shared" si="1"/>
        <v>0</v>
      </c>
      <c r="G94" s="6"/>
      <c r="H94" s="6"/>
    </row>
    <row r="95" spans="1:8" ht="31.5" x14ac:dyDescent="0.2">
      <c r="A95" s="65" t="s">
        <v>295</v>
      </c>
      <c r="B95" s="63" t="s">
        <v>856</v>
      </c>
      <c r="C95" s="102" t="s">
        <v>809</v>
      </c>
      <c r="D95" s="182">
        <f>Иные!BM387</f>
        <v>300000</v>
      </c>
      <c r="E95" s="182">
        <f>Иные!BN387</f>
        <v>0</v>
      </c>
      <c r="F95" s="68">
        <f t="shared" si="1"/>
        <v>0</v>
      </c>
      <c r="G95" s="6"/>
      <c r="H95" s="6"/>
    </row>
    <row r="96" spans="1:8" ht="54" customHeight="1" x14ac:dyDescent="0.2">
      <c r="A96" s="65" t="s">
        <v>296</v>
      </c>
      <c r="B96" s="63" t="s">
        <v>873</v>
      </c>
      <c r="C96" s="102" t="s">
        <v>870</v>
      </c>
      <c r="D96" s="182">
        <f>Иные!BP387</f>
        <v>19508</v>
      </c>
      <c r="E96" s="182">
        <f>Иные!BQ387</f>
        <v>19508</v>
      </c>
      <c r="F96" s="68">
        <f t="shared" si="1"/>
        <v>100</v>
      </c>
      <c r="G96" s="6"/>
      <c r="H96" s="6"/>
    </row>
    <row r="97" spans="1:8" ht="87" customHeight="1" x14ac:dyDescent="0.2">
      <c r="A97" s="65" t="s">
        <v>840</v>
      </c>
      <c r="B97" s="63" t="s">
        <v>877</v>
      </c>
      <c r="C97" s="102" t="s">
        <v>879</v>
      </c>
      <c r="D97" s="182">
        <f>Иные!BS387</f>
        <v>9400</v>
      </c>
      <c r="E97" s="182">
        <f>Иные!BT387</f>
        <v>9400</v>
      </c>
      <c r="F97" s="68">
        <f t="shared" si="1"/>
        <v>100</v>
      </c>
      <c r="G97" s="6"/>
      <c r="H97" s="6"/>
    </row>
    <row r="98" spans="1:8" ht="62.25" customHeight="1" x14ac:dyDescent="0.2">
      <c r="A98" s="65" t="s">
        <v>845</v>
      </c>
      <c r="B98" s="63" t="s">
        <v>886</v>
      </c>
      <c r="C98" s="102" t="s">
        <v>885</v>
      </c>
      <c r="D98" s="182">
        <f>Иные!BV387</f>
        <v>47900</v>
      </c>
      <c r="E98" s="182">
        <f>Иные!BW387</f>
        <v>0</v>
      </c>
      <c r="F98" s="68">
        <f t="shared" si="1"/>
        <v>0</v>
      </c>
      <c r="G98" s="6"/>
      <c r="H98" s="6"/>
    </row>
    <row r="99" spans="1:8" ht="67.5" customHeight="1" x14ac:dyDescent="0.2">
      <c r="A99" s="65" t="s">
        <v>849</v>
      </c>
      <c r="B99" s="63" t="s">
        <v>891</v>
      </c>
      <c r="C99" s="102" t="s">
        <v>808</v>
      </c>
      <c r="D99" s="182">
        <f>Иные!BY387</f>
        <v>15000</v>
      </c>
      <c r="E99" s="182">
        <f>Иные!BZ387</f>
        <v>0</v>
      </c>
      <c r="F99" s="68">
        <f t="shared" si="1"/>
        <v>0</v>
      </c>
      <c r="G99" s="6"/>
      <c r="H99" s="6"/>
    </row>
    <row r="100" spans="1:8" ht="62.25" customHeight="1" x14ac:dyDescent="0.2">
      <c r="A100" s="65" t="s">
        <v>850</v>
      </c>
      <c r="B100" s="63" t="s">
        <v>895</v>
      </c>
      <c r="C100" s="102" t="s">
        <v>903</v>
      </c>
      <c r="D100" s="182">
        <f>Иные!CB387</f>
        <v>71434.744000000006</v>
      </c>
      <c r="E100" s="182">
        <f>Иные!CC387</f>
        <v>71434.744000000006</v>
      </c>
      <c r="F100" s="68">
        <f t="shared" si="1"/>
        <v>100</v>
      </c>
      <c r="G100" s="6"/>
      <c r="H100" s="6"/>
    </row>
    <row r="101" spans="1:8" ht="62.25" customHeight="1" x14ac:dyDescent="0.2">
      <c r="A101" s="65" t="s">
        <v>851</v>
      </c>
      <c r="B101" s="63" t="s">
        <v>906</v>
      </c>
      <c r="C101" s="102" t="s">
        <v>909</v>
      </c>
      <c r="D101" s="182">
        <f>Иные!CE387</f>
        <v>19779.8</v>
      </c>
      <c r="E101" s="182">
        <f>Иные!CF387</f>
        <v>19779.8</v>
      </c>
      <c r="F101" s="68">
        <f t="shared" si="1"/>
        <v>100</v>
      </c>
      <c r="G101" s="6"/>
      <c r="H101" s="6"/>
    </row>
    <row r="102" spans="1:8" ht="62.25" customHeight="1" x14ac:dyDescent="0.2">
      <c r="A102" s="65" t="s">
        <v>852</v>
      </c>
      <c r="B102" s="63" t="s">
        <v>913</v>
      </c>
      <c r="C102" s="102" t="s">
        <v>915</v>
      </c>
      <c r="D102" s="182">
        <f>Иные!CH387</f>
        <v>1815</v>
      </c>
      <c r="E102" s="182">
        <f>Иные!CI387</f>
        <v>0</v>
      </c>
      <c r="F102" s="68">
        <f t="shared" si="1"/>
        <v>0</v>
      </c>
      <c r="G102" s="6"/>
      <c r="H102" s="6"/>
    </row>
    <row r="103" spans="1:8" ht="62.25" customHeight="1" x14ac:dyDescent="0.2">
      <c r="A103" s="65" t="s">
        <v>896</v>
      </c>
      <c r="B103" s="63" t="s">
        <v>919</v>
      </c>
      <c r="C103" s="102" t="s">
        <v>930</v>
      </c>
      <c r="D103" s="182">
        <f>Иные!CK387</f>
        <v>25000</v>
      </c>
      <c r="E103" s="182">
        <f>Иные!CL387</f>
        <v>25000</v>
      </c>
      <c r="F103" s="68">
        <f t="shared" si="1"/>
        <v>100</v>
      </c>
      <c r="G103" s="6"/>
      <c r="H103" s="6"/>
    </row>
    <row r="104" spans="1:8" ht="72" customHeight="1" x14ac:dyDescent="0.2">
      <c r="A104" s="65" t="s">
        <v>897</v>
      </c>
      <c r="B104" s="63" t="s">
        <v>928</v>
      </c>
      <c r="C104" s="102" t="s">
        <v>931</v>
      </c>
      <c r="D104" s="182">
        <f>Иные!CN387</f>
        <v>1700</v>
      </c>
      <c r="E104" s="182">
        <f>Иные!CO387</f>
        <v>0</v>
      </c>
      <c r="F104" s="68">
        <f t="shared" si="1"/>
        <v>0</v>
      </c>
      <c r="G104" s="6"/>
      <c r="H104" s="6"/>
    </row>
    <row r="105" spans="1:8" ht="62.25" customHeight="1" x14ac:dyDescent="0.2">
      <c r="A105" s="65" t="s">
        <v>898</v>
      </c>
      <c r="B105" s="63" t="s">
        <v>932</v>
      </c>
      <c r="C105" s="102" t="s">
        <v>935</v>
      </c>
      <c r="D105" s="182">
        <f>Иные!CQ387</f>
        <v>44100</v>
      </c>
      <c r="E105" s="182">
        <f>Иные!CR387</f>
        <v>44100</v>
      </c>
      <c r="F105" s="68">
        <f t="shared" si="1"/>
        <v>100</v>
      </c>
      <c r="G105" s="6"/>
      <c r="H105" s="6"/>
    </row>
    <row r="106" spans="1:8" ht="62.25" customHeight="1" x14ac:dyDescent="0.2">
      <c r="A106" s="65" t="s">
        <v>899</v>
      </c>
      <c r="B106" s="63" t="s">
        <v>941</v>
      </c>
      <c r="C106" s="102" t="s">
        <v>943</v>
      </c>
      <c r="D106" s="182">
        <f>Иные!CT387</f>
        <v>22000</v>
      </c>
      <c r="E106" s="182">
        <f>Иные!CU387</f>
        <v>0</v>
      </c>
      <c r="F106" s="68">
        <f t="shared" si="1"/>
        <v>0</v>
      </c>
      <c r="G106" s="6"/>
      <c r="H106" s="6"/>
    </row>
    <row r="107" spans="1:8" ht="62.25" customHeight="1" x14ac:dyDescent="0.2">
      <c r="A107" s="65" t="s">
        <v>900</v>
      </c>
      <c r="B107" s="63" t="s">
        <v>947</v>
      </c>
      <c r="C107" s="102" t="s">
        <v>944</v>
      </c>
      <c r="D107" s="182">
        <f>Иные!CW387</f>
        <v>5000</v>
      </c>
      <c r="E107" s="182">
        <f>Иные!CX387</f>
        <v>0</v>
      </c>
      <c r="F107" s="68">
        <f t="shared" si="1"/>
        <v>0</v>
      </c>
      <c r="G107" s="6"/>
      <c r="H107" s="6"/>
    </row>
    <row r="108" spans="1:8" ht="62.25" customHeight="1" x14ac:dyDescent="0.2">
      <c r="A108" s="65" t="s">
        <v>924</v>
      </c>
      <c r="B108" s="63" t="s">
        <v>959</v>
      </c>
      <c r="C108" s="102" t="s">
        <v>955</v>
      </c>
      <c r="D108" s="182">
        <f>Иные!CZ387</f>
        <v>43000</v>
      </c>
      <c r="E108" s="182">
        <f>Иные!DA387</f>
        <v>0</v>
      </c>
      <c r="F108" s="68">
        <f t="shared" si="1"/>
        <v>0</v>
      </c>
      <c r="G108" s="6"/>
      <c r="H108" s="6"/>
    </row>
    <row r="109" spans="1:8" ht="62.25" customHeight="1" x14ac:dyDescent="0.2">
      <c r="A109" s="65" t="s">
        <v>925</v>
      </c>
      <c r="B109" s="63" t="s">
        <v>965</v>
      </c>
      <c r="C109" s="102" t="s">
        <v>961</v>
      </c>
      <c r="D109" s="182">
        <f>Иные!DC387</f>
        <v>108040.09</v>
      </c>
      <c r="E109" s="182">
        <f>Иные!DD387</f>
        <v>0</v>
      </c>
      <c r="F109" s="68">
        <f t="shared" si="1"/>
        <v>0</v>
      </c>
      <c r="G109" s="6"/>
      <c r="H109" s="6"/>
    </row>
    <row r="110" spans="1:8" ht="62.25" customHeight="1" x14ac:dyDescent="0.2">
      <c r="A110" s="65" t="s">
        <v>927</v>
      </c>
      <c r="B110" s="63" t="s">
        <v>977</v>
      </c>
      <c r="C110" s="102" t="s">
        <v>967</v>
      </c>
      <c r="D110" s="182">
        <f>Иные!DF387</f>
        <v>41400</v>
      </c>
      <c r="E110" s="182">
        <f>Иные!DG387</f>
        <v>0</v>
      </c>
      <c r="F110" s="68">
        <f t="shared" si="1"/>
        <v>0</v>
      </c>
      <c r="G110" s="6"/>
      <c r="H110" s="6"/>
    </row>
    <row r="111" spans="1:8" ht="62.25" customHeight="1" x14ac:dyDescent="0.2">
      <c r="A111" s="65" t="s">
        <v>926</v>
      </c>
      <c r="B111" s="63" t="s">
        <v>976</v>
      </c>
      <c r="C111" s="102" t="s">
        <v>979</v>
      </c>
      <c r="D111" s="182">
        <f>Иные!DI387</f>
        <v>18396.740000000002</v>
      </c>
      <c r="E111" s="182">
        <f>Иные!DJ387</f>
        <v>0</v>
      </c>
      <c r="F111" s="68">
        <f t="shared" si="1"/>
        <v>0</v>
      </c>
      <c r="G111" s="6"/>
      <c r="H111" s="6"/>
    </row>
    <row r="112" spans="1:8" ht="62.25" customHeight="1" x14ac:dyDescent="0.2">
      <c r="A112" s="65" t="s">
        <v>950</v>
      </c>
      <c r="B112" s="63" t="s">
        <v>983</v>
      </c>
      <c r="C112" s="102" t="s">
        <v>980</v>
      </c>
      <c r="D112" s="182">
        <f>Иные!DL387</f>
        <v>92401.82</v>
      </c>
      <c r="E112" s="182">
        <f>Иные!DM387</f>
        <v>0</v>
      </c>
      <c r="F112" s="68">
        <f t="shared" si="1"/>
        <v>0</v>
      </c>
      <c r="G112" s="6"/>
      <c r="H112" s="6"/>
    </row>
    <row r="113" spans="1:10" ht="62.25" customHeight="1" x14ac:dyDescent="0.2">
      <c r="A113" s="65" t="s">
        <v>951</v>
      </c>
      <c r="B113" s="63" t="s">
        <v>990</v>
      </c>
      <c r="C113" s="102" t="s">
        <v>992</v>
      </c>
      <c r="D113" s="182">
        <f>Иные!DO387</f>
        <v>15453.394800000002</v>
      </c>
      <c r="E113" s="182">
        <f>Иные!DP387</f>
        <v>15453.394800000002</v>
      </c>
      <c r="F113" s="68">
        <f t="shared" si="1"/>
        <v>100</v>
      </c>
      <c r="G113" s="6"/>
      <c r="H113" s="6"/>
    </row>
    <row r="114" spans="1:10" ht="62.25" customHeight="1" x14ac:dyDescent="0.2">
      <c r="A114" s="65" t="s">
        <v>952</v>
      </c>
      <c r="B114" s="63" t="s">
        <v>996</v>
      </c>
      <c r="C114" s="102" t="s">
        <v>995</v>
      </c>
      <c r="D114" s="182">
        <f>Иные!DR387</f>
        <v>35085.699999999997</v>
      </c>
      <c r="E114" s="182">
        <f>Иные!DS387</f>
        <v>35085.699999999997</v>
      </c>
      <c r="F114" s="68">
        <f t="shared" si="1"/>
        <v>100</v>
      </c>
      <c r="G114" s="6"/>
      <c r="H114" s="6"/>
    </row>
    <row r="115" spans="1:10" ht="55.5" customHeight="1" x14ac:dyDescent="0.2">
      <c r="A115" s="65" t="s">
        <v>953</v>
      </c>
      <c r="B115" s="63" t="s">
        <v>1007</v>
      </c>
      <c r="C115" s="102" t="s">
        <v>1003</v>
      </c>
      <c r="D115" s="182">
        <f>Иные!DU387</f>
        <v>16602.756000000001</v>
      </c>
      <c r="E115" s="182">
        <f>Иные!DV387</f>
        <v>0</v>
      </c>
      <c r="F115" s="68">
        <f t="shared" si="1"/>
        <v>0</v>
      </c>
      <c r="G115" s="6"/>
      <c r="H115" s="6"/>
    </row>
    <row r="116" spans="1:10" ht="55.5" customHeight="1" x14ac:dyDescent="0.2">
      <c r="A116" s="65" t="s">
        <v>954</v>
      </c>
      <c r="B116" s="63" t="s">
        <v>1005</v>
      </c>
      <c r="C116" s="102" t="s">
        <v>1004</v>
      </c>
      <c r="D116" s="182">
        <f>Иные!DX387</f>
        <v>20000</v>
      </c>
      <c r="E116" s="182">
        <f>Иные!DY387</f>
        <v>0</v>
      </c>
      <c r="F116" s="68"/>
      <c r="G116" s="6"/>
      <c r="H116" s="6"/>
    </row>
    <row r="117" spans="1:10" x14ac:dyDescent="0.25">
      <c r="A117" s="65"/>
      <c r="B117" s="208" t="s">
        <v>104</v>
      </c>
      <c r="C117" s="209"/>
      <c r="D117" s="210">
        <f>D7+D13+D50+D74</f>
        <v>42301272.072659992</v>
      </c>
      <c r="E117" s="211">
        <f>E7+E13+E50+E74</f>
        <v>18908195.052360002</v>
      </c>
      <c r="F117" s="211">
        <f>E117/D117*100</f>
        <v>44.698880496742035</v>
      </c>
      <c r="G117" s="4"/>
      <c r="H117" s="6"/>
    </row>
    <row r="118" spans="1:10" ht="10.5" customHeight="1" x14ac:dyDescent="0.3">
      <c r="A118" s="9"/>
      <c r="B118" s="31"/>
      <c r="C118" s="32"/>
      <c r="D118" s="32"/>
      <c r="E118" s="9"/>
      <c r="F118" s="52"/>
      <c r="G118" s="7"/>
      <c r="H118" s="36"/>
      <c r="J118" s="5"/>
    </row>
    <row r="119" spans="1:10" x14ac:dyDescent="0.2">
      <c r="A119" s="212" t="s">
        <v>817</v>
      </c>
      <c r="B119" s="212"/>
      <c r="C119" s="212"/>
      <c r="D119" s="212"/>
      <c r="E119" s="212"/>
      <c r="F119" s="212"/>
      <c r="G119" s="7"/>
      <c r="H119" s="6"/>
    </row>
    <row r="120" spans="1:10" ht="49.5" customHeight="1" x14ac:dyDescent="0.3">
      <c r="A120" s="212" t="s">
        <v>820</v>
      </c>
      <c r="B120" s="212"/>
      <c r="C120" s="212"/>
      <c r="D120" s="212"/>
      <c r="E120" s="212"/>
      <c r="F120" s="212"/>
      <c r="G120" s="7"/>
      <c r="H120" s="6"/>
      <c r="J120" s="45"/>
    </row>
    <row r="121" spans="1:10" ht="49.5" customHeight="1" x14ac:dyDescent="0.3">
      <c r="A121" s="212" t="s">
        <v>824</v>
      </c>
      <c r="B121" s="212"/>
      <c r="C121" s="212"/>
      <c r="D121" s="212"/>
      <c r="E121" s="212"/>
      <c r="F121" s="212"/>
      <c r="G121" s="7"/>
      <c r="H121" s="6"/>
      <c r="J121" s="45"/>
    </row>
    <row r="122" spans="1:10" ht="59.25" customHeight="1" x14ac:dyDescent="0.2">
      <c r="A122" s="212" t="s">
        <v>827</v>
      </c>
      <c r="B122" s="212"/>
      <c r="C122" s="212"/>
      <c r="D122" s="212"/>
      <c r="E122" s="212"/>
      <c r="F122" s="212"/>
    </row>
    <row r="123" spans="1:10" ht="54" customHeight="1" x14ac:dyDescent="0.25">
      <c r="A123" s="213" t="s">
        <v>828</v>
      </c>
      <c r="B123" s="213"/>
      <c r="C123" s="213"/>
      <c r="D123" s="213"/>
      <c r="E123" s="213"/>
      <c r="F123" s="213"/>
    </row>
    <row r="124" spans="1:10" ht="50.25" customHeight="1" x14ac:dyDescent="0.25">
      <c r="A124" s="213" t="s">
        <v>867</v>
      </c>
      <c r="B124" s="213"/>
      <c r="C124" s="213"/>
      <c r="D124" s="213"/>
      <c r="E124" s="213"/>
      <c r="F124" s="213"/>
    </row>
    <row r="125" spans="1:10" ht="32.25" customHeight="1" x14ac:dyDescent="0.25">
      <c r="A125" s="213" t="s">
        <v>857</v>
      </c>
      <c r="B125" s="213"/>
      <c r="C125" s="213"/>
      <c r="D125" s="213"/>
      <c r="E125" s="213"/>
      <c r="F125" s="213"/>
    </row>
    <row r="126" spans="1:10" ht="58.5" customHeight="1" x14ac:dyDescent="0.2">
      <c r="A126" s="212" t="s">
        <v>860</v>
      </c>
      <c r="B126" s="212"/>
      <c r="C126" s="212"/>
      <c r="D126" s="212"/>
      <c r="E126" s="212"/>
      <c r="F126" s="212"/>
    </row>
    <row r="127" spans="1:10" ht="52.5" customHeight="1" x14ac:dyDescent="0.2">
      <c r="A127" s="214" t="s">
        <v>874</v>
      </c>
      <c r="B127" s="214"/>
      <c r="C127" s="214"/>
      <c r="D127" s="214"/>
      <c r="E127" s="214"/>
      <c r="F127" s="214"/>
    </row>
    <row r="128" spans="1:10" ht="65.25" customHeight="1" x14ac:dyDescent="0.25">
      <c r="A128" s="213" t="s">
        <v>882</v>
      </c>
      <c r="B128" s="213"/>
      <c r="C128" s="213"/>
      <c r="D128" s="213"/>
      <c r="E128" s="213"/>
      <c r="F128" s="213"/>
    </row>
    <row r="129" spans="1:6" ht="70.5" customHeight="1" x14ac:dyDescent="0.25">
      <c r="A129" s="213" t="s">
        <v>881</v>
      </c>
      <c r="B129" s="213"/>
      <c r="C129" s="213"/>
      <c r="D129" s="213"/>
      <c r="E129" s="213"/>
      <c r="F129" s="213"/>
    </row>
    <row r="130" spans="1:6" ht="67.5" customHeight="1" x14ac:dyDescent="0.25">
      <c r="A130" s="213" t="s">
        <v>889</v>
      </c>
      <c r="B130" s="213"/>
      <c r="C130" s="213"/>
      <c r="D130" s="213"/>
      <c r="E130" s="213"/>
      <c r="F130" s="213"/>
    </row>
    <row r="131" spans="1:6" ht="57" customHeight="1" x14ac:dyDescent="0.2">
      <c r="A131" s="212" t="s">
        <v>894</v>
      </c>
      <c r="B131" s="212"/>
      <c r="C131" s="212"/>
      <c r="D131" s="212"/>
      <c r="E131" s="212"/>
      <c r="F131" s="212"/>
    </row>
    <row r="132" spans="1:6" ht="60.75" customHeight="1" x14ac:dyDescent="0.2">
      <c r="A132" s="212" t="s">
        <v>905</v>
      </c>
      <c r="B132" s="212"/>
      <c r="C132" s="212"/>
      <c r="D132" s="212"/>
      <c r="E132" s="212"/>
      <c r="F132" s="212"/>
    </row>
    <row r="133" spans="1:6" ht="59.25" customHeight="1" x14ac:dyDescent="0.2">
      <c r="A133" s="212" t="s">
        <v>912</v>
      </c>
      <c r="B133" s="212"/>
      <c r="C133" s="212"/>
      <c r="D133" s="212"/>
      <c r="E133" s="212"/>
      <c r="F133" s="212"/>
    </row>
    <row r="134" spans="1:6" ht="60.75" customHeight="1" x14ac:dyDescent="0.2">
      <c r="A134" s="212" t="s">
        <v>917</v>
      </c>
      <c r="B134" s="212"/>
      <c r="C134" s="212"/>
      <c r="D134" s="212"/>
      <c r="E134" s="212"/>
      <c r="F134" s="212"/>
    </row>
    <row r="135" spans="1:6" ht="60.75" customHeight="1" x14ac:dyDescent="0.2">
      <c r="A135" s="212" t="s">
        <v>923</v>
      </c>
      <c r="B135" s="212"/>
      <c r="C135" s="212"/>
      <c r="D135" s="212"/>
      <c r="E135" s="212"/>
      <c r="F135" s="212"/>
    </row>
    <row r="136" spans="1:6" ht="55.5" customHeight="1" x14ac:dyDescent="0.2">
      <c r="A136" s="212" t="s">
        <v>939</v>
      </c>
      <c r="B136" s="212"/>
      <c r="C136" s="212"/>
      <c r="D136" s="212"/>
      <c r="E136" s="212"/>
      <c r="F136" s="212"/>
    </row>
    <row r="137" spans="1:6" ht="69" customHeight="1" x14ac:dyDescent="0.2">
      <c r="A137" s="212" t="s">
        <v>938</v>
      </c>
      <c r="B137" s="212"/>
      <c r="C137" s="212"/>
      <c r="D137" s="212"/>
      <c r="E137" s="212"/>
      <c r="F137" s="212"/>
    </row>
    <row r="138" spans="1:6" ht="60" customHeight="1" x14ac:dyDescent="0.2">
      <c r="A138" s="212" t="s">
        <v>946</v>
      </c>
      <c r="B138" s="212"/>
      <c r="C138" s="212"/>
      <c r="D138" s="212"/>
      <c r="E138" s="212"/>
      <c r="F138" s="212"/>
    </row>
    <row r="139" spans="1:6" ht="53.25" customHeight="1" x14ac:dyDescent="0.2">
      <c r="A139" s="212" t="s">
        <v>957</v>
      </c>
      <c r="B139" s="212"/>
      <c r="C139" s="212"/>
      <c r="D139" s="212"/>
      <c r="E139" s="212"/>
      <c r="F139" s="212"/>
    </row>
    <row r="140" spans="1:6" ht="54" customHeight="1" x14ac:dyDescent="0.2">
      <c r="A140" s="212" t="s">
        <v>964</v>
      </c>
      <c r="B140" s="212"/>
      <c r="C140" s="212"/>
      <c r="D140" s="212"/>
      <c r="E140" s="212"/>
      <c r="F140" s="212"/>
    </row>
    <row r="141" spans="1:6" ht="51" customHeight="1" x14ac:dyDescent="0.2">
      <c r="A141" s="212" t="s">
        <v>970</v>
      </c>
      <c r="B141" s="212"/>
      <c r="C141" s="212"/>
      <c r="D141" s="212"/>
      <c r="E141" s="212"/>
      <c r="F141" s="212"/>
    </row>
    <row r="142" spans="1:6" ht="55.5" customHeight="1" x14ac:dyDescent="0.2">
      <c r="A142" s="212" t="s">
        <v>973</v>
      </c>
      <c r="B142" s="212"/>
      <c r="C142" s="212"/>
      <c r="D142" s="212"/>
      <c r="E142" s="212"/>
      <c r="F142" s="212"/>
    </row>
    <row r="143" spans="1:6" ht="55.5" customHeight="1" x14ac:dyDescent="0.2">
      <c r="A143" s="212" t="s">
        <v>982</v>
      </c>
      <c r="B143" s="212"/>
      <c r="C143" s="212"/>
      <c r="D143" s="212"/>
      <c r="E143" s="212"/>
      <c r="F143" s="212"/>
    </row>
    <row r="144" spans="1:6" ht="67.5" customHeight="1" x14ac:dyDescent="0.2">
      <c r="A144" s="212" t="s">
        <v>986</v>
      </c>
      <c r="B144" s="212"/>
      <c r="C144" s="212"/>
      <c r="D144" s="212"/>
      <c r="E144" s="212"/>
      <c r="F144" s="212"/>
    </row>
    <row r="145" spans="1:6" ht="39" customHeight="1" x14ac:dyDescent="0.2">
      <c r="A145" s="212" t="s">
        <v>993</v>
      </c>
      <c r="B145" s="212"/>
      <c r="C145" s="212"/>
      <c r="D145" s="212"/>
      <c r="E145" s="212"/>
      <c r="F145" s="212"/>
    </row>
    <row r="146" spans="1:6" ht="48.75" customHeight="1" x14ac:dyDescent="0.2">
      <c r="A146" s="212" t="s">
        <v>1001</v>
      </c>
      <c r="B146" s="212"/>
      <c r="C146" s="212"/>
      <c r="D146" s="212"/>
      <c r="E146" s="212"/>
      <c r="F146" s="212"/>
    </row>
    <row r="147" spans="1:6" x14ac:dyDescent="0.2">
      <c r="A147" s="212"/>
      <c r="B147" s="212"/>
      <c r="C147" s="212"/>
      <c r="D147" s="212"/>
      <c r="E147" s="212"/>
      <c r="F147" s="212"/>
    </row>
  </sheetData>
  <mergeCells count="38">
    <mergeCell ref="A138:F138"/>
    <mergeCell ref="A139:F139"/>
    <mergeCell ref="A133:F133"/>
    <mergeCell ref="A134:F134"/>
    <mergeCell ref="A135:F135"/>
    <mergeCell ref="A136:F136"/>
    <mergeCell ref="A137:F137"/>
    <mergeCell ref="A1:F1"/>
    <mergeCell ref="A2:F2"/>
    <mergeCell ref="A4:A5"/>
    <mergeCell ref="B4:B5"/>
    <mergeCell ref="C4:C5"/>
    <mergeCell ref="E4:E5"/>
    <mergeCell ref="F4:F5"/>
    <mergeCell ref="A124:F124"/>
    <mergeCell ref="G5:N6"/>
    <mergeCell ref="A119:F119"/>
    <mergeCell ref="A120:F120"/>
    <mergeCell ref="A122:F122"/>
    <mergeCell ref="A123:F123"/>
    <mergeCell ref="D4:D5"/>
    <mergeCell ref="A121:F121"/>
    <mergeCell ref="A132:F132"/>
    <mergeCell ref="A125:F125"/>
    <mergeCell ref="A126:F126"/>
    <mergeCell ref="A127:F127"/>
    <mergeCell ref="A128:F128"/>
    <mergeCell ref="A129:F129"/>
    <mergeCell ref="A130:F130"/>
    <mergeCell ref="A131:F131"/>
    <mergeCell ref="A145:F145"/>
    <mergeCell ref="A146:F146"/>
    <mergeCell ref="A147:F147"/>
    <mergeCell ref="A140:F140"/>
    <mergeCell ref="A141:F141"/>
    <mergeCell ref="A142:F142"/>
    <mergeCell ref="A143:F143"/>
    <mergeCell ref="A144:F144"/>
  </mergeCells>
  <pageMargins left="0.31496062992125984" right="0.31496062992125984" top="0.35433070866141736" bottom="0.35433070866141736" header="0" footer="0"/>
  <pageSetup paperSize="9" scale="53" fitToHeight="0" orientation="portrait" r:id="rId1"/>
  <rowBreaks count="3" manualBreakCount="3">
    <brk id="32" max="5" man="1"/>
    <brk id="55" max="5" man="1"/>
    <brk id="7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E429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C428" sqref="C428"/>
    </sheetView>
  </sheetViews>
  <sheetFormatPr defaultRowHeight="15" x14ac:dyDescent="0.2"/>
  <cols>
    <col min="1" max="1" width="29.125" style="90" customWidth="1"/>
    <col min="2" max="2" width="17.625" style="10" customWidth="1"/>
    <col min="3" max="3" width="16.75" style="10" customWidth="1"/>
    <col min="4" max="4" width="12.375" style="10" customWidth="1"/>
    <col min="5" max="5" width="15" style="10" customWidth="1"/>
    <col min="6" max="6" width="15.125" style="10" customWidth="1"/>
    <col min="7" max="7" width="12" style="10" customWidth="1"/>
    <col min="8" max="8" width="15.75" style="10" customWidth="1"/>
    <col min="9" max="9" width="15.25" style="10" customWidth="1"/>
    <col min="10" max="10" width="12.75" style="10" customWidth="1"/>
    <col min="11" max="11" width="16.25" style="10" customWidth="1"/>
    <col min="12" max="12" width="16.375" style="10" customWidth="1"/>
    <col min="13" max="13" width="13.125" style="10" customWidth="1"/>
    <col min="14" max="14" width="16.375" style="10" customWidth="1"/>
    <col min="15" max="15" width="13.625" style="10" customWidth="1"/>
    <col min="16" max="16" width="12.625" style="10" customWidth="1"/>
    <col min="17" max="17" width="9" style="10"/>
    <col min="18" max="18" width="12.875" style="10" customWidth="1"/>
    <col min="19" max="19" width="14.75" style="10" customWidth="1"/>
    <col min="20" max="20" width="9" style="10"/>
    <col min="21" max="21" width="15.625" style="10" customWidth="1"/>
    <col min="22" max="31" width="9" style="10"/>
  </cols>
  <sheetData>
    <row r="1" spans="1:31" ht="20.25" x14ac:dyDescent="0.2">
      <c r="A1" s="222" t="s">
        <v>815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31" s="10" customFormat="1" ht="16.5" customHeight="1" x14ac:dyDescent="0.25">
      <c r="A2" s="90"/>
      <c r="O2" s="223" t="s">
        <v>105</v>
      </c>
      <c r="P2" s="223"/>
    </row>
    <row r="3" spans="1:31" s="10" customFormat="1" ht="15.75" customHeight="1" x14ac:dyDescent="0.2">
      <c r="A3" s="224" t="s">
        <v>106</v>
      </c>
      <c r="B3" s="232" t="s">
        <v>107</v>
      </c>
      <c r="C3" s="233"/>
      <c r="D3" s="234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</row>
    <row r="4" spans="1:31" ht="17.25" customHeight="1" x14ac:dyDescent="0.2">
      <c r="A4" s="224"/>
      <c r="B4" s="235"/>
      <c r="C4" s="236"/>
      <c r="D4" s="237"/>
      <c r="E4" s="226" t="s">
        <v>108</v>
      </c>
      <c r="F4" s="227"/>
      <c r="G4" s="228"/>
      <c r="H4" s="241" t="s">
        <v>109</v>
      </c>
      <c r="I4" s="242"/>
      <c r="J4" s="243"/>
      <c r="K4" s="247" t="s">
        <v>110</v>
      </c>
      <c r="L4" s="248"/>
      <c r="M4" s="249"/>
      <c r="N4" s="253" t="s">
        <v>93</v>
      </c>
      <c r="O4" s="254"/>
      <c r="P4" s="255"/>
    </row>
    <row r="5" spans="1:31" ht="9.75" customHeight="1" x14ac:dyDescent="0.2">
      <c r="A5" s="224"/>
      <c r="B5" s="238"/>
      <c r="C5" s="239"/>
      <c r="D5" s="240"/>
      <c r="E5" s="229"/>
      <c r="F5" s="230"/>
      <c r="G5" s="231"/>
      <c r="H5" s="244"/>
      <c r="I5" s="245"/>
      <c r="J5" s="246"/>
      <c r="K5" s="250"/>
      <c r="L5" s="251"/>
      <c r="M5" s="252"/>
      <c r="N5" s="256"/>
      <c r="O5" s="257"/>
      <c r="P5" s="258"/>
    </row>
    <row r="6" spans="1:31" ht="64.5" customHeight="1" x14ac:dyDescent="0.2">
      <c r="A6" s="224"/>
      <c r="B6" s="184" t="s">
        <v>168</v>
      </c>
      <c r="C6" s="184" t="s">
        <v>111</v>
      </c>
      <c r="D6" s="184" t="s">
        <v>6</v>
      </c>
      <c r="E6" s="188" t="s">
        <v>178</v>
      </c>
      <c r="F6" s="11" t="s">
        <v>111</v>
      </c>
      <c r="G6" s="188" t="s">
        <v>6</v>
      </c>
      <c r="H6" s="189" t="s">
        <v>168</v>
      </c>
      <c r="I6" s="189" t="s">
        <v>111</v>
      </c>
      <c r="J6" s="189" t="s">
        <v>6</v>
      </c>
      <c r="K6" s="190" t="s">
        <v>178</v>
      </c>
      <c r="L6" s="190" t="s">
        <v>111</v>
      </c>
      <c r="M6" s="190" t="s">
        <v>6</v>
      </c>
      <c r="N6" s="187" t="s">
        <v>168</v>
      </c>
      <c r="O6" s="187" t="s">
        <v>111</v>
      </c>
      <c r="P6" s="187" t="s">
        <v>6</v>
      </c>
    </row>
    <row r="7" spans="1:31" ht="31.5" x14ac:dyDescent="0.25">
      <c r="A7" s="195" t="s">
        <v>318</v>
      </c>
      <c r="B7" s="46">
        <f>E7+H7+K7+N7</f>
        <v>26011695.487709995</v>
      </c>
      <c r="C7" s="46">
        <f t="shared" ref="C7:C9" si="0">F7+I7+L7+O7</f>
        <v>12373024.958609998</v>
      </c>
      <c r="D7" s="46">
        <f t="shared" ref="D7:D9" si="1">C7/B7*100</f>
        <v>47.56716056612305</v>
      </c>
      <c r="E7" s="126">
        <f>E10+E14+E23+E37+E52+E57+E75+E81+E98+E103+E115+E124+E138+E151+E162+E175+E188+E202+E206+E218+E227+E234+E247+E260+E274+E282+E292+E303+E313+E322+E331+E341+E355+E366+E375+E384+E397+E406</f>
        <v>4530979.6609999994</v>
      </c>
      <c r="F7" s="126">
        <f t="shared" ref="F7:O7" si="2">F10+F14+F23+F37+F52+F57+F75+F81+F98+F103+F115+F124+F138+F151+F162+F175+F188+F202+F206+F218+F227+F234+F247+F260+F274+F282+F292+F303+F313+F322+F331+F341+F355+F366+F375+F384+F397+F406</f>
        <v>2139974.0109999999</v>
      </c>
      <c r="G7" s="127">
        <f t="shared" ref="G7:G8" si="3">F7/E7*100</f>
        <v>47.229830436442569</v>
      </c>
      <c r="H7" s="126">
        <f t="shared" si="2"/>
        <v>4391592.60891</v>
      </c>
      <c r="I7" s="126">
        <f t="shared" si="2"/>
        <v>1092125.84063</v>
      </c>
      <c r="J7" s="127">
        <f t="shared" ref="J7:J9" si="4">I7/H7*100</f>
        <v>24.868559948256841</v>
      </c>
      <c r="K7" s="126">
        <f>K10+K14+K23+K37+K52+K57+K75+K81+K98+K103+K115+K124+K138+K151+K162+K175+K188+K202+K206+K218+K227+K234+K247+K260+K274+K282+K292+K303+K313+K322+K331+K341+K355+K366+K375+K384+K397+K406</f>
        <v>15115758.019999996</v>
      </c>
      <c r="L7" s="126">
        <f t="shared" si="2"/>
        <v>8284584.3513099989</v>
      </c>
      <c r="M7" s="127">
        <f t="shared" ref="M7:M9" si="5">L7/K7*100</f>
        <v>54.80760105016553</v>
      </c>
      <c r="N7" s="126">
        <f t="shared" si="2"/>
        <v>1973365.1977999997</v>
      </c>
      <c r="O7" s="126">
        <f t="shared" si="2"/>
        <v>856340.7556700001</v>
      </c>
      <c r="P7" s="127">
        <f t="shared" ref="P7:P9" si="6">O7/N7*100</f>
        <v>43.394945680844529</v>
      </c>
    </row>
    <row r="8" spans="1:31" s="12" customFormat="1" ht="30.75" customHeight="1" x14ac:dyDescent="0.25">
      <c r="A8" s="195" t="s">
        <v>317</v>
      </c>
      <c r="B8" s="46">
        <f t="shared" ref="B8:B9" si="7">E8+H8+K8+N8</f>
        <v>23798116.521839995</v>
      </c>
      <c r="C8" s="46">
        <f t="shared" si="0"/>
        <v>11820123.531610003</v>
      </c>
      <c r="D8" s="46">
        <f t="shared" si="1"/>
        <v>49.668315224704635</v>
      </c>
      <c r="E8" s="126">
        <f>E11+E15+E24+E38+E53+E58+E76+E82+E99+E104+E116+E125+E139+E152+E163+E176+E189+E203+E207+E219+E228+E235+E248+E261+E275+E283+E293+E304+E314+E323+E332+E342+E356+E367+E376+E385+E398+E407</f>
        <v>4530979.6609999994</v>
      </c>
      <c r="F8" s="126">
        <f t="shared" ref="F8:O8" si="8">F11+F15+F24+F38+F53+F58+F76+F82+F99+F104+F116+F125+F139+F152+F163+F176+F189+F203+F207+F219+F228+F235+F248+F261+F275+F283+F293+F304+F314+F323+F332+F342+F356+F367+F376+F385+F398+F407</f>
        <v>2139974.0109999999</v>
      </c>
      <c r="G8" s="127">
        <f t="shared" si="3"/>
        <v>47.229830436442569</v>
      </c>
      <c r="H8" s="126">
        <f t="shared" si="8"/>
        <v>3192792.6654399997</v>
      </c>
      <c r="I8" s="126">
        <f t="shared" si="8"/>
        <v>889090.48228</v>
      </c>
      <c r="J8" s="127">
        <f t="shared" si="4"/>
        <v>27.846796690052976</v>
      </c>
      <c r="K8" s="126">
        <f>K11+K15+K24+K38+K53+K58+K76+K82+K99+K104+K116+K125+K139+K152+K163+K176+K189+K203+K207+K219+K228+K235+K248+K261+K275+K283+K293+K304+K314+K323+K332+K342+K356+K367+K376+K385+K398+K407</f>
        <v>15064693.119999997</v>
      </c>
      <c r="L8" s="126">
        <f t="shared" si="8"/>
        <v>8265091.1203900017</v>
      </c>
      <c r="M8" s="127">
        <f t="shared" si="5"/>
        <v>54.863985974046869</v>
      </c>
      <c r="N8" s="126">
        <f t="shared" si="8"/>
        <v>1009651.0754000001</v>
      </c>
      <c r="O8" s="126">
        <f t="shared" si="8"/>
        <v>525967.91793999996</v>
      </c>
      <c r="P8" s="127">
        <f t="shared" si="6"/>
        <v>52.094028398040763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2" customFormat="1" ht="18" customHeight="1" x14ac:dyDescent="0.25">
      <c r="A9" s="195" t="s">
        <v>156</v>
      </c>
      <c r="B9" s="46">
        <f t="shared" si="7"/>
        <v>2213578.9658700004</v>
      </c>
      <c r="C9" s="46">
        <f t="shared" si="0"/>
        <v>552901.42700000014</v>
      </c>
      <c r="D9" s="46">
        <f t="shared" si="1"/>
        <v>24.977714168994822</v>
      </c>
      <c r="E9" s="127">
        <f t="shared" ref="E9:I9" si="9">SUM(E12:E13)+SUM(E16:E22)+SUM(E25:E36)+SUM(E39:E51)+SUM(E54:E56)+SUM(E59:E74)+SUM(E77:E80)+SUM(E83:E97)+SUM(E100:E102)+SUM(E105:E114)+SUM(E117:E123)+SUM(E126:E137)+SUM(E140:E150)+SUM(E153:E161)+SUM(E164:E174)+SUM(E177:E187)+SUM(E190:E201)+SUM(E204:E205)+SUM(E208:E217)+SUM(E220:E226)+SUM(E229:E233)+SUM(E236:E246)+SUM(E249:E259)+SUM(E262:E273)+SUM(E276:E281)+SUM(E284:E291)+SUM(E294:E302)+SUM(E305:E312)+SUM(E315:E321)+SUM(E324:E330)+SUM(E333:E340)+SUM(E343:E354)+SUM(E357:E365)+SUM(E368:E374)+SUM(E377:E383)+SUM(E386:E396)+SUM(E399:E405)+SUM(E408:E412)</f>
        <v>0</v>
      </c>
      <c r="F9" s="127">
        <f t="shared" si="9"/>
        <v>0</v>
      </c>
      <c r="G9" s="127"/>
      <c r="H9" s="127">
        <f t="shared" si="9"/>
        <v>1198799.9434700003</v>
      </c>
      <c r="I9" s="127">
        <f t="shared" si="9"/>
        <v>203035.35835000005</v>
      </c>
      <c r="J9" s="127">
        <f t="shared" si="4"/>
        <v>16.936550544230233</v>
      </c>
      <c r="K9" s="127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354)+SUM(K357:K365)+SUM(K368:K374)+SUM(K377:K383)+SUM(K386:K396)+SUM(K399:K405)+SUM(K408:K412)</f>
        <v>51064.9</v>
      </c>
      <c r="L9" s="127">
        <f t="shared" ref="L9:O9" si="10"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354)+SUM(L357:L365)+SUM(L368:L374)+SUM(L377:L383)+SUM(L386:L396)+SUM(L399:L405)+SUM(L408:L412)</f>
        <v>19493.230920000002</v>
      </c>
      <c r="M9" s="127">
        <f t="shared" si="5"/>
        <v>38.173443833239659</v>
      </c>
      <c r="N9" s="127">
        <f t="shared" si="10"/>
        <v>963714.12239999999</v>
      </c>
      <c r="O9" s="127">
        <f t="shared" si="10"/>
        <v>330372.83773000003</v>
      </c>
      <c r="P9" s="127">
        <f t="shared" si="6"/>
        <v>34.281207471283196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85" customFormat="1" ht="31.5" x14ac:dyDescent="0.25">
      <c r="A10" s="78" t="s">
        <v>307</v>
      </c>
      <c r="B10" s="82">
        <f t="shared" ref="B10:B73" si="11">E10+H10+K10+N10</f>
        <v>457155.99181999988</v>
      </c>
      <c r="C10" s="82">
        <f t="shared" ref="C10:C73" si="12">F10+I10+L10+O10</f>
        <v>220880.70156000002</v>
      </c>
      <c r="D10" s="82">
        <f t="shared" ref="D10" si="13">C10/B10*100</f>
        <v>48.31626523818359</v>
      </c>
      <c r="E10" s="82">
        <f>E11+E12+E13</f>
        <v>142246.37</v>
      </c>
      <c r="F10" s="82">
        <f t="shared" ref="F10:O10" si="14">F11+F12+F13</f>
        <v>57805.319999999992</v>
      </c>
      <c r="G10" s="84">
        <f>F10/E10*100</f>
        <v>40.637465827774719</v>
      </c>
      <c r="H10" s="82">
        <f t="shared" si="14"/>
        <v>130737.85781999999</v>
      </c>
      <c r="I10" s="82">
        <f t="shared" si="14"/>
        <v>43789.953819999995</v>
      </c>
      <c r="J10" s="82">
        <f>I10/H10*100</f>
        <v>33.494470959046957</v>
      </c>
      <c r="K10" s="82">
        <f t="shared" si="14"/>
        <v>172646.09999999992</v>
      </c>
      <c r="L10" s="82">
        <f t="shared" si="14"/>
        <v>111597.90914000002</v>
      </c>
      <c r="M10" s="82">
        <f>L10/K10*100</f>
        <v>64.639693071549303</v>
      </c>
      <c r="N10" s="82">
        <f t="shared" si="14"/>
        <v>11525.663999999999</v>
      </c>
      <c r="O10" s="82">
        <f t="shared" si="14"/>
        <v>7687.5185999999994</v>
      </c>
      <c r="P10" s="82">
        <f>O10/N10*100</f>
        <v>66.699138548546969</v>
      </c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</row>
    <row r="11" spans="1:31" s="12" customFormat="1" ht="31.5" x14ac:dyDescent="0.25">
      <c r="A11" s="153" t="s">
        <v>306</v>
      </c>
      <c r="B11" s="14">
        <f t="shared" si="11"/>
        <v>452005.77481999988</v>
      </c>
      <c r="C11" s="14">
        <f t="shared" si="12"/>
        <v>219466.74319000001</v>
      </c>
      <c r="D11" s="14">
        <f t="shared" ref="D11:D417" si="15">C11/B11*100</f>
        <v>48.553968868516606</v>
      </c>
      <c r="E11" s="15">
        <f>Дотации!B8</f>
        <v>142246.37</v>
      </c>
      <c r="F11" s="15">
        <f>Дотации!C8</f>
        <v>57805.319999999992</v>
      </c>
      <c r="G11" s="15">
        <f>F11/E11*100</f>
        <v>40.637465827774719</v>
      </c>
      <c r="H11" s="14">
        <f>Субсидии!B12</f>
        <v>126664.14082</v>
      </c>
      <c r="I11" s="14">
        <f>Субсидии!C12</f>
        <v>42748.050519999997</v>
      </c>
      <c r="J11" s="14">
        <f>I11/H11*100</f>
        <v>33.749133924769154</v>
      </c>
      <c r="K11" s="14">
        <f>'Субвенции '!B14</f>
        <v>171750.39999999994</v>
      </c>
      <c r="L11" s="14">
        <f>'Субвенции '!C14</f>
        <v>111225.85407000002</v>
      </c>
      <c r="M11" s="14">
        <f>L11/K11*100</f>
        <v>64.760171778348152</v>
      </c>
      <c r="N11" s="14">
        <f>Иные!B12</f>
        <v>11344.864</v>
      </c>
      <c r="O11" s="14">
        <f>Иные!C12</f>
        <v>7687.5185999999994</v>
      </c>
      <c r="P11" s="14">
        <f>O11/N11*100</f>
        <v>67.762104508260308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2" customFormat="1" ht="19.5" customHeight="1" x14ac:dyDescent="0.25">
      <c r="A12" s="154" t="s">
        <v>308</v>
      </c>
      <c r="B12" s="197">
        <f t="shared" si="11"/>
        <v>4024.0870000000004</v>
      </c>
      <c r="C12" s="197">
        <f t="shared" si="12"/>
        <v>1379.68382</v>
      </c>
      <c r="D12" s="197">
        <f>C12/B12*100</f>
        <v>34.285635971588086</v>
      </c>
      <c r="E12" s="14"/>
      <c r="F12" s="14"/>
      <c r="G12" s="47"/>
      <c r="H12" s="14">
        <f>Субсидии!B13</f>
        <v>3233.7870000000003</v>
      </c>
      <c r="I12" s="14">
        <f>Субсидии!C13</f>
        <v>1041.9032999999999</v>
      </c>
      <c r="J12" s="14">
        <f>I12/H12*100</f>
        <v>32.219292736349047</v>
      </c>
      <c r="K12" s="14">
        <f>'Субвенции '!B15</f>
        <v>790.3</v>
      </c>
      <c r="L12" s="14">
        <f>'Субвенции '!C15</f>
        <v>337.78052000000002</v>
      </c>
      <c r="M12" s="14">
        <f>L12/K12*100</f>
        <v>42.74079716563331</v>
      </c>
      <c r="N12" s="14"/>
      <c r="O12" s="14"/>
      <c r="P12" s="14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2" customFormat="1" ht="16.5" customHeight="1" x14ac:dyDescent="0.25">
      <c r="A13" s="154" t="s">
        <v>480</v>
      </c>
      <c r="B13" s="197">
        <f t="shared" si="11"/>
        <v>1126.1299999999999</v>
      </c>
      <c r="C13" s="197">
        <f t="shared" si="12"/>
        <v>34.274550000000005</v>
      </c>
      <c r="D13" s="197">
        <f>C13/B13*100</f>
        <v>3.0435695701206797</v>
      </c>
      <c r="E13" s="14"/>
      <c r="F13" s="14"/>
      <c r="G13" s="47"/>
      <c r="H13" s="14">
        <f>Субсидии!B14</f>
        <v>839.93</v>
      </c>
      <c r="I13" s="14">
        <f>Субсидии!C14</f>
        <v>0</v>
      </c>
      <c r="J13" s="14"/>
      <c r="K13" s="14">
        <f>'Субвенции '!B16</f>
        <v>105.4</v>
      </c>
      <c r="L13" s="14">
        <f>'Субвенции '!C16</f>
        <v>34.274550000000005</v>
      </c>
      <c r="M13" s="14">
        <f>L13/K13*100</f>
        <v>32.518548387096779</v>
      </c>
      <c r="N13" s="14">
        <f>Иные!B14</f>
        <v>180.8</v>
      </c>
      <c r="O13" s="14">
        <f>Иные!C14</f>
        <v>0</v>
      </c>
      <c r="P13" s="14">
        <f t="shared" ref="P13" si="16">O13/N13*100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28" customFormat="1" ht="31.5" x14ac:dyDescent="0.25">
      <c r="A14" s="79" t="s">
        <v>310</v>
      </c>
      <c r="B14" s="82">
        <f t="shared" si="11"/>
        <v>356965.82040999993</v>
      </c>
      <c r="C14" s="82">
        <f t="shared" si="12"/>
        <v>202981.45671999999</v>
      </c>
      <c r="D14" s="82">
        <f t="shared" ref="D14" si="17">C14/B14*100</f>
        <v>56.862995030409849</v>
      </c>
      <c r="E14" s="84">
        <f>SUM(E15:E22)</f>
        <v>83149.099999999991</v>
      </c>
      <c r="F14" s="84">
        <f t="shared" ref="F14:O14" si="18">SUM(F15:F22)</f>
        <v>36751.599999999999</v>
      </c>
      <c r="G14" s="84">
        <f t="shared" ref="G14:G407" si="19">F14/E14*100</f>
        <v>44.199636556499108</v>
      </c>
      <c r="H14" s="84">
        <f t="shared" si="18"/>
        <v>43081.220410000002</v>
      </c>
      <c r="I14" s="84">
        <f t="shared" si="18"/>
        <v>12243.460109999998</v>
      </c>
      <c r="J14" s="82">
        <f t="shared" ref="J14:J416" si="20">I14/H14*100</f>
        <v>28.419482998578303</v>
      </c>
      <c r="K14" s="84">
        <f t="shared" si="18"/>
        <v>223653.9</v>
      </c>
      <c r="L14" s="84">
        <f t="shared" si="18"/>
        <v>150511.50763000001</v>
      </c>
      <c r="M14" s="82">
        <f t="shared" ref="M14:M416" si="21">L14/K14*100</f>
        <v>67.29661661611982</v>
      </c>
      <c r="N14" s="84">
        <f t="shared" si="18"/>
        <v>7081.6</v>
      </c>
      <c r="O14" s="84">
        <f t="shared" si="18"/>
        <v>3474.8889800000002</v>
      </c>
      <c r="P14" s="82">
        <f t="shared" ref="P14:P407" si="22">O14/N14*100</f>
        <v>49.069263725711707</v>
      </c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</row>
    <row r="15" spans="1:31" s="12" customFormat="1" ht="31.5" x14ac:dyDescent="0.25">
      <c r="A15" s="153" t="s">
        <v>309</v>
      </c>
      <c r="B15" s="14">
        <f t="shared" si="11"/>
        <v>351510.12040999997</v>
      </c>
      <c r="C15" s="14">
        <f t="shared" si="12"/>
        <v>200347.87666999997</v>
      </c>
      <c r="D15" s="14">
        <f t="shared" si="15"/>
        <v>56.996332406109687</v>
      </c>
      <c r="E15" s="15">
        <f>Дотации!B9</f>
        <v>83149.099999999991</v>
      </c>
      <c r="F15" s="15">
        <f>Дотации!C9</f>
        <v>36751.599999999999</v>
      </c>
      <c r="G15" s="15">
        <f t="shared" si="19"/>
        <v>44.199636556499108</v>
      </c>
      <c r="H15" s="14">
        <f>Субсидии!B16</f>
        <v>39639.020410000005</v>
      </c>
      <c r="I15" s="14">
        <f>Субсидии!C16</f>
        <v>10124.692309999999</v>
      </c>
      <c r="J15" s="14">
        <f t="shared" si="20"/>
        <v>25.542236425816856</v>
      </c>
      <c r="K15" s="14">
        <f>'Субвенции '!B18</f>
        <v>222389.09999999992</v>
      </c>
      <c r="L15" s="14">
        <f>'Субвенции '!C18</f>
        <v>149996.69537999999</v>
      </c>
      <c r="M15" s="14">
        <f t="shared" si="21"/>
        <v>67.447862948318985</v>
      </c>
      <c r="N15" s="14">
        <f>Иные!B16</f>
        <v>6332.9</v>
      </c>
      <c r="O15" s="14">
        <f>Иные!C16</f>
        <v>3474.8889800000002</v>
      </c>
      <c r="P15" s="14">
        <f t="shared" si="22"/>
        <v>54.870422397321924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2" customFormat="1" ht="15.75" x14ac:dyDescent="0.25">
      <c r="A16" s="154" t="s">
        <v>481</v>
      </c>
      <c r="B16" s="197">
        <f t="shared" si="11"/>
        <v>3085.7999999999997</v>
      </c>
      <c r="C16" s="197">
        <f t="shared" si="12"/>
        <v>2407.0680999999995</v>
      </c>
      <c r="D16" s="197">
        <f t="shared" ref="D16:D22" si="23">C16/B16*100</f>
        <v>78.004669777691348</v>
      </c>
      <c r="E16" s="14"/>
      <c r="F16" s="14"/>
      <c r="G16" s="47"/>
      <c r="H16" s="128">
        <f>Субсидии!B17</f>
        <v>2383.1999999999998</v>
      </c>
      <c r="I16" s="128">
        <f>Субсидии!C17</f>
        <v>2118.7677999999996</v>
      </c>
      <c r="J16" s="14">
        <f>I16/H16*100</f>
        <v>88.904321920107407</v>
      </c>
      <c r="K16" s="14">
        <f>'Субвенции '!B19</f>
        <v>702.6</v>
      </c>
      <c r="L16" s="14">
        <f>'Субвенции '!C19</f>
        <v>288.30029999999999</v>
      </c>
      <c r="M16" s="14">
        <f t="shared" ref="M16:M22" si="24">L16/K16*100</f>
        <v>41.033347566182748</v>
      </c>
      <c r="N16" s="14">
        <f>Иные!B17</f>
        <v>0</v>
      </c>
      <c r="O16" s="14">
        <f>Иные!C17</f>
        <v>0</v>
      </c>
      <c r="P16" s="14" t="e">
        <f t="shared" si="22"/>
        <v>#DIV/0!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2" customFormat="1" ht="15.75" x14ac:dyDescent="0.25">
      <c r="A17" s="154" t="s">
        <v>482</v>
      </c>
      <c r="B17" s="197">
        <f t="shared" si="11"/>
        <v>166.10000000000002</v>
      </c>
      <c r="C17" s="197">
        <f t="shared" si="12"/>
        <v>39.97242</v>
      </c>
      <c r="D17" s="197">
        <f t="shared" si="23"/>
        <v>24.065273931366644</v>
      </c>
      <c r="E17" s="14"/>
      <c r="F17" s="14"/>
      <c r="G17" s="47"/>
      <c r="H17" s="128">
        <f>Субсидии!B18</f>
        <v>0</v>
      </c>
      <c r="I17" s="128">
        <f>Субсидии!C18</f>
        <v>0</v>
      </c>
      <c r="J17" s="14"/>
      <c r="K17" s="14">
        <f>'Субвенции '!B20</f>
        <v>93.7</v>
      </c>
      <c r="L17" s="14">
        <f>'Субвенции '!C20</f>
        <v>39.97242</v>
      </c>
      <c r="M17" s="14">
        <f t="shared" si="24"/>
        <v>42.66</v>
      </c>
      <c r="N17" s="14">
        <f>Иные!B18</f>
        <v>72.400000000000006</v>
      </c>
      <c r="O17" s="14">
        <f>Иные!C18</f>
        <v>0</v>
      </c>
      <c r="P17" s="14">
        <f t="shared" si="22"/>
        <v>0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2" customFormat="1" ht="15.75" x14ac:dyDescent="0.25">
      <c r="A18" s="154" t="s">
        <v>483</v>
      </c>
      <c r="B18" s="197">
        <f t="shared" si="11"/>
        <v>911</v>
      </c>
      <c r="C18" s="197">
        <f t="shared" si="12"/>
        <v>33.310360000000003</v>
      </c>
      <c r="D18" s="197">
        <f t="shared" si="23"/>
        <v>3.6564610318331505</v>
      </c>
      <c r="E18" s="14"/>
      <c r="F18" s="14"/>
      <c r="G18" s="47"/>
      <c r="H18" s="128">
        <f>Субсидии!B19</f>
        <v>700</v>
      </c>
      <c r="I18" s="128">
        <f>Субсидии!C19</f>
        <v>0</v>
      </c>
      <c r="J18" s="14"/>
      <c r="K18" s="14">
        <f>'Субвенции '!B21</f>
        <v>93.7</v>
      </c>
      <c r="L18" s="14">
        <f>'Субвенции '!C21</f>
        <v>33.310360000000003</v>
      </c>
      <c r="M18" s="14">
        <f t="shared" si="24"/>
        <v>35.550010672358596</v>
      </c>
      <c r="N18" s="14">
        <f>Иные!B19</f>
        <v>117.3</v>
      </c>
      <c r="O18" s="14">
        <f>Иные!C19</f>
        <v>0</v>
      </c>
      <c r="P18" s="14">
        <f t="shared" si="22"/>
        <v>0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2" customFormat="1" ht="15.75" x14ac:dyDescent="0.25">
      <c r="A19" s="154" t="s">
        <v>484</v>
      </c>
      <c r="B19" s="197">
        <f t="shared" si="11"/>
        <v>411</v>
      </c>
      <c r="C19" s="197">
        <f t="shared" si="12"/>
        <v>39.972410000000004</v>
      </c>
      <c r="D19" s="197">
        <f t="shared" si="23"/>
        <v>9.7256472019464724</v>
      </c>
      <c r="E19" s="14"/>
      <c r="F19" s="14"/>
      <c r="G19" s="47"/>
      <c r="H19" s="128">
        <f>Субсидии!B20</f>
        <v>200</v>
      </c>
      <c r="I19" s="128">
        <f>Субсидии!C20</f>
        <v>0</v>
      </c>
      <c r="J19" s="14"/>
      <c r="K19" s="14">
        <f>'Субвенции '!B22</f>
        <v>93.7</v>
      </c>
      <c r="L19" s="14">
        <f>'Субвенции '!C22</f>
        <v>39.972410000000004</v>
      </c>
      <c r="M19" s="14">
        <f t="shared" si="24"/>
        <v>42.659989327641412</v>
      </c>
      <c r="N19" s="14">
        <f>Иные!B20</f>
        <v>117.3</v>
      </c>
      <c r="O19" s="14">
        <f>Иные!C20</f>
        <v>0</v>
      </c>
      <c r="P19" s="14">
        <f t="shared" si="22"/>
        <v>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2" customFormat="1" ht="15.75" x14ac:dyDescent="0.25">
      <c r="A20" s="154" t="s">
        <v>485</v>
      </c>
      <c r="B20" s="197">
        <f t="shared" si="11"/>
        <v>370</v>
      </c>
      <c r="C20" s="197">
        <f t="shared" si="12"/>
        <v>39.973980000000005</v>
      </c>
      <c r="D20" s="197">
        <f t="shared" si="23"/>
        <v>10.803778378378381</v>
      </c>
      <c r="E20" s="14"/>
      <c r="F20" s="14"/>
      <c r="G20" s="47"/>
      <c r="H20" s="128">
        <f>Субсидии!B21</f>
        <v>159</v>
      </c>
      <c r="I20" s="128">
        <f>Субсидии!C21</f>
        <v>0</v>
      </c>
      <c r="J20" s="14"/>
      <c r="K20" s="14">
        <f>'Субвенции '!B23</f>
        <v>93.7</v>
      </c>
      <c r="L20" s="14">
        <f>'Субвенции '!C23</f>
        <v>39.973980000000005</v>
      </c>
      <c r="M20" s="14">
        <f t="shared" si="24"/>
        <v>42.66166488794024</v>
      </c>
      <c r="N20" s="14">
        <f>Иные!B21</f>
        <v>117.3</v>
      </c>
      <c r="O20" s="14">
        <f>Иные!C21</f>
        <v>0</v>
      </c>
      <c r="P20" s="14">
        <f t="shared" si="22"/>
        <v>0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2" customFormat="1" ht="15.75" x14ac:dyDescent="0.25">
      <c r="A21" s="154" t="s">
        <v>487</v>
      </c>
      <c r="B21" s="197">
        <f t="shared" si="11"/>
        <v>300.8</v>
      </c>
      <c r="C21" s="197">
        <f t="shared" si="12"/>
        <v>39.972430000000003</v>
      </c>
      <c r="D21" s="197">
        <f t="shared" si="23"/>
        <v>13.288706781914893</v>
      </c>
      <c r="E21" s="14"/>
      <c r="F21" s="14"/>
      <c r="G21" s="47"/>
      <c r="H21" s="128">
        <f>Субсидии!B22</f>
        <v>0</v>
      </c>
      <c r="I21" s="128">
        <f>Субсидии!C22</f>
        <v>0</v>
      </c>
      <c r="J21" s="14"/>
      <c r="K21" s="14">
        <f>'Субвенции '!B24</f>
        <v>93.7</v>
      </c>
      <c r="L21" s="14">
        <f>'Субвенции '!C24</f>
        <v>39.972430000000003</v>
      </c>
      <c r="M21" s="14">
        <f t="shared" si="24"/>
        <v>42.660010672358595</v>
      </c>
      <c r="N21" s="14">
        <f>Иные!B22</f>
        <v>207.1</v>
      </c>
      <c r="O21" s="14">
        <f>Иные!C22</f>
        <v>0</v>
      </c>
      <c r="P21" s="14">
        <f t="shared" si="22"/>
        <v>0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2" customFormat="1" ht="15.75" x14ac:dyDescent="0.25">
      <c r="A22" s="154" t="s">
        <v>486</v>
      </c>
      <c r="B22" s="197">
        <f t="shared" si="11"/>
        <v>211</v>
      </c>
      <c r="C22" s="197">
        <f t="shared" si="12"/>
        <v>33.31035</v>
      </c>
      <c r="D22" s="197">
        <f t="shared" si="23"/>
        <v>15.786895734597156</v>
      </c>
      <c r="E22" s="14"/>
      <c r="F22" s="14"/>
      <c r="G22" s="47"/>
      <c r="H22" s="128">
        <f>Субсидии!B23</f>
        <v>0</v>
      </c>
      <c r="I22" s="128">
        <f>Субсидии!C23</f>
        <v>0</v>
      </c>
      <c r="J22" s="14"/>
      <c r="K22" s="14">
        <f>'Субвенции '!B25</f>
        <v>93.7</v>
      </c>
      <c r="L22" s="14">
        <f>'Субвенции '!C25</f>
        <v>33.31035</v>
      </c>
      <c r="M22" s="14">
        <f t="shared" si="24"/>
        <v>35.549999999999997</v>
      </c>
      <c r="N22" s="14">
        <f>Иные!B23</f>
        <v>117.3</v>
      </c>
      <c r="O22" s="14">
        <f>Иные!C23</f>
        <v>0</v>
      </c>
      <c r="P22" s="14">
        <f t="shared" si="22"/>
        <v>0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28" customFormat="1" ht="31.5" x14ac:dyDescent="0.25">
      <c r="A23" s="78" t="s">
        <v>313</v>
      </c>
      <c r="B23" s="82">
        <f t="shared" si="11"/>
        <v>618570.28321999987</v>
      </c>
      <c r="C23" s="82">
        <f t="shared" si="12"/>
        <v>307871.61377</v>
      </c>
      <c r="D23" s="82">
        <f t="shared" ref="D23" si="25">C23/B23*100</f>
        <v>49.771484683576823</v>
      </c>
      <c r="E23" s="82">
        <f t="shared" ref="E23:F23" si="26">SUM(E24:E36)</f>
        <v>128177.2</v>
      </c>
      <c r="F23" s="82">
        <f t="shared" si="26"/>
        <v>57741.799999999996</v>
      </c>
      <c r="G23" s="84">
        <f t="shared" si="19"/>
        <v>45.048417347234917</v>
      </c>
      <c r="H23" s="82">
        <f>SUM(H24:H36)</f>
        <v>71301.790819999995</v>
      </c>
      <c r="I23" s="82">
        <f t="shared" ref="I23:O23" si="27">SUM(I24:I36)</f>
        <v>17898.232519999998</v>
      </c>
      <c r="J23" s="82">
        <f t="shared" si="20"/>
        <v>25.102079925571214</v>
      </c>
      <c r="K23" s="82">
        <f t="shared" si="27"/>
        <v>406162.69999999995</v>
      </c>
      <c r="L23" s="82">
        <f t="shared" si="27"/>
        <v>223773.38867000001</v>
      </c>
      <c r="M23" s="82">
        <f t="shared" si="21"/>
        <v>55.094519676474484</v>
      </c>
      <c r="N23" s="82">
        <f t="shared" si="27"/>
        <v>12928.592400000003</v>
      </c>
      <c r="O23" s="82">
        <f t="shared" si="27"/>
        <v>8458.1925800000008</v>
      </c>
      <c r="P23" s="82">
        <f t="shared" si="22"/>
        <v>65.4223779225958</v>
      </c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s="12" customFormat="1" ht="31.5" x14ac:dyDescent="0.25">
      <c r="A24" s="153" t="s">
        <v>312</v>
      </c>
      <c r="B24" s="14">
        <f t="shared" si="11"/>
        <v>605441.04081999988</v>
      </c>
      <c r="C24" s="14">
        <f t="shared" si="12"/>
        <v>302831.46549999999</v>
      </c>
      <c r="D24" s="14">
        <f t="shared" si="15"/>
        <v>50.018324672845068</v>
      </c>
      <c r="E24" s="15">
        <f>Дотации!B10</f>
        <v>128177.2</v>
      </c>
      <c r="F24" s="15">
        <f>Дотации!C10</f>
        <v>57741.799999999996</v>
      </c>
      <c r="G24" s="15">
        <f t="shared" si="19"/>
        <v>45.048417347234917</v>
      </c>
      <c r="H24" s="14">
        <f>Субсидии!B25</f>
        <v>64006.840819999998</v>
      </c>
      <c r="I24" s="14">
        <f>Субсидии!C25</f>
        <v>16221.751519999998</v>
      </c>
      <c r="J24" s="14">
        <f t="shared" si="20"/>
        <v>25.343777809029504</v>
      </c>
      <c r="K24" s="14">
        <f>'Субвенции '!B27</f>
        <v>404148.39999999991</v>
      </c>
      <c r="L24" s="14">
        <f>'Субвенции '!C27</f>
        <v>223263.11379999999</v>
      </c>
      <c r="M24" s="14">
        <f t="shared" si="21"/>
        <v>55.242854802839759</v>
      </c>
      <c r="N24" s="14">
        <f>Иные!B25</f>
        <v>9108.6</v>
      </c>
      <c r="O24" s="14">
        <f>Иные!C25</f>
        <v>5604.8001800000002</v>
      </c>
      <c r="P24" s="14">
        <f t="shared" si="22"/>
        <v>61.533058647871243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2" customFormat="1" ht="15.75" x14ac:dyDescent="0.25">
      <c r="A25" s="154" t="s">
        <v>314</v>
      </c>
      <c r="B25" s="197">
        <f t="shared" si="11"/>
        <v>7370.1923999999999</v>
      </c>
      <c r="C25" s="197">
        <f t="shared" si="12"/>
        <v>3507.9346599999999</v>
      </c>
      <c r="D25" s="197">
        <f>C25/B25*100</f>
        <v>47.596242670679807</v>
      </c>
      <c r="E25" s="14"/>
      <c r="F25" s="14"/>
      <c r="G25" s="47"/>
      <c r="H25" s="128">
        <f>Субсидии!B26</f>
        <v>3345.7</v>
      </c>
      <c r="I25" s="128">
        <f>Субсидии!C26</f>
        <v>468.18099999999998</v>
      </c>
      <c r="J25" s="14">
        <f>I25/H25*100</f>
        <v>13.993514062826911</v>
      </c>
      <c r="K25" s="14">
        <f>'Субвенции '!B28</f>
        <v>1171.0999999999999</v>
      </c>
      <c r="L25" s="14">
        <f>'Субвенции '!C28</f>
        <v>186.36126000000002</v>
      </c>
      <c r="M25" s="14"/>
      <c r="N25" s="14">
        <f>Иные!B26</f>
        <v>2853.3924000000002</v>
      </c>
      <c r="O25" s="14">
        <f>Иные!C26</f>
        <v>2853.3924000000002</v>
      </c>
      <c r="P25" s="14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2" customFormat="1" ht="15.75" x14ac:dyDescent="0.25">
      <c r="A26" s="154" t="s">
        <v>315</v>
      </c>
      <c r="B26" s="197">
        <f t="shared" si="11"/>
        <v>586.19999999999993</v>
      </c>
      <c r="C26" s="197">
        <f t="shared" si="12"/>
        <v>370.47192000000001</v>
      </c>
      <c r="D26" s="197">
        <f>C26/B26*100</f>
        <v>63.198894575230305</v>
      </c>
      <c r="E26" s="14"/>
      <c r="F26" s="14"/>
      <c r="G26" s="47"/>
      <c r="H26" s="128">
        <f>Субсидии!B27</f>
        <v>331.4</v>
      </c>
      <c r="I26" s="128">
        <f>Субсидии!C27</f>
        <v>331.41919999999999</v>
      </c>
      <c r="J26" s="14">
        <f>I26/H26*100</f>
        <v>100.0057936028968</v>
      </c>
      <c r="K26" s="14">
        <f>'Субвенции '!B29</f>
        <v>93.7</v>
      </c>
      <c r="L26" s="14">
        <f>'Субвенции '!C29</f>
        <v>39.052720000000001</v>
      </c>
      <c r="M26" s="14">
        <f>L26/K26*100</f>
        <v>41.678463180362861</v>
      </c>
      <c r="N26" s="14">
        <f>Иные!B27</f>
        <v>161.1</v>
      </c>
      <c r="O26" s="14">
        <f>Иные!C27</f>
        <v>0</v>
      </c>
      <c r="P26" s="14">
        <f t="shared" si="22"/>
        <v>0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2" customFormat="1" ht="15.75" x14ac:dyDescent="0.25">
      <c r="A27" s="154" t="s">
        <v>495</v>
      </c>
      <c r="B27" s="197">
        <f t="shared" si="11"/>
        <v>0</v>
      </c>
      <c r="C27" s="197">
        <f t="shared" si="12"/>
        <v>0</v>
      </c>
      <c r="D27" s="197"/>
      <c r="E27" s="14"/>
      <c r="F27" s="14"/>
      <c r="G27" s="47"/>
      <c r="H27" s="128">
        <f>Субсидии!B28</f>
        <v>0</v>
      </c>
      <c r="I27" s="128">
        <f>Субсидии!C28</f>
        <v>0</v>
      </c>
      <c r="J27" s="14"/>
      <c r="K27" s="14">
        <f>'Субвенции '!B30</f>
        <v>0</v>
      </c>
      <c r="L27" s="14">
        <f>'Субвенции '!C30</f>
        <v>0</v>
      </c>
      <c r="M27" s="14"/>
      <c r="N27" s="14"/>
      <c r="O27" s="14"/>
      <c r="P27" s="14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2" customFormat="1" ht="15.75" x14ac:dyDescent="0.25">
      <c r="A28" s="154" t="s">
        <v>316</v>
      </c>
      <c r="B28" s="197">
        <f t="shared" si="11"/>
        <v>1395.3</v>
      </c>
      <c r="C28" s="197">
        <f t="shared" si="12"/>
        <v>96.12321</v>
      </c>
      <c r="D28" s="197">
        <f>C28/B28*100</f>
        <v>6.8890711674908625</v>
      </c>
      <c r="E28" s="14"/>
      <c r="F28" s="14"/>
      <c r="G28" s="47"/>
      <c r="H28" s="128">
        <f>Субсидии!B29</f>
        <v>1000</v>
      </c>
      <c r="I28" s="128">
        <f>Субсидии!C29</f>
        <v>0</v>
      </c>
      <c r="J28" s="14"/>
      <c r="K28" s="14">
        <f>'Субвенции '!B31</f>
        <v>234.2</v>
      </c>
      <c r="L28" s="14">
        <f>'Субвенции '!C31</f>
        <v>96.12321</v>
      </c>
      <c r="M28" s="14">
        <f>L28/K28*100</f>
        <v>41.043215200683179</v>
      </c>
      <c r="N28" s="14">
        <f>Иные!B28</f>
        <v>161.1</v>
      </c>
      <c r="O28" s="14">
        <f>Иные!C28</f>
        <v>0</v>
      </c>
      <c r="P28" s="14">
        <f t="shared" si="22"/>
        <v>0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2" customFormat="1" ht="15.75" x14ac:dyDescent="0.25">
      <c r="A29" s="154" t="s">
        <v>494</v>
      </c>
      <c r="B29" s="197">
        <f t="shared" si="11"/>
        <v>1131.7</v>
      </c>
      <c r="C29" s="197">
        <f t="shared" si="12"/>
        <v>911.16374000000008</v>
      </c>
      <c r="D29" s="197">
        <f>C29/B29*100</f>
        <v>80.512833789873653</v>
      </c>
      <c r="E29" s="14"/>
      <c r="F29" s="14"/>
      <c r="G29" s="47"/>
      <c r="H29" s="128">
        <f>Субсидии!B30</f>
        <v>876.9</v>
      </c>
      <c r="I29" s="128">
        <f>Субсидии!C30</f>
        <v>876.88080000000002</v>
      </c>
      <c r="J29" s="14">
        <f>I29/H29*100</f>
        <v>99.997810468696542</v>
      </c>
      <c r="K29" s="14">
        <f>'Субвенции '!B32</f>
        <v>93.7</v>
      </c>
      <c r="L29" s="14">
        <f>'Субвенции '!C32</f>
        <v>34.282940000000004</v>
      </c>
      <c r="M29" s="14">
        <f>L29/K29*100</f>
        <v>36.58798292422626</v>
      </c>
      <c r="N29" s="14">
        <f>Иные!B29</f>
        <v>161.1</v>
      </c>
      <c r="O29" s="14">
        <f>Иные!C29</f>
        <v>0</v>
      </c>
      <c r="P29" s="14">
        <f t="shared" si="22"/>
        <v>0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2" customFormat="1" ht="15.75" x14ac:dyDescent="0.25">
      <c r="A30" s="154" t="s">
        <v>493</v>
      </c>
      <c r="B30" s="197">
        <f t="shared" si="11"/>
        <v>1338.8239999999998</v>
      </c>
      <c r="C30" s="197">
        <f t="shared" si="12"/>
        <v>85.727999999999994</v>
      </c>
      <c r="D30" s="197">
        <f>C30/B30*100</f>
        <v>6.403231492713009</v>
      </c>
      <c r="E30" s="14"/>
      <c r="F30" s="14"/>
      <c r="G30" s="47"/>
      <c r="H30" s="128">
        <f>Субсидии!B31</f>
        <v>943.524</v>
      </c>
      <c r="I30" s="128">
        <f>Субсидии!C31</f>
        <v>0</v>
      </c>
      <c r="J30" s="14"/>
      <c r="K30" s="14">
        <f>'Субвенции '!B33</f>
        <v>234.2</v>
      </c>
      <c r="L30" s="14">
        <f>'Субвенции '!C33</f>
        <v>85.727999999999994</v>
      </c>
      <c r="M30" s="14">
        <f>L30/K30*100</f>
        <v>36.604611443210935</v>
      </c>
      <c r="N30" s="14">
        <f>Иные!B30</f>
        <v>161.1</v>
      </c>
      <c r="O30" s="14">
        <f>Иные!C30</f>
        <v>0</v>
      </c>
      <c r="P30" s="14">
        <f t="shared" si="22"/>
        <v>0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2" customFormat="1" ht="15.75" x14ac:dyDescent="0.25">
      <c r="A31" s="154" t="s">
        <v>496</v>
      </c>
      <c r="B31" s="197">
        <f t="shared" si="11"/>
        <v>254.8</v>
      </c>
      <c r="C31" s="197">
        <f t="shared" si="12"/>
        <v>34.330940000000005</v>
      </c>
      <c r="D31" s="197">
        <f>C31/B31*100</f>
        <v>13.473681318681322</v>
      </c>
      <c r="E31" s="14"/>
      <c r="F31" s="14"/>
      <c r="G31" s="47"/>
      <c r="H31" s="128">
        <f>Субсидии!B32</f>
        <v>0</v>
      </c>
      <c r="I31" s="128">
        <f>Субсидии!C32</f>
        <v>0</v>
      </c>
      <c r="J31" s="14"/>
      <c r="K31" s="14">
        <f>'Субвенции '!B34</f>
        <v>93.7</v>
      </c>
      <c r="L31" s="14">
        <f>'Субвенции '!C34</f>
        <v>34.330940000000005</v>
      </c>
      <c r="M31" s="14">
        <f>L31/K31*100</f>
        <v>36.639210245464255</v>
      </c>
      <c r="N31" s="14">
        <f>Иные!B31</f>
        <v>161.1</v>
      </c>
      <c r="O31" s="14">
        <f>Иные!C31</f>
        <v>0</v>
      </c>
      <c r="P31" s="14">
        <f t="shared" si="22"/>
        <v>0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2" customFormat="1" ht="15.75" x14ac:dyDescent="0.25">
      <c r="A32" s="154" t="s">
        <v>492</v>
      </c>
      <c r="B32" s="197">
        <f t="shared" si="11"/>
        <v>1052.2260000000001</v>
      </c>
      <c r="C32" s="197">
        <f t="shared" si="12"/>
        <v>34.395800000000001</v>
      </c>
      <c r="D32" s="197">
        <f>C32/B32*100</f>
        <v>3.2688604919475472</v>
      </c>
      <c r="E32" s="14"/>
      <c r="F32" s="14"/>
      <c r="G32" s="47"/>
      <c r="H32" s="128">
        <f>Субсидии!B33</f>
        <v>797.42600000000004</v>
      </c>
      <c r="I32" s="128">
        <f>Субсидии!C33</f>
        <v>0</v>
      </c>
      <c r="J32" s="14"/>
      <c r="K32" s="14">
        <f>'Субвенции '!B35</f>
        <v>93.7</v>
      </c>
      <c r="L32" s="14">
        <f>'Субвенции '!C35</f>
        <v>34.395800000000001</v>
      </c>
      <c r="M32" s="14">
        <f>L32/K32*100</f>
        <v>36.708431163287088</v>
      </c>
      <c r="N32" s="14">
        <f>Иные!B32</f>
        <v>161.1</v>
      </c>
      <c r="O32" s="14">
        <f>Иные!C32</f>
        <v>0</v>
      </c>
      <c r="P32" s="14">
        <f t="shared" si="22"/>
        <v>0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s="12" customFormat="1" ht="15.75" x14ac:dyDescent="0.25">
      <c r="A33" s="154" t="s">
        <v>491</v>
      </c>
      <c r="B33" s="197">
        <f t="shared" si="11"/>
        <v>0</v>
      </c>
      <c r="C33" s="197">
        <f t="shared" si="12"/>
        <v>0</v>
      </c>
      <c r="D33" s="197"/>
      <c r="E33" s="14"/>
      <c r="F33" s="14"/>
      <c r="G33" s="47"/>
      <c r="H33" s="128">
        <f>Субсидии!B34</f>
        <v>0</v>
      </c>
      <c r="I33" s="128">
        <f>Субсидии!C34</f>
        <v>0</v>
      </c>
      <c r="J33" s="14"/>
      <c r="K33" s="14">
        <f>'Субвенции '!B36</f>
        <v>0</v>
      </c>
      <c r="L33" s="14">
        <f>'Субвенции '!C36</f>
        <v>0</v>
      </c>
      <c r="M33" s="14"/>
      <c r="N33" s="14"/>
      <c r="O33" s="14"/>
      <c r="P33" s="14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s="12" customFormat="1" ht="15.75" x14ac:dyDescent="0.25">
      <c r="A34" s="154" t="s">
        <v>490</v>
      </c>
      <c r="B34" s="197">
        <f t="shared" si="11"/>
        <v>0</v>
      </c>
      <c r="C34" s="197">
        <f t="shared" si="12"/>
        <v>0</v>
      </c>
      <c r="D34" s="197"/>
      <c r="E34" s="14"/>
      <c r="F34" s="14"/>
      <c r="G34" s="47"/>
      <c r="H34" s="128">
        <f>Субсидии!B35</f>
        <v>0</v>
      </c>
      <c r="I34" s="128">
        <f>Субсидии!C35</f>
        <v>0</v>
      </c>
      <c r="J34" s="14"/>
      <c r="K34" s="14">
        <f>'Субвенции '!B37</f>
        <v>0</v>
      </c>
      <c r="L34" s="14">
        <f>'Субвенции '!C37</f>
        <v>0</v>
      </c>
      <c r="M34" s="14"/>
      <c r="N34" s="14"/>
      <c r="O34" s="14"/>
      <c r="P34" s="14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s="12" customFormat="1" ht="15.75" x14ac:dyDescent="0.25">
      <c r="A35" s="154" t="s">
        <v>489</v>
      </c>
      <c r="B35" s="197">
        <f t="shared" si="11"/>
        <v>0</v>
      </c>
      <c r="C35" s="197">
        <f t="shared" si="12"/>
        <v>0</v>
      </c>
      <c r="D35" s="197"/>
      <c r="E35" s="14"/>
      <c r="F35" s="14"/>
      <c r="G35" s="47"/>
      <c r="H35" s="128">
        <f>Субсидии!B36</f>
        <v>0</v>
      </c>
      <c r="I35" s="128">
        <f>Субсидии!C36</f>
        <v>0</v>
      </c>
      <c r="J35" s="14"/>
      <c r="K35" s="14">
        <f>'Субвенции '!B38</f>
        <v>0</v>
      </c>
      <c r="L35" s="14">
        <f>'Субвенции '!C38</f>
        <v>0</v>
      </c>
      <c r="M35" s="14"/>
      <c r="N35" s="14"/>
      <c r="O35" s="14"/>
      <c r="P35" s="14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s="12" customFormat="1" ht="15.75" x14ac:dyDescent="0.25">
      <c r="A36" s="154" t="s">
        <v>488</v>
      </c>
      <c r="B36" s="197">
        <f t="shared" si="11"/>
        <v>0</v>
      </c>
      <c r="C36" s="197">
        <f t="shared" si="12"/>
        <v>0</v>
      </c>
      <c r="D36" s="197"/>
      <c r="E36" s="14"/>
      <c r="F36" s="14"/>
      <c r="G36" s="47"/>
      <c r="H36" s="128">
        <f>Субсидии!B37</f>
        <v>0</v>
      </c>
      <c r="I36" s="128">
        <f>Субсидии!C37</f>
        <v>0</v>
      </c>
      <c r="J36" s="14"/>
      <c r="K36" s="14">
        <f>'Субвенции '!B39</f>
        <v>0</v>
      </c>
      <c r="L36" s="14">
        <f>'Субвенции '!C39</f>
        <v>0</v>
      </c>
      <c r="M36" s="14"/>
      <c r="N36" s="14"/>
      <c r="O36" s="14"/>
      <c r="P36" s="14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s="28" customFormat="1" ht="31.5" x14ac:dyDescent="0.25">
      <c r="A37" s="78" t="s">
        <v>321</v>
      </c>
      <c r="B37" s="82">
        <f t="shared" si="11"/>
        <v>489382.53684000007</v>
      </c>
      <c r="C37" s="82">
        <f t="shared" si="12"/>
        <v>238484.46959999998</v>
      </c>
      <c r="D37" s="82">
        <f t="shared" ref="D37" si="28">C37/B37*100</f>
        <v>48.731708152056655</v>
      </c>
      <c r="E37" s="82">
        <f t="shared" ref="E37:F37" si="29">SUM(E38:E51)</f>
        <v>113762.2</v>
      </c>
      <c r="F37" s="82">
        <f t="shared" si="29"/>
        <v>50288.549999999996</v>
      </c>
      <c r="G37" s="84">
        <f t="shared" si="19"/>
        <v>44.204973180898399</v>
      </c>
      <c r="H37" s="82">
        <f>SUM(H38:H51)</f>
        <v>55970.636839999992</v>
      </c>
      <c r="I37" s="82">
        <f t="shared" ref="I37:O37" si="30">SUM(I38:I51)</f>
        <v>14699.784640000002</v>
      </c>
      <c r="J37" s="82">
        <f t="shared" si="20"/>
        <v>26.263386428890247</v>
      </c>
      <c r="K37" s="82">
        <f t="shared" si="30"/>
        <v>301361.70000000007</v>
      </c>
      <c r="L37" s="82">
        <f t="shared" si="30"/>
        <v>169209.96916000001</v>
      </c>
      <c r="M37" s="82">
        <f t="shared" si="21"/>
        <v>56.148465169927022</v>
      </c>
      <c r="N37" s="82">
        <f t="shared" si="30"/>
        <v>18287.999999999996</v>
      </c>
      <c r="O37" s="82">
        <f t="shared" si="30"/>
        <v>4286.1657999999998</v>
      </c>
      <c r="P37" s="82">
        <f t="shared" si="22"/>
        <v>23.437039588801404</v>
      </c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</row>
    <row r="38" spans="1:31" s="12" customFormat="1" ht="31.5" x14ac:dyDescent="0.25">
      <c r="A38" s="153" t="s">
        <v>320</v>
      </c>
      <c r="B38" s="14">
        <f t="shared" si="11"/>
        <v>468896.74081999995</v>
      </c>
      <c r="C38" s="14">
        <f t="shared" si="12"/>
        <v>234945.14931999994</v>
      </c>
      <c r="D38" s="14">
        <f t="shared" si="15"/>
        <v>50.105946334609023</v>
      </c>
      <c r="E38" s="15">
        <f>Дотации!B11</f>
        <v>113762.2</v>
      </c>
      <c r="F38" s="15">
        <f>Дотации!C11</f>
        <v>50288.549999999996</v>
      </c>
      <c r="G38" s="15">
        <f t="shared" si="19"/>
        <v>44.204973180898399</v>
      </c>
      <c r="H38" s="14">
        <f>Субсидии!B39</f>
        <v>48727.040820000002</v>
      </c>
      <c r="I38" s="14">
        <f>Субсидии!C39</f>
        <v>11822.944640000002</v>
      </c>
      <c r="J38" s="14">
        <f t="shared" si="20"/>
        <v>24.263621268680197</v>
      </c>
      <c r="K38" s="14">
        <f>'Субвенции '!B41</f>
        <v>299675.39999999997</v>
      </c>
      <c r="L38" s="14">
        <f>'Субвенции '!C41</f>
        <v>168547.48887999996</v>
      </c>
      <c r="M38" s="14">
        <f t="shared" si="21"/>
        <v>56.243351599764267</v>
      </c>
      <c r="N38" s="14">
        <f>Иные!B34</f>
        <v>6732.1</v>
      </c>
      <c r="O38" s="14">
        <f>Иные!C34</f>
        <v>4286.1657999999998</v>
      </c>
      <c r="P38" s="14">
        <f t="shared" si="22"/>
        <v>63.667589607997499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s="12" customFormat="1" ht="15.75" x14ac:dyDescent="0.25">
      <c r="A39" s="154" t="s">
        <v>498</v>
      </c>
      <c r="B39" s="197">
        <f t="shared" si="11"/>
        <v>1113.83232</v>
      </c>
      <c r="C39" s="197">
        <f t="shared" si="12"/>
        <v>94.43159</v>
      </c>
      <c r="D39" s="197">
        <f>C39/B39*100</f>
        <v>8.4780795371425377</v>
      </c>
      <c r="E39" s="14"/>
      <c r="F39" s="14"/>
      <c r="G39" s="47"/>
      <c r="H39" s="128">
        <f>Субсидии!B40</f>
        <v>644.63231999999994</v>
      </c>
      <c r="I39" s="128">
        <f>Субсидии!C40</f>
        <v>0</v>
      </c>
      <c r="J39" s="14"/>
      <c r="K39" s="14">
        <f>'Субвенции '!B42</f>
        <v>234.2</v>
      </c>
      <c r="L39" s="14">
        <f>'Субвенции '!C42</f>
        <v>94.43159</v>
      </c>
      <c r="M39" s="14">
        <f>L39/K39*100</f>
        <v>40.32091801878736</v>
      </c>
      <c r="N39" s="14">
        <f>Иные!B35</f>
        <v>235</v>
      </c>
      <c r="O39" s="14">
        <f>Иные!C35</f>
        <v>0</v>
      </c>
      <c r="P39" s="14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s="12" customFormat="1" ht="15.75" x14ac:dyDescent="0.25">
      <c r="A40" s="60" t="s">
        <v>319</v>
      </c>
      <c r="B40" s="197">
        <f t="shared" si="11"/>
        <v>11993.6</v>
      </c>
      <c r="C40" s="197">
        <f t="shared" si="12"/>
        <v>1993.64</v>
      </c>
      <c r="D40" s="197">
        <f>C40/B40*100</f>
        <v>16.622532017075777</v>
      </c>
      <c r="E40" s="14"/>
      <c r="F40" s="14"/>
      <c r="G40" s="47"/>
      <c r="H40" s="128">
        <f>Субсидии!B41</f>
        <v>1993.6</v>
      </c>
      <c r="I40" s="128">
        <f>Субсидии!C41</f>
        <v>1993.64</v>
      </c>
      <c r="J40" s="14">
        <f>I40/H40*100</f>
        <v>100.00200642054575</v>
      </c>
      <c r="K40" s="14"/>
      <c r="L40" s="14"/>
      <c r="M40" s="14"/>
      <c r="N40" s="14">
        <f>Иные!B36</f>
        <v>10000</v>
      </c>
      <c r="O40" s="14">
        <f>Иные!C36</f>
        <v>0</v>
      </c>
      <c r="P40" s="14">
        <f>Иные!D36</f>
        <v>0</v>
      </c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s="12" customFormat="1" ht="15.75" x14ac:dyDescent="0.25">
      <c r="A41" s="154" t="s">
        <v>499</v>
      </c>
      <c r="B41" s="197">
        <f t="shared" si="11"/>
        <v>894.30000000000007</v>
      </c>
      <c r="C41" s="197">
        <f t="shared" si="12"/>
        <v>35.741370000000003</v>
      </c>
      <c r="D41" s="197">
        <f>C41/B41*100</f>
        <v>3.9965749748406574</v>
      </c>
      <c r="E41" s="14"/>
      <c r="F41" s="14"/>
      <c r="G41" s="47"/>
      <c r="H41" s="128">
        <f>Субсидии!B42</f>
        <v>705.2</v>
      </c>
      <c r="I41" s="128">
        <f>Субсидии!C42</f>
        <v>0</v>
      </c>
      <c r="J41" s="14"/>
      <c r="K41" s="14">
        <f>'Субвенции '!B43</f>
        <v>93.7</v>
      </c>
      <c r="L41" s="14">
        <f>'Субвенции '!C43</f>
        <v>35.741370000000003</v>
      </c>
      <c r="M41" s="14">
        <f>L41/K41*100</f>
        <v>38.144471718249733</v>
      </c>
      <c r="N41" s="14">
        <f>Иные!B37</f>
        <v>95.4</v>
      </c>
      <c r="O41" s="14">
        <f>Иные!C37</f>
        <v>0</v>
      </c>
      <c r="P41" s="14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s="12" customFormat="1" ht="15.75" x14ac:dyDescent="0.25">
      <c r="A42" s="154" t="s">
        <v>670</v>
      </c>
      <c r="B42" s="197">
        <f t="shared" si="11"/>
        <v>0</v>
      </c>
      <c r="C42" s="197">
        <f t="shared" si="12"/>
        <v>0</v>
      </c>
      <c r="D42" s="197"/>
      <c r="E42" s="14"/>
      <c r="F42" s="14"/>
      <c r="G42" s="47"/>
      <c r="H42" s="128"/>
      <c r="I42" s="128"/>
      <c r="J42" s="14"/>
      <c r="K42" s="14">
        <f>'Субвенции '!B44</f>
        <v>0</v>
      </c>
      <c r="L42" s="14">
        <f>'Субвенции '!C44</f>
        <v>0</v>
      </c>
      <c r="M42" s="14"/>
      <c r="N42" s="14"/>
      <c r="O42" s="14"/>
      <c r="P42" s="14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s="12" customFormat="1" ht="15.75" x14ac:dyDescent="0.25">
      <c r="A43" s="154" t="s">
        <v>412</v>
      </c>
      <c r="B43" s="197">
        <f t="shared" si="11"/>
        <v>3403.4999999999995</v>
      </c>
      <c r="C43" s="197">
        <f t="shared" si="12"/>
        <v>976.13015000000007</v>
      </c>
      <c r="D43" s="197">
        <f>C43/B43*100</f>
        <v>28.680186572645809</v>
      </c>
      <c r="E43" s="14"/>
      <c r="F43" s="14"/>
      <c r="G43" s="47"/>
      <c r="H43" s="128">
        <f>Субсидии!B43</f>
        <v>2944.1</v>
      </c>
      <c r="I43" s="128">
        <f>Субсидии!C43</f>
        <v>883.2</v>
      </c>
      <c r="J43" s="14">
        <f t="shared" ref="J43" si="31">I43/H43*100</f>
        <v>29.998981012873205</v>
      </c>
      <c r="K43" s="14">
        <f>'Субвенции '!B45</f>
        <v>234.2</v>
      </c>
      <c r="L43" s="14">
        <f>'Субвенции '!C45</f>
        <v>92.930149999999998</v>
      </c>
      <c r="M43" s="14">
        <f>L43/K43*100</f>
        <v>39.679824935952176</v>
      </c>
      <c r="N43" s="14">
        <f>Иные!B38</f>
        <v>225.2</v>
      </c>
      <c r="O43" s="14">
        <f>Иные!C38</f>
        <v>0</v>
      </c>
      <c r="P43" s="14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s="12" customFormat="1" ht="15.75" x14ac:dyDescent="0.25">
      <c r="A44" s="154" t="s">
        <v>500</v>
      </c>
      <c r="B44" s="197">
        <f t="shared" si="11"/>
        <v>1319.2637</v>
      </c>
      <c r="C44" s="197">
        <f t="shared" si="12"/>
        <v>103.81791</v>
      </c>
      <c r="D44" s="197">
        <f>C44/B44*100</f>
        <v>7.8693827473612741</v>
      </c>
      <c r="E44" s="14"/>
      <c r="F44" s="14"/>
      <c r="G44" s="47"/>
      <c r="H44" s="128">
        <f>Субсидии!B44</f>
        <v>956.06369999999993</v>
      </c>
      <c r="I44" s="128">
        <f>Субсидии!C44</f>
        <v>0</v>
      </c>
      <c r="J44" s="14"/>
      <c r="K44" s="14">
        <f>'Субвенции '!B46</f>
        <v>234.2</v>
      </c>
      <c r="L44" s="14">
        <f>'Субвенции '!C46</f>
        <v>103.81791</v>
      </c>
      <c r="M44" s="14">
        <f>L44/K44*100</f>
        <v>44.328740392826646</v>
      </c>
      <c r="N44" s="14">
        <f>Иные!B39</f>
        <v>129</v>
      </c>
      <c r="O44" s="14">
        <f>Иные!C39</f>
        <v>0</v>
      </c>
      <c r="P44" s="14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s="12" customFormat="1" ht="15.75" x14ac:dyDescent="0.25">
      <c r="A45" s="154" t="s">
        <v>326</v>
      </c>
      <c r="B45" s="197">
        <f t="shared" si="11"/>
        <v>542.79999999999995</v>
      </c>
      <c r="C45" s="197">
        <f t="shared" si="12"/>
        <v>75.673520000000011</v>
      </c>
      <c r="D45" s="197">
        <f>C45/B45*100</f>
        <v>13.941326455416364</v>
      </c>
      <c r="E45" s="14"/>
      <c r="F45" s="14"/>
      <c r="G45" s="47"/>
      <c r="H45" s="128">
        <f>Субсидии!B45</f>
        <v>0</v>
      </c>
      <c r="I45" s="128">
        <f>Субсидии!C45</f>
        <v>0</v>
      </c>
      <c r="J45" s="14"/>
      <c r="K45" s="14">
        <f>'Субвенции '!B47</f>
        <v>234.2</v>
      </c>
      <c r="L45" s="14">
        <f>'Субвенции '!C47</f>
        <v>75.673520000000011</v>
      </c>
      <c r="M45" s="14">
        <f>L45/K45*100</f>
        <v>32.311494449188736</v>
      </c>
      <c r="N45" s="14">
        <f>Иные!B40</f>
        <v>308.60000000000002</v>
      </c>
      <c r="O45" s="14">
        <f>Иные!C40</f>
        <v>0</v>
      </c>
      <c r="P45" s="14">
        <f>Иные!D40</f>
        <v>0</v>
      </c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s="12" customFormat="1" ht="15.75" x14ac:dyDescent="0.25">
      <c r="A46" s="154" t="s">
        <v>501</v>
      </c>
      <c r="B46" s="197">
        <f t="shared" si="11"/>
        <v>192.3</v>
      </c>
      <c r="C46" s="197">
        <f t="shared" si="12"/>
        <v>35.74136</v>
      </c>
      <c r="D46" s="197">
        <f>C46/B46*100</f>
        <v>18.586250650026003</v>
      </c>
      <c r="E46" s="14"/>
      <c r="F46" s="14"/>
      <c r="G46" s="47"/>
      <c r="H46" s="128">
        <f>Субсидии!B46</f>
        <v>0</v>
      </c>
      <c r="I46" s="128">
        <f>Субсидии!C46</f>
        <v>0</v>
      </c>
      <c r="J46" s="14"/>
      <c r="K46" s="14">
        <f>'Субвенции '!B48</f>
        <v>93.7</v>
      </c>
      <c r="L46" s="14">
        <f>'Субвенции '!C48</f>
        <v>35.74136</v>
      </c>
      <c r="M46" s="14">
        <f>L46/K46*100</f>
        <v>38.144461045891141</v>
      </c>
      <c r="N46" s="14">
        <f>Иные!B41</f>
        <v>98.6</v>
      </c>
      <c r="O46" s="14">
        <f>Иные!C41</f>
        <v>0</v>
      </c>
      <c r="P46" s="14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s="12" customFormat="1" ht="15.75" x14ac:dyDescent="0.25">
      <c r="A47" s="154" t="s">
        <v>502</v>
      </c>
      <c r="B47" s="197">
        <f t="shared" si="11"/>
        <v>467.5</v>
      </c>
      <c r="C47" s="197">
        <f t="shared" si="12"/>
        <v>97.753990000000002</v>
      </c>
      <c r="D47" s="197">
        <f>C47/B47*100</f>
        <v>20.909944385026737</v>
      </c>
      <c r="E47" s="14"/>
      <c r="F47" s="14"/>
      <c r="G47" s="47"/>
      <c r="H47" s="128">
        <f>Субсидии!B47</f>
        <v>0</v>
      </c>
      <c r="I47" s="128">
        <f>Субсидии!C47</f>
        <v>0</v>
      </c>
      <c r="J47" s="14"/>
      <c r="K47" s="14">
        <f>'Субвенции '!B49</f>
        <v>234.2</v>
      </c>
      <c r="L47" s="14">
        <f>'Субвенции '!C49</f>
        <v>97.753990000000002</v>
      </c>
      <c r="M47" s="14">
        <f>L47/K47*100</f>
        <v>41.739534585824082</v>
      </c>
      <c r="N47" s="14">
        <f>Иные!B42</f>
        <v>233.3</v>
      </c>
      <c r="O47" s="14">
        <f>Иные!C42</f>
        <v>0</v>
      </c>
      <c r="P47" s="14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s="12" customFormat="1" ht="15.75" x14ac:dyDescent="0.25">
      <c r="A48" s="154" t="s">
        <v>689</v>
      </c>
      <c r="B48" s="197">
        <f t="shared" si="11"/>
        <v>0</v>
      </c>
      <c r="C48" s="197">
        <f t="shared" si="12"/>
        <v>0</v>
      </c>
      <c r="D48" s="197"/>
      <c r="E48" s="14"/>
      <c r="F48" s="14"/>
      <c r="G48" s="47"/>
      <c r="H48" s="128"/>
      <c r="I48" s="128"/>
      <c r="J48" s="14"/>
      <c r="K48" s="14">
        <f>'Субвенции '!B50</f>
        <v>0</v>
      </c>
      <c r="L48" s="14">
        <f>'Субвенции '!C50</f>
        <v>0</v>
      </c>
      <c r="M48" s="14"/>
      <c r="N48" s="14"/>
      <c r="O48" s="14"/>
      <c r="P48" s="14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s="12" customFormat="1" ht="15.75" x14ac:dyDescent="0.25">
      <c r="A49" s="154" t="s">
        <v>688</v>
      </c>
      <c r="B49" s="197">
        <f t="shared" si="11"/>
        <v>0</v>
      </c>
      <c r="C49" s="197">
        <f t="shared" si="12"/>
        <v>0</v>
      </c>
      <c r="D49" s="197"/>
      <c r="E49" s="14"/>
      <c r="F49" s="14"/>
      <c r="G49" s="47"/>
      <c r="H49" s="128"/>
      <c r="I49" s="128"/>
      <c r="J49" s="14"/>
      <c r="K49" s="14">
        <f>'Субвенции '!B51</f>
        <v>0</v>
      </c>
      <c r="L49" s="14">
        <f>'Субвенции '!C51</f>
        <v>0</v>
      </c>
      <c r="M49" s="14"/>
      <c r="N49" s="14"/>
      <c r="O49" s="14"/>
      <c r="P49" s="14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s="12" customFormat="1" ht="15.75" x14ac:dyDescent="0.25">
      <c r="A50" s="154" t="s">
        <v>690</v>
      </c>
      <c r="B50" s="197">
        <f t="shared" si="11"/>
        <v>184.2</v>
      </c>
      <c r="C50" s="197">
        <f t="shared" si="12"/>
        <v>37.087040000000002</v>
      </c>
      <c r="D50" s="197">
        <f>C50/B50*100</f>
        <v>20.13411509229099</v>
      </c>
      <c r="E50" s="14"/>
      <c r="F50" s="14"/>
      <c r="G50" s="47"/>
      <c r="H50" s="128"/>
      <c r="I50" s="128"/>
      <c r="J50" s="14"/>
      <c r="K50" s="14">
        <f>'Субвенции '!B52</f>
        <v>93.7</v>
      </c>
      <c r="L50" s="14">
        <f>'Субвенции '!C52</f>
        <v>37.087040000000002</v>
      </c>
      <c r="M50" s="14">
        <f>L50/K50*100</f>
        <v>39.580618996798293</v>
      </c>
      <c r="N50" s="14">
        <f>Иные!B43</f>
        <v>90.5</v>
      </c>
      <c r="O50" s="14">
        <f>Иные!C43</f>
        <v>0</v>
      </c>
      <c r="P50" s="14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s="12" customFormat="1" ht="15.75" x14ac:dyDescent="0.25">
      <c r="A51" s="154" t="s">
        <v>503</v>
      </c>
      <c r="B51" s="197">
        <f t="shared" si="11"/>
        <v>374.5</v>
      </c>
      <c r="C51" s="197">
        <f t="shared" si="12"/>
        <v>89.303350000000009</v>
      </c>
      <c r="D51" s="197">
        <f>C51/B51*100</f>
        <v>23.846021361815755</v>
      </c>
      <c r="E51" s="14"/>
      <c r="F51" s="14"/>
      <c r="G51" s="47"/>
      <c r="H51" s="128">
        <f>Субсидии!B48</f>
        <v>0</v>
      </c>
      <c r="I51" s="128">
        <f>Субсидии!C48</f>
        <v>0</v>
      </c>
      <c r="J51" s="14"/>
      <c r="K51" s="14">
        <f>'Субвенции '!B53</f>
        <v>234.2</v>
      </c>
      <c r="L51" s="14">
        <f>'Субвенции '!C53</f>
        <v>89.303350000000009</v>
      </c>
      <c r="M51" s="14">
        <f>L51/K51*100</f>
        <v>38.131233988044414</v>
      </c>
      <c r="N51" s="14">
        <f>Иные!B44</f>
        <v>140.30000000000001</v>
      </c>
      <c r="O51" s="14">
        <f>Иные!C44</f>
        <v>0</v>
      </c>
      <c r="P51" s="14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s="28" customFormat="1" ht="31.5" x14ac:dyDescent="0.25">
      <c r="A52" s="78" t="s">
        <v>506</v>
      </c>
      <c r="B52" s="82">
        <f t="shared" si="11"/>
        <v>2762095.6464199997</v>
      </c>
      <c r="C52" s="82">
        <f t="shared" si="12"/>
        <v>1086148.2130100001</v>
      </c>
      <c r="D52" s="82">
        <f t="shared" ref="D52" si="32">C52/B52*100</f>
        <v>39.323338220302965</v>
      </c>
      <c r="E52" s="82">
        <f t="shared" ref="E52:F52" si="33">SUM(E53:E56)</f>
        <v>3449</v>
      </c>
      <c r="F52" s="82">
        <f t="shared" si="33"/>
        <v>1724.5</v>
      </c>
      <c r="G52" s="82"/>
      <c r="H52" s="82">
        <f>SUM(H53:H56)</f>
        <v>553397.59641999996</v>
      </c>
      <c r="I52" s="82">
        <f t="shared" ref="I52:O52" si="34">SUM(I53:I56)</f>
        <v>91904.206209999989</v>
      </c>
      <c r="J52" s="82">
        <f t="shared" si="20"/>
        <v>16.607265157011899</v>
      </c>
      <c r="K52" s="82">
        <f t="shared" si="34"/>
        <v>1855890.4</v>
      </c>
      <c r="L52" s="82">
        <f t="shared" si="34"/>
        <v>957349.56706999999</v>
      </c>
      <c r="M52" s="82">
        <f t="shared" si="21"/>
        <v>51.584380579262657</v>
      </c>
      <c r="N52" s="82">
        <f t="shared" si="34"/>
        <v>349358.65</v>
      </c>
      <c r="O52" s="82">
        <f t="shared" si="34"/>
        <v>35169.939729999998</v>
      </c>
      <c r="P52" s="82">
        <f t="shared" si="22"/>
        <v>10.067001269325948</v>
      </c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</row>
    <row r="53" spans="1:31" s="12" customFormat="1" ht="31.5" x14ac:dyDescent="0.25">
      <c r="A53" s="153" t="s">
        <v>324</v>
      </c>
      <c r="B53" s="14">
        <f t="shared" si="11"/>
        <v>2291498.52</v>
      </c>
      <c r="C53" s="14">
        <f t="shared" si="12"/>
        <v>1073105.8955999999</v>
      </c>
      <c r="D53" s="14">
        <f t="shared" si="15"/>
        <v>46.829875133412699</v>
      </c>
      <c r="E53" s="15">
        <f>Дотации!B12</f>
        <v>3449</v>
      </c>
      <c r="F53" s="15">
        <f>Дотации!C12</f>
        <v>1724.5</v>
      </c>
      <c r="G53" s="15"/>
      <c r="H53" s="14">
        <f>Субсидии!B50</f>
        <v>209939.9</v>
      </c>
      <c r="I53" s="14">
        <f>Субсидии!C50</f>
        <v>79139.422699999996</v>
      </c>
      <c r="J53" s="14">
        <f t="shared" si="20"/>
        <v>37.696227682303359</v>
      </c>
      <c r="K53" s="14">
        <f>'Субвенции '!B55</f>
        <v>1855187.8</v>
      </c>
      <c r="L53" s="14">
        <f>'Субвенции '!C55</f>
        <v>957072.03316999995</v>
      </c>
      <c r="M53" s="14">
        <f t="shared" si="21"/>
        <v>51.588956825287447</v>
      </c>
      <c r="N53" s="14">
        <f>Иные!B46</f>
        <v>222921.82</v>
      </c>
      <c r="O53" s="14">
        <f>Иные!C46</f>
        <v>35169.939729999998</v>
      </c>
      <c r="P53" s="14">
        <f t="shared" si="22"/>
        <v>15.776804500340072</v>
      </c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s="12" customFormat="1" ht="15.75" x14ac:dyDescent="0.25">
      <c r="A54" s="154" t="s">
        <v>505</v>
      </c>
      <c r="B54" s="197">
        <f t="shared" si="11"/>
        <v>280725.03000000003</v>
      </c>
      <c r="C54" s="197">
        <f t="shared" si="12"/>
        <v>6923.9863699999996</v>
      </c>
      <c r="D54" s="197">
        <f>C54/B54*100</f>
        <v>2.4664656265242892</v>
      </c>
      <c r="E54" s="14"/>
      <c r="F54" s="14"/>
      <c r="G54" s="47"/>
      <c r="H54" s="128">
        <f>Субсидии!B51</f>
        <v>154288.20000000001</v>
      </c>
      <c r="I54" s="128">
        <f>Субсидии!C51</f>
        <v>6923.9863699999996</v>
      </c>
      <c r="J54" s="14">
        <f>I54/H54*100</f>
        <v>4.4876966417392898</v>
      </c>
      <c r="K54" s="14"/>
      <c r="L54" s="14"/>
      <c r="M54" s="14"/>
      <c r="N54" s="14">
        <f>Иные!B47</f>
        <v>126436.83</v>
      </c>
      <c r="O54" s="14">
        <f>Иные!C47</f>
        <v>0</v>
      </c>
      <c r="P54" s="14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s="12" customFormat="1" ht="15.75" x14ac:dyDescent="0.25">
      <c r="A55" s="154" t="s">
        <v>691</v>
      </c>
      <c r="B55" s="197">
        <f t="shared" si="11"/>
        <v>2179.4</v>
      </c>
      <c r="C55" s="197">
        <f t="shared" si="12"/>
        <v>186.71279000000001</v>
      </c>
      <c r="D55" s="197">
        <f>C55/B55*100</f>
        <v>8.5671648160044054</v>
      </c>
      <c r="E55" s="14"/>
      <c r="F55" s="14"/>
      <c r="G55" s="47"/>
      <c r="H55" s="128">
        <f>Субсидии!B53</f>
        <v>1711</v>
      </c>
      <c r="I55" s="128">
        <f>Субсидии!C53</f>
        <v>0</v>
      </c>
      <c r="J55" s="14"/>
      <c r="K55" s="14">
        <f>'Субвенции '!B56</f>
        <v>468.4</v>
      </c>
      <c r="L55" s="14">
        <f>'Субвенции '!C56</f>
        <v>186.71279000000001</v>
      </c>
      <c r="M55" s="14">
        <f>L55/K55*100</f>
        <v>39.861825362937665</v>
      </c>
      <c r="N55" s="14"/>
      <c r="O55" s="14"/>
      <c r="P55" s="14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s="12" customFormat="1" ht="15.75" x14ac:dyDescent="0.25">
      <c r="A56" s="154" t="s">
        <v>323</v>
      </c>
      <c r="B56" s="197">
        <f t="shared" si="11"/>
        <v>187692.69641999999</v>
      </c>
      <c r="C56" s="197">
        <f t="shared" si="12"/>
        <v>5931.6182499999995</v>
      </c>
      <c r="D56" s="197">
        <f>C56/B56*100</f>
        <v>3.1602818666565566</v>
      </c>
      <c r="E56" s="14"/>
      <c r="F56" s="14"/>
      <c r="G56" s="47"/>
      <c r="H56" s="128">
        <f>Субсидии!B52</f>
        <v>187458.49641999998</v>
      </c>
      <c r="I56" s="128">
        <f>Субсидии!C52</f>
        <v>5840.7971399999997</v>
      </c>
      <c r="J56" s="14">
        <f>I56/H56*100</f>
        <v>3.1157814937946147</v>
      </c>
      <c r="K56" s="14">
        <f>'Субвенции '!B57</f>
        <v>234.2</v>
      </c>
      <c r="L56" s="14">
        <f>'Субвенции '!C57</f>
        <v>90.821110000000004</v>
      </c>
      <c r="M56" s="14">
        <f>L56/K56*100</f>
        <v>38.779295473953887</v>
      </c>
      <c r="N56" s="14">
        <f>Иные!B48</f>
        <v>0</v>
      </c>
      <c r="O56" s="14"/>
      <c r="P56" s="14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s="28" customFormat="1" ht="31.5" x14ac:dyDescent="0.25">
      <c r="A57" s="78" t="s">
        <v>334</v>
      </c>
      <c r="B57" s="82">
        <f t="shared" si="11"/>
        <v>1524180.7612399994</v>
      </c>
      <c r="C57" s="82">
        <f t="shared" si="12"/>
        <v>722120.44648999989</v>
      </c>
      <c r="D57" s="82">
        <f t="shared" ref="D57" si="35">C57/B57*100</f>
        <v>47.377611950863212</v>
      </c>
      <c r="E57" s="82">
        <f t="shared" ref="E57:F57" si="36">SUM(E58:E74)</f>
        <v>166405.70000000001</v>
      </c>
      <c r="F57" s="82">
        <f t="shared" si="36"/>
        <v>75115.950000000012</v>
      </c>
      <c r="G57" s="84">
        <f t="shared" si="19"/>
        <v>45.140250604396371</v>
      </c>
      <c r="H57" s="82">
        <f>SUM(H58:H74)</f>
        <v>348452.56124000001</v>
      </c>
      <c r="I57" s="82">
        <f t="shared" ref="I57:O57" si="37">SUM(I58:I74)</f>
        <v>93354.907999999981</v>
      </c>
      <c r="J57" s="82">
        <f t="shared" si="20"/>
        <v>26.79128190873044</v>
      </c>
      <c r="K57" s="82">
        <f t="shared" si="37"/>
        <v>856036.39999999921</v>
      </c>
      <c r="L57" s="82">
        <f t="shared" si="37"/>
        <v>465769.41118999996</v>
      </c>
      <c r="M57" s="82">
        <f t="shared" si="21"/>
        <v>54.410000695063943</v>
      </c>
      <c r="N57" s="82">
        <f t="shared" si="37"/>
        <v>153286.09999999998</v>
      </c>
      <c r="O57" s="82">
        <f t="shared" si="37"/>
        <v>87880.177299999996</v>
      </c>
      <c r="P57" s="82">
        <f t="shared" si="22"/>
        <v>57.330819493744059</v>
      </c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198"/>
      <c r="AC57" s="198"/>
      <c r="AD57" s="198"/>
      <c r="AE57" s="198"/>
    </row>
    <row r="58" spans="1:31" s="12" customFormat="1" ht="31.5" x14ac:dyDescent="0.25">
      <c r="A58" s="153" t="s">
        <v>333</v>
      </c>
      <c r="B58" s="14">
        <f t="shared" si="11"/>
        <v>1321084.06124</v>
      </c>
      <c r="C58" s="14">
        <f t="shared" si="12"/>
        <v>625278.91923</v>
      </c>
      <c r="D58" s="14">
        <f t="shared" si="15"/>
        <v>47.33074431638353</v>
      </c>
      <c r="E58" s="15">
        <f>Дотации!B13</f>
        <v>166405.70000000001</v>
      </c>
      <c r="F58" s="15">
        <f>Дотации!C13</f>
        <v>75115.950000000012</v>
      </c>
      <c r="G58" s="15">
        <f t="shared" si="19"/>
        <v>45.140250604396371</v>
      </c>
      <c r="H58" s="14">
        <f>Субсидии!B55</f>
        <v>274134.16123999999</v>
      </c>
      <c r="I58" s="14">
        <f>Субсидии!C55</f>
        <v>73286.084699999992</v>
      </c>
      <c r="J58" s="14">
        <f t="shared" si="20"/>
        <v>26.733656385071697</v>
      </c>
      <c r="K58" s="14">
        <f>'Субвенции '!B59</f>
        <v>853647.39999999991</v>
      </c>
      <c r="L58" s="14">
        <f>'Субвенции '!C59</f>
        <v>464874.23903</v>
      </c>
      <c r="M58" s="14">
        <f t="shared" si="21"/>
        <v>54.457407007858279</v>
      </c>
      <c r="N58" s="14">
        <f>Иные!B50</f>
        <v>26896.799999999999</v>
      </c>
      <c r="O58" s="14">
        <f>Иные!C50</f>
        <v>12002.645499999999</v>
      </c>
      <c r="P58" s="14">
        <f t="shared" si="22"/>
        <v>44.624808527408462</v>
      </c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s="12" customFormat="1" ht="15.75" x14ac:dyDescent="0.25">
      <c r="A59" s="154" t="s">
        <v>515</v>
      </c>
      <c r="B59" s="197">
        <f t="shared" si="11"/>
        <v>147127.4</v>
      </c>
      <c r="C59" s="197">
        <f t="shared" si="12"/>
        <v>87979.209099999993</v>
      </c>
      <c r="D59" s="197">
        <f t="shared" ref="D59:D74" si="38">C59/B59*100</f>
        <v>59.797977195274299</v>
      </c>
      <c r="E59" s="14"/>
      <c r="F59" s="14"/>
      <c r="G59" s="47"/>
      <c r="H59" s="128">
        <f>Субсидии!B56</f>
        <v>23027.4</v>
      </c>
      <c r="I59" s="128">
        <f>Субсидии!C56</f>
        <v>12101.677299999999</v>
      </c>
      <c r="J59" s="14">
        <f t="shared" si="20"/>
        <v>52.553381189365709</v>
      </c>
      <c r="K59" s="14"/>
      <c r="L59" s="14"/>
      <c r="M59" s="14"/>
      <c r="N59" s="14">
        <f>Иные!B51</f>
        <v>124100</v>
      </c>
      <c r="O59" s="14">
        <f>Иные!C51</f>
        <v>75877.531799999997</v>
      </c>
      <c r="P59" s="14">
        <f t="shared" si="22"/>
        <v>61.142249637389199</v>
      </c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s="12" customFormat="1" ht="15.75" x14ac:dyDescent="0.25">
      <c r="A60" s="154" t="s">
        <v>507</v>
      </c>
      <c r="B60" s="197">
        <f t="shared" si="11"/>
        <v>191.5</v>
      </c>
      <c r="C60" s="197">
        <f t="shared" si="12"/>
        <v>42.317569999999996</v>
      </c>
      <c r="D60" s="197">
        <f t="shared" si="38"/>
        <v>22.097947780678851</v>
      </c>
      <c r="E60" s="14"/>
      <c r="F60" s="14"/>
      <c r="G60" s="47"/>
      <c r="H60" s="128">
        <f>Субсидии!B57</f>
        <v>0</v>
      </c>
      <c r="I60" s="128">
        <f>Субсидии!C57</f>
        <v>0</v>
      </c>
      <c r="J60" s="14"/>
      <c r="K60" s="14">
        <f>'Субвенции '!B60</f>
        <v>93.7</v>
      </c>
      <c r="L60" s="14">
        <f>'Субвенции '!C60</f>
        <v>42.317569999999996</v>
      </c>
      <c r="M60" s="14">
        <f t="shared" ref="M60:M74" si="39">L60/K60*100</f>
        <v>45.162828175026675</v>
      </c>
      <c r="N60" s="14">
        <f>Иные!B52</f>
        <v>97.8</v>
      </c>
      <c r="O60" s="14">
        <f>Иные!C52</f>
        <v>0</v>
      </c>
      <c r="P60" s="14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s="12" customFormat="1" ht="15.75" x14ac:dyDescent="0.25">
      <c r="A61" s="154" t="s">
        <v>508</v>
      </c>
      <c r="B61" s="197">
        <f t="shared" si="11"/>
        <v>444.2</v>
      </c>
      <c r="C61" s="197">
        <f t="shared" si="12"/>
        <v>101.81858</v>
      </c>
      <c r="D61" s="197">
        <f t="shared" si="38"/>
        <v>22.921787483115715</v>
      </c>
      <c r="E61" s="14"/>
      <c r="F61" s="14"/>
      <c r="G61" s="47"/>
      <c r="H61" s="128">
        <f>Субсидии!B58</f>
        <v>0</v>
      </c>
      <c r="I61" s="128">
        <f>Субсидии!C58</f>
        <v>0</v>
      </c>
      <c r="J61" s="14"/>
      <c r="K61" s="14">
        <f>'Субвенции '!B61</f>
        <v>234.2</v>
      </c>
      <c r="L61" s="14">
        <f>'Субвенции '!C61</f>
        <v>101.81858</v>
      </c>
      <c r="M61" s="14">
        <f t="shared" si="39"/>
        <v>43.475055508112725</v>
      </c>
      <c r="N61" s="14">
        <f>Иные!B53</f>
        <v>210</v>
      </c>
      <c r="O61" s="14">
        <f>Иные!C53</f>
        <v>0</v>
      </c>
      <c r="P61" s="14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s="12" customFormat="1" ht="15.75" x14ac:dyDescent="0.25">
      <c r="A62" s="154" t="s">
        <v>692</v>
      </c>
      <c r="B62" s="197">
        <f t="shared" si="11"/>
        <v>182</v>
      </c>
      <c r="C62" s="197">
        <f t="shared" si="12"/>
        <v>42.716209999999997</v>
      </c>
      <c r="D62" s="197">
        <f t="shared" si="38"/>
        <v>23.470445054945053</v>
      </c>
      <c r="E62" s="14"/>
      <c r="F62" s="14"/>
      <c r="G62" s="47"/>
      <c r="H62" s="128">
        <f>Субсидии!B59</f>
        <v>0</v>
      </c>
      <c r="I62" s="128">
        <f>Субсидии!C59</f>
        <v>0</v>
      </c>
      <c r="J62" s="14"/>
      <c r="K62" s="14">
        <f>'Субвенции '!B62</f>
        <v>93.7</v>
      </c>
      <c r="L62" s="14">
        <f>'Субвенции '!C62</f>
        <v>42.716209999999997</v>
      </c>
      <c r="M62" s="14">
        <f t="shared" si="39"/>
        <v>45.58827107790821</v>
      </c>
      <c r="N62" s="14">
        <f>Иные!B54</f>
        <v>88.3</v>
      </c>
      <c r="O62" s="14">
        <f>Иные!C54</f>
        <v>0</v>
      </c>
      <c r="P62" s="14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s="12" customFormat="1" ht="15.75" x14ac:dyDescent="0.25">
      <c r="A63" s="154" t="s">
        <v>693</v>
      </c>
      <c r="B63" s="197">
        <f t="shared" si="11"/>
        <v>226.89999999999998</v>
      </c>
      <c r="C63" s="197">
        <f t="shared" si="12"/>
        <v>36.220230000000001</v>
      </c>
      <c r="D63" s="197">
        <f t="shared" si="38"/>
        <v>15.963080652269724</v>
      </c>
      <c r="E63" s="14"/>
      <c r="F63" s="14"/>
      <c r="G63" s="47"/>
      <c r="H63" s="128"/>
      <c r="I63" s="128"/>
      <c r="J63" s="14"/>
      <c r="K63" s="14">
        <f>'Субвенции '!B63</f>
        <v>93.7</v>
      </c>
      <c r="L63" s="14">
        <f>'Субвенции '!C63</f>
        <v>36.220230000000001</v>
      </c>
      <c r="M63" s="14">
        <f t="shared" si="39"/>
        <v>38.655528281750264</v>
      </c>
      <c r="N63" s="14">
        <f>Иные!B55</f>
        <v>133.19999999999999</v>
      </c>
      <c r="O63" s="14">
        <f>Иные!C55</f>
        <v>0</v>
      </c>
      <c r="P63" s="14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s="12" customFormat="1" ht="15.75" x14ac:dyDescent="0.25">
      <c r="A64" s="154" t="s">
        <v>510</v>
      </c>
      <c r="B64" s="197">
        <f t="shared" si="11"/>
        <v>226.89999999999998</v>
      </c>
      <c r="C64" s="197">
        <f t="shared" si="12"/>
        <v>41.613230000000001</v>
      </c>
      <c r="D64" s="197">
        <f t="shared" si="38"/>
        <v>18.339898633759368</v>
      </c>
      <c r="E64" s="14"/>
      <c r="F64" s="14"/>
      <c r="G64" s="47"/>
      <c r="H64" s="128">
        <f>Субсидии!B60</f>
        <v>0</v>
      </c>
      <c r="I64" s="128">
        <f>Субсидии!C60</f>
        <v>0</v>
      </c>
      <c r="J64" s="14"/>
      <c r="K64" s="14">
        <f>'Субвенции '!B64</f>
        <v>93.7</v>
      </c>
      <c r="L64" s="14">
        <f>'Субвенции '!C64</f>
        <v>41.613230000000001</v>
      </c>
      <c r="M64" s="14">
        <f t="shared" si="39"/>
        <v>44.411131270010671</v>
      </c>
      <c r="N64" s="14">
        <f>Иные!B56</f>
        <v>133.19999999999999</v>
      </c>
      <c r="O64" s="14">
        <f>Иные!C56</f>
        <v>0</v>
      </c>
      <c r="P64" s="14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s="12" customFormat="1" ht="15.75" x14ac:dyDescent="0.25">
      <c r="A65" s="154" t="s">
        <v>332</v>
      </c>
      <c r="B65" s="197">
        <f t="shared" si="11"/>
        <v>235.10000000000002</v>
      </c>
      <c r="C65" s="197">
        <f t="shared" si="12"/>
        <v>35.358899999999998</v>
      </c>
      <c r="D65" s="197">
        <f t="shared" si="38"/>
        <v>15.039940450871967</v>
      </c>
      <c r="E65" s="14"/>
      <c r="F65" s="14"/>
      <c r="G65" s="47"/>
      <c r="H65" s="128">
        <f>Субсидии!B61</f>
        <v>0</v>
      </c>
      <c r="I65" s="128">
        <f>Субсидии!C61</f>
        <v>0</v>
      </c>
      <c r="J65" s="14"/>
      <c r="K65" s="14">
        <f>'Субвенции '!B65</f>
        <v>93.7</v>
      </c>
      <c r="L65" s="14">
        <f>'Субвенции '!C65</f>
        <v>35.358899999999998</v>
      </c>
      <c r="M65" s="14">
        <f t="shared" si="39"/>
        <v>37.73628601921024</v>
      </c>
      <c r="N65" s="14">
        <f>Иные!B66</f>
        <v>141.4</v>
      </c>
      <c r="O65" s="14">
        <f>Иные!C66</f>
        <v>0</v>
      </c>
      <c r="P65" s="14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s="12" customFormat="1" ht="15.75" x14ac:dyDescent="0.25">
      <c r="A66" s="154" t="s">
        <v>329</v>
      </c>
      <c r="B66" s="197">
        <f t="shared" si="11"/>
        <v>294.5</v>
      </c>
      <c r="C66" s="197">
        <f t="shared" si="12"/>
        <v>89.486289999999997</v>
      </c>
      <c r="D66" s="197">
        <f t="shared" si="38"/>
        <v>30.385837011884547</v>
      </c>
      <c r="E66" s="14"/>
      <c r="F66" s="14"/>
      <c r="G66" s="47"/>
      <c r="H66" s="128">
        <f>Субсидии!B63</f>
        <v>0</v>
      </c>
      <c r="I66" s="128">
        <f>Субсидии!C63</f>
        <v>0</v>
      </c>
      <c r="J66" s="14"/>
      <c r="K66" s="14">
        <f>'Субвенции '!B67</f>
        <v>234.2</v>
      </c>
      <c r="L66" s="14">
        <f>'Субвенции '!C67</f>
        <v>89.486289999999997</v>
      </c>
      <c r="M66" s="14">
        <f t="shared" si="39"/>
        <v>38.209346712211783</v>
      </c>
      <c r="N66" s="14">
        <f>Иные!B59</f>
        <v>60.3</v>
      </c>
      <c r="O66" s="14">
        <f>Иные!C59</f>
        <v>0</v>
      </c>
      <c r="P66" s="14">
        <f>Иные!D59</f>
        <v>0</v>
      </c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s="12" customFormat="1" ht="15.75" x14ac:dyDescent="0.25">
      <c r="A67" s="154" t="s">
        <v>430</v>
      </c>
      <c r="B67" s="197">
        <f t="shared" si="11"/>
        <v>367.4</v>
      </c>
      <c r="C67" s="197">
        <f t="shared" si="12"/>
        <v>92.131009999999989</v>
      </c>
      <c r="D67" s="197">
        <f t="shared" si="38"/>
        <v>25.076486118671749</v>
      </c>
      <c r="E67" s="14"/>
      <c r="F67" s="14"/>
      <c r="G67" s="47"/>
      <c r="H67" s="128">
        <f>Субсидии!B62</f>
        <v>0</v>
      </c>
      <c r="I67" s="128">
        <f>Субсидии!C62</f>
        <v>0</v>
      </c>
      <c r="J67" s="14"/>
      <c r="K67" s="14">
        <f>'Субвенции '!B66</f>
        <v>234.2</v>
      </c>
      <c r="L67" s="14">
        <f>'Субвенции '!C66</f>
        <v>92.131009999999989</v>
      </c>
      <c r="M67" s="14">
        <f t="shared" si="39"/>
        <v>39.338603757472242</v>
      </c>
      <c r="N67" s="14">
        <f>Иные!B57</f>
        <v>133.19999999999999</v>
      </c>
      <c r="O67" s="14">
        <f>Иные!C57</f>
        <v>0</v>
      </c>
      <c r="P67" s="14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s="12" customFormat="1" ht="15.75" x14ac:dyDescent="0.25">
      <c r="A68" s="154" t="s">
        <v>328</v>
      </c>
      <c r="B68" s="197">
        <f t="shared" si="11"/>
        <v>49671.7</v>
      </c>
      <c r="C68" s="197">
        <f t="shared" si="12"/>
        <v>8053.7348999999995</v>
      </c>
      <c r="D68" s="197">
        <f t="shared" si="38"/>
        <v>16.213930467449273</v>
      </c>
      <c r="E68" s="14"/>
      <c r="F68" s="14"/>
      <c r="G68" s="47"/>
      <c r="H68" s="128">
        <f>Субсидии!B64</f>
        <v>49291</v>
      </c>
      <c r="I68" s="128">
        <f>Субсидии!C64</f>
        <v>7967.1459999999997</v>
      </c>
      <c r="J68" s="14"/>
      <c r="K68" s="14">
        <f>'Субвенции '!B68</f>
        <v>234.2</v>
      </c>
      <c r="L68" s="14">
        <f>'Субвенции '!C68</f>
        <v>86.588899999999995</v>
      </c>
      <c r="M68" s="14">
        <f t="shared" si="39"/>
        <v>36.972203245089666</v>
      </c>
      <c r="N68" s="14">
        <f>Иные!B58</f>
        <v>146.5</v>
      </c>
      <c r="O68" s="14">
        <f>Иные!C58</f>
        <v>0</v>
      </c>
      <c r="P68" s="14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 s="12" customFormat="1" ht="15.75" x14ac:dyDescent="0.25">
      <c r="A69" s="154" t="s">
        <v>330</v>
      </c>
      <c r="B69" s="197">
        <f t="shared" si="11"/>
        <v>243.2</v>
      </c>
      <c r="C69" s="197">
        <f t="shared" si="12"/>
        <v>36.19585</v>
      </c>
      <c r="D69" s="197">
        <f t="shared" si="38"/>
        <v>14.883162006578948</v>
      </c>
      <c r="E69" s="14"/>
      <c r="F69" s="14"/>
      <c r="G69" s="47"/>
      <c r="H69" s="128">
        <f>Субсидии!B65</f>
        <v>0</v>
      </c>
      <c r="I69" s="128">
        <f>Субсидии!C65</f>
        <v>0</v>
      </c>
      <c r="J69" s="14"/>
      <c r="K69" s="14">
        <f>'Субвенции '!B69</f>
        <v>93.7</v>
      </c>
      <c r="L69" s="14">
        <f>'Субвенции '!C69</f>
        <v>36.19585</v>
      </c>
      <c r="M69" s="14">
        <f t="shared" si="39"/>
        <v>38.629509071504806</v>
      </c>
      <c r="N69" s="14">
        <f>Иные!B60</f>
        <v>149.5</v>
      </c>
      <c r="O69" s="14">
        <f>Иные!C60</f>
        <v>0</v>
      </c>
      <c r="P69" s="14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1:31" s="12" customFormat="1" ht="15.75" x14ac:dyDescent="0.25">
      <c r="A70" s="154" t="s">
        <v>511</v>
      </c>
      <c r="B70" s="197">
        <f t="shared" si="11"/>
        <v>226.89999999999998</v>
      </c>
      <c r="C70" s="197">
        <f t="shared" si="12"/>
        <v>35.333019999999998</v>
      </c>
      <c r="D70" s="197">
        <f t="shared" si="38"/>
        <v>15.572066989863377</v>
      </c>
      <c r="E70" s="14"/>
      <c r="F70" s="14"/>
      <c r="G70" s="47"/>
      <c r="H70" s="128">
        <f>Субсидии!B66</f>
        <v>0</v>
      </c>
      <c r="I70" s="128">
        <f>Субсидии!C66</f>
        <v>0</v>
      </c>
      <c r="J70" s="14"/>
      <c r="K70" s="14">
        <f>'Субвенции '!B70</f>
        <v>93.7</v>
      </c>
      <c r="L70" s="14">
        <f>'Субвенции '!C70</f>
        <v>35.333019999999998</v>
      </c>
      <c r="M70" s="14">
        <f t="shared" si="39"/>
        <v>37.708665955176087</v>
      </c>
      <c r="N70" s="14">
        <f>Иные!B61</f>
        <v>133.19999999999999</v>
      </c>
      <c r="O70" s="14">
        <f>Иные!C61</f>
        <v>0</v>
      </c>
      <c r="P70" s="14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pans="1:31" s="12" customFormat="1" ht="15.75" x14ac:dyDescent="0.25">
      <c r="A71" s="154" t="s">
        <v>514</v>
      </c>
      <c r="B71" s="197">
        <f t="shared" si="11"/>
        <v>334.5</v>
      </c>
      <c r="C71" s="197">
        <f t="shared" si="12"/>
        <v>42.049019999999999</v>
      </c>
      <c r="D71" s="197">
        <f t="shared" si="38"/>
        <v>12.570708520179371</v>
      </c>
      <c r="E71" s="14"/>
      <c r="F71" s="14"/>
      <c r="G71" s="47"/>
      <c r="H71" s="128">
        <f>Субсидии!B67</f>
        <v>0</v>
      </c>
      <c r="I71" s="128">
        <f>Субсидии!C67</f>
        <v>0</v>
      </c>
      <c r="J71" s="14"/>
      <c r="K71" s="14">
        <f>'Субвенции '!B71</f>
        <v>93.7</v>
      </c>
      <c r="L71" s="14">
        <f>'Субвенции '!C71</f>
        <v>42.049019999999999</v>
      </c>
      <c r="M71" s="14">
        <f t="shared" si="39"/>
        <v>44.876221985058692</v>
      </c>
      <c r="N71" s="14">
        <f>Иные!B62</f>
        <v>240.8</v>
      </c>
      <c r="O71" s="14">
        <f>Иные!C62</f>
        <v>0</v>
      </c>
      <c r="P71" s="14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pans="1:31" s="12" customFormat="1" ht="15.75" x14ac:dyDescent="0.25">
      <c r="A72" s="154" t="s">
        <v>331</v>
      </c>
      <c r="B72" s="197">
        <f t="shared" si="11"/>
        <v>1442.6000000000001</v>
      </c>
      <c r="C72" s="197">
        <f t="shared" si="12"/>
        <v>44.693649999999998</v>
      </c>
      <c r="D72" s="197">
        <f t="shared" si="38"/>
        <v>3.0981318452793563</v>
      </c>
      <c r="E72" s="14"/>
      <c r="F72" s="14"/>
      <c r="G72" s="47"/>
      <c r="H72" s="128">
        <f>Субсидии!B68</f>
        <v>1000</v>
      </c>
      <c r="I72" s="128">
        <f>Субсидии!C68</f>
        <v>0</v>
      </c>
      <c r="J72" s="14"/>
      <c r="K72" s="14">
        <f>'Субвенции '!B72</f>
        <v>234.2</v>
      </c>
      <c r="L72" s="14">
        <f>'Субвенции '!C72</f>
        <v>44.693649999999998</v>
      </c>
      <c r="M72" s="14">
        <f t="shared" si="39"/>
        <v>19.083539709649873</v>
      </c>
      <c r="N72" s="14">
        <f>Иные!B63</f>
        <v>208.4</v>
      </c>
      <c r="O72" s="14">
        <f>Иные!C63</f>
        <v>0</v>
      </c>
      <c r="P72" s="14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pans="1:31" s="12" customFormat="1" ht="15.75" x14ac:dyDescent="0.25">
      <c r="A73" s="154" t="s">
        <v>513</v>
      </c>
      <c r="B73" s="197">
        <f t="shared" si="11"/>
        <v>480</v>
      </c>
      <c r="C73" s="197">
        <f t="shared" si="12"/>
        <v>79.262410000000003</v>
      </c>
      <c r="D73" s="197">
        <f t="shared" si="38"/>
        <v>16.513002083333333</v>
      </c>
      <c r="E73" s="14"/>
      <c r="F73" s="14"/>
      <c r="G73" s="47"/>
      <c r="H73" s="128">
        <f>Субсидии!B69</f>
        <v>0</v>
      </c>
      <c r="I73" s="128">
        <f>Субсидии!C69</f>
        <v>0</v>
      </c>
      <c r="J73" s="14"/>
      <c r="K73" s="14">
        <f>'Субвенции '!B73</f>
        <v>234.2</v>
      </c>
      <c r="L73" s="14">
        <f>'Субвенции '!C73</f>
        <v>79.262410000000003</v>
      </c>
      <c r="M73" s="14">
        <f t="shared" si="39"/>
        <v>33.843898377455169</v>
      </c>
      <c r="N73" s="14">
        <f>Иные!B64</f>
        <v>245.8</v>
      </c>
      <c r="O73" s="14">
        <f>Иные!C64</f>
        <v>0</v>
      </c>
      <c r="P73" s="14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pans="1:31" s="12" customFormat="1" ht="15.75" x14ac:dyDescent="0.25">
      <c r="A74" s="154" t="s">
        <v>512</v>
      </c>
      <c r="B74" s="197">
        <f t="shared" ref="B74:B137" si="40">E74+H74+K74+N74</f>
        <v>1401.9</v>
      </c>
      <c r="C74" s="197">
        <f t="shared" ref="C74:C137" si="41">F74+I74+L74+O74</f>
        <v>89.387289999999993</v>
      </c>
      <c r="D74" s="197">
        <f t="shared" si="38"/>
        <v>6.3761530779656166</v>
      </c>
      <c r="E74" s="14"/>
      <c r="F74" s="14"/>
      <c r="G74" s="47"/>
      <c r="H74" s="128">
        <f>Субсидии!B70</f>
        <v>1000</v>
      </c>
      <c r="I74" s="128">
        <f>Субсидии!C70</f>
        <v>0</v>
      </c>
      <c r="J74" s="14"/>
      <c r="K74" s="14">
        <f>'Субвенции '!B74</f>
        <v>234.2</v>
      </c>
      <c r="L74" s="14">
        <f>'Субвенции '!C74</f>
        <v>89.387289999999993</v>
      </c>
      <c r="M74" s="14">
        <f t="shared" si="39"/>
        <v>38.167075149444919</v>
      </c>
      <c r="N74" s="14">
        <f>Иные!B65</f>
        <v>167.7</v>
      </c>
      <c r="O74" s="14">
        <f>Иные!C65</f>
        <v>0</v>
      </c>
      <c r="P74" s="14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pans="1:31" s="28" customFormat="1" ht="31.5" x14ac:dyDescent="0.25">
      <c r="A75" s="78" t="s">
        <v>338</v>
      </c>
      <c r="B75" s="82">
        <f t="shared" si="40"/>
        <v>257826.35251000006</v>
      </c>
      <c r="C75" s="82">
        <f t="shared" si="41"/>
        <v>130711.65058000003</v>
      </c>
      <c r="D75" s="82">
        <f t="shared" ref="D75" si="42">C75/B75*100</f>
        <v>50.697552561051815</v>
      </c>
      <c r="E75" s="82">
        <f t="shared" ref="E75:F75" si="43">SUM(E76:E80)</f>
        <v>81930.5</v>
      </c>
      <c r="F75" s="82">
        <f t="shared" si="43"/>
        <v>30558.550000000003</v>
      </c>
      <c r="G75" s="84">
        <f t="shared" si="19"/>
        <v>37.29813683548862</v>
      </c>
      <c r="H75" s="82">
        <f>SUM(H76:H80)</f>
        <v>30704.452510000003</v>
      </c>
      <c r="I75" s="82">
        <f t="shared" ref="I75:O75" si="44">SUM(I76:I80)</f>
        <v>8096.3031899999987</v>
      </c>
      <c r="J75" s="82">
        <f t="shared" si="20"/>
        <v>26.368498794639468</v>
      </c>
      <c r="K75" s="82">
        <f t="shared" si="44"/>
        <v>130703.70000000003</v>
      </c>
      <c r="L75" s="82">
        <f t="shared" si="44"/>
        <v>79864.997390000019</v>
      </c>
      <c r="M75" s="82">
        <f t="shared" si="21"/>
        <v>61.10385351753623</v>
      </c>
      <c r="N75" s="82">
        <f t="shared" si="44"/>
        <v>14487.7</v>
      </c>
      <c r="O75" s="82">
        <f t="shared" si="44"/>
        <v>12191.8</v>
      </c>
      <c r="P75" s="82">
        <f t="shared" si="22"/>
        <v>84.152764068830791</v>
      </c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</row>
    <row r="76" spans="1:31" s="12" customFormat="1" ht="31.5" x14ac:dyDescent="0.25">
      <c r="A76" s="153" t="s">
        <v>337</v>
      </c>
      <c r="B76" s="14">
        <f t="shared" si="40"/>
        <v>255063.00000000006</v>
      </c>
      <c r="C76" s="14">
        <f t="shared" si="41"/>
        <v>129711.05592000003</v>
      </c>
      <c r="D76" s="14">
        <f t="shared" si="15"/>
        <v>50.854516695875141</v>
      </c>
      <c r="E76" s="15">
        <f>Дотации!B14</f>
        <v>81930.5</v>
      </c>
      <c r="F76" s="15">
        <f>Дотации!C14</f>
        <v>30558.550000000003</v>
      </c>
      <c r="G76" s="15">
        <f t="shared" si="19"/>
        <v>37.29813683548862</v>
      </c>
      <c r="H76" s="14">
        <f>Субсидии!B72</f>
        <v>28975.9</v>
      </c>
      <c r="I76" s="14">
        <f>Субсидии!C72</f>
        <v>7355.0094999999992</v>
      </c>
      <c r="J76" s="14">
        <f t="shared" si="20"/>
        <v>25.383196035325906</v>
      </c>
      <c r="K76" s="14">
        <f>'Субвенции '!B76</f>
        <v>130047.90000000004</v>
      </c>
      <c r="L76" s="14">
        <f>'Субвенции '!C76</f>
        <v>79605.696420000022</v>
      </c>
      <c r="M76" s="14">
        <f t="shared" si="21"/>
        <v>61.212596604789461</v>
      </c>
      <c r="N76" s="14">
        <f>Иные!B68</f>
        <v>14108.7</v>
      </c>
      <c r="O76" s="14">
        <f>Иные!C68</f>
        <v>12191.8</v>
      </c>
      <c r="P76" s="14">
        <f t="shared" si="22"/>
        <v>86.413347792496822</v>
      </c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pans="1:31" s="12" customFormat="1" ht="15.75" x14ac:dyDescent="0.25">
      <c r="A77" s="154" t="s">
        <v>335</v>
      </c>
      <c r="B77" s="197">
        <f t="shared" si="40"/>
        <v>1962.75251</v>
      </c>
      <c r="C77" s="197">
        <f t="shared" si="41"/>
        <v>837.15604999999994</v>
      </c>
      <c r="D77" s="197">
        <f>C77/B77*100</f>
        <v>42.65214517545057</v>
      </c>
      <c r="E77" s="14"/>
      <c r="F77" s="14"/>
      <c r="G77" s="47"/>
      <c r="H77" s="128">
        <f>Субсидии!B73</f>
        <v>1728.55251</v>
      </c>
      <c r="I77" s="128">
        <f>Субсидии!C73</f>
        <v>741.29368999999997</v>
      </c>
      <c r="J77" s="14">
        <f>I77/H77*100</f>
        <v>42.885228288494396</v>
      </c>
      <c r="K77" s="14">
        <f>'Субвенции '!B77</f>
        <v>234.2</v>
      </c>
      <c r="L77" s="14">
        <f>'Субвенции '!C77</f>
        <v>95.862359999999995</v>
      </c>
      <c r="M77" s="14">
        <f>L77/K77*100</f>
        <v>40.931836037574719</v>
      </c>
      <c r="N77" s="14"/>
      <c r="O77" s="14"/>
      <c r="P77" s="14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pans="1:31" s="12" customFormat="1" ht="15.75" x14ac:dyDescent="0.25">
      <c r="A78" s="154" t="s">
        <v>517</v>
      </c>
      <c r="B78" s="197">
        <f t="shared" si="40"/>
        <v>190.10000000000002</v>
      </c>
      <c r="C78" s="197">
        <f t="shared" si="41"/>
        <v>33.376739999999998</v>
      </c>
      <c r="D78" s="197">
        <f>C78/B78*100</f>
        <v>17.557464492372432</v>
      </c>
      <c r="E78" s="14"/>
      <c r="F78" s="14"/>
      <c r="G78" s="47"/>
      <c r="H78" s="128">
        <f>Субсидии!B74</f>
        <v>0</v>
      </c>
      <c r="I78" s="128">
        <f>Субсидии!C74</f>
        <v>0</v>
      </c>
      <c r="J78" s="14"/>
      <c r="K78" s="14">
        <f>'Субвенции '!B78</f>
        <v>93.7</v>
      </c>
      <c r="L78" s="14">
        <f>'Субвенции '!C78</f>
        <v>33.376739999999998</v>
      </c>
      <c r="M78" s="14">
        <f>L78/K78*100</f>
        <v>35.620853788687299</v>
      </c>
      <c r="N78" s="14">
        <f>Иные!B70</f>
        <v>96.4</v>
      </c>
      <c r="O78" s="14">
        <f>Иные!C70</f>
        <v>0</v>
      </c>
      <c r="P78" s="14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pans="1:31" s="12" customFormat="1" ht="15.75" x14ac:dyDescent="0.25">
      <c r="A79" s="154" t="s">
        <v>516</v>
      </c>
      <c r="B79" s="197">
        <f t="shared" si="40"/>
        <v>190.10000000000002</v>
      </c>
      <c r="C79" s="197">
        <f t="shared" si="41"/>
        <v>35.613300000000002</v>
      </c>
      <c r="D79" s="197">
        <f>C79/B79*100</f>
        <v>18.733982114676483</v>
      </c>
      <c r="E79" s="14"/>
      <c r="F79" s="14"/>
      <c r="G79" s="47"/>
      <c r="H79" s="128">
        <f>Субсидии!B75</f>
        <v>0</v>
      </c>
      <c r="I79" s="128">
        <f>Субсидии!C75</f>
        <v>0</v>
      </c>
      <c r="J79" s="14"/>
      <c r="K79" s="14">
        <f>'Субвенции '!B79</f>
        <v>93.7</v>
      </c>
      <c r="L79" s="14">
        <f>'Субвенции '!C79</f>
        <v>35.613300000000002</v>
      </c>
      <c r="M79" s="14">
        <f>L79/K79*100</f>
        <v>38.007790821771614</v>
      </c>
      <c r="N79" s="14">
        <f>Иные!B71</f>
        <v>96.4</v>
      </c>
      <c r="O79" s="14">
        <f>Иные!C71</f>
        <v>0</v>
      </c>
      <c r="P79" s="14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pans="1:31" s="12" customFormat="1" ht="15.75" x14ac:dyDescent="0.25">
      <c r="A80" s="154" t="s">
        <v>336</v>
      </c>
      <c r="B80" s="197">
        <f t="shared" si="40"/>
        <v>420.4</v>
      </c>
      <c r="C80" s="197">
        <f t="shared" si="41"/>
        <v>94.448570000000004</v>
      </c>
      <c r="D80" s="197">
        <f>C80/B80*100</f>
        <v>22.466358230256901</v>
      </c>
      <c r="E80" s="14"/>
      <c r="F80" s="14"/>
      <c r="G80" s="47"/>
      <c r="H80" s="128">
        <f>Субсидии!B76</f>
        <v>0</v>
      </c>
      <c r="I80" s="128">
        <f>Субсидии!C76</f>
        <v>0</v>
      </c>
      <c r="J80" s="14"/>
      <c r="K80" s="14">
        <f>'Субвенции '!B80</f>
        <v>234.2</v>
      </c>
      <c r="L80" s="14">
        <f>'Субвенции '!C80</f>
        <v>94.448570000000004</v>
      </c>
      <c r="M80" s="14">
        <f>L80/K80*100</f>
        <v>40.328168232280106</v>
      </c>
      <c r="N80" s="14">
        <f>Иные!B72</f>
        <v>186.2</v>
      </c>
      <c r="O80" s="14">
        <f>Иные!C72</f>
        <v>0</v>
      </c>
      <c r="P80" s="14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pans="1:31" s="28" customFormat="1" ht="31.5" x14ac:dyDescent="0.25">
      <c r="A81" s="78" t="s">
        <v>529</v>
      </c>
      <c r="B81" s="82">
        <f t="shared" si="40"/>
        <v>1223011.5396399994</v>
      </c>
      <c r="C81" s="82">
        <f t="shared" si="41"/>
        <v>621740.48328000004</v>
      </c>
      <c r="D81" s="82">
        <f t="shared" ref="D81" si="45">C81/B81*100</f>
        <v>50.836845207773997</v>
      </c>
      <c r="E81" s="82">
        <f t="shared" ref="E81:F81" si="46">SUM(E82:E97)</f>
        <v>135212</v>
      </c>
      <c r="F81" s="82">
        <f t="shared" si="46"/>
        <v>82396.800000000003</v>
      </c>
      <c r="G81" s="84">
        <f t="shared" si="19"/>
        <v>60.938969913912963</v>
      </c>
      <c r="H81" s="82">
        <f>SUM(H82:H97)</f>
        <v>208702.73964000001</v>
      </c>
      <c r="I81" s="82">
        <f t="shared" ref="I81:O81" si="47">SUM(I82:I97)</f>
        <v>58090.095349999996</v>
      </c>
      <c r="J81" s="82">
        <f t="shared" si="20"/>
        <v>27.833892094661529</v>
      </c>
      <c r="K81" s="82">
        <f t="shared" si="47"/>
        <v>771116.89999999944</v>
      </c>
      <c r="L81" s="82">
        <f t="shared" si="47"/>
        <v>438707.22861000005</v>
      </c>
      <c r="M81" s="82">
        <f t="shared" si="21"/>
        <v>56.892441160348106</v>
      </c>
      <c r="N81" s="82">
        <f t="shared" si="47"/>
        <v>107979.90000000001</v>
      </c>
      <c r="O81" s="82">
        <f t="shared" si="47"/>
        <v>42546.359320000003</v>
      </c>
      <c r="P81" s="82">
        <f t="shared" si="22"/>
        <v>39.402110318679675</v>
      </c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98"/>
      <c r="AE81" s="198"/>
    </row>
    <row r="82" spans="1:31" s="12" customFormat="1" ht="17.25" customHeight="1" x14ac:dyDescent="0.25">
      <c r="A82" s="153" t="s">
        <v>341</v>
      </c>
      <c r="B82" s="14">
        <f t="shared" si="40"/>
        <v>1051957.0612400002</v>
      </c>
      <c r="C82" s="14">
        <f t="shared" si="41"/>
        <v>594170.79911000014</v>
      </c>
      <c r="D82" s="14">
        <f t="shared" si="15"/>
        <v>56.482419387880533</v>
      </c>
      <c r="E82" s="15">
        <f>Дотации!B15</f>
        <v>135212</v>
      </c>
      <c r="F82" s="15">
        <f>Дотации!C15</f>
        <v>82396.800000000003</v>
      </c>
      <c r="G82" s="15">
        <f t="shared" si="19"/>
        <v>60.938969913912963</v>
      </c>
      <c r="H82" s="14">
        <f>Субсидии!B78</f>
        <v>92880.96123999999</v>
      </c>
      <c r="I82" s="14">
        <f>Субсидии!C78</f>
        <v>31252.499879999999</v>
      </c>
      <c r="J82" s="14">
        <f t="shared" si="20"/>
        <v>33.647907453546935</v>
      </c>
      <c r="K82" s="14">
        <f>'Субвенции '!B82</f>
        <v>769243.10000000009</v>
      </c>
      <c r="L82" s="14">
        <f>'Субвенции '!C82</f>
        <v>437975.13991000009</v>
      </c>
      <c r="M82" s="14">
        <f t="shared" si="21"/>
        <v>56.935855506536235</v>
      </c>
      <c r="N82" s="14">
        <f>Иные!B74</f>
        <v>54621</v>
      </c>
      <c r="O82" s="14">
        <f>Иные!C74</f>
        <v>42546.359320000003</v>
      </c>
      <c r="P82" s="14">
        <f t="shared" si="22"/>
        <v>77.893775873748197</v>
      </c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pans="1:31" s="12" customFormat="1" ht="15.75" x14ac:dyDescent="0.25">
      <c r="A83" s="154" t="s">
        <v>694</v>
      </c>
      <c r="B83" s="197">
        <f t="shared" si="40"/>
        <v>131573.79999999999</v>
      </c>
      <c r="C83" s="197">
        <f t="shared" si="41"/>
        <v>26663.609730000004</v>
      </c>
      <c r="D83" s="197">
        <f t="shared" ref="D83:D97" si="48">C83/B83*100</f>
        <v>20.265136166926855</v>
      </c>
      <c r="E83" s="14"/>
      <c r="F83" s="14"/>
      <c r="G83" s="47"/>
      <c r="H83" s="128">
        <f>Субсидии!B79</f>
        <v>79544</v>
      </c>
      <c r="I83" s="128">
        <f>Субсидии!C79</f>
        <v>26663.609730000004</v>
      </c>
      <c r="J83" s="14">
        <f t="shared" ref="J83" si="49">I83/H83*100</f>
        <v>33.520579465453089</v>
      </c>
      <c r="K83" s="14"/>
      <c r="L83" s="14"/>
      <c r="M83" s="14"/>
      <c r="N83" s="14">
        <f>Иные!B75</f>
        <v>52029.8</v>
      </c>
      <c r="O83" s="14">
        <f>Иные!C75</f>
        <v>0</v>
      </c>
      <c r="P83" s="14">
        <f>O83/N83*100</f>
        <v>0</v>
      </c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pans="1:31" s="12" customFormat="1" ht="15.75" x14ac:dyDescent="0.25">
      <c r="A84" s="154" t="s">
        <v>315</v>
      </c>
      <c r="B84" s="197">
        <f t="shared" si="40"/>
        <v>1077.6849999999999</v>
      </c>
      <c r="C84" s="197">
        <f t="shared" si="41"/>
        <v>31.894169999999999</v>
      </c>
      <c r="D84" s="197">
        <f t="shared" si="48"/>
        <v>2.9595076483388003</v>
      </c>
      <c r="E84" s="14"/>
      <c r="F84" s="14"/>
      <c r="G84" s="47"/>
      <c r="H84" s="128">
        <f>Субсидии!B80</f>
        <v>886.78499999999997</v>
      </c>
      <c r="I84" s="128">
        <f>Субсидии!C80</f>
        <v>0</v>
      </c>
      <c r="J84" s="14"/>
      <c r="K84" s="14">
        <f>'Субвенции '!B83</f>
        <v>93.7</v>
      </c>
      <c r="L84" s="14">
        <f>'Субвенции '!C83</f>
        <v>31.894169999999999</v>
      </c>
      <c r="M84" s="14">
        <f t="shared" ref="M84:M97" si="50">L84/K84*100</f>
        <v>34.038601921024544</v>
      </c>
      <c r="N84" s="14">
        <f>Иные!B76</f>
        <v>97.2</v>
      </c>
      <c r="O84" s="14">
        <f>Иные!C76</f>
        <v>0</v>
      </c>
      <c r="P84" s="1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1" s="12" customFormat="1" ht="15.75" x14ac:dyDescent="0.25">
      <c r="A85" s="154" t="s">
        <v>518</v>
      </c>
      <c r="B85" s="197">
        <f t="shared" si="40"/>
        <v>146</v>
      </c>
      <c r="C85" s="197">
        <f t="shared" si="41"/>
        <v>41.192279999999997</v>
      </c>
      <c r="D85" s="197">
        <f t="shared" si="48"/>
        <v>28.213890410958903</v>
      </c>
      <c r="E85" s="14"/>
      <c r="F85" s="14"/>
      <c r="G85" s="47"/>
      <c r="H85" s="128">
        <f>Субсидии!B81</f>
        <v>0</v>
      </c>
      <c r="I85" s="128">
        <f>Субсидии!C81</f>
        <v>0</v>
      </c>
      <c r="J85" s="14"/>
      <c r="K85" s="14">
        <f>'Субвенции '!B84</f>
        <v>93.7</v>
      </c>
      <c r="L85" s="14">
        <f>'Субвенции '!C84</f>
        <v>41.192279999999997</v>
      </c>
      <c r="M85" s="14">
        <f t="shared" si="50"/>
        <v>43.961878335112054</v>
      </c>
      <c r="N85" s="14">
        <f>Иные!B77</f>
        <v>52.3</v>
      </c>
      <c r="O85" s="14">
        <f>Иные!C77</f>
        <v>0</v>
      </c>
      <c r="P85" s="14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1" s="12" customFormat="1" ht="15.75" x14ac:dyDescent="0.25">
      <c r="A86" s="154" t="s">
        <v>519</v>
      </c>
      <c r="B86" s="197">
        <f t="shared" si="40"/>
        <v>190.9</v>
      </c>
      <c r="C86" s="197">
        <f t="shared" si="41"/>
        <v>40.339150000000004</v>
      </c>
      <c r="D86" s="197">
        <f t="shared" si="48"/>
        <v>21.131037192247252</v>
      </c>
      <c r="E86" s="14"/>
      <c r="F86" s="14"/>
      <c r="G86" s="47"/>
      <c r="H86" s="128">
        <f>Субсидии!B82</f>
        <v>0</v>
      </c>
      <c r="I86" s="128">
        <f>Субсидии!C82</f>
        <v>0</v>
      </c>
      <c r="J86" s="14"/>
      <c r="K86" s="14">
        <f>'Субвенции '!B85</f>
        <v>93.7</v>
      </c>
      <c r="L86" s="14">
        <f>'Субвенции '!C85</f>
        <v>40.339150000000004</v>
      </c>
      <c r="M86" s="14">
        <f t="shared" si="50"/>
        <v>43.051387406616861</v>
      </c>
      <c r="N86" s="14">
        <f>Иные!B78</f>
        <v>97.2</v>
      </c>
      <c r="O86" s="14">
        <f>Иные!C78</f>
        <v>0</v>
      </c>
      <c r="P86" s="14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s="12" customFormat="1" ht="15.75" x14ac:dyDescent="0.25">
      <c r="A87" s="154" t="s">
        <v>520</v>
      </c>
      <c r="B87" s="197">
        <f t="shared" si="40"/>
        <v>1016</v>
      </c>
      <c r="C87" s="197">
        <f t="shared" si="41"/>
        <v>38.226870000000005</v>
      </c>
      <c r="D87" s="197">
        <f t="shared" si="48"/>
        <v>3.76248720472441</v>
      </c>
      <c r="E87" s="14"/>
      <c r="F87" s="14"/>
      <c r="G87" s="47"/>
      <c r="H87" s="128">
        <f>Субсидии!B84</f>
        <v>870</v>
      </c>
      <c r="I87" s="128">
        <f>Субсидии!C84</f>
        <v>0</v>
      </c>
      <c r="J87" s="14"/>
      <c r="K87" s="14">
        <f>'Субвенции '!B86</f>
        <v>93.7</v>
      </c>
      <c r="L87" s="14">
        <f>'Субвенции '!C86</f>
        <v>38.226870000000005</v>
      </c>
      <c r="M87" s="14">
        <f t="shared" si="50"/>
        <v>40.797086446104593</v>
      </c>
      <c r="N87" s="14">
        <f>Иные!B80</f>
        <v>52.3</v>
      </c>
      <c r="O87" s="14">
        <f>Иные!C80</f>
        <v>0</v>
      </c>
      <c r="P87" s="14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pans="1:31" s="12" customFormat="1" ht="15.75" x14ac:dyDescent="0.25">
      <c r="A88" s="154" t="s">
        <v>521</v>
      </c>
      <c r="B88" s="197">
        <f t="shared" si="40"/>
        <v>969.10199999999998</v>
      </c>
      <c r="C88" s="197">
        <f t="shared" si="41"/>
        <v>35.11036</v>
      </c>
      <c r="D88" s="197">
        <f t="shared" si="48"/>
        <v>3.6229787989293181</v>
      </c>
      <c r="E88" s="14"/>
      <c r="F88" s="14"/>
      <c r="G88" s="47"/>
      <c r="H88" s="128">
        <f>Субсидии!B83</f>
        <v>823.10199999999998</v>
      </c>
      <c r="I88" s="128">
        <f>Субсидии!C83</f>
        <v>0</v>
      </c>
      <c r="J88" s="14"/>
      <c r="K88" s="14">
        <f>'Субвенции '!B87</f>
        <v>93.7</v>
      </c>
      <c r="L88" s="14">
        <f>'Субвенции '!C87</f>
        <v>35.11036</v>
      </c>
      <c r="M88" s="14">
        <f t="shared" si="50"/>
        <v>37.471035218783349</v>
      </c>
      <c r="N88" s="14">
        <f>Иные!B79</f>
        <v>52.3</v>
      </c>
      <c r="O88" s="14">
        <f>Иные!C79</f>
        <v>0</v>
      </c>
      <c r="P88" s="14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1:31" s="12" customFormat="1" ht="15.75" x14ac:dyDescent="0.25">
      <c r="A89" s="154" t="s">
        <v>419</v>
      </c>
      <c r="B89" s="197">
        <f t="shared" si="40"/>
        <v>647.6</v>
      </c>
      <c r="C89" s="197">
        <f t="shared" si="41"/>
        <v>32.219189999999998</v>
      </c>
      <c r="D89" s="197">
        <f t="shared" si="48"/>
        <v>4.975168313773934</v>
      </c>
      <c r="E89" s="14"/>
      <c r="F89" s="14"/>
      <c r="G89" s="47"/>
      <c r="H89" s="128">
        <f>Субсидии!B85</f>
        <v>456.7</v>
      </c>
      <c r="I89" s="128">
        <f>Субсидии!C85</f>
        <v>0</v>
      </c>
      <c r="J89" s="14"/>
      <c r="K89" s="14">
        <f>'Субвенции '!B88</f>
        <v>93.7</v>
      </c>
      <c r="L89" s="14">
        <f>'Субвенции '!C88</f>
        <v>32.219189999999998</v>
      </c>
      <c r="M89" s="14">
        <f t="shared" si="50"/>
        <v>34.385474919957311</v>
      </c>
      <c r="N89" s="14">
        <f>Иные!B81</f>
        <v>97.2</v>
      </c>
      <c r="O89" s="14">
        <f>Иные!C81</f>
        <v>0</v>
      </c>
      <c r="P89" s="14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pans="1:31" s="12" customFormat="1" ht="15.75" x14ac:dyDescent="0.25">
      <c r="A90" s="154" t="s">
        <v>522</v>
      </c>
      <c r="B90" s="197">
        <f t="shared" si="40"/>
        <v>1145.578</v>
      </c>
      <c r="C90" s="197">
        <f t="shared" si="41"/>
        <v>35.110440000000004</v>
      </c>
      <c r="D90" s="197">
        <f t="shared" si="48"/>
        <v>3.0648668183222796</v>
      </c>
      <c r="E90" s="14"/>
      <c r="F90" s="14"/>
      <c r="G90" s="47"/>
      <c r="H90" s="128">
        <f>Субсидии!B86</f>
        <v>999.57799999999997</v>
      </c>
      <c r="I90" s="128">
        <f>Субсидии!C86</f>
        <v>0</v>
      </c>
      <c r="J90" s="14"/>
      <c r="K90" s="14">
        <f>'Субвенции '!B89</f>
        <v>93.7</v>
      </c>
      <c r="L90" s="14">
        <f>'Субвенции '!C89</f>
        <v>35.110440000000004</v>
      </c>
      <c r="M90" s="14">
        <f t="shared" si="50"/>
        <v>37.471120597652089</v>
      </c>
      <c r="N90" s="14">
        <f>Иные!B82</f>
        <v>52.3</v>
      </c>
      <c r="O90" s="14">
        <f>Иные!C82</f>
        <v>0</v>
      </c>
      <c r="P90" s="14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pans="1:31" s="12" customFormat="1" ht="15.75" x14ac:dyDescent="0.25">
      <c r="A91" s="154" t="s">
        <v>523</v>
      </c>
      <c r="B91" s="197">
        <f t="shared" si="40"/>
        <v>897.41340000000002</v>
      </c>
      <c r="C91" s="197">
        <f t="shared" si="41"/>
        <v>35.110349999999997</v>
      </c>
      <c r="D91" s="197">
        <f t="shared" si="48"/>
        <v>3.9123942209911275</v>
      </c>
      <c r="E91" s="14"/>
      <c r="F91" s="14"/>
      <c r="G91" s="47"/>
      <c r="H91" s="128">
        <f>Субсидии!B87</f>
        <v>751.41340000000002</v>
      </c>
      <c r="I91" s="128">
        <f>Субсидии!C87</f>
        <v>0</v>
      </c>
      <c r="J91" s="14"/>
      <c r="K91" s="14">
        <f>'Субвенции '!B90</f>
        <v>93.7</v>
      </c>
      <c r="L91" s="14">
        <f>'Субвенции '!C90</f>
        <v>35.110349999999997</v>
      </c>
      <c r="M91" s="14">
        <f t="shared" si="50"/>
        <v>37.471024546424751</v>
      </c>
      <c r="N91" s="14">
        <f>Иные!B83</f>
        <v>52.3</v>
      </c>
      <c r="O91" s="14">
        <f>Иные!C83</f>
        <v>0</v>
      </c>
      <c r="P91" s="14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pans="1:31" s="12" customFormat="1" ht="15.75" x14ac:dyDescent="0.25">
      <c r="A92" s="154" t="s">
        <v>528</v>
      </c>
      <c r="B92" s="197">
        <f t="shared" si="40"/>
        <v>146</v>
      </c>
      <c r="C92" s="197">
        <f t="shared" si="41"/>
        <v>38.015650000000001</v>
      </c>
      <c r="D92" s="197">
        <f t="shared" si="48"/>
        <v>26.038116438356163</v>
      </c>
      <c r="E92" s="14"/>
      <c r="F92" s="14"/>
      <c r="G92" s="47"/>
      <c r="H92" s="128">
        <f>Субсидии!B88</f>
        <v>0</v>
      </c>
      <c r="I92" s="128">
        <f>Субсидии!C88</f>
        <v>0</v>
      </c>
      <c r="J92" s="14"/>
      <c r="K92" s="14">
        <f>'Субвенции '!B91</f>
        <v>93.7</v>
      </c>
      <c r="L92" s="14">
        <f>'Субвенции '!C91</f>
        <v>38.015650000000001</v>
      </c>
      <c r="M92" s="14">
        <f t="shared" si="50"/>
        <v>40.571664887940237</v>
      </c>
      <c r="N92" s="14">
        <f>Иные!B84</f>
        <v>52.3</v>
      </c>
      <c r="O92" s="14">
        <f>Иные!C84</f>
        <v>0</v>
      </c>
      <c r="P92" s="14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pans="1:31" s="12" customFormat="1" ht="15.75" x14ac:dyDescent="0.25">
      <c r="A93" s="154" t="s">
        <v>339</v>
      </c>
      <c r="B93" s="197">
        <f t="shared" si="40"/>
        <v>1482.2</v>
      </c>
      <c r="C93" s="197">
        <f t="shared" si="41"/>
        <v>87.975909999999999</v>
      </c>
      <c r="D93" s="197">
        <f t="shared" si="48"/>
        <v>5.9354952098232356</v>
      </c>
      <c r="E93" s="14"/>
      <c r="F93" s="14"/>
      <c r="G93" s="47"/>
      <c r="H93" s="128">
        <f>Субсидии!B89</f>
        <v>970</v>
      </c>
      <c r="I93" s="128">
        <f>Субсидии!C89</f>
        <v>0</v>
      </c>
      <c r="J93" s="14"/>
      <c r="K93" s="14">
        <f>'Субвенции '!B92</f>
        <v>234.2</v>
      </c>
      <c r="L93" s="14">
        <f>'Субвенции '!C92</f>
        <v>87.975909999999999</v>
      </c>
      <c r="M93" s="14">
        <f t="shared" si="50"/>
        <v>37.564436379163105</v>
      </c>
      <c r="N93" s="14">
        <f>Иные!B85</f>
        <v>278</v>
      </c>
      <c r="O93" s="14">
        <f>Иные!C85</f>
        <v>0</v>
      </c>
      <c r="P93" s="14">
        <f>Иные!D85</f>
        <v>0</v>
      </c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s="12" customFormat="1" ht="15.75" x14ac:dyDescent="0.25">
      <c r="A94" s="154" t="s">
        <v>524</v>
      </c>
      <c r="B94" s="197">
        <f t="shared" si="40"/>
        <v>146</v>
      </c>
      <c r="C94" s="197">
        <f t="shared" si="41"/>
        <v>38.974419999999995</v>
      </c>
      <c r="D94" s="197">
        <f t="shared" si="48"/>
        <v>26.694808219178078</v>
      </c>
      <c r="E94" s="14"/>
      <c r="F94" s="14"/>
      <c r="G94" s="47"/>
      <c r="H94" s="128">
        <f>Субсидии!B90</f>
        <v>0</v>
      </c>
      <c r="I94" s="128">
        <f>Субсидии!C90</f>
        <v>0</v>
      </c>
      <c r="J94" s="14"/>
      <c r="K94" s="14">
        <f>'Субвенции '!B93</f>
        <v>93.7</v>
      </c>
      <c r="L94" s="14">
        <f>'Субвенции '!C93</f>
        <v>38.974419999999995</v>
      </c>
      <c r="M94" s="14">
        <f t="shared" si="50"/>
        <v>41.594898612593376</v>
      </c>
      <c r="N94" s="14">
        <f>Иные!B86</f>
        <v>52.3</v>
      </c>
      <c r="O94" s="14">
        <f>Иные!C86</f>
        <v>0</v>
      </c>
      <c r="P94" s="1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pans="1:31" s="12" customFormat="1" ht="15.75" x14ac:dyDescent="0.25">
      <c r="A95" s="154" t="s">
        <v>525</v>
      </c>
      <c r="B95" s="197">
        <f t="shared" si="40"/>
        <v>30189.8</v>
      </c>
      <c r="C95" s="197">
        <f t="shared" si="41"/>
        <v>261.96164999999996</v>
      </c>
      <c r="D95" s="197">
        <f t="shared" si="48"/>
        <v>0.86771575167771886</v>
      </c>
      <c r="E95" s="14"/>
      <c r="F95" s="14"/>
      <c r="G95" s="47"/>
      <c r="H95" s="128">
        <f>Субсидии!B91</f>
        <v>29768.6</v>
      </c>
      <c r="I95" s="128">
        <f>Субсидии!C91</f>
        <v>173.98573999999999</v>
      </c>
      <c r="J95" s="14">
        <f>I95/H95*100</f>
        <v>0.58446060614204232</v>
      </c>
      <c r="K95" s="14">
        <f>'Субвенции '!B94</f>
        <v>234.2</v>
      </c>
      <c r="L95" s="14">
        <f>'Субвенции '!C94</f>
        <v>87.975909999999999</v>
      </c>
      <c r="M95" s="14">
        <f t="shared" si="50"/>
        <v>37.564436379163105</v>
      </c>
      <c r="N95" s="14">
        <f>Иные!B87</f>
        <v>187</v>
      </c>
      <c r="O95" s="14">
        <f>Иные!C87</f>
        <v>0</v>
      </c>
      <c r="P95" s="14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spans="1:31" s="12" customFormat="1" ht="15.75" x14ac:dyDescent="0.25">
      <c r="A96" s="154" t="s">
        <v>526</v>
      </c>
      <c r="B96" s="197">
        <f t="shared" si="40"/>
        <v>1095</v>
      </c>
      <c r="C96" s="197">
        <f t="shared" si="41"/>
        <v>89.743570000000005</v>
      </c>
      <c r="D96" s="197">
        <f t="shared" si="48"/>
        <v>8.1957598173515986</v>
      </c>
      <c r="E96" s="14"/>
      <c r="F96" s="14"/>
      <c r="G96" s="47"/>
      <c r="H96" s="128">
        <f>Субсидии!B92</f>
        <v>751.6</v>
      </c>
      <c r="I96" s="128">
        <f>Субсидии!C92</f>
        <v>0</v>
      </c>
      <c r="J96" s="14"/>
      <c r="K96" s="14">
        <f>'Субвенции '!B95</f>
        <v>234.2</v>
      </c>
      <c r="L96" s="14">
        <f>'Субвенции '!C95</f>
        <v>89.743570000000005</v>
      </c>
      <c r="M96" s="14">
        <f t="shared" si="50"/>
        <v>38.319201537147741</v>
      </c>
      <c r="N96" s="14">
        <f>Иные!B88</f>
        <v>109.2</v>
      </c>
      <c r="O96" s="14">
        <f>Иные!C88</f>
        <v>0</v>
      </c>
      <c r="P96" s="14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pans="1:31" s="12" customFormat="1" ht="15.75" x14ac:dyDescent="0.25">
      <c r="A97" s="154" t="s">
        <v>527</v>
      </c>
      <c r="B97" s="197">
        <f t="shared" si="40"/>
        <v>331.4</v>
      </c>
      <c r="C97" s="197">
        <f t="shared" si="41"/>
        <v>100.20043</v>
      </c>
      <c r="D97" s="197">
        <f t="shared" si="48"/>
        <v>30.235494870247436</v>
      </c>
      <c r="E97" s="14"/>
      <c r="F97" s="14"/>
      <c r="G97" s="47"/>
      <c r="H97" s="128">
        <f>Субсидии!B93</f>
        <v>0</v>
      </c>
      <c r="I97" s="128">
        <f>Субсидии!C93</f>
        <v>0</v>
      </c>
      <c r="J97" s="14"/>
      <c r="K97" s="14">
        <f>'Субвенции '!B96</f>
        <v>234.2</v>
      </c>
      <c r="L97" s="14">
        <f>'Субвенции '!C96</f>
        <v>100.20043</v>
      </c>
      <c r="M97" s="14">
        <f t="shared" si="50"/>
        <v>42.784128949615713</v>
      </c>
      <c r="N97" s="14">
        <f>Иные!B89</f>
        <v>97.2</v>
      </c>
      <c r="O97" s="14">
        <f>Иные!C89</f>
        <v>0</v>
      </c>
      <c r="P97" s="14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pans="1:31" s="28" customFormat="1" ht="31.5" x14ac:dyDescent="0.25">
      <c r="A98" s="78" t="s">
        <v>345</v>
      </c>
      <c r="B98" s="82">
        <f t="shared" si="40"/>
        <v>229541.44700000001</v>
      </c>
      <c r="C98" s="82">
        <f t="shared" si="41"/>
        <v>127863.70011000001</v>
      </c>
      <c r="D98" s="82">
        <f t="shared" ref="D98" si="51">C98/B98*100</f>
        <v>55.703970581835705</v>
      </c>
      <c r="E98" s="82">
        <f t="shared" ref="E98:F98" si="52">SUM(E99:E102)</f>
        <v>65290.100000000006</v>
      </c>
      <c r="F98" s="82">
        <f t="shared" si="52"/>
        <v>29517.5</v>
      </c>
      <c r="G98" s="84">
        <f t="shared" si="19"/>
        <v>45.209763807989262</v>
      </c>
      <c r="H98" s="82">
        <f>SUM(H99:H102)</f>
        <v>27352.746999999999</v>
      </c>
      <c r="I98" s="82">
        <f t="shared" ref="I98:O98" si="53">SUM(I99:I102)</f>
        <v>6633.0554400000001</v>
      </c>
      <c r="J98" s="82">
        <f t="shared" si="20"/>
        <v>24.250052252521474</v>
      </c>
      <c r="K98" s="82">
        <f t="shared" si="53"/>
        <v>130094.5</v>
      </c>
      <c r="L98" s="82">
        <f t="shared" si="53"/>
        <v>88778.116970000003</v>
      </c>
      <c r="M98" s="82">
        <f t="shared" si="21"/>
        <v>68.241253066040457</v>
      </c>
      <c r="N98" s="82">
        <f t="shared" si="53"/>
        <v>6804.1</v>
      </c>
      <c r="O98" s="82">
        <f t="shared" si="53"/>
        <v>2935.0277000000001</v>
      </c>
      <c r="P98" s="82">
        <f t="shared" si="22"/>
        <v>43.136163489660646</v>
      </c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E98" s="198"/>
    </row>
    <row r="99" spans="1:31" s="12" customFormat="1" ht="31.5" x14ac:dyDescent="0.25">
      <c r="A99" s="153" t="s">
        <v>344</v>
      </c>
      <c r="B99" s="14">
        <f t="shared" si="40"/>
        <v>224236.50000000003</v>
      </c>
      <c r="C99" s="14">
        <f t="shared" si="41"/>
        <v>127608.79700000001</v>
      </c>
      <c r="D99" s="14">
        <f t="shared" si="15"/>
        <v>56.908129140438767</v>
      </c>
      <c r="E99" s="15">
        <f>Дотации!B16</f>
        <v>65290.100000000006</v>
      </c>
      <c r="F99" s="15">
        <f>Дотации!C16</f>
        <v>29517.5</v>
      </c>
      <c r="G99" s="15">
        <f t="shared" si="19"/>
        <v>45.209763807989262</v>
      </c>
      <c r="H99" s="14">
        <f>Субсидии!B95</f>
        <v>23214.399999999998</v>
      </c>
      <c r="I99" s="14">
        <f>Субсидии!C95</f>
        <v>6633.0554400000001</v>
      </c>
      <c r="J99" s="14">
        <f t="shared" si="20"/>
        <v>28.573021228203189</v>
      </c>
      <c r="K99" s="14">
        <f>'Субвенции '!B98</f>
        <v>129391.90000000001</v>
      </c>
      <c r="L99" s="14">
        <f>'Субвенции '!C98</f>
        <v>88523.213860000003</v>
      </c>
      <c r="M99" s="14">
        <f t="shared" si="21"/>
        <v>68.414803291396126</v>
      </c>
      <c r="N99" s="14">
        <f>Иные!B91</f>
        <v>6340.1</v>
      </c>
      <c r="O99" s="14">
        <f>Иные!C91</f>
        <v>2935.0277000000001</v>
      </c>
      <c r="P99" s="14">
        <f t="shared" si="22"/>
        <v>46.293082128042144</v>
      </c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pans="1:31" s="12" customFormat="1" ht="15.75" x14ac:dyDescent="0.25">
      <c r="A100" s="199" t="s">
        <v>343</v>
      </c>
      <c r="B100" s="122">
        <f t="shared" si="40"/>
        <v>1998.4</v>
      </c>
      <c r="C100" s="122">
        <f t="shared" si="41"/>
        <v>52.08</v>
      </c>
      <c r="D100" s="122">
        <f>C100/B100*100</f>
        <v>2.6060848678943151</v>
      </c>
      <c r="E100" s="50"/>
      <c r="F100" s="50"/>
      <c r="G100" s="55"/>
      <c r="H100" s="129">
        <f>Субсидии!B96</f>
        <v>1764.2</v>
      </c>
      <c r="I100" s="129">
        <f>Субсидии!C96</f>
        <v>0</v>
      </c>
      <c r="J100" s="50">
        <f t="shared" ref="J100:J101" si="54">I100/H100*100</f>
        <v>0</v>
      </c>
      <c r="K100" s="50">
        <f>'Субвенции '!B99</f>
        <v>234.2</v>
      </c>
      <c r="L100" s="50">
        <f>'Субвенции '!C99</f>
        <v>52.08</v>
      </c>
      <c r="M100" s="50">
        <f>L100/K100*100</f>
        <v>22.237403928266438</v>
      </c>
      <c r="N100" s="50"/>
      <c r="O100" s="50"/>
      <c r="P100" s="5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pans="1:31" s="12" customFormat="1" ht="15.75" x14ac:dyDescent="0.25">
      <c r="A101" s="154" t="s">
        <v>530</v>
      </c>
      <c r="B101" s="197">
        <f t="shared" si="40"/>
        <v>2158.9</v>
      </c>
      <c r="C101" s="197">
        <f t="shared" si="41"/>
        <v>111.14121</v>
      </c>
      <c r="D101" s="197">
        <f>C101/B101*100</f>
        <v>5.1480480800407609</v>
      </c>
      <c r="E101" s="14"/>
      <c r="F101" s="14"/>
      <c r="G101" s="47"/>
      <c r="H101" s="128">
        <f>Субсидии!B97</f>
        <v>1724.5</v>
      </c>
      <c r="I101" s="128">
        <f>Субсидии!C97</f>
        <v>0</v>
      </c>
      <c r="J101" s="14">
        <f t="shared" si="54"/>
        <v>0</v>
      </c>
      <c r="K101" s="14">
        <f>'Субвенции '!B100</f>
        <v>234.2</v>
      </c>
      <c r="L101" s="14">
        <f>'Субвенции '!C100</f>
        <v>111.14121</v>
      </c>
      <c r="M101" s="14">
        <f>L101/K101*100</f>
        <v>47.455683176771991</v>
      </c>
      <c r="N101" s="14">
        <f>Иные!B93</f>
        <v>200.2</v>
      </c>
      <c r="O101" s="14">
        <f>Иные!C93</f>
        <v>0</v>
      </c>
      <c r="P101" s="14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pans="1:31" s="12" customFormat="1" ht="15.75" x14ac:dyDescent="0.25">
      <c r="A102" s="154" t="s">
        <v>531</v>
      </c>
      <c r="B102" s="197">
        <f t="shared" si="40"/>
        <v>1147.6469999999999</v>
      </c>
      <c r="C102" s="197">
        <f t="shared" si="41"/>
        <v>91.681899999999999</v>
      </c>
      <c r="D102" s="197">
        <f>C102/B102*100</f>
        <v>7.988684673945909</v>
      </c>
      <c r="E102" s="14"/>
      <c r="F102" s="14"/>
      <c r="G102" s="47"/>
      <c r="H102" s="128">
        <f>Субсидии!B98</f>
        <v>649.64700000000005</v>
      </c>
      <c r="I102" s="128">
        <f>Субсидии!C98</f>
        <v>0</v>
      </c>
      <c r="J102" s="14"/>
      <c r="K102" s="14">
        <f>'Субвенции '!B101</f>
        <v>234.2</v>
      </c>
      <c r="L102" s="14">
        <f>'Субвенции '!C101</f>
        <v>91.681899999999999</v>
      </c>
      <c r="M102" s="14">
        <f>L102/K102*100</f>
        <v>39.146840307429549</v>
      </c>
      <c r="N102" s="14">
        <f>Иные!B94</f>
        <v>263.8</v>
      </c>
      <c r="O102" s="14">
        <f>Иные!C94</f>
        <v>0</v>
      </c>
      <c r="P102" s="14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pans="1:31" s="28" customFormat="1" ht="31.5" x14ac:dyDescent="0.25">
      <c r="A103" s="155" t="s">
        <v>348</v>
      </c>
      <c r="B103" s="82">
        <f t="shared" si="40"/>
        <v>398092.375</v>
      </c>
      <c r="C103" s="82">
        <f t="shared" si="41"/>
        <v>212330.00303999998</v>
      </c>
      <c r="D103" s="82">
        <f t="shared" ref="D103" si="55">C103/B103*100</f>
        <v>53.336867615211162</v>
      </c>
      <c r="E103" s="82">
        <f t="shared" ref="E103:F103" si="56">SUM(E104:E114)</f>
        <v>137225.5</v>
      </c>
      <c r="F103" s="82">
        <f t="shared" si="56"/>
        <v>59088.65</v>
      </c>
      <c r="G103" s="84">
        <f t="shared" si="19"/>
        <v>43.05952610848567</v>
      </c>
      <c r="H103" s="82">
        <f>SUM(H104:H114)</f>
        <v>41654.974999999999</v>
      </c>
      <c r="I103" s="82">
        <f t="shared" ref="I103:O103" si="57">SUM(I104:I114)</f>
        <v>10210.327969999998</v>
      </c>
      <c r="J103" s="82">
        <f t="shared" si="20"/>
        <v>24.5116651012274</v>
      </c>
      <c r="K103" s="82">
        <f t="shared" si="57"/>
        <v>201771.80000000005</v>
      </c>
      <c r="L103" s="82">
        <f t="shared" si="57"/>
        <v>133735.29960999999</v>
      </c>
      <c r="M103" s="82">
        <f t="shared" si="21"/>
        <v>66.280471111423878</v>
      </c>
      <c r="N103" s="82">
        <f t="shared" si="57"/>
        <v>17440.100000000006</v>
      </c>
      <c r="O103" s="82">
        <f t="shared" si="57"/>
        <v>9295.7254600000015</v>
      </c>
      <c r="P103" s="82">
        <f t="shared" si="22"/>
        <v>53.300872472061499</v>
      </c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198"/>
      <c r="AC103" s="198"/>
      <c r="AD103" s="198"/>
      <c r="AE103" s="198"/>
    </row>
    <row r="104" spans="1:31" s="12" customFormat="1" ht="31.5" x14ac:dyDescent="0.25">
      <c r="A104" s="153" t="s">
        <v>347</v>
      </c>
      <c r="B104" s="14">
        <f t="shared" si="40"/>
        <v>392541.79999999993</v>
      </c>
      <c r="C104" s="14">
        <f t="shared" si="41"/>
        <v>211733.83525</v>
      </c>
      <c r="D104" s="14">
        <f t="shared" si="15"/>
        <v>53.939181827260185</v>
      </c>
      <c r="E104" s="15">
        <f>Дотации!B17</f>
        <v>137225.5</v>
      </c>
      <c r="F104" s="15">
        <f>Дотации!C17</f>
        <v>59088.65</v>
      </c>
      <c r="G104" s="15">
        <f t="shared" si="19"/>
        <v>43.05952610848567</v>
      </c>
      <c r="H104" s="14">
        <f>Субсидии!B100</f>
        <v>38806.6</v>
      </c>
      <c r="I104" s="14">
        <f>Субсидии!C100</f>
        <v>10210.327969999998</v>
      </c>
      <c r="J104" s="14">
        <f t="shared" si="20"/>
        <v>26.310802724278858</v>
      </c>
      <c r="K104" s="14">
        <f>'Субвенции '!B103</f>
        <v>200319.59999999995</v>
      </c>
      <c r="L104" s="14">
        <f>'Субвенции '!C103</f>
        <v>133139.13182000001</v>
      </c>
      <c r="M104" s="14">
        <f t="shared" si="21"/>
        <v>66.46335746477132</v>
      </c>
      <c r="N104" s="14">
        <f>Иные!B96</f>
        <v>16190.1</v>
      </c>
      <c r="O104" s="14">
        <f>Иные!C96</f>
        <v>9295.7254600000015</v>
      </c>
      <c r="P104" s="14">
        <f t="shared" si="22"/>
        <v>57.416108980179246</v>
      </c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pans="1:31" s="12" customFormat="1" ht="15.75" x14ac:dyDescent="0.25">
      <c r="A105" s="154" t="s">
        <v>532</v>
      </c>
      <c r="B105" s="197">
        <f t="shared" si="40"/>
        <v>269.3</v>
      </c>
      <c r="C105" s="197">
        <f t="shared" si="41"/>
        <v>38.975610000000003</v>
      </c>
      <c r="D105" s="197">
        <f t="shared" ref="D105:D114" si="58">C105/B105*100</f>
        <v>14.472933531377647</v>
      </c>
      <c r="E105" s="14"/>
      <c r="F105" s="14"/>
      <c r="G105" s="47"/>
      <c r="H105" s="128">
        <f>Субсидии!B101</f>
        <v>0</v>
      </c>
      <c r="I105" s="128">
        <f>Субсидии!C101</f>
        <v>0</v>
      </c>
      <c r="J105" s="14"/>
      <c r="K105" s="14">
        <f>'Субвенции '!B104</f>
        <v>93.7</v>
      </c>
      <c r="L105" s="14">
        <f>'Субвенции '!C104</f>
        <v>38.975610000000003</v>
      </c>
      <c r="M105" s="14">
        <f t="shared" ref="M105:M114" si="59">L105/K105*100</f>
        <v>41.596168623265747</v>
      </c>
      <c r="N105" s="14">
        <f>Иные!B97</f>
        <v>175.6</v>
      </c>
      <c r="O105" s="14">
        <f>Иные!C97</f>
        <v>0</v>
      </c>
      <c r="P105" s="14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pans="1:31" s="12" customFormat="1" ht="15.75" x14ac:dyDescent="0.25">
      <c r="A106" s="154" t="s">
        <v>533</v>
      </c>
      <c r="B106" s="197">
        <f t="shared" si="40"/>
        <v>271.2</v>
      </c>
      <c r="C106" s="197">
        <f t="shared" si="41"/>
        <v>37.098879999999994</v>
      </c>
      <c r="D106" s="197">
        <f t="shared" si="58"/>
        <v>13.67952802359882</v>
      </c>
      <c r="E106" s="14"/>
      <c r="F106" s="14"/>
      <c r="G106" s="47"/>
      <c r="H106" s="128">
        <f>Субсидии!B102</f>
        <v>0</v>
      </c>
      <c r="I106" s="128">
        <f>Субсидии!C102</f>
        <v>0</v>
      </c>
      <c r="J106" s="14"/>
      <c r="K106" s="14">
        <f>'Субвенции '!B105</f>
        <v>93.7</v>
      </c>
      <c r="L106" s="14">
        <f>'Субвенции '!C105</f>
        <v>37.098879999999994</v>
      </c>
      <c r="M106" s="14">
        <f t="shared" si="59"/>
        <v>39.593255069370329</v>
      </c>
      <c r="N106" s="14">
        <f>Иные!B98</f>
        <v>177.5</v>
      </c>
      <c r="O106" s="14">
        <f>Иные!C98</f>
        <v>0</v>
      </c>
      <c r="P106" s="14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pans="1:31" s="12" customFormat="1" ht="15.75" x14ac:dyDescent="0.25">
      <c r="A107" s="154" t="s">
        <v>534</v>
      </c>
      <c r="B107" s="197">
        <f t="shared" si="40"/>
        <v>870.47500000000002</v>
      </c>
      <c r="C107" s="197">
        <f t="shared" si="41"/>
        <v>33.310400000000001</v>
      </c>
      <c r="D107" s="197">
        <f t="shared" si="58"/>
        <v>3.8266923231568972</v>
      </c>
      <c r="E107" s="14"/>
      <c r="F107" s="14"/>
      <c r="G107" s="47"/>
      <c r="H107" s="128">
        <f>Субсидии!B103</f>
        <v>683.875</v>
      </c>
      <c r="I107" s="128">
        <f>Субсидии!C103</f>
        <v>0</v>
      </c>
      <c r="J107" s="14"/>
      <c r="K107" s="14">
        <f>'Субвенции '!B106</f>
        <v>93.7</v>
      </c>
      <c r="L107" s="14">
        <f>'Субвенции '!C106</f>
        <v>33.310400000000001</v>
      </c>
      <c r="M107" s="14">
        <f t="shared" si="59"/>
        <v>35.550053361792955</v>
      </c>
      <c r="N107" s="14">
        <f>Иные!B99</f>
        <v>92.9</v>
      </c>
      <c r="O107" s="14">
        <f>Иные!C99</f>
        <v>0</v>
      </c>
      <c r="P107" s="14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pans="1:31" s="12" customFormat="1" ht="15.75" x14ac:dyDescent="0.25">
      <c r="A108" s="199" t="s">
        <v>349</v>
      </c>
      <c r="B108" s="197">
        <f t="shared" si="40"/>
        <v>2632.9</v>
      </c>
      <c r="C108" s="197">
        <f t="shared" si="41"/>
        <v>184.74804999999998</v>
      </c>
      <c r="D108" s="197">
        <f t="shared" si="58"/>
        <v>7.0169034144859266</v>
      </c>
      <c r="E108" s="14"/>
      <c r="F108" s="14"/>
      <c r="G108" s="47"/>
      <c r="H108" s="128">
        <f>Субсидии!B104</f>
        <v>2164.5</v>
      </c>
      <c r="I108" s="128">
        <f>Субсидии!C104</f>
        <v>0</v>
      </c>
      <c r="J108" s="14">
        <f>I108/H108*100</f>
        <v>0</v>
      </c>
      <c r="K108" s="14">
        <f>'Субвенции '!B107</f>
        <v>468.4</v>
      </c>
      <c r="L108" s="14">
        <f>'Субвенции '!C107</f>
        <v>184.74804999999998</v>
      </c>
      <c r="M108" s="14">
        <f t="shared" si="59"/>
        <v>39.442367634500428</v>
      </c>
      <c r="N108" s="14">
        <f>Иные!B100</f>
        <v>0</v>
      </c>
      <c r="O108" s="14"/>
      <c r="P108" s="14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pans="1:31" s="12" customFormat="1" ht="15.75" x14ac:dyDescent="0.25">
      <c r="A109" s="154" t="s">
        <v>535</v>
      </c>
      <c r="B109" s="197">
        <f t="shared" si="40"/>
        <v>258.8</v>
      </c>
      <c r="C109" s="197">
        <f t="shared" si="41"/>
        <v>33.310400000000001</v>
      </c>
      <c r="D109" s="197">
        <f t="shared" si="58"/>
        <v>12.871097372488407</v>
      </c>
      <c r="E109" s="14"/>
      <c r="F109" s="14"/>
      <c r="G109" s="47"/>
      <c r="H109" s="128">
        <f>Субсидии!B105</f>
        <v>0</v>
      </c>
      <c r="I109" s="128">
        <f>Субсидии!C105</f>
        <v>0</v>
      </c>
      <c r="J109" s="14"/>
      <c r="K109" s="14">
        <f>'Субвенции '!B108</f>
        <v>93.7</v>
      </c>
      <c r="L109" s="14">
        <f>'Субвенции '!C108</f>
        <v>33.310400000000001</v>
      </c>
      <c r="M109" s="14">
        <f t="shared" si="59"/>
        <v>35.550053361792955</v>
      </c>
      <c r="N109" s="14">
        <f>Иные!B101</f>
        <v>165.1</v>
      </c>
      <c r="O109" s="14">
        <f>Иные!C101</f>
        <v>0</v>
      </c>
      <c r="P109" s="14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pans="1:31" s="12" customFormat="1" ht="15.75" x14ac:dyDescent="0.25">
      <c r="A110" s="154" t="s">
        <v>536</v>
      </c>
      <c r="B110" s="197">
        <f t="shared" si="40"/>
        <v>353.1</v>
      </c>
      <c r="C110" s="197">
        <f t="shared" si="41"/>
        <v>105.28799000000001</v>
      </c>
      <c r="D110" s="197">
        <f t="shared" si="58"/>
        <v>29.818178986122913</v>
      </c>
      <c r="E110" s="14"/>
      <c r="F110" s="14"/>
      <c r="G110" s="47"/>
      <c r="H110" s="128">
        <f>Субсидии!B106</f>
        <v>0</v>
      </c>
      <c r="I110" s="128">
        <f>Субсидии!C106</f>
        <v>0</v>
      </c>
      <c r="J110" s="14"/>
      <c r="K110" s="14">
        <f>'Субвенции '!B109</f>
        <v>234.2</v>
      </c>
      <c r="L110" s="14">
        <f>'Субвенции '!C109</f>
        <v>105.28799000000001</v>
      </c>
      <c r="M110" s="14">
        <f t="shared" si="59"/>
        <v>44.956443210930836</v>
      </c>
      <c r="N110" s="14">
        <f>Иные!B102</f>
        <v>118.9</v>
      </c>
      <c r="O110" s="14">
        <f>Иные!C102</f>
        <v>0</v>
      </c>
      <c r="P110" s="14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pans="1:31" s="12" customFormat="1" ht="15.75" x14ac:dyDescent="0.25">
      <c r="A111" s="154" t="s">
        <v>332</v>
      </c>
      <c r="B111" s="197">
        <f t="shared" si="40"/>
        <v>141.69999999999999</v>
      </c>
      <c r="C111" s="197">
        <f t="shared" si="41"/>
        <v>39.989280000000001</v>
      </c>
      <c r="D111" s="197">
        <f t="shared" si="58"/>
        <v>28.221086803105155</v>
      </c>
      <c r="E111" s="14"/>
      <c r="F111" s="14"/>
      <c r="G111" s="47"/>
      <c r="H111" s="128">
        <f>Субсидии!B107</f>
        <v>0</v>
      </c>
      <c r="I111" s="128">
        <f>Субсидии!C107</f>
        <v>0</v>
      </c>
      <c r="J111" s="14"/>
      <c r="K111" s="14">
        <f>'Субвенции '!B110</f>
        <v>93.7</v>
      </c>
      <c r="L111" s="14">
        <f>'Субвенции '!C110</f>
        <v>39.989280000000001</v>
      </c>
      <c r="M111" s="14">
        <f t="shared" si="59"/>
        <v>42.677993596584848</v>
      </c>
      <c r="N111" s="14">
        <f>Иные!B103</f>
        <v>48</v>
      </c>
      <c r="O111" s="14">
        <f>Иные!C103</f>
        <v>0</v>
      </c>
      <c r="P111" s="14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pans="1:31" s="12" customFormat="1" ht="15.75" x14ac:dyDescent="0.25">
      <c r="A112" s="154" t="s">
        <v>346</v>
      </c>
      <c r="B112" s="197">
        <f t="shared" si="40"/>
        <v>186.60000000000002</v>
      </c>
      <c r="C112" s="197">
        <f t="shared" si="41"/>
        <v>45.365199999999994</v>
      </c>
      <c r="D112" s="197">
        <f t="shared" si="58"/>
        <v>24.311468381564836</v>
      </c>
      <c r="E112" s="14"/>
      <c r="F112" s="14"/>
      <c r="G112" s="47"/>
      <c r="H112" s="128">
        <f>Субсидии!B108</f>
        <v>0</v>
      </c>
      <c r="I112" s="128">
        <f>Субсидии!C108</f>
        <v>0</v>
      </c>
      <c r="J112" s="14"/>
      <c r="K112" s="14">
        <f>'Субвенции '!B111</f>
        <v>93.7</v>
      </c>
      <c r="L112" s="14">
        <f>'Субвенции '!C111</f>
        <v>45.365199999999994</v>
      </c>
      <c r="M112" s="14">
        <f t="shared" si="59"/>
        <v>48.415368196371389</v>
      </c>
      <c r="N112" s="14">
        <f>Иные!B104</f>
        <v>92.9</v>
      </c>
      <c r="O112" s="14">
        <f>Иные!C104</f>
        <v>0</v>
      </c>
      <c r="P112" s="14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pans="1:31" s="12" customFormat="1" ht="15.75" x14ac:dyDescent="0.25">
      <c r="A113" s="154" t="s">
        <v>537</v>
      </c>
      <c r="B113" s="197">
        <f t="shared" si="40"/>
        <v>269.89999999999998</v>
      </c>
      <c r="C113" s="197">
        <f t="shared" si="41"/>
        <v>33.220399999999998</v>
      </c>
      <c r="D113" s="197">
        <f t="shared" si="58"/>
        <v>12.308410522415709</v>
      </c>
      <c r="E113" s="14"/>
      <c r="F113" s="14"/>
      <c r="G113" s="47"/>
      <c r="H113" s="128">
        <f>Субсидии!B110</f>
        <v>0</v>
      </c>
      <c r="I113" s="128">
        <f>Субсидии!C110</f>
        <v>0</v>
      </c>
      <c r="J113" s="14"/>
      <c r="K113" s="14">
        <f>'Субвенции '!B112</f>
        <v>93.7</v>
      </c>
      <c r="L113" s="14">
        <f>'Субвенции '!C112</f>
        <v>33.220399999999998</v>
      </c>
      <c r="M113" s="14">
        <f t="shared" si="59"/>
        <v>35.454002134471715</v>
      </c>
      <c r="N113" s="14">
        <f>Иные!B106</f>
        <v>176.2</v>
      </c>
      <c r="O113" s="14">
        <f>Иные!C106</f>
        <v>0</v>
      </c>
      <c r="P113" s="14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pans="1:31" s="12" customFormat="1" ht="15.75" x14ac:dyDescent="0.25">
      <c r="A114" s="154" t="s">
        <v>455</v>
      </c>
      <c r="B114" s="197">
        <f t="shared" si="40"/>
        <v>296.60000000000002</v>
      </c>
      <c r="C114" s="197">
        <f t="shared" si="41"/>
        <v>44.861580000000004</v>
      </c>
      <c r="D114" s="197">
        <f t="shared" si="58"/>
        <v>15.125279838165881</v>
      </c>
      <c r="E114" s="14"/>
      <c r="F114" s="14"/>
      <c r="G114" s="47"/>
      <c r="H114" s="128">
        <f>Субсидии!B109</f>
        <v>0</v>
      </c>
      <c r="I114" s="128">
        <f>Субсидии!C109</f>
        <v>0</v>
      </c>
      <c r="J114" s="14"/>
      <c r="K114" s="14">
        <f>'Субвенции '!B113</f>
        <v>93.7</v>
      </c>
      <c r="L114" s="14">
        <f>'Субвенции '!C113</f>
        <v>44.861580000000004</v>
      </c>
      <c r="M114" s="14">
        <f t="shared" si="59"/>
        <v>47.877886872998936</v>
      </c>
      <c r="N114" s="14">
        <f>Иные!B105</f>
        <v>202.9</v>
      </c>
      <c r="O114" s="14">
        <f>Иные!C105</f>
        <v>0</v>
      </c>
      <c r="P114" s="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pans="1:31" s="28" customFormat="1" ht="31.5" x14ac:dyDescent="0.25">
      <c r="A115" s="78" t="s">
        <v>354</v>
      </c>
      <c r="B115" s="82">
        <f t="shared" si="40"/>
        <v>247192.75162000011</v>
      </c>
      <c r="C115" s="82">
        <f t="shared" si="41"/>
        <v>123370.5217</v>
      </c>
      <c r="D115" s="82">
        <f t="shared" ref="D115" si="60">C115/B115*100</f>
        <v>49.908632389695931</v>
      </c>
      <c r="E115" s="82">
        <f t="shared" ref="E115:F115" si="61">SUM(E116:E123)</f>
        <v>66315.600000000006</v>
      </c>
      <c r="F115" s="82">
        <f t="shared" si="61"/>
        <v>32514.050000000003</v>
      </c>
      <c r="G115" s="84">
        <f t="shared" si="19"/>
        <v>49.029263099481874</v>
      </c>
      <c r="H115" s="82">
        <f>SUM(H116:H123)</f>
        <v>40509.351620000001</v>
      </c>
      <c r="I115" s="82">
        <f t="shared" ref="I115:O115" si="62">SUM(I116:I123)</f>
        <v>9657.8010700000013</v>
      </c>
      <c r="J115" s="82">
        <f t="shared" si="20"/>
        <v>23.840917427154814</v>
      </c>
      <c r="K115" s="82">
        <f t="shared" si="62"/>
        <v>133420.8000000001</v>
      </c>
      <c r="L115" s="82">
        <f t="shared" si="62"/>
        <v>77514.470629999996</v>
      </c>
      <c r="M115" s="82">
        <f t="shared" si="21"/>
        <v>58.097740854499399</v>
      </c>
      <c r="N115" s="82">
        <f t="shared" si="62"/>
        <v>6946.9999999999982</v>
      </c>
      <c r="O115" s="82">
        <f t="shared" si="62"/>
        <v>3684.2</v>
      </c>
      <c r="P115" s="82">
        <f t="shared" si="22"/>
        <v>53.032963869296111</v>
      </c>
      <c r="Q115" s="198"/>
      <c r="R115" s="198"/>
      <c r="S115" s="198"/>
      <c r="T115" s="198"/>
      <c r="U115" s="198"/>
      <c r="V115" s="198"/>
      <c r="W115" s="198"/>
      <c r="X115" s="198"/>
      <c r="Y115" s="198"/>
      <c r="Z115" s="198"/>
      <c r="AA115" s="198"/>
      <c r="AB115" s="198"/>
      <c r="AC115" s="198"/>
      <c r="AD115" s="198"/>
      <c r="AE115" s="198"/>
    </row>
    <row r="116" spans="1:31" s="12" customFormat="1" ht="31.5" x14ac:dyDescent="0.25">
      <c r="A116" s="153" t="s">
        <v>353</v>
      </c>
      <c r="B116" s="14">
        <f t="shared" si="40"/>
        <v>242733.74082000004</v>
      </c>
      <c r="C116" s="14">
        <f t="shared" si="41"/>
        <v>123090.22000000002</v>
      </c>
      <c r="D116" s="14">
        <f t="shared" si="15"/>
        <v>50.709975293990119</v>
      </c>
      <c r="E116" s="15">
        <f>Дотации!B18</f>
        <v>66315.600000000006</v>
      </c>
      <c r="F116" s="15">
        <f>Дотации!C18</f>
        <v>32514.050000000003</v>
      </c>
      <c r="G116" s="15">
        <f t="shared" si="19"/>
        <v>49.029263099481874</v>
      </c>
      <c r="H116" s="14">
        <f>Субсидии!B112</f>
        <v>37521.340819999998</v>
      </c>
      <c r="I116" s="14">
        <f>Субсидии!C112</f>
        <v>9657.8010700000013</v>
      </c>
      <c r="J116" s="14">
        <f t="shared" si="20"/>
        <v>25.739488139112833</v>
      </c>
      <c r="K116" s="14">
        <f>'Субвенции '!B115</f>
        <v>132624.40000000002</v>
      </c>
      <c r="L116" s="14">
        <f>'Субвенции '!C115</f>
        <v>77234.168930000014</v>
      </c>
      <c r="M116" s="14">
        <f t="shared" si="21"/>
        <v>58.235263594029455</v>
      </c>
      <c r="N116" s="14">
        <f>Иные!B108</f>
        <v>6272.4</v>
      </c>
      <c r="O116" s="14">
        <f>Иные!C108</f>
        <v>3684.2</v>
      </c>
      <c r="P116" s="14">
        <f t="shared" si="22"/>
        <v>58.736687711242908</v>
      </c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pans="1:31" s="12" customFormat="1" ht="15.75" x14ac:dyDescent="0.25">
      <c r="A117" s="154" t="s">
        <v>350</v>
      </c>
      <c r="B117" s="197">
        <f t="shared" si="40"/>
        <v>572.75800000000004</v>
      </c>
      <c r="C117" s="197">
        <f t="shared" si="41"/>
        <v>31.779299999999999</v>
      </c>
      <c r="D117" s="197">
        <f t="shared" ref="D117:D123" si="63">C117/B117*100</f>
        <v>5.5484689869019723</v>
      </c>
      <c r="E117" s="14"/>
      <c r="F117" s="14"/>
      <c r="G117" s="47"/>
      <c r="H117" s="128">
        <f>Субсидии!B113</f>
        <v>351.65800000000002</v>
      </c>
      <c r="I117" s="128">
        <f>Субсидии!C113</f>
        <v>0</v>
      </c>
      <c r="J117" s="14"/>
      <c r="K117" s="14">
        <f>'Субвенции '!B116</f>
        <v>93.7</v>
      </c>
      <c r="L117" s="14">
        <f>'Субвенции '!C116</f>
        <v>31.779299999999999</v>
      </c>
      <c r="M117" s="14">
        <f t="shared" ref="M117:M123" si="64">L117/K117*100</f>
        <v>33.916008537886874</v>
      </c>
      <c r="N117" s="14">
        <f>Иные!B109</f>
        <v>127.4</v>
      </c>
      <c r="O117" s="14">
        <f>Иные!C109</f>
        <v>0</v>
      </c>
      <c r="P117" s="14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pans="1:31" s="12" customFormat="1" ht="15.75" x14ac:dyDescent="0.25">
      <c r="A118" s="154" t="s">
        <v>538</v>
      </c>
      <c r="B118" s="197">
        <f t="shared" si="40"/>
        <v>221.10000000000002</v>
      </c>
      <c r="C118" s="197">
        <f t="shared" si="41"/>
        <v>33.3292</v>
      </c>
      <c r="D118" s="197">
        <f t="shared" si="63"/>
        <v>15.074265038444141</v>
      </c>
      <c r="E118" s="14"/>
      <c r="F118" s="14"/>
      <c r="G118" s="47"/>
      <c r="H118" s="128">
        <f>Субсидии!B114</f>
        <v>0</v>
      </c>
      <c r="I118" s="128">
        <f>Субсидии!C114</f>
        <v>0</v>
      </c>
      <c r="J118" s="14"/>
      <c r="K118" s="14">
        <f>'Субвенции '!B117</f>
        <v>93.7</v>
      </c>
      <c r="L118" s="14">
        <f>'Субвенции '!C117</f>
        <v>33.3292</v>
      </c>
      <c r="M118" s="14">
        <f t="shared" si="64"/>
        <v>35.5701173959445</v>
      </c>
      <c r="N118" s="14">
        <f>Иные!B110</f>
        <v>127.4</v>
      </c>
      <c r="O118" s="14">
        <f>Иные!C110</f>
        <v>0</v>
      </c>
      <c r="P118" s="14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pans="1:31" s="12" customFormat="1" ht="15.75" x14ac:dyDescent="0.25">
      <c r="A119" s="154" t="s">
        <v>351</v>
      </c>
      <c r="B119" s="197">
        <f t="shared" si="40"/>
        <v>176.2</v>
      </c>
      <c r="C119" s="197">
        <f t="shared" si="41"/>
        <v>32.895199999999996</v>
      </c>
      <c r="D119" s="197">
        <f t="shared" si="63"/>
        <v>18.669239500567535</v>
      </c>
      <c r="E119" s="14"/>
      <c r="F119" s="14"/>
      <c r="G119" s="47"/>
      <c r="H119" s="128">
        <f>Субсидии!B115</f>
        <v>0</v>
      </c>
      <c r="I119" s="128">
        <f>Субсидии!C115</f>
        <v>0</v>
      </c>
      <c r="J119" s="14"/>
      <c r="K119" s="14">
        <f>'Субвенции '!B118</f>
        <v>93.7</v>
      </c>
      <c r="L119" s="14">
        <f>'Субвенции '!C118</f>
        <v>32.895199999999996</v>
      </c>
      <c r="M119" s="14">
        <f t="shared" si="64"/>
        <v>35.106937033084307</v>
      </c>
      <c r="N119" s="14">
        <f>Иные!B111</f>
        <v>82.5</v>
      </c>
      <c r="O119" s="14">
        <f>Иные!C111</f>
        <v>0</v>
      </c>
      <c r="P119" s="14">
        <f>Иные!D111</f>
        <v>0</v>
      </c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pans="1:31" s="12" customFormat="1" ht="15.75" x14ac:dyDescent="0.25">
      <c r="A120" s="154" t="s">
        <v>611</v>
      </c>
      <c r="B120" s="197">
        <f t="shared" si="40"/>
        <v>221.10000000000002</v>
      </c>
      <c r="C120" s="197">
        <f t="shared" si="41"/>
        <v>32.534390000000002</v>
      </c>
      <c r="D120" s="197">
        <f t="shared" si="63"/>
        <v>14.714785165083672</v>
      </c>
      <c r="E120" s="14"/>
      <c r="F120" s="14"/>
      <c r="G120" s="47"/>
      <c r="H120" s="128">
        <f>Субсидии!B116</f>
        <v>0</v>
      </c>
      <c r="I120" s="128">
        <f>Субсидии!C116</f>
        <v>0</v>
      </c>
      <c r="J120" s="14"/>
      <c r="K120" s="14">
        <f>'Субвенции '!B119</f>
        <v>93.7</v>
      </c>
      <c r="L120" s="14">
        <f>'Субвенции '!C119</f>
        <v>32.534390000000002</v>
      </c>
      <c r="M120" s="14">
        <f t="shared" si="64"/>
        <v>34.721867662753468</v>
      </c>
      <c r="N120" s="14">
        <f>Иные!B112</f>
        <v>127.4</v>
      </c>
      <c r="O120" s="14">
        <f>Иные!C112</f>
        <v>0</v>
      </c>
      <c r="P120" s="14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pans="1:31" s="12" customFormat="1" ht="15.75" x14ac:dyDescent="0.25">
      <c r="A121" s="154" t="s">
        <v>352</v>
      </c>
      <c r="B121" s="197">
        <f t="shared" si="40"/>
        <v>2453</v>
      </c>
      <c r="C121" s="197">
        <f t="shared" si="41"/>
        <v>83.107509999999991</v>
      </c>
      <c r="D121" s="197">
        <f t="shared" si="63"/>
        <v>3.3879947003668978</v>
      </c>
      <c r="E121" s="14"/>
      <c r="F121" s="14"/>
      <c r="G121" s="47"/>
      <c r="H121" s="128">
        <f>Субсидии!B117</f>
        <v>2218.8000000000002</v>
      </c>
      <c r="I121" s="128">
        <f>Субсидии!C117</f>
        <v>0</v>
      </c>
      <c r="J121" s="14">
        <f>I121/H121*100</f>
        <v>0</v>
      </c>
      <c r="K121" s="14">
        <f>'Субвенции '!B120</f>
        <v>234.2</v>
      </c>
      <c r="L121" s="14">
        <f>'Субвенции '!C120</f>
        <v>83.107509999999991</v>
      </c>
      <c r="M121" s="14">
        <f t="shared" si="64"/>
        <v>35.485700256191286</v>
      </c>
      <c r="N121" s="14">
        <f>Иные!B113</f>
        <v>0</v>
      </c>
      <c r="O121" s="14">
        <f>Иные!C113</f>
        <v>0</v>
      </c>
      <c r="P121" s="14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pans="1:31" s="12" customFormat="1" ht="15.75" x14ac:dyDescent="0.25">
      <c r="A122" s="154" t="s">
        <v>412</v>
      </c>
      <c r="B122" s="197">
        <f t="shared" si="40"/>
        <v>593.75279999999998</v>
      </c>
      <c r="C122" s="197">
        <f t="shared" si="41"/>
        <v>33.3292</v>
      </c>
      <c r="D122" s="197">
        <f t="shared" si="63"/>
        <v>5.6133124761685336</v>
      </c>
      <c r="E122" s="14"/>
      <c r="F122" s="14"/>
      <c r="G122" s="47"/>
      <c r="H122" s="128">
        <f>Субсидии!B118</f>
        <v>417.55279999999999</v>
      </c>
      <c r="I122" s="128">
        <f>Субсидии!C118</f>
        <v>0</v>
      </c>
      <c r="J122" s="14"/>
      <c r="K122" s="14">
        <f>'Субвенции '!B121</f>
        <v>93.7</v>
      </c>
      <c r="L122" s="14">
        <f>'Субвенции '!C121</f>
        <v>33.3292</v>
      </c>
      <c r="M122" s="14">
        <f t="shared" si="64"/>
        <v>35.5701173959445</v>
      </c>
      <c r="N122" s="14">
        <f>Иные!B114</f>
        <v>82.5</v>
      </c>
      <c r="O122" s="14">
        <f>Иные!C114</f>
        <v>0</v>
      </c>
      <c r="P122" s="14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1" s="12" customFormat="1" ht="15.75" x14ac:dyDescent="0.25">
      <c r="A123" s="154" t="s">
        <v>541</v>
      </c>
      <c r="B123" s="197">
        <f t="shared" si="40"/>
        <v>221.10000000000002</v>
      </c>
      <c r="C123" s="197">
        <f t="shared" si="41"/>
        <v>33.326900000000002</v>
      </c>
      <c r="D123" s="197">
        <f t="shared" si="63"/>
        <v>15.073224785165081</v>
      </c>
      <c r="E123" s="14"/>
      <c r="F123" s="14"/>
      <c r="G123" s="47"/>
      <c r="H123" s="128">
        <f>Субсидии!B119</f>
        <v>0</v>
      </c>
      <c r="I123" s="128">
        <f>Субсидии!C119</f>
        <v>0</v>
      </c>
      <c r="J123" s="14"/>
      <c r="K123" s="14">
        <f>'Субвенции '!B122</f>
        <v>93.7</v>
      </c>
      <c r="L123" s="14">
        <f>'Субвенции '!C122</f>
        <v>33.326900000000002</v>
      </c>
      <c r="M123" s="14">
        <f t="shared" si="64"/>
        <v>35.567662753468518</v>
      </c>
      <c r="N123" s="14">
        <f>Иные!B115</f>
        <v>127.4</v>
      </c>
      <c r="O123" s="14">
        <f>Иные!C115</f>
        <v>0</v>
      </c>
      <c r="P123" s="14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pans="1:31" s="28" customFormat="1" ht="31.5" x14ac:dyDescent="0.25">
      <c r="A124" s="78" t="s">
        <v>357</v>
      </c>
      <c r="B124" s="82">
        <f t="shared" si="40"/>
        <v>361403.59149000008</v>
      </c>
      <c r="C124" s="82">
        <f t="shared" si="41"/>
        <v>167956.05995999998</v>
      </c>
      <c r="D124" s="82">
        <f t="shared" ref="D124" si="65">C124/B124*100</f>
        <v>46.473268089989986</v>
      </c>
      <c r="E124" s="82">
        <f t="shared" ref="E124:F124" si="66">SUM(E125:E137)</f>
        <v>86124.900000000009</v>
      </c>
      <c r="F124" s="82">
        <f t="shared" si="66"/>
        <v>39125.450000000004</v>
      </c>
      <c r="G124" s="84">
        <f t="shared" si="19"/>
        <v>45.428731992722199</v>
      </c>
      <c r="H124" s="82">
        <f>SUM(H125:H137)</f>
        <v>49472.782489999991</v>
      </c>
      <c r="I124" s="82">
        <f t="shared" ref="I124:O124" si="67">SUM(I125:I137)</f>
        <v>10522.956259999999</v>
      </c>
      <c r="J124" s="82">
        <f t="shared" si="20"/>
        <v>21.270192882575426</v>
      </c>
      <c r="K124" s="82">
        <f t="shared" si="67"/>
        <v>216261.10000000006</v>
      </c>
      <c r="L124" s="82">
        <f t="shared" si="67"/>
        <v>111375.34469999997</v>
      </c>
      <c r="M124" s="82">
        <f t="shared" si="21"/>
        <v>51.500406083202179</v>
      </c>
      <c r="N124" s="82">
        <f t="shared" si="67"/>
        <v>9544.8090000000011</v>
      </c>
      <c r="O124" s="82">
        <f t="shared" si="67"/>
        <v>6932.3090000000002</v>
      </c>
      <c r="P124" s="82">
        <f t="shared" si="22"/>
        <v>72.629101326176354</v>
      </c>
      <c r="Q124" s="198"/>
      <c r="R124" s="198"/>
      <c r="S124" s="198"/>
      <c r="T124" s="198"/>
      <c r="U124" s="198"/>
      <c r="V124" s="198"/>
      <c r="W124" s="198"/>
      <c r="X124" s="198"/>
      <c r="Y124" s="198"/>
      <c r="Z124" s="198"/>
      <c r="AA124" s="198"/>
      <c r="AB124" s="198"/>
      <c r="AC124" s="198"/>
      <c r="AD124" s="198"/>
      <c r="AE124" s="198"/>
    </row>
    <row r="125" spans="1:31" s="12" customFormat="1" ht="31.5" x14ac:dyDescent="0.25">
      <c r="A125" s="153" t="s">
        <v>356</v>
      </c>
      <c r="B125" s="14">
        <f t="shared" si="40"/>
        <v>354715.5498199999</v>
      </c>
      <c r="C125" s="14">
        <f t="shared" si="41"/>
        <v>167285.07860000001</v>
      </c>
      <c r="D125" s="14">
        <f t="shared" si="15"/>
        <v>47.160345433091017</v>
      </c>
      <c r="E125" s="15">
        <f>Дотации!B19</f>
        <v>86124.900000000009</v>
      </c>
      <c r="F125" s="15">
        <f>Дотации!C19</f>
        <v>39125.450000000004</v>
      </c>
      <c r="G125" s="15">
        <f t="shared" si="19"/>
        <v>45.428731992722199</v>
      </c>
      <c r="H125" s="14">
        <f>Субсидии!B121</f>
        <v>44534.540819999987</v>
      </c>
      <c r="I125" s="14">
        <f>Субсидии!C121</f>
        <v>10297.81826</v>
      </c>
      <c r="J125" s="14">
        <f t="shared" si="20"/>
        <v>23.123216430190201</v>
      </c>
      <c r="K125" s="14">
        <f>'Субвенции '!B124</f>
        <v>214949.39999999994</v>
      </c>
      <c r="L125" s="14">
        <f>'Субвенции '!C124</f>
        <v>110929.50133999999</v>
      </c>
      <c r="M125" s="14">
        <f t="shared" si="21"/>
        <v>51.607262611572779</v>
      </c>
      <c r="N125" s="14">
        <f>Иные!B117</f>
        <v>9106.7090000000007</v>
      </c>
      <c r="O125" s="14">
        <f>Иные!C117</f>
        <v>6932.3090000000002</v>
      </c>
      <c r="P125" s="14">
        <f t="shared" si="22"/>
        <v>76.123097817224632</v>
      </c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pans="1:31" s="12" customFormat="1" ht="15.75" x14ac:dyDescent="0.25">
      <c r="A126" s="154" t="s">
        <v>542</v>
      </c>
      <c r="B126" s="197">
        <f t="shared" si="40"/>
        <v>1101.5</v>
      </c>
      <c r="C126" s="197">
        <f t="shared" si="41"/>
        <v>33.31035</v>
      </c>
      <c r="D126" s="197">
        <f t="shared" ref="D126:D135" si="68">C126/B126*100</f>
        <v>3.0240898774398546</v>
      </c>
      <c r="E126" s="14"/>
      <c r="F126" s="14"/>
      <c r="G126" s="47"/>
      <c r="H126" s="128">
        <f>Субсидии!B122</f>
        <v>1000</v>
      </c>
      <c r="I126" s="128">
        <f>Субсидии!C122</f>
        <v>0</v>
      </c>
      <c r="J126" s="14">
        <f t="shared" si="20"/>
        <v>0</v>
      </c>
      <c r="K126" s="14">
        <f>'Субвенции '!B125</f>
        <v>93.7</v>
      </c>
      <c r="L126" s="14">
        <f>'Субвенции '!C125</f>
        <v>33.31035</v>
      </c>
      <c r="M126" s="14">
        <f t="shared" ref="M126:M135" si="69">L126/K126*100</f>
        <v>35.549999999999997</v>
      </c>
      <c r="N126" s="14">
        <f>Иные!B119</f>
        <v>7.8</v>
      </c>
      <c r="O126" s="14">
        <f>Иные!C119</f>
        <v>0</v>
      </c>
      <c r="P126" s="14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pans="1:31" s="12" customFormat="1" ht="15.75" x14ac:dyDescent="0.25">
      <c r="A127" s="154" t="s">
        <v>543</v>
      </c>
      <c r="B127" s="197">
        <f t="shared" si="40"/>
        <v>651.36</v>
      </c>
      <c r="C127" s="197">
        <f t="shared" si="41"/>
        <v>188.74304000000001</v>
      </c>
      <c r="D127" s="197">
        <f t="shared" si="68"/>
        <v>28.976762466224514</v>
      </c>
      <c r="E127" s="14"/>
      <c r="F127" s="14"/>
      <c r="G127" s="47"/>
      <c r="H127" s="128">
        <f>Субсидии!B123</f>
        <v>540.55999999999995</v>
      </c>
      <c r="I127" s="128">
        <f>Субсидии!C123</f>
        <v>162.16800000000001</v>
      </c>
      <c r="J127" s="14">
        <f t="shared" si="20"/>
        <v>30.000000000000004</v>
      </c>
      <c r="K127" s="14">
        <f>'Субвенции '!B126</f>
        <v>93.7</v>
      </c>
      <c r="L127" s="14">
        <f>'Субвенции '!C126</f>
        <v>26.575040000000001</v>
      </c>
      <c r="M127" s="14">
        <f t="shared" si="69"/>
        <v>28.361835645677697</v>
      </c>
      <c r="N127" s="14">
        <f>Иные!B118</f>
        <v>17.100000000000001</v>
      </c>
      <c r="O127" s="14">
        <f>Иные!C118</f>
        <v>0</v>
      </c>
      <c r="P127" s="14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pans="1:31" s="12" customFormat="1" ht="15.75" x14ac:dyDescent="0.25">
      <c r="A128" s="154" t="s">
        <v>544</v>
      </c>
      <c r="B128" s="197">
        <f t="shared" si="40"/>
        <v>380.6</v>
      </c>
      <c r="C128" s="197">
        <f t="shared" si="41"/>
        <v>72.876979999999989</v>
      </c>
      <c r="D128" s="197">
        <f t="shared" si="68"/>
        <v>19.147919075144504</v>
      </c>
      <c r="E128" s="14"/>
      <c r="F128" s="14"/>
      <c r="G128" s="47"/>
      <c r="H128" s="128">
        <f>Субсидии!B124</f>
        <v>0</v>
      </c>
      <c r="I128" s="128">
        <f>Субсидии!C124</f>
        <v>0</v>
      </c>
      <c r="J128" s="14"/>
      <c r="K128" s="14">
        <f>'Субвенции '!B127</f>
        <v>234.2</v>
      </c>
      <c r="L128" s="14">
        <f>'Субвенции '!C127</f>
        <v>72.876979999999989</v>
      </c>
      <c r="M128" s="14">
        <f t="shared" si="69"/>
        <v>31.117412467976084</v>
      </c>
      <c r="N128" s="14">
        <f>Иные!B120</f>
        <v>146.4</v>
      </c>
      <c r="O128" s="14">
        <f>Иные!C120</f>
        <v>0</v>
      </c>
      <c r="P128" s="14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pans="1:31" s="12" customFormat="1" ht="15.75" x14ac:dyDescent="0.25">
      <c r="A129" s="154" t="s">
        <v>545</v>
      </c>
      <c r="B129" s="197">
        <f t="shared" si="40"/>
        <v>146.4</v>
      </c>
      <c r="C129" s="197">
        <f t="shared" si="41"/>
        <v>33.31035</v>
      </c>
      <c r="D129" s="197">
        <f t="shared" si="68"/>
        <v>22.75297131147541</v>
      </c>
      <c r="E129" s="14"/>
      <c r="F129" s="14"/>
      <c r="G129" s="47"/>
      <c r="H129" s="128"/>
      <c r="I129" s="128"/>
      <c r="J129" s="14"/>
      <c r="K129" s="14">
        <f>'Субвенции '!B128</f>
        <v>93.7</v>
      </c>
      <c r="L129" s="14">
        <f>'Субвенции '!C128</f>
        <v>33.31035</v>
      </c>
      <c r="M129" s="14">
        <f t="shared" si="69"/>
        <v>35.549999999999997</v>
      </c>
      <c r="N129" s="14">
        <f>Иные!B121</f>
        <v>52.7</v>
      </c>
      <c r="O129" s="14">
        <f>Иные!C121</f>
        <v>0</v>
      </c>
      <c r="P129" s="14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pans="1:31" s="12" customFormat="1" ht="15.75" x14ac:dyDescent="0.25">
      <c r="A130" s="154" t="s">
        <v>355</v>
      </c>
      <c r="B130" s="197">
        <f t="shared" si="40"/>
        <v>2362.1</v>
      </c>
      <c r="C130" s="197">
        <f t="shared" si="41"/>
        <v>79.908550000000005</v>
      </c>
      <c r="D130" s="197">
        <f t="shared" si="68"/>
        <v>3.3829452605732189</v>
      </c>
      <c r="E130" s="14"/>
      <c r="F130" s="14"/>
      <c r="G130" s="47"/>
      <c r="H130" s="128">
        <f>Субсидии!B130</f>
        <v>2127.9</v>
      </c>
      <c r="I130" s="128">
        <f>Субсидии!C130</f>
        <v>0</v>
      </c>
      <c r="J130" s="14">
        <f t="shared" si="20"/>
        <v>0</v>
      </c>
      <c r="K130" s="14">
        <f>'Субвенции '!B129</f>
        <v>234.2</v>
      </c>
      <c r="L130" s="14">
        <f>'Субвенции '!C129</f>
        <v>79.908550000000005</v>
      </c>
      <c r="M130" s="14">
        <f t="shared" si="69"/>
        <v>34.119790777113586</v>
      </c>
      <c r="N130" s="14">
        <f>Иные!B122</f>
        <v>0</v>
      </c>
      <c r="O130" s="14"/>
      <c r="P130" s="14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spans="1:31" s="12" customFormat="1" ht="15.75" x14ac:dyDescent="0.25">
      <c r="A131" s="154" t="s">
        <v>546</v>
      </c>
      <c r="B131" s="197">
        <f t="shared" si="40"/>
        <v>93.7</v>
      </c>
      <c r="C131" s="197">
        <f t="shared" si="41"/>
        <v>33.310339999999997</v>
      </c>
      <c r="D131" s="197">
        <f t="shared" si="68"/>
        <v>35.549989327641399</v>
      </c>
      <c r="E131" s="14"/>
      <c r="F131" s="14"/>
      <c r="G131" s="47"/>
      <c r="H131" s="128">
        <f>Субсидии!B126</f>
        <v>0</v>
      </c>
      <c r="I131" s="128">
        <f>Субсидии!C126</f>
        <v>0</v>
      </c>
      <c r="J131" s="14"/>
      <c r="K131" s="14">
        <f>'Субвенции '!B130</f>
        <v>93.7</v>
      </c>
      <c r="L131" s="14">
        <f>'Субвенции '!C130</f>
        <v>33.310339999999997</v>
      </c>
      <c r="M131" s="14">
        <f t="shared" si="69"/>
        <v>35.549989327641399</v>
      </c>
      <c r="N131" s="14"/>
      <c r="O131" s="14"/>
      <c r="P131" s="14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spans="1:31" s="12" customFormat="1" ht="15.75" x14ac:dyDescent="0.25">
      <c r="A132" s="154" t="s">
        <v>696</v>
      </c>
      <c r="B132" s="197">
        <f t="shared" si="40"/>
        <v>148.19999999999999</v>
      </c>
      <c r="C132" s="197">
        <f t="shared" si="41"/>
        <v>33.31035</v>
      </c>
      <c r="D132" s="197">
        <f t="shared" si="68"/>
        <v>22.476619433198383</v>
      </c>
      <c r="E132" s="14"/>
      <c r="F132" s="14"/>
      <c r="G132" s="47"/>
      <c r="H132" s="128"/>
      <c r="I132" s="128"/>
      <c r="J132" s="14"/>
      <c r="K132" s="14">
        <f>'Субвенции '!B131</f>
        <v>93.7</v>
      </c>
      <c r="L132" s="14">
        <f>'Субвенции '!C131</f>
        <v>33.31035</v>
      </c>
      <c r="M132" s="14">
        <f t="shared" si="69"/>
        <v>35.549999999999997</v>
      </c>
      <c r="N132" s="14">
        <f>Иные!B123</f>
        <v>54.5</v>
      </c>
      <c r="O132" s="14">
        <f>Иные!C123</f>
        <v>0</v>
      </c>
      <c r="P132" s="14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spans="1:31" s="12" customFormat="1" ht="15.75" x14ac:dyDescent="0.25">
      <c r="A133" s="154" t="s">
        <v>547</v>
      </c>
      <c r="B133" s="197">
        <f t="shared" si="40"/>
        <v>471.87602000000004</v>
      </c>
      <c r="C133" s="197">
        <f t="shared" si="41"/>
        <v>96.280349999999999</v>
      </c>
      <c r="D133" s="197">
        <f t="shared" si="68"/>
        <v>20.403738676951626</v>
      </c>
      <c r="E133" s="14"/>
      <c r="F133" s="14"/>
      <c r="G133" s="47"/>
      <c r="H133" s="128">
        <f>Субсидии!B127</f>
        <v>351.07602000000003</v>
      </c>
      <c r="I133" s="128">
        <f>Субсидии!C127</f>
        <v>62.97</v>
      </c>
      <c r="J133" s="14">
        <f t="shared" si="20"/>
        <v>17.936286277826664</v>
      </c>
      <c r="K133" s="14">
        <f>'Субвенции '!B132</f>
        <v>93.7</v>
      </c>
      <c r="L133" s="14">
        <f>'Субвенции '!C132</f>
        <v>33.31035</v>
      </c>
      <c r="M133" s="14">
        <f t="shared" si="69"/>
        <v>35.549999999999997</v>
      </c>
      <c r="N133" s="14">
        <f>Иные!B124</f>
        <v>27.1</v>
      </c>
      <c r="O133" s="14">
        <f>Иные!C124</f>
        <v>0</v>
      </c>
      <c r="P133" s="14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</row>
    <row r="134" spans="1:31" s="12" customFormat="1" ht="15.75" x14ac:dyDescent="0.25">
      <c r="A134" s="154" t="s">
        <v>548</v>
      </c>
      <c r="B134" s="197">
        <f t="shared" si="40"/>
        <v>101.5</v>
      </c>
      <c r="C134" s="197">
        <f t="shared" si="41"/>
        <v>33.31035</v>
      </c>
      <c r="D134" s="197">
        <f t="shared" si="68"/>
        <v>32.818078817733991</v>
      </c>
      <c r="E134" s="14"/>
      <c r="F134" s="14"/>
      <c r="G134" s="47"/>
      <c r="H134" s="128"/>
      <c r="I134" s="128"/>
      <c r="J134" s="14"/>
      <c r="K134" s="14">
        <f>'Субвенции '!B133</f>
        <v>93.7</v>
      </c>
      <c r="L134" s="14">
        <f>'Субвенции '!C133</f>
        <v>33.31035</v>
      </c>
      <c r="M134" s="14">
        <f t="shared" si="69"/>
        <v>35.549999999999997</v>
      </c>
      <c r="N134" s="14">
        <f>Иные!B125</f>
        <v>7.8</v>
      </c>
      <c r="O134" s="14">
        <f>Иные!C125</f>
        <v>0</v>
      </c>
      <c r="P134" s="1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</row>
    <row r="135" spans="1:31" s="12" customFormat="1" ht="15.75" x14ac:dyDescent="0.25">
      <c r="A135" s="154" t="s">
        <v>549</v>
      </c>
      <c r="B135" s="197">
        <f t="shared" si="40"/>
        <v>153.19999999999999</v>
      </c>
      <c r="C135" s="197">
        <f t="shared" si="41"/>
        <v>33.31035</v>
      </c>
      <c r="D135" s="197">
        <f t="shared" si="68"/>
        <v>21.743048302872065</v>
      </c>
      <c r="E135" s="14"/>
      <c r="F135" s="14"/>
      <c r="G135" s="47"/>
      <c r="H135" s="128">
        <f>Субсидии!B129</f>
        <v>0</v>
      </c>
      <c r="I135" s="128">
        <f>Субсидии!C129</f>
        <v>0</v>
      </c>
      <c r="J135" s="14"/>
      <c r="K135" s="14">
        <f>'Субвенции '!B134</f>
        <v>93.7</v>
      </c>
      <c r="L135" s="14">
        <f>'Субвенции '!C134</f>
        <v>33.31035</v>
      </c>
      <c r="M135" s="14">
        <f t="shared" si="69"/>
        <v>35.549999999999997</v>
      </c>
      <c r="N135" s="14">
        <f>Иные!B126</f>
        <v>59.5</v>
      </c>
      <c r="O135" s="14">
        <f>Иные!C126</f>
        <v>0</v>
      </c>
      <c r="P135" s="14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</row>
    <row r="136" spans="1:31" s="12" customFormat="1" ht="15.75" x14ac:dyDescent="0.25">
      <c r="A136" s="154" t="s">
        <v>695</v>
      </c>
      <c r="B136" s="197">
        <f t="shared" si="40"/>
        <v>0</v>
      </c>
      <c r="C136" s="197">
        <f t="shared" si="41"/>
        <v>0</v>
      </c>
      <c r="D136" s="197"/>
      <c r="E136" s="14"/>
      <c r="F136" s="14"/>
      <c r="G136" s="47"/>
      <c r="H136" s="128"/>
      <c r="I136" s="128"/>
      <c r="J136" s="14"/>
      <c r="K136" s="14">
        <f>'Субвенции '!B135</f>
        <v>0</v>
      </c>
      <c r="L136" s="14">
        <f>'Субвенции '!C135</f>
        <v>0</v>
      </c>
      <c r="M136" s="14"/>
      <c r="N136" s="14"/>
      <c r="O136" s="14"/>
      <c r="P136" s="14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</row>
    <row r="137" spans="1:31" s="12" customFormat="1" ht="15.75" x14ac:dyDescent="0.25">
      <c r="A137" s="154" t="s">
        <v>550</v>
      </c>
      <c r="B137" s="197">
        <f t="shared" si="40"/>
        <v>1077.60565</v>
      </c>
      <c r="C137" s="197">
        <f t="shared" si="41"/>
        <v>33.31035</v>
      </c>
      <c r="D137" s="197">
        <f>C137/B137*100</f>
        <v>3.0911447058578432</v>
      </c>
      <c r="E137" s="14"/>
      <c r="F137" s="14"/>
      <c r="G137" s="47"/>
      <c r="H137" s="128">
        <f>Субсидии!B131</f>
        <v>918.70564999999999</v>
      </c>
      <c r="I137" s="128">
        <f>Субсидии!C131</f>
        <v>0</v>
      </c>
      <c r="J137" s="14"/>
      <c r="K137" s="14">
        <f>'Субвенции '!B136</f>
        <v>93.7</v>
      </c>
      <c r="L137" s="14">
        <f>'Субвенции '!C136</f>
        <v>33.31035</v>
      </c>
      <c r="M137" s="14">
        <f>L137/K137*100</f>
        <v>35.549999999999997</v>
      </c>
      <c r="N137" s="14">
        <f>Иные!B127</f>
        <v>65.2</v>
      </c>
      <c r="O137" s="14">
        <f>Иные!C127</f>
        <v>0</v>
      </c>
      <c r="P137" s="14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</row>
    <row r="138" spans="1:31" s="28" customFormat="1" ht="31.5" x14ac:dyDescent="0.25">
      <c r="A138" s="200" t="s">
        <v>360</v>
      </c>
      <c r="B138" s="82">
        <f t="shared" ref="B138:B201" si="70">E138+H138+K138+N138</f>
        <v>772905.18500000006</v>
      </c>
      <c r="C138" s="82">
        <f t="shared" ref="C138:C201" si="71">F138+I138+L138+O138</f>
        <v>372713.97336000006</v>
      </c>
      <c r="D138" s="82">
        <f t="shared" ref="D138" si="72">C138/B138*100</f>
        <v>48.222470309860846</v>
      </c>
      <c r="E138" s="89">
        <f t="shared" ref="E138:F138" si="73">SUM(E139:E150)</f>
        <v>180034.76</v>
      </c>
      <c r="F138" s="89">
        <f t="shared" si="73"/>
        <v>77884.760000000009</v>
      </c>
      <c r="G138" s="84">
        <f t="shared" si="19"/>
        <v>43.260956939648771</v>
      </c>
      <c r="H138" s="89">
        <f>SUM(H139:H150)</f>
        <v>74509.561000000016</v>
      </c>
      <c r="I138" s="89">
        <f t="shared" ref="I138:O138" si="74">SUM(I139:I150)</f>
        <v>22092.608789999995</v>
      </c>
      <c r="J138" s="82">
        <f t="shared" si="20"/>
        <v>29.65070320304261</v>
      </c>
      <c r="K138" s="89">
        <f t="shared" si="74"/>
        <v>488039.20000000007</v>
      </c>
      <c r="L138" s="89">
        <f t="shared" si="74"/>
        <v>246617.91803000003</v>
      </c>
      <c r="M138" s="82">
        <f t="shared" si="21"/>
        <v>50.532399452748876</v>
      </c>
      <c r="N138" s="89">
        <f t="shared" si="74"/>
        <v>30321.663999999997</v>
      </c>
      <c r="O138" s="89">
        <f t="shared" si="74"/>
        <v>26118.686540000002</v>
      </c>
      <c r="P138" s="82">
        <f t="shared" si="22"/>
        <v>86.138697863019672</v>
      </c>
      <c r="Q138" s="198"/>
      <c r="R138" s="198"/>
      <c r="S138" s="198"/>
      <c r="T138" s="198"/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8"/>
      <c r="AE138" s="198"/>
    </row>
    <row r="139" spans="1:31" s="12" customFormat="1" ht="31.5" x14ac:dyDescent="0.25">
      <c r="A139" s="153" t="s">
        <v>359</v>
      </c>
      <c r="B139" s="14">
        <f t="shared" si="70"/>
        <v>759017.424</v>
      </c>
      <c r="C139" s="14">
        <f t="shared" si="71"/>
        <v>366617.33252000005</v>
      </c>
      <c r="D139" s="14">
        <f t="shared" si="15"/>
        <v>48.301570020347789</v>
      </c>
      <c r="E139" s="15">
        <f>Дотации!B20</f>
        <v>180034.76</v>
      </c>
      <c r="F139" s="15">
        <f>Дотации!C20</f>
        <v>77884.760000000009</v>
      </c>
      <c r="G139" s="15">
        <f t="shared" si="19"/>
        <v>43.260956939648771</v>
      </c>
      <c r="H139" s="14">
        <f>Субсидии!B133</f>
        <v>62661.4</v>
      </c>
      <c r="I139" s="14">
        <f>Субсидии!C133</f>
        <v>16514.874369999998</v>
      </c>
      <c r="J139" s="14">
        <f t="shared" si="20"/>
        <v>26.355737934358309</v>
      </c>
      <c r="K139" s="14">
        <f>'Субвенции '!B138</f>
        <v>486727.6</v>
      </c>
      <c r="L139" s="14">
        <f>'Субвенции '!C138</f>
        <v>246099.01161000005</v>
      </c>
      <c r="M139" s="14">
        <f t="shared" si="21"/>
        <v>50.561959422477798</v>
      </c>
      <c r="N139" s="14">
        <f>Иные!B129</f>
        <v>29593.664000000001</v>
      </c>
      <c r="O139" s="14">
        <f>Иные!C129</f>
        <v>26118.686540000002</v>
      </c>
      <c r="P139" s="14">
        <f t="shared" si="22"/>
        <v>88.257697796393174</v>
      </c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</row>
    <row r="140" spans="1:31" s="12" customFormat="1" ht="15.75" x14ac:dyDescent="0.25">
      <c r="A140" s="154" t="s">
        <v>551</v>
      </c>
      <c r="B140" s="197">
        <f t="shared" si="70"/>
        <v>6660.1</v>
      </c>
      <c r="C140" s="197">
        <f t="shared" si="71"/>
        <v>4999.9344199999996</v>
      </c>
      <c r="D140" s="197">
        <f>C140/B140*100</f>
        <v>75.072963168721188</v>
      </c>
      <c r="E140" s="14"/>
      <c r="F140" s="14"/>
      <c r="G140" s="47"/>
      <c r="H140" s="128">
        <f>Субсидии!B134</f>
        <v>6660.1</v>
      </c>
      <c r="I140" s="128">
        <f>Субсидии!C134</f>
        <v>4999.9344199999996</v>
      </c>
      <c r="J140" s="14">
        <f>I140/H140*100</f>
        <v>75.072963168721188</v>
      </c>
      <c r="K140" s="14"/>
      <c r="L140" s="14"/>
      <c r="M140" s="14"/>
      <c r="N140" s="14">
        <f>Иные!B130</f>
        <v>0</v>
      </c>
      <c r="O140" s="14">
        <f>Иные!C130</f>
        <v>0</v>
      </c>
      <c r="P140" s="14">
        <f>Иные!D130</f>
        <v>0</v>
      </c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</row>
    <row r="141" spans="1:31" s="12" customFormat="1" ht="15.75" x14ac:dyDescent="0.25">
      <c r="A141" s="154" t="s">
        <v>552</v>
      </c>
      <c r="B141" s="197">
        <f t="shared" si="70"/>
        <v>233.7</v>
      </c>
      <c r="C141" s="197">
        <f t="shared" si="71"/>
        <v>33.778199999999998</v>
      </c>
      <c r="D141" s="197">
        <f>C141/B141*100</f>
        <v>14.453658536585365</v>
      </c>
      <c r="E141" s="14"/>
      <c r="F141" s="14"/>
      <c r="G141" s="47"/>
      <c r="H141" s="128"/>
      <c r="I141" s="128"/>
      <c r="J141" s="14"/>
      <c r="K141" s="14">
        <f>'Субвенции '!B139</f>
        <v>93.7</v>
      </c>
      <c r="L141" s="14">
        <f>'Субвенции '!C139</f>
        <v>33.778199999999998</v>
      </c>
      <c r="M141" s="14">
        <f>L141/K141*100</f>
        <v>36.049306296691562</v>
      </c>
      <c r="N141" s="14">
        <f>Иные!B131</f>
        <v>140</v>
      </c>
      <c r="O141" s="14">
        <f>Иные!C131</f>
        <v>0</v>
      </c>
      <c r="P141" s="14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</row>
    <row r="142" spans="1:31" s="12" customFormat="1" ht="15.75" x14ac:dyDescent="0.25">
      <c r="A142" s="154" t="s">
        <v>553</v>
      </c>
      <c r="B142" s="197">
        <f t="shared" si="70"/>
        <v>624.4</v>
      </c>
      <c r="C142" s="197">
        <f t="shared" si="71"/>
        <v>89.346100000000007</v>
      </c>
      <c r="D142" s="197">
        <f>C142/B142*100</f>
        <v>14.309112748238309</v>
      </c>
      <c r="E142" s="14"/>
      <c r="F142" s="14"/>
      <c r="G142" s="47"/>
      <c r="H142" s="128">
        <f>Субсидии!B136</f>
        <v>302.10000000000002</v>
      </c>
      <c r="I142" s="128">
        <f>Субсидии!C136</f>
        <v>0</v>
      </c>
      <c r="J142" s="14">
        <f>I142/H142*100</f>
        <v>0</v>
      </c>
      <c r="K142" s="14">
        <f>'Субвенции '!B140</f>
        <v>234.2</v>
      </c>
      <c r="L142" s="14">
        <f>'Субвенции '!C140</f>
        <v>89.346100000000007</v>
      </c>
      <c r="M142" s="14">
        <f>L142/K142*100</f>
        <v>38.149487617421016</v>
      </c>
      <c r="N142" s="14">
        <f>Иные!B132</f>
        <v>88.1</v>
      </c>
      <c r="O142" s="14">
        <f>Иные!C132</f>
        <v>0</v>
      </c>
      <c r="P142" s="14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</row>
    <row r="143" spans="1:31" s="12" customFormat="1" ht="15.75" x14ac:dyDescent="0.25">
      <c r="A143" s="154" t="s">
        <v>697</v>
      </c>
      <c r="B143" s="197">
        <f t="shared" si="70"/>
        <v>0</v>
      </c>
      <c r="C143" s="197">
        <f t="shared" si="71"/>
        <v>0</v>
      </c>
      <c r="D143" s="197"/>
      <c r="E143" s="14"/>
      <c r="F143" s="14"/>
      <c r="G143" s="47"/>
      <c r="H143" s="128"/>
      <c r="I143" s="128"/>
      <c r="J143" s="14"/>
      <c r="K143" s="14">
        <f>'Субвенции '!B141</f>
        <v>0</v>
      </c>
      <c r="L143" s="14">
        <f>'Субвенции '!C141</f>
        <v>0</v>
      </c>
      <c r="M143" s="14"/>
      <c r="N143" s="14"/>
      <c r="O143" s="14"/>
      <c r="P143" s="14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</row>
    <row r="144" spans="1:31" s="12" customFormat="1" ht="15.75" x14ac:dyDescent="0.25">
      <c r="A144" s="154" t="s">
        <v>554</v>
      </c>
      <c r="B144" s="197">
        <f t="shared" si="70"/>
        <v>999.99600000000009</v>
      </c>
      <c r="C144" s="197">
        <f t="shared" si="71"/>
        <v>36.138949999999994</v>
      </c>
      <c r="D144" s="197">
        <f t="shared" ref="D144:D149" si="75">C144/B144*100</f>
        <v>3.6139094556378217</v>
      </c>
      <c r="E144" s="14"/>
      <c r="F144" s="14"/>
      <c r="G144" s="47"/>
      <c r="H144" s="128">
        <f>Субсидии!B137</f>
        <v>785.69600000000003</v>
      </c>
      <c r="I144" s="128"/>
      <c r="J144" s="14"/>
      <c r="K144" s="14">
        <f>'Субвенции '!B142</f>
        <v>93.7</v>
      </c>
      <c r="L144" s="14">
        <f>'Субвенции '!C142</f>
        <v>36.138949999999994</v>
      </c>
      <c r="M144" s="14">
        <f t="shared" ref="M144:M149" si="76">L144/K144*100</f>
        <v>38.568783351120587</v>
      </c>
      <c r="N144" s="14">
        <f>Иные!B133</f>
        <v>120.6</v>
      </c>
      <c r="O144" s="14">
        <f>Иные!C133</f>
        <v>0</v>
      </c>
      <c r="P144" s="1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</row>
    <row r="145" spans="1:31" s="12" customFormat="1" ht="15.75" x14ac:dyDescent="0.25">
      <c r="A145" s="154" t="s">
        <v>555</v>
      </c>
      <c r="B145" s="197">
        <f t="shared" si="70"/>
        <v>827.35300000000007</v>
      </c>
      <c r="C145" s="197">
        <f t="shared" si="71"/>
        <v>36.231139999999996</v>
      </c>
      <c r="D145" s="197">
        <f t="shared" si="75"/>
        <v>4.3791634284277681</v>
      </c>
      <c r="E145" s="14"/>
      <c r="F145" s="14"/>
      <c r="G145" s="47"/>
      <c r="H145" s="128">
        <f>Субсидии!B138</f>
        <v>655.65300000000002</v>
      </c>
      <c r="I145" s="128"/>
      <c r="J145" s="14"/>
      <c r="K145" s="14">
        <f>'Субвенции '!B143</f>
        <v>93.7</v>
      </c>
      <c r="L145" s="14">
        <f>'Субвенции '!C143</f>
        <v>36.231139999999996</v>
      </c>
      <c r="M145" s="14">
        <f t="shared" si="76"/>
        <v>38.667171824973309</v>
      </c>
      <c r="N145" s="14">
        <f>Иные!B134</f>
        <v>78</v>
      </c>
      <c r="O145" s="14">
        <f>Иные!C134</f>
        <v>0</v>
      </c>
      <c r="P145" s="14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</row>
    <row r="146" spans="1:31" s="12" customFormat="1" ht="15.75" x14ac:dyDescent="0.25">
      <c r="A146" s="154" t="s">
        <v>556</v>
      </c>
      <c r="B146" s="197">
        <f t="shared" si="70"/>
        <v>181.8</v>
      </c>
      <c r="C146" s="197">
        <f t="shared" si="71"/>
        <v>38.301859999999998</v>
      </c>
      <c r="D146" s="197">
        <f t="shared" si="75"/>
        <v>21.068129812981297</v>
      </c>
      <c r="E146" s="14"/>
      <c r="F146" s="14"/>
      <c r="G146" s="47"/>
      <c r="H146" s="128">
        <f>Субсидии!B139</f>
        <v>0</v>
      </c>
      <c r="I146" s="128">
        <f>Субсидии!C139</f>
        <v>0</v>
      </c>
      <c r="J146" s="14"/>
      <c r="K146" s="14">
        <f>'Субвенции '!B144</f>
        <v>93.7</v>
      </c>
      <c r="L146" s="14">
        <f>'Субвенции '!C144</f>
        <v>38.301859999999998</v>
      </c>
      <c r="M146" s="14">
        <f t="shared" si="76"/>
        <v>40.877118463180359</v>
      </c>
      <c r="N146" s="14">
        <f>Иные!B135</f>
        <v>88.1</v>
      </c>
      <c r="O146" s="14">
        <f>Иные!C135</f>
        <v>0</v>
      </c>
      <c r="P146" s="14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</row>
    <row r="147" spans="1:31" s="12" customFormat="1" ht="15.75" x14ac:dyDescent="0.25">
      <c r="A147" s="154" t="s">
        <v>557</v>
      </c>
      <c r="B147" s="197">
        <f t="shared" si="70"/>
        <v>1386.26</v>
      </c>
      <c r="C147" s="197">
        <f t="shared" si="71"/>
        <v>396.27027000000004</v>
      </c>
      <c r="D147" s="197">
        <f t="shared" si="75"/>
        <v>28.5855661997028</v>
      </c>
      <c r="E147" s="14"/>
      <c r="F147" s="14"/>
      <c r="G147" s="47"/>
      <c r="H147" s="128">
        <f>Субсидии!B140</f>
        <v>1038.06</v>
      </c>
      <c r="I147" s="128">
        <f>Субсидии!C140</f>
        <v>302.10000000000002</v>
      </c>
      <c r="J147" s="14">
        <f>I147/H147*100</f>
        <v>29.10236402520086</v>
      </c>
      <c r="K147" s="14">
        <f>'Субвенции '!B145</f>
        <v>234.2</v>
      </c>
      <c r="L147" s="14">
        <f>'Субвенции '!C145</f>
        <v>94.170270000000002</v>
      </c>
      <c r="M147" s="14">
        <f t="shared" si="76"/>
        <v>40.209338172502143</v>
      </c>
      <c r="N147" s="14">
        <f>Иные!B136</f>
        <v>114</v>
      </c>
      <c r="O147" s="14">
        <f>Иные!C136</f>
        <v>0</v>
      </c>
      <c r="P147" s="14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</row>
    <row r="148" spans="1:31" s="12" customFormat="1" ht="15.75" x14ac:dyDescent="0.25">
      <c r="A148" s="154" t="s">
        <v>558</v>
      </c>
      <c r="B148" s="197">
        <f t="shared" si="70"/>
        <v>1530.2</v>
      </c>
      <c r="C148" s="197">
        <f t="shared" si="71"/>
        <v>373.78953999999999</v>
      </c>
      <c r="D148" s="197">
        <f t="shared" si="75"/>
        <v>24.427495752189255</v>
      </c>
      <c r="E148" s="14"/>
      <c r="F148" s="14"/>
      <c r="G148" s="47"/>
      <c r="H148" s="128">
        <f>Субсидии!B141</f>
        <v>1221.0999999999999</v>
      </c>
      <c r="I148" s="128">
        <f>Субсидии!C141</f>
        <v>275.7</v>
      </c>
      <c r="J148" s="14">
        <f>I148/H148*100</f>
        <v>22.578003439521744</v>
      </c>
      <c r="K148" s="14">
        <f>'Субвенции '!B146</f>
        <v>234.2</v>
      </c>
      <c r="L148" s="14">
        <f>'Субвенции '!C146</f>
        <v>98.08954</v>
      </c>
      <c r="M148" s="14">
        <f t="shared" si="76"/>
        <v>41.882809564474812</v>
      </c>
      <c r="N148" s="14">
        <f>Иные!B137</f>
        <v>74.900000000000006</v>
      </c>
      <c r="O148" s="14">
        <f>Иные!C137</f>
        <v>0</v>
      </c>
      <c r="P148" s="14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</row>
    <row r="149" spans="1:31" s="12" customFormat="1" ht="15.75" x14ac:dyDescent="0.25">
      <c r="A149" s="154" t="s">
        <v>559</v>
      </c>
      <c r="B149" s="197">
        <f t="shared" si="70"/>
        <v>1443.952</v>
      </c>
      <c r="C149" s="197">
        <f t="shared" si="71"/>
        <v>92.850359999999995</v>
      </c>
      <c r="D149" s="197">
        <f t="shared" si="75"/>
        <v>6.430294081797733</v>
      </c>
      <c r="E149" s="14"/>
      <c r="F149" s="14"/>
      <c r="G149" s="47"/>
      <c r="H149" s="128">
        <f>Субсидии!B142</f>
        <v>1185.452</v>
      </c>
      <c r="I149" s="128">
        <f>Субсидии!C142</f>
        <v>0</v>
      </c>
      <c r="J149" s="14">
        <f>I149/H149*100</f>
        <v>0</v>
      </c>
      <c r="K149" s="14">
        <f>'Субвенции '!B147</f>
        <v>234.2</v>
      </c>
      <c r="L149" s="14">
        <f>'Субвенции '!C147</f>
        <v>92.850359999999995</v>
      </c>
      <c r="M149" s="14">
        <f t="shared" si="76"/>
        <v>39.645755764304013</v>
      </c>
      <c r="N149" s="14">
        <f>Иные!B138</f>
        <v>24.3</v>
      </c>
      <c r="O149" s="14">
        <f>Иные!C138</f>
        <v>0</v>
      </c>
      <c r="P149" s="14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</row>
    <row r="150" spans="1:31" s="12" customFormat="1" ht="15.75" x14ac:dyDescent="0.25">
      <c r="A150" s="154" t="s">
        <v>698</v>
      </c>
      <c r="B150" s="197">
        <f t="shared" si="70"/>
        <v>0</v>
      </c>
      <c r="C150" s="197">
        <f t="shared" si="71"/>
        <v>0</v>
      </c>
      <c r="D150" s="197"/>
      <c r="E150" s="14"/>
      <c r="F150" s="14"/>
      <c r="G150" s="47"/>
      <c r="H150" s="128"/>
      <c r="I150" s="128"/>
      <c r="J150" s="14"/>
      <c r="K150" s="14">
        <f>'Субвенции '!B148</f>
        <v>0</v>
      </c>
      <c r="L150" s="14">
        <f>'Субвенции '!C148</f>
        <v>0</v>
      </c>
      <c r="M150" s="14"/>
      <c r="N150" s="14"/>
      <c r="O150" s="14"/>
      <c r="P150" s="14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</row>
    <row r="151" spans="1:31" s="28" customFormat="1" ht="31.5" x14ac:dyDescent="0.25">
      <c r="A151" s="78" t="s">
        <v>364</v>
      </c>
      <c r="B151" s="82">
        <f t="shared" si="70"/>
        <v>336300.79840999999</v>
      </c>
      <c r="C151" s="82">
        <f t="shared" si="71"/>
        <v>177357.63868000003</v>
      </c>
      <c r="D151" s="82">
        <f t="shared" ref="D151" si="77">C151/B151*100</f>
        <v>52.737798874855798</v>
      </c>
      <c r="E151" s="82">
        <f t="shared" ref="E151:F151" si="78">SUM(E152:E161)</f>
        <v>88824.7</v>
      </c>
      <c r="F151" s="82">
        <f t="shared" si="78"/>
        <v>31678</v>
      </c>
      <c r="G151" s="84">
        <f t="shared" si="19"/>
        <v>35.663503507470331</v>
      </c>
      <c r="H151" s="82">
        <f>SUM(H152:H161)</f>
        <v>49611.798410000003</v>
      </c>
      <c r="I151" s="82">
        <f t="shared" ref="I151:O151" si="79">SUM(I152:I161)</f>
        <v>13419.473279999998</v>
      </c>
      <c r="J151" s="82">
        <f t="shared" si="20"/>
        <v>27.048955510742186</v>
      </c>
      <c r="K151" s="82">
        <f t="shared" si="79"/>
        <v>183447.1</v>
      </c>
      <c r="L151" s="82">
        <f t="shared" si="79"/>
        <v>120962.46540000003</v>
      </c>
      <c r="M151" s="82">
        <f t="shared" si="21"/>
        <v>65.938608677924066</v>
      </c>
      <c r="N151" s="82">
        <f t="shared" si="79"/>
        <v>14417.200000000003</v>
      </c>
      <c r="O151" s="82">
        <f t="shared" si="79"/>
        <v>11297.7</v>
      </c>
      <c r="P151" s="82">
        <f t="shared" si="22"/>
        <v>78.362650167855051</v>
      </c>
      <c r="Q151" s="198"/>
      <c r="R151" s="198"/>
      <c r="S151" s="198"/>
      <c r="T151" s="198"/>
      <c r="U151" s="198"/>
      <c r="V151" s="198"/>
      <c r="W151" s="198"/>
      <c r="X151" s="198"/>
      <c r="Y151" s="198"/>
      <c r="Z151" s="198"/>
      <c r="AA151" s="198"/>
      <c r="AB151" s="198"/>
      <c r="AC151" s="198"/>
      <c r="AD151" s="198"/>
      <c r="AE151" s="198"/>
    </row>
    <row r="152" spans="1:31" s="12" customFormat="1" ht="31.5" x14ac:dyDescent="0.25">
      <c r="A152" s="153" t="s">
        <v>363</v>
      </c>
      <c r="B152" s="14">
        <f t="shared" si="70"/>
        <v>326934.32040999993</v>
      </c>
      <c r="C152" s="14">
        <f t="shared" si="71"/>
        <v>176814.10122000004</v>
      </c>
      <c r="D152" s="14">
        <f t="shared" si="15"/>
        <v>54.082453319144349</v>
      </c>
      <c r="E152" s="15">
        <f>Дотации!B21</f>
        <v>88824.7</v>
      </c>
      <c r="F152" s="15">
        <f>Дотации!C21</f>
        <v>31678</v>
      </c>
      <c r="G152" s="15">
        <f t="shared" si="19"/>
        <v>35.663503507470331</v>
      </c>
      <c r="H152" s="14">
        <f>Субсидии!B144</f>
        <v>42293.420410000006</v>
      </c>
      <c r="I152" s="14">
        <f>Субсидии!C144</f>
        <v>13419.473279999998</v>
      </c>
      <c r="J152" s="14">
        <f t="shared" si="20"/>
        <v>31.729458506569618</v>
      </c>
      <c r="K152" s="14">
        <f>'Субвенции '!B150</f>
        <v>182088.59999999992</v>
      </c>
      <c r="L152" s="14">
        <f>'Субвенции '!C150</f>
        <v>120418.92794000002</v>
      </c>
      <c r="M152" s="14">
        <f t="shared" si="21"/>
        <v>66.132052165813832</v>
      </c>
      <c r="N152" s="14">
        <f>Иные!B140</f>
        <v>13727.6</v>
      </c>
      <c r="O152" s="14">
        <f>Иные!C140</f>
        <v>11297.7</v>
      </c>
      <c r="P152" s="14">
        <f t="shared" si="22"/>
        <v>82.299163728546873</v>
      </c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</row>
    <row r="153" spans="1:31" s="12" customFormat="1" ht="15.75" x14ac:dyDescent="0.25">
      <c r="A153" s="154" t="s">
        <v>560</v>
      </c>
      <c r="B153" s="197">
        <f t="shared" si="70"/>
        <v>154</v>
      </c>
      <c r="C153" s="197">
        <f t="shared" si="71"/>
        <v>35.86835</v>
      </c>
      <c r="D153" s="197">
        <f t="shared" ref="D153:D161" si="80">C153/B153*100</f>
        <v>23.291136363636365</v>
      </c>
      <c r="E153" s="14"/>
      <c r="F153" s="14"/>
      <c r="G153" s="47"/>
      <c r="H153" s="128">
        <f>Субсидии!B146</f>
        <v>0</v>
      </c>
      <c r="I153" s="128">
        <f>Субсидии!C146</f>
        <v>0</v>
      </c>
      <c r="J153" s="14"/>
      <c r="K153" s="14">
        <f>'Субвенции '!B151</f>
        <v>93.7</v>
      </c>
      <c r="L153" s="14">
        <f>'Субвенции '!C151</f>
        <v>35.86835</v>
      </c>
      <c r="M153" s="14">
        <f t="shared" ref="M153:M161" si="81">L153/K153*100</f>
        <v>38.279989327641402</v>
      </c>
      <c r="N153" s="14">
        <f>Иные!B142</f>
        <v>60.3</v>
      </c>
      <c r="O153" s="14">
        <f>Иные!C142</f>
        <v>0</v>
      </c>
      <c r="P153" s="14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s="12" customFormat="1" ht="15.75" x14ac:dyDescent="0.25">
      <c r="A154" s="154" t="s">
        <v>561</v>
      </c>
      <c r="B154" s="197">
        <f t="shared" si="70"/>
        <v>343.29999999999995</v>
      </c>
      <c r="C154" s="197">
        <f t="shared" si="71"/>
        <v>89.671890000000005</v>
      </c>
      <c r="D154" s="197">
        <f t="shared" si="80"/>
        <v>26.120562190503939</v>
      </c>
      <c r="E154" s="14"/>
      <c r="F154" s="14"/>
      <c r="G154" s="47"/>
      <c r="H154" s="128">
        <f>Субсидии!B147</f>
        <v>0</v>
      </c>
      <c r="I154" s="128">
        <f>Субсидии!C147</f>
        <v>0</v>
      </c>
      <c r="J154" s="14"/>
      <c r="K154" s="14">
        <f>'Субвенции '!B152</f>
        <v>234.2</v>
      </c>
      <c r="L154" s="14">
        <f>'Субвенции '!C152</f>
        <v>89.671890000000005</v>
      </c>
      <c r="M154" s="14">
        <f t="shared" si="81"/>
        <v>38.288595217762598</v>
      </c>
      <c r="N154" s="14">
        <f>Иные!B143</f>
        <v>109.1</v>
      </c>
      <c r="O154" s="14">
        <f>Иные!C143</f>
        <v>0</v>
      </c>
      <c r="P154" s="1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</row>
    <row r="155" spans="1:31" s="12" customFormat="1" ht="15.75" x14ac:dyDescent="0.25">
      <c r="A155" s="154" t="s">
        <v>562</v>
      </c>
      <c r="B155" s="197">
        <f t="shared" si="70"/>
        <v>1138.8240000000001</v>
      </c>
      <c r="C155" s="197">
        <f t="shared" si="71"/>
        <v>35.86835</v>
      </c>
      <c r="D155" s="197">
        <f t="shared" si="80"/>
        <v>3.1495955476877899</v>
      </c>
      <c r="E155" s="14"/>
      <c r="F155" s="14"/>
      <c r="G155" s="47"/>
      <c r="H155" s="128">
        <f>Субсидии!B148</f>
        <v>936.12400000000002</v>
      </c>
      <c r="I155" s="128">
        <f>Субсидии!C148</f>
        <v>0</v>
      </c>
      <c r="J155" s="14"/>
      <c r="K155" s="14">
        <f>'Субвенции '!B153</f>
        <v>93.7</v>
      </c>
      <c r="L155" s="14">
        <f>'Субвенции '!C153</f>
        <v>35.86835</v>
      </c>
      <c r="M155" s="14">
        <f t="shared" si="81"/>
        <v>38.279989327641402</v>
      </c>
      <c r="N155" s="14">
        <f>Иные!B144</f>
        <v>109</v>
      </c>
      <c r="O155" s="14">
        <f>Иные!C144</f>
        <v>0</v>
      </c>
      <c r="P155" s="14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spans="1:31" s="12" customFormat="1" ht="15.75" x14ac:dyDescent="0.25">
      <c r="A156" s="154" t="s">
        <v>361</v>
      </c>
      <c r="B156" s="197">
        <f t="shared" si="70"/>
        <v>4252.8689999999997</v>
      </c>
      <c r="C156" s="197">
        <f t="shared" si="71"/>
        <v>202.78712999999999</v>
      </c>
      <c r="D156" s="197">
        <f t="shared" si="80"/>
        <v>4.7682430378175304</v>
      </c>
      <c r="E156" s="14"/>
      <c r="F156" s="14"/>
      <c r="G156" s="47"/>
      <c r="H156" s="128">
        <f>Субсидии!B145</f>
        <v>3784.4690000000001</v>
      </c>
      <c r="I156" s="128">
        <f>Субсидии!C145</f>
        <v>0</v>
      </c>
      <c r="J156" s="14">
        <f t="shared" ref="J156" si="82">I156/H156*100</f>
        <v>0</v>
      </c>
      <c r="K156" s="14">
        <f>'Субвенции '!B154</f>
        <v>468.4</v>
      </c>
      <c r="L156" s="14">
        <f>'Субвенции '!C154</f>
        <v>202.78712999999999</v>
      </c>
      <c r="M156" s="14">
        <f t="shared" si="81"/>
        <v>43.293580273270713</v>
      </c>
      <c r="N156" s="14">
        <f>Иные!B141</f>
        <v>0</v>
      </c>
      <c r="O156" s="14">
        <f>Иные!C141</f>
        <v>0</v>
      </c>
      <c r="P156" s="14">
        <f>Иные!D141</f>
        <v>0</v>
      </c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spans="1:31" s="12" customFormat="1" ht="15.75" x14ac:dyDescent="0.25">
      <c r="A157" s="154" t="s">
        <v>563</v>
      </c>
      <c r="B157" s="197">
        <f t="shared" si="70"/>
        <v>824.54600000000005</v>
      </c>
      <c r="C157" s="197">
        <f t="shared" si="71"/>
        <v>35.86833</v>
      </c>
      <c r="D157" s="197">
        <f t="shared" si="80"/>
        <v>4.3500702204607142</v>
      </c>
      <c r="E157" s="14"/>
      <c r="F157" s="14"/>
      <c r="G157" s="47"/>
      <c r="H157" s="128">
        <f>Субсидии!B149</f>
        <v>621.346</v>
      </c>
      <c r="I157" s="128">
        <f>Субсидии!C149</f>
        <v>0</v>
      </c>
      <c r="J157" s="14"/>
      <c r="K157" s="14">
        <f>'Субвенции '!B155</f>
        <v>93.7</v>
      </c>
      <c r="L157" s="14">
        <f>'Субвенции '!C155</f>
        <v>35.86833</v>
      </c>
      <c r="M157" s="14">
        <f t="shared" si="81"/>
        <v>38.279967982924227</v>
      </c>
      <c r="N157" s="14">
        <f>Иные!B145</f>
        <v>109.5</v>
      </c>
      <c r="O157" s="14">
        <f>Иные!C145</f>
        <v>0</v>
      </c>
      <c r="P157" s="14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spans="1:31" s="12" customFormat="1" ht="15.75" x14ac:dyDescent="0.25">
      <c r="A158" s="154" t="s">
        <v>564</v>
      </c>
      <c r="B158" s="197">
        <f t="shared" si="70"/>
        <v>157.9</v>
      </c>
      <c r="C158" s="197">
        <f t="shared" si="71"/>
        <v>35.86835</v>
      </c>
      <c r="D158" s="197">
        <f t="shared" si="80"/>
        <v>22.715864471184293</v>
      </c>
      <c r="E158" s="14"/>
      <c r="F158" s="14"/>
      <c r="G158" s="47"/>
      <c r="H158" s="128">
        <f>Субсидии!B150</f>
        <v>0</v>
      </c>
      <c r="I158" s="128">
        <f>Субсидии!C150</f>
        <v>0</v>
      </c>
      <c r="J158" s="14"/>
      <c r="K158" s="14">
        <f>'Субвенции '!B156</f>
        <v>93.7</v>
      </c>
      <c r="L158" s="14">
        <f>'Субвенции '!C156</f>
        <v>35.86835</v>
      </c>
      <c r="M158" s="14">
        <f t="shared" si="81"/>
        <v>38.279989327641402</v>
      </c>
      <c r="N158" s="14">
        <f>Иные!B146</f>
        <v>64.2</v>
      </c>
      <c r="O158" s="14">
        <f>Иные!C146</f>
        <v>0</v>
      </c>
      <c r="P158" s="14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  <row r="159" spans="1:31" s="12" customFormat="1" ht="15.75" x14ac:dyDescent="0.25">
      <c r="A159" s="154" t="s">
        <v>566</v>
      </c>
      <c r="B159" s="197">
        <f t="shared" si="70"/>
        <v>1190.2389999999998</v>
      </c>
      <c r="C159" s="197">
        <f t="shared" si="71"/>
        <v>35.86833</v>
      </c>
      <c r="D159" s="197">
        <f t="shared" si="80"/>
        <v>3.0135401377370434</v>
      </c>
      <c r="E159" s="14"/>
      <c r="F159" s="14"/>
      <c r="G159" s="47"/>
      <c r="H159" s="128">
        <f>Субсидии!B151</f>
        <v>987.43899999999996</v>
      </c>
      <c r="I159" s="128">
        <f>Субсидии!C151</f>
        <v>0</v>
      </c>
      <c r="J159" s="14"/>
      <c r="K159" s="14">
        <f>'Субвенции '!B157</f>
        <v>93.7</v>
      </c>
      <c r="L159" s="14">
        <f>'Субвенции '!C157</f>
        <v>35.86833</v>
      </c>
      <c r="M159" s="14">
        <f t="shared" si="81"/>
        <v>38.279967982924227</v>
      </c>
      <c r="N159" s="14">
        <f>Иные!B147</f>
        <v>109.1</v>
      </c>
      <c r="O159" s="14">
        <f>Иные!C147</f>
        <v>0</v>
      </c>
      <c r="P159" s="14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</row>
    <row r="160" spans="1:31" s="12" customFormat="1" ht="15.75" x14ac:dyDescent="0.25">
      <c r="A160" s="154" t="s">
        <v>565</v>
      </c>
      <c r="B160" s="197">
        <f t="shared" si="70"/>
        <v>157.9</v>
      </c>
      <c r="C160" s="197">
        <f t="shared" si="71"/>
        <v>35.868379999999995</v>
      </c>
      <c r="D160" s="197">
        <f t="shared" si="80"/>
        <v>22.715883470550978</v>
      </c>
      <c r="E160" s="14"/>
      <c r="F160" s="14"/>
      <c r="G160" s="47"/>
      <c r="H160" s="128">
        <f>Субсидии!B152</f>
        <v>0</v>
      </c>
      <c r="I160" s="128">
        <f>Субсидии!C152</f>
        <v>0</v>
      </c>
      <c r="J160" s="14"/>
      <c r="K160" s="14">
        <f>'Субвенции '!B158</f>
        <v>93.7</v>
      </c>
      <c r="L160" s="14">
        <f>'Субвенции '!C158</f>
        <v>35.868379999999995</v>
      </c>
      <c r="M160" s="14">
        <f t="shared" si="81"/>
        <v>38.280021344717177</v>
      </c>
      <c r="N160" s="14">
        <f>Иные!B148</f>
        <v>64.2</v>
      </c>
      <c r="O160" s="14">
        <f>Иные!C148</f>
        <v>0</v>
      </c>
      <c r="P160" s="14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spans="1:31" s="12" customFormat="1" ht="15.75" x14ac:dyDescent="0.25">
      <c r="A161" s="154" t="s">
        <v>362</v>
      </c>
      <c r="B161" s="197">
        <f t="shared" si="70"/>
        <v>1146.9000000000001</v>
      </c>
      <c r="C161" s="197">
        <f t="shared" si="71"/>
        <v>35.86835</v>
      </c>
      <c r="D161" s="197">
        <f t="shared" si="80"/>
        <v>3.1274173859970356</v>
      </c>
      <c r="E161" s="14"/>
      <c r="F161" s="14"/>
      <c r="G161" s="47"/>
      <c r="H161" s="128">
        <f>Субсидии!B153</f>
        <v>989</v>
      </c>
      <c r="I161" s="128">
        <f>Субсидии!C153</f>
        <v>0</v>
      </c>
      <c r="J161" s="14"/>
      <c r="K161" s="14">
        <f>'Субвенции '!B159</f>
        <v>93.7</v>
      </c>
      <c r="L161" s="14">
        <f>'Субвенции '!C159</f>
        <v>35.86835</v>
      </c>
      <c r="M161" s="14">
        <f t="shared" si="81"/>
        <v>38.279989327641402</v>
      </c>
      <c r="N161" s="14">
        <f>Иные!B149</f>
        <v>64.2</v>
      </c>
      <c r="O161" s="14">
        <f>Иные!C149</f>
        <v>0</v>
      </c>
      <c r="P161" s="14">
        <f>Иные!D149</f>
        <v>0</v>
      </c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1:31" s="28" customFormat="1" ht="31.5" x14ac:dyDescent="0.25">
      <c r="A162" s="78" t="s">
        <v>368</v>
      </c>
      <c r="B162" s="82">
        <f t="shared" si="70"/>
        <v>546930.71782000002</v>
      </c>
      <c r="C162" s="82">
        <f t="shared" si="71"/>
        <v>250465.73289000004</v>
      </c>
      <c r="D162" s="82">
        <f t="shared" ref="D162" si="83">C162/B162*100</f>
        <v>45.794782543632998</v>
      </c>
      <c r="E162" s="82">
        <f t="shared" ref="E162:F162" si="84">SUM(E163:E174)</f>
        <v>89478.299999999988</v>
      </c>
      <c r="F162" s="82">
        <f t="shared" si="84"/>
        <v>46154.15</v>
      </c>
      <c r="G162" s="84">
        <f t="shared" si="19"/>
        <v>51.581389007167111</v>
      </c>
      <c r="H162" s="82">
        <f>SUM(H163:H174)</f>
        <v>78966.917819999988</v>
      </c>
      <c r="I162" s="82">
        <f t="shared" ref="I162:O162" si="85">SUM(I163:I174)</f>
        <v>17094.270060000003</v>
      </c>
      <c r="J162" s="82">
        <f t="shared" si="20"/>
        <v>21.647381627538373</v>
      </c>
      <c r="K162" s="82">
        <f t="shared" si="85"/>
        <v>316741.60000000009</v>
      </c>
      <c r="L162" s="82">
        <f t="shared" si="85"/>
        <v>169954.92035000003</v>
      </c>
      <c r="M162" s="82">
        <f t="shared" si="21"/>
        <v>53.657277840990879</v>
      </c>
      <c r="N162" s="82">
        <f t="shared" si="85"/>
        <v>61743.899999999994</v>
      </c>
      <c r="O162" s="82">
        <f t="shared" si="85"/>
        <v>17262.392480000002</v>
      </c>
      <c r="P162" s="82">
        <f t="shared" si="22"/>
        <v>27.958053313768655</v>
      </c>
      <c r="Q162" s="198"/>
      <c r="R162" s="198"/>
      <c r="S162" s="198"/>
      <c r="T162" s="198"/>
      <c r="U162" s="198"/>
      <c r="V162" s="198"/>
      <c r="W162" s="198"/>
      <c r="X162" s="198"/>
      <c r="Y162" s="198"/>
      <c r="Z162" s="198"/>
      <c r="AA162" s="198"/>
      <c r="AB162" s="198"/>
      <c r="AC162" s="198"/>
      <c r="AD162" s="198"/>
      <c r="AE162" s="198"/>
    </row>
    <row r="163" spans="1:31" s="12" customFormat="1" ht="31.5" x14ac:dyDescent="0.25">
      <c r="A163" s="153" t="s">
        <v>366</v>
      </c>
      <c r="B163" s="14">
        <f t="shared" si="70"/>
        <v>478536.34081999998</v>
      </c>
      <c r="C163" s="14">
        <f t="shared" si="71"/>
        <v>236755.26094000004</v>
      </c>
      <c r="D163" s="14">
        <f t="shared" si="15"/>
        <v>49.474875938221544</v>
      </c>
      <c r="E163" s="15">
        <f>Дотации!B22</f>
        <v>89478.299999999988</v>
      </c>
      <c r="F163" s="15">
        <f>Дотации!C22</f>
        <v>46154.15</v>
      </c>
      <c r="G163" s="15">
        <f t="shared" si="19"/>
        <v>51.581389007167111</v>
      </c>
      <c r="H163" s="14">
        <f>Субсидии!B155</f>
        <v>62776.640820000001</v>
      </c>
      <c r="I163" s="14">
        <f>Субсидии!C155</f>
        <v>15624.360540000003</v>
      </c>
      <c r="J163" s="14">
        <f t="shared" si="20"/>
        <v>24.888812679225488</v>
      </c>
      <c r="K163" s="14">
        <f>'Субвенции '!B161</f>
        <v>315383.09999999998</v>
      </c>
      <c r="L163" s="14">
        <f>'Субвенции '!C161</f>
        <v>169352.44892000002</v>
      </c>
      <c r="M163" s="14">
        <f t="shared" si="21"/>
        <v>53.697375959586935</v>
      </c>
      <c r="N163" s="14">
        <f>Иные!B151</f>
        <v>10898.300000000001</v>
      </c>
      <c r="O163" s="14">
        <f>Иные!C151</f>
        <v>5624.3014800000001</v>
      </c>
      <c r="P163" s="14">
        <f t="shared" si="22"/>
        <v>51.607144967563748</v>
      </c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</row>
    <row r="164" spans="1:31" s="12" customFormat="1" ht="15.75" x14ac:dyDescent="0.25">
      <c r="A164" s="86" t="s">
        <v>367</v>
      </c>
      <c r="B164" s="197">
        <f t="shared" si="70"/>
        <v>52699.9</v>
      </c>
      <c r="C164" s="197">
        <f t="shared" si="71"/>
        <v>12551.18541</v>
      </c>
      <c r="D164" s="197">
        <f t="shared" ref="D164:D174" si="86">C164/B164*100</f>
        <v>23.816336292858239</v>
      </c>
      <c r="E164" s="14"/>
      <c r="F164" s="14"/>
      <c r="G164" s="47"/>
      <c r="H164" s="128">
        <f>Субсидии!B156</f>
        <v>2699.9</v>
      </c>
      <c r="I164" s="128">
        <f>Субсидии!C156</f>
        <v>913.09440999999993</v>
      </c>
      <c r="J164" s="14">
        <f t="shared" ref="J164:J168" si="87">I164/H164*100</f>
        <v>33.819564057928069</v>
      </c>
      <c r="K164" s="14"/>
      <c r="L164" s="14"/>
      <c r="M164" s="14"/>
      <c r="N164" s="14">
        <f>Иные!B152</f>
        <v>50000</v>
      </c>
      <c r="O164" s="14">
        <f>Иные!C152</f>
        <v>11638.091</v>
      </c>
      <c r="P164" s="14">
        <f>O164/N164*100</f>
        <v>23.276182000000002</v>
      </c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</row>
    <row r="165" spans="1:31" s="12" customFormat="1" ht="15.75" x14ac:dyDescent="0.25">
      <c r="A165" s="154" t="s">
        <v>365</v>
      </c>
      <c r="B165" s="197">
        <f t="shared" si="70"/>
        <v>951.90000000000009</v>
      </c>
      <c r="C165" s="197">
        <f t="shared" si="71"/>
        <v>93.435090000000002</v>
      </c>
      <c r="D165" s="197">
        <f t="shared" si="86"/>
        <v>9.8156413488811847</v>
      </c>
      <c r="E165" s="14"/>
      <c r="F165" s="14"/>
      <c r="G165" s="47"/>
      <c r="H165" s="128">
        <f>Субсидии!B157</f>
        <v>585</v>
      </c>
      <c r="I165" s="128">
        <f>Субсидии!C157</f>
        <v>0</v>
      </c>
      <c r="J165" s="14"/>
      <c r="K165" s="14">
        <f>'Субвенции '!B162</f>
        <v>234.2</v>
      </c>
      <c r="L165" s="14">
        <f>'Субвенции '!C162</f>
        <v>93.435090000000002</v>
      </c>
      <c r="M165" s="14">
        <f t="shared" ref="M165:M167" si="88">L165/K165*100</f>
        <v>39.895426985482494</v>
      </c>
      <c r="N165" s="14">
        <f>Иные!B153</f>
        <v>132.69999999999999</v>
      </c>
      <c r="O165" s="14">
        <f>Иные!C153</f>
        <v>0</v>
      </c>
      <c r="P165" s="14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</row>
    <row r="166" spans="1:31" s="12" customFormat="1" ht="15.75" x14ac:dyDescent="0.25">
      <c r="A166" s="154" t="s">
        <v>568</v>
      </c>
      <c r="B166" s="197">
        <f t="shared" si="70"/>
        <v>656.19999999999993</v>
      </c>
      <c r="C166" s="197">
        <f t="shared" si="71"/>
        <v>523.79946999999993</v>
      </c>
      <c r="D166" s="197">
        <f t="shared" si="86"/>
        <v>79.823143858579698</v>
      </c>
      <c r="E166" s="14"/>
      <c r="F166" s="14"/>
      <c r="G166" s="47"/>
      <c r="H166" s="128">
        <f>Субсидии!B158</f>
        <v>406.7</v>
      </c>
      <c r="I166" s="128">
        <f>Субсидии!C158</f>
        <v>406.7</v>
      </c>
      <c r="J166" s="14"/>
      <c r="K166" s="14">
        <f>'Субвенции '!B163</f>
        <v>234.2</v>
      </c>
      <c r="L166" s="14">
        <f>'Субвенции '!C163</f>
        <v>117.09947</v>
      </c>
      <c r="M166" s="14">
        <f t="shared" si="88"/>
        <v>49.99977369769428</v>
      </c>
      <c r="N166" s="14">
        <f>Иные!B154</f>
        <v>15.3</v>
      </c>
      <c r="O166" s="14">
        <f>Иные!C154</f>
        <v>0</v>
      </c>
      <c r="P166" s="14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</row>
    <row r="167" spans="1:31" s="12" customFormat="1" ht="15.75" x14ac:dyDescent="0.25">
      <c r="A167" s="154" t="s">
        <v>569</v>
      </c>
      <c r="B167" s="197">
        <f t="shared" si="70"/>
        <v>1166.9000000000001</v>
      </c>
      <c r="C167" s="197">
        <f t="shared" si="71"/>
        <v>39.80838</v>
      </c>
      <c r="D167" s="197">
        <f t="shared" si="86"/>
        <v>3.4114645642300108</v>
      </c>
      <c r="E167" s="14"/>
      <c r="F167" s="14"/>
      <c r="G167" s="47"/>
      <c r="H167" s="128">
        <f>Субсидии!B159</f>
        <v>1000</v>
      </c>
      <c r="I167" s="128">
        <f>Субсидии!C159</f>
        <v>0</v>
      </c>
      <c r="J167" s="14"/>
      <c r="K167" s="14">
        <f>'Субвенции '!B164</f>
        <v>93.7</v>
      </c>
      <c r="L167" s="14">
        <f>'Субвенции '!C164</f>
        <v>39.80838</v>
      </c>
      <c r="M167" s="14">
        <f t="shared" si="88"/>
        <v>42.484930629669151</v>
      </c>
      <c r="N167" s="14">
        <f>Иные!B155</f>
        <v>73.2</v>
      </c>
      <c r="O167" s="14">
        <f>Иные!C155</f>
        <v>0</v>
      </c>
      <c r="P167" s="14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</row>
    <row r="168" spans="1:31" s="12" customFormat="1" ht="15.75" x14ac:dyDescent="0.25">
      <c r="A168" s="154" t="s">
        <v>570</v>
      </c>
      <c r="B168" s="197">
        <f t="shared" si="70"/>
        <v>10973.710000000001</v>
      </c>
      <c r="C168" s="197">
        <f t="shared" si="71"/>
        <v>188.63846999999998</v>
      </c>
      <c r="D168" s="197">
        <f t="shared" si="86"/>
        <v>1.719003600423193</v>
      </c>
      <c r="E168" s="14"/>
      <c r="F168" s="14"/>
      <c r="G168" s="47"/>
      <c r="H168" s="128">
        <f>Субсидии!B160</f>
        <v>10816.81</v>
      </c>
      <c r="I168" s="128">
        <f>Субсидии!C160</f>
        <v>150.11510999999999</v>
      </c>
      <c r="J168" s="14">
        <f t="shared" si="87"/>
        <v>1.3877946455563146</v>
      </c>
      <c r="K168" s="14">
        <f>'Субвенции '!B165</f>
        <v>93.7</v>
      </c>
      <c r="L168" s="14">
        <f>'Субвенции '!C165</f>
        <v>38.523360000000004</v>
      </c>
      <c r="M168" s="14">
        <f t="shared" ref="M168:M174" si="89">L168/K168*100</f>
        <v>41.113511205976522</v>
      </c>
      <c r="N168" s="14">
        <f>Иные!B156</f>
        <v>63.2</v>
      </c>
      <c r="O168" s="14">
        <f>Иные!C156</f>
        <v>0</v>
      </c>
      <c r="P168" s="14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</row>
    <row r="169" spans="1:31" s="12" customFormat="1" ht="15.75" x14ac:dyDescent="0.25">
      <c r="A169" s="154" t="s">
        <v>571</v>
      </c>
      <c r="B169" s="197">
        <f t="shared" si="70"/>
        <v>571.23099999999999</v>
      </c>
      <c r="C169" s="197">
        <f t="shared" si="71"/>
        <v>40.893410000000003</v>
      </c>
      <c r="D169" s="197">
        <f t="shared" si="86"/>
        <v>7.1588219126763084</v>
      </c>
      <c r="E169" s="14"/>
      <c r="F169" s="14"/>
      <c r="G169" s="47"/>
      <c r="H169" s="128">
        <f>Субсидии!B161</f>
        <v>400.33100000000002</v>
      </c>
      <c r="I169" s="128">
        <f>Субсидии!C161</f>
        <v>0</v>
      </c>
      <c r="J169" s="14"/>
      <c r="K169" s="14">
        <f>'Субвенции '!B166</f>
        <v>93.7</v>
      </c>
      <c r="L169" s="14">
        <f>'Субвенции '!C166</f>
        <v>40.893410000000003</v>
      </c>
      <c r="M169" s="14">
        <f t="shared" si="89"/>
        <v>43.642913553895411</v>
      </c>
      <c r="N169" s="14">
        <f>Иные!B157</f>
        <v>77.2</v>
      </c>
      <c r="O169" s="14">
        <f>Иные!C157</f>
        <v>0</v>
      </c>
      <c r="P169" s="14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</row>
    <row r="170" spans="1:31" s="12" customFormat="1" ht="15.75" x14ac:dyDescent="0.25">
      <c r="A170" s="154" t="s">
        <v>572</v>
      </c>
      <c r="B170" s="197">
        <f t="shared" si="70"/>
        <v>218.7</v>
      </c>
      <c r="C170" s="197">
        <f t="shared" si="71"/>
        <v>37.417550000000006</v>
      </c>
      <c r="D170" s="197">
        <f t="shared" si="86"/>
        <v>17.109076360310933</v>
      </c>
      <c r="E170" s="14"/>
      <c r="F170" s="14"/>
      <c r="G170" s="47"/>
      <c r="H170" s="128">
        <f>Субсидии!B162</f>
        <v>0</v>
      </c>
      <c r="I170" s="128">
        <f>Субсидии!C162</f>
        <v>0</v>
      </c>
      <c r="J170" s="14"/>
      <c r="K170" s="14">
        <f>'Субвенции '!B167</f>
        <v>93.7</v>
      </c>
      <c r="L170" s="14">
        <f>'Субвенции '!C167</f>
        <v>37.417550000000006</v>
      </c>
      <c r="M170" s="14">
        <f t="shared" si="89"/>
        <v>39.933351120597656</v>
      </c>
      <c r="N170" s="14">
        <f>Иные!B158</f>
        <v>125</v>
      </c>
      <c r="O170" s="14">
        <f>Иные!C158</f>
        <v>0</v>
      </c>
      <c r="P170" s="14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spans="1:31" s="12" customFormat="1" ht="15.75" x14ac:dyDescent="0.25">
      <c r="A171" s="154" t="s">
        <v>573</v>
      </c>
      <c r="B171" s="197">
        <f t="shared" si="70"/>
        <v>402.73599999999999</v>
      </c>
      <c r="C171" s="197">
        <f t="shared" si="71"/>
        <v>45.673690000000001</v>
      </c>
      <c r="D171" s="197">
        <f t="shared" si="86"/>
        <v>11.340851078622224</v>
      </c>
      <c r="E171" s="14"/>
      <c r="F171" s="14"/>
      <c r="G171" s="47"/>
      <c r="H171" s="128">
        <f>Субсидии!B163</f>
        <v>281.536</v>
      </c>
      <c r="I171" s="128">
        <f>Субсидии!C163</f>
        <v>0</v>
      </c>
      <c r="J171" s="14"/>
      <c r="K171" s="14">
        <f>'Субвенции '!B168</f>
        <v>93.7</v>
      </c>
      <c r="L171" s="14">
        <f>'Субвенции '!C168</f>
        <v>45.673690000000001</v>
      </c>
      <c r="M171" s="14">
        <f t="shared" si="89"/>
        <v>48.744599786552826</v>
      </c>
      <c r="N171" s="14">
        <f>Иные!B159</f>
        <v>27.5</v>
      </c>
      <c r="O171" s="14">
        <f>Иные!C159</f>
        <v>0</v>
      </c>
      <c r="P171" s="14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</row>
    <row r="172" spans="1:31" s="12" customFormat="1" ht="15.75" x14ac:dyDescent="0.25">
      <c r="A172" s="154" t="s">
        <v>574</v>
      </c>
      <c r="B172" s="197">
        <f t="shared" si="70"/>
        <v>423.5</v>
      </c>
      <c r="C172" s="197">
        <f t="shared" si="71"/>
        <v>116.75448</v>
      </c>
      <c r="D172" s="197">
        <f t="shared" si="86"/>
        <v>27.568944510035422</v>
      </c>
      <c r="E172" s="14"/>
      <c r="F172" s="14"/>
      <c r="G172" s="47"/>
      <c r="H172" s="128">
        <f>Субсидии!B164</f>
        <v>0</v>
      </c>
      <c r="I172" s="128">
        <f>Субсидии!C164</f>
        <v>0</v>
      </c>
      <c r="J172" s="14"/>
      <c r="K172" s="14">
        <f>'Субвенции '!B169</f>
        <v>234.2</v>
      </c>
      <c r="L172" s="14">
        <f>'Субвенции '!C169</f>
        <v>116.75448</v>
      </c>
      <c r="M172" s="14">
        <f t="shared" si="89"/>
        <v>49.852467976088818</v>
      </c>
      <c r="N172" s="14">
        <f>Иные!B160</f>
        <v>189.3</v>
      </c>
      <c r="O172" s="14">
        <f>Иные!C160</f>
        <v>0</v>
      </c>
      <c r="P172" s="14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spans="1:31" s="12" customFormat="1" ht="15.75" x14ac:dyDescent="0.25">
      <c r="A173" s="154" t="s">
        <v>699</v>
      </c>
      <c r="B173" s="197">
        <f t="shared" si="70"/>
        <v>134.9</v>
      </c>
      <c r="C173" s="197">
        <f t="shared" si="71"/>
        <v>35.542529999999999</v>
      </c>
      <c r="D173" s="197">
        <f t="shared" si="86"/>
        <v>26.347316530763525</v>
      </c>
      <c r="E173" s="14"/>
      <c r="F173" s="14"/>
      <c r="G173" s="47"/>
      <c r="H173" s="128"/>
      <c r="I173" s="128"/>
      <c r="J173" s="14"/>
      <c r="K173" s="14">
        <f>'Субвенции '!B170</f>
        <v>93.7</v>
      </c>
      <c r="L173" s="14">
        <f>'Субвенции '!C170</f>
        <v>35.542529999999999</v>
      </c>
      <c r="M173" s="14">
        <f t="shared" si="89"/>
        <v>37.932262540021341</v>
      </c>
      <c r="N173" s="14">
        <f>Иные!B161</f>
        <v>41.2</v>
      </c>
      <c r="O173" s="14">
        <f>Иные!C161</f>
        <v>0</v>
      </c>
      <c r="P173" s="14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pans="1:31" s="12" customFormat="1" ht="15.75" x14ac:dyDescent="0.25">
      <c r="A174" s="154" t="s">
        <v>575</v>
      </c>
      <c r="B174" s="197">
        <f t="shared" si="70"/>
        <v>194.7</v>
      </c>
      <c r="C174" s="197">
        <f t="shared" si="71"/>
        <v>37.32347</v>
      </c>
      <c r="D174" s="197">
        <f t="shared" si="86"/>
        <v>19.169732922444787</v>
      </c>
      <c r="E174" s="14"/>
      <c r="F174" s="14"/>
      <c r="G174" s="47"/>
      <c r="H174" s="128">
        <f>Субсидии!B165</f>
        <v>0</v>
      </c>
      <c r="I174" s="128">
        <f>Субсидии!C165</f>
        <v>0</v>
      </c>
      <c r="J174" s="14"/>
      <c r="K174" s="14">
        <f>'Субвенции '!B171</f>
        <v>93.7</v>
      </c>
      <c r="L174" s="14">
        <f>'Субвенции '!C171</f>
        <v>37.32347</v>
      </c>
      <c r="M174" s="14">
        <f t="shared" si="89"/>
        <v>39.832945570971184</v>
      </c>
      <c r="N174" s="14">
        <f>Иные!B162</f>
        <v>101</v>
      </c>
      <c r="O174" s="14">
        <f>Иные!C162</f>
        <v>0</v>
      </c>
      <c r="P174" s="1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spans="1:31" s="28" customFormat="1" ht="31.5" x14ac:dyDescent="0.25">
      <c r="A175" s="78" t="s">
        <v>372</v>
      </c>
      <c r="B175" s="82">
        <f t="shared" si="70"/>
        <v>746259.59348000004</v>
      </c>
      <c r="C175" s="82">
        <f t="shared" si="71"/>
        <v>339635.33459000004</v>
      </c>
      <c r="D175" s="82">
        <f t="shared" ref="D175" si="90">C175/B175*100</f>
        <v>45.511687562526774</v>
      </c>
      <c r="E175" s="82">
        <f t="shared" ref="E175:F175" si="91">SUM(E176:E187)</f>
        <v>189107.8</v>
      </c>
      <c r="F175" s="82">
        <f t="shared" si="91"/>
        <v>93985.7</v>
      </c>
      <c r="G175" s="84">
        <f t="shared" si="19"/>
        <v>49.6995364548686</v>
      </c>
      <c r="H175" s="82">
        <f>SUM(H176:H187)</f>
        <v>75801.793480000008</v>
      </c>
      <c r="I175" s="82">
        <f t="shared" ref="I175:O175" si="92">SUM(I176:I187)</f>
        <v>18571.75909</v>
      </c>
      <c r="J175" s="82">
        <f t="shared" si="20"/>
        <v>24.500421741208644</v>
      </c>
      <c r="K175" s="82">
        <f t="shared" si="92"/>
        <v>402794.00000000012</v>
      </c>
      <c r="L175" s="82">
        <f t="shared" si="92"/>
        <v>221865.07550000009</v>
      </c>
      <c r="M175" s="82">
        <f t="shared" si="21"/>
        <v>55.081524426878261</v>
      </c>
      <c r="N175" s="82">
        <f t="shared" si="92"/>
        <v>78556</v>
      </c>
      <c r="O175" s="82">
        <f t="shared" si="92"/>
        <v>5212.8</v>
      </c>
      <c r="P175" s="82">
        <f t="shared" si="22"/>
        <v>6.6357757523295477</v>
      </c>
      <c r="Q175" s="198"/>
      <c r="R175" s="198"/>
      <c r="S175" s="198"/>
      <c r="T175" s="198"/>
      <c r="U175" s="198"/>
      <c r="V175" s="198"/>
      <c r="W175" s="198"/>
      <c r="X175" s="198"/>
      <c r="Y175" s="198"/>
      <c r="Z175" s="198"/>
      <c r="AA175" s="198"/>
      <c r="AB175" s="198"/>
      <c r="AC175" s="198"/>
      <c r="AD175" s="198"/>
      <c r="AE175" s="198"/>
    </row>
    <row r="176" spans="1:31" s="12" customFormat="1" ht="31.5" x14ac:dyDescent="0.25">
      <c r="A176" s="153" t="s">
        <v>371</v>
      </c>
      <c r="B176" s="14">
        <f t="shared" si="70"/>
        <v>664554.04081999999</v>
      </c>
      <c r="C176" s="14">
        <f t="shared" si="71"/>
        <v>338856.2833800001</v>
      </c>
      <c r="D176" s="14">
        <f t="shared" si="15"/>
        <v>50.990026779745691</v>
      </c>
      <c r="E176" s="15">
        <f>Дотации!B23</f>
        <v>189107.8</v>
      </c>
      <c r="F176" s="15">
        <f>Дотации!C23</f>
        <v>93985.7</v>
      </c>
      <c r="G176" s="15">
        <f t="shared" si="19"/>
        <v>49.6995364548686</v>
      </c>
      <c r="H176" s="14">
        <f>Субсидии!B167</f>
        <v>67715.740820000006</v>
      </c>
      <c r="I176" s="14">
        <f>Субсидии!C167</f>
        <v>18408.38924</v>
      </c>
      <c r="J176" s="14">
        <f t="shared" si="20"/>
        <v>27.184800782040679</v>
      </c>
      <c r="K176" s="14">
        <f>'Субвенции '!B173</f>
        <v>401154.5</v>
      </c>
      <c r="L176" s="14">
        <f>'Субвенции '!C173</f>
        <v>221249.39414000008</v>
      </c>
      <c r="M176" s="14">
        <f t="shared" si="21"/>
        <v>55.153162719102014</v>
      </c>
      <c r="N176" s="14">
        <f>Иные!B164</f>
        <v>6576</v>
      </c>
      <c r="O176" s="14">
        <f>Иные!C164</f>
        <v>5212.8</v>
      </c>
      <c r="P176" s="14">
        <f t="shared" si="22"/>
        <v>79.270072992700733</v>
      </c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spans="1:31" s="12" customFormat="1" ht="15.75" x14ac:dyDescent="0.25">
      <c r="A177" s="154" t="s">
        <v>369</v>
      </c>
      <c r="B177" s="197">
        <f t="shared" si="70"/>
        <v>76020</v>
      </c>
      <c r="C177" s="197">
        <f t="shared" si="71"/>
        <v>0</v>
      </c>
      <c r="D177" s="197">
        <f t="shared" ref="D177:D184" si="93">C177/B177*100</f>
        <v>0</v>
      </c>
      <c r="E177" s="14"/>
      <c r="F177" s="14"/>
      <c r="G177" s="47"/>
      <c r="H177" s="128">
        <f>Субсидии!B168</f>
        <v>6020</v>
      </c>
      <c r="I177" s="128">
        <f>Субсидии!C168</f>
        <v>0</v>
      </c>
      <c r="J177" s="14">
        <f>I177/H177*100</f>
        <v>0</v>
      </c>
      <c r="K177" s="14"/>
      <c r="L177" s="14"/>
      <c r="M177" s="14"/>
      <c r="N177" s="14">
        <f>Иные!B165</f>
        <v>70000</v>
      </c>
      <c r="O177" s="14">
        <f>Иные!C165</f>
        <v>0</v>
      </c>
      <c r="P177" s="14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spans="1:31" s="12" customFormat="1" ht="15.75" x14ac:dyDescent="0.25">
      <c r="A178" s="154" t="s">
        <v>577</v>
      </c>
      <c r="B178" s="197">
        <f t="shared" si="70"/>
        <v>269.2</v>
      </c>
      <c r="C178" s="197">
        <f t="shared" si="71"/>
        <v>41.078720000000004</v>
      </c>
      <c r="D178" s="197">
        <f t="shared" si="93"/>
        <v>15.25955423476969</v>
      </c>
      <c r="E178" s="14"/>
      <c r="F178" s="14"/>
      <c r="G178" s="47"/>
      <c r="H178" s="128">
        <f>Субсидии!B169</f>
        <v>0</v>
      </c>
      <c r="I178" s="128">
        <f>Субсидии!C169</f>
        <v>0</v>
      </c>
      <c r="J178" s="14"/>
      <c r="K178" s="14">
        <f>'Субвенции '!B174</f>
        <v>93.7</v>
      </c>
      <c r="L178" s="14">
        <f>'Субвенции '!C174</f>
        <v>41.078720000000004</v>
      </c>
      <c r="M178" s="14">
        <f t="shared" ref="M178:M187" si="94">L178/K178*100</f>
        <v>43.840683030949847</v>
      </c>
      <c r="N178" s="14">
        <f>Иные!B166</f>
        <v>175.5</v>
      </c>
      <c r="O178" s="14">
        <f>Иные!C166</f>
        <v>0</v>
      </c>
      <c r="P178" s="14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spans="1:31" s="12" customFormat="1" ht="15.75" x14ac:dyDescent="0.25">
      <c r="A179" s="154" t="s">
        <v>700</v>
      </c>
      <c r="B179" s="197">
        <f t="shared" si="70"/>
        <v>244.60000000000002</v>
      </c>
      <c r="C179" s="197">
        <f t="shared" si="71"/>
        <v>33.915860000000002</v>
      </c>
      <c r="D179" s="197">
        <f t="shared" si="93"/>
        <v>13.865846279640229</v>
      </c>
      <c r="E179" s="14"/>
      <c r="F179" s="14"/>
      <c r="G179" s="47"/>
      <c r="H179" s="128"/>
      <c r="I179" s="128"/>
      <c r="J179" s="14"/>
      <c r="K179" s="14">
        <f>'Субвенции '!B175</f>
        <v>93.7</v>
      </c>
      <c r="L179" s="14">
        <f>'Субвенции '!C175</f>
        <v>33.915860000000002</v>
      </c>
      <c r="M179" s="14">
        <f t="shared" si="94"/>
        <v>36.196221985058699</v>
      </c>
      <c r="N179" s="14">
        <f>Иные!B167</f>
        <v>150.9</v>
      </c>
      <c r="O179" s="14">
        <f>Иные!C167</f>
        <v>0</v>
      </c>
      <c r="P179" s="14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spans="1:31" s="12" customFormat="1" ht="15.75" x14ac:dyDescent="0.25">
      <c r="A180" s="154" t="s">
        <v>578</v>
      </c>
      <c r="B180" s="197">
        <f t="shared" si="70"/>
        <v>692.18650000000002</v>
      </c>
      <c r="C180" s="197">
        <f t="shared" si="71"/>
        <v>85.92004</v>
      </c>
      <c r="D180" s="197">
        <f t="shared" si="93"/>
        <v>12.412845381988813</v>
      </c>
      <c r="E180" s="14"/>
      <c r="F180" s="14"/>
      <c r="G180" s="47"/>
      <c r="H180" s="128">
        <f>Субсидии!B170</f>
        <v>184.5865</v>
      </c>
      <c r="I180" s="128">
        <f>Субсидии!C170</f>
        <v>0</v>
      </c>
      <c r="J180" s="14"/>
      <c r="K180" s="14">
        <f>'Субвенции '!B176</f>
        <v>234.2</v>
      </c>
      <c r="L180" s="14">
        <f>'Субвенции '!C176</f>
        <v>85.92004</v>
      </c>
      <c r="M180" s="14">
        <f t="shared" si="94"/>
        <v>36.686609735269002</v>
      </c>
      <c r="N180" s="14">
        <f>Иные!B168</f>
        <v>273.39999999999998</v>
      </c>
      <c r="O180" s="14">
        <f>Иные!C168</f>
        <v>0</v>
      </c>
      <c r="P180" s="14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</row>
    <row r="181" spans="1:31" s="12" customFormat="1" ht="15.75" x14ac:dyDescent="0.25">
      <c r="A181" s="154" t="s">
        <v>370</v>
      </c>
      <c r="B181" s="197">
        <f t="shared" si="70"/>
        <v>423.9</v>
      </c>
      <c r="C181" s="197">
        <f t="shared" si="71"/>
        <v>53.536589999999997</v>
      </c>
      <c r="D181" s="197">
        <f t="shared" si="93"/>
        <v>12.629532908704883</v>
      </c>
      <c r="E181" s="14"/>
      <c r="F181" s="14"/>
      <c r="G181" s="47"/>
      <c r="H181" s="128">
        <f>Субсидии!B171</f>
        <v>0</v>
      </c>
      <c r="I181" s="128">
        <f>Субсидии!C171</f>
        <v>0</v>
      </c>
      <c r="J181" s="14"/>
      <c r="K181" s="14">
        <f>'Субвенции '!B177</f>
        <v>234.2</v>
      </c>
      <c r="L181" s="14">
        <f>'Субвенции '!C177</f>
        <v>53.536589999999997</v>
      </c>
      <c r="M181" s="14">
        <f t="shared" si="94"/>
        <v>22.859346712211785</v>
      </c>
      <c r="N181" s="14">
        <f>Иные!B169</f>
        <v>189.7</v>
      </c>
      <c r="O181" s="14">
        <f>Иные!C169</f>
        <v>0</v>
      </c>
      <c r="P181" s="14">
        <f>Иные!D169</f>
        <v>0</v>
      </c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</row>
    <row r="182" spans="1:31" s="12" customFormat="1" ht="15.75" x14ac:dyDescent="0.25">
      <c r="A182" s="154" t="s">
        <v>579</v>
      </c>
      <c r="B182" s="197">
        <f t="shared" si="70"/>
        <v>465.2</v>
      </c>
      <c r="C182" s="197">
        <f t="shared" si="71"/>
        <v>82.802909999999997</v>
      </c>
      <c r="D182" s="197">
        <f t="shared" si="93"/>
        <v>17.799421754084264</v>
      </c>
      <c r="E182" s="14"/>
      <c r="F182" s="14"/>
      <c r="G182" s="47"/>
      <c r="H182" s="128">
        <f>Субсидии!B172</f>
        <v>0</v>
      </c>
      <c r="I182" s="128">
        <f>Субсидии!C172</f>
        <v>0</v>
      </c>
      <c r="J182" s="14"/>
      <c r="K182" s="14">
        <f>'Субвенции '!B178</f>
        <v>234.2</v>
      </c>
      <c r="L182" s="14">
        <f>'Субвенции '!C178</f>
        <v>82.802909999999997</v>
      </c>
      <c r="M182" s="14">
        <f t="shared" si="94"/>
        <v>35.355640478223741</v>
      </c>
      <c r="N182" s="14">
        <f>Иные!B170</f>
        <v>231</v>
      </c>
      <c r="O182" s="14">
        <f>Иные!C170</f>
        <v>0</v>
      </c>
      <c r="P182" s="14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s="12" customFormat="1" ht="15.75" x14ac:dyDescent="0.25">
      <c r="A183" s="154" t="s">
        <v>580</v>
      </c>
      <c r="B183" s="197">
        <f t="shared" si="70"/>
        <v>668.86615999999992</v>
      </c>
      <c r="C183" s="197">
        <f t="shared" si="71"/>
        <v>176.4529</v>
      </c>
      <c r="D183" s="197">
        <f t="shared" si="93"/>
        <v>26.380898085799409</v>
      </c>
      <c r="E183" s="14"/>
      <c r="F183" s="14"/>
      <c r="G183" s="47"/>
      <c r="H183" s="128">
        <f>Субсидии!B173</f>
        <v>269.56615999999997</v>
      </c>
      <c r="I183" s="128">
        <f>Субсидии!C173</f>
        <v>80.86985</v>
      </c>
      <c r="J183" s="14"/>
      <c r="K183" s="14">
        <f>'Субвенции '!B179</f>
        <v>234.2</v>
      </c>
      <c r="L183" s="14">
        <f>'Субвенции '!C179</f>
        <v>95.58305</v>
      </c>
      <c r="M183" s="14">
        <f t="shared" si="94"/>
        <v>40.812574722459438</v>
      </c>
      <c r="N183" s="14">
        <f>Иные!B171</f>
        <v>165.1</v>
      </c>
      <c r="O183" s="14">
        <f>Иные!C171</f>
        <v>0</v>
      </c>
      <c r="P183" s="14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</row>
    <row r="184" spans="1:31" s="12" customFormat="1" ht="15.75" x14ac:dyDescent="0.25">
      <c r="A184" s="154" t="s">
        <v>701</v>
      </c>
      <c r="B184" s="197">
        <f t="shared" si="70"/>
        <v>1173.1999999999998</v>
      </c>
      <c r="C184" s="197">
        <f t="shared" si="71"/>
        <v>32.588630000000002</v>
      </c>
      <c r="D184" s="197">
        <f t="shared" si="93"/>
        <v>2.7777557108762365</v>
      </c>
      <c r="E184" s="14"/>
      <c r="F184" s="14"/>
      <c r="G184" s="47"/>
      <c r="H184" s="128">
        <f>Субсидии!B174</f>
        <v>948.9</v>
      </c>
      <c r="I184" s="128">
        <f>Субсидии!C174</f>
        <v>0</v>
      </c>
      <c r="J184" s="14"/>
      <c r="K184" s="14">
        <f>'Субвенции '!B180</f>
        <v>93.7</v>
      </c>
      <c r="L184" s="14">
        <f>'Субвенции '!C180</f>
        <v>32.588630000000002</v>
      </c>
      <c r="M184" s="14">
        <f t="shared" si="94"/>
        <v>34.779754535752403</v>
      </c>
      <c r="N184" s="14">
        <f>Иные!B172</f>
        <v>130.6</v>
      </c>
      <c r="O184" s="14">
        <f>Иные!C172</f>
        <v>0</v>
      </c>
      <c r="P184" s="14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</row>
    <row r="185" spans="1:31" s="12" customFormat="1" ht="15.75" x14ac:dyDescent="0.25">
      <c r="A185" s="154" t="s">
        <v>582</v>
      </c>
      <c r="B185" s="197">
        <f t="shared" si="70"/>
        <v>555</v>
      </c>
      <c r="C185" s="197">
        <f t="shared" si="71"/>
        <v>120.7966</v>
      </c>
      <c r="D185" s="197">
        <f>C185/B185*100</f>
        <v>21.765153153153154</v>
      </c>
      <c r="E185" s="14"/>
      <c r="F185" s="14"/>
      <c r="G185" s="47"/>
      <c r="H185" s="128">
        <f>Субсидии!B176</f>
        <v>275</v>
      </c>
      <c r="I185" s="128">
        <f>Субсидии!C176</f>
        <v>82.5</v>
      </c>
      <c r="J185" s="14"/>
      <c r="K185" s="14">
        <f>'Субвенции '!B181</f>
        <v>93.7</v>
      </c>
      <c r="L185" s="14">
        <f>'Субвенции '!C181</f>
        <v>38.296599999999998</v>
      </c>
      <c r="M185" s="14">
        <f t="shared" si="94"/>
        <v>40.871504802561361</v>
      </c>
      <c r="N185" s="14">
        <f>Иные!B175</f>
        <v>186.3</v>
      </c>
      <c r="O185" s="14">
        <f>Иные!C175</f>
        <v>0</v>
      </c>
      <c r="P185" s="14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</row>
    <row r="186" spans="1:31" s="12" customFormat="1" ht="15.75" x14ac:dyDescent="0.25">
      <c r="A186" s="154" t="s">
        <v>581</v>
      </c>
      <c r="B186" s="197">
        <f t="shared" si="70"/>
        <v>292.5</v>
      </c>
      <c r="C186" s="197">
        <f t="shared" si="71"/>
        <v>34.858959999999996</v>
      </c>
      <c r="D186" s="197">
        <f>C186/B186*100</f>
        <v>11.917593162393162</v>
      </c>
      <c r="E186" s="14"/>
      <c r="F186" s="14"/>
      <c r="G186" s="47"/>
      <c r="H186" s="128">
        <f>Субсидии!B175</f>
        <v>0</v>
      </c>
      <c r="I186" s="128">
        <f>Субсидии!C175</f>
        <v>0</v>
      </c>
      <c r="J186" s="14"/>
      <c r="K186" s="14">
        <f>'Субвенции '!B182</f>
        <v>93.7</v>
      </c>
      <c r="L186" s="14">
        <f>'Субвенции '!C182</f>
        <v>34.858959999999996</v>
      </c>
      <c r="M186" s="14">
        <f t="shared" si="94"/>
        <v>37.20273212379935</v>
      </c>
      <c r="N186" s="14">
        <f>Иные!B174</f>
        <v>198.8</v>
      </c>
      <c r="O186" s="14">
        <f>Иные!C174</f>
        <v>0</v>
      </c>
      <c r="P186" s="14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spans="1:31" s="12" customFormat="1" ht="15.75" x14ac:dyDescent="0.25">
      <c r="A187" s="154" t="s">
        <v>702</v>
      </c>
      <c r="B187" s="197">
        <f t="shared" si="70"/>
        <v>900.90000000000009</v>
      </c>
      <c r="C187" s="197">
        <f t="shared" si="71"/>
        <v>117.1</v>
      </c>
      <c r="D187" s="197">
        <f>C187/B187*100</f>
        <v>12.998112998112996</v>
      </c>
      <c r="E187" s="14"/>
      <c r="F187" s="14"/>
      <c r="G187" s="47"/>
      <c r="H187" s="128">
        <f>Субсидии!B177</f>
        <v>388</v>
      </c>
      <c r="I187" s="128">
        <f>Субсидии!C177</f>
        <v>0</v>
      </c>
      <c r="J187" s="14"/>
      <c r="K187" s="14">
        <f>'Субвенции '!B183</f>
        <v>234.2</v>
      </c>
      <c r="L187" s="14">
        <f>'Субвенции '!C183</f>
        <v>117.1</v>
      </c>
      <c r="M187" s="14">
        <f t="shared" si="94"/>
        <v>50</v>
      </c>
      <c r="N187" s="14">
        <f>Иные!B173</f>
        <v>278.7</v>
      </c>
      <c r="O187" s="14">
        <f>Иные!C173</f>
        <v>0</v>
      </c>
      <c r="P187" s="14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</row>
    <row r="188" spans="1:31" s="28" customFormat="1" ht="31.5" x14ac:dyDescent="0.25">
      <c r="A188" s="78" t="s">
        <v>404</v>
      </c>
      <c r="B188" s="82">
        <f t="shared" si="70"/>
        <v>640613.20987000014</v>
      </c>
      <c r="C188" s="82">
        <f t="shared" si="71"/>
        <v>307092.13225000008</v>
      </c>
      <c r="D188" s="82">
        <f t="shared" ref="D188" si="95">C188/B188*100</f>
        <v>47.93721508058168</v>
      </c>
      <c r="E188" s="82">
        <f t="shared" ref="E188:F188" si="96">SUM(E189:E201)</f>
        <v>126202.8</v>
      </c>
      <c r="F188" s="82">
        <f t="shared" si="96"/>
        <v>55200.35</v>
      </c>
      <c r="G188" s="84">
        <f t="shared" si="19"/>
        <v>43.739401978403016</v>
      </c>
      <c r="H188" s="82">
        <f>SUM(H189:H201)</f>
        <v>152140.28987000001</v>
      </c>
      <c r="I188" s="82">
        <f t="shared" ref="I188:O188" si="97">SUM(I189:I201)</f>
        <v>43586.664320000003</v>
      </c>
      <c r="J188" s="82">
        <f t="shared" si="20"/>
        <v>28.648995185459221</v>
      </c>
      <c r="K188" s="82">
        <f t="shared" si="97"/>
        <v>319627.42000000004</v>
      </c>
      <c r="L188" s="82">
        <f t="shared" si="97"/>
        <v>173024.31793000008</v>
      </c>
      <c r="M188" s="82">
        <f t="shared" si="21"/>
        <v>54.133127229822783</v>
      </c>
      <c r="N188" s="82">
        <f t="shared" si="97"/>
        <v>42642.700000000019</v>
      </c>
      <c r="O188" s="82">
        <f t="shared" si="97"/>
        <v>35280.800000000003</v>
      </c>
      <c r="P188" s="82">
        <f t="shared" si="22"/>
        <v>82.735849277836508</v>
      </c>
      <c r="Q188" s="198"/>
      <c r="R188" s="198"/>
      <c r="S188" s="198"/>
      <c r="T188" s="198"/>
      <c r="U188" s="198"/>
      <c r="V188" s="198"/>
      <c r="W188" s="198"/>
      <c r="X188" s="198"/>
      <c r="Y188" s="198"/>
      <c r="Z188" s="198"/>
      <c r="AA188" s="198"/>
      <c r="AB188" s="198"/>
      <c r="AC188" s="198"/>
      <c r="AD188" s="198"/>
      <c r="AE188" s="198"/>
    </row>
    <row r="189" spans="1:31" s="12" customFormat="1" ht="31.5" x14ac:dyDescent="0.25">
      <c r="A189" s="153" t="s">
        <v>378</v>
      </c>
      <c r="B189" s="14">
        <f t="shared" si="70"/>
        <v>534876.98122999992</v>
      </c>
      <c r="C189" s="14">
        <f t="shared" si="71"/>
        <v>271562.85246999998</v>
      </c>
      <c r="D189" s="14">
        <f t="shared" si="15"/>
        <v>50.771086062727107</v>
      </c>
      <c r="E189" s="15">
        <f>Дотации!B24</f>
        <v>126202.8</v>
      </c>
      <c r="F189" s="15">
        <f>Дотации!C24</f>
        <v>55200.35</v>
      </c>
      <c r="G189" s="15">
        <f t="shared" si="19"/>
        <v>43.739401978403016</v>
      </c>
      <c r="H189" s="14">
        <f>Субсидии!B179</f>
        <v>54423.561229999999</v>
      </c>
      <c r="I189" s="14">
        <f>Субсидии!C179</f>
        <v>14455.519410000001</v>
      </c>
      <c r="J189" s="14">
        <f t="shared" si="20"/>
        <v>26.561142055569231</v>
      </c>
      <c r="K189" s="14">
        <f>'Субвенции '!B185</f>
        <v>318456.21999999991</v>
      </c>
      <c r="L189" s="14">
        <f>'Субвенции '!C185</f>
        <v>172626.18306000001</v>
      </c>
      <c r="M189" s="14">
        <f t="shared" si="21"/>
        <v>54.207194653004443</v>
      </c>
      <c r="N189" s="14">
        <f>Иные!B177</f>
        <v>35794.400000000001</v>
      </c>
      <c r="O189" s="14">
        <f>Иные!C177</f>
        <v>29280.799999999999</v>
      </c>
      <c r="P189" s="14">
        <f t="shared" si="22"/>
        <v>81.802740093422429</v>
      </c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</row>
    <row r="190" spans="1:31" s="12" customFormat="1" ht="15.75" x14ac:dyDescent="0.25">
      <c r="A190" s="154" t="s">
        <v>703</v>
      </c>
      <c r="B190" s="197">
        <f t="shared" si="70"/>
        <v>100029.45</v>
      </c>
      <c r="C190" s="197">
        <f t="shared" si="71"/>
        <v>35131.144910000003</v>
      </c>
      <c r="D190" s="197">
        <f t="shared" ref="D190:D201" si="98">C190/B190*100</f>
        <v>35.120801833859936</v>
      </c>
      <c r="E190" s="14"/>
      <c r="F190" s="14"/>
      <c r="G190" s="47"/>
      <c r="H190" s="128">
        <f>Субсидии!B180</f>
        <v>94029.45</v>
      </c>
      <c r="I190" s="128">
        <f>Субсидии!C180</f>
        <v>29131.144910000003</v>
      </c>
      <c r="J190" s="14">
        <f>I190/H190*100</f>
        <v>30.980873449754309</v>
      </c>
      <c r="K190" s="14"/>
      <c r="L190" s="14"/>
      <c r="M190" s="14"/>
      <c r="N190" s="14">
        <f>Иные!B178</f>
        <v>6000</v>
      </c>
      <c r="O190" s="14">
        <f>Иные!C178</f>
        <v>6000</v>
      </c>
      <c r="P190" s="14">
        <f t="shared" si="22"/>
        <v>100</v>
      </c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</row>
    <row r="191" spans="1:31" s="12" customFormat="1" ht="15.75" x14ac:dyDescent="0.25">
      <c r="A191" s="154" t="s">
        <v>585</v>
      </c>
      <c r="B191" s="197">
        <f t="shared" si="70"/>
        <v>491.8</v>
      </c>
      <c r="C191" s="197">
        <f t="shared" si="71"/>
        <v>24.741790000000002</v>
      </c>
      <c r="D191" s="197">
        <f t="shared" si="98"/>
        <v>5.0308641724278162</v>
      </c>
      <c r="E191" s="14"/>
      <c r="F191" s="14"/>
      <c r="G191" s="47"/>
      <c r="H191" s="128">
        <f>Субсидии!B181</f>
        <v>300.3</v>
      </c>
      <c r="I191" s="128">
        <f>Субсидии!C181</f>
        <v>0</v>
      </c>
      <c r="J191" s="14"/>
      <c r="K191" s="14">
        <f>'Субвенции '!B186</f>
        <v>93.7</v>
      </c>
      <c r="L191" s="14">
        <f>'Субвенции '!C186</f>
        <v>24.741790000000002</v>
      </c>
      <c r="M191" s="14">
        <f t="shared" ref="M191:M201" si="99">L191/K191*100</f>
        <v>26.405325506937032</v>
      </c>
      <c r="N191" s="14">
        <f>Иные!B179</f>
        <v>97.8</v>
      </c>
      <c r="O191" s="14">
        <f>Иные!C179</f>
        <v>0</v>
      </c>
      <c r="P191" s="14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</row>
    <row r="192" spans="1:31" s="12" customFormat="1" ht="15.75" x14ac:dyDescent="0.25">
      <c r="A192" s="154" t="s">
        <v>586</v>
      </c>
      <c r="B192" s="197">
        <f t="shared" si="70"/>
        <v>191.5</v>
      </c>
      <c r="C192" s="197">
        <f t="shared" si="71"/>
        <v>37.883870000000002</v>
      </c>
      <c r="D192" s="197">
        <f t="shared" si="98"/>
        <v>19.782699738903396</v>
      </c>
      <c r="E192" s="14"/>
      <c r="F192" s="14"/>
      <c r="G192" s="47"/>
      <c r="H192" s="128">
        <f>Субсидии!B182</f>
        <v>0</v>
      </c>
      <c r="I192" s="128">
        <f>Субсидии!C182</f>
        <v>0</v>
      </c>
      <c r="J192" s="14"/>
      <c r="K192" s="14">
        <f>'Субвенции '!B187</f>
        <v>93.7</v>
      </c>
      <c r="L192" s="14">
        <f>'Субвенции '!C187</f>
        <v>37.883870000000002</v>
      </c>
      <c r="M192" s="14">
        <f t="shared" si="99"/>
        <v>40.431024546424759</v>
      </c>
      <c r="N192" s="14">
        <f>Иные!B180</f>
        <v>97.8</v>
      </c>
      <c r="O192" s="14">
        <f>Иные!C180</f>
        <v>0</v>
      </c>
      <c r="P192" s="14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</row>
    <row r="193" spans="1:31" s="12" customFormat="1" ht="15.75" x14ac:dyDescent="0.25">
      <c r="A193" s="154" t="s">
        <v>587</v>
      </c>
      <c r="B193" s="197">
        <f t="shared" si="70"/>
        <v>138.69999999999999</v>
      </c>
      <c r="C193" s="197">
        <f t="shared" si="71"/>
        <v>39.270220000000002</v>
      </c>
      <c r="D193" s="197">
        <f t="shared" si="98"/>
        <v>28.313064167267488</v>
      </c>
      <c r="E193" s="14"/>
      <c r="F193" s="14"/>
      <c r="G193" s="47"/>
      <c r="H193" s="128">
        <f>Субсидии!B183</f>
        <v>0</v>
      </c>
      <c r="I193" s="128">
        <f>Субсидии!C183</f>
        <v>0</v>
      </c>
      <c r="J193" s="14"/>
      <c r="K193" s="14">
        <f>'Субвенции '!B188</f>
        <v>93.7</v>
      </c>
      <c r="L193" s="14">
        <f>'Субвенции '!C188</f>
        <v>39.270220000000002</v>
      </c>
      <c r="M193" s="14">
        <f t="shared" si="99"/>
        <v>41.910586979722517</v>
      </c>
      <c r="N193" s="14">
        <f>Иные!B181</f>
        <v>45</v>
      </c>
      <c r="O193" s="14">
        <f>Иные!C181</f>
        <v>0</v>
      </c>
      <c r="P193" s="14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  <row r="194" spans="1:31" s="12" customFormat="1" ht="15.75" x14ac:dyDescent="0.25">
      <c r="A194" s="154" t="s">
        <v>588</v>
      </c>
      <c r="B194" s="197">
        <f t="shared" si="70"/>
        <v>1190.27864</v>
      </c>
      <c r="C194" s="197">
        <f t="shared" si="71"/>
        <v>35.31035</v>
      </c>
      <c r="D194" s="197">
        <f t="shared" si="98"/>
        <v>2.966561678364656</v>
      </c>
      <c r="E194" s="14"/>
      <c r="F194" s="14"/>
      <c r="G194" s="47"/>
      <c r="H194" s="128">
        <f>Субсидии!B184</f>
        <v>998.77864</v>
      </c>
      <c r="I194" s="128">
        <f>Субсидии!C184</f>
        <v>0</v>
      </c>
      <c r="J194" s="14"/>
      <c r="K194" s="14">
        <f>'Субвенции '!B189</f>
        <v>93.7</v>
      </c>
      <c r="L194" s="14">
        <f>'Субвенции '!C189</f>
        <v>35.31035</v>
      </c>
      <c r="M194" s="14">
        <f t="shared" si="99"/>
        <v>37.684471718249732</v>
      </c>
      <c r="N194" s="14">
        <f>Иные!B182</f>
        <v>97.8</v>
      </c>
      <c r="O194" s="14">
        <f>Иные!C182</f>
        <v>0</v>
      </c>
      <c r="P194" s="14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</row>
    <row r="195" spans="1:31" s="12" customFormat="1" ht="15.75" x14ac:dyDescent="0.25">
      <c r="A195" s="154" t="s">
        <v>589</v>
      </c>
      <c r="B195" s="197">
        <f t="shared" si="70"/>
        <v>1093.7</v>
      </c>
      <c r="C195" s="197">
        <f t="shared" si="71"/>
        <v>35.31035</v>
      </c>
      <c r="D195" s="197">
        <f t="shared" si="98"/>
        <v>3.2285224467404219</v>
      </c>
      <c r="E195" s="14"/>
      <c r="F195" s="14"/>
      <c r="G195" s="47"/>
      <c r="H195" s="128">
        <f>Субсидии!B185</f>
        <v>1000</v>
      </c>
      <c r="I195" s="128">
        <f>Субсидии!C185</f>
        <v>0</v>
      </c>
      <c r="J195" s="14"/>
      <c r="K195" s="14">
        <f>'Субвенции '!B190</f>
        <v>93.7</v>
      </c>
      <c r="L195" s="14">
        <f>'Субвенции '!C190</f>
        <v>35.31035</v>
      </c>
      <c r="M195" s="14">
        <f t="shared" si="99"/>
        <v>37.684471718249732</v>
      </c>
      <c r="N195" s="14"/>
      <c r="O195" s="14"/>
      <c r="P195" s="14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  <row r="196" spans="1:31" s="12" customFormat="1" ht="15.75" x14ac:dyDescent="0.25">
      <c r="A196" s="154" t="s">
        <v>590</v>
      </c>
      <c r="B196" s="197">
        <f t="shared" si="70"/>
        <v>191.5</v>
      </c>
      <c r="C196" s="197">
        <f t="shared" si="71"/>
        <v>42.173400000000001</v>
      </c>
      <c r="D196" s="197">
        <f t="shared" si="98"/>
        <v>22.02266318537859</v>
      </c>
      <c r="E196" s="14"/>
      <c r="F196" s="14"/>
      <c r="G196" s="47"/>
      <c r="H196" s="128">
        <f>Субсидии!B186</f>
        <v>0</v>
      </c>
      <c r="I196" s="128">
        <f>Субсидии!C186</f>
        <v>0</v>
      </c>
      <c r="J196" s="14"/>
      <c r="K196" s="14">
        <f>'Субвенции '!B191</f>
        <v>93.7</v>
      </c>
      <c r="L196" s="14">
        <f>'Субвенции '!C191</f>
        <v>42.173400000000001</v>
      </c>
      <c r="M196" s="14">
        <f t="shared" si="99"/>
        <v>45.008964781216648</v>
      </c>
      <c r="N196" s="14">
        <f>Иные!B183</f>
        <v>97.8</v>
      </c>
      <c r="O196" s="14">
        <f>Иные!C183</f>
        <v>0</v>
      </c>
      <c r="P196" s="14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spans="1:31" s="12" customFormat="1" ht="15.75" x14ac:dyDescent="0.25">
      <c r="A197" s="154" t="s">
        <v>591</v>
      </c>
      <c r="B197" s="197">
        <f t="shared" si="70"/>
        <v>629.40000000000009</v>
      </c>
      <c r="C197" s="197">
        <f t="shared" si="71"/>
        <v>39.774819999999998</v>
      </c>
      <c r="D197" s="197">
        <f t="shared" si="98"/>
        <v>6.3194820463933894</v>
      </c>
      <c r="E197" s="14"/>
      <c r="F197" s="14"/>
      <c r="G197" s="47"/>
      <c r="H197" s="128">
        <f>Субсидии!B187</f>
        <v>462</v>
      </c>
      <c r="I197" s="128">
        <f>Субсидии!C187</f>
        <v>0</v>
      </c>
      <c r="J197" s="14"/>
      <c r="K197" s="14">
        <f>'Субвенции '!B192</f>
        <v>93.7</v>
      </c>
      <c r="L197" s="14">
        <f>'Субвенции '!C192</f>
        <v>39.774819999999998</v>
      </c>
      <c r="M197" s="14">
        <f t="shared" si="99"/>
        <v>42.449114194236927</v>
      </c>
      <c r="N197" s="14">
        <f>Иные!B184</f>
        <v>73.7</v>
      </c>
      <c r="O197" s="14">
        <f>Иные!C184</f>
        <v>0</v>
      </c>
      <c r="P197" s="14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spans="1:31" s="12" customFormat="1" ht="15.75" x14ac:dyDescent="0.25">
      <c r="A198" s="154" t="s">
        <v>592</v>
      </c>
      <c r="B198" s="197">
        <f t="shared" si="70"/>
        <v>191.5</v>
      </c>
      <c r="C198" s="197">
        <f t="shared" si="71"/>
        <v>35.31035</v>
      </c>
      <c r="D198" s="197">
        <f t="shared" si="98"/>
        <v>18.438825065274152</v>
      </c>
      <c r="E198" s="14"/>
      <c r="F198" s="14"/>
      <c r="G198" s="47"/>
      <c r="H198" s="128">
        <f>Субсидии!B188</f>
        <v>0</v>
      </c>
      <c r="I198" s="128">
        <f>Субсидии!C188</f>
        <v>0</v>
      </c>
      <c r="J198" s="14"/>
      <c r="K198" s="14">
        <f>'Субвенции '!B193</f>
        <v>93.7</v>
      </c>
      <c r="L198" s="14">
        <f>'Субвенции '!C193</f>
        <v>35.31035</v>
      </c>
      <c r="M198" s="14">
        <f t="shared" si="99"/>
        <v>37.684471718249732</v>
      </c>
      <c r="N198" s="14">
        <f>Иные!B185</f>
        <v>97.8</v>
      </c>
      <c r="O198" s="14">
        <f>Иные!C185</f>
        <v>0</v>
      </c>
      <c r="P198" s="14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spans="1:31" s="12" customFormat="1" ht="15.75" x14ac:dyDescent="0.25">
      <c r="A199" s="154" t="s">
        <v>430</v>
      </c>
      <c r="B199" s="197">
        <f t="shared" si="70"/>
        <v>811.19999999999993</v>
      </c>
      <c r="C199" s="197">
        <f t="shared" si="71"/>
        <v>32.739020000000004</v>
      </c>
      <c r="D199" s="197">
        <f t="shared" si="98"/>
        <v>4.0358752465483239</v>
      </c>
      <c r="E199" s="14"/>
      <c r="F199" s="14"/>
      <c r="G199" s="47"/>
      <c r="H199" s="128">
        <f>Субсидии!B189</f>
        <v>479.2</v>
      </c>
      <c r="I199" s="128">
        <f>Субсидии!C189</f>
        <v>0</v>
      </c>
      <c r="J199" s="14"/>
      <c r="K199" s="14">
        <f>'Субвенции '!B194</f>
        <v>234.2</v>
      </c>
      <c r="L199" s="14">
        <f>'Субвенции '!C194</f>
        <v>32.739020000000004</v>
      </c>
      <c r="M199" s="14">
        <f t="shared" si="99"/>
        <v>13.979086251067466</v>
      </c>
      <c r="N199" s="14">
        <f>Иные!B186</f>
        <v>97.8</v>
      </c>
      <c r="O199" s="14">
        <f>Иные!C186</f>
        <v>0</v>
      </c>
      <c r="P199" s="14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spans="1:31" s="12" customFormat="1" ht="15.75" x14ac:dyDescent="0.25">
      <c r="A200" s="154" t="s">
        <v>593</v>
      </c>
      <c r="B200" s="197">
        <f t="shared" si="70"/>
        <v>638.5</v>
      </c>
      <c r="C200" s="197">
        <f t="shared" si="71"/>
        <v>40.31035</v>
      </c>
      <c r="D200" s="197">
        <f t="shared" si="98"/>
        <v>6.3132889584964751</v>
      </c>
      <c r="E200" s="14"/>
      <c r="F200" s="14"/>
      <c r="G200" s="47"/>
      <c r="H200" s="128">
        <f>Субсидии!B190</f>
        <v>447</v>
      </c>
      <c r="I200" s="128">
        <f>Субсидии!C190</f>
        <v>0</v>
      </c>
      <c r="J200" s="14"/>
      <c r="K200" s="14">
        <f>'Субвенции '!B195</f>
        <v>93.7</v>
      </c>
      <c r="L200" s="14">
        <f>'Субвенции '!C195</f>
        <v>40.31035</v>
      </c>
      <c r="M200" s="14">
        <f t="shared" si="99"/>
        <v>43.020651013874065</v>
      </c>
      <c r="N200" s="14">
        <f>Иные!B187</f>
        <v>97.8</v>
      </c>
      <c r="O200" s="14">
        <f>Иные!C187</f>
        <v>0</v>
      </c>
      <c r="P200" s="14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spans="1:31" s="12" customFormat="1" ht="15.75" x14ac:dyDescent="0.25">
      <c r="A201" s="154" t="s">
        <v>594</v>
      </c>
      <c r="B201" s="197">
        <f t="shared" si="70"/>
        <v>138.69999999999999</v>
      </c>
      <c r="C201" s="197">
        <f t="shared" si="71"/>
        <v>35.31035</v>
      </c>
      <c r="D201" s="197">
        <f t="shared" si="98"/>
        <v>25.458074981975486</v>
      </c>
      <c r="E201" s="14"/>
      <c r="F201" s="14"/>
      <c r="G201" s="47"/>
      <c r="H201" s="128">
        <f>Субсидии!B191</f>
        <v>0</v>
      </c>
      <c r="I201" s="128">
        <f>Субсидии!C191</f>
        <v>0</v>
      </c>
      <c r="J201" s="14"/>
      <c r="K201" s="14">
        <f>'Субвенции '!B196</f>
        <v>93.7</v>
      </c>
      <c r="L201" s="14">
        <f>'Субвенции '!C196</f>
        <v>35.31035</v>
      </c>
      <c r="M201" s="14">
        <f t="shared" si="99"/>
        <v>37.684471718249732</v>
      </c>
      <c r="N201" s="14">
        <f>Иные!B188</f>
        <v>45</v>
      </c>
      <c r="O201" s="14">
        <f>Иные!C188</f>
        <v>0</v>
      </c>
      <c r="P201" s="14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spans="1:31" s="28" customFormat="1" ht="31.5" x14ac:dyDescent="0.25">
      <c r="A202" s="78" t="s">
        <v>406</v>
      </c>
      <c r="B202" s="82">
        <f t="shared" ref="B202:B265" si="100">E202+H202+K202+N202</f>
        <v>252022.30291</v>
      </c>
      <c r="C202" s="82">
        <f t="shared" ref="C202:C265" si="101">F202+I202+L202+O202</f>
        <v>129694.39344</v>
      </c>
      <c r="D202" s="82">
        <f t="shared" ref="D202" si="102">C202/B202*100</f>
        <v>51.461474616520476</v>
      </c>
      <c r="E202" s="82">
        <f t="shared" ref="E202:F202" si="103">SUM(E203:E205)</f>
        <v>82978.599999999991</v>
      </c>
      <c r="F202" s="82">
        <f t="shared" si="103"/>
        <v>37107.549999999996</v>
      </c>
      <c r="G202" s="84">
        <f t="shared" si="19"/>
        <v>44.71942163401166</v>
      </c>
      <c r="H202" s="82">
        <f>SUM(H203:H205)</f>
        <v>36457.502910000003</v>
      </c>
      <c r="I202" s="82">
        <f t="shared" ref="I202:O202" si="104">SUM(I203:I205)</f>
        <v>7871.2618699999994</v>
      </c>
      <c r="J202" s="82">
        <f t="shared" si="20"/>
        <v>21.590238611325667</v>
      </c>
      <c r="K202" s="82">
        <f t="shared" si="104"/>
        <v>116568.60000000002</v>
      </c>
      <c r="L202" s="82">
        <f t="shared" si="104"/>
        <v>70404.281570000006</v>
      </c>
      <c r="M202" s="82">
        <f t="shared" si="21"/>
        <v>60.397295300792834</v>
      </c>
      <c r="N202" s="82">
        <f t="shared" si="104"/>
        <v>16017.599999999999</v>
      </c>
      <c r="O202" s="82">
        <f t="shared" si="104"/>
        <v>14311.3</v>
      </c>
      <c r="P202" s="82">
        <f t="shared" si="22"/>
        <v>89.347342922784946</v>
      </c>
      <c r="Q202" s="198"/>
      <c r="R202" s="198"/>
      <c r="S202" s="198"/>
      <c r="T202" s="198"/>
      <c r="U202" s="198"/>
      <c r="V202" s="198"/>
      <c r="W202" s="198"/>
      <c r="X202" s="198"/>
      <c r="Y202" s="198"/>
      <c r="Z202" s="198"/>
      <c r="AA202" s="198"/>
      <c r="AB202" s="198"/>
      <c r="AC202" s="198"/>
      <c r="AD202" s="198"/>
      <c r="AE202" s="198"/>
    </row>
    <row r="203" spans="1:31" s="12" customFormat="1" ht="31.5" x14ac:dyDescent="0.25">
      <c r="A203" s="153" t="s">
        <v>379</v>
      </c>
      <c r="B203" s="14">
        <f t="shared" si="100"/>
        <v>244625.16123000003</v>
      </c>
      <c r="C203" s="14">
        <f t="shared" si="101"/>
        <v>129434.00804999999</v>
      </c>
      <c r="D203" s="14">
        <f t="shared" si="15"/>
        <v>52.911159015365683</v>
      </c>
      <c r="E203" s="15">
        <f>Дотации!B25</f>
        <v>82978.599999999991</v>
      </c>
      <c r="F203" s="15">
        <f>Дотации!C25</f>
        <v>37107.549999999996</v>
      </c>
      <c r="G203" s="15">
        <f t="shared" si="19"/>
        <v>44.71942163401166</v>
      </c>
      <c r="H203" s="14">
        <f>Субсидии!B193</f>
        <v>29954.461230000001</v>
      </c>
      <c r="I203" s="14">
        <f>Субсидии!C193</f>
        <v>7871.2618699999994</v>
      </c>
      <c r="J203" s="14">
        <f t="shared" si="20"/>
        <v>26.277427624426007</v>
      </c>
      <c r="K203" s="14">
        <f>'Субвенции '!B198</f>
        <v>115866.00000000003</v>
      </c>
      <c r="L203" s="14">
        <f>'Субвенции '!C198</f>
        <v>70143.896179999996</v>
      </c>
      <c r="M203" s="14">
        <f t="shared" si="21"/>
        <v>60.53880877910688</v>
      </c>
      <c r="N203" s="14">
        <f>Иные!B190</f>
        <v>15826.099999999999</v>
      </c>
      <c r="O203" s="14">
        <f>Иные!C190</f>
        <v>14311.3</v>
      </c>
      <c r="P203" s="14">
        <f t="shared" si="22"/>
        <v>90.428469427085645</v>
      </c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1:31" s="12" customFormat="1" ht="15.75" x14ac:dyDescent="0.25">
      <c r="A204" s="154" t="s">
        <v>405</v>
      </c>
      <c r="B204" s="197">
        <f t="shared" si="100"/>
        <v>4844.6336799999999</v>
      </c>
      <c r="C204" s="197">
        <f t="shared" si="101"/>
        <v>176.55180999999999</v>
      </c>
      <c r="D204" s="197">
        <f>C204/B204*100</f>
        <v>3.6442757422270153</v>
      </c>
      <c r="E204" s="14"/>
      <c r="F204" s="14"/>
      <c r="G204" s="47"/>
      <c r="H204" s="128">
        <f>Субсидии!B194</f>
        <v>4294.9336800000001</v>
      </c>
      <c r="I204" s="128">
        <f>Субсидии!C194</f>
        <v>0</v>
      </c>
      <c r="J204" s="14">
        <f>I204/H204*100</f>
        <v>0</v>
      </c>
      <c r="K204" s="14">
        <f>'Субвенции '!B199</f>
        <v>468.4</v>
      </c>
      <c r="L204" s="14">
        <f>'Субвенции '!C199</f>
        <v>176.55180999999999</v>
      </c>
      <c r="M204" s="14">
        <f>L204/K204*100</f>
        <v>37.692529888983771</v>
      </c>
      <c r="N204" s="14">
        <f>Иные!B191</f>
        <v>81.3</v>
      </c>
      <c r="O204" s="14">
        <f>Иные!C191</f>
        <v>0</v>
      </c>
      <c r="P204" s="14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spans="1:31" s="12" customFormat="1" ht="15.75" x14ac:dyDescent="0.25">
      <c r="A205" s="154" t="s">
        <v>595</v>
      </c>
      <c r="B205" s="197">
        <f t="shared" si="100"/>
        <v>2552.5079999999998</v>
      </c>
      <c r="C205" s="197">
        <f t="shared" si="101"/>
        <v>83.833579999999998</v>
      </c>
      <c r="D205" s="197">
        <f>C205/B205*100</f>
        <v>3.2843611068016241</v>
      </c>
      <c r="E205" s="14"/>
      <c r="F205" s="14"/>
      <c r="G205" s="47"/>
      <c r="H205" s="128">
        <f>Субсидии!B195</f>
        <v>2208.1080000000002</v>
      </c>
      <c r="I205" s="128">
        <f>Субсидии!C195</f>
        <v>0</v>
      </c>
      <c r="J205" s="14">
        <f>I205/H205*100</f>
        <v>0</v>
      </c>
      <c r="K205" s="14">
        <f>'Субвенции '!B200</f>
        <v>234.2</v>
      </c>
      <c r="L205" s="14">
        <f>'Субвенции '!C200</f>
        <v>83.833579999999998</v>
      </c>
      <c r="M205" s="14">
        <f>L205/K205*100</f>
        <v>35.795721605465417</v>
      </c>
      <c r="N205" s="14">
        <f>Иные!B192</f>
        <v>110.2</v>
      </c>
      <c r="O205" s="14">
        <f>Иные!C192</f>
        <v>0</v>
      </c>
      <c r="P205" s="14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1:31" s="28" customFormat="1" ht="31.5" x14ac:dyDescent="0.25">
      <c r="A206" s="78" t="s">
        <v>408</v>
      </c>
      <c r="B206" s="82">
        <f t="shared" si="100"/>
        <v>382933.02645999996</v>
      </c>
      <c r="C206" s="82">
        <f t="shared" si="101"/>
        <v>177907.20732000002</v>
      </c>
      <c r="D206" s="82">
        <f t="shared" ref="D206" si="105">C206/B206*100</f>
        <v>46.459092067522064</v>
      </c>
      <c r="E206" s="82">
        <f t="shared" ref="E206:F206" si="106">SUM(E207:E217)</f>
        <v>114997.4</v>
      </c>
      <c r="F206" s="82">
        <f t="shared" si="106"/>
        <v>53519.4</v>
      </c>
      <c r="G206" s="84">
        <f t="shared" si="19"/>
        <v>46.539660896681148</v>
      </c>
      <c r="H206" s="82">
        <f>SUM(H207:H217)</f>
        <v>40881.526459999994</v>
      </c>
      <c r="I206" s="82">
        <f t="shared" ref="I206:O206" si="107">SUM(I207:I217)</f>
        <v>9895.1398999999983</v>
      </c>
      <c r="J206" s="82">
        <f t="shared" si="20"/>
        <v>24.204428642560035</v>
      </c>
      <c r="K206" s="82">
        <f t="shared" si="107"/>
        <v>217003.50000000003</v>
      </c>
      <c r="L206" s="82">
        <f t="shared" si="107"/>
        <v>111565.26742</v>
      </c>
      <c r="M206" s="82">
        <f t="shared" si="21"/>
        <v>51.411736409781405</v>
      </c>
      <c r="N206" s="82">
        <f t="shared" si="107"/>
        <v>10050.6</v>
      </c>
      <c r="O206" s="82">
        <f t="shared" si="107"/>
        <v>2927.4</v>
      </c>
      <c r="P206" s="82">
        <f t="shared" si="22"/>
        <v>29.126619306310069</v>
      </c>
      <c r="Q206" s="198"/>
      <c r="R206" s="198"/>
      <c r="S206" s="198"/>
      <c r="T206" s="198"/>
      <c r="U206" s="198"/>
      <c r="V206" s="198"/>
      <c r="W206" s="198"/>
      <c r="X206" s="198"/>
      <c r="Y206" s="198"/>
      <c r="Z206" s="198"/>
      <c r="AA206" s="198"/>
      <c r="AB206" s="198"/>
      <c r="AC206" s="198"/>
      <c r="AD206" s="198"/>
      <c r="AE206" s="198"/>
    </row>
    <row r="207" spans="1:31" s="12" customFormat="1" ht="31.5" x14ac:dyDescent="0.25">
      <c r="A207" s="153" t="s">
        <v>380</v>
      </c>
      <c r="B207" s="14">
        <f t="shared" si="100"/>
        <v>376428.26122999995</v>
      </c>
      <c r="C207" s="14">
        <f t="shared" si="101"/>
        <v>177380.28239000001</v>
      </c>
      <c r="D207" s="14">
        <f t="shared" si="15"/>
        <v>47.121935481252187</v>
      </c>
      <c r="E207" s="15">
        <f>Дотации!B26</f>
        <v>114997.4</v>
      </c>
      <c r="F207" s="15">
        <f>Дотации!C26</f>
        <v>53519.4</v>
      </c>
      <c r="G207" s="15">
        <f t="shared" si="19"/>
        <v>46.539660896681148</v>
      </c>
      <c r="H207" s="14">
        <f>Субсидии!B197</f>
        <v>36544.361229999995</v>
      </c>
      <c r="I207" s="14">
        <f>Субсидии!C197</f>
        <v>9895.1398999999983</v>
      </c>
      <c r="J207" s="14">
        <f t="shared" si="20"/>
        <v>27.077063511174142</v>
      </c>
      <c r="K207" s="14">
        <f>'Субвенции '!B202</f>
        <v>215785.49999999991</v>
      </c>
      <c r="L207" s="14">
        <f>'Субвенции '!C202</f>
        <v>111038.34249000001</v>
      </c>
      <c r="M207" s="14">
        <f t="shared" si="21"/>
        <v>51.457740436683672</v>
      </c>
      <c r="N207" s="14">
        <f>Иные!B194</f>
        <v>9101</v>
      </c>
      <c r="O207" s="14">
        <f>Иные!C194</f>
        <v>2927.4</v>
      </c>
      <c r="P207" s="14">
        <f t="shared" si="22"/>
        <v>32.165696077354141</v>
      </c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1:31" s="12" customFormat="1" ht="15.75" x14ac:dyDescent="0.25">
      <c r="A208" s="154" t="s">
        <v>596</v>
      </c>
      <c r="B208" s="197">
        <f t="shared" si="100"/>
        <v>481.1</v>
      </c>
      <c r="C208" s="197">
        <f t="shared" si="101"/>
        <v>41.541119999999999</v>
      </c>
      <c r="D208" s="197">
        <f t="shared" ref="D208:D217" si="108">C208/B208*100</f>
        <v>8.634612346705465</v>
      </c>
      <c r="E208" s="14"/>
      <c r="F208" s="14"/>
      <c r="G208" s="47"/>
      <c r="H208" s="128">
        <f>Субсидии!B199</f>
        <v>289.8</v>
      </c>
      <c r="I208" s="128">
        <f>Субсидии!C199</f>
        <v>0</v>
      </c>
      <c r="J208" s="14"/>
      <c r="K208" s="14">
        <f>'Субвенции '!B203</f>
        <v>93.7</v>
      </c>
      <c r="L208" s="14">
        <f>'Субвенции '!C203</f>
        <v>41.541119999999999</v>
      </c>
      <c r="M208" s="14">
        <f t="shared" ref="M208:M217" si="109">L208/K208*100</f>
        <v>44.334172892209182</v>
      </c>
      <c r="N208" s="14">
        <f>Иные!B196</f>
        <v>97.6</v>
      </c>
      <c r="O208" s="14">
        <f>Иные!C196</f>
        <v>0</v>
      </c>
      <c r="P208" s="14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spans="1:31" s="12" customFormat="1" ht="15.75" x14ac:dyDescent="0.25">
      <c r="A209" s="154" t="s">
        <v>704</v>
      </c>
      <c r="B209" s="197">
        <f t="shared" si="100"/>
        <v>204.2</v>
      </c>
      <c r="C209" s="197">
        <f t="shared" si="101"/>
        <v>40.64085</v>
      </c>
      <c r="D209" s="197">
        <f t="shared" si="108"/>
        <v>19.90247306562194</v>
      </c>
      <c r="E209" s="14"/>
      <c r="F209" s="14"/>
      <c r="G209" s="47"/>
      <c r="H209" s="128">
        <f>Субсидии!B200</f>
        <v>0</v>
      </c>
      <c r="I209" s="128">
        <f>Субсидии!C200</f>
        <v>0</v>
      </c>
      <c r="J209" s="14"/>
      <c r="K209" s="14">
        <f>'Субвенции '!B204</f>
        <v>93.7</v>
      </c>
      <c r="L209" s="14">
        <f>'Субвенции '!C204</f>
        <v>40.64085</v>
      </c>
      <c r="M209" s="14">
        <f t="shared" si="109"/>
        <v>43.373372465314837</v>
      </c>
      <c r="N209" s="14">
        <f>Иные!B197</f>
        <v>110.5</v>
      </c>
      <c r="O209" s="14">
        <f>Иные!C197</f>
        <v>0</v>
      </c>
      <c r="P209" s="14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spans="1:31" s="12" customFormat="1" ht="15.75" x14ac:dyDescent="0.25">
      <c r="A210" s="154" t="s">
        <v>598</v>
      </c>
      <c r="B210" s="197">
        <f t="shared" si="100"/>
        <v>628.87263000000007</v>
      </c>
      <c r="C210" s="197">
        <f t="shared" si="101"/>
        <v>38.503329999999998</v>
      </c>
      <c r="D210" s="197">
        <f t="shared" si="108"/>
        <v>6.1225959221663047</v>
      </c>
      <c r="E210" s="14"/>
      <c r="F210" s="14"/>
      <c r="G210" s="47"/>
      <c r="H210" s="128">
        <f>Субсидии!B201</f>
        <v>419.97262999999998</v>
      </c>
      <c r="I210" s="128">
        <f>Субсидии!C201</f>
        <v>0</v>
      </c>
      <c r="J210" s="14"/>
      <c r="K210" s="14">
        <f>'Субвенции '!B205</f>
        <v>93.7</v>
      </c>
      <c r="L210" s="14">
        <f>'Субвенции '!C205</f>
        <v>38.503329999999998</v>
      </c>
      <c r="M210" s="14">
        <f t="shared" si="109"/>
        <v>41.092134471718246</v>
      </c>
      <c r="N210" s="14">
        <f>Иные!B198</f>
        <v>115.2</v>
      </c>
      <c r="O210" s="14">
        <f>Иные!C198</f>
        <v>0</v>
      </c>
      <c r="P210" s="14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spans="1:31" s="12" customFormat="1" ht="15.75" x14ac:dyDescent="0.25">
      <c r="A211" s="154" t="s">
        <v>599</v>
      </c>
      <c r="B211" s="197">
        <f t="shared" si="100"/>
        <v>428.10412000000002</v>
      </c>
      <c r="C211" s="197">
        <f t="shared" si="101"/>
        <v>40.319269999999996</v>
      </c>
      <c r="D211" s="197">
        <f t="shared" si="108"/>
        <v>9.4180990362811716</v>
      </c>
      <c r="E211" s="14"/>
      <c r="F211" s="14"/>
      <c r="G211" s="47"/>
      <c r="H211" s="128">
        <f>Субсидии!B202</f>
        <v>207.40412000000001</v>
      </c>
      <c r="I211" s="128">
        <f>Субсидии!C202</f>
        <v>0</v>
      </c>
      <c r="J211" s="14"/>
      <c r="K211" s="14">
        <f>'Субвенции '!B206</f>
        <v>93.7</v>
      </c>
      <c r="L211" s="14">
        <f>'Субвенции '!C206</f>
        <v>40.319269999999996</v>
      </c>
      <c r="M211" s="14">
        <f t="shared" si="109"/>
        <v>43.030170757737459</v>
      </c>
      <c r="N211" s="14">
        <f>Иные!B199</f>
        <v>127</v>
      </c>
      <c r="O211" s="14">
        <f>Иные!C199</f>
        <v>0</v>
      </c>
      <c r="P211" s="14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spans="1:31" s="12" customFormat="1" ht="15.75" x14ac:dyDescent="0.25">
      <c r="A212" s="154" t="s">
        <v>600</v>
      </c>
      <c r="B212" s="197">
        <f t="shared" si="100"/>
        <v>498.73482000000001</v>
      </c>
      <c r="C212" s="197">
        <f t="shared" si="101"/>
        <v>44.173839999999998</v>
      </c>
      <c r="D212" s="197">
        <f t="shared" si="108"/>
        <v>8.857179853614392</v>
      </c>
      <c r="E212" s="14"/>
      <c r="F212" s="14"/>
      <c r="G212" s="47"/>
      <c r="H212" s="128">
        <f>Субсидии!B203</f>
        <v>307.43482</v>
      </c>
      <c r="I212" s="128">
        <f>Субсидии!C203</f>
        <v>0</v>
      </c>
      <c r="J212" s="14"/>
      <c r="K212" s="14">
        <f>'Субвенции '!B207</f>
        <v>93.7</v>
      </c>
      <c r="L212" s="14">
        <f>'Субвенции '!C207</f>
        <v>44.173839999999998</v>
      </c>
      <c r="M212" s="14">
        <f t="shared" si="109"/>
        <v>47.143906083244389</v>
      </c>
      <c r="N212" s="14">
        <f>Иные!B200</f>
        <v>97.6</v>
      </c>
      <c r="O212" s="14">
        <f>Иные!C200</f>
        <v>0</v>
      </c>
      <c r="P212" s="14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spans="1:31" s="12" customFormat="1" ht="15.75" x14ac:dyDescent="0.25">
      <c r="A213" s="154" t="s">
        <v>407</v>
      </c>
      <c r="B213" s="197">
        <f t="shared" si="100"/>
        <v>2252.5</v>
      </c>
      <c r="C213" s="197">
        <f t="shared" si="101"/>
        <v>99.054880000000011</v>
      </c>
      <c r="D213" s="197">
        <f t="shared" si="108"/>
        <v>4.3975529411764711</v>
      </c>
      <c r="E213" s="14"/>
      <c r="F213" s="14"/>
      <c r="G213" s="47"/>
      <c r="H213" s="128">
        <f>Субсидии!B198</f>
        <v>2018.3</v>
      </c>
      <c r="I213" s="128">
        <f>Субсидии!C198</f>
        <v>0</v>
      </c>
      <c r="J213" s="14">
        <f t="shared" ref="J213" si="110">I213/H213*100</f>
        <v>0</v>
      </c>
      <c r="K213" s="14">
        <f>'Субвенции '!B208</f>
        <v>234.2</v>
      </c>
      <c r="L213" s="14">
        <f>'Субвенции '!C208</f>
        <v>99.054880000000011</v>
      </c>
      <c r="M213" s="14">
        <f t="shared" si="109"/>
        <v>42.294995730145182</v>
      </c>
      <c r="N213" s="14">
        <f>Иные!B195</f>
        <v>0</v>
      </c>
      <c r="O213" s="14">
        <f>Иные!C195</f>
        <v>0</v>
      </c>
      <c r="P213" s="14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s="12" customFormat="1" ht="15.75" x14ac:dyDescent="0.25">
      <c r="A214" s="154" t="s">
        <v>601</v>
      </c>
      <c r="B214" s="197">
        <f t="shared" si="100"/>
        <v>650.98684000000003</v>
      </c>
      <c r="C214" s="197">
        <f t="shared" si="101"/>
        <v>44.530260000000006</v>
      </c>
      <c r="D214" s="197">
        <f t="shared" si="108"/>
        <v>6.8404239938245155</v>
      </c>
      <c r="E214" s="14"/>
      <c r="F214" s="14"/>
      <c r="G214" s="47"/>
      <c r="H214" s="128">
        <f>Субсидии!B204</f>
        <v>446.78684000000004</v>
      </c>
      <c r="I214" s="128">
        <f>Субсидии!C204</f>
        <v>0</v>
      </c>
      <c r="J214" s="14"/>
      <c r="K214" s="14">
        <f>'Субвенции '!B209</f>
        <v>93.7</v>
      </c>
      <c r="L214" s="14">
        <f>'Субвенции '!C209</f>
        <v>44.530260000000006</v>
      </c>
      <c r="M214" s="14">
        <f t="shared" si="109"/>
        <v>47.524290288153686</v>
      </c>
      <c r="N214" s="14">
        <f>Иные!B201</f>
        <v>110.5</v>
      </c>
      <c r="O214" s="14">
        <f>Иные!C201</f>
        <v>0</v>
      </c>
      <c r="P214" s="14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spans="1:31" s="12" customFormat="1" ht="15.75" x14ac:dyDescent="0.25">
      <c r="A215" s="154" t="s">
        <v>332</v>
      </c>
      <c r="B215" s="197">
        <f t="shared" si="100"/>
        <v>491.36315999999994</v>
      </c>
      <c r="C215" s="197">
        <f t="shared" si="101"/>
        <v>40.037440000000004</v>
      </c>
      <c r="D215" s="197">
        <f t="shared" si="108"/>
        <v>8.1482380567562309</v>
      </c>
      <c r="E215" s="14"/>
      <c r="F215" s="14"/>
      <c r="G215" s="47"/>
      <c r="H215" s="128">
        <f>Субсидии!B205</f>
        <v>311.16315999999995</v>
      </c>
      <c r="I215" s="128">
        <f>Субсидии!C205</f>
        <v>0</v>
      </c>
      <c r="J215" s="14"/>
      <c r="K215" s="14">
        <f>'Субвенции '!B210</f>
        <v>93.7</v>
      </c>
      <c r="L215" s="14">
        <f>'Субвенции '!C210</f>
        <v>40.037440000000004</v>
      </c>
      <c r="M215" s="14">
        <f t="shared" si="109"/>
        <v>42.729391675560301</v>
      </c>
      <c r="N215" s="14">
        <f>Иные!B202</f>
        <v>86.5</v>
      </c>
      <c r="O215" s="14">
        <f>Иные!C202</f>
        <v>0</v>
      </c>
      <c r="P215" s="14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spans="1:31" s="12" customFormat="1" ht="15.75" x14ac:dyDescent="0.25">
      <c r="A216" s="154" t="s">
        <v>602</v>
      </c>
      <c r="B216" s="197">
        <f t="shared" si="100"/>
        <v>508.30365999999998</v>
      </c>
      <c r="C216" s="197">
        <f t="shared" si="101"/>
        <v>35.726559999999999</v>
      </c>
      <c r="D216" s="197">
        <f t="shared" si="108"/>
        <v>7.0285860227722932</v>
      </c>
      <c r="E216" s="14"/>
      <c r="F216" s="14"/>
      <c r="G216" s="47"/>
      <c r="H216" s="128">
        <f>Субсидии!B206</f>
        <v>336.30365999999998</v>
      </c>
      <c r="I216" s="128">
        <f>Субсидии!C206</f>
        <v>0</v>
      </c>
      <c r="J216" s="14"/>
      <c r="K216" s="14">
        <f>'Субвенции '!B211</f>
        <v>93.7</v>
      </c>
      <c r="L216" s="14">
        <f>'Субвенции '!C211</f>
        <v>35.726559999999999</v>
      </c>
      <c r="M216" s="14">
        <f t="shared" si="109"/>
        <v>38.128665955176096</v>
      </c>
      <c r="N216" s="14">
        <f>Иные!B203</f>
        <v>78.3</v>
      </c>
      <c r="O216" s="14">
        <f>Иные!C203</f>
        <v>0</v>
      </c>
      <c r="P216" s="14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</row>
    <row r="217" spans="1:31" s="12" customFormat="1" ht="15.75" x14ac:dyDescent="0.25">
      <c r="A217" s="154" t="s">
        <v>705</v>
      </c>
      <c r="B217" s="197">
        <f t="shared" si="100"/>
        <v>360.6</v>
      </c>
      <c r="C217" s="197">
        <f t="shared" si="101"/>
        <v>102.39738</v>
      </c>
      <c r="D217" s="197">
        <f t="shared" si="108"/>
        <v>28.396389351081531</v>
      </c>
      <c r="E217" s="14"/>
      <c r="F217" s="14"/>
      <c r="G217" s="47"/>
      <c r="H217" s="128">
        <f>Субсидии!B207</f>
        <v>0</v>
      </c>
      <c r="I217" s="128">
        <f>Субсидии!C207</f>
        <v>0</v>
      </c>
      <c r="J217" s="14"/>
      <c r="K217" s="14">
        <f>'Субвенции '!B212</f>
        <v>234.2</v>
      </c>
      <c r="L217" s="14">
        <f>'Субвенции '!C212</f>
        <v>102.39738</v>
      </c>
      <c r="M217" s="14">
        <f t="shared" si="109"/>
        <v>43.722194705380019</v>
      </c>
      <c r="N217" s="14">
        <f>Иные!B204</f>
        <v>126.4</v>
      </c>
      <c r="O217" s="14">
        <f>Иные!C204</f>
        <v>0</v>
      </c>
      <c r="P217" s="14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18" spans="1:31" s="28" customFormat="1" ht="31.5" x14ac:dyDescent="0.25">
      <c r="A218" s="78" t="s">
        <v>415</v>
      </c>
      <c r="B218" s="82">
        <f t="shared" si="100"/>
        <v>975466.63002999988</v>
      </c>
      <c r="C218" s="82">
        <f t="shared" si="101"/>
        <v>493829.28486999992</v>
      </c>
      <c r="D218" s="82">
        <f t="shared" ref="D218" si="111">C218/B218*100</f>
        <v>50.624928589798344</v>
      </c>
      <c r="E218" s="82">
        <f t="shared" ref="E218:F218" si="112">SUM(E219:E226)</f>
        <v>202909.6</v>
      </c>
      <c r="F218" s="82">
        <f t="shared" si="112"/>
        <v>91379.5</v>
      </c>
      <c r="G218" s="84">
        <f t="shared" si="19"/>
        <v>45.034586830785727</v>
      </c>
      <c r="H218" s="82">
        <f>SUM(H219:H226)</f>
        <v>98035.730029999992</v>
      </c>
      <c r="I218" s="82">
        <f t="shared" ref="I218:O218" si="113">SUM(I219:I226)</f>
        <v>27292.486800000006</v>
      </c>
      <c r="J218" s="82">
        <f t="shared" si="20"/>
        <v>27.839326326889402</v>
      </c>
      <c r="K218" s="82">
        <f t="shared" si="113"/>
        <v>583765.29999999981</v>
      </c>
      <c r="L218" s="82">
        <f t="shared" si="113"/>
        <v>345249.12746999989</v>
      </c>
      <c r="M218" s="82">
        <f t="shared" si="21"/>
        <v>59.141769384031562</v>
      </c>
      <c r="N218" s="82">
        <f t="shared" si="113"/>
        <v>90756.000000000029</v>
      </c>
      <c r="O218" s="82">
        <f t="shared" si="113"/>
        <v>29908.170600000001</v>
      </c>
      <c r="P218" s="82">
        <f t="shared" si="22"/>
        <v>32.954483009387801</v>
      </c>
      <c r="Q218" s="198"/>
      <c r="R218" s="198"/>
      <c r="S218" s="198"/>
      <c r="T218" s="198"/>
      <c r="U218" s="198"/>
      <c r="V218" s="198"/>
      <c r="W218" s="198"/>
      <c r="X218" s="198"/>
      <c r="Y218" s="198"/>
      <c r="Z218" s="198"/>
      <c r="AA218" s="198"/>
      <c r="AB218" s="198"/>
      <c r="AC218" s="198"/>
      <c r="AD218" s="198"/>
      <c r="AE218" s="198"/>
    </row>
    <row r="219" spans="1:31" s="12" customFormat="1" ht="31.5" x14ac:dyDescent="0.25">
      <c r="A219" s="153" t="s">
        <v>381</v>
      </c>
      <c r="B219" s="14">
        <f t="shared" si="100"/>
        <v>892740.86123000004</v>
      </c>
      <c r="C219" s="14">
        <f t="shared" si="101"/>
        <v>475164.11995999998</v>
      </c>
      <c r="D219" s="14">
        <f t="shared" si="15"/>
        <v>53.225313256674355</v>
      </c>
      <c r="E219" s="15">
        <f>Дотации!B27</f>
        <v>202909.6</v>
      </c>
      <c r="F219" s="15">
        <f>Дотации!C27</f>
        <v>91379.5</v>
      </c>
      <c r="G219" s="15">
        <f t="shared" si="19"/>
        <v>45.034586830785727</v>
      </c>
      <c r="H219" s="14">
        <f>Субсидии!B209</f>
        <v>88078.761229999989</v>
      </c>
      <c r="I219" s="14">
        <f>Субсидии!C209</f>
        <v>24151.630240000002</v>
      </c>
      <c r="J219" s="14">
        <f t="shared" si="20"/>
        <v>27.420492639460349</v>
      </c>
      <c r="K219" s="14">
        <f>'Субвенции '!B214</f>
        <v>582125.9</v>
      </c>
      <c r="L219" s="14">
        <f>'Субвенции '!C214</f>
        <v>344547.28732</v>
      </c>
      <c r="M219" s="14">
        <f t="shared" si="21"/>
        <v>59.187761156134776</v>
      </c>
      <c r="N219" s="14">
        <f>Иные!B206</f>
        <v>19626.600000000002</v>
      </c>
      <c r="O219" s="14">
        <f>Иные!C206</f>
        <v>15085.702400000002</v>
      </c>
      <c r="P219" s="14">
        <f t="shared" si="22"/>
        <v>76.863554563704355</v>
      </c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</row>
    <row r="220" spans="1:31" s="12" customFormat="1" ht="15.75" x14ac:dyDescent="0.25">
      <c r="A220" s="154" t="s">
        <v>604</v>
      </c>
      <c r="B220" s="197">
        <f t="shared" si="100"/>
        <v>75000</v>
      </c>
      <c r="C220" s="197">
        <f t="shared" si="101"/>
        <v>17529.939180000001</v>
      </c>
      <c r="D220" s="197">
        <f t="shared" ref="D220:D226" si="114">C220/B220*100</f>
        <v>23.373252239999999</v>
      </c>
      <c r="E220" s="14"/>
      <c r="F220" s="14"/>
      <c r="G220" s="47"/>
      <c r="H220" s="128">
        <f>Субсидии!B210</f>
        <v>5000</v>
      </c>
      <c r="I220" s="128">
        <f>Субсидии!C210</f>
        <v>2707.4709800000001</v>
      </c>
      <c r="J220" s="14">
        <f t="shared" ref="J220:J221" si="115">I220/H220*100</f>
        <v>54.149419600000002</v>
      </c>
      <c r="K220" s="14"/>
      <c r="L220" s="14"/>
      <c r="M220" s="14"/>
      <c r="N220" s="14">
        <f>Иные!B207</f>
        <v>70000</v>
      </c>
      <c r="O220" s="14">
        <f>Иные!C207</f>
        <v>14822.468199999999</v>
      </c>
      <c r="P220" s="14">
        <f t="shared" si="22"/>
        <v>21.174954571428568</v>
      </c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</row>
    <row r="221" spans="1:31" s="12" customFormat="1" ht="15.75" x14ac:dyDescent="0.25">
      <c r="A221" s="154" t="s">
        <v>410</v>
      </c>
      <c r="B221" s="197">
        <f t="shared" si="100"/>
        <v>2306.3256000000001</v>
      </c>
      <c r="C221" s="197">
        <f t="shared" si="101"/>
        <v>386.05732999999998</v>
      </c>
      <c r="D221" s="197">
        <f t="shared" si="114"/>
        <v>16.739064510232204</v>
      </c>
      <c r="E221" s="14"/>
      <c r="F221" s="14"/>
      <c r="G221" s="47"/>
      <c r="H221" s="128">
        <f>Субсидии!B211</f>
        <v>1913.8255999999999</v>
      </c>
      <c r="I221" s="128">
        <f>Субсидии!C211</f>
        <v>273.90767999999997</v>
      </c>
      <c r="J221" s="14">
        <f t="shared" si="115"/>
        <v>14.312050167998589</v>
      </c>
      <c r="K221" s="14">
        <f>'Субвенции '!B215</f>
        <v>234.2</v>
      </c>
      <c r="L221" s="14">
        <f>'Субвенции '!C215</f>
        <v>112.14964999999999</v>
      </c>
      <c r="M221" s="14">
        <f t="shared" ref="M221:M226" si="116">L221/K221*100</f>
        <v>47.886272416737832</v>
      </c>
      <c r="N221" s="14">
        <f>Иные!B208</f>
        <v>158.30000000000001</v>
      </c>
      <c r="O221" s="14">
        <f>Иные!C208</f>
        <v>0</v>
      </c>
      <c r="P221" s="14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</row>
    <row r="222" spans="1:31" s="12" customFormat="1" ht="15.75" x14ac:dyDescent="0.25">
      <c r="A222" s="154" t="s">
        <v>411</v>
      </c>
      <c r="B222" s="197">
        <f t="shared" si="100"/>
        <v>392.5</v>
      </c>
      <c r="C222" s="197">
        <f t="shared" si="101"/>
        <v>88.714649999999992</v>
      </c>
      <c r="D222" s="197">
        <f t="shared" si="114"/>
        <v>22.602458598726113</v>
      </c>
      <c r="E222" s="14"/>
      <c r="F222" s="14"/>
      <c r="G222" s="47"/>
      <c r="H222" s="128">
        <f>Субсидии!B212</f>
        <v>0</v>
      </c>
      <c r="I222" s="128">
        <f>Субсидии!C212</f>
        <v>0</v>
      </c>
      <c r="J222" s="14"/>
      <c r="K222" s="14">
        <f>'Субвенции '!B216</f>
        <v>234.2</v>
      </c>
      <c r="L222" s="14">
        <f>'Субвенции '!C216</f>
        <v>88.714649999999992</v>
      </c>
      <c r="M222" s="14">
        <f t="shared" si="116"/>
        <v>37.879867634500428</v>
      </c>
      <c r="N222" s="14">
        <f>Иные!B209</f>
        <v>158.30000000000001</v>
      </c>
      <c r="O222" s="14">
        <f>Иные!C209</f>
        <v>0</v>
      </c>
      <c r="P222" s="14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</row>
    <row r="223" spans="1:31" s="12" customFormat="1" ht="15.75" x14ac:dyDescent="0.25">
      <c r="A223" s="154" t="s">
        <v>412</v>
      </c>
      <c r="B223" s="197">
        <f t="shared" si="100"/>
        <v>797.73599999999988</v>
      </c>
      <c r="C223" s="197">
        <f t="shared" si="101"/>
        <v>97.637640000000005</v>
      </c>
      <c r="D223" s="197">
        <f t="shared" si="114"/>
        <v>12.23934233881886</v>
      </c>
      <c r="E223" s="14"/>
      <c r="F223" s="14"/>
      <c r="G223" s="47"/>
      <c r="H223" s="128">
        <f>Субсидии!B213</f>
        <v>405.23599999999999</v>
      </c>
      <c r="I223" s="128">
        <f>Субсидии!C213</f>
        <v>0</v>
      </c>
      <c r="J223" s="14"/>
      <c r="K223" s="14">
        <f>'Субвенции '!B217</f>
        <v>234.2</v>
      </c>
      <c r="L223" s="14">
        <f>'Субвенции '!C217</f>
        <v>97.637640000000005</v>
      </c>
      <c r="M223" s="14">
        <f t="shared" si="116"/>
        <v>41.689854824935956</v>
      </c>
      <c r="N223" s="14">
        <f>Иные!B210</f>
        <v>158.30000000000001</v>
      </c>
      <c r="O223" s="14">
        <f>Иные!C210</f>
        <v>0</v>
      </c>
      <c r="P223" s="14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</row>
    <row r="224" spans="1:31" s="12" customFormat="1" ht="15.75" x14ac:dyDescent="0.25">
      <c r="A224" s="154" t="s">
        <v>605</v>
      </c>
      <c r="B224" s="197">
        <f t="shared" si="100"/>
        <v>1386.4491999999998</v>
      </c>
      <c r="C224" s="197">
        <f t="shared" si="101"/>
        <v>104.25722999999999</v>
      </c>
      <c r="D224" s="197">
        <f t="shared" si="114"/>
        <v>7.5197295364301846</v>
      </c>
      <c r="E224" s="14"/>
      <c r="F224" s="14"/>
      <c r="G224" s="47"/>
      <c r="H224" s="128">
        <f>Субсидии!B214</f>
        <v>993.94919999999991</v>
      </c>
      <c r="I224" s="128">
        <f>Субсидии!C214</f>
        <v>0</v>
      </c>
      <c r="J224" s="14"/>
      <c r="K224" s="14">
        <f>'Субвенции '!B218</f>
        <v>234.2</v>
      </c>
      <c r="L224" s="14">
        <f>'Субвенции '!C218</f>
        <v>104.25722999999999</v>
      </c>
      <c r="M224" s="14">
        <f t="shared" si="116"/>
        <v>44.51632365499573</v>
      </c>
      <c r="N224" s="14">
        <f>Иные!B211</f>
        <v>158.30000000000001</v>
      </c>
      <c r="O224" s="14">
        <f>Иные!C211</f>
        <v>0</v>
      </c>
      <c r="P224" s="14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</row>
    <row r="225" spans="1:31" s="12" customFormat="1" ht="15.75" x14ac:dyDescent="0.25">
      <c r="A225" s="154" t="s">
        <v>413</v>
      </c>
      <c r="B225" s="197">
        <f t="shared" si="100"/>
        <v>1360.4579999999999</v>
      </c>
      <c r="C225" s="197">
        <f t="shared" si="101"/>
        <v>185.84782999999999</v>
      </c>
      <c r="D225" s="197">
        <f t="shared" si="114"/>
        <v>13.660681182366528</v>
      </c>
      <c r="E225" s="14"/>
      <c r="F225" s="14"/>
      <c r="G225" s="47"/>
      <c r="H225" s="128">
        <f>Субсидии!B215</f>
        <v>643.95799999999997</v>
      </c>
      <c r="I225" s="128">
        <f>Субсидии!C215</f>
        <v>0</v>
      </c>
      <c r="J225" s="14"/>
      <c r="K225" s="14">
        <f>'Субвенции '!B219</f>
        <v>468.4</v>
      </c>
      <c r="L225" s="14">
        <f>'Субвенции '!C219</f>
        <v>185.84782999999999</v>
      </c>
      <c r="M225" s="14">
        <f t="shared" si="116"/>
        <v>39.677162681468829</v>
      </c>
      <c r="N225" s="14">
        <f>Иные!B212</f>
        <v>248.1</v>
      </c>
      <c r="O225" s="14">
        <f>Иные!C212</f>
        <v>0</v>
      </c>
      <c r="P225" s="14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</row>
    <row r="226" spans="1:31" s="12" customFormat="1" ht="15.75" x14ac:dyDescent="0.25">
      <c r="A226" s="154" t="s">
        <v>414</v>
      </c>
      <c r="B226" s="197">
        <f t="shared" si="100"/>
        <v>1482.3</v>
      </c>
      <c r="C226" s="197">
        <f t="shared" si="101"/>
        <v>272.71105</v>
      </c>
      <c r="D226" s="197">
        <f t="shared" si="114"/>
        <v>18.397831073331986</v>
      </c>
      <c r="E226" s="14"/>
      <c r="F226" s="14"/>
      <c r="G226" s="47"/>
      <c r="H226" s="128">
        <f>Субсидии!B216</f>
        <v>1000</v>
      </c>
      <c r="I226" s="128">
        <f>Субсидии!C216</f>
        <v>159.47790000000001</v>
      </c>
      <c r="J226" s="14"/>
      <c r="K226" s="14">
        <f>'Субвенции '!B220</f>
        <v>234.2</v>
      </c>
      <c r="L226" s="14">
        <f>'Субвенции '!C220</f>
        <v>113.23314999999999</v>
      </c>
      <c r="M226" s="14">
        <f t="shared" si="116"/>
        <v>48.348911187019645</v>
      </c>
      <c r="N226" s="14">
        <f>Иные!B213</f>
        <v>248.1</v>
      </c>
      <c r="O226" s="14">
        <f>Иные!C213</f>
        <v>0</v>
      </c>
      <c r="P226" s="14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</row>
    <row r="227" spans="1:31" s="28" customFormat="1" ht="31.5" x14ac:dyDescent="0.25">
      <c r="A227" s="78" t="s">
        <v>417</v>
      </c>
      <c r="B227" s="82">
        <f t="shared" si="100"/>
        <v>423161.22781999997</v>
      </c>
      <c r="C227" s="82">
        <f t="shared" si="101"/>
        <v>180803.60554999995</v>
      </c>
      <c r="D227" s="82">
        <f t="shared" ref="D227" si="117">C227/B227*100</f>
        <v>42.726883670662843</v>
      </c>
      <c r="E227" s="82">
        <f t="shared" ref="E227:F227" si="118">SUM(E228:E233)</f>
        <v>98033.900000000009</v>
      </c>
      <c r="F227" s="82">
        <f t="shared" si="118"/>
        <v>56098.55</v>
      </c>
      <c r="G227" s="84">
        <f t="shared" si="19"/>
        <v>57.223623664875113</v>
      </c>
      <c r="H227" s="82">
        <f>SUM(H228:H233)</f>
        <v>140153.82781999998</v>
      </c>
      <c r="I227" s="82">
        <f t="shared" ref="I227:O227" si="119">SUM(I228:I233)</f>
        <v>12292.343490000001</v>
      </c>
      <c r="J227" s="82">
        <f t="shared" si="20"/>
        <v>8.7706084672814626</v>
      </c>
      <c r="K227" s="82">
        <f t="shared" si="119"/>
        <v>160311.79999999996</v>
      </c>
      <c r="L227" s="82">
        <f t="shared" si="119"/>
        <v>100690.66755999997</v>
      </c>
      <c r="M227" s="82">
        <f t="shared" si="21"/>
        <v>62.809267664638533</v>
      </c>
      <c r="N227" s="82">
        <f t="shared" si="119"/>
        <v>24661.699999999997</v>
      </c>
      <c r="O227" s="82">
        <f t="shared" si="119"/>
        <v>11722.0445</v>
      </c>
      <c r="P227" s="82">
        <f t="shared" si="22"/>
        <v>47.531372533118159</v>
      </c>
      <c r="Q227" s="198"/>
      <c r="R227" s="198"/>
      <c r="S227" s="198"/>
      <c r="T227" s="198"/>
      <c r="U227" s="198"/>
      <c r="V227" s="198"/>
      <c r="W227" s="198"/>
      <c r="X227" s="198"/>
      <c r="Y227" s="198"/>
      <c r="Z227" s="198"/>
      <c r="AA227" s="198"/>
      <c r="AB227" s="198"/>
      <c r="AC227" s="198"/>
      <c r="AD227" s="198"/>
      <c r="AE227" s="198"/>
    </row>
    <row r="228" spans="1:31" s="12" customFormat="1" ht="32.25" customHeight="1" x14ac:dyDescent="0.25">
      <c r="A228" s="153" t="s">
        <v>382</v>
      </c>
      <c r="B228" s="14">
        <f t="shared" si="100"/>
        <v>408135.24081999995</v>
      </c>
      <c r="C228" s="14">
        <f t="shared" si="101"/>
        <v>179317.96080999999</v>
      </c>
      <c r="D228" s="14">
        <f t="shared" si="15"/>
        <v>43.935917038118419</v>
      </c>
      <c r="E228" s="15">
        <f>Дотации!B28</f>
        <v>98033.900000000009</v>
      </c>
      <c r="F228" s="15">
        <f>Дотации!C28</f>
        <v>56098.55</v>
      </c>
      <c r="G228" s="15">
        <f t="shared" si="19"/>
        <v>57.223623664875113</v>
      </c>
      <c r="H228" s="14">
        <f>Субсидии!B218</f>
        <v>136330.84081999998</v>
      </c>
      <c r="I228" s="14">
        <f>Субсидии!C218</f>
        <v>11188.152530000001</v>
      </c>
      <c r="J228" s="14">
        <f t="shared" si="20"/>
        <v>8.2066188858703786</v>
      </c>
      <c r="K228" s="14">
        <f>'Субвенции '!B222</f>
        <v>159374.99999999994</v>
      </c>
      <c r="L228" s="14">
        <f>'Субвенции '!C222</f>
        <v>100309.21377999998</v>
      </c>
      <c r="M228" s="14">
        <f t="shared" si="21"/>
        <v>62.939114528627456</v>
      </c>
      <c r="N228" s="14">
        <f>Иные!B215</f>
        <v>14395.5</v>
      </c>
      <c r="O228" s="14">
        <f>Иные!C215</f>
        <v>11722.0445</v>
      </c>
      <c r="P228" s="14">
        <f t="shared" si="22"/>
        <v>81.428533222187497</v>
      </c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</row>
    <row r="229" spans="1:31" s="12" customFormat="1" ht="15.75" x14ac:dyDescent="0.25">
      <c r="A229" s="154" t="s">
        <v>606</v>
      </c>
      <c r="B229" s="197">
        <f t="shared" si="100"/>
        <v>1519.48344</v>
      </c>
      <c r="C229" s="197">
        <f t="shared" si="101"/>
        <v>104.45504</v>
      </c>
      <c r="D229" s="197">
        <f>C229/B229*100</f>
        <v>6.87437830845988</v>
      </c>
      <c r="E229" s="14"/>
      <c r="F229" s="14"/>
      <c r="G229" s="47"/>
      <c r="H229" s="128">
        <f>Субсидии!B219</f>
        <v>1000</v>
      </c>
      <c r="I229" s="128">
        <f>Субсидии!C219</f>
        <v>0</v>
      </c>
      <c r="J229" s="14"/>
      <c r="K229" s="14">
        <f>'Субвенции '!B223</f>
        <v>234.2</v>
      </c>
      <c r="L229" s="14">
        <f>'Субвенции '!C223</f>
        <v>104.45504</v>
      </c>
      <c r="M229" s="14">
        <f>L229/K229*100</f>
        <v>44.600785653287787</v>
      </c>
      <c r="N229" s="14">
        <f>Иные!B217</f>
        <v>285.28343999999998</v>
      </c>
      <c r="O229" s="14">
        <f>Иные!C217</f>
        <v>0</v>
      </c>
      <c r="P229" s="14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</row>
    <row r="230" spans="1:31" s="12" customFormat="1" ht="15.75" x14ac:dyDescent="0.25">
      <c r="A230" s="154" t="s">
        <v>530</v>
      </c>
      <c r="B230" s="197">
        <f t="shared" si="100"/>
        <v>0</v>
      </c>
      <c r="C230" s="197">
        <f t="shared" si="101"/>
        <v>0</v>
      </c>
      <c r="D230" s="197"/>
      <c r="E230" s="14"/>
      <c r="F230" s="14"/>
      <c r="G230" s="47"/>
      <c r="H230" s="128">
        <f>Субсидии!B220</f>
        <v>0</v>
      </c>
      <c r="I230" s="128">
        <f>Субсидии!C220</f>
        <v>0</v>
      </c>
      <c r="J230" s="14"/>
      <c r="K230" s="14">
        <f>'Субвенции '!B224</f>
        <v>0</v>
      </c>
      <c r="L230" s="14">
        <f>'Субвенции '!C224</f>
        <v>0</v>
      </c>
      <c r="M230" s="14"/>
      <c r="N230" s="14"/>
      <c r="O230" s="14"/>
      <c r="P230" s="14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</row>
    <row r="231" spans="1:31" s="12" customFormat="1" ht="15.75" x14ac:dyDescent="0.25">
      <c r="A231" s="154" t="s">
        <v>607</v>
      </c>
      <c r="B231" s="197">
        <f t="shared" si="100"/>
        <v>0</v>
      </c>
      <c r="C231" s="197">
        <f t="shared" si="101"/>
        <v>0</v>
      </c>
      <c r="D231" s="197"/>
      <c r="E231" s="14"/>
      <c r="F231" s="14"/>
      <c r="G231" s="47"/>
      <c r="H231" s="128">
        <f>Субсидии!B221</f>
        <v>0</v>
      </c>
      <c r="I231" s="128">
        <f>Субсидии!C221</f>
        <v>0</v>
      </c>
      <c r="J231" s="14"/>
      <c r="K231" s="14">
        <f>'Субвенции '!B225</f>
        <v>0</v>
      </c>
      <c r="L231" s="14">
        <f>'Субвенции '!C225</f>
        <v>0</v>
      </c>
      <c r="M231" s="14"/>
      <c r="N231" s="14"/>
      <c r="O231" s="14"/>
      <c r="P231" s="14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</row>
    <row r="232" spans="1:31" s="12" customFormat="1" ht="15.75" x14ac:dyDescent="0.25">
      <c r="A232" s="154" t="s">
        <v>416</v>
      </c>
      <c r="B232" s="197">
        <f t="shared" si="100"/>
        <v>12260.876560000001</v>
      </c>
      <c r="C232" s="197">
        <f t="shared" si="101"/>
        <v>1284.9758999999999</v>
      </c>
      <c r="D232" s="197">
        <f>C232/B232*100</f>
        <v>10.480293914646506</v>
      </c>
      <c r="E232" s="14"/>
      <c r="F232" s="14"/>
      <c r="G232" s="47"/>
      <c r="H232" s="128">
        <f>Субсидии!B222</f>
        <v>1989.56</v>
      </c>
      <c r="I232" s="128">
        <f>Субсидии!C222</f>
        <v>1104.1909599999999</v>
      </c>
      <c r="J232" s="14">
        <f>I232/H232*100</f>
        <v>55.499254106435593</v>
      </c>
      <c r="K232" s="14">
        <f>'Субвенции '!B226</f>
        <v>468.4</v>
      </c>
      <c r="L232" s="14">
        <f>'Субвенции '!C226</f>
        <v>180.78494000000001</v>
      </c>
      <c r="M232" s="14">
        <f>L232/K232*100</f>
        <v>38.59627241673784</v>
      </c>
      <c r="N232" s="14">
        <f>Иные!B216</f>
        <v>9802.9165599999997</v>
      </c>
      <c r="O232" s="14">
        <f>Иные!C216</f>
        <v>0</v>
      </c>
      <c r="P232" s="14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  <row r="233" spans="1:31" s="12" customFormat="1" ht="15.75" x14ac:dyDescent="0.25">
      <c r="A233" s="154" t="s">
        <v>433</v>
      </c>
      <c r="B233" s="197">
        <f t="shared" si="100"/>
        <v>1245.627</v>
      </c>
      <c r="C233" s="197">
        <f t="shared" si="101"/>
        <v>96.213800000000006</v>
      </c>
      <c r="D233" s="197">
        <f>C233/B233*100</f>
        <v>7.7241260826876754</v>
      </c>
      <c r="E233" s="14"/>
      <c r="F233" s="14"/>
      <c r="G233" s="47"/>
      <c r="H233" s="128">
        <f>Субсидии!B223</f>
        <v>833.42700000000002</v>
      </c>
      <c r="I233" s="128">
        <f>Субсидии!C223</f>
        <v>0</v>
      </c>
      <c r="J233" s="14"/>
      <c r="K233" s="14">
        <f>'Субвенции '!B227</f>
        <v>234.2</v>
      </c>
      <c r="L233" s="14">
        <f>'Субвенции '!C227</f>
        <v>96.213800000000006</v>
      </c>
      <c r="M233" s="14">
        <f>L233/K233*100</f>
        <v>41.081895815542275</v>
      </c>
      <c r="N233" s="14">
        <f>Иные!B218</f>
        <v>178</v>
      </c>
      <c r="O233" s="14">
        <f>Иные!C218</f>
        <v>0</v>
      </c>
      <c r="P233" s="14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</row>
    <row r="234" spans="1:31" s="28" customFormat="1" ht="32.25" customHeight="1" x14ac:dyDescent="0.25">
      <c r="A234" s="78" t="s">
        <v>421</v>
      </c>
      <c r="B234" s="82">
        <f t="shared" si="100"/>
        <v>595362.99863000016</v>
      </c>
      <c r="C234" s="82">
        <f t="shared" si="101"/>
        <v>299917.10497999995</v>
      </c>
      <c r="D234" s="82">
        <f t="shared" ref="D234" si="120">C234/B234*100</f>
        <v>50.375502957043729</v>
      </c>
      <c r="E234" s="82">
        <f t="shared" ref="E234:F234" si="121">SUM(E235:E246)</f>
        <v>213799.08900000004</v>
      </c>
      <c r="F234" s="82">
        <f t="shared" si="121"/>
        <v>100597.939</v>
      </c>
      <c r="G234" s="84">
        <f t="shared" si="19"/>
        <v>47.052557366135453</v>
      </c>
      <c r="H234" s="82">
        <f>SUM(H235:H246)</f>
        <v>52547.507230000003</v>
      </c>
      <c r="I234" s="82">
        <f t="shared" ref="I234:O234" si="122">SUM(I235:I246)</f>
        <v>17936.834350000001</v>
      </c>
      <c r="J234" s="82">
        <f t="shared" si="20"/>
        <v>34.134510456396391</v>
      </c>
      <c r="K234" s="82">
        <f t="shared" si="122"/>
        <v>306088.40000000008</v>
      </c>
      <c r="L234" s="82">
        <f t="shared" si="122"/>
        <v>165353.07922999994</v>
      </c>
      <c r="M234" s="82">
        <f t="shared" si="21"/>
        <v>54.021347829581224</v>
      </c>
      <c r="N234" s="82">
        <f t="shared" si="122"/>
        <v>22928.002400000008</v>
      </c>
      <c r="O234" s="82">
        <f t="shared" si="122"/>
        <v>16029.252400000001</v>
      </c>
      <c r="P234" s="82">
        <f t="shared" si="22"/>
        <v>69.911247043484238</v>
      </c>
      <c r="Q234" s="198"/>
      <c r="R234" s="198"/>
      <c r="S234" s="198"/>
      <c r="T234" s="198"/>
      <c r="U234" s="198"/>
      <c r="V234" s="198"/>
      <c r="W234" s="198"/>
      <c r="X234" s="198"/>
      <c r="Y234" s="198"/>
      <c r="Z234" s="198"/>
      <c r="AA234" s="198"/>
      <c r="AB234" s="198"/>
      <c r="AC234" s="198"/>
      <c r="AD234" s="198"/>
      <c r="AE234" s="198"/>
    </row>
    <row r="235" spans="1:31" s="12" customFormat="1" ht="31.5" x14ac:dyDescent="0.25">
      <c r="A235" s="153" t="s">
        <v>401</v>
      </c>
      <c r="B235" s="14">
        <f t="shared" si="100"/>
        <v>587527.85262999998</v>
      </c>
      <c r="C235" s="14">
        <f t="shared" si="101"/>
        <v>296627.82656999998</v>
      </c>
      <c r="D235" s="14">
        <f t="shared" si="15"/>
        <v>50.487449274477811</v>
      </c>
      <c r="E235" s="15">
        <f>Дотации!B29</f>
        <v>213799.08900000004</v>
      </c>
      <c r="F235" s="15">
        <f>Дотации!C29</f>
        <v>100597.939</v>
      </c>
      <c r="G235" s="15">
        <f t="shared" si="19"/>
        <v>47.052557366135453</v>
      </c>
      <c r="H235" s="14">
        <f>Субсидии!B225</f>
        <v>47310.061229999999</v>
      </c>
      <c r="I235" s="14">
        <f>Субсидии!C225</f>
        <v>15186.98294</v>
      </c>
      <c r="J235" s="14">
        <f t="shared" si="20"/>
        <v>32.100958115796544</v>
      </c>
      <c r="K235" s="14">
        <f>'Субвенции '!B229</f>
        <v>304729.89999999997</v>
      </c>
      <c r="L235" s="14">
        <f>'Субвенции '!C229</f>
        <v>164813.65222999998</v>
      </c>
      <c r="M235" s="14">
        <f t="shared" si="21"/>
        <v>54.085159424788962</v>
      </c>
      <c r="N235" s="14">
        <f>Иные!B220</f>
        <v>21688.8024</v>
      </c>
      <c r="O235" s="14">
        <f>Иные!C220</f>
        <v>16029.252400000001</v>
      </c>
      <c r="P235" s="14">
        <f t="shared" si="22"/>
        <v>73.905659263141246</v>
      </c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</row>
    <row r="236" spans="1:31" s="12" customFormat="1" ht="15.75" x14ac:dyDescent="0.25">
      <c r="A236" s="154" t="s">
        <v>418</v>
      </c>
      <c r="B236" s="197">
        <f t="shared" si="100"/>
        <v>2749.9</v>
      </c>
      <c r="C236" s="197">
        <f t="shared" si="101"/>
        <v>2749.8514100000002</v>
      </c>
      <c r="D236" s="197">
        <f t="shared" ref="D236:D246" si="123">C236/B236*100</f>
        <v>99.998233026655512</v>
      </c>
      <c r="E236" s="14"/>
      <c r="F236" s="14"/>
      <c r="G236" s="47"/>
      <c r="H236" s="128">
        <f>Субсидии!B226</f>
        <v>2749.9</v>
      </c>
      <c r="I236" s="128">
        <f>Субсидии!C226</f>
        <v>2749.8514100000002</v>
      </c>
      <c r="J236" s="14">
        <f t="shared" ref="J236" si="124">I236/H236*100</f>
        <v>99.998233026655512</v>
      </c>
      <c r="K236" s="14"/>
      <c r="L236" s="14"/>
      <c r="M236" s="14"/>
      <c r="N236" s="14"/>
      <c r="O236" s="14"/>
      <c r="P236" s="14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</row>
    <row r="237" spans="1:31" s="12" customFormat="1" ht="15.75" x14ac:dyDescent="0.25">
      <c r="A237" s="154" t="s">
        <v>608</v>
      </c>
      <c r="B237" s="197">
        <f t="shared" si="100"/>
        <v>1116.26</v>
      </c>
      <c r="C237" s="197">
        <f t="shared" si="101"/>
        <v>91.155899999999988</v>
      </c>
      <c r="D237" s="197">
        <f t="shared" si="123"/>
        <v>8.1661888807267111</v>
      </c>
      <c r="E237" s="14"/>
      <c r="F237" s="14"/>
      <c r="G237" s="47"/>
      <c r="H237" s="128">
        <f>Субсидии!B227</f>
        <v>749.16</v>
      </c>
      <c r="I237" s="128">
        <f>Субсидии!C227</f>
        <v>0</v>
      </c>
      <c r="J237" s="14"/>
      <c r="K237" s="14">
        <f>'Субвенции '!B230</f>
        <v>234.2</v>
      </c>
      <c r="L237" s="14">
        <f>'Субвенции '!C230</f>
        <v>91.155899999999988</v>
      </c>
      <c r="M237" s="14">
        <f t="shared" ref="M237:M245" si="125">L237/K237*100</f>
        <v>38.922245943637911</v>
      </c>
      <c r="N237" s="14">
        <f>Иные!B222</f>
        <v>132.9</v>
      </c>
      <c r="O237" s="14">
        <f>Иные!C222</f>
        <v>0</v>
      </c>
      <c r="P237" s="14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</row>
    <row r="238" spans="1:31" s="12" customFormat="1" ht="15.75" x14ac:dyDescent="0.25">
      <c r="A238" s="154" t="s">
        <v>609</v>
      </c>
      <c r="B238" s="197">
        <f t="shared" si="100"/>
        <v>799.79600000000005</v>
      </c>
      <c r="C238" s="197">
        <f t="shared" si="101"/>
        <v>35.310400000000001</v>
      </c>
      <c r="D238" s="197">
        <f t="shared" si="123"/>
        <v>4.4149258060805501</v>
      </c>
      <c r="E238" s="14"/>
      <c r="F238" s="14"/>
      <c r="G238" s="47"/>
      <c r="H238" s="128">
        <f>Субсидии!B228</f>
        <v>618.096</v>
      </c>
      <c r="I238" s="128">
        <f>Субсидии!C228</f>
        <v>0</v>
      </c>
      <c r="J238" s="14"/>
      <c r="K238" s="14">
        <f>'Субвенции '!B231</f>
        <v>93.7</v>
      </c>
      <c r="L238" s="14">
        <f>'Субвенции '!C231</f>
        <v>35.310400000000001</v>
      </c>
      <c r="M238" s="14">
        <f t="shared" si="125"/>
        <v>37.68452508004269</v>
      </c>
      <c r="N238" s="14">
        <f>Иные!B223</f>
        <v>88</v>
      </c>
      <c r="O238" s="14">
        <f>Иные!C223</f>
        <v>0</v>
      </c>
      <c r="P238" s="14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</row>
    <row r="239" spans="1:31" s="12" customFormat="1" ht="15.75" x14ac:dyDescent="0.25">
      <c r="A239" s="154" t="s">
        <v>610</v>
      </c>
      <c r="B239" s="197">
        <f t="shared" si="100"/>
        <v>226.60000000000002</v>
      </c>
      <c r="C239" s="197">
        <f t="shared" si="101"/>
        <v>35.310400000000001</v>
      </c>
      <c r="D239" s="197">
        <f t="shared" si="123"/>
        <v>15.582700794351279</v>
      </c>
      <c r="E239" s="14"/>
      <c r="F239" s="14"/>
      <c r="G239" s="47"/>
      <c r="H239" s="128">
        <f>Субсидии!B229</f>
        <v>0</v>
      </c>
      <c r="I239" s="128">
        <f>Субсидии!C229</f>
        <v>0</v>
      </c>
      <c r="J239" s="14"/>
      <c r="K239" s="14">
        <f>'Субвенции '!B232</f>
        <v>93.7</v>
      </c>
      <c r="L239" s="14">
        <f>'Субвенции '!C232</f>
        <v>35.310400000000001</v>
      </c>
      <c r="M239" s="14">
        <f t="shared" si="125"/>
        <v>37.68452508004269</v>
      </c>
      <c r="N239" s="14">
        <f>Иные!B224</f>
        <v>132.9</v>
      </c>
      <c r="O239" s="14">
        <f>Иные!C224</f>
        <v>0</v>
      </c>
      <c r="P239" s="14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</row>
    <row r="240" spans="1:31" s="12" customFormat="1" ht="15.75" x14ac:dyDescent="0.25">
      <c r="A240" s="154" t="s">
        <v>611</v>
      </c>
      <c r="B240" s="197">
        <f t="shared" si="100"/>
        <v>181.7</v>
      </c>
      <c r="C240" s="197">
        <f t="shared" si="101"/>
        <v>35.422789999999999</v>
      </c>
      <c r="D240" s="197">
        <f t="shared" si="123"/>
        <v>19.4952063841497</v>
      </c>
      <c r="E240" s="14"/>
      <c r="F240" s="14"/>
      <c r="G240" s="47"/>
      <c r="H240" s="128">
        <f>Субсидии!B230</f>
        <v>0</v>
      </c>
      <c r="I240" s="128">
        <f>Субсидии!C230</f>
        <v>0</v>
      </c>
      <c r="J240" s="14"/>
      <c r="K240" s="14">
        <f>'Субвенции '!B233</f>
        <v>93.7</v>
      </c>
      <c r="L240" s="14">
        <f>'Субвенции '!C233</f>
        <v>35.422789999999999</v>
      </c>
      <c r="M240" s="14">
        <f t="shared" si="125"/>
        <v>37.804471718249729</v>
      </c>
      <c r="N240" s="14">
        <f>Иные!B225</f>
        <v>88</v>
      </c>
      <c r="O240" s="14">
        <f>Иные!C225</f>
        <v>0</v>
      </c>
      <c r="P240" s="14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</row>
    <row r="241" spans="1:31" s="12" customFormat="1" ht="15.75" x14ac:dyDescent="0.25">
      <c r="A241" s="154" t="s">
        <v>612</v>
      </c>
      <c r="B241" s="197">
        <f t="shared" si="100"/>
        <v>226.60000000000002</v>
      </c>
      <c r="C241" s="197">
        <f t="shared" si="101"/>
        <v>34.568449999999999</v>
      </c>
      <c r="D241" s="197">
        <f t="shared" si="123"/>
        <v>15.255273609885259</v>
      </c>
      <c r="E241" s="14"/>
      <c r="F241" s="14"/>
      <c r="G241" s="47"/>
      <c r="H241" s="128">
        <f>Субсидии!B231</f>
        <v>0</v>
      </c>
      <c r="I241" s="128">
        <f>Субсидии!C231</f>
        <v>0</v>
      </c>
      <c r="J241" s="14"/>
      <c r="K241" s="14">
        <f>'Субвенции '!B234</f>
        <v>93.7</v>
      </c>
      <c r="L241" s="14">
        <f>'Субвенции '!C234</f>
        <v>34.568449999999999</v>
      </c>
      <c r="M241" s="14">
        <f t="shared" si="125"/>
        <v>36.892689434364996</v>
      </c>
      <c r="N241" s="14">
        <f>Иные!B226</f>
        <v>132.9</v>
      </c>
      <c r="O241" s="14">
        <f>Иные!C226</f>
        <v>0</v>
      </c>
      <c r="P241" s="14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</row>
    <row r="242" spans="1:31" s="12" customFormat="1" ht="15.75" x14ac:dyDescent="0.25">
      <c r="A242" s="154" t="s">
        <v>419</v>
      </c>
      <c r="B242" s="197">
        <f t="shared" si="100"/>
        <v>456.9</v>
      </c>
      <c r="C242" s="197">
        <f t="shared" si="101"/>
        <v>91.339280000000002</v>
      </c>
      <c r="D242" s="197">
        <f t="shared" si="123"/>
        <v>19.991087765375358</v>
      </c>
      <c r="E242" s="14"/>
      <c r="F242" s="14"/>
      <c r="G242" s="47"/>
      <c r="H242" s="128">
        <f>Субсидии!B232</f>
        <v>0</v>
      </c>
      <c r="I242" s="128">
        <f>Субсидии!C232</f>
        <v>0</v>
      </c>
      <c r="J242" s="14"/>
      <c r="K242" s="14">
        <f>'Субвенции '!B235</f>
        <v>234.2</v>
      </c>
      <c r="L242" s="14">
        <f>'Субвенции '!C235</f>
        <v>91.339280000000002</v>
      </c>
      <c r="M242" s="14">
        <f t="shared" si="125"/>
        <v>39.000546541417599</v>
      </c>
      <c r="N242" s="14">
        <f>Иные!B227</f>
        <v>222.7</v>
      </c>
      <c r="O242" s="14">
        <f>Иные!C227</f>
        <v>0</v>
      </c>
      <c r="P242" s="14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s="12" customFormat="1" ht="15.75" x14ac:dyDescent="0.25">
      <c r="A243" s="154" t="s">
        <v>613</v>
      </c>
      <c r="B243" s="197">
        <f t="shared" si="100"/>
        <v>226.60000000000002</v>
      </c>
      <c r="C243" s="197">
        <f t="shared" si="101"/>
        <v>31.089959999999998</v>
      </c>
      <c r="D243" s="197">
        <f t="shared" si="123"/>
        <v>13.72019417475728</v>
      </c>
      <c r="E243" s="14"/>
      <c r="F243" s="14"/>
      <c r="G243" s="47"/>
      <c r="H243" s="128">
        <f>Субсидии!B233</f>
        <v>0</v>
      </c>
      <c r="I243" s="128">
        <f>Субсидии!C233</f>
        <v>0</v>
      </c>
      <c r="J243" s="14"/>
      <c r="K243" s="14">
        <f>'Субвенции '!B236</f>
        <v>93.7</v>
      </c>
      <c r="L243" s="14">
        <f>'Субвенции '!C236</f>
        <v>31.089959999999998</v>
      </c>
      <c r="M243" s="14">
        <f t="shared" si="125"/>
        <v>33.180320170757732</v>
      </c>
      <c r="N243" s="14">
        <f>Иные!B228</f>
        <v>132.9</v>
      </c>
      <c r="O243" s="14">
        <f>Иные!C228</f>
        <v>0</v>
      </c>
      <c r="P243" s="14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</row>
    <row r="244" spans="1:31" s="12" customFormat="1" ht="15.75" x14ac:dyDescent="0.25">
      <c r="A244" s="154" t="s">
        <v>420</v>
      </c>
      <c r="B244" s="197">
        <f t="shared" si="100"/>
        <v>1038.6970000000001</v>
      </c>
      <c r="C244" s="197">
        <f t="shared" si="101"/>
        <v>35.310400000000001</v>
      </c>
      <c r="D244" s="197">
        <f t="shared" si="123"/>
        <v>3.3994899378740859</v>
      </c>
      <c r="E244" s="14"/>
      <c r="F244" s="14"/>
      <c r="G244" s="47"/>
      <c r="H244" s="128">
        <f>Субсидии!B234</f>
        <v>856.99699999999996</v>
      </c>
      <c r="I244" s="128">
        <f>Субсидии!C234</f>
        <v>0</v>
      </c>
      <c r="J244" s="14"/>
      <c r="K244" s="14">
        <f>'Субвенции '!B237</f>
        <v>93.7</v>
      </c>
      <c r="L244" s="14">
        <f>'Субвенции '!C237</f>
        <v>35.310400000000001</v>
      </c>
      <c r="M244" s="14">
        <f t="shared" si="125"/>
        <v>37.68452508004269</v>
      </c>
      <c r="N244" s="14">
        <f>Иные!B229</f>
        <v>88</v>
      </c>
      <c r="O244" s="14">
        <f>Иные!C229</f>
        <v>0</v>
      </c>
      <c r="P244" s="14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</row>
    <row r="245" spans="1:31" s="12" customFormat="1" ht="15.75" x14ac:dyDescent="0.25">
      <c r="A245" s="154" t="s">
        <v>616</v>
      </c>
      <c r="B245" s="197">
        <f t="shared" si="100"/>
        <v>444.99299999999999</v>
      </c>
      <c r="C245" s="197">
        <f t="shared" si="101"/>
        <v>35.310400000000001</v>
      </c>
      <c r="D245" s="197">
        <f t="shared" si="123"/>
        <v>7.9350461692655845</v>
      </c>
      <c r="E245" s="14"/>
      <c r="F245" s="14"/>
      <c r="G245" s="47"/>
      <c r="H245" s="128">
        <f>Субсидии!B235</f>
        <v>263.29300000000001</v>
      </c>
      <c r="I245" s="128">
        <f>Субсидии!C235</f>
        <v>0</v>
      </c>
      <c r="J245" s="14"/>
      <c r="K245" s="14">
        <f>'Субвенции '!B238</f>
        <v>93.7</v>
      </c>
      <c r="L245" s="14">
        <f>'Субвенции '!C238</f>
        <v>35.310400000000001</v>
      </c>
      <c r="M245" s="14">
        <f t="shared" si="125"/>
        <v>37.68452508004269</v>
      </c>
      <c r="N245" s="14">
        <f>Иные!B230</f>
        <v>88</v>
      </c>
      <c r="O245" s="14">
        <f>Иные!C230</f>
        <v>0</v>
      </c>
      <c r="P245" s="14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</row>
    <row r="246" spans="1:31" s="12" customFormat="1" ht="15.75" x14ac:dyDescent="0.25">
      <c r="A246" s="154" t="s">
        <v>615</v>
      </c>
      <c r="B246" s="197">
        <f t="shared" si="100"/>
        <v>367.1</v>
      </c>
      <c r="C246" s="197">
        <f t="shared" si="101"/>
        <v>114.60902</v>
      </c>
      <c r="D246" s="197">
        <f t="shared" si="123"/>
        <v>31.220108962135658</v>
      </c>
      <c r="E246" s="14"/>
      <c r="F246" s="14"/>
      <c r="G246" s="47"/>
      <c r="H246" s="128">
        <f>Субсидии!B236</f>
        <v>0</v>
      </c>
      <c r="I246" s="128">
        <f>Субсидии!C236</f>
        <v>0</v>
      </c>
      <c r="J246" s="14"/>
      <c r="K246" s="14">
        <f>'Субвенции '!B239</f>
        <v>234.2</v>
      </c>
      <c r="L246" s="14">
        <f>'Субвенции '!C239</f>
        <v>114.60902</v>
      </c>
      <c r="M246" s="14">
        <f>L246/K246*100</f>
        <v>48.936387702818109</v>
      </c>
      <c r="N246" s="14">
        <f>Иные!B231</f>
        <v>132.9</v>
      </c>
      <c r="O246" s="14">
        <f>Иные!C231</f>
        <v>0</v>
      </c>
      <c r="P246" s="14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</row>
    <row r="247" spans="1:31" s="28" customFormat="1" ht="31.5" x14ac:dyDescent="0.25">
      <c r="A247" s="78" t="s">
        <v>402</v>
      </c>
      <c r="B247" s="82">
        <f t="shared" si="100"/>
        <v>456646.29134000005</v>
      </c>
      <c r="C247" s="82">
        <f t="shared" si="101"/>
        <v>207911.42239999998</v>
      </c>
      <c r="D247" s="82">
        <f t="shared" ref="D247" si="126">C247/B247*100</f>
        <v>45.530080139246699</v>
      </c>
      <c r="E247" s="82">
        <f t="shared" ref="E247:F247" si="127">SUM(E248:E259)</f>
        <v>158554</v>
      </c>
      <c r="F247" s="82">
        <f t="shared" si="127"/>
        <v>64282.2</v>
      </c>
      <c r="G247" s="84">
        <f t="shared" si="19"/>
        <v>40.542780377663128</v>
      </c>
      <c r="H247" s="82">
        <f>SUM(H248:H259)</f>
        <v>55717.891340000002</v>
      </c>
      <c r="I247" s="82">
        <f t="shared" ref="I247:O247" si="128">SUM(I248:I259)</f>
        <v>12697.15119</v>
      </c>
      <c r="J247" s="82">
        <f t="shared" si="20"/>
        <v>22.788283771400884</v>
      </c>
      <c r="K247" s="82">
        <f t="shared" si="128"/>
        <v>231404.10000000003</v>
      </c>
      <c r="L247" s="82">
        <f t="shared" si="128"/>
        <v>124239.77120999998</v>
      </c>
      <c r="M247" s="82">
        <f t="shared" si="21"/>
        <v>53.689528927966258</v>
      </c>
      <c r="N247" s="82">
        <f t="shared" si="128"/>
        <v>10970.3</v>
      </c>
      <c r="O247" s="82">
        <f t="shared" si="128"/>
        <v>6692.3</v>
      </c>
      <c r="P247" s="82">
        <f t="shared" si="22"/>
        <v>61.003801172256011</v>
      </c>
      <c r="Q247" s="198"/>
      <c r="R247" s="198"/>
      <c r="S247" s="198"/>
      <c r="T247" s="198"/>
      <c r="U247" s="198"/>
      <c r="V247" s="198"/>
      <c r="W247" s="198"/>
      <c r="X247" s="198"/>
      <c r="Y247" s="198"/>
      <c r="Z247" s="198"/>
      <c r="AA247" s="198"/>
      <c r="AB247" s="198"/>
      <c r="AC247" s="198"/>
      <c r="AD247" s="198"/>
      <c r="AE247" s="198"/>
    </row>
    <row r="248" spans="1:31" s="12" customFormat="1" ht="31.5" x14ac:dyDescent="0.25">
      <c r="A248" s="153" t="s">
        <v>400</v>
      </c>
      <c r="B248" s="14">
        <f t="shared" si="100"/>
        <v>445626.49999999988</v>
      </c>
      <c r="C248" s="14">
        <f t="shared" si="101"/>
        <v>206148.71416999999</v>
      </c>
      <c r="D248" s="14">
        <f t="shared" si="15"/>
        <v>46.260425304599266</v>
      </c>
      <c r="E248" s="15">
        <f>Дотации!B30</f>
        <v>158554</v>
      </c>
      <c r="F248" s="15">
        <f>Дотации!C30</f>
        <v>64282.2</v>
      </c>
      <c r="G248" s="15">
        <f t="shared" si="19"/>
        <v>40.542780377663128</v>
      </c>
      <c r="H248" s="14">
        <f>Субсидии!B238</f>
        <v>48217.7</v>
      </c>
      <c r="I248" s="14">
        <f>Субсидии!C238</f>
        <v>11446.83949</v>
      </c>
      <c r="J248" s="14">
        <f t="shared" si="20"/>
        <v>23.739911878832878</v>
      </c>
      <c r="K248" s="14">
        <f>'Субвенции '!B241</f>
        <v>229998.69999999992</v>
      </c>
      <c r="L248" s="14">
        <f>'Субвенции '!C241</f>
        <v>123727.37467999999</v>
      </c>
      <c r="M248" s="14">
        <f t="shared" si="21"/>
        <v>53.794814788083599</v>
      </c>
      <c r="N248" s="14">
        <f>Иные!B233</f>
        <v>8856.1</v>
      </c>
      <c r="O248" s="14">
        <f>Иные!C233</f>
        <v>6692.3</v>
      </c>
      <c r="P248" s="14">
        <f t="shared" si="22"/>
        <v>75.567123225799165</v>
      </c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</row>
    <row r="249" spans="1:31" s="12" customFormat="1" ht="15.75" x14ac:dyDescent="0.25">
      <c r="A249" s="154" t="s">
        <v>617</v>
      </c>
      <c r="B249" s="197">
        <f t="shared" si="100"/>
        <v>1105.5723400000002</v>
      </c>
      <c r="C249" s="197">
        <f t="shared" si="101"/>
        <v>285.12270000000001</v>
      </c>
      <c r="D249" s="197">
        <f t="shared" ref="D249:D259" si="129">C249/B249*100</f>
        <v>25.789601429427943</v>
      </c>
      <c r="E249" s="14"/>
      <c r="F249" s="14"/>
      <c r="G249" s="47"/>
      <c r="H249" s="128">
        <f>Субсидии!B239</f>
        <v>834.37234000000001</v>
      </c>
      <c r="I249" s="128">
        <f>Субсидии!C239</f>
        <v>250.3117</v>
      </c>
      <c r="J249" s="14"/>
      <c r="K249" s="14">
        <f>'Субвенции '!B242</f>
        <v>93.7</v>
      </c>
      <c r="L249" s="14">
        <f>'Субвенции '!C242</f>
        <v>34.811</v>
      </c>
      <c r="M249" s="14">
        <f t="shared" ref="M249:M259" si="130">L249/K249*100</f>
        <v>37.151547491995728</v>
      </c>
      <c r="N249" s="14">
        <f>Иные!B234</f>
        <v>177.5</v>
      </c>
      <c r="O249" s="14">
        <f>Иные!C234</f>
        <v>0</v>
      </c>
      <c r="P249" s="14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</row>
    <row r="250" spans="1:31" s="12" customFormat="1" ht="15.75" x14ac:dyDescent="0.25">
      <c r="A250" s="154" t="s">
        <v>448</v>
      </c>
      <c r="B250" s="197">
        <f t="shared" si="100"/>
        <v>271.2</v>
      </c>
      <c r="C250" s="197">
        <f t="shared" si="101"/>
        <v>27.449450000000002</v>
      </c>
      <c r="D250" s="197">
        <f t="shared" si="129"/>
        <v>10.121478613569321</v>
      </c>
      <c r="E250" s="14"/>
      <c r="F250" s="14"/>
      <c r="G250" s="47"/>
      <c r="H250" s="128">
        <f>Субсидии!B240</f>
        <v>0</v>
      </c>
      <c r="I250" s="128">
        <f>Субсидии!C240</f>
        <v>0</v>
      </c>
      <c r="J250" s="14"/>
      <c r="K250" s="14">
        <f>'Субвенции '!B243</f>
        <v>93.7</v>
      </c>
      <c r="L250" s="14">
        <f>'Субвенции '!C243</f>
        <v>27.449450000000002</v>
      </c>
      <c r="M250" s="14">
        <f t="shared" si="130"/>
        <v>29.295037353255072</v>
      </c>
      <c r="N250" s="14">
        <f>Иные!B235</f>
        <v>177.5</v>
      </c>
      <c r="O250" s="14">
        <f>Иные!C235</f>
        <v>0</v>
      </c>
      <c r="P250" s="14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</row>
    <row r="251" spans="1:31" s="12" customFormat="1" ht="15.75" x14ac:dyDescent="0.25">
      <c r="A251" s="154" t="s">
        <v>618</v>
      </c>
      <c r="B251" s="197">
        <f t="shared" si="100"/>
        <v>271.2</v>
      </c>
      <c r="C251" s="197">
        <f t="shared" si="101"/>
        <v>34.808999999999997</v>
      </c>
      <c r="D251" s="197">
        <f t="shared" si="129"/>
        <v>12.835176991150444</v>
      </c>
      <c r="E251" s="14"/>
      <c r="F251" s="14"/>
      <c r="G251" s="47"/>
      <c r="H251" s="128">
        <f>Субсидии!B241</f>
        <v>0</v>
      </c>
      <c r="I251" s="128">
        <f>Субсидии!C241</f>
        <v>0</v>
      </c>
      <c r="J251" s="14"/>
      <c r="K251" s="14">
        <f>'Субвенции '!B244</f>
        <v>93.7</v>
      </c>
      <c r="L251" s="14">
        <f>'Субвенции '!C244</f>
        <v>34.808999999999997</v>
      </c>
      <c r="M251" s="14">
        <f t="shared" si="130"/>
        <v>37.149413020277478</v>
      </c>
      <c r="N251" s="14">
        <f>Иные!B236</f>
        <v>177.5</v>
      </c>
      <c r="O251" s="14">
        <f>Иные!C236</f>
        <v>0</v>
      </c>
      <c r="P251" s="14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</row>
    <row r="252" spans="1:31" s="12" customFormat="1" ht="15.75" x14ac:dyDescent="0.25">
      <c r="A252" s="154" t="s">
        <v>412</v>
      </c>
      <c r="B252" s="197">
        <f t="shared" si="100"/>
        <v>1130.1260000000002</v>
      </c>
      <c r="C252" s="197">
        <f t="shared" si="101"/>
        <v>38.307110000000002</v>
      </c>
      <c r="D252" s="197">
        <f t="shared" si="129"/>
        <v>3.3896317755719267</v>
      </c>
      <c r="E252" s="14"/>
      <c r="F252" s="14"/>
      <c r="G252" s="47"/>
      <c r="H252" s="128">
        <f>Субсидии!B242</f>
        <v>858.92600000000004</v>
      </c>
      <c r="I252" s="128">
        <f>Субсидии!C242</f>
        <v>0</v>
      </c>
      <c r="J252" s="14"/>
      <c r="K252" s="14">
        <f>'Субвенции '!B245</f>
        <v>93.7</v>
      </c>
      <c r="L252" s="14">
        <f>'Субвенции '!C245</f>
        <v>38.307110000000002</v>
      </c>
      <c r="M252" s="14">
        <f t="shared" si="130"/>
        <v>40.882721451440766</v>
      </c>
      <c r="N252" s="14">
        <f>Иные!B237</f>
        <v>177.5</v>
      </c>
      <c r="O252" s="14">
        <f>Иные!C237</f>
        <v>0</v>
      </c>
      <c r="P252" s="14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</row>
    <row r="253" spans="1:31" s="12" customFormat="1" ht="15.75" x14ac:dyDescent="0.25">
      <c r="A253" s="154" t="s">
        <v>571</v>
      </c>
      <c r="B253" s="197">
        <f t="shared" si="100"/>
        <v>271.2</v>
      </c>
      <c r="C253" s="197">
        <f t="shared" si="101"/>
        <v>34.807000000000002</v>
      </c>
      <c r="D253" s="197">
        <f t="shared" si="129"/>
        <v>12.8344395280236</v>
      </c>
      <c r="E253" s="14"/>
      <c r="F253" s="14"/>
      <c r="G253" s="47"/>
      <c r="H253" s="128">
        <f>Субсидии!B243</f>
        <v>0</v>
      </c>
      <c r="I253" s="128">
        <f>Субсидии!C243</f>
        <v>0</v>
      </c>
      <c r="J253" s="14"/>
      <c r="K253" s="14">
        <f>'Субвенции '!B246</f>
        <v>93.7</v>
      </c>
      <c r="L253" s="14">
        <f>'Субвенции '!C246</f>
        <v>34.807000000000002</v>
      </c>
      <c r="M253" s="14">
        <f t="shared" si="130"/>
        <v>37.147278548559228</v>
      </c>
      <c r="N253" s="14">
        <f>Иные!B238</f>
        <v>177.5</v>
      </c>
      <c r="O253" s="14">
        <f>Иные!C238</f>
        <v>0</v>
      </c>
      <c r="P253" s="14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</row>
    <row r="254" spans="1:31" s="12" customFormat="1" ht="15.75" x14ac:dyDescent="0.25">
      <c r="A254" s="154" t="s">
        <v>398</v>
      </c>
      <c r="B254" s="197">
        <f t="shared" si="100"/>
        <v>4009.1</v>
      </c>
      <c r="C254" s="197">
        <f t="shared" si="101"/>
        <v>1161.73236</v>
      </c>
      <c r="D254" s="197">
        <f t="shared" si="129"/>
        <v>28.977385448105558</v>
      </c>
      <c r="E254" s="14"/>
      <c r="F254" s="14"/>
      <c r="G254" s="47"/>
      <c r="H254" s="128">
        <f>Субсидии!B244</f>
        <v>3246.3999999999996</v>
      </c>
      <c r="I254" s="128">
        <f>Субсидии!C244</f>
        <v>1000</v>
      </c>
      <c r="J254" s="14">
        <f>I254/H254*100</f>
        <v>30.803351404632828</v>
      </c>
      <c r="K254" s="14">
        <f>'Субвенции '!B247</f>
        <v>468.4</v>
      </c>
      <c r="L254" s="14">
        <f>'Субвенции '!C247</f>
        <v>161.73236</v>
      </c>
      <c r="M254" s="14">
        <f t="shared" si="130"/>
        <v>34.528684884713925</v>
      </c>
      <c r="N254" s="14">
        <f>Иные!B239</f>
        <v>294.3</v>
      </c>
      <c r="O254" s="14">
        <f>Иные!C239</f>
        <v>0</v>
      </c>
      <c r="P254" s="14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</row>
    <row r="255" spans="1:31" s="12" customFormat="1" ht="15.75" x14ac:dyDescent="0.25">
      <c r="A255" s="154" t="s">
        <v>619</v>
      </c>
      <c r="B255" s="197">
        <f t="shared" si="100"/>
        <v>271.2</v>
      </c>
      <c r="C255" s="197">
        <f t="shared" si="101"/>
        <v>34.807000000000002</v>
      </c>
      <c r="D255" s="197">
        <f t="shared" si="129"/>
        <v>12.8344395280236</v>
      </c>
      <c r="E255" s="14"/>
      <c r="F255" s="14"/>
      <c r="G255" s="47"/>
      <c r="H255" s="128">
        <f>Субсидии!B245</f>
        <v>0</v>
      </c>
      <c r="I255" s="128">
        <f>Субсидии!C245</f>
        <v>0</v>
      </c>
      <c r="J255" s="14"/>
      <c r="K255" s="14">
        <f>'Субвенции '!B248</f>
        <v>93.7</v>
      </c>
      <c r="L255" s="14">
        <f>'Субвенции '!C248</f>
        <v>34.807000000000002</v>
      </c>
      <c r="M255" s="14">
        <f t="shared" si="130"/>
        <v>37.147278548559228</v>
      </c>
      <c r="N255" s="14">
        <f>Иные!B240</f>
        <v>177.5</v>
      </c>
      <c r="O255" s="14">
        <f>Иные!C240</f>
        <v>0</v>
      </c>
      <c r="P255" s="14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</row>
    <row r="256" spans="1:31" s="12" customFormat="1" ht="15.75" x14ac:dyDescent="0.25">
      <c r="A256" s="154" t="s">
        <v>620</v>
      </c>
      <c r="B256" s="197">
        <f t="shared" si="100"/>
        <v>1098.2750000000001</v>
      </c>
      <c r="C256" s="197">
        <f t="shared" si="101"/>
        <v>41.252609999999997</v>
      </c>
      <c r="D256" s="197">
        <f t="shared" si="129"/>
        <v>3.756127563679406</v>
      </c>
      <c r="E256" s="14"/>
      <c r="F256" s="14"/>
      <c r="G256" s="47"/>
      <c r="H256" s="128">
        <f>Субсидии!B246</f>
        <v>827.07500000000005</v>
      </c>
      <c r="I256" s="128">
        <f>Субсидии!C246</f>
        <v>0</v>
      </c>
      <c r="J256" s="14"/>
      <c r="K256" s="14">
        <f>'Субвенции '!B249</f>
        <v>93.7</v>
      </c>
      <c r="L256" s="14">
        <f>'Субвенции '!C249</f>
        <v>41.252609999999997</v>
      </c>
      <c r="M256" s="14">
        <f t="shared" si="130"/>
        <v>44.026264674493056</v>
      </c>
      <c r="N256" s="14">
        <f>Иные!B241</f>
        <v>177.5</v>
      </c>
      <c r="O256" s="14">
        <f>Иные!C241</f>
        <v>0</v>
      </c>
      <c r="P256" s="14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</row>
    <row r="257" spans="1:31" s="12" customFormat="1" ht="15.75" x14ac:dyDescent="0.25">
      <c r="A257" s="154" t="s">
        <v>397</v>
      </c>
      <c r="B257" s="197">
        <f t="shared" si="100"/>
        <v>316.10000000000002</v>
      </c>
      <c r="C257" s="197">
        <f t="shared" si="101"/>
        <v>34.807000000000002</v>
      </c>
      <c r="D257" s="197">
        <f t="shared" si="129"/>
        <v>11.011388801012338</v>
      </c>
      <c r="E257" s="14"/>
      <c r="F257" s="14"/>
      <c r="G257" s="47"/>
      <c r="H257" s="128">
        <f>Субсидии!B247</f>
        <v>0</v>
      </c>
      <c r="I257" s="128">
        <f>Субсидии!C247</f>
        <v>0</v>
      </c>
      <c r="J257" s="14"/>
      <c r="K257" s="14">
        <f>'Субвенции '!B250</f>
        <v>93.7</v>
      </c>
      <c r="L257" s="14">
        <f>'Субвенции '!C250</f>
        <v>34.807000000000002</v>
      </c>
      <c r="M257" s="14">
        <f t="shared" si="130"/>
        <v>37.147278548559228</v>
      </c>
      <c r="N257" s="14">
        <f>Иные!B242</f>
        <v>222.4</v>
      </c>
      <c r="O257" s="14">
        <f>Иные!C242</f>
        <v>0</v>
      </c>
      <c r="P257" s="14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</row>
    <row r="258" spans="1:31" s="12" customFormat="1" ht="15.75" x14ac:dyDescent="0.25">
      <c r="A258" s="154" t="s">
        <v>621</v>
      </c>
      <c r="B258" s="197">
        <f t="shared" si="100"/>
        <v>1137.6420000000001</v>
      </c>
      <c r="C258" s="197">
        <f t="shared" si="101"/>
        <v>34.807000000000002</v>
      </c>
      <c r="D258" s="197">
        <f t="shared" si="129"/>
        <v>3.0595741015187556</v>
      </c>
      <c r="E258" s="14"/>
      <c r="F258" s="14"/>
      <c r="G258" s="47"/>
      <c r="H258" s="128">
        <f>Субсидии!B248</f>
        <v>866.44200000000001</v>
      </c>
      <c r="I258" s="128">
        <f>Субсидии!C248</f>
        <v>0</v>
      </c>
      <c r="J258" s="14"/>
      <c r="K258" s="14">
        <f>'Субвенции '!B251</f>
        <v>93.7</v>
      </c>
      <c r="L258" s="14">
        <f>'Субвенции '!C251</f>
        <v>34.807000000000002</v>
      </c>
      <c r="M258" s="14">
        <f t="shared" si="130"/>
        <v>37.147278548559228</v>
      </c>
      <c r="N258" s="14">
        <f>Иные!B243</f>
        <v>177.5</v>
      </c>
      <c r="O258" s="14">
        <f>Иные!C243</f>
        <v>0</v>
      </c>
      <c r="P258" s="14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</row>
    <row r="259" spans="1:31" s="12" customFormat="1" ht="15.75" x14ac:dyDescent="0.25">
      <c r="A259" s="154" t="s">
        <v>622</v>
      </c>
      <c r="B259" s="197">
        <f t="shared" si="100"/>
        <v>1138.1759999999999</v>
      </c>
      <c r="C259" s="197">
        <f t="shared" si="101"/>
        <v>34.807000000000002</v>
      </c>
      <c r="D259" s="197">
        <f t="shared" si="129"/>
        <v>3.058138635852452</v>
      </c>
      <c r="E259" s="14"/>
      <c r="F259" s="14"/>
      <c r="G259" s="47"/>
      <c r="H259" s="128">
        <f>Субсидии!B249</f>
        <v>866.976</v>
      </c>
      <c r="I259" s="128">
        <f>Субсидии!C249</f>
        <v>0</v>
      </c>
      <c r="J259" s="14"/>
      <c r="K259" s="14">
        <f>'Субвенции '!B252</f>
        <v>93.7</v>
      </c>
      <c r="L259" s="14">
        <f>'Субвенции '!C252</f>
        <v>34.807000000000002</v>
      </c>
      <c r="M259" s="14">
        <f t="shared" si="130"/>
        <v>37.147278548559228</v>
      </c>
      <c r="N259" s="14">
        <f>Иные!B244</f>
        <v>177.5</v>
      </c>
      <c r="O259" s="14">
        <f>Иные!C244</f>
        <v>0</v>
      </c>
      <c r="P259" s="14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</row>
    <row r="260" spans="1:31" s="28" customFormat="1" ht="31.5" x14ac:dyDescent="0.25">
      <c r="A260" s="78" t="s">
        <v>435</v>
      </c>
      <c r="B260" s="82">
        <f t="shared" si="100"/>
        <v>429939.24140000006</v>
      </c>
      <c r="C260" s="82">
        <f t="shared" si="101"/>
        <v>198078.00077000004</v>
      </c>
      <c r="D260" s="82">
        <f t="shared" ref="D260" si="131">C260/B260*100</f>
        <v>46.071161154074645</v>
      </c>
      <c r="E260" s="82">
        <f t="shared" ref="E260:F260" si="132">SUM(E261:E273)</f>
        <v>87011.9</v>
      </c>
      <c r="F260" s="82">
        <f t="shared" si="132"/>
        <v>38927.25</v>
      </c>
      <c r="G260" s="84">
        <f t="shared" si="19"/>
        <v>44.737846202645848</v>
      </c>
      <c r="H260" s="82">
        <f>SUM(H261:H273)</f>
        <v>91336.341400000005</v>
      </c>
      <c r="I260" s="82">
        <f t="shared" ref="I260:O260" si="133">SUM(I261:I273)</f>
        <v>9811.7713699999986</v>
      </c>
      <c r="J260" s="82">
        <f t="shared" si="20"/>
        <v>10.742461565249425</v>
      </c>
      <c r="K260" s="82">
        <f t="shared" si="133"/>
        <v>196455.00000000006</v>
      </c>
      <c r="L260" s="82">
        <f t="shared" si="133"/>
        <v>119260.87940000003</v>
      </c>
      <c r="M260" s="82">
        <f t="shared" si="21"/>
        <v>60.70646173423939</v>
      </c>
      <c r="N260" s="82">
        <f t="shared" si="133"/>
        <v>55136.000000000007</v>
      </c>
      <c r="O260" s="82">
        <f t="shared" si="133"/>
        <v>30078.1</v>
      </c>
      <c r="P260" s="82">
        <f t="shared" si="22"/>
        <v>54.552560940220538</v>
      </c>
      <c r="Q260" s="198"/>
      <c r="R260" s="198"/>
      <c r="S260" s="198"/>
      <c r="T260" s="198"/>
      <c r="U260" s="198"/>
      <c r="V260" s="198"/>
      <c r="W260" s="198"/>
      <c r="X260" s="198"/>
      <c r="Y260" s="198"/>
      <c r="Z260" s="198"/>
      <c r="AA260" s="198"/>
      <c r="AB260" s="198"/>
      <c r="AC260" s="198"/>
      <c r="AD260" s="198"/>
      <c r="AE260" s="198"/>
    </row>
    <row r="261" spans="1:31" s="12" customFormat="1" ht="31.5" x14ac:dyDescent="0.25">
      <c r="A261" s="153" t="s">
        <v>396</v>
      </c>
      <c r="B261" s="14">
        <f t="shared" si="100"/>
        <v>368419.16122999997</v>
      </c>
      <c r="C261" s="14">
        <f t="shared" si="101"/>
        <v>197330.85082999998</v>
      </c>
      <c r="D261" s="14">
        <f t="shared" si="15"/>
        <v>53.561505913860039</v>
      </c>
      <c r="E261" s="15">
        <f>Дотации!B31</f>
        <v>87011.9</v>
      </c>
      <c r="F261" s="15">
        <f>Дотации!C31</f>
        <v>38927.25</v>
      </c>
      <c r="G261" s="15">
        <f t="shared" si="19"/>
        <v>44.737846202645848</v>
      </c>
      <c r="H261" s="14">
        <f>Субсидии!B251</f>
        <v>31732.76123</v>
      </c>
      <c r="I261" s="14">
        <f>Субсидии!C251</f>
        <v>9556.6427899999981</v>
      </c>
      <c r="J261" s="14">
        <f t="shared" si="20"/>
        <v>30.116013922435446</v>
      </c>
      <c r="K261" s="14">
        <f>'Субвенции '!B254</f>
        <v>195190.09999999992</v>
      </c>
      <c r="L261" s="14">
        <f>'Субвенции '!C254</f>
        <v>118768.85803999999</v>
      </c>
      <c r="M261" s="14">
        <f t="shared" si="21"/>
        <v>60.847787894980357</v>
      </c>
      <c r="N261" s="14">
        <f>Иные!B246</f>
        <v>54484.399999999994</v>
      </c>
      <c r="O261" s="14">
        <f>Иные!C246</f>
        <v>30078.1</v>
      </c>
      <c r="P261" s="14">
        <f t="shared" si="22"/>
        <v>55.204976103251582</v>
      </c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</row>
    <row r="262" spans="1:31" s="12" customFormat="1" ht="15.75" x14ac:dyDescent="0.25">
      <c r="A262" s="154" t="s">
        <v>424</v>
      </c>
      <c r="B262" s="197">
        <f t="shared" si="100"/>
        <v>137.1</v>
      </c>
      <c r="C262" s="197">
        <f t="shared" si="101"/>
        <v>30.869759999999999</v>
      </c>
      <c r="D262" s="197">
        <f t="shared" ref="D262:D264" si="134">C262/B262*100</f>
        <v>22.516236323851206</v>
      </c>
      <c r="E262" s="14"/>
      <c r="F262" s="14"/>
      <c r="G262" s="47"/>
      <c r="H262" s="128">
        <f>Субсидии!B252</f>
        <v>0</v>
      </c>
      <c r="I262" s="128">
        <f>Субсидии!C252</f>
        <v>0</v>
      </c>
      <c r="J262" s="14"/>
      <c r="K262" s="14">
        <f>'Субвенции '!B255</f>
        <v>93.7</v>
      </c>
      <c r="L262" s="14">
        <f>'Субвенции '!C255</f>
        <v>30.869759999999999</v>
      </c>
      <c r="M262" s="14">
        <f t="shared" ref="M262:M273" si="135">L262/K262*100</f>
        <v>32.94531483457844</v>
      </c>
      <c r="N262" s="14">
        <f>Иные!B247</f>
        <v>43.4</v>
      </c>
      <c r="O262" s="14">
        <f>Иные!C247</f>
        <v>0</v>
      </c>
      <c r="P262" s="14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</row>
    <row r="263" spans="1:31" s="12" customFormat="1" ht="15.75" x14ac:dyDescent="0.25">
      <c r="A263" s="154" t="s">
        <v>425</v>
      </c>
      <c r="B263" s="197">
        <f t="shared" si="100"/>
        <v>1190.8400000000001</v>
      </c>
      <c r="C263" s="197">
        <f t="shared" si="101"/>
        <v>290.43972000000002</v>
      </c>
      <c r="D263" s="197">
        <f t="shared" si="134"/>
        <v>24.389483053978704</v>
      </c>
      <c r="E263" s="14"/>
      <c r="F263" s="14"/>
      <c r="G263" s="47"/>
      <c r="H263" s="128">
        <f>Субсидии!B253</f>
        <v>1053.74</v>
      </c>
      <c r="I263" s="128">
        <f>Субсидии!C253</f>
        <v>255.12858</v>
      </c>
      <c r="J263" s="14">
        <f t="shared" ref="J263:J270" si="136">I263/H263*100</f>
        <v>24.211720158672918</v>
      </c>
      <c r="K263" s="14">
        <f>'Субвенции '!B256</f>
        <v>93.7</v>
      </c>
      <c r="L263" s="14">
        <f>'Субвенции '!C256</f>
        <v>35.311140000000002</v>
      </c>
      <c r="M263" s="14">
        <f t="shared" si="135"/>
        <v>37.685314834578442</v>
      </c>
      <c r="N263" s="14">
        <f>Иные!B248</f>
        <v>43.4</v>
      </c>
      <c r="O263" s="14">
        <f>Иные!C248</f>
        <v>0</v>
      </c>
      <c r="P263" s="14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</row>
    <row r="264" spans="1:31" s="12" customFormat="1" ht="15.75" x14ac:dyDescent="0.25">
      <c r="A264" s="154" t="s">
        <v>426</v>
      </c>
      <c r="B264" s="197">
        <f t="shared" si="100"/>
        <v>137.1</v>
      </c>
      <c r="C264" s="197">
        <f t="shared" si="101"/>
        <v>35.311140000000002</v>
      </c>
      <c r="D264" s="197">
        <f t="shared" si="134"/>
        <v>25.755754923413569</v>
      </c>
      <c r="E264" s="14"/>
      <c r="F264" s="14"/>
      <c r="G264" s="47"/>
      <c r="H264" s="128">
        <f>Субсидии!B254</f>
        <v>0</v>
      </c>
      <c r="I264" s="128">
        <f>Субсидии!C254</f>
        <v>0</v>
      </c>
      <c r="J264" s="14"/>
      <c r="K264" s="14">
        <f>'Субвенции '!B257</f>
        <v>93.7</v>
      </c>
      <c r="L264" s="14">
        <f>'Субвенции '!C257</f>
        <v>35.311140000000002</v>
      </c>
      <c r="M264" s="14">
        <f t="shared" si="135"/>
        <v>37.685314834578442</v>
      </c>
      <c r="N264" s="14">
        <f>Иные!B249</f>
        <v>43.4</v>
      </c>
      <c r="O264" s="14">
        <f>Иные!C249</f>
        <v>0</v>
      </c>
      <c r="P264" s="14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</row>
    <row r="265" spans="1:31" s="12" customFormat="1" ht="15.75" x14ac:dyDescent="0.25">
      <c r="A265" s="154" t="s">
        <v>427</v>
      </c>
      <c r="B265" s="197">
        <f t="shared" si="100"/>
        <v>1076.17678</v>
      </c>
      <c r="C265" s="197">
        <f t="shared" si="101"/>
        <v>35.413139999999999</v>
      </c>
      <c r="D265" s="197">
        <f t="shared" ref="D265:D273" si="137">C265/B265*100</f>
        <v>3.2906433829579558</v>
      </c>
      <c r="E265" s="14"/>
      <c r="F265" s="14"/>
      <c r="G265" s="47"/>
      <c r="H265" s="128">
        <f>Субсидии!B255</f>
        <v>939.07677999999999</v>
      </c>
      <c r="I265" s="128">
        <f>Субсидии!C255</f>
        <v>0</v>
      </c>
      <c r="J265" s="14"/>
      <c r="K265" s="14">
        <f>'Субвенции '!B258</f>
        <v>93.7</v>
      </c>
      <c r="L265" s="14">
        <f>'Субвенции '!C258</f>
        <v>35.413139999999999</v>
      </c>
      <c r="M265" s="14">
        <f t="shared" si="135"/>
        <v>37.794172892209176</v>
      </c>
      <c r="N265" s="14">
        <f>Иные!B250</f>
        <v>43.4</v>
      </c>
      <c r="O265" s="14">
        <f>Иные!C250</f>
        <v>0</v>
      </c>
      <c r="P265" s="14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</row>
    <row r="266" spans="1:31" s="12" customFormat="1" ht="15.75" x14ac:dyDescent="0.25">
      <c r="A266" s="154" t="s">
        <v>428</v>
      </c>
      <c r="B266" s="197">
        <f t="shared" ref="B266:B329" si="138">E266+H266+K266+N266</f>
        <v>137.1</v>
      </c>
      <c r="C266" s="197">
        <f t="shared" ref="C266:C329" si="139">F266+I266+L266+O266</f>
        <v>36.188809999999997</v>
      </c>
      <c r="D266" s="197">
        <f t="shared" si="137"/>
        <v>26.395922684172135</v>
      </c>
      <c r="E266" s="14"/>
      <c r="F266" s="14"/>
      <c r="G266" s="47"/>
      <c r="H266" s="128">
        <f>Субсидии!B256</f>
        <v>0</v>
      </c>
      <c r="I266" s="128">
        <f>Субсидии!C256</f>
        <v>0</v>
      </c>
      <c r="J266" s="14"/>
      <c r="K266" s="14">
        <f>'Субвенции '!B259</f>
        <v>93.7</v>
      </c>
      <c r="L266" s="14">
        <f>'Субвенции '!C259</f>
        <v>36.188809999999997</v>
      </c>
      <c r="M266" s="14">
        <f t="shared" si="135"/>
        <v>38.621995731056558</v>
      </c>
      <c r="N266" s="14">
        <f>Иные!B251</f>
        <v>43.4</v>
      </c>
      <c r="O266" s="14">
        <f>Иные!C251</f>
        <v>0</v>
      </c>
      <c r="P266" s="14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</row>
    <row r="267" spans="1:31" s="12" customFormat="1" ht="15.75" x14ac:dyDescent="0.25">
      <c r="A267" s="154" t="s">
        <v>429</v>
      </c>
      <c r="B267" s="197">
        <f t="shared" si="138"/>
        <v>880.85939000000008</v>
      </c>
      <c r="C267" s="197">
        <f t="shared" si="139"/>
        <v>35.311140000000002</v>
      </c>
      <c r="D267" s="197">
        <f t="shared" si="137"/>
        <v>4.0087147166586936</v>
      </c>
      <c r="E267" s="14"/>
      <c r="F267" s="14"/>
      <c r="G267" s="47"/>
      <c r="H267" s="128">
        <f>Субсидии!B257</f>
        <v>743.75939000000005</v>
      </c>
      <c r="I267" s="128">
        <f>Субсидии!C257</f>
        <v>0</v>
      </c>
      <c r="J267" s="14"/>
      <c r="K267" s="14">
        <f>'Субвенции '!B260</f>
        <v>93.7</v>
      </c>
      <c r="L267" s="14">
        <f>'Субвенции '!C260</f>
        <v>35.311140000000002</v>
      </c>
      <c r="M267" s="14">
        <f t="shared" si="135"/>
        <v>37.685314834578442</v>
      </c>
      <c r="N267" s="14">
        <f>Иные!B252</f>
        <v>43.4</v>
      </c>
      <c r="O267" s="14">
        <f>Иные!C252</f>
        <v>0</v>
      </c>
      <c r="P267" s="14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</row>
    <row r="268" spans="1:31" s="12" customFormat="1" ht="15.75" x14ac:dyDescent="0.25">
      <c r="A268" s="154" t="s">
        <v>332</v>
      </c>
      <c r="B268" s="197">
        <f t="shared" si="138"/>
        <v>54298.579999999994</v>
      </c>
      <c r="C268" s="197">
        <f t="shared" si="139"/>
        <v>35.311140000000002</v>
      </c>
      <c r="D268" s="197">
        <f t="shared" si="137"/>
        <v>6.5031424394523779E-2</v>
      </c>
      <c r="E268" s="14"/>
      <c r="F268" s="14"/>
      <c r="G268" s="47"/>
      <c r="H268" s="128">
        <f>Субсидии!B258</f>
        <v>54161.479999999996</v>
      </c>
      <c r="I268" s="128">
        <f>Субсидии!C258</f>
        <v>0</v>
      </c>
      <c r="J268" s="14">
        <f t="shared" si="136"/>
        <v>0</v>
      </c>
      <c r="K268" s="14">
        <f>'Субвенции '!B261</f>
        <v>93.7</v>
      </c>
      <c r="L268" s="14">
        <f>'Субвенции '!C261</f>
        <v>35.311140000000002</v>
      </c>
      <c r="M268" s="14">
        <f t="shared" si="135"/>
        <v>37.685314834578442</v>
      </c>
      <c r="N268" s="14">
        <f>Иные!B253</f>
        <v>43.4</v>
      </c>
      <c r="O268" s="14">
        <f>Иные!C253</f>
        <v>0</v>
      </c>
      <c r="P268" s="14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</row>
    <row r="269" spans="1:31" s="12" customFormat="1" ht="15.75" x14ac:dyDescent="0.25">
      <c r="A269" s="154" t="s">
        <v>430</v>
      </c>
      <c r="B269" s="197">
        <f t="shared" si="138"/>
        <v>1025.124</v>
      </c>
      <c r="C269" s="197">
        <f t="shared" si="139"/>
        <v>37.489750000000001</v>
      </c>
      <c r="D269" s="197">
        <f t="shared" si="137"/>
        <v>3.6570941661691654</v>
      </c>
      <c r="E269" s="14"/>
      <c r="F269" s="14"/>
      <c r="G269" s="47"/>
      <c r="H269" s="128">
        <f>Субсидии!B259</f>
        <v>888.024</v>
      </c>
      <c r="I269" s="128">
        <f>Субсидии!C259</f>
        <v>0</v>
      </c>
      <c r="J269" s="14"/>
      <c r="K269" s="14">
        <f>'Субвенции '!B262</f>
        <v>93.7</v>
      </c>
      <c r="L269" s="14">
        <f>'Субвенции '!C262</f>
        <v>37.489750000000001</v>
      </c>
      <c r="M269" s="14">
        <f t="shared" si="135"/>
        <v>40.010405549626462</v>
      </c>
      <c r="N269" s="14">
        <f>Иные!B254</f>
        <v>43.4</v>
      </c>
      <c r="O269" s="14">
        <f>Иные!C254</f>
        <v>0</v>
      </c>
      <c r="P269" s="14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</row>
    <row r="270" spans="1:31" s="12" customFormat="1" ht="15.75" x14ac:dyDescent="0.25">
      <c r="A270" s="154" t="s">
        <v>431</v>
      </c>
      <c r="B270" s="197">
        <f t="shared" si="138"/>
        <v>2225.8999999999996</v>
      </c>
      <c r="C270" s="197">
        <f t="shared" si="139"/>
        <v>99.931200000000004</v>
      </c>
      <c r="D270" s="197">
        <f t="shared" si="137"/>
        <v>4.4894739206613066</v>
      </c>
      <c r="E270" s="14"/>
      <c r="F270" s="14"/>
      <c r="G270" s="47"/>
      <c r="H270" s="128">
        <f>Субсидии!B260</f>
        <v>1817.5</v>
      </c>
      <c r="I270" s="128">
        <f>Субсидии!C260</f>
        <v>0</v>
      </c>
      <c r="J270" s="14">
        <f t="shared" si="136"/>
        <v>0</v>
      </c>
      <c r="K270" s="14">
        <f>'Субвенции '!B263</f>
        <v>234.2</v>
      </c>
      <c r="L270" s="14">
        <f>'Субвенции '!C263</f>
        <v>99.931200000000004</v>
      </c>
      <c r="M270" s="14">
        <f t="shared" si="135"/>
        <v>42.669171648163967</v>
      </c>
      <c r="N270" s="14">
        <f>Иные!B255</f>
        <v>174.2</v>
      </c>
      <c r="O270" s="14">
        <f>Иные!C255</f>
        <v>0</v>
      </c>
      <c r="P270" s="14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</row>
    <row r="271" spans="1:31" s="12" customFormat="1" ht="20.25" customHeight="1" x14ac:dyDescent="0.25">
      <c r="A271" s="154" t="s">
        <v>432</v>
      </c>
      <c r="B271" s="197">
        <f t="shared" si="138"/>
        <v>137.1</v>
      </c>
      <c r="C271" s="197">
        <f t="shared" si="139"/>
        <v>35.311140000000002</v>
      </c>
      <c r="D271" s="197">
        <f t="shared" si="137"/>
        <v>25.755754923413569</v>
      </c>
      <c r="E271" s="14"/>
      <c r="F271" s="14"/>
      <c r="G271" s="47"/>
      <c r="H271" s="128"/>
      <c r="I271" s="128"/>
      <c r="J271" s="14"/>
      <c r="K271" s="14">
        <f>'Субвенции '!B264</f>
        <v>93.7</v>
      </c>
      <c r="L271" s="14">
        <f>'Субвенции '!C264</f>
        <v>35.311140000000002</v>
      </c>
      <c r="M271" s="14">
        <f t="shared" si="135"/>
        <v>37.685314834578442</v>
      </c>
      <c r="N271" s="14">
        <f>Иные!B256</f>
        <v>43.4</v>
      </c>
      <c r="O271" s="14">
        <f>Иные!C256</f>
        <v>0</v>
      </c>
      <c r="P271" s="14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</row>
    <row r="272" spans="1:31" s="12" customFormat="1" ht="15.75" x14ac:dyDescent="0.25">
      <c r="A272" s="154" t="s">
        <v>433</v>
      </c>
      <c r="B272" s="197">
        <f t="shared" si="138"/>
        <v>137.1</v>
      </c>
      <c r="C272" s="197">
        <f t="shared" si="139"/>
        <v>40.261859999999999</v>
      </c>
      <c r="D272" s="197">
        <f t="shared" si="137"/>
        <v>29.366783369803063</v>
      </c>
      <c r="E272" s="14"/>
      <c r="F272" s="14"/>
      <c r="G272" s="47"/>
      <c r="H272" s="128"/>
      <c r="I272" s="128"/>
      <c r="J272" s="14"/>
      <c r="K272" s="14">
        <f>'Субвенции '!B265</f>
        <v>93.7</v>
      </c>
      <c r="L272" s="14">
        <f>'Субвенции '!C265</f>
        <v>40.261859999999999</v>
      </c>
      <c r="M272" s="14">
        <f t="shared" si="135"/>
        <v>42.968900747065099</v>
      </c>
      <c r="N272" s="14">
        <f>Иные!B257</f>
        <v>43.4</v>
      </c>
      <c r="O272" s="14">
        <f>Иные!C257</f>
        <v>0</v>
      </c>
      <c r="P272" s="14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</row>
    <row r="273" spans="1:31" s="12" customFormat="1" ht="15.75" x14ac:dyDescent="0.25">
      <c r="A273" s="154" t="s">
        <v>434</v>
      </c>
      <c r="B273" s="197">
        <f t="shared" si="138"/>
        <v>137.1</v>
      </c>
      <c r="C273" s="197">
        <f t="shared" si="139"/>
        <v>35.311140000000002</v>
      </c>
      <c r="D273" s="197">
        <f t="shared" si="137"/>
        <v>25.755754923413569</v>
      </c>
      <c r="E273" s="14"/>
      <c r="F273" s="14"/>
      <c r="G273" s="47"/>
      <c r="H273" s="128">
        <f>Субсидии!B261</f>
        <v>0</v>
      </c>
      <c r="I273" s="128">
        <f>Субсидии!C261</f>
        <v>0</v>
      </c>
      <c r="J273" s="14"/>
      <c r="K273" s="14">
        <f>'Субвенции '!B266</f>
        <v>93.7</v>
      </c>
      <c r="L273" s="14">
        <f>'Субвенции '!C266</f>
        <v>35.311140000000002</v>
      </c>
      <c r="M273" s="14">
        <f t="shared" si="135"/>
        <v>37.685314834578442</v>
      </c>
      <c r="N273" s="14">
        <f>Иные!B258</f>
        <v>43.4</v>
      </c>
      <c r="O273" s="14">
        <f>Иные!C258</f>
        <v>0</v>
      </c>
      <c r="P273" s="14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s="28" customFormat="1" ht="31.5" x14ac:dyDescent="0.25">
      <c r="A274" s="78" t="s">
        <v>423</v>
      </c>
      <c r="B274" s="82">
        <f t="shared" si="138"/>
        <v>769992.19282</v>
      </c>
      <c r="C274" s="82">
        <f t="shared" si="139"/>
        <v>351925.08731999999</v>
      </c>
      <c r="D274" s="82">
        <f t="shared" ref="D274" si="140">C274/B274*100</f>
        <v>45.70502020690865</v>
      </c>
      <c r="E274" s="82">
        <f t="shared" ref="E274:F274" si="141">SUM(E275:E281)</f>
        <v>207078.30000000002</v>
      </c>
      <c r="F274" s="82">
        <f t="shared" si="141"/>
        <v>110113.60000000001</v>
      </c>
      <c r="G274" s="84">
        <f t="shared" si="19"/>
        <v>53.174861875918431</v>
      </c>
      <c r="H274" s="82">
        <f>SUM(H275:H281)</f>
        <v>126810.79282</v>
      </c>
      <c r="I274" s="82">
        <f t="shared" ref="I274:O274" si="142">SUM(I275:I281)</f>
        <v>37014.19715</v>
      </c>
      <c r="J274" s="82">
        <f t="shared" si="20"/>
        <v>29.188522780185867</v>
      </c>
      <c r="K274" s="82">
        <f t="shared" si="142"/>
        <v>342275.39999999997</v>
      </c>
      <c r="L274" s="82">
        <f t="shared" si="142"/>
        <v>193373.70128999997</v>
      </c>
      <c r="M274" s="82">
        <f t="shared" si="21"/>
        <v>56.49652335224792</v>
      </c>
      <c r="N274" s="82">
        <f t="shared" si="142"/>
        <v>93827.700000000012</v>
      </c>
      <c r="O274" s="82">
        <f t="shared" si="142"/>
        <v>11423.588879999999</v>
      </c>
      <c r="P274" s="82">
        <f t="shared" si="22"/>
        <v>12.175070773343052</v>
      </c>
      <c r="Q274" s="198"/>
      <c r="R274" s="198"/>
      <c r="S274" s="198"/>
      <c r="T274" s="198"/>
      <c r="U274" s="198"/>
      <c r="V274" s="198"/>
      <c r="W274" s="198"/>
      <c r="X274" s="198"/>
      <c r="Y274" s="198"/>
      <c r="Z274" s="198"/>
      <c r="AA274" s="198"/>
      <c r="AB274" s="198"/>
      <c r="AC274" s="198"/>
      <c r="AD274" s="198"/>
      <c r="AE274" s="198"/>
    </row>
    <row r="275" spans="1:31" s="12" customFormat="1" ht="31.5" x14ac:dyDescent="0.25">
      <c r="A275" s="153" t="s">
        <v>395</v>
      </c>
      <c r="B275" s="14">
        <f t="shared" si="138"/>
        <v>647308.34081999992</v>
      </c>
      <c r="C275" s="14">
        <f t="shared" si="139"/>
        <v>335573.42098999996</v>
      </c>
      <c r="D275" s="14">
        <f t="shared" si="15"/>
        <v>51.84135593941226</v>
      </c>
      <c r="E275" s="15">
        <f>Дотации!B32</f>
        <v>207078.30000000002</v>
      </c>
      <c r="F275" s="15">
        <f>Дотации!C32</f>
        <v>110113.60000000001</v>
      </c>
      <c r="G275" s="15">
        <f t="shared" si="19"/>
        <v>53.174861875918431</v>
      </c>
      <c r="H275" s="14">
        <f>Субсидии!B263</f>
        <v>75923.740820000006</v>
      </c>
      <c r="I275" s="14">
        <f>Субсидии!C263</f>
        <v>21073.595419999998</v>
      </c>
      <c r="J275" s="14">
        <f t="shared" si="20"/>
        <v>27.756265948435381</v>
      </c>
      <c r="K275" s="14">
        <f>'Субвенции '!B268</f>
        <v>341104.39999999991</v>
      </c>
      <c r="L275" s="14">
        <f>'Субвенции '!C268</f>
        <v>192962.63668999996</v>
      </c>
      <c r="M275" s="14">
        <f t="shared" si="21"/>
        <v>56.569964119489526</v>
      </c>
      <c r="N275" s="14">
        <f>Иные!B260</f>
        <v>23201.9</v>
      </c>
      <c r="O275" s="14">
        <f>Иные!C260</f>
        <v>11423.588879999999</v>
      </c>
      <c r="P275" s="14">
        <f t="shared" si="22"/>
        <v>49.235575017563207</v>
      </c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</row>
    <row r="276" spans="1:31" s="12" customFormat="1" ht="15.75" x14ac:dyDescent="0.25">
      <c r="A276" s="154" t="s">
        <v>422</v>
      </c>
      <c r="B276" s="197">
        <f t="shared" si="138"/>
        <v>117001.022</v>
      </c>
      <c r="C276" s="197">
        <f t="shared" si="139"/>
        <v>15940.60173</v>
      </c>
      <c r="D276" s="197">
        <f t="shared" ref="D276:D281" si="143">C276/B276*100</f>
        <v>13.624326913999093</v>
      </c>
      <c r="E276" s="14"/>
      <c r="F276" s="14"/>
      <c r="G276" s="47"/>
      <c r="H276" s="128">
        <f>Субсидии!B264</f>
        <v>47001.021999999997</v>
      </c>
      <c r="I276" s="128">
        <f>Субсидии!C264</f>
        <v>15940.60173</v>
      </c>
      <c r="J276" s="14">
        <f t="shared" ref="J276:J279" si="144">I276/H276*100</f>
        <v>33.915436413276296</v>
      </c>
      <c r="K276" s="14"/>
      <c r="L276" s="14"/>
      <c r="M276" s="14"/>
      <c r="N276" s="14">
        <f>Иные!B261</f>
        <v>70000</v>
      </c>
      <c r="O276" s="14">
        <f>Иные!C261</f>
        <v>0</v>
      </c>
      <c r="P276" s="14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</row>
    <row r="277" spans="1:31" s="12" customFormat="1" ht="15.75" x14ac:dyDescent="0.25">
      <c r="A277" s="154" t="s">
        <v>623</v>
      </c>
      <c r="B277" s="197">
        <f t="shared" si="138"/>
        <v>1302.7769999999998</v>
      </c>
      <c r="C277" s="197">
        <f t="shared" si="139"/>
        <v>82.949719999999999</v>
      </c>
      <c r="D277" s="197">
        <f t="shared" si="143"/>
        <v>6.3671464878486503</v>
      </c>
      <c r="E277" s="14"/>
      <c r="F277" s="14"/>
      <c r="G277" s="47"/>
      <c r="H277" s="128">
        <f>Субсидии!B265</f>
        <v>943.47699999999998</v>
      </c>
      <c r="I277" s="128">
        <f>Субсидии!C265</f>
        <v>0</v>
      </c>
      <c r="J277" s="14"/>
      <c r="K277" s="14">
        <f>'Субвенции '!B269</f>
        <v>234.2</v>
      </c>
      <c r="L277" s="14">
        <f>'Субвенции '!C269</f>
        <v>82.949719999999999</v>
      </c>
      <c r="M277" s="14">
        <f>L277/K277*100</f>
        <v>35.418326216908625</v>
      </c>
      <c r="N277" s="14">
        <f>Иные!B262</f>
        <v>125.1</v>
      </c>
      <c r="O277" s="14">
        <f>Иные!C262</f>
        <v>0</v>
      </c>
      <c r="P277" s="14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</row>
    <row r="278" spans="1:31" s="12" customFormat="1" ht="15.75" x14ac:dyDescent="0.25">
      <c r="A278" s="154" t="s">
        <v>624</v>
      </c>
      <c r="B278" s="197">
        <f t="shared" si="138"/>
        <v>1357.6999999999998</v>
      </c>
      <c r="C278" s="197">
        <f t="shared" si="139"/>
        <v>83.131720000000001</v>
      </c>
      <c r="D278" s="197">
        <f t="shared" si="143"/>
        <v>6.1229815128526193</v>
      </c>
      <c r="E278" s="14"/>
      <c r="F278" s="14"/>
      <c r="G278" s="47"/>
      <c r="H278" s="128">
        <f>Субсидии!B266</f>
        <v>998.4</v>
      </c>
      <c r="I278" s="128">
        <f>Субсидии!C266</f>
        <v>0</v>
      </c>
      <c r="J278" s="14"/>
      <c r="K278" s="14">
        <f>'Субвенции '!B270</f>
        <v>234.2</v>
      </c>
      <c r="L278" s="14">
        <f>'Субвенции '!C270</f>
        <v>83.131720000000001</v>
      </c>
      <c r="M278" s="14">
        <f>L278/K278*100</f>
        <v>35.496037574722465</v>
      </c>
      <c r="N278" s="14">
        <f>Иные!B263</f>
        <v>125.1</v>
      </c>
      <c r="O278" s="14">
        <f>Иные!C263</f>
        <v>0</v>
      </c>
      <c r="P278" s="14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</row>
    <row r="279" spans="1:31" s="12" customFormat="1" ht="15.75" x14ac:dyDescent="0.25">
      <c r="A279" s="154" t="s">
        <v>541</v>
      </c>
      <c r="B279" s="197">
        <f t="shared" si="138"/>
        <v>760.4</v>
      </c>
      <c r="C279" s="197">
        <f t="shared" si="139"/>
        <v>84.283720000000002</v>
      </c>
      <c r="D279" s="197">
        <f t="shared" si="143"/>
        <v>11.084129405576014</v>
      </c>
      <c r="E279" s="14"/>
      <c r="F279" s="14"/>
      <c r="G279" s="47"/>
      <c r="H279" s="128">
        <f>Субсидии!B267</f>
        <v>401.1</v>
      </c>
      <c r="I279" s="128">
        <f>Субсидии!C267</f>
        <v>0</v>
      </c>
      <c r="J279" s="14">
        <f t="shared" si="144"/>
        <v>0</v>
      </c>
      <c r="K279" s="14">
        <f>'Субвенции '!B271</f>
        <v>234.2</v>
      </c>
      <c r="L279" s="14">
        <f>'Субвенции '!C271</f>
        <v>84.283720000000002</v>
      </c>
      <c r="M279" s="14">
        <f>L279/K279*100</f>
        <v>35.987924850555089</v>
      </c>
      <c r="N279" s="14">
        <f>Иные!B264</f>
        <v>125.1</v>
      </c>
      <c r="O279" s="14">
        <f>Иные!C264</f>
        <v>0</v>
      </c>
      <c r="P279" s="14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</row>
    <row r="280" spans="1:31" s="12" customFormat="1" ht="15.75" x14ac:dyDescent="0.25">
      <c r="A280" s="154" t="s">
        <v>625</v>
      </c>
      <c r="B280" s="197">
        <f t="shared" si="138"/>
        <v>1152.653</v>
      </c>
      <c r="C280" s="197">
        <f t="shared" si="139"/>
        <v>77.749719999999996</v>
      </c>
      <c r="D280" s="197">
        <f t="shared" si="143"/>
        <v>6.7452841401531947</v>
      </c>
      <c r="E280" s="14"/>
      <c r="F280" s="14"/>
      <c r="G280" s="47"/>
      <c r="H280" s="128">
        <f>Субсидии!B268</f>
        <v>793.053</v>
      </c>
      <c r="I280" s="128">
        <f>Субсидии!C268</f>
        <v>0</v>
      </c>
      <c r="J280" s="14"/>
      <c r="K280" s="14">
        <f>'Субвенции '!B272</f>
        <v>234.2</v>
      </c>
      <c r="L280" s="14">
        <f>'Субвенции '!C272</f>
        <v>77.749719999999996</v>
      </c>
      <c r="M280" s="14">
        <f>L280/K280*100</f>
        <v>33.198001707941934</v>
      </c>
      <c r="N280" s="14">
        <f>Иные!B265</f>
        <v>125.4</v>
      </c>
      <c r="O280" s="14">
        <f>Иные!C265</f>
        <v>0</v>
      </c>
      <c r="P280" s="14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</row>
    <row r="281" spans="1:31" s="12" customFormat="1" ht="15.75" x14ac:dyDescent="0.25">
      <c r="A281" s="154" t="s">
        <v>626</v>
      </c>
      <c r="B281" s="197">
        <f t="shared" si="138"/>
        <v>1109.3</v>
      </c>
      <c r="C281" s="197">
        <f t="shared" si="139"/>
        <v>82.949719999999999</v>
      </c>
      <c r="D281" s="197">
        <f t="shared" si="143"/>
        <v>7.4776633913278641</v>
      </c>
      <c r="E281" s="14"/>
      <c r="F281" s="14"/>
      <c r="G281" s="47"/>
      <c r="H281" s="128">
        <f>Субсидии!B269</f>
        <v>750</v>
      </c>
      <c r="I281" s="128">
        <f>Субсидии!C269</f>
        <v>0</v>
      </c>
      <c r="J281" s="14"/>
      <c r="K281" s="14">
        <f>'Субвенции '!B273</f>
        <v>234.2</v>
      </c>
      <c r="L281" s="14">
        <f>'Субвенции '!C273</f>
        <v>82.949719999999999</v>
      </c>
      <c r="M281" s="14">
        <f>L281/K281*100</f>
        <v>35.418326216908625</v>
      </c>
      <c r="N281" s="14">
        <f>Иные!B266</f>
        <v>125.1</v>
      </c>
      <c r="O281" s="14">
        <f>Иные!C266</f>
        <v>0</v>
      </c>
      <c r="P281" s="14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</row>
    <row r="282" spans="1:31" s="28" customFormat="1" ht="31.5" x14ac:dyDescent="0.25">
      <c r="A282" s="78" t="s">
        <v>463</v>
      </c>
      <c r="B282" s="82">
        <f t="shared" si="138"/>
        <v>347514.17440999998</v>
      </c>
      <c r="C282" s="82">
        <f t="shared" si="139"/>
        <v>174193.35786000002</v>
      </c>
      <c r="D282" s="82">
        <f t="shared" ref="D282" si="145">C282/B282*100</f>
        <v>50.125540391479205</v>
      </c>
      <c r="E282" s="82">
        <f t="shared" ref="E282:F282" si="146">SUM(E283:E291)</f>
        <v>130350.00000000001</v>
      </c>
      <c r="F282" s="82">
        <f t="shared" si="146"/>
        <v>53192.85</v>
      </c>
      <c r="G282" s="84">
        <f t="shared" si="19"/>
        <v>40.807710011507474</v>
      </c>
      <c r="H282" s="82">
        <f>SUM(H283:H291)</f>
        <v>39332.458410000007</v>
      </c>
      <c r="I282" s="82">
        <f t="shared" ref="I282:O282" si="147">SUM(I283:I291)</f>
        <v>11378.795529999999</v>
      </c>
      <c r="J282" s="82">
        <f t="shared" si="20"/>
        <v>28.929784686702973</v>
      </c>
      <c r="K282" s="82">
        <f t="shared" si="147"/>
        <v>164034.80000000002</v>
      </c>
      <c r="L282" s="82">
        <f t="shared" si="147"/>
        <v>101592.38092000001</v>
      </c>
      <c r="M282" s="82">
        <f t="shared" si="21"/>
        <v>61.933431759602229</v>
      </c>
      <c r="N282" s="82">
        <f t="shared" si="147"/>
        <v>13796.915999999997</v>
      </c>
      <c r="O282" s="82">
        <f t="shared" si="147"/>
        <v>8029.3314099999998</v>
      </c>
      <c r="P282" s="82">
        <f t="shared" si="22"/>
        <v>58.196566609523472</v>
      </c>
      <c r="Q282" s="198"/>
      <c r="R282" s="198"/>
      <c r="S282" s="198"/>
      <c r="T282" s="198"/>
      <c r="U282" s="198"/>
      <c r="V282" s="198"/>
      <c r="W282" s="198"/>
      <c r="X282" s="198"/>
      <c r="Y282" s="198"/>
      <c r="Z282" s="198"/>
      <c r="AA282" s="198"/>
      <c r="AB282" s="198"/>
      <c r="AC282" s="198"/>
      <c r="AD282" s="198"/>
      <c r="AE282" s="198"/>
    </row>
    <row r="283" spans="1:31" s="12" customFormat="1" ht="31.5" x14ac:dyDescent="0.25">
      <c r="A283" s="153" t="s">
        <v>394</v>
      </c>
      <c r="B283" s="14">
        <f t="shared" si="138"/>
        <v>340197.63640999992</v>
      </c>
      <c r="C283" s="14">
        <f t="shared" si="139"/>
        <v>172904.77296</v>
      </c>
      <c r="D283" s="14">
        <f t="shared" si="15"/>
        <v>50.824801366820303</v>
      </c>
      <c r="E283" s="15">
        <f>Дотации!B33</f>
        <v>130350.00000000001</v>
      </c>
      <c r="F283" s="15">
        <f>Дотации!C33</f>
        <v>53192.85</v>
      </c>
      <c r="G283" s="15">
        <f t="shared" si="19"/>
        <v>40.807710011507474</v>
      </c>
      <c r="H283" s="14">
        <f>Субсидии!B271</f>
        <v>34281.82041</v>
      </c>
      <c r="I283" s="14">
        <f>Субсидии!C271</f>
        <v>10522.9247</v>
      </c>
      <c r="J283" s="14">
        <f t="shared" si="20"/>
        <v>30.695349821418656</v>
      </c>
      <c r="K283" s="14">
        <f>'Субвенции '!B275</f>
        <v>162863.69999999992</v>
      </c>
      <c r="L283" s="14">
        <f>'Субвенции '!C275</f>
        <v>101159.66685000001</v>
      </c>
      <c r="M283" s="14">
        <f t="shared" si="21"/>
        <v>62.11308403898478</v>
      </c>
      <c r="N283" s="14">
        <f>Иные!B268</f>
        <v>12702.116</v>
      </c>
      <c r="O283" s="14">
        <f>Иные!C268</f>
        <v>8029.3314099999998</v>
      </c>
      <c r="P283" s="14">
        <f t="shared" si="22"/>
        <v>63.212549861771059</v>
      </c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</row>
    <row r="284" spans="1:31" s="12" customFormat="1" ht="15.75" x14ac:dyDescent="0.25">
      <c r="A284" s="154" t="s">
        <v>628</v>
      </c>
      <c r="B284" s="197">
        <f t="shared" si="138"/>
        <v>248.5</v>
      </c>
      <c r="C284" s="197">
        <f t="shared" si="139"/>
        <v>33.312050000000006</v>
      </c>
      <c r="D284" s="197">
        <f t="shared" ref="D284:D291" si="148">C284/B284*100</f>
        <v>13.405251509054327</v>
      </c>
      <c r="E284" s="14"/>
      <c r="F284" s="14"/>
      <c r="G284" s="47"/>
      <c r="H284" s="128">
        <f>Субсидии!B273</f>
        <v>0</v>
      </c>
      <c r="I284" s="128">
        <f>Субсидии!C273</f>
        <v>0</v>
      </c>
      <c r="J284" s="14"/>
      <c r="K284" s="14">
        <f>'Субвенции '!B276</f>
        <v>93.7</v>
      </c>
      <c r="L284" s="14">
        <f>'Субвенции '!C276</f>
        <v>33.312050000000006</v>
      </c>
      <c r="M284" s="14">
        <f t="shared" ref="M284:M291" si="149">L284/K284*100</f>
        <v>35.551814300960515</v>
      </c>
      <c r="N284" s="14">
        <f>Иные!B269</f>
        <v>154.80000000000001</v>
      </c>
      <c r="O284" s="14">
        <f>Иные!C269</f>
        <v>0</v>
      </c>
      <c r="P284" s="14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</row>
    <row r="285" spans="1:31" s="12" customFormat="1" ht="15.75" x14ac:dyDescent="0.25">
      <c r="A285" s="154" t="s">
        <v>706</v>
      </c>
      <c r="B285" s="197">
        <f t="shared" si="138"/>
        <v>207.60000000000002</v>
      </c>
      <c r="C285" s="197">
        <f t="shared" si="139"/>
        <v>33.312150000000003</v>
      </c>
      <c r="D285" s="197">
        <f t="shared" si="148"/>
        <v>16.046315028901734</v>
      </c>
      <c r="E285" s="14"/>
      <c r="F285" s="14"/>
      <c r="G285" s="47"/>
      <c r="H285" s="128">
        <f>Субсидии!B272</f>
        <v>0</v>
      </c>
      <c r="I285" s="128">
        <f>Субсидии!C272</f>
        <v>0</v>
      </c>
      <c r="J285" s="14"/>
      <c r="K285" s="14">
        <f>'Субвенции '!B277</f>
        <v>93.7</v>
      </c>
      <c r="L285" s="14">
        <f>'Субвенции '!C277</f>
        <v>33.312150000000003</v>
      </c>
      <c r="M285" s="14">
        <f t="shared" si="149"/>
        <v>35.551921024546431</v>
      </c>
      <c r="N285" s="14">
        <f>Иные!B270</f>
        <v>113.9</v>
      </c>
      <c r="O285" s="14">
        <f>Иные!C270</f>
        <v>0</v>
      </c>
      <c r="P285" s="14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</row>
    <row r="286" spans="1:31" s="12" customFormat="1" ht="15.75" x14ac:dyDescent="0.25">
      <c r="A286" s="154" t="s">
        <v>631</v>
      </c>
      <c r="B286" s="197">
        <f t="shared" si="138"/>
        <v>693.63000000000011</v>
      </c>
      <c r="C286" s="197">
        <f t="shared" si="139"/>
        <v>33.312040000000003</v>
      </c>
      <c r="D286" s="197">
        <f t="shared" si="148"/>
        <v>4.8025662096506778</v>
      </c>
      <c r="E286" s="14"/>
      <c r="F286" s="14"/>
      <c r="G286" s="47"/>
      <c r="H286" s="128">
        <f>Субсидии!B274</f>
        <v>459.73</v>
      </c>
      <c r="I286" s="128">
        <f>Субсидии!C274</f>
        <v>0</v>
      </c>
      <c r="J286" s="14"/>
      <c r="K286" s="14">
        <f>'Субвенции '!B278</f>
        <v>93.7</v>
      </c>
      <c r="L286" s="14">
        <f>'Субвенции '!C278</f>
        <v>33.312040000000003</v>
      </c>
      <c r="M286" s="14">
        <f t="shared" si="149"/>
        <v>35.551803628601924</v>
      </c>
      <c r="N286" s="14">
        <f>Иные!B271</f>
        <v>140.19999999999999</v>
      </c>
      <c r="O286" s="14">
        <f>Иные!C271</f>
        <v>0</v>
      </c>
      <c r="P286" s="14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</row>
    <row r="287" spans="1:31" s="12" customFormat="1" ht="15.75" x14ac:dyDescent="0.25">
      <c r="A287" s="154" t="s">
        <v>462</v>
      </c>
      <c r="B287" s="197">
        <f t="shared" si="138"/>
        <v>1340</v>
      </c>
      <c r="C287" s="197">
        <f t="shared" si="139"/>
        <v>83.276219999999995</v>
      </c>
      <c r="D287" s="197">
        <f t="shared" si="148"/>
        <v>6.2146432835820891</v>
      </c>
      <c r="E287" s="14"/>
      <c r="F287" s="14"/>
      <c r="G287" s="47"/>
      <c r="H287" s="128">
        <f>Субсидии!B275</f>
        <v>875.8</v>
      </c>
      <c r="I287" s="128">
        <f>Субсидии!C275</f>
        <v>0</v>
      </c>
      <c r="J287" s="14"/>
      <c r="K287" s="14">
        <f>'Субвенции '!B279</f>
        <v>234.2</v>
      </c>
      <c r="L287" s="14">
        <f>'Субвенции '!C279</f>
        <v>83.276219999999995</v>
      </c>
      <c r="M287" s="14">
        <f t="shared" si="149"/>
        <v>35.557736976942785</v>
      </c>
      <c r="N287" s="14">
        <f>Иные!B272</f>
        <v>230</v>
      </c>
      <c r="O287" s="14">
        <f>Иные!C272</f>
        <v>0</v>
      </c>
      <c r="P287" s="14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</row>
    <row r="288" spans="1:31" s="12" customFormat="1" ht="15.75" x14ac:dyDescent="0.25">
      <c r="A288" s="154" t="s">
        <v>707</v>
      </c>
      <c r="B288" s="197">
        <f t="shared" si="138"/>
        <v>189</v>
      </c>
      <c r="C288" s="197">
        <f t="shared" si="139"/>
        <v>33.312169999999995</v>
      </c>
      <c r="D288" s="197">
        <f t="shared" si="148"/>
        <v>17.62548677248677</v>
      </c>
      <c r="E288" s="14"/>
      <c r="F288" s="14"/>
      <c r="G288" s="47"/>
      <c r="H288" s="128"/>
      <c r="I288" s="128"/>
      <c r="J288" s="14"/>
      <c r="K288" s="14">
        <f>'Субвенции '!B280</f>
        <v>93.7</v>
      </c>
      <c r="L288" s="14">
        <f>'Субвенции '!C280</f>
        <v>33.312169999999995</v>
      </c>
      <c r="M288" s="14">
        <f t="shared" si="149"/>
        <v>35.5519423692636</v>
      </c>
      <c r="N288" s="14">
        <f>Иные!B273</f>
        <v>95.3</v>
      </c>
      <c r="O288" s="14">
        <f>Иные!C273</f>
        <v>0</v>
      </c>
      <c r="P288" s="14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</row>
    <row r="289" spans="1:31" s="12" customFormat="1" ht="15.75" x14ac:dyDescent="0.25">
      <c r="A289" s="154" t="s">
        <v>629</v>
      </c>
      <c r="B289" s="197">
        <f t="shared" si="138"/>
        <v>499.5</v>
      </c>
      <c r="C289" s="197">
        <f t="shared" si="139"/>
        <v>99.357089999999999</v>
      </c>
      <c r="D289" s="197">
        <f t="shared" si="148"/>
        <v>19.89130930930931</v>
      </c>
      <c r="E289" s="14"/>
      <c r="F289" s="14"/>
      <c r="G289" s="47"/>
      <c r="H289" s="128">
        <f>Субсидии!B276</f>
        <v>0</v>
      </c>
      <c r="I289" s="128">
        <f>Субсидии!C276</f>
        <v>0</v>
      </c>
      <c r="J289" s="14"/>
      <c r="K289" s="14">
        <f>'Субвенции '!B281</f>
        <v>234.2</v>
      </c>
      <c r="L289" s="14">
        <f>'Субвенции '!C281</f>
        <v>99.357089999999999</v>
      </c>
      <c r="M289" s="14">
        <f t="shared" si="149"/>
        <v>42.424035012809568</v>
      </c>
      <c r="N289" s="14">
        <f>Иные!B274</f>
        <v>265.3</v>
      </c>
      <c r="O289" s="14">
        <f>Иные!C274</f>
        <v>0</v>
      </c>
      <c r="P289" s="14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</row>
    <row r="290" spans="1:31" s="12" customFormat="1" ht="15.75" x14ac:dyDescent="0.25">
      <c r="A290" s="154" t="s">
        <v>346</v>
      </c>
      <c r="B290" s="197">
        <f t="shared" si="138"/>
        <v>839.90800000000002</v>
      </c>
      <c r="C290" s="197">
        <f t="shared" si="139"/>
        <v>33.312150000000003</v>
      </c>
      <c r="D290" s="197">
        <f t="shared" si="148"/>
        <v>3.9661665325249911</v>
      </c>
      <c r="E290" s="14"/>
      <c r="F290" s="14"/>
      <c r="G290" s="47"/>
      <c r="H290" s="128">
        <f>Субсидии!B277</f>
        <v>650.90800000000002</v>
      </c>
      <c r="I290" s="128">
        <f>Субсидии!C277</f>
        <v>0</v>
      </c>
      <c r="J290" s="14"/>
      <c r="K290" s="14">
        <f>'Субвенции '!B282</f>
        <v>93.7</v>
      </c>
      <c r="L290" s="14">
        <f>'Субвенции '!C282</f>
        <v>33.312150000000003</v>
      </c>
      <c r="M290" s="14">
        <f t="shared" si="149"/>
        <v>35.551921024546431</v>
      </c>
      <c r="N290" s="14">
        <f>Иные!B275</f>
        <v>95.3</v>
      </c>
      <c r="O290" s="14">
        <f>Иные!C275</f>
        <v>0</v>
      </c>
      <c r="P290" s="14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</row>
    <row r="291" spans="1:31" s="12" customFormat="1" ht="15.75" x14ac:dyDescent="0.25">
      <c r="A291" s="199" t="s">
        <v>630</v>
      </c>
      <c r="B291" s="122">
        <f t="shared" si="138"/>
        <v>3298.3999999999996</v>
      </c>
      <c r="C291" s="122">
        <f t="shared" si="139"/>
        <v>939.39103</v>
      </c>
      <c r="D291" s="122">
        <f t="shared" si="148"/>
        <v>28.480203431967016</v>
      </c>
      <c r="E291" s="50"/>
      <c r="F291" s="50"/>
      <c r="G291" s="55"/>
      <c r="H291" s="129">
        <f>Субсидии!B278</f>
        <v>3064.2</v>
      </c>
      <c r="I291" s="129">
        <f>Субсидии!C278</f>
        <v>855.87082999999996</v>
      </c>
      <c r="J291" s="50">
        <f>I291/H291*100</f>
        <v>27.931297891782521</v>
      </c>
      <c r="K291" s="50">
        <f>'Субвенции '!B283</f>
        <v>234.2</v>
      </c>
      <c r="L291" s="50">
        <f>'Субвенции '!C283</f>
        <v>83.520200000000003</v>
      </c>
      <c r="M291" s="50">
        <f t="shared" si="149"/>
        <v>35.661912894961574</v>
      </c>
      <c r="N291" s="50"/>
      <c r="O291" s="50"/>
      <c r="P291" s="5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</row>
    <row r="292" spans="1:31" s="28" customFormat="1" ht="31.5" x14ac:dyDescent="0.25">
      <c r="A292" s="78" t="s">
        <v>451</v>
      </c>
      <c r="B292" s="82">
        <f t="shared" si="138"/>
        <v>992756.6760099997</v>
      </c>
      <c r="C292" s="82">
        <f t="shared" si="139"/>
        <v>516379.88032999996</v>
      </c>
      <c r="D292" s="82">
        <f t="shared" ref="D292" si="150">C292/B292*100</f>
        <v>52.014747702870004</v>
      </c>
      <c r="E292" s="82">
        <f t="shared" ref="E292:F292" si="151">SUM(E293:E302)</f>
        <v>216403.30000000002</v>
      </c>
      <c r="F292" s="82">
        <f t="shared" si="151"/>
        <v>114014.95000000001</v>
      </c>
      <c r="G292" s="84">
        <f t="shared" si="19"/>
        <v>52.686326872094838</v>
      </c>
      <c r="H292" s="82">
        <f>SUM(H293:H302)</f>
        <v>228966.27600999997</v>
      </c>
      <c r="I292" s="82">
        <f t="shared" ref="I292:O292" si="152">SUM(I293:I302)</f>
        <v>65170.128169999996</v>
      </c>
      <c r="J292" s="82">
        <f t="shared" si="20"/>
        <v>28.462762859956602</v>
      </c>
      <c r="K292" s="82">
        <f t="shared" si="152"/>
        <v>534549.09999999974</v>
      </c>
      <c r="L292" s="82">
        <f t="shared" si="152"/>
        <v>327882.02215999993</v>
      </c>
      <c r="M292" s="82">
        <f t="shared" si="21"/>
        <v>61.338055224487341</v>
      </c>
      <c r="N292" s="82">
        <f t="shared" si="152"/>
        <v>12838</v>
      </c>
      <c r="O292" s="82">
        <f t="shared" si="152"/>
        <v>9312.7799999999988</v>
      </c>
      <c r="P292" s="82">
        <f t="shared" si="22"/>
        <v>72.540738432777687</v>
      </c>
      <c r="Q292" s="198"/>
      <c r="R292" s="198"/>
      <c r="S292" s="198"/>
      <c r="T292" s="198"/>
      <c r="U292" s="198"/>
      <c r="V292" s="198"/>
      <c r="W292" s="198"/>
      <c r="X292" s="198"/>
      <c r="Y292" s="198"/>
      <c r="Z292" s="198"/>
      <c r="AA292" s="198"/>
      <c r="AB292" s="198"/>
      <c r="AC292" s="198"/>
      <c r="AD292" s="198"/>
      <c r="AE292" s="198"/>
    </row>
    <row r="293" spans="1:31" s="12" customFormat="1" ht="31.5" x14ac:dyDescent="0.25">
      <c r="A293" s="153" t="s">
        <v>393</v>
      </c>
      <c r="B293" s="14">
        <f t="shared" si="138"/>
        <v>857109.62041000009</v>
      </c>
      <c r="C293" s="14">
        <f t="shared" si="139"/>
        <v>478783.37748000002</v>
      </c>
      <c r="D293" s="14">
        <f t="shared" si="15"/>
        <v>55.860226752672901</v>
      </c>
      <c r="E293" s="15">
        <f>Дотации!B34</f>
        <v>216403.30000000002</v>
      </c>
      <c r="F293" s="15">
        <f>Дотации!C34</f>
        <v>114014.95000000001</v>
      </c>
      <c r="G293" s="15">
        <f t="shared" si="19"/>
        <v>52.686326872094838</v>
      </c>
      <c r="H293" s="14">
        <f>Субсидии!B280</f>
        <v>95651.620410000003</v>
      </c>
      <c r="I293" s="14">
        <f>Субсидии!C280</f>
        <v>28235.630799999999</v>
      </c>
      <c r="J293" s="14">
        <f t="shared" si="20"/>
        <v>29.519239380337854</v>
      </c>
      <c r="K293" s="14">
        <f>'Субвенции '!B285</f>
        <v>532956.50000000012</v>
      </c>
      <c r="L293" s="14">
        <f>'Субвенции '!C285</f>
        <v>327220.01668</v>
      </c>
      <c r="M293" s="14">
        <f t="shared" si="21"/>
        <v>61.397134040020141</v>
      </c>
      <c r="N293" s="14">
        <f>Иные!B277</f>
        <v>12098.2</v>
      </c>
      <c r="O293" s="14">
        <f>Иные!C277</f>
        <v>9312.7799999999988</v>
      </c>
      <c r="P293" s="14">
        <f t="shared" si="22"/>
        <v>76.976575027690046</v>
      </c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</row>
    <row r="294" spans="1:31" s="12" customFormat="1" ht="15.75" x14ac:dyDescent="0.25">
      <c r="A294" s="154" t="s">
        <v>632</v>
      </c>
      <c r="B294" s="197">
        <f t="shared" si="138"/>
        <v>104085.4</v>
      </c>
      <c r="C294" s="197">
        <f t="shared" si="139"/>
        <v>25290.97</v>
      </c>
      <c r="D294" s="197">
        <f t="shared" ref="D294:D302" si="153">C294/B294*100</f>
        <v>24.298287752172737</v>
      </c>
      <c r="E294" s="14"/>
      <c r="F294" s="14"/>
      <c r="G294" s="47"/>
      <c r="H294" s="128">
        <f>Субсидии!B281</f>
        <v>104085.4</v>
      </c>
      <c r="I294" s="128">
        <f>Субсидии!C281</f>
        <v>25290.97</v>
      </c>
      <c r="J294" s="14">
        <f>I294/H294*100</f>
        <v>24.298287752172737</v>
      </c>
      <c r="K294" s="14"/>
      <c r="L294" s="14"/>
      <c r="M294" s="14"/>
      <c r="N294" s="14">
        <f>Иные!B278</f>
        <v>0</v>
      </c>
      <c r="O294" s="14">
        <f>Иные!C278</f>
        <v>0</v>
      </c>
      <c r="P294" s="14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</row>
    <row r="295" spans="1:31" s="12" customFormat="1" ht="15.75" x14ac:dyDescent="0.25">
      <c r="A295" s="154" t="s">
        <v>633</v>
      </c>
      <c r="B295" s="197">
        <f t="shared" si="138"/>
        <v>280.7</v>
      </c>
      <c r="C295" s="197">
        <f t="shared" si="139"/>
        <v>101.37836</v>
      </c>
      <c r="D295" s="197">
        <f t="shared" si="153"/>
        <v>36.11626647666548</v>
      </c>
      <c r="E295" s="14"/>
      <c r="F295" s="14"/>
      <c r="G295" s="47"/>
      <c r="H295" s="128">
        <f>Субсидии!B282</f>
        <v>0</v>
      </c>
      <c r="I295" s="128">
        <f>Субсидии!C282</f>
        <v>0</v>
      </c>
      <c r="J295" s="14"/>
      <c r="K295" s="14">
        <f>'Субвенции '!B286</f>
        <v>234.2</v>
      </c>
      <c r="L295" s="14">
        <f>'Субвенции '!C286</f>
        <v>101.37836</v>
      </c>
      <c r="M295" s="14">
        <f t="shared" ref="M295:M302" si="154">L295/K295*100</f>
        <v>43.287087959009398</v>
      </c>
      <c r="N295" s="14">
        <f>Иные!B279</f>
        <v>46.5</v>
      </c>
      <c r="O295" s="14">
        <f>Иные!C279</f>
        <v>0</v>
      </c>
      <c r="P295" s="14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</row>
    <row r="296" spans="1:31" s="12" customFormat="1" ht="15.75" x14ac:dyDescent="0.25">
      <c r="A296" s="154" t="s">
        <v>448</v>
      </c>
      <c r="B296" s="197">
        <f t="shared" si="138"/>
        <v>27129.9</v>
      </c>
      <c r="C296" s="197">
        <f t="shared" si="139"/>
        <v>11252.71435</v>
      </c>
      <c r="D296" s="197">
        <f t="shared" si="153"/>
        <v>41.477168548354399</v>
      </c>
      <c r="E296" s="14"/>
      <c r="F296" s="14"/>
      <c r="G296" s="47"/>
      <c r="H296" s="128">
        <f>Субсидии!B283</f>
        <v>26663.8</v>
      </c>
      <c r="I296" s="128">
        <f>Субсидии!C283</f>
        <v>11158.02737</v>
      </c>
      <c r="J296" s="14">
        <f>I296/H296*100</f>
        <v>41.847101200879095</v>
      </c>
      <c r="K296" s="14">
        <f>'Субвенции '!B287</f>
        <v>234.2</v>
      </c>
      <c r="L296" s="14">
        <f>'Субвенции '!C287</f>
        <v>94.686979999999991</v>
      </c>
      <c r="M296" s="14">
        <f t="shared" si="154"/>
        <v>40.429965841161398</v>
      </c>
      <c r="N296" s="14">
        <f>Иные!B280</f>
        <v>231.9</v>
      </c>
      <c r="O296" s="14">
        <f>Иные!C280</f>
        <v>0</v>
      </c>
      <c r="P296" s="14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</row>
    <row r="297" spans="1:31" s="12" customFormat="1" ht="15.75" x14ac:dyDescent="0.25">
      <c r="A297" s="154" t="s">
        <v>449</v>
      </c>
      <c r="B297" s="197">
        <f t="shared" si="138"/>
        <v>173.2</v>
      </c>
      <c r="C297" s="197">
        <f t="shared" si="139"/>
        <v>36.118699999999997</v>
      </c>
      <c r="D297" s="197">
        <f t="shared" si="153"/>
        <v>20.853752886836027</v>
      </c>
      <c r="E297" s="14"/>
      <c r="F297" s="14"/>
      <c r="G297" s="47"/>
      <c r="H297" s="128">
        <f>Субсидии!B284</f>
        <v>0</v>
      </c>
      <c r="I297" s="128">
        <f>Субсидии!C284</f>
        <v>0</v>
      </c>
      <c r="J297" s="14"/>
      <c r="K297" s="14">
        <f>'Субвенции '!B288</f>
        <v>93.7</v>
      </c>
      <c r="L297" s="14">
        <f>'Субвенции '!C288</f>
        <v>36.118699999999997</v>
      </c>
      <c r="M297" s="14">
        <f t="shared" si="154"/>
        <v>38.547171824973312</v>
      </c>
      <c r="N297" s="14">
        <f>Иные!B281</f>
        <v>79.5</v>
      </c>
      <c r="O297" s="14">
        <f>Иные!C281</f>
        <v>0</v>
      </c>
      <c r="P297" s="14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</row>
    <row r="298" spans="1:31" s="12" customFormat="1" ht="15.75" x14ac:dyDescent="0.25">
      <c r="A298" s="154" t="s">
        <v>708</v>
      </c>
      <c r="B298" s="197">
        <f t="shared" si="138"/>
        <v>313.7</v>
      </c>
      <c r="C298" s="197">
        <f t="shared" si="139"/>
        <v>89.275940000000006</v>
      </c>
      <c r="D298" s="197">
        <f t="shared" si="153"/>
        <v>28.459018170226337</v>
      </c>
      <c r="E298" s="14"/>
      <c r="F298" s="14"/>
      <c r="G298" s="47"/>
      <c r="H298" s="128">
        <f>Субсидии!B285</f>
        <v>0</v>
      </c>
      <c r="I298" s="128">
        <f>Субсидии!C285</f>
        <v>0</v>
      </c>
      <c r="J298" s="14"/>
      <c r="K298" s="14">
        <f>'Субвенции '!B289</f>
        <v>234.2</v>
      </c>
      <c r="L298" s="14">
        <f>'Субвенции '!C289</f>
        <v>89.275940000000006</v>
      </c>
      <c r="M298" s="14">
        <f t="shared" si="154"/>
        <v>38.119530315969264</v>
      </c>
      <c r="N298" s="14">
        <f>Иные!B282</f>
        <v>79.5</v>
      </c>
      <c r="O298" s="14">
        <f>Иные!C282</f>
        <v>0</v>
      </c>
      <c r="P298" s="14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</row>
    <row r="299" spans="1:31" s="12" customFormat="1" ht="15.75" x14ac:dyDescent="0.25">
      <c r="A299" s="154" t="s">
        <v>636</v>
      </c>
      <c r="B299" s="197">
        <f t="shared" si="138"/>
        <v>536.5</v>
      </c>
      <c r="C299" s="197">
        <f t="shared" si="139"/>
        <v>35.710370000000005</v>
      </c>
      <c r="D299" s="197">
        <f t="shared" si="153"/>
        <v>6.6561733457595533</v>
      </c>
      <c r="E299" s="14"/>
      <c r="F299" s="14"/>
      <c r="G299" s="47"/>
      <c r="H299" s="128">
        <f>Субсидии!B286</f>
        <v>416</v>
      </c>
      <c r="I299" s="128">
        <f>Субсидии!C286</f>
        <v>0</v>
      </c>
      <c r="J299" s="14"/>
      <c r="K299" s="14">
        <f>'Субвенции '!B290</f>
        <v>93.7</v>
      </c>
      <c r="L299" s="14">
        <f>'Субвенции '!C290</f>
        <v>35.710370000000005</v>
      </c>
      <c r="M299" s="14">
        <f t="shared" si="154"/>
        <v>38.111387406616863</v>
      </c>
      <c r="N299" s="14">
        <f>Иные!B283</f>
        <v>26.8</v>
      </c>
      <c r="O299" s="14">
        <f>Иные!C283</f>
        <v>0</v>
      </c>
      <c r="P299" s="14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</row>
    <row r="300" spans="1:31" s="12" customFormat="1" ht="15.75" x14ac:dyDescent="0.25">
      <c r="A300" s="154" t="s">
        <v>635</v>
      </c>
      <c r="B300" s="197">
        <f t="shared" si="138"/>
        <v>1734.3695999999998</v>
      </c>
      <c r="C300" s="197">
        <f t="shared" si="139"/>
        <v>602.1</v>
      </c>
      <c r="D300" s="197">
        <f t="shared" si="153"/>
        <v>34.715783763737562</v>
      </c>
      <c r="E300" s="14"/>
      <c r="F300" s="14"/>
      <c r="G300" s="47"/>
      <c r="H300" s="128">
        <f>Субсидии!B287</f>
        <v>1383.5695999999998</v>
      </c>
      <c r="I300" s="128">
        <f>Субсидии!C287</f>
        <v>485.5</v>
      </c>
      <c r="J300" s="14">
        <f>I300/H300*100</f>
        <v>35.090392272278898</v>
      </c>
      <c r="K300" s="14">
        <f>'Субвенции '!B291</f>
        <v>234.2</v>
      </c>
      <c r="L300" s="14">
        <f>'Субвенции '!C291</f>
        <v>116.6</v>
      </c>
      <c r="M300" s="14">
        <f t="shared" si="154"/>
        <v>49.786507258753204</v>
      </c>
      <c r="N300" s="14">
        <f>Иные!B284</f>
        <v>116.6</v>
      </c>
      <c r="O300" s="14">
        <f>Иные!C284</f>
        <v>0</v>
      </c>
      <c r="P300" s="14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</row>
    <row r="301" spans="1:31" s="12" customFormat="1" ht="15.75" x14ac:dyDescent="0.25">
      <c r="A301" s="154" t="s">
        <v>637</v>
      </c>
      <c r="B301" s="197">
        <f t="shared" si="138"/>
        <v>1079.586</v>
      </c>
      <c r="C301" s="197">
        <f t="shared" si="139"/>
        <v>89.375899999999987</v>
      </c>
      <c r="D301" s="197">
        <f t="shared" si="153"/>
        <v>8.2787198055550917</v>
      </c>
      <c r="E301" s="14"/>
      <c r="F301" s="14"/>
      <c r="G301" s="47"/>
      <c r="H301" s="128">
        <f>Субсидии!B288</f>
        <v>765.88599999999997</v>
      </c>
      <c r="I301" s="128">
        <f>Субсидии!C288</f>
        <v>0</v>
      </c>
      <c r="J301" s="14"/>
      <c r="K301" s="14">
        <f>'Субвенции '!B292</f>
        <v>234.2</v>
      </c>
      <c r="L301" s="14">
        <f>'Субвенции '!C292</f>
        <v>89.375899999999987</v>
      </c>
      <c r="M301" s="14">
        <f t="shared" si="154"/>
        <v>38.162211784799318</v>
      </c>
      <c r="N301" s="14">
        <f>Иные!B285</f>
        <v>79.5</v>
      </c>
      <c r="O301" s="14">
        <f>Иные!C285</f>
        <v>0</v>
      </c>
      <c r="P301" s="14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</row>
    <row r="302" spans="1:31" s="12" customFormat="1" ht="15.75" x14ac:dyDescent="0.25">
      <c r="A302" s="154" t="s">
        <v>450</v>
      </c>
      <c r="B302" s="197">
        <f t="shared" si="138"/>
        <v>313.7</v>
      </c>
      <c r="C302" s="197">
        <f t="shared" si="139"/>
        <v>98.859229999999997</v>
      </c>
      <c r="D302" s="197">
        <f t="shared" si="153"/>
        <v>31.513940070130698</v>
      </c>
      <c r="E302" s="14"/>
      <c r="F302" s="14"/>
      <c r="G302" s="47"/>
      <c r="H302" s="128">
        <f>Субсидии!B289</f>
        <v>0</v>
      </c>
      <c r="I302" s="128">
        <f>Субсидии!C289</f>
        <v>0</v>
      </c>
      <c r="J302" s="14"/>
      <c r="K302" s="14">
        <f>'Субвенции '!B293</f>
        <v>234.2</v>
      </c>
      <c r="L302" s="14">
        <f>'Субвенции '!C293</f>
        <v>98.859229999999997</v>
      </c>
      <c r="M302" s="14">
        <f t="shared" si="154"/>
        <v>42.211456020495305</v>
      </c>
      <c r="N302" s="14">
        <f>Иные!B286</f>
        <v>79.5</v>
      </c>
      <c r="O302" s="14">
        <f>Иные!C286</f>
        <v>0</v>
      </c>
      <c r="P302" s="14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s="28" customFormat="1" ht="31.5" x14ac:dyDescent="0.25">
      <c r="A303" s="78" t="s">
        <v>465</v>
      </c>
      <c r="B303" s="82">
        <f t="shared" si="138"/>
        <v>319274.37585000001</v>
      </c>
      <c r="C303" s="82">
        <f t="shared" si="139"/>
        <v>162988.09356999997</v>
      </c>
      <c r="D303" s="82">
        <f t="shared" ref="D303" si="155">C303/B303*100</f>
        <v>51.049537920504548</v>
      </c>
      <c r="E303" s="82">
        <f t="shared" ref="E303:F303" si="156">SUM(E304:E312)</f>
        <v>100344.3</v>
      </c>
      <c r="F303" s="82">
        <f t="shared" si="156"/>
        <v>45192.35</v>
      </c>
      <c r="G303" s="84">
        <f t="shared" si="19"/>
        <v>45.037286622159897</v>
      </c>
      <c r="H303" s="82">
        <f>SUM(H304:H312)</f>
        <v>38149.875849999997</v>
      </c>
      <c r="I303" s="82">
        <f t="shared" ref="I303:O303" si="157">SUM(I304:I312)</f>
        <v>13644.533969999999</v>
      </c>
      <c r="J303" s="82">
        <f t="shared" si="20"/>
        <v>35.765605171687604</v>
      </c>
      <c r="K303" s="82">
        <f t="shared" si="157"/>
        <v>173927.00000000003</v>
      </c>
      <c r="L303" s="82">
        <f t="shared" si="157"/>
        <v>101395.70959999999</v>
      </c>
      <c r="M303" s="82">
        <f t="shared" si="21"/>
        <v>58.297854617166955</v>
      </c>
      <c r="N303" s="82">
        <f t="shared" si="157"/>
        <v>6853.1999999999971</v>
      </c>
      <c r="O303" s="82">
        <f t="shared" si="157"/>
        <v>2755.5</v>
      </c>
      <c r="P303" s="82">
        <f t="shared" si="22"/>
        <v>40.207494309227819</v>
      </c>
      <c r="Q303" s="198"/>
      <c r="R303" s="198"/>
      <c r="S303" s="198"/>
      <c r="T303" s="198"/>
      <c r="U303" s="198"/>
      <c r="V303" s="198"/>
      <c r="W303" s="198"/>
      <c r="X303" s="198"/>
      <c r="Y303" s="198"/>
      <c r="Z303" s="198"/>
      <c r="AA303" s="198"/>
      <c r="AB303" s="198"/>
      <c r="AC303" s="198"/>
      <c r="AD303" s="198"/>
      <c r="AE303" s="198"/>
    </row>
    <row r="304" spans="1:31" s="12" customFormat="1" ht="31.5" x14ac:dyDescent="0.25">
      <c r="A304" s="153" t="s">
        <v>392</v>
      </c>
      <c r="B304" s="14">
        <f t="shared" si="138"/>
        <v>312247.94081999996</v>
      </c>
      <c r="C304" s="14">
        <f t="shared" si="139"/>
        <v>161727.87276999999</v>
      </c>
      <c r="D304" s="14">
        <f t="shared" si="15"/>
        <v>51.794696338199543</v>
      </c>
      <c r="E304" s="15">
        <f>Дотации!B35</f>
        <v>100344.3</v>
      </c>
      <c r="F304" s="15">
        <f>Дотации!C35</f>
        <v>45192.35</v>
      </c>
      <c r="G304" s="15">
        <f t="shared" si="19"/>
        <v>45.037286622159897</v>
      </c>
      <c r="H304" s="14">
        <f>Субсидии!B291</f>
        <v>33892.340819999998</v>
      </c>
      <c r="I304" s="14">
        <f>Субсидии!C291</f>
        <v>12834.493989999999</v>
      </c>
      <c r="J304" s="14">
        <f t="shared" si="20"/>
        <v>37.868420060340938</v>
      </c>
      <c r="K304" s="14">
        <f>'Субвенции '!B295</f>
        <v>172755.89999999994</v>
      </c>
      <c r="L304" s="14">
        <f>'Субвенции '!C295</f>
        <v>100945.52877999999</v>
      </c>
      <c r="M304" s="14">
        <f t="shared" si="21"/>
        <v>58.432463829021195</v>
      </c>
      <c r="N304" s="14">
        <f>Иные!B288</f>
        <v>5255.4</v>
      </c>
      <c r="O304" s="14">
        <f>Иные!C288</f>
        <v>2755.5</v>
      </c>
      <c r="P304" s="14">
        <f t="shared" si="22"/>
        <v>52.431784450279714</v>
      </c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</row>
    <row r="305" spans="1:31" s="12" customFormat="1" ht="15.75" x14ac:dyDescent="0.25">
      <c r="A305" s="154" t="s">
        <v>638</v>
      </c>
      <c r="B305" s="197">
        <f t="shared" si="138"/>
        <v>252.10000000000002</v>
      </c>
      <c r="C305" s="197">
        <f t="shared" si="139"/>
        <v>37.7074</v>
      </c>
      <c r="D305" s="197">
        <f t="shared" ref="D305:D312" si="158">C305/B305*100</f>
        <v>14.957318524395081</v>
      </c>
      <c r="E305" s="14"/>
      <c r="F305" s="14"/>
      <c r="G305" s="47"/>
      <c r="H305" s="128"/>
      <c r="I305" s="128"/>
      <c r="J305" s="14"/>
      <c r="K305" s="14">
        <f>'Субвенции '!B296</f>
        <v>93.7</v>
      </c>
      <c r="L305" s="14">
        <f>'Субвенции '!C296</f>
        <v>37.7074</v>
      </c>
      <c r="M305" s="14">
        <f t="shared" ref="M305:M312" si="159">L305/K305*100</f>
        <v>40.242689434364991</v>
      </c>
      <c r="N305" s="14">
        <f>Иные!B290</f>
        <v>158.4</v>
      </c>
      <c r="O305" s="14">
        <f>Иные!C290</f>
        <v>0</v>
      </c>
      <c r="P305" s="14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</row>
    <row r="306" spans="1:31" s="12" customFormat="1" ht="15.75" x14ac:dyDescent="0.25">
      <c r="A306" s="154" t="s">
        <v>639</v>
      </c>
      <c r="B306" s="197">
        <f t="shared" si="138"/>
        <v>1460.5000000000002</v>
      </c>
      <c r="C306" s="197">
        <f t="shared" si="139"/>
        <v>38.458849999999998</v>
      </c>
      <c r="D306" s="197">
        <f t="shared" si="158"/>
        <v>2.6332660047928789</v>
      </c>
      <c r="E306" s="14"/>
      <c r="F306" s="14"/>
      <c r="G306" s="47"/>
      <c r="H306" s="128">
        <f>Субсидии!B294</f>
        <v>1208.4000000000001</v>
      </c>
      <c r="I306" s="128">
        <f>Субсидии!C294</f>
        <v>0</v>
      </c>
      <c r="J306" s="14"/>
      <c r="K306" s="14">
        <f>'Субвенции '!B297</f>
        <v>93.7</v>
      </c>
      <c r="L306" s="14">
        <f>'Субвенции '!C297</f>
        <v>38.458849999999998</v>
      </c>
      <c r="M306" s="14">
        <f t="shared" si="159"/>
        <v>41.044663820704372</v>
      </c>
      <c r="N306" s="14">
        <f>Иные!B291</f>
        <v>158.4</v>
      </c>
      <c r="O306" s="14">
        <f>Иные!C291</f>
        <v>0</v>
      </c>
      <c r="P306" s="14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</row>
    <row r="307" spans="1:31" s="12" customFormat="1" ht="15.75" x14ac:dyDescent="0.25">
      <c r="A307" s="154" t="s">
        <v>640</v>
      </c>
      <c r="B307" s="197">
        <f t="shared" si="138"/>
        <v>573.26199999999994</v>
      </c>
      <c r="C307" s="197">
        <f t="shared" si="139"/>
        <v>37.7074</v>
      </c>
      <c r="D307" s="197">
        <f t="shared" si="158"/>
        <v>6.577690480094617</v>
      </c>
      <c r="E307" s="14"/>
      <c r="F307" s="14"/>
      <c r="G307" s="47"/>
      <c r="H307" s="128">
        <f>Субсидии!B295</f>
        <v>321.16199999999998</v>
      </c>
      <c r="I307" s="128">
        <f>Субсидии!C295</f>
        <v>0</v>
      </c>
      <c r="J307" s="14"/>
      <c r="K307" s="14">
        <f>'Субвенции '!B298</f>
        <v>93.7</v>
      </c>
      <c r="L307" s="14">
        <f>'Субвенции '!C298</f>
        <v>37.7074</v>
      </c>
      <c r="M307" s="14">
        <f t="shared" si="159"/>
        <v>40.242689434364991</v>
      </c>
      <c r="N307" s="14">
        <f>Иные!B292</f>
        <v>158.4</v>
      </c>
      <c r="O307" s="14">
        <f>Иные!C292</f>
        <v>0</v>
      </c>
      <c r="P307" s="14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</row>
    <row r="308" spans="1:31" s="12" customFormat="1" ht="15.75" x14ac:dyDescent="0.25">
      <c r="A308" s="154" t="s">
        <v>430</v>
      </c>
      <c r="B308" s="197">
        <f t="shared" si="138"/>
        <v>1352.6000000000001</v>
      </c>
      <c r="C308" s="197">
        <f t="shared" si="139"/>
        <v>93.027910000000006</v>
      </c>
      <c r="D308" s="197">
        <f t="shared" si="158"/>
        <v>6.8777103356498586</v>
      </c>
      <c r="E308" s="14"/>
      <c r="F308" s="14"/>
      <c r="G308" s="47"/>
      <c r="H308" s="128">
        <f>Субсидии!B296</f>
        <v>960</v>
      </c>
      <c r="I308" s="128">
        <f>Субсидии!C296</f>
        <v>0</v>
      </c>
      <c r="J308" s="14"/>
      <c r="K308" s="14">
        <f>'Субвенции '!B299</f>
        <v>234.2</v>
      </c>
      <c r="L308" s="14">
        <f>'Субвенции '!C299</f>
        <v>93.027910000000006</v>
      </c>
      <c r="M308" s="14">
        <f t="shared" si="159"/>
        <v>39.721567036720757</v>
      </c>
      <c r="N308" s="14">
        <f>Иные!B293</f>
        <v>158.4</v>
      </c>
      <c r="O308" s="14">
        <f>Иные!C293</f>
        <v>0</v>
      </c>
      <c r="P308" s="14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</row>
    <row r="309" spans="1:31" s="12" customFormat="1" ht="15.75" x14ac:dyDescent="0.25">
      <c r="A309" s="154" t="s">
        <v>414</v>
      </c>
      <c r="B309" s="197">
        <f t="shared" si="138"/>
        <v>482.4</v>
      </c>
      <c r="C309" s="197">
        <f t="shared" si="139"/>
        <v>94.235900000000001</v>
      </c>
      <c r="D309" s="197">
        <f t="shared" si="158"/>
        <v>19.534805140961858</v>
      </c>
      <c r="E309" s="14"/>
      <c r="F309" s="14"/>
      <c r="G309" s="47"/>
      <c r="H309" s="128">
        <f>Субсидии!B297</f>
        <v>0</v>
      </c>
      <c r="I309" s="128">
        <f>Субсидии!AF297</f>
        <v>0</v>
      </c>
      <c r="J309" s="14"/>
      <c r="K309" s="14">
        <f>'Субвенции '!B300</f>
        <v>234.2</v>
      </c>
      <c r="L309" s="14">
        <f>'Субвенции '!C300</f>
        <v>94.235900000000001</v>
      </c>
      <c r="M309" s="14">
        <f t="shared" si="159"/>
        <v>40.237361229718196</v>
      </c>
      <c r="N309" s="14">
        <f>Иные!B294</f>
        <v>248.2</v>
      </c>
      <c r="O309" s="14">
        <f>Иные!C294</f>
        <v>0</v>
      </c>
      <c r="P309" s="14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</row>
    <row r="310" spans="1:31" s="12" customFormat="1" ht="15.75" x14ac:dyDescent="0.25">
      <c r="A310" s="154" t="s">
        <v>641</v>
      </c>
      <c r="B310" s="197">
        <f t="shared" si="138"/>
        <v>252.10000000000002</v>
      </c>
      <c r="C310" s="197">
        <f t="shared" si="139"/>
        <v>33.310400000000001</v>
      </c>
      <c r="D310" s="197">
        <f t="shared" si="158"/>
        <v>13.213169377231257</v>
      </c>
      <c r="E310" s="14"/>
      <c r="F310" s="14"/>
      <c r="G310" s="47"/>
      <c r="H310" s="128">
        <f>Субсидии!B298</f>
        <v>0</v>
      </c>
      <c r="I310" s="128">
        <f>Субсидии!C298</f>
        <v>0</v>
      </c>
      <c r="J310" s="14"/>
      <c r="K310" s="14">
        <f>'Субвенции '!B301</f>
        <v>93.7</v>
      </c>
      <c r="L310" s="14">
        <f>'Субвенции '!C301</f>
        <v>33.310400000000001</v>
      </c>
      <c r="M310" s="14">
        <f t="shared" si="159"/>
        <v>35.550053361792955</v>
      </c>
      <c r="N310" s="14">
        <f>Иные!B295</f>
        <v>158.4</v>
      </c>
      <c r="O310" s="14">
        <f>Иные!C295</f>
        <v>0</v>
      </c>
      <c r="P310" s="14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</row>
    <row r="311" spans="1:31" s="12" customFormat="1" ht="15.75" x14ac:dyDescent="0.25">
      <c r="A311" s="154" t="s">
        <v>464</v>
      </c>
      <c r="B311" s="197">
        <f t="shared" si="138"/>
        <v>1353.6</v>
      </c>
      <c r="C311" s="197">
        <f t="shared" si="139"/>
        <v>888.06554000000006</v>
      </c>
      <c r="D311" s="197">
        <f t="shared" si="158"/>
        <v>65.607678782505914</v>
      </c>
      <c r="E311" s="14"/>
      <c r="F311" s="14"/>
      <c r="G311" s="47"/>
      <c r="H311" s="128">
        <f>Субсидии!B292</f>
        <v>810</v>
      </c>
      <c r="I311" s="128">
        <f>Субсидии!C292</f>
        <v>810.03998000000001</v>
      </c>
      <c r="J311" s="14">
        <f>I311/H311*100</f>
        <v>100.00493580246913</v>
      </c>
      <c r="K311" s="14">
        <f>'Субвенции '!B302</f>
        <v>234.2</v>
      </c>
      <c r="L311" s="14">
        <f>'Субвенции '!C302</f>
        <v>78.025559999999999</v>
      </c>
      <c r="M311" s="14">
        <f t="shared" si="159"/>
        <v>33.315781383432963</v>
      </c>
      <c r="N311" s="14">
        <f>Иные!B289</f>
        <v>309.39999999999998</v>
      </c>
      <c r="O311" s="14">
        <f>Иные!C289</f>
        <v>0</v>
      </c>
      <c r="P311" s="14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</row>
    <row r="312" spans="1:31" s="12" customFormat="1" ht="15.75" x14ac:dyDescent="0.25">
      <c r="A312" s="154" t="s">
        <v>709</v>
      </c>
      <c r="B312" s="197">
        <f t="shared" si="138"/>
        <v>1299.87303</v>
      </c>
      <c r="C312" s="197">
        <f t="shared" si="139"/>
        <v>37.7074</v>
      </c>
      <c r="D312" s="197">
        <f t="shared" si="158"/>
        <v>2.9008525548068338</v>
      </c>
      <c r="E312" s="14"/>
      <c r="F312" s="14"/>
      <c r="G312" s="47"/>
      <c r="H312" s="128">
        <f>Субсидии!B299</f>
        <v>957.97302999999999</v>
      </c>
      <c r="I312" s="128">
        <f>Субсидии!C299</f>
        <v>0</v>
      </c>
      <c r="J312" s="14"/>
      <c r="K312" s="14">
        <f>'Субвенции '!B303</f>
        <v>93.7</v>
      </c>
      <c r="L312" s="14">
        <f>'Субвенции '!C303</f>
        <v>37.7074</v>
      </c>
      <c r="M312" s="14">
        <f t="shared" si="159"/>
        <v>40.242689434364991</v>
      </c>
      <c r="N312" s="14">
        <f>Иные!B296</f>
        <v>248.2</v>
      </c>
      <c r="O312" s="14">
        <f>Иные!C296</f>
        <v>0</v>
      </c>
      <c r="P312" s="14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</row>
    <row r="313" spans="1:31" s="28" customFormat="1" ht="31.5" x14ac:dyDescent="0.25">
      <c r="A313" s="78" t="s">
        <v>469</v>
      </c>
      <c r="B313" s="82">
        <f t="shared" si="138"/>
        <v>241866.72279999999</v>
      </c>
      <c r="C313" s="82">
        <f t="shared" si="139"/>
        <v>114306.49297000001</v>
      </c>
      <c r="D313" s="82">
        <f t="shared" ref="D313" si="160">C313/B313*100</f>
        <v>47.260115673093331</v>
      </c>
      <c r="E313" s="82">
        <f t="shared" ref="E313:F313" si="161">SUM(E314:E321)</f>
        <v>71932.481999999989</v>
      </c>
      <c r="F313" s="82">
        <f t="shared" si="161"/>
        <v>32463.032000000003</v>
      </c>
      <c r="G313" s="84">
        <f t="shared" si="19"/>
        <v>45.12986497532507</v>
      </c>
      <c r="H313" s="82">
        <f>SUM(H314:H321)</f>
        <v>34035.840799999998</v>
      </c>
      <c r="I313" s="82">
        <f t="shared" ref="I313:O313" si="162">SUM(I314:I321)</f>
        <v>11908.887119999999</v>
      </c>
      <c r="J313" s="82">
        <f t="shared" si="20"/>
        <v>34.989254973833347</v>
      </c>
      <c r="K313" s="82">
        <f t="shared" si="162"/>
        <v>129193.5</v>
      </c>
      <c r="L313" s="82">
        <f t="shared" si="162"/>
        <v>66387.673850000006</v>
      </c>
      <c r="M313" s="82">
        <f t="shared" si="21"/>
        <v>51.386233711448334</v>
      </c>
      <c r="N313" s="82">
        <f t="shared" si="162"/>
        <v>6704.9</v>
      </c>
      <c r="O313" s="82">
        <f t="shared" si="162"/>
        <v>3546.9</v>
      </c>
      <c r="P313" s="82">
        <f t="shared" si="22"/>
        <v>52.900117824277771</v>
      </c>
      <c r="Q313" s="198"/>
      <c r="R313" s="198"/>
      <c r="S313" s="198"/>
      <c r="T313" s="198"/>
      <c r="U313" s="198"/>
      <c r="V313" s="198"/>
      <c r="W313" s="198"/>
      <c r="X313" s="198"/>
      <c r="Y313" s="198"/>
      <c r="Z313" s="198"/>
      <c r="AA313" s="198"/>
      <c r="AB313" s="198"/>
      <c r="AC313" s="198"/>
      <c r="AD313" s="198"/>
      <c r="AE313" s="198"/>
    </row>
    <row r="314" spans="1:31" s="12" customFormat="1" ht="31.5" x14ac:dyDescent="0.25">
      <c r="A314" s="153" t="s">
        <v>391</v>
      </c>
      <c r="B314" s="14">
        <f t="shared" si="138"/>
        <v>235235.98199999999</v>
      </c>
      <c r="C314" s="14">
        <f t="shared" si="139"/>
        <v>112781.37403000001</v>
      </c>
      <c r="D314" s="14">
        <f t="shared" si="15"/>
        <v>47.943929781116566</v>
      </c>
      <c r="E314" s="15">
        <f>Дотации!B36</f>
        <v>71932.481999999989</v>
      </c>
      <c r="F314" s="15">
        <f>Дотации!C36</f>
        <v>32463.032000000003</v>
      </c>
      <c r="G314" s="15">
        <f t="shared" si="19"/>
        <v>45.12986497532507</v>
      </c>
      <c r="H314" s="14">
        <f>Субсидии!B301</f>
        <v>28769.8</v>
      </c>
      <c r="I314" s="14">
        <f>Субсидии!C301</f>
        <v>10643.965969999999</v>
      </c>
      <c r="J314" s="14">
        <f t="shared" si="20"/>
        <v>36.997010650056659</v>
      </c>
      <c r="K314" s="14">
        <f>'Субвенции '!B305</f>
        <v>128490.80000000002</v>
      </c>
      <c r="L314" s="14">
        <f>'Субвенции '!C305</f>
        <v>66127.476060000001</v>
      </c>
      <c r="M314" s="14">
        <f t="shared" si="21"/>
        <v>51.464755500004664</v>
      </c>
      <c r="N314" s="14">
        <f>Иные!B298</f>
        <v>6042.9</v>
      </c>
      <c r="O314" s="14">
        <f>Иные!C298</f>
        <v>3546.9</v>
      </c>
      <c r="P314" s="14">
        <f t="shared" si="22"/>
        <v>58.695328401926226</v>
      </c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</row>
    <row r="315" spans="1:31" s="12" customFormat="1" ht="15.75" x14ac:dyDescent="0.25">
      <c r="A315" s="154" t="s">
        <v>498</v>
      </c>
      <c r="B315" s="197">
        <f t="shared" si="138"/>
        <v>0</v>
      </c>
      <c r="C315" s="197">
        <f t="shared" si="139"/>
        <v>0</v>
      </c>
      <c r="D315" s="197"/>
      <c r="E315" s="14"/>
      <c r="F315" s="14"/>
      <c r="G315" s="47"/>
      <c r="H315" s="128"/>
      <c r="I315" s="128"/>
      <c r="J315" s="14"/>
      <c r="K315" s="14">
        <f>'Субвенции '!B306</f>
        <v>0</v>
      </c>
      <c r="L315" s="14">
        <f>'Субвенции '!C306</f>
        <v>0</v>
      </c>
      <c r="M315" s="14"/>
      <c r="N315" s="14"/>
      <c r="O315" s="14"/>
      <c r="P315" s="14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</row>
    <row r="316" spans="1:31" s="12" customFormat="1" ht="15.75" x14ac:dyDescent="0.25">
      <c r="A316" s="154" t="s">
        <v>710</v>
      </c>
      <c r="B316" s="197">
        <f t="shared" si="138"/>
        <v>187.9</v>
      </c>
      <c r="C316" s="197">
        <f t="shared" si="139"/>
        <v>33.310360000000003</v>
      </c>
      <c r="D316" s="197">
        <f t="shared" ref="D316:D321" si="163">C316/B316*100</f>
        <v>17.727706226716339</v>
      </c>
      <c r="E316" s="14"/>
      <c r="F316" s="14"/>
      <c r="G316" s="47"/>
      <c r="H316" s="128"/>
      <c r="I316" s="128"/>
      <c r="J316" s="14"/>
      <c r="K316" s="14">
        <f>'Субвенции '!B307</f>
        <v>93.7</v>
      </c>
      <c r="L316" s="14">
        <f>'Субвенции '!C307</f>
        <v>33.310360000000003</v>
      </c>
      <c r="M316" s="14">
        <f t="shared" ref="M316:M321" si="164">L316/K316*100</f>
        <v>35.550010672358596</v>
      </c>
      <c r="N316" s="14">
        <f>Иные!B302</f>
        <v>94.2</v>
      </c>
      <c r="O316" s="14">
        <f>Иные!C302</f>
        <v>0</v>
      </c>
      <c r="P316" s="14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</row>
    <row r="317" spans="1:31" s="12" customFormat="1" ht="15.75" x14ac:dyDescent="0.25">
      <c r="A317" s="154" t="s">
        <v>643</v>
      </c>
      <c r="B317" s="197">
        <f t="shared" si="138"/>
        <v>734.81100000000004</v>
      </c>
      <c r="C317" s="197">
        <f t="shared" si="139"/>
        <v>35.532120000000006</v>
      </c>
      <c r="D317" s="197">
        <f t="shared" si="163"/>
        <v>4.8355454667935023</v>
      </c>
      <c r="E317" s="14"/>
      <c r="F317" s="14"/>
      <c r="G317" s="47"/>
      <c r="H317" s="128">
        <f>Субсидии!B302</f>
        <v>502.01100000000002</v>
      </c>
      <c r="I317" s="128">
        <f>Субсидии!C302</f>
        <v>0</v>
      </c>
      <c r="J317" s="14"/>
      <c r="K317" s="14">
        <f>'Субвенции '!B308</f>
        <v>93.7</v>
      </c>
      <c r="L317" s="14">
        <f>'Субвенции '!C308</f>
        <v>35.532120000000006</v>
      </c>
      <c r="M317" s="14">
        <f t="shared" si="164"/>
        <v>37.921152614727859</v>
      </c>
      <c r="N317" s="14">
        <f>Иные!B300</f>
        <v>139.1</v>
      </c>
      <c r="O317" s="14">
        <f>Иные!C300</f>
        <v>0</v>
      </c>
      <c r="P317" s="14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</row>
    <row r="318" spans="1:31" s="12" customFormat="1" ht="15.75" x14ac:dyDescent="0.25">
      <c r="A318" s="154" t="s">
        <v>646</v>
      </c>
      <c r="B318" s="197">
        <f t="shared" si="138"/>
        <v>825.56380000000013</v>
      </c>
      <c r="C318" s="197">
        <f t="shared" si="139"/>
        <v>40.18233</v>
      </c>
      <c r="D318" s="197">
        <f t="shared" si="163"/>
        <v>4.8672591991073242</v>
      </c>
      <c r="E318" s="14"/>
      <c r="F318" s="14"/>
      <c r="G318" s="47"/>
      <c r="H318" s="128">
        <f>Субсидии!B303</f>
        <v>542.16380000000004</v>
      </c>
      <c r="I318" s="128">
        <f>Субсидии!C303</f>
        <v>0</v>
      </c>
      <c r="J318" s="14"/>
      <c r="K318" s="14">
        <f>'Субвенции '!B309</f>
        <v>93.7</v>
      </c>
      <c r="L318" s="14">
        <f>'Субвенции '!C309</f>
        <v>40.18233</v>
      </c>
      <c r="M318" s="14">
        <f t="shared" si="164"/>
        <v>42.884023479188897</v>
      </c>
      <c r="N318" s="14">
        <f>Иные!B301</f>
        <v>189.7</v>
      </c>
      <c r="O318" s="14">
        <f>Иные!C301</f>
        <v>0</v>
      </c>
      <c r="P318" s="14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</row>
    <row r="319" spans="1:31" s="12" customFormat="1" ht="15.75" x14ac:dyDescent="0.25">
      <c r="A319" s="154" t="s">
        <v>644</v>
      </c>
      <c r="B319" s="197">
        <f t="shared" si="138"/>
        <v>232.8</v>
      </c>
      <c r="C319" s="197">
        <f t="shared" si="139"/>
        <v>33.31035</v>
      </c>
      <c r="D319" s="197">
        <f t="shared" si="163"/>
        <v>14.308569587628863</v>
      </c>
      <c r="E319" s="14"/>
      <c r="F319" s="14"/>
      <c r="G319" s="47"/>
      <c r="H319" s="128">
        <f>Субсидии!B304</f>
        <v>0</v>
      </c>
      <c r="I319" s="128">
        <f>Субсидии!C304</f>
        <v>0</v>
      </c>
      <c r="J319" s="14"/>
      <c r="K319" s="14">
        <f>'Субвенции '!B310</f>
        <v>93.7</v>
      </c>
      <c r="L319" s="14">
        <f>'Субвенции '!C310</f>
        <v>33.31035</v>
      </c>
      <c r="M319" s="14">
        <f t="shared" si="164"/>
        <v>35.549999999999997</v>
      </c>
      <c r="N319" s="14">
        <f>Иные!B303</f>
        <v>139.1</v>
      </c>
      <c r="O319" s="14">
        <f>Иные!C303</f>
        <v>0</v>
      </c>
      <c r="P319" s="14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</row>
    <row r="320" spans="1:31" s="12" customFormat="1" ht="15.75" x14ac:dyDescent="0.25">
      <c r="A320" s="154" t="s">
        <v>468</v>
      </c>
      <c r="B320" s="197">
        <f t="shared" si="138"/>
        <v>3697.1040000000003</v>
      </c>
      <c r="C320" s="197">
        <f t="shared" si="139"/>
        <v>1341.4847</v>
      </c>
      <c r="D320" s="197">
        <f t="shared" si="163"/>
        <v>36.284743409977104</v>
      </c>
      <c r="E320" s="14"/>
      <c r="F320" s="14"/>
      <c r="G320" s="47"/>
      <c r="H320" s="128">
        <f>Субсидии!B305</f>
        <v>3462.9040000000005</v>
      </c>
      <c r="I320" s="128">
        <f>Субсидии!C305</f>
        <v>1264.9211499999999</v>
      </c>
      <c r="J320" s="14">
        <f>I320/H320*100</f>
        <v>36.527756761377148</v>
      </c>
      <c r="K320" s="14">
        <f>'Субвенции '!B311</f>
        <v>234.2</v>
      </c>
      <c r="L320" s="14">
        <f>'Субвенции '!C311</f>
        <v>76.563550000000006</v>
      </c>
      <c r="M320" s="14">
        <f t="shared" si="164"/>
        <v>32.691524338172506</v>
      </c>
      <c r="N320" s="14">
        <f>Иные!B299</f>
        <v>0</v>
      </c>
      <c r="O320" s="14">
        <f>Иные!C299</f>
        <v>0</v>
      </c>
      <c r="P320" s="14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</row>
    <row r="321" spans="1:31" s="12" customFormat="1" ht="15.75" x14ac:dyDescent="0.25">
      <c r="A321" s="154" t="s">
        <v>645</v>
      </c>
      <c r="B321" s="197">
        <f t="shared" si="138"/>
        <v>952.56200000000001</v>
      </c>
      <c r="C321" s="197">
        <f t="shared" si="139"/>
        <v>41.299080000000004</v>
      </c>
      <c r="D321" s="197">
        <f t="shared" si="163"/>
        <v>4.3355792063928655</v>
      </c>
      <c r="E321" s="14"/>
      <c r="F321" s="14"/>
      <c r="G321" s="47"/>
      <c r="H321" s="128">
        <f>Субсидии!B306</f>
        <v>758.96199999999999</v>
      </c>
      <c r="I321" s="128">
        <f>Субсидии!C306</f>
        <v>0</v>
      </c>
      <c r="J321" s="14"/>
      <c r="K321" s="14">
        <f>'Субвенции '!B312</f>
        <v>93.7</v>
      </c>
      <c r="L321" s="14">
        <f>'Субвенции '!C312</f>
        <v>41.299080000000004</v>
      </c>
      <c r="M321" s="14">
        <f t="shared" si="164"/>
        <v>44.075859124866597</v>
      </c>
      <c r="N321" s="14">
        <f>Иные!B304</f>
        <v>99.9</v>
      </c>
      <c r="O321" s="14">
        <f>Иные!C304</f>
        <v>0</v>
      </c>
      <c r="P321" s="14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</row>
    <row r="322" spans="1:31" s="28" customFormat="1" ht="31.5" x14ac:dyDescent="0.25">
      <c r="A322" s="78" t="s">
        <v>470</v>
      </c>
      <c r="B322" s="82">
        <f t="shared" si="138"/>
        <v>697992.3044100001</v>
      </c>
      <c r="C322" s="82">
        <f t="shared" si="139"/>
        <v>335203.65428000008</v>
      </c>
      <c r="D322" s="82">
        <f t="shared" ref="D322" si="165">C322/B322*100</f>
        <v>48.023975645883588</v>
      </c>
      <c r="E322" s="82">
        <f t="shared" ref="E322:F322" si="166">SUM(E323:E330)</f>
        <v>134474.9</v>
      </c>
      <c r="F322" s="82">
        <f t="shared" si="166"/>
        <v>57138.2</v>
      </c>
      <c r="G322" s="84">
        <f t="shared" si="19"/>
        <v>42.48986242042195</v>
      </c>
      <c r="H322" s="82">
        <f>SUM(H323:H330)</f>
        <v>108337.60441</v>
      </c>
      <c r="I322" s="82">
        <f t="shared" ref="I322:O322" si="167">SUM(I323:I330)</f>
        <v>22153.8361</v>
      </c>
      <c r="J322" s="82">
        <f t="shared" si="20"/>
        <v>20.448888657496575</v>
      </c>
      <c r="K322" s="82">
        <f t="shared" si="167"/>
        <v>444542.70000000013</v>
      </c>
      <c r="L322" s="82">
        <f t="shared" si="167"/>
        <v>249024.21818000005</v>
      </c>
      <c r="M322" s="82">
        <f t="shared" si="21"/>
        <v>56.018064896802933</v>
      </c>
      <c r="N322" s="82">
        <f t="shared" si="167"/>
        <v>10637.1</v>
      </c>
      <c r="O322" s="82">
        <f t="shared" si="167"/>
        <v>6887.4</v>
      </c>
      <c r="P322" s="82">
        <f t="shared" si="22"/>
        <v>64.748850720591136</v>
      </c>
      <c r="Q322" s="198"/>
      <c r="R322" s="198"/>
      <c r="S322" s="198"/>
      <c r="T322" s="198"/>
      <c r="U322" s="198"/>
      <c r="V322" s="198"/>
      <c r="W322" s="198"/>
      <c r="X322" s="198"/>
      <c r="Y322" s="198"/>
      <c r="Z322" s="198"/>
      <c r="AA322" s="198"/>
      <c r="AB322" s="198"/>
      <c r="AC322" s="198"/>
      <c r="AD322" s="198"/>
      <c r="AE322" s="198"/>
    </row>
    <row r="323" spans="1:31" s="12" customFormat="1" ht="31.5" x14ac:dyDescent="0.25">
      <c r="A323" s="153" t="s">
        <v>390</v>
      </c>
      <c r="B323" s="14">
        <f t="shared" si="138"/>
        <v>676371.42041000002</v>
      </c>
      <c r="C323" s="14">
        <f t="shared" si="139"/>
        <v>334662.05744000006</v>
      </c>
      <c r="D323" s="14">
        <f t="shared" si="15"/>
        <v>49.479035828736819</v>
      </c>
      <c r="E323" s="15">
        <f>Дотации!B37</f>
        <v>134474.9</v>
      </c>
      <c r="F323" s="15">
        <f>Дотации!C37</f>
        <v>57138.2</v>
      </c>
      <c r="G323" s="15">
        <f t="shared" si="19"/>
        <v>42.48986242042195</v>
      </c>
      <c r="H323" s="14">
        <f>Субсидии!B308</f>
        <v>88993.020409999997</v>
      </c>
      <c r="I323" s="14">
        <f>Субсидии!C308</f>
        <v>22042.908520000001</v>
      </c>
      <c r="J323" s="14">
        <f t="shared" si="20"/>
        <v>24.769255407273576</v>
      </c>
      <c r="K323" s="14">
        <f>'Субвенции '!B314</f>
        <v>443418.50000000006</v>
      </c>
      <c r="L323" s="14">
        <f>'Субвенции '!C314</f>
        <v>248593.54892000003</v>
      </c>
      <c r="M323" s="14">
        <f t="shared" si="21"/>
        <v>56.062962848866249</v>
      </c>
      <c r="N323" s="14">
        <f>Иные!B306</f>
        <v>9485</v>
      </c>
      <c r="O323" s="14">
        <f>Иные!C306</f>
        <v>6887.4</v>
      </c>
      <c r="P323" s="14">
        <f t="shared" si="22"/>
        <v>72.613600421718488</v>
      </c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</row>
    <row r="324" spans="1:31" s="12" customFormat="1" ht="15.75" x14ac:dyDescent="0.25">
      <c r="A324" s="154" t="s">
        <v>467</v>
      </c>
      <c r="B324" s="197">
        <f t="shared" si="138"/>
        <v>7496.0310000000009</v>
      </c>
      <c r="C324" s="197">
        <f t="shared" si="139"/>
        <v>0</v>
      </c>
      <c r="D324" s="197">
        <f t="shared" ref="D324:D330" si="168">C324/B324*100</f>
        <v>0</v>
      </c>
      <c r="E324" s="14"/>
      <c r="F324" s="14"/>
      <c r="G324" s="47"/>
      <c r="H324" s="128">
        <f>Субсидии!B309</f>
        <v>7496.0310000000009</v>
      </c>
      <c r="I324" s="128">
        <f>Субсидии!C309</f>
        <v>0</v>
      </c>
      <c r="J324" s="14">
        <f>I324/H324*100</f>
        <v>0</v>
      </c>
      <c r="K324" s="14"/>
      <c r="L324" s="14"/>
      <c r="M324" s="14"/>
      <c r="N324" s="14">
        <f>Иные!B307</f>
        <v>0</v>
      </c>
      <c r="O324" s="14">
        <f>Иные!C307</f>
        <v>0</v>
      </c>
      <c r="P324" s="14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</row>
    <row r="325" spans="1:31" s="12" customFormat="1" ht="15.75" x14ac:dyDescent="0.25">
      <c r="A325" s="154" t="s">
        <v>651</v>
      </c>
      <c r="B325" s="197">
        <f t="shared" si="138"/>
        <v>445</v>
      </c>
      <c r="C325" s="197">
        <f t="shared" si="139"/>
        <v>89.658899999999988</v>
      </c>
      <c r="D325" s="197">
        <f t="shared" si="168"/>
        <v>20.148067415730335</v>
      </c>
      <c r="E325" s="14"/>
      <c r="F325" s="14"/>
      <c r="G325" s="47"/>
      <c r="H325" s="128">
        <f>Субсидии!B310</f>
        <v>0</v>
      </c>
      <c r="I325" s="128">
        <f>Субсидии!C310</f>
        <v>0</v>
      </c>
      <c r="J325" s="14"/>
      <c r="K325" s="14">
        <f>'Субвенции '!B315</f>
        <v>234.2</v>
      </c>
      <c r="L325" s="14">
        <f>'Субвенции '!C315</f>
        <v>89.658899999999988</v>
      </c>
      <c r="M325" s="14">
        <f t="shared" ref="M325:M330" si="169">L325/K325*100</f>
        <v>38.283048676344997</v>
      </c>
      <c r="N325" s="14">
        <f>Иные!B308</f>
        <v>210.8</v>
      </c>
      <c r="O325" s="14">
        <f>Иные!C308</f>
        <v>0</v>
      </c>
      <c r="P325" s="14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</row>
    <row r="326" spans="1:31" s="12" customFormat="1" ht="15.75" x14ac:dyDescent="0.25">
      <c r="A326" s="154" t="s">
        <v>650</v>
      </c>
      <c r="B326" s="197">
        <f t="shared" si="138"/>
        <v>5111.317</v>
      </c>
      <c r="C326" s="197">
        <f t="shared" si="139"/>
        <v>85.888350000000003</v>
      </c>
      <c r="D326" s="197">
        <f t="shared" si="168"/>
        <v>1.6803565499850626</v>
      </c>
      <c r="E326" s="14"/>
      <c r="F326" s="14"/>
      <c r="G326" s="47"/>
      <c r="H326" s="128">
        <f>Субсидии!B311</f>
        <v>4802.9170000000004</v>
      </c>
      <c r="I326" s="128">
        <f>Субсидии!C311</f>
        <v>49.29618</v>
      </c>
      <c r="J326" s="14">
        <f>I326/H326*100</f>
        <v>1.026380010314565</v>
      </c>
      <c r="K326" s="14">
        <f>'Субвенции '!B316</f>
        <v>93.7</v>
      </c>
      <c r="L326" s="14">
        <f>'Субвенции '!C316</f>
        <v>36.592169999999996</v>
      </c>
      <c r="M326" s="14">
        <f t="shared" si="169"/>
        <v>39.052475987193162</v>
      </c>
      <c r="N326" s="14">
        <f>Иные!B309</f>
        <v>214.7</v>
      </c>
      <c r="O326" s="14">
        <f>Иные!C309</f>
        <v>0</v>
      </c>
      <c r="P326" s="14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</row>
    <row r="327" spans="1:31" s="12" customFormat="1" ht="15.75" x14ac:dyDescent="0.25">
      <c r="A327" s="154" t="s">
        <v>332</v>
      </c>
      <c r="B327" s="197">
        <f t="shared" si="138"/>
        <v>5172.8599999999997</v>
      </c>
      <c r="C327" s="197">
        <f t="shared" si="139"/>
        <v>96.510500000000008</v>
      </c>
      <c r="D327" s="197">
        <f t="shared" si="168"/>
        <v>1.8657087181945773</v>
      </c>
      <c r="E327" s="14"/>
      <c r="F327" s="14"/>
      <c r="G327" s="47"/>
      <c r="H327" s="128">
        <f>Субсидии!B312</f>
        <v>4954.26</v>
      </c>
      <c r="I327" s="128">
        <f>Субсидии!C312</f>
        <v>61.631399999999999</v>
      </c>
      <c r="J327" s="14"/>
      <c r="K327" s="14">
        <f>'Субвенции '!B317</f>
        <v>93.7</v>
      </c>
      <c r="L327" s="14">
        <f>'Субвенции '!C317</f>
        <v>34.879100000000001</v>
      </c>
      <c r="M327" s="14">
        <f t="shared" si="169"/>
        <v>37.224226254002133</v>
      </c>
      <c r="N327" s="14">
        <f>Иные!B310</f>
        <v>124.9</v>
      </c>
      <c r="O327" s="14">
        <f>Иные!C310</f>
        <v>0</v>
      </c>
      <c r="P327" s="14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</row>
    <row r="328" spans="1:31" s="12" customFormat="1" ht="15.75" x14ac:dyDescent="0.25">
      <c r="A328" s="154" t="s">
        <v>649</v>
      </c>
      <c r="B328" s="197">
        <f t="shared" si="138"/>
        <v>1131.386</v>
      </c>
      <c r="C328" s="197">
        <f t="shared" si="139"/>
        <v>89.628899999999987</v>
      </c>
      <c r="D328" s="197">
        <f t="shared" si="168"/>
        <v>7.9220442890401674</v>
      </c>
      <c r="E328" s="14"/>
      <c r="F328" s="14"/>
      <c r="G328" s="47"/>
      <c r="H328" s="128">
        <f>Субсидии!B313</f>
        <v>699.98599999999999</v>
      </c>
      <c r="I328" s="128">
        <f>Субсидии!C313</f>
        <v>0</v>
      </c>
      <c r="J328" s="14"/>
      <c r="K328" s="14">
        <f>'Субвенции '!B318</f>
        <v>234.2</v>
      </c>
      <c r="L328" s="14">
        <f>'Субвенции '!C318</f>
        <v>89.628899999999987</v>
      </c>
      <c r="M328" s="14">
        <f t="shared" si="169"/>
        <v>38.27023911187019</v>
      </c>
      <c r="N328" s="14">
        <f>Иные!B311</f>
        <v>197.2</v>
      </c>
      <c r="O328" s="14">
        <f>Иные!C311</f>
        <v>0</v>
      </c>
      <c r="P328" s="14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</row>
    <row r="329" spans="1:31" s="12" customFormat="1" ht="15.75" x14ac:dyDescent="0.25">
      <c r="A329" s="154" t="s">
        <v>648</v>
      </c>
      <c r="B329" s="197">
        <f t="shared" si="138"/>
        <v>1390.9</v>
      </c>
      <c r="C329" s="197">
        <f t="shared" si="139"/>
        <v>89.628899999999987</v>
      </c>
      <c r="D329" s="197">
        <f t="shared" si="168"/>
        <v>6.4439499604572568</v>
      </c>
      <c r="E329" s="14"/>
      <c r="F329" s="14"/>
      <c r="G329" s="47"/>
      <c r="H329" s="128">
        <f>Субсидии!B315</f>
        <v>959.5</v>
      </c>
      <c r="I329" s="128">
        <f>Субсидии!C315</f>
        <v>0</v>
      </c>
      <c r="J329" s="14"/>
      <c r="K329" s="14">
        <f>'Субвенции '!B319</f>
        <v>234.2</v>
      </c>
      <c r="L329" s="14">
        <f>'Субвенции '!C319</f>
        <v>89.628899999999987</v>
      </c>
      <c r="M329" s="14">
        <f t="shared" si="169"/>
        <v>38.27023911187019</v>
      </c>
      <c r="N329" s="14">
        <f>Иные!B312</f>
        <v>197.2</v>
      </c>
      <c r="O329" s="14">
        <f>Иные!C312</f>
        <v>0</v>
      </c>
      <c r="P329" s="14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</row>
    <row r="330" spans="1:31" s="12" customFormat="1" ht="15.75" x14ac:dyDescent="0.25">
      <c r="A330" s="154" t="s">
        <v>652</v>
      </c>
      <c r="B330" s="197">
        <f t="shared" ref="B330:B393" si="170">E330+H330+K330+N330</f>
        <v>873.38999999999987</v>
      </c>
      <c r="C330" s="197">
        <f t="shared" ref="C330:C393" si="171">F330+I330+L330+O330</f>
        <v>90.281289999999998</v>
      </c>
      <c r="D330" s="197">
        <f t="shared" si="168"/>
        <v>10.336881576386267</v>
      </c>
      <c r="E330" s="14"/>
      <c r="F330" s="14"/>
      <c r="G330" s="47"/>
      <c r="H330" s="128">
        <f>Субсидии!B314</f>
        <v>431.89</v>
      </c>
      <c r="I330" s="128">
        <f>Субсидии!C314</f>
        <v>0</v>
      </c>
      <c r="J330" s="14"/>
      <c r="K330" s="14">
        <f>'Субвенции '!B320</f>
        <v>234.2</v>
      </c>
      <c r="L330" s="14">
        <f>'Субвенции '!C320</f>
        <v>90.281289999999998</v>
      </c>
      <c r="M330" s="14">
        <f t="shared" si="169"/>
        <v>38.548800170794195</v>
      </c>
      <c r="N330" s="14">
        <f>Иные!B313</f>
        <v>207.3</v>
      </c>
      <c r="O330" s="14">
        <f>Иные!C313</f>
        <v>0</v>
      </c>
      <c r="P330" s="14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</row>
    <row r="331" spans="1:31" s="28" customFormat="1" ht="31.5" x14ac:dyDescent="0.25">
      <c r="A331" s="78" t="s">
        <v>461</v>
      </c>
      <c r="B331" s="82">
        <f t="shared" si="170"/>
        <v>306031.30222999997</v>
      </c>
      <c r="C331" s="82">
        <f t="shared" si="171"/>
        <v>174998.42949000001</v>
      </c>
      <c r="D331" s="82">
        <f t="shared" ref="D331" si="172">C331/B331*100</f>
        <v>57.183179699205645</v>
      </c>
      <c r="E331" s="82">
        <f t="shared" ref="E331:F331" si="173">SUM(E332:E340)</f>
        <v>52613.46</v>
      </c>
      <c r="F331" s="82">
        <f t="shared" si="173"/>
        <v>24598.16</v>
      </c>
      <c r="G331" s="84">
        <f t="shared" si="19"/>
        <v>46.752599049748866</v>
      </c>
      <c r="H331" s="82">
        <f>SUM(H332:H340)</f>
        <v>37935.542230000006</v>
      </c>
      <c r="I331" s="82">
        <f t="shared" ref="I331:O331" si="174">SUM(I332:I340)</f>
        <v>8893.97948</v>
      </c>
      <c r="J331" s="82">
        <f t="shared" si="20"/>
        <v>23.444977868186381</v>
      </c>
      <c r="K331" s="82">
        <f t="shared" si="174"/>
        <v>199636.99999999997</v>
      </c>
      <c r="L331" s="82">
        <f t="shared" si="174"/>
        <v>136828.09001000001</v>
      </c>
      <c r="M331" s="82">
        <f t="shared" si="21"/>
        <v>68.538442277734106</v>
      </c>
      <c r="N331" s="82">
        <f t="shared" si="174"/>
        <v>15845.300000000003</v>
      </c>
      <c r="O331" s="82">
        <f t="shared" si="174"/>
        <v>4678.2</v>
      </c>
      <c r="P331" s="82">
        <f t="shared" si="22"/>
        <v>29.524212226969503</v>
      </c>
      <c r="Q331" s="198"/>
      <c r="R331" s="198"/>
      <c r="S331" s="198"/>
      <c r="T331" s="198"/>
      <c r="U331" s="198"/>
      <c r="V331" s="198"/>
      <c r="W331" s="198"/>
      <c r="X331" s="198"/>
      <c r="Y331" s="198"/>
      <c r="Z331" s="198"/>
      <c r="AA331" s="198"/>
      <c r="AB331" s="198"/>
      <c r="AC331" s="198"/>
      <c r="AD331" s="198"/>
      <c r="AE331" s="198"/>
    </row>
    <row r="332" spans="1:31" s="12" customFormat="1" ht="31.5" x14ac:dyDescent="0.25">
      <c r="A332" s="153" t="s">
        <v>389</v>
      </c>
      <c r="B332" s="14">
        <f t="shared" si="170"/>
        <v>298924.22122999985</v>
      </c>
      <c r="C332" s="14">
        <f t="shared" si="171"/>
        <v>174356.05272000004</v>
      </c>
      <c r="D332" s="14">
        <f t="shared" si="15"/>
        <v>58.327843760056531</v>
      </c>
      <c r="E332" s="15">
        <f>Дотации!B38</f>
        <v>52613.46</v>
      </c>
      <c r="F332" s="15">
        <f>Дотации!C38</f>
        <v>24598.16</v>
      </c>
      <c r="G332" s="15">
        <f t="shared" si="19"/>
        <v>46.752599049748866</v>
      </c>
      <c r="H332" s="14">
        <f>Субсидии!B317</f>
        <v>33003.761230000004</v>
      </c>
      <c r="I332" s="14">
        <f>Субсидии!C317</f>
        <v>8893.97948</v>
      </c>
      <c r="J332" s="14">
        <f t="shared" si="20"/>
        <v>26.94838148300347</v>
      </c>
      <c r="K332" s="14">
        <f>'Субвенции '!B322</f>
        <v>198231.6999999999</v>
      </c>
      <c r="L332" s="14">
        <f>'Субвенции '!C322</f>
        <v>136185.71324000001</v>
      </c>
      <c r="M332" s="14">
        <f t="shared" si="21"/>
        <v>68.700270057715329</v>
      </c>
      <c r="N332" s="14">
        <f>Иные!B315</f>
        <v>15075.300000000001</v>
      </c>
      <c r="O332" s="14">
        <f>Иные!C315</f>
        <v>4678.2</v>
      </c>
      <c r="P332" s="14">
        <f t="shared" si="22"/>
        <v>31.032218264313144</v>
      </c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</row>
    <row r="333" spans="1:31" s="12" customFormat="1" ht="15.75" x14ac:dyDescent="0.25">
      <c r="A333" s="154" t="s">
        <v>653</v>
      </c>
      <c r="B333" s="197">
        <f t="shared" si="170"/>
        <v>141.5</v>
      </c>
      <c r="C333" s="197">
        <f t="shared" si="171"/>
        <v>45.315760000000004</v>
      </c>
      <c r="D333" s="197">
        <f t="shared" ref="D333:D340" si="175">C333/B333*100</f>
        <v>32.025272084805657</v>
      </c>
      <c r="E333" s="14"/>
      <c r="F333" s="14"/>
      <c r="G333" s="47"/>
      <c r="H333" s="128">
        <f>Субсидии!B318</f>
        <v>0</v>
      </c>
      <c r="I333" s="128">
        <f>Субсидии!C318</f>
        <v>0</v>
      </c>
      <c r="J333" s="14"/>
      <c r="K333" s="14">
        <f>'Субвенции '!B323</f>
        <v>93.7</v>
      </c>
      <c r="L333" s="14">
        <f>'Субвенции '!C323</f>
        <v>45.315760000000004</v>
      </c>
      <c r="M333" s="14">
        <f t="shared" ref="M333:M340" si="176">L333/K333*100</f>
        <v>48.36260405549627</v>
      </c>
      <c r="N333" s="14">
        <f>Иные!B317</f>
        <v>47.8</v>
      </c>
      <c r="O333" s="14">
        <f>Иные!C317</f>
        <v>0</v>
      </c>
      <c r="P333" s="14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s="12" customFormat="1" ht="15.75" x14ac:dyDescent="0.25">
      <c r="A334" s="154" t="s">
        <v>711</v>
      </c>
      <c r="B334" s="197">
        <f t="shared" si="170"/>
        <v>844.38900000000012</v>
      </c>
      <c r="C334" s="197">
        <f t="shared" si="171"/>
        <v>41.312760000000004</v>
      </c>
      <c r="D334" s="197">
        <f t="shared" si="175"/>
        <v>4.8926217655606594</v>
      </c>
      <c r="E334" s="14"/>
      <c r="F334" s="14"/>
      <c r="G334" s="47"/>
      <c r="H334" s="128">
        <f>Субсидии!B319</f>
        <v>657.98900000000003</v>
      </c>
      <c r="I334" s="128">
        <f>Субсидии!C319</f>
        <v>0</v>
      </c>
      <c r="J334" s="14">
        <f t="shared" si="20"/>
        <v>0</v>
      </c>
      <c r="K334" s="14">
        <f>'Субвенции '!B324</f>
        <v>93.7</v>
      </c>
      <c r="L334" s="14">
        <f>'Субвенции '!C324</f>
        <v>41.312760000000004</v>
      </c>
      <c r="M334" s="14">
        <f t="shared" si="176"/>
        <v>44.090458911419425</v>
      </c>
      <c r="N334" s="14">
        <f>Иные!B318</f>
        <v>92.7</v>
      </c>
      <c r="O334" s="14">
        <f>Иные!C318</f>
        <v>0</v>
      </c>
      <c r="P334" s="14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</row>
    <row r="335" spans="1:31" s="12" customFormat="1" ht="15.75" x14ac:dyDescent="0.25">
      <c r="A335" s="154" t="s">
        <v>656</v>
      </c>
      <c r="B335" s="197">
        <f t="shared" si="170"/>
        <v>1366.7</v>
      </c>
      <c r="C335" s="197">
        <f t="shared" si="171"/>
        <v>99.931080000000009</v>
      </c>
      <c r="D335" s="197">
        <f t="shared" si="175"/>
        <v>7.3118519060510732</v>
      </c>
      <c r="E335" s="14"/>
      <c r="F335" s="14"/>
      <c r="G335" s="47"/>
      <c r="H335" s="128">
        <f>Субсидии!B321</f>
        <v>950</v>
      </c>
      <c r="I335" s="128">
        <f>Субсидии!C321</f>
        <v>0</v>
      </c>
      <c r="J335" s="14">
        <f t="shared" si="20"/>
        <v>0</v>
      </c>
      <c r="K335" s="14">
        <f>'Субвенции '!B325</f>
        <v>234.2</v>
      </c>
      <c r="L335" s="14">
        <f>'Субвенции '!C325</f>
        <v>99.931080000000009</v>
      </c>
      <c r="M335" s="14">
        <f t="shared" si="176"/>
        <v>42.669120409906071</v>
      </c>
      <c r="N335" s="14">
        <f>Иные!B320</f>
        <v>182.5</v>
      </c>
      <c r="O335" s="14">
        <f>Иные!C320</f>
        <v>0</v>
      </c>
      <c r="P335" s="14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</row>
    <row r="336" spans="1:31" s="12" customFormat="1" ht="15.75" x14ac:dyDescent="0.25">
      <c r="A336" s="154" t="s">
        <v>483</v>
      </c>
      <c r="B336" s="197">
        <f t="shared" si="170"/>
        <v>172.8</v>
      </c>
      <c r="C336" s="197">
        <f t="shared" si="171"/>
        <v>44.287660000000002</v>
      </c>
      <c r="D336" s="197">
        <f t="shared" si="175"/>
        <v>25.629432870370373</v>
      </c>
      <c r="E336" s="14"/>
      <c r="F336" s="14"/>
      <c r="G336" s="47"/>
      <c r="H336" s="128">
        <f>Субсидии!B320</f>
        <v>0</v>
      </c>
      <c r="I336" s="128">
        <f>Субсидии!C320</f>
        <v>0</v>
      </c>
      <c r="J336" s="14"/>
      <c r="K336" s="14">
        <f>'Субвенции '!B326</f>
        <v>93.7</v>
      </c>
      <c r="L336" s="14">
        <f>'Субвенции '!C326</f>
        <v>44.287660000000002</v>
      </c>
      <c r="M336" s="14">
        <f t="shared" si="176"/>
        <v>47.265378868729989</v>
      </c>
      <c r="N336" s="14">
        <f>Иные!B319</f>
        <v>79.099999999999994</v>
      </c>
      <c r="O336" s="14">
        <f>Иные!C319</f>
        <v>0</v>
      </c>
      <c r="P336" s="14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</row>
    <row r="337" spans="1:31" s="12" customFormat="1" ht="15.75" x14ac:dyDescent="0.25">
      <c r="A337" s="154" t="s">
        <v>491</v>
      </c>
      <c r="B337" s="197">
        <f t="shared" si="170"/>
        <v>1162.2920000000001</v>
      </c>
      <c r="C337" s="197">
        <f t="shared" si="171"/>
        <v>44.287660000000002</v>
      </c>
      <c r="D337" s="197">
        <f t="shared" si="175"/>
        <v>3.8103729527519761</v>
      </c>
      <c r="E337" s="14"/>
      <c r="F337" s="14"/>
      <c r="G337" s="47"/>
      <c r="H337" s="128">
        <f>Субсидии!B322</f>
        <v>975.89200000000005</v>
      </c>
      <c r="I337" s="128">
        <f>Субсидии!C322</f>
        <v>0</v>
      </c>
      <c r="J337" s="14"/>
      <c r="K337" s="14">
        <f>'Субвенции '!B327</f>
        <v>93.7</v>
      </c>
      <c r="L337" s="14">
        <f>'Субвенции '!C327</f>
        <v>44.287660000000002</v>
      </c>
      <c r="M337" s="14">
        <f t="shared" si="176"/>
        <v>47.265378868729989</v>
      </c>
      <c r="N337" s="14">
        <f>Иные!B321</f>
        <v>92.7</v>
      </c>
      <c r="O337" s="14">
        <f>Иные!C321</f>
        <v>0</v>
      </c>
      <c r="P337" s="14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</row>
    <row r="338" spans="1:31" s="12" customFormat="1" ht="15.75" x14ac:dyDescent="0.25">
      <c r="A338" s="154" t="s">
        <v>471</v>
      </c>
      <c r="B338" s="197">
        <f t="shared" si="170"/>
        <v>1816.3000000000002</v>
      </c>
      <c r="C338" s="197">
        <f t="shared" si="171"/>
        <v>225.81</v>
      </c>
      <c r="D338" s="197">
        <f t="shared" si="175"/>
        <v>12.432417552166491</v>
      </c>
      <c r="E338" s="14"/>
      <c r="F338" s="14"/>
      <c r="G338" s="47"/>
      <c r="H338" s="128">
        <f>Субсидии!B323</f>
        <v>1347.9</v>
      </c>
      <c r="I338" s="128">
        <f>Субсидии!C323</f>
        <v>0</v>
      </c>
      <c r="J338" s="14">
        <f>I338/H338*100</f>
        <v>0</v>
      </c>
      <c r="K338" s="14">
        <f>'Субвенции '!B328</f>
        <v>468.4</v>
      </c>
      <c r="L338" s="14">
        <f>'Субвенции '!C328</f>
        <v>225.81</v>
      </c>
      <c r="M338" s="14">
        <f t="shared" si="176"/>
        <v>48.208795900939371</v>
      </c>
      <c r="N338" s="14">
        <f>Иные!B316</f>
        <v>0</v>
      </c>
      <c r="O338" s="14">
        <f>Иные!C316</f>
        <v>0</v>
      </c>
      <c r="P338" s="14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</row>
    <row r="339" spans="1:31" s="12" customFormat="1" ht="15.75" x14ac:dyDescent="0.25">
      <c r="A339" s="154" t="s">
        <v>655</v>
      </c>
      <c r="B339" s="197">
        <f t="shared" si="170"/>
        <v>1416.7</v>
      </c>
      <c r="C339" s="197">
        <f t="shared" si="171"/>
        <v>97.144179999999992</v>
      </c>
      <c r="D339" s="197">
        <f t="shared" si="175"/>
        <v>6.857074892355473</v>
      </c>
      <c r="E339" s="14"/>
      <c r="F339" s="14"/>
      <c r="G339" s="47"/>
      <c r="H339" s="128">
        <f>Субсидии!B324</f>
        <v>1000</v>
      </c>
      <c r="I339" s="128">
        <f>Субсидии!C324</f>
        <v>0</v>
      </c>
      <c r="J339" s="14"/>
      <c r="K339" s="14">
        <f>'Субвенции '!B329</f>
        <v>234.2</v>
      </c>
      <c r="L339" s="14">
        <f>'Субвенции '!C329</f>
        <v>97.144179999999992</v>
      </c>
      <c r="M339" s="14">
        <f t="shared" si="176"/>
        <v>41.479154568744661</v>
      </c>
      <c r="N339" s="14">
        <f>Иные!B322</f>
        <v>182.5</v>
      </c>
      <c r="O339" s="14">
        <f>Иные!C322</f>
        <v>0</v>
      </c>
      <c r="P339" s="14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</row>
    <row r="340" spans="1:31" s="12" customFormat="1" ht="15.75" x14ac:dyDescent="0.25">
      <c r="A340" s="154" t="s">
        <v>712</v>
      </c>
      <c r="B340" s="197">
        <f t="shared" si="170"/>
        <v>186.4</v>
      </c>
      <c r="C340" s="197">
        <f t="shared" si="171"/>
        <v>44.287669999999999</v>
      </c>
      <c r="D340" s="197">
        <f t="shared" si="175"/>
        <v>23.759479613733905</v>
      </c>
      <c r="E340" s="14"/>
      <c r="F340" s="14"/>
      <c r="G340" s="47"/>
      <c r="H340" s="128">
        <f>Субсидии!B325</f>
        <v>0</v>
      </c>
      <c r="I340" s="128">
        <f>Субсидии!C325</f>
        <v>0</v>
      </c>
      <c r="J340" s="14"/>
      <c r="K340" s="14">
        <f>'Субвенции '!B330</f>
        <v>93.7</v>
      </c>
      <c r="L340" s="14">
        <f>'Субвенции '!C330</f>
        <v>44.287669999999999</v>
      </c>
      <c r="M340" s="14">
        <f t="shared" si="176"/>
        <v>47.265389541088574</v>
      </c>
      <c r="N340" s="14">
        <f>Иные!B323</f>
        <v>92.7</v>
      </c>
      <c r="O340" s="14">
        <f>Иные!C323</f>
        <v>0</v>
      </c>
      <c r="P340" s="14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</row>
    <row r="341" spans="1:31" s="28" customFormat="1" ht="31.5" x14ac:dyDescent="0.25">
      <c r="A341" s="78" t="s">
        <v>460</v>
      </c>
      <c r="B341" s="82">
        <f t="shared" si="170"/>
        <v>722291.41447000019</v>
      </c>
      <c r="C341" s="82">
        <f t="shared" si="171"/>
        <v>263791.44295</v>
      </c>
      <c r="D341" s="82">
        <f t="shared" ref="D341" si="177">C341/B341*100</f>
        <v>36.521470097157902</v>
      </c>
      <c r="E341" s="82">
        <f t="shared" ref="E341:F341" si="178">SUM(E342:E354)</f>
        <v>0</v>
      </c>
      <c r="F341" s="82">
        <f t="shared" si="178"/>
        <v>0</v>
      </c>
      <c r="G341" s="82"/>
      <c r="H341" s="82">
        <f>SUM(H342:H354)</f>
        <v>247188.11447000003</v>
      </c>
      <c r="I341" s="82">
        <f t="shared" ref="I341:O341" si="179">SUM(I342:I354)</f>
        <v>40186.543259999999</v>
      </c>
      <c r="J341" s="82">
        <f t="shared" si="20"/>
        <v>16.257473926755985</v>
      </c>
      <c r="K341" s="82">
        <f t="shared" si="179"/>
        <v>467417.00000000012</v>
      </c>
      <c r="L341" s="82">
        <f t="shared" si="179"/>
        <v>217939.99009000001</v>
      </c>
      <c r="M341" s="82">
        <f t="shared" si="21"/>
        <v>46.626457764694038</v>
      </c>
      <c r="N341" s="82">
        <f t="shared" si="179"/>
        <v>7686.3</v>
      </c>
      <c r="O341" s="82">
        <f t="shared" si="179"/>
        <v>5664.9096</v>
      </c>
      <c r="P341" s="82">
        <f t="shared" si="22"/>
        <v>73.70138558213965</v>
      </c>
      <c r="Q341" s="198"/>
      <c r="R341" s="198"/>
      <c r="S341" s="198"/>
      <c r="T341" s="198"/>
      <c r="U341" s="198"/>
      <c r="V341" s="198"/>
      <c r="W341" s="198"/>
      <c r="X341" s="198"/>
      <c r="Y341" s="198"/>
      <c r="Z341" s="198"/>
      <c r="AA341" s="198"/>
      <c r="AB341" s="198"/>
      <c r="AC341" s="198"/>
      <c r="AD341" s="198"/>
      <c r="AE341" s="198"/>
    </row>
    <row r="342" spans="1:31" s="12" customFormat="1" ht="31.5" x14ac:dyDescent="0.25">
      <c r="A342" s="153" t="s">
        <v>388</v>
      </c>
      <c r="B342" s="14">
        <f t="shared" si="170"/>
        <v>655275.20000000007</v>
      </c>
      <c r="C342" s="14">
        <f t="shared" si="171"/>
        <v>260301.50779</v>
      </c>
      <c r="D342" s="14">
        <f t="shared" si="15"/>
        <v>39.723998068292524</v>
      </c>
      <c r="E342" s="15">
        <f>Дотации!B39</f>
        <v>0</v>
      </c>
      <c r="F342" s="15">
        <f>Дотации!C39</f>
        <v>0</v>
      </c>
      <c r="G342" s="15"/>
      <c r="H342" s="14">
        <f>Субсидии!B327</f>
        <v>183097.30000000002</v>
      </c>
      <c r="I342" s="14">
        <f>Субсидии!C327</f>
        <v>37542.679700000001</v>
      </c>
      <c r="J342" s="14">
        <f t="shared" si="20"/>
        <v>20.504223546715323</v>
      </c>
      <c r="K342" s="14">
        <f>'Субвенции '!B332</f>
        <v>464606.6</v>
      </c>
      <c r="L342" s="14">
        <f>'Субвенции '!C332</f>
        <v>217093.91848999998</v>
      </c>
      <c r="M342" s="14">
        <f t="shared" si="21"/>
        <v>46.72639572705166</v>
      </c>
      <c r="N342" s="14">
        <f>Иные!B325</f>
        <v>7571.3</v>
      </c>
      <c r="O342" s="14">
        <f>Иные!C325</f>
        <v>5664.9096</v>
      </c>
      <c r="P342" s="14">
        <f t="shared" si="22"/>
        <v>74.820831297135243</v>
      </c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</row>
    <row r="343" spans="1:31" s="12" customFormat="1" ht="15.75" x14ac:dyDescent="0.25">
      <c r="A343" s="154" t="s">
        <v>657</v>
      </c>
      <c r="B343" s="197">
        <f t="shared" si="170"/>
        <v>1234.2</v>
      </c>
      <c r="C343" s="197">
        <f t="shared" si="171"/>
        <v>78.637350000000012</v>
      </c>
      <c r="D343" s="197">
        <f t="shared" ref="D343:D354" si="180">C343/B343*100</f>
        <v>6.3715240641711235</v>
      </c>
      <c r="E343" s="14"/>
      <c r="F343" s="14"/>
      <c r="G343" s="47"/>
      <c r="H343" s="128">
        <f>Субсидии!B328</f>
        <v>1000</v>
      </c>
      <c r="I343" s="128">
        <f>Субсидии!C328</f>
        <v>0</v>
      </c>
      <c r="J343" s="14"/>
      <c r="K343" s="14">
        <f>'Субвенции '!B333</f>
        <v>234.2</v>
      </c>
      <c r="L343" s="14">
        <f>'Субвенции '!C333</f>
        <v>78.637350000000012</v>
      </c>
      <c r="M343" s="14">
        <f t="shared" ref="M343:M354" si="181">L343/K343*100</f>
        <v>33.577006831767726</v>
      </c>
      <c r="N343" s="14"/>
      <c r="O343" s="14"/>
      <c r="P343" s="14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</row>
    <row r="344" spans="1:31" s="12" customFormat="1" ht="15.75" x14ac:dyDescent="0.25">
      <c r="A344" s="154" t="s">
        <v>658</v>
      </c>
      <c r="B344" s="197">
        <f t="shared" si="170"/>
        <v>234.2</v>
      </c>
      <c r="C344" s="197">
        <f t="shared" si="171"/>
        <v>0</v>
      </c>
      <c r="D344" s="197">
        <f t="shared" si="180"/>
        <v>0</v>
      </c>
      <c r="E344" s="14"/>
      <c r="F344" s="14"/>
      <c r="G344" s="47"/>
      <c r="H344" s="128">
        <f>Субсидии!B329</f>
        <v>0</v>
      </c>
      <c r="I344" s="128">
        <f>Субсидии!C329</f>
        <v>0</v>
      </c>
      <c r="J344" s="14"/>
      <c r="K344" s="14">
        <f>'Субвенции '!B334</f>
        <v>234.2</v>
      </c>
      <c r="L344" s="14">
        <f>'Субвенции '!C334</f>
        <v>0</v>
      </c>
      <c r="M344" s="14">
        <f t="shared" si="181"/>
        <v>0</v>
      </c>
      <c r="N344" s="14"/>
      <c r="O344" s="14"/>
      <c r="P344" s="14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</row>
    <row r="345" spans="1:31" s="12" customFormat="1" ht="15.75" x14ac:dyDescent="0.25">
      <c r="A345" s="154" t="s">
        <v>659</v>
      </c>
      <c r="B345" s="197">
        <f t="shared" si="170"/>
        <v>1235.8799999999999</v>
      </c>
      <c r="C345" s="197">
        <f t="shared" si="171"/>
        <v>95.136939999999996</v>
      </c>
      <c r="D345" s="197">
        <f t="shared" si="180"/>
        <v>7.6979108004013339</v>
      </c>
      <c r="E345" s="14"/>
      <c r="F345" s="14"/>
      <c r="G345" s="47"/>
      <c r="H345" s="128">
        <f>Субсидии!B330</f>
        <v>991.18</v>
      </c>
      <c r="I345" s="128">
        <f>Субсидии!C330</f>
        <v>0</v>
      </c>
      <c r="J345" s="14"/>
      <c r="K345" s="14">
        <f>'Субвенции '!B335</f>
        <v>234.2</v>
      </c>
      <c r="L345" s="14">
        <f>'Субвенции '!C335</f>
        <v>95.136939999999996</v>
      </c>
      <c r="M345" s="14">
        <f t="shared" si="181"/>
        <v>40.622092228864219</v>
      </c>
      <c r="N345" s="14">
        <f>Иные!B326</f>
        <v>10.5</v>
      </c>
      <c r="O345" s="14">
        <f>Иные!C326</f>
        <v>0</v>
      </c>
      <c r="P345" s="14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</row>
    <row r="346" spans="1:31" s="12" customFormat="1" ht="15.75" x14ac:dyDescent="0.25">
      <c r="A346" s="154" t="s">
        <v>660</v>
      </c>
      <c r="B346" s="197">
        <f t="shared" si="170"/>
        <v>2345.1644699999997</v>
      </c>
      <c r="C346" s="197">
        <f t="shared" si="171"/>
        <v>83.33847999999999</v>
      </c>
      <c r="D346" s="197">
        <f t="shared" si="180"/>
        <v>3.5536305050707173</v>
      </c>
      <c r="E346" s="14"/>
      <c r="F346" s="14"/>
      <c r="G346" s="47"/>
      <c r="H346" s="128">
        <f>Субсидии!B331</f>
        <v>2110.9644699999999</v>
      </c>
      <c r="I346" s="128">
        <f>Субсидии!C331</f>
        <v>0</v>
      </c>
      <c r="J346" s="14">
        <f t="shared" ref="J346" si="182">I346/H346*100</f>
        <v>0</v>
      </c>
      <c r="K346" s="14">
        <f>'Субвенции '!B336</f>
        <v>234.2</v>
      </c>
      <c r="L346" s="14">
        <f>'Субвенции '!C336</f>
        <v>83.33847999999999</v>
      </c>
      <c r="M346" s="14">
        <f t="shared" si="181"/>
        <v>35.584321093082835</v>
      </c>
      <c r="N346" s="14"/>
      <c r="O346" s="14"/>
      <c r="P346" s="14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</row>
    <row r="347" spans="1:31" s="12" customFormat="1" ht="15.75" x14ac:dyDescent="0.25">
      <c r="A347" s="154" t="s">
        <v>661</v>
      </c>
      <c r="B347" s="197">
        <f t="shared" si="170"/>
        <v>55448.67</v>
      </c>
      <c r="C347" s="197">
        <f t="shared" si="171"/>
        <v>2753.5635600000001</v>
      </c>
      <c r="D347" s="197">
        <f t="shared" si="180"/>
        <v>4.965968633693107</v>
      </c>
      <c r="E347" s="14"/>
      <c r="F347" s="14"/>
      <c r="G347" s="47"/>
      <c r="H347" s="128">
        <f>Субсидии!B332</f>
        <v>55153.47</v>
      </c>
      <c r="I347" s="128">
        <f>Субсидии!C332</f>
        <v>2643.8635600000002</v>
      </c>
      <c r="J347" s="14"/>
      <c r="K347" s="14">
        <f>'Субвенции '!B337</f>
        <v>234.2</v>
      </c>
      <c r="L347" s="14">
        <f>'Субвенции '!C337</f>
        <v>109.7</v>
      </c>
      <c r="M347" s="14">
        <f t="shared" si="181"/>
        <v>46.840307429547401</v>
      </c>
      <c r="N347" s="14">
        <f>Иные!B327</f>
        <v>61</v>
      </c>
      <c r="O347" s="14">
        <f>Иные!C327</f>
        <v>0</v>
      </c>
      <c r="P347" s="14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</row>
    <row r="348" spans="1:31" s="12" customFormat="1" ht="15.75" x14ac:dyDescent="0.25">
      <c r="A348" s="154" t="s">
        <v>713</v>
      </c>
      <c r="B348" s="197">
        <f t="shared" si="170"/>
        <v>234.2</v>
      </c>
      <c r="C348" s="197">
        <f t="shared" si="171"/>
        <v>0</v>
      </c>
      <c r="D348" s="197">
        <f t="shared" si="180"/>
        <v>0</v>
      </c>
      <c r="E348" s="14"/>
      <c r="F348" s="14"/>
      <c r="G348" s="47"/>
      <c r="H348" s="128">
        <f>Субсидии!B333</f>
        <v>0</v>
      </c>
      <c r="I348" s="128">
        <f>Субсидии!C333</f>
        <v>0</v>
      </c>
      <c r="J348" s="14"/>
      <c r="K348" s="14">
        <f>'Субвенции '!B338</f>
        <v>234.2</v>
      </c>
      <c r="L348" s="14">
        <f>'Субвенции '!C338</f>
        <v>0</v>
      </c>
      <c r="M348" s="14">
        <f t="shared" si="181"/>
        <v>0</v>
      </c>
      <c r="N348" s="14"/>
      <c r="O348" s="14"/>
      <c r="P348" s="14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</row>
    <row r="349" spans="1:31" s="12" customFormat="1" ht="15.75" x14ac:dyDescent="0.25">
      <c r="A349" s="154" t="s">
        <v>663</v>
      </c>
      <c r="B349" s="197">
        <f t="shared" si="170"/>
        <v>277.7</v>
      </c>
      <c r="C349" s="197">
        <f t="shared" si="171"/>
        <v>83.198479999999989</v>
      </c>
      <c r="D349" s="197">
        <f t="shared" si="180"/>
        <v>29.959841555635574</v>
      </c>
      <c r="E349" s="14"/>
      <c r="F349" s="14"/>
      <c r="G349" s="47"/>
      <c r="H349" s="128">
        <f>Субсидии!B334</f>
        <v>0</v>
      </c>
      <c r="I349" s="128">
        <f>Субсидии!C334</f>
        <v>0</v>
      </c>
      <c r="J349" s="14"/>
      <c r="K349" s="14">
        <f>'Субвенции '!B339</f>
        <v>234.2</v>
      </c>
      <c r="L349" s="14">
        <f>'Субвенции '!C339</f>
        <v>83.198479999999989</v>
      </c>
      <c r="M349" s="14">
        <f t="shared" si="181"/>
        <v>35.524543125533732</v>
      </c>
      <c r="N349" s="14">
        <f>Иные!B328</f>
        <v>43.5</v>
      </c>
      <c r="O349" s="14">
        <f>Иные!C328</f>
        <v>0</v>
      </c>
      <c r="P349" s="14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</row>
    <row r="350" spans="1:31" s="12" customFormat="1" ht="15.75" x14ac:dyDescent="0.25">
      <c r="A350" s="154" t="s">
        <v>457</v>
      </c>
      <c r="B350" s="197">
        <f t="shared" si="170"/>
        <v>234.2</v>
      </c>
      <c r="C350" s="197">
        <f t="shared" si="171"/>
        <v>87.085220000000007</v>
      </c>
      <c r="D350" s="197">
        <f t="shared" si="180"/>
        <v>37.184124679760892</v>
      </c>
      <c r="E350" s="14"/>
      <c r="F350" s="14"/>
      <c r="G350" s="47"/>
      <c r="H350" s="128"/>
      <c r="I350" s="128"/>
      <c r="J350" s="14"/>
      <c r="K350" s="14">
        <f>'Субвенции '!B340</f>
        <v>234.2</v>
      </c>
      <c r="L350" s="14">
        <f>'Субвенции '!C340</f>
        <v>87.085220000000007</v>
      </c>
      <c r="M350" s="14">
        <f t="shared" si="181"/>
        <v>37.184124679760892</v>
      </c>
      <c r="N350" s="14">
        <f>Иные!B329</f>
        <v>0</v>
      </c>
      <c r="O350" s="14">
        <f>Иные!C329</f>
        <v>0</v>
      </c>
      <c r="P350" s="14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</row>
    <row r="351" spans="1:31" s="12" customFormat="1" ht="15.75" x14ac:dyDescent="0.25">
      <c r="A351" s="154" t="s">
        <v>458</v>
      </c>
      <c r="B351" s="197">
        <f t="shared" si="170"/>
        <v>234.2</v>
      </c>
      <c r="C351" s="197">
        <f t="shared" si="171"/>
        <v>44.257169999999995</v>
      </c>
      <c r="D351" s="197">
        <f t="shared" si="180"/>
        <v>18.897169086251068</v>
      </c>
      <c r="E351" s="14"/>
      <c r="F351" s="14"/>
      <c r="G351" s="47"/>
      <c r="H351" s="128">
        <f>Субсидии!B336</f>
        <v>0</v>
      </c>
      <c r="I351" s="128">
        <f>Субсидии!C336</f>
        <v>0</v>
      </c>
      <c r="J351" s="14"/>
      <c r="K351" s="14">
        <f>'Субвенции '!B341</f>
        <v>234.2</v>
      </c>
      <c r="L351" s="14">
        <f>'Субвенции '!C341</f>
        <v>44.257169999999995</v>
      </c>
      <c r="M351" s="14">
        <f t="shared" si="181"/>
        <v>18.897169086251068</v>
      </c>
      <c r="N351" s="14">
        <f>Иные!B330</f>
        <v>0</v>
      </c>
      <c r="O351" s="14">
        <f>Иные!C330</f>
        <v>0</v>
      </c>
      <c r="P351" s="14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</row>
    <row r="352" spans="1:31" s="12" customFormat="1" ht="15.75" x14ac:dyDescent="0.25">
      <c r="A352" s="154" t="s">
        <v>626</v>
      </c>
      <c r="B352" s="197">
        <f t="shared" si="170"/>
        <v>234.2</v>
      </c>
      <c r="C352" s="197">
        <f t="shared" si="171"/>
        <v>93.728429999999989</v>
      </c>
      <c r="D352" s="197">
        <f t="shared" si="180"/>
        <v>40.020678906917162</v>
      </c>
      <c r="E352" s="14"/>
      <c r="F352" s="14"/>
      <c r="G352" s="47"/>
      <c r="H352" s="128">
        <f>Субсидии!B337</f>
        <v>0</v>
      </c>
      <c r="I352" s="128">
        <f>Субсидии!C337</f>
        <v>0</v>
      </c>
      <c r="J352" s="14"/>
      <c r="K352" s="14">
        <f>'Субвенции '!B342</f>
        <v>234.2</v>
      </c>
      <c r="L352" s="14">
        <f>'Субвенции '!C342</f>
        <v>93.728429999999989</v>
      </c>
      <c r="M352" s="14">
        <f t="shared" si="181"/>
        <v>40.020678906917162</v>
      </c>
      <c r="N352" s="14"/>
      <c r="O352" s="14"/>
      <c r="P352" s="14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</row>
    <row r="353" spans="1:31" s="12" customFormat="1" ht="15.75" x14ac:dyDescent="0.25">
      <c r="A353" s="154" t="s">
        <v>664</v>
      </c>
      <c r="B353" s="197">
        <f t="shared" si="170"/>
        <v>5069.3999999999996</v>
      </c>
      <c r="C353" s="197">
        <f t="shared" si="171"/>
        <v>86.580529999999996</v>
      </c>
      <c r="D353" s="197">
        <f t="shared" si="180"/>
        <v>1.7079048802619641</v>
      </c>
      <c r="E353" s="14"/>
      <c r="F353" s="14"/>
      <c r="G353" s="47"/>
      <c r="H353" s="128">
        <f>Субсидии!B338</f>
        <v>4835.2</v>
      </c>
      <c r="I353" s="128">
        <f>Субсидии!C338</f>
        <v>0</v>
      </c>
      <c r="J353" s="14">
        <f>I353/H353*100</f>
        <v>0</v>
      </c>
      <c r="K353" s="14">
        <f>'Субвенции '!B343</f>
        <v>234.2</v>
      </c>
      <c r="L353" s="14">
        <f>'Субвенции '!C343</f>
        <v>86.580529999999996</v>
      </c>
      <c r="M353" s="14">
        <f t="shared" si="181"/>
        <v>36.9686293766012</v>
      </c>
      <c r="N353" s="14"/>
      <c r="O353" s="14"/>
      <c r="P353" s="14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</row>
    <row r="354" spans="1:31" s="12" customFormat="1" ht="15.75" x14ac:dyDescent="0.25">
      <c r="A354" s="154" t="s">
        <v>459</v>
      </c>
      <c r="B354" s="197">
        <f t="shared" si="170"/>
        <v>234.2</v>
      </c>
      <c r="C354" s="197">
        <f t="shared" si="171"/>
        <v>84.409000000000006</v>
      </c>
      <c r="D354" s="197">
        <f t="shared" si="180"/>
        <v>36.041417591801881</v>
      </c>
      <c r="E354" s="14"/>
      <c r="F354" s="14"/>
      <c r="G354" s="47"/>
      <c r="H354" s="128"/>
      <c r="I354" s="128"/>
      <c r="J354" s="14"/>
      <c r="K354" s="14">
        <f>'Субвенции '!B344</f>
        <v>234.2</v>
      </c>
      <c r="L354" s="14">
        <f>'Субвенции '!C344</f>
        <v>84.409000000000006</v>
      </c>
      <c r="M354" s="14">
        <f t="shared" si="181"/>
        <v>36.041417591801881</v>
      </c>
      <c r="N354" s="14">
        <f>Иные!B331</f>
        <v>0</v>
      </c>
      <c r="O354" s="14"/>
      <c r="P354" s="14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</row>
    <row r="355" spans="1:31" s="28" customFormat="1" ht="31.5" x14ac:dyDescent="0.25">
      <c r="A355" s="78" t="s">
        <v>456</v>
      </c>
      <c r="B355" s="82">
        <f t="shared" si="170"/>
        <v>362009.11752999999</v>
      </c>
      <c r="C355" s="82">
        <f t="shared" si="171"/>
        <v>162842.50198000003</v>
      </c>
      <c r="D355" s="82">
        <f t="shared" ref="D355" si="183">C355/B355*100</f>
        <v>44.982983603031805</v>
      </c>
      <c r="E355" s="82">
        <f t="shared" ref="E355:F355" si="184">SUM(E356:E365)</f>
        <v>71326.899999999994</v>
      </c>
      <c r="F355" s="82">
        <f t="shared" si="184"/>
        <v>32450.85</v>
      </c>
      <c r="G355" s="84">
        <f t="shared" si="19"/>
        <v>45.495948933712249</v>
      </c>
      <c r="H355" s="82">
        <f>SUM(H356:H365)</f>
        <v>59653.917529999999</v>
      </c>
      <c r="I355" s="82">
        <f t="shared" ref="I355:O355" si="185">SUM(I356:I365)</f>
        <v>15349.89489</v>
      </c>
      <c r="J355" s="82">
        <f t="shared" si="20"/>
        <v>25.731578956705615</v>
      </c>
      <c r="K355" s="82">
        <f t="shared" si="185"/>
        <v>214605.50000000003</v>
      </c>
      <c r="L355" s="82">
        <f t="shared" si="185"/>
        <v>102215.23265000002</v>
      </c>
      <c r="M355" s="82">
        <f t="shared" si="21"/>
        <v>47.629363017257248</v>
      </c>
      <c r="N355" s="82">
        <f t="shared" si="185"/>
        <v>16422.8</v>
      </c>
      <c r="O355" s="82">
        <f t="shared" si="185"/>
        <v>12826.524439999999</v>
      </c>
      <c r="P355" s="82">
        <f t="shared" si="22"/>
        <v>78.101934140341484</v>
      </c>
      <c r="Q355" s="198"/>
      <c r="R355" s="198"/>
      <c r="S355" s="198"/>
      <c r="T355" s="198"/>
      <c r="U355" s="198"/>
      <c r="V355" s="198"/>
      <c r="W355" s="198"/>
      <c r="X355" s="198"/>
      <c r="Y355" s="198"/>
      <c r="Z355" s="198"/>
      <c r="AA355" s="198"/>
      <c r="AB355" s="198"/>
      <c r="AC355" s="198"/>
      <c r="AD355" s="198"/>
      <c r="AE355" s="198"/>
    </row>
    <row r="356" spans="1:31" s="12" customFormat="1" ht="31.5" x14ac:dyDescent="0.25">
      <c r="A356" s="153" t="s">
        <v>387</v>
      </c>
      <c r="B356" s="14">
        <f t="shared" si="170"/>
        <v>353169.72040999995</v>
      </c>
      <c r="C356" s="14">
        <f t="shared" si="171"/>
        <v>160071.70127000002</v>
      </c>
      <c r="D356" s="14">
        <f t="shared" si="15"/>
        <v>45.324299343717925</v>
      </c>
      <c r="E356" s="15">
        <f>Дотации!B40</f>
        <v>71326.899999999994</v>
      </c>
      <c r="F356" s="15">
        <f>Дотации!C40</f>
        <v>32450.85</v>
      </c>
      <c r="G356" s="15">
        <f t="shared" si="19"/>
        <v>45.495948933712249</v>
      </c>
      <c r="H356" s="14">
        <f>Субсидии!B341</f>
        <v>53312.020410000005</v>
      </c>
      <c r="I356" s="14">
        <f>Субсидии!C341</f>
        <v>13236.024889999999</v>
      </c>
      <c r="J356" s="14">
        <f t="shared" si="20"/>
        <v>24.827468154850216</v>
      </c>
      <c r="K356" s="14">
        <f>'Субвенции '!B346</f>
        <v>212919.19999999995</v>
      </c>
      <c r="L356" s="14">
        <f>'Субвенции '!C346</f>
        <v>101558.30194000002</v>
      </c>
      <c r="M356" s="14">
        <f t="shared" si="21"/>
        <v>47.698047869802274</v>
      </c>
      <c r="N356" s="14">
        <f>Иные!B333</f>
        <v>15611.6</v>
      </c>
      <c r="O356" s="14">
        <f>Иные!C333</f>
        <v>12826.524439999999</v>
      </c>
      <c r="P356" s="14">
        <f t="shared" si="22"/>
        <v>82.160217018114722</v>
      </c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</row>
    <row r="357" spans="1:31" s="12" customFormat="1" ht="15.75" x14ac:dyDescent="0.25">
      <c r="A357" s="154" t="s">
        <v>665</v>
      </c>
      <c r="B357" s="197">
        <f t="shared" si="170"/>
        <v>414.79999999999995</v>
      </c>
      <c r="C357" s="197">
        <f t="shared" si="171"/>
        <v>107.89300999999999</v>
      </c>
      <c r="D357" s="197">
        <f>C357/B357*100</f>
        <v>26.010851012536161</v>
      </c>
      <c r="E357" s="14"/>
      <c r="F357" s="14"/>
      <c r="G357" s="47"/>
      <c r="H357" s="128"/>
      <c r="I357" s="128"/>
      <c r="J357" s="14"/>
      <c r="K357" s="14">
        <f>'Субвенции '!B347</f>
        <v>234.2</v>
      </c>
      <c r="L357" s="14">
        <f>'Субвенции '!C347</f>
        <v>107.89300999999999</v>
      </c>
      <c r="M357" s="14">
        <f>L357/K357*100</f>
        <v>46.068748932536288</v>
      </c>
      <c r="N357" s="14">
        <f>Иные!B334</f>
        <v>180.6</v>
      </c>
      <c r="O357" s="14">
        <f>Иные!C334</f>
        <v>0</v>
      </c>
      <c r="P357" s="14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</row>
    <row r="358" spans="1:31" s="12" customFormat="1" ht="15.75" x14ac:dyDescent="0.25">
      <c r="A358" s="154" t="s">
        <v>714</v>
      </c>
      <c r="B358" s="197">
        <f t="shared" si="170"/>
        <v>0</v>
      </c>
      <c r="C358" s="197">
        <f t="shared" si="171"/>
        <v>0</v>
      </c>
      <c r="D358" s="197"/>
      <c r="E358" s="14"/>
      <c r="F358" s="14"/>
      <c r="G358" s="47"/>
      <c r="H358" s="128"/>
      <c r="I358" s="128"/>
      <c r="J358" s="14"/>
      <c r="K358" s="14">
        <f>'Субвенции '!B348</f>
        <v>0</v>
      </c>
      <c r="L358" s="14">
        <f>'Субвенции '!C348</f>
        <v>0</v>
      </c>
      <c r="M358" s="14"/>
      <c r="N358" s="14"/>
      <c r="O358" s="14"/>
      <c r="P358" s="14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</row>
    <row r="359" spans="1:31" s="12" customFormat="1" ht="15.75" x14ac:dyDescent="0.25">
      <c r="A359" s="154" t="s">
        <v>666</v>
      </c>
      <c r="B359" s="197">
        <f t="shared" si="170"/>
        <v>1161.3620000000001</v>
      </c>
      <c r="C359" s="197">
        <f t="shared" si="171"/>
        <v>39.285299999999999</v>
      </c>
      <c r="D359" s="197">
        <f>C359/B359*100</f>
        <v>3.3826920460631564</v>
      </c>
      <c r="E359" s="14"/>
      <c r="F359" s="14"/>
      <c r="G359" s="47"/>
      <c r="H359" s="128">
        <f>Субсидии!B343</f>
        <v>963.16200000000003</v>
      </c>
      <c r="I359" s="128">
        <f>Субсидии!C343</f>
        <v>0</v>
      </c>
      <c r="J359" s="14"/>
      <c r="K359" s="14">
        <f>'Субвенции '!B349</f>
        <v>93.7</v>
      </c>
      <c r="L359" s="14">
        <f>'Субвенции '!C349</f>
        <v>39.285299999999999</v>
      </c>
      <c r="M359" s="14">
        <f>L359/K359*100</f>
        <v>41.926680896478118</v>
      </c>
      <c r="N359" s="14">
        <f>Иные!B335</f>
        <v>104.5</v>
      </c>
      <c r="O359" s="14">
        <f>Иные!C335</f>
        <v>0</v>
      </c>
      <c r="P359" s="14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</row>
    <row r="360" spans="1:31" s="12" customFormat="1" ht="15.75" x14ac:dyDescent="0.25">
      <c r="A360" s="154" t="s">
        <v>667</v>
      </c>
      <c r="B360" s="197">
        <f t="shared" si="170"/>
        <v>184.5</v>
      </c>
      <c r="C360" s="197">
        <f t="shared" si="171"/>
        <v>39.010769999999994</v>
      </c>
      <c r="D360" s="197">
        <f>C360/B360*100</f>
        <v>21.1440487804878</v>
      </c>
      <c r="E360" s="14"/>
      <c r="F360" s="14"/>
      <c r="G360" s="47"/>
      <c r="H360" s="128">
        <f>Субсидии!B344</f>
        <v>0</v>
      </c>
      <c r="I360" s="128">
        <f>Субсидии!C344</f>
        <v>0</v>
      </c>
      <c r="J360" s="14"/>
      <c r="K360" s="14">
        <f>'Субвенции '!B350</f>
        <v>93.7</v>
      </c>
      <c r="L360" s="14">
        <f>'Субвенции '!C350</f>
        <v>39.010769999999994</v>
      </c>
      <c r="M360" s="14">
        <f>L360/K360*100</f>
        <v>41.633692636072567</v>
      </c>
      <c r="N360" s="14">
        <f>Иные!B336</f>
        <v>90.8</v>
      </c>
      <c r="O360" s="14">
        <f>Иные!C336</f>
        <v>0</v>
      </c>
      <c r="P360" s="14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</row>
    <row r="361" spans="1:31" s="12" customFormat="1" ht="15.75" x14ac:dyDescent="0.25">
      <c r="A361" s="154" t="s">
        <v>715</v>
      </c>
      <c r="B361" s="197">
        <f t="shared" si="170"/>
        <v>0</v>
      </c>
      <c r="C361" s="197">
        <f t="shared" si="171"/>
        <v>0</v>
      </c>
      <c r="D361" s="197"/>
      <c r="E361" s="14"/>
      <c r="F361" s="14"/>
      <c r="G361" s="47"/>
      <c r="H361" s="128"/>
      <c r="I361" s="128"/>
      <c r="J361" s="14"/>
      <c r="K361" s="14">
        <f>'Субвенции '!B351</f>
        <v>0</v>
      </c>
      <c r="L361" s="14">
        <f>'Субвенции '!C351</f>
        <v>0</v>
      </c>
      <c r="M361" s="14"/>
      <c r="N361" s="14"/>
      <c r="O361" s="14"/>
      <c r="P361" s="14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</row>
    <row r="362" spans="1:31" s="12" customFormat="1" ht="15.75" x14ac:dyDescent="0.25">
      <c r="A362" s="154" t="s">
        <v>453</v>
      </c>
      <c r="B362" s="197">
        <f t="shared" si="170"/>
        <v>1386.2351200000001</v>
      </c>
      <c r="C362" s="197">
        <f t="shared" si="171"/>
        <v>94.824960000000004</v>
      </c>
      <c r="D362" s="197">
        <f>C362/B362*100</f>
        <v>6.8404672938887883</v>
      </c>
      <c r="E362" s="14"/>
      <c r="F362" s="14"/>
      <c r="G362" s="47"/>
      <c r="H362" s="128">
        <f>Субсидии!B345</f>
        <v>949.53512000000001</v>
      </c>
      <c r="I362" s="128">
        <f>Субсидии!C345</f>
        <v>0</v>
      </c>
      <c r="J362" s="14"/>
      <c r="K362" s="14">
        <f>'Субвенции '!B352</f>
        <v>234.2</v>
      </c>
      <c r="L362" s="14">
        <f>'Субвенции '!C352</f>
        <v>94.824960000000004</v>
      </c>
      <c r="M362" s="14">
        <f>L362/K362*100</f>
        <v>40.488881298035871</v>
      </c>
      <c r="N362" s="14">
        <f>Иные!B339</f>
        <v>202.5</v>
      </c>
      <c r="O362" s="14">
        <f>Иные!C339</f>
        <v>0</v>
      </c>
      <c r="P362" s="14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 spans="1:31" s="12" customFormat="1" ht="15.75" x14ac:dyDescent="0.25">
      <c r="A363" s="154" t="s">
        <v>452</v>
      </c>
      <c r="B363" s="197">
        <f t="shared" si="170"/>
        <v>1634.7</v>
      </c>
      <c r="C363" s="197">
        <f t="shared" si="171"/>
        <v>633.48998000000006</v>
      </c>
      <c r="D363" s="197">
        <f>C363/B363*100</f>
        <v>38.752675108582615</v>
      </c>
      <c r="E363" s="14"/>
      <c r="F363" s="14"/>
      <c r="G363" s="47"/>
      <c r="H363" s="128">
        <f>Субсидии!B346</f>
        <v>1450.2</v>
      </c>
      <c r="I363" s="128">
        <f>Субсидии!C346</f>
        <v>600.20000000000005</v>
      </c>
      <c r="J363" s="14">
        <f>I363/H363*100</f>
        <v>41.38739484209075</v>
      </c>
      <c r="K363" s="14">
        <f>'Субвенции '!B353</f>
        <v>93.7</v>
      </c>
      <c r="L363" s="14">
        <f>'Субвенции '!C353</f>
        <v>33.28998</v>
      </c>
      <c r="M363" s="14">
        <f>L363/K363*100</f>
        <v>35.528260405549631</v>
      </c>
      <c r="N363" s="14">
        <f>Иные!B340</f>
        <v>90.8</v>
      </c>
      <c r="O363" s="14">
        <f>Иные!C340</f>
        <v>0</v>
      </c>
      <c r="P363" s="14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</row>
    <row r="364" spans="1:31" s="12" customFormat="1" ht="15.75" x14ac:dyDescent="0.25">
      <c r="A364" s="154" t="s">
        <v>455</v>
      </c>
      <c r="B364" s="197">
        <f t="shared" si="170"/>
        <v>376.2</v>
      </c>
      <c r="C364" s="197">
        <f t="shared" si="171"/>
        <v>93.159089999999992</v>
      </c>
      <c r="D364" s="197">
        <f>C364/B364*100</f>
        <v>24.763181818181817</v>
      </c>
      <c r="E364" s="14"/>
      <c r="F364" s="14"/>
      <c r="G364" s="47"/>
      <c r="H364" s="128">
        <f>Субсидии!B347</f>
        <v>0</v>
      </c>
      <c r="I364" s="128">
        <f>Субсидии!C347</f>
        <v>0</v>
      </c>
      <c r="J364" s="14"/>
      <c r="K364" s="14">
        <f>'Субвенции '!B354</f>
        <v>234.2</v>
      </c>
      <c r="L364" s="14">
        <f>'Субвенции '!C354</f>
        <v>93.159089999999992</v>
      </c>
      <c r="M364" s="14">
        <f>L364/K364*100</f>
        <v>39.777578992314261</v>
      </c>
      <c r="N364" s="14">
        <f>Иные!B337</f>
        <v>142</v>
      </c>
      <c r="O364" s="14">
        <f>Иные!C337</f>
        <v>0</v>
      </c>
      <c r="P364" s="14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</row>
    <row r="365" spans="1:31" s="12" customFormat="1" ht="19.5" customHeight="1" x14ac:dyDescent="0.25">
      <c r="A365" s="154" t="s">
        <v>454</v>
      </c>
      <c r="B365" s="197">
        <f t="shared" si="170"/>
        <v>3681.6</v>
      </c>
      <c r="C365" s="197">
        <f t="shared" si="171"/>
        <v>1763.1376</v>
      </c>
      <c r="D365" s="197">
        <f>C365/B365*100</f>
        <v>47.890525858322469</v>
      </c>
      <c r="E365" s="14"/>
      <c r="F365" s="14"/>
      <c r="G365" s="47"/>
      <c r="H365" s="128">
        <f>Субсидии!B348</f>
        <v>2979</v>
      </c>
      <c r="I365" s="128">
        <f>Субсидии!C348</f>
        <v>1513.67</v>
      </c>
      <c r="J365" s="14">
        <f>I365/H365*100</f>
        <v>50.81134608929171</v>
      </c>
      <c r="K365" s="14">
        <f>'Субвенции '!B355</f>
        <v>702.6</v>
      </c>
      <c r="L365" s="14">
        <f>'Субвенции '!C355</f>
        <v>249.4676</v>
      </c>
      <c r="M365" s="14">
        <f>L365/K365*100</f>
        <v>35.506347850839738</v>
      </c>
      <c r="N365" s="14">
        <f>Иные!B338</f>
        <v>0</v>
      </c>
      <c r="O365" s="14">
        <f>Иные!C338</f>
        <v>0</v>
      </c>
      <c r="P365" s="14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</row>
    <row r="366" spans="1:31" s="28" customFormat="1" ht="31.5" x14ac:dyDescent="0.25">
      <c r="A366" s="79" t="s">
        <v>445</v>
      </c>
      <c r="B366" s="82">
        <f t="shared" si="170"/>
        <v>487145.36982000002</v>
      </c>
      <c r="C366" s="82">
        <f t="shared" si="171"/>
        <v>254929.88954000003</v>
      </c>
      <c r="D366" s="82">
        <f t="shared" ref="D366" si="186">C366/B366*100</f>
        <v>52.331378954540099</v>
      </c>
      <c r="E366" s="82">
        <f t="shared" ref="E366:F366" si="187">SUM(E367:E374)</f>
        <v>87429.500000000015</v>
      </c>
      <c r="F366" s="82">
        <f t="shared" si="187"/>
        <v>40268.35</v>
      </c>
      <c r="G366" s="84">
        <f t="shared" si="19"/>
        <v>46.05808108247215</v>
      </c>
      <c r="H366" s="82">
        <f>SUM(H367:H374)</f>
        <v>69402.169819999996</v>
      </c>
      <c r="I366" s="82">
        <f t="shared" ref="I366:O366" si="188">SUM(I367:I374)</f>
        <v>18014.327799999999</v>
      </c>
      <c r="J366" s="82">
        <f t="shared" si="20"/>
        <v>25.956433129859747</v>
      </c>
      <c r="K366" s="82">
        <f t="shared" si="188"/>
        <v>303537.2</v>
      </c>
      <c r="L366" s="82">
        <f t="shared" si="188"/>
        <v>191936.44652000003</v>
      </c>
      <c r="M366" s="82">
        <f t="shared" si="21"/>
        <v>63.233253294818567</v>
      </c>
      <c r="N366" s="82">
        <f t="shared" si="188"/>
        <v>26776.5</v>
      </c>
      <c r="O366" s="82">
        <f t="shared" si="188"/>
        <v>4710.7652200000002</v>
      </c>
      <c r="P366" s="82">
        <f t="shared" si="22"/>
        <v>17.592908781954328</v>
      </c>
      <c r="Q366" s="198"/>
      <c r="R366" s="198"/>
      <c r="S366" s="198"/>
      <c r="T366" s="198"/>
      <c r="U366" s="198"/>
      <c r="V366" s="198"/>
      <c r="W366" s="198"/>
      <c r="X366" s="198"/>
      <c r="Y366" s="198"/>
      <c r="Z366" s="198"/>
      <c r="AA366" s="198"/>
      <c r="AB366" s="198"/>
      <c r="AC366" s="198"/>
      <c r="AD366" s="198"/>
      <c r="AE366" s="198"/>
    </row>
    <row r="367" spans="1:31" s="12" customFormat="1" ht="31.5" x14ac:dyDescent="0.25">
      <c r="A367" s="153" t="s">
        <v>386</v>
      </c>
      <c r="B367" s="14">
        <f t="shared" si="170"/>
        <v>463381.9408199999</v>
      </c>
      <c r="C367" s="14">
        <f t="shared" si="171"/>
        <v>254468.10331000001</v>
      </c>
      <c r="D367" s="14">
        <f t="shared" si="15"/>
        <v>54.915412296753232</v>
      </c>
      <c r="E367" s="15">
        <f>Дотации!B41</f>
        <v>87429.500000000015</v>
      </c>
      <c r="F367" s="15">
        <f>Дотации!C41</f>
        <v>40268.35</v>
      </c>
      <c r="G367" s="15">
        <f t="shared" si="19"/>
        <v>46.05808108247215</v>
      </c>
      <c r="H367" s="14">
        <f>Субсидии!B350</f>
        <v>62331.840819999998</v>
      </c>
      <c r="I367" s="14">
        <f>Субсидии!C350</f>
        <v>18014.327799999999</v>
      </c>
      <c r="J367" s="14">
        <f t="shared" si="20"/>
        <v>28.90068312280593</v>
      </c>
      <c r="K367" s="14">
        <f>'Субвенции '!B357</f>
        <v>302272.49999999994</v>
      </c>
      <c r="L367" s="14">
        <f>'Субвенции '!C357</f>
        <v>191474.66029</v>
      </c>
      <c r="M367" s="14">
        <f t="shared" si="21"/>
        <v>63.345048024547403</v>
      </c>
      <c r="N367" s="14">
        <f>Иные!B342</f>
        <v>11348.1</v>
      </c>
      <c r="O367" s="14">
        <f>Иные!C342</f>
        <v>4710.7652200000002</v>
      </c>
      <c r="P367" s="14">
        <f t="shared" si="22"/>
        <v>41.511488442999266</v>
      </c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</row>
    <row r="368" spans="1:31" s="12" customFormat="1" ht="15.75" x14ac:dyDescent="0.25">
      <c r="A368" s="154" t="s">
        <v>670</v>
      </c>
      <c r="B368" s="197">
        <f t="shared" si="170"/>
        <v>1234.2</v>
      </c>
      <c r="C368" s="197">
        <f t="shared" si="171"/>
        <v>87.711370000000002</v>
      </c>
      <c r="D368" s="197">
        <f t="shared" ref="D368:D374" si="189">C368/B368*100</f>
        <v>7.1067387781558908</v>
      </c>
      <c r="E368" s="14"/>
      <c r="F368" s="14"/>
      <c r="G368" s="47"/>
      <c r="H368" s="128">
        <f>Субсидии!B351</f>
        <v>1000</v>
      </c>
      <c r="I368" s="128">
        <f>Субсидии!C351</f>
        <v>0</v>
      </c>
      <c r="J368" s="14"/>
      <c r="K368" s="14">
        <f>'Субвенции '!B358</f>
        <v>234.2</v>
      </c>
      <c r="L368" s="14">
        <f>'Субвенции '!C358</f>
        <v>87.711370000000002</v>
      </c>
      <c r="M368" s="14">
        <f>L368/K368*100</f>
        <v>37.451481639624255</v>
      </c>
      <c r="N368" s="14"/>
      <c r="O368" s="14"/>
      <c r="P368" s="14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</row>
    <row r="369" spans="1:31" s="12" customFormat="1" ht="15.75" x14ac:dyDescent="0.25">
      <c r="A369" s="154" t="s">
        <v>671</v>
      </c>
      <c r="B369" s="197">
        <f t="shared" si="170"/>
        <v>301.10000000000002</v>
      </c>
      <c r="C369" s="197">
        <f t="shared" si="171"/>
        <v>75.744699999999995</v>
      </c>
      <c r="D369" s="197">
        <f t="shared" si="189"/>
        <v>25.15599468615078</v>
      </c>
      <c r="E369" s="14"/>
      <c r="F369" s="14"/>
      <c r="G369" s="47"/>
      <c r="H369" s="128">
        <f>Субсидии!B352</f>
        <v>0</v>
      </c>
      <c r="I369" s="128">
        <f>Субсидии!C352</f>
        <v>0</v>
      </c>
      <c r="J369" s="14"/>
      <c r="K369" s="14">
        <f>'Субвенции '!B359</f>
        <v>234.2</v>
      </c>
      <c r="L369" s="14">
        <f>'Субвенции '!C359</f>
        <v>75.744699999999995</v>
      </c>
      <c r="M369" s="14">
        <f>L369/K369*100</f>
        <v>32.341887275832619</v>
      </c>
      <c r="N369" s="14">
        <f>Иные!B343</f>
        <v>66.900000000000006</v>
      </c>
      <c r="O369" s="14">
        <f>Иные!C343</f>
        <v>0</v>
      </c>
      <c r="P369" s="14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</row>
    <row r="370" spans="1:31" s="12" customFormat="1" ht="15.75" x14ac:dyDescent="0.25">
      <c r="A370" s="154" t="s">
        <v>332</v>
      </c>
      <c r="B370" s="197">
        <f t="shared" si="170"/>
        <v>301.10000000000002</v>
      </c>
      <c r="C370" s="197">
        <f t="shared" si="171"/>
        <v>86.843620000000001</v>
      </c>
      <c r="D370" s="197">
        <f t="shared" si="189"/>
        <v>28.842118897376285</v>
      </c>
      <c r="E370" s="14"/>
      <c r="F370" s="14"/>
      <c r="G370" s="47"/>
      <c r="H370" s="128">
        <f>Субсидии!B353</f>
        <v>0</v>
      </c>
      <c r="I370" s="128">
        <f>Субсидии!C353</f>
        <v>0</v>
      </c>
      <c r="J370" s="14"/>
      <c r="K370" s="14">
        <f>'Субвенции '!B360</f>
        <v>234.2</v>
      </c>
      <c r="L370" s="14">
        <f>'Субвенции '!C360</f>
        <v>86.843620000000001</v>
      </c>
      <c r="M370" s="14">
        <f>L370/K370*100</f>
        <v>37.080964987190441</v>
      </c>
      <c r="N370" s="14">
        <f>Иные!B344</f>
        <v>66.900000000000006</v>
      </c>
      <c r="O370" s="14">
        <f>Иные!C344</f>
        <v>0</v>
      </c>
      <c r="P370" s="14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</row>
    <row r="371" spans="1:31" s="12" customFormat="1" ht="15.75" x14ac:dyDescent="0.25">
      <c r="A371" s="154" t="s">
        <v>674</v>
      </c>
      <c r="B371" s="197">
        <f t="shared" si="170"/>
        <v>1165.2</v>
      </c>
      <c r="C371" s="197">
        <f t="shared" si="171"/>
        <v>33.310400000000001</v>
      </c>
      <c r="D371" s="197">
        <f t="shared" si="189"/>
        <v>2.8587710264332307</v>
      </c>
      <c r="E371" s="14"/>
      <c r="F371" s="14"/>
      <c r="G371" s="47"/>
      <c r="H371" s="128">
        <f>Субсидии!B354</f>
        <v>1000</v>
      </c>
      <c r="I371" s="128">
        <f>Субсидии!C354</f>
        <v>0</v>
      </c>
      <c r="J371" s="14"/>
      <c r="K371" s="14">
        <f>'Субвенции '!B361</f>
        <v>93.7</v>
      </c>
      <c r="L371" s="14">
        <f>'Субвенции '!C361</f>
        <v>33.310400000000001</v>
      </c>
      <c r="M371" s="14">
        <f>L371/K371*100</f>
        <v>35.550053361792955</v>
      </c>
      <c r="N371" s="14">
        <f>Иные!B345</f>
        <v>71.5</v>
      </c>
      <c r="O371" s="14">
        <f>Иные!C345</f>
        <v>0</v>
      </c>
      <c r="P371" s="14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</row>
    <row r="372" spans="1:31" s="12" customFormat="1" ht="15.75" x14ac:dyDescent="0.25">
      <c r="A372" s="154" t="s">
        <v>672</v>
      </c>
      <c r="B372" s="197">
        <f t="shared" si="170"/>
        <v>6343.3</v>
      </c>
      <c r="C372" s="197">
        <f t="shared" si="171"/>
        <v>93.557509999999994</v>
      </c>
      <c r="D372" s="197">
        <f t="shared" si="189"/>
        <v>1.4749028108397835</v>
      </c>
      <c r="E372" s="14"/>
      <c r="F372" s="14"/>
      <c r="G372" s="47"/>
      <c r="H372" s="128">
        <f>Субсидии!B355</f>
        <v>1000</v>
      </c>
      <c r="I372" s="128">
        <f>Субсидии!C355</f>
        <v>0</v>
      </c>
      <c r="J372" s="14"/>
      <c r="K372" s="14">
        <f>'Субвенции '!B362</f>
        <v>234.2</v>
      </c>
      <c r="L372" s="14">
        <f>'Субвенции '!C362</f>
        <v>93.557509999999994</v>
      </c>
      <c r="M372" s="14">
        <f>L372/K372*100</f>
        <v>39.947698548249363</v>
      </c>
      <c r="N372" s="14">
        <f>Иные!B346</f>
        <v>5109.1000000000004</v>
      </c>
      <c r="O372" s="14">
        <f>Иные!C346</f>
        <v>0</v>
      </c>
      <c r="P372" s="14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</row>
    <row r="373" spans="1:31" s="12" customFormat="1" ht="15.75" x14ac:dyDescent="0.25">
      <c r="A373" s="199" t="s">
        <v>466</v>
      </c>
      <c r="B373" s="197">
        <f t="shared" si="170"/>
        <v>13314.5</v>
      </c>
      <c r="C373" s="197">
        <f t="shared" si="171"/>
        <v>0</v>
      </c>
      <c r="D373" s="197">
        <f t="shared" si="189"/>
        <v>0</v>
      </c>
      <c r="E373" s="14"/>
      <c r="F373" s="14"/>
      <c r="G373" s="47"/>
      <c r="H373" s="128">
        <f>Субсидии!B356</f>
        <v>3314.5</v>
      </c>
      <c r="I373" s="128">
        <f>Субсидии!C356</f>
        <v>0</v>
      </c>
      <c r="J373" s="14">
        <f>I373/H373*100</f>
        <v>0</v>
      </c>
      <c r="K373" s="14"/>
      <c r="L373" s="14"/>
      <c r="M373" s="14"/>
      <c r="N373" s="14">
        <f>Иные!B347</f>
        <v>10000</v>
      </c>
      <c r="O373" s="14">
        <f>Иные!C347</f>
        <v>0</v>
      </c>
      <c r="P373" s="14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</row>
    <row r="374" spans="1:31" s="12" customFormat="1" ht="15.75" x14ac:dyDescent="0.25">
      <c r="A374" s="154" t="s">
        <v>673</v>
      </c>
      <c r="B374" s="197">
        <f t="shared" si="170"/>
        <v>1104.029</v>
      </c>
      <c r="C374" s="197">
        <f t="shared" si="171"/>
        <v>84.61863000000001</v>
      </c>
      <c r="D374" s="197">
        <f t="shared" si="189"/>
        <v>7.6645296455075007</v>
      </c>
      <c r="E374" s="14"/>
      <c r="F374" s="14"/>
      <c r="G374" s="47"/>
      <c r="H374" s="128">
        <f>Субсидии!B357</f>
        <v>755.82899999999995</v>
      </c>
      <c r="I374" s="128">
        <f>Субсидии!C357</f>
        <v>0</v>
      </c>
      <c r="J374" s="14"/>
      <c r="K374" s="14">
        <f>'Субвенции '!B363</f>
        <v>234.2</v>
      </c>
      <c r="L374" s="14">
        <f>'Субвенции '!C363</f>
        <v>84.61863000000001</v>
      </c>
      <c r="M374" s="14">
        <f>L374/K374*100</f>
        <v>36.130926558497016</v>
      </c>
      <c r="N374" s="14">
        <f>Иные!B348</f>
        <v>114</v>
      </c>
      <c r="O374" s="14">
        <f>Иные!C348</f>
        <v>0</v>
      </c>
      <c r="P374" s="14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</row>
    <row r="375" spans="1:31" s="28" customFormat="1" ht="31.5" x14ac:dyDescent="0.25">
      <c r="A375" s="79" t="s">
        <v>446</v>
      </c>
      <c r="B375" s="82">
        <f t="shared" si="170"/>
        <v>247891.14082000006</v>
      </c>
      <c r="C375" s="82">
        <f t="shared" si="171"/>
        <v>102782.83866000001</v>
      </c>
      <c r="D375" s="82">
        <f t="shared" ref="D375" si="190">C375/B375*100</f>
        <v>41.46289307476026</v>
      </c>
      <c r="E375" s="82">
        <f t="shared" ref="E375:F375" si="191">SUM(E376:E382)</f>
        <v>64120.5</v>
      </c>
      <c r="F375" s="82">
        <f t="shared" si="191"/>
        <v>28312.199999999997</v>
      </c>
      <c r="G375" s="84">
        <f t="shared" si="19"/>
        <v>44.154677521229559</v>
      </c>
      <c r="H375" s="82">
        <f>SUM(H376:H382)</f>
        <v>45309.040819999987</v>
      </c>
      <c r="I375" s="82">
        <f t="shared" ref="I375:O375" si="192">SUM(I376:I382)</f>
        <v>9376.8381000000008</v>
      </c>
      <c r="J375" s="82">
        <f t="shared" si="20"/>
        <v>20.695291558370275</v>
      </c>
      <c r="K375" s="82">
        <f t="shared" si="192"/>
        <v>132138.20000000007</v>
      </c>
      <c r="L375" s="82">
        <f t="shared" si="192"/>
        <v>61893.000560000008</v>
      </c>
      <c r="M375" s="82">
        <f t="shared" si="21"/>
        <v>46.839597149045446</v>
      </c>
      <c r="N375" s="82">
        <f t="shared" si="192"/>
        <v>6323.4000000000005</v>
      </c>
      <c r="O375" s="82">
        <f t="shared" si="192"/>
        <v>3200.8</v>
      </c>
      <c r="P375" s="82">
        <f t="shared" si="22"/>
        <v>50.618338235759239</v>
      </c>
      <c r="Q375" s="198"/>
      <c r="R375" s="198"/>
      <c r="S375" s="198"/>
      <c r="T375" s="198"/>
      <c r="U375" s="198"/>
      <c r="V375" s="198"/>
      <c r="W375" s="198"/>
      <c r="X375" s="198"/>
      <c r="Y375" s="198"/>
      <c r="Z375" s="198"/>
      <c r="AA375" s="198"/>
      <c r="AB375" s="198"/>
      <c r="AC375" s="198"/>
      <c r="AD375" s="198"/>
      <c r="AE375" s="198"/>
    </row>
    <row r="376" spans="1:31" s="12" customFormat="1" ht="31.5" x14ac:dyDescent="0.25">
      <c r="A376" s="153" t="s">
        <v>385</v>
      </c>
      <c r="B376" s="14">
        <f t="shared" si="170"/>
        <v>242053.94082000002</v>
      </c>
      <c r="C376" s="14">
        <f t="shared" si="171"/>
        <v>102199.94942</v>
      </c>
      <c r="D376" s="14">
        <f t="shared" si="15"/>
        <v>42.221972951061993</v>
      </c>
      <c r="E376" s="15">
        <f>Дотации!B42</f>
        <v>64120.5</v>
      </c>
      <c r="F376" s="15">
        <f>Дотации!C42</f>
        <v>28312.199999999997</v>
      </c>
      <c r="G376" s="15">
        <f t="shared" si="19"/>
        <v>44.154677521229559</v>
      </c>
      <c r="H376" s="14">
        <f>Субсидии!B359</f>
        <v>40390.440819999989</v>
      </c>
      <c r="I376" s="14">
        <f>Субсидии!C359</f>
        <v>9041.8604200000009</v>
      </c>
      <c r="J376" s="14">
        <f t="shared" si="20"/>
        <v>22.386139483584877</v>
      </c>
      <c r="K376" s="14">
        <f>'Субвенции '!B365</f>
        <v>131482.40000000002</v>
      </c>
      <c r="L376" s="14">
        <f>'Субвенции '!C365</f>
        <v>61645.089</v>
      </c>
      <c r="M376" s="14">
        <f t="shared" si="21"/>
        <v>46.884669735264936</v>
      </c>
      <c r="N376" s="14">
        <f>Иные!B350</f>
        <v>6060.6</v>
      </c>
      <c r="O376" s="14">
        <f>Иные!C350</f>
        <v>3200.8</v>
      </c>
      <c r="P376" s="14">
        <f t="shared" si="22"/>
        <v>52.813252813252809</v>
      </c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</row>
    <row r="377" spans="1:31" s="12" customFormat="1" ht="15.75" x14ac:dyDescent="0.25">
      <c r="A377" s="154" t="s">
        <v>717</v>
      </c>
      <c r="B377" s="197">
        <f t="shared" si="170"/>
        <v>0</v>
      </c>
      <c r="C377" s="197">
        <f t="shared" si="171"/>
        <v>0</v>
      </c>
      <c r="D377" s="197"/>
      <c r="E377" s="14"/>
      <c r="F377" s="14"/>
      <c r="G377" s="47"/>
      <c r="H377" s="128"/>
      <c r="I377" s="128"/>
      <c r="J377" s="14"/>
      <c r="K377" s="14">
        <f>'Субвенции '!B366</f>
        <v>0</v>
      </c>
      <c r="L377" s="14">
        <f>'Субвенции '!C366</f>
        <v>0</v>
      </c>
      <c r="M377" s="14"/>
      <c r="N377" s="14"/>
      <c r="O377" s="14"/>
      <c r="P377" s="14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</row>
    <row r="378" spans="1:31" s="12" customFormat="1" ht="15.75" x14ac:dyDescent="0.25">
      <c r="A378" s="154" t="s">
        <v>370</v>
      </c>
      <c r="B378" s="197">
        <f t="shared" si="170"/>
        <v>0</v>
      </c>
      <c r="C378" s="197">
        <f t="shared" si="171"/>
        <v>0</v>
      </c>
      <c r="D378" s="197"/>
      <c r="E378" s="14"/>
      <c r="F378" s="14"/>
      <c r="G378" s="47"/>
      <c r="H378" s="128">
        <f>Субсидии!B360</f>
        <v>0</v>
      </c>
      <c r="I378" s="128">
        <f>Субсидии!C360</f>
        <v>0</v>
      </c>
      <c r="J378" s="14"/>
      <c r="K378" s="14">
        <f>'Субвенции '!B367</f>
        <v>0</v>
      </c>
      <c r="L378" s="14">
        <f>'Субвенции '!C367</f>
        <v>0</v>
      </c>
      <c r="M378" s="14"/>
      <c r="N378" s="14"/>
      <c r="O378" s="14"/>
      <c r="P378" s="14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</row>
    <row r="379" spans="1:31" s="12" customFormat="1" ht="15.75" x14ac:dyDescent="0.25">
      <c r="A379" s="154" t="s">
        <v>716</v>
      </c>
      <c r="B379" s="197">
        <f t="shared" si="170"/>
        <v>463.5</v>
      </c>
      <c r="C379" s="197">
        <f t="shared" si="171"/>
        <v>35.31033</v>
      </c>
      <c r="D379" s="197">
        <f>C379/B379*100</f>
        <v>7.6181941747572814</v>
      </c>
      <c r="E379" s="14"/>
      <c r="F379" s="14"/>
      <c r="G379" s="47"/>
      <c r="H379" s="128">
        <f>Субсидии!B361</f>
        <v>164</v>
      </c>
      <c r="I379" s="128">
        <f>Субсидии!C361</f>
        <v>0</v>
      </c>
      <c r="J379" s="14"/>
      <c r="K379" s="14">
        <f>'Субвенции '!B368</f>
        <v>93.7</v>
      </c>
      <c r="L379" s="14">
        <f>'Субвенции '!C368</f>
        <v>35.31033</v>
      </c>
      <c r="M379" s="14">
        <f>L379/K379*100</f>
        <v>37.684450373532549</v>
      </c>
      <c r="N379" s="14">
        <f>Иные!B351</f>
        <v>205.8</v>
      </c>
      <c r="O379" s="14">
        <f>Иные!C351</f>
        <v>0</v>
      </c>
      <c r="P379" s="14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</row>
    <row r="380" spans="1:31" s="12" customFormat="1" ht="15.75" x14ac:dyDescent="0.25">
      <c r="A380" s="154" t="s">
        <v>442</v>
      </c>
      <c r="B380" s="197">
        <f t="shared" si="170"/>
        <v>1291.2</v>
      </c>
      <c r="C380" s="197">
        <f t="shared" si="171"/>
        <v>90.854869999999991</v>
      </c>
      <c r="D380" s="197">
        <f>C380/B380*100</f>
        <v>7.0364676270136304</v>
      </c>
      <c r="E380" s="14"/>
      <c r="F380" s="14"/>
      <c r="G380" s="47"/>
      <c r="H380" s="128">
        <f>Субсидии!B362</f>
        <v>1000</v>
      </c>
      <c r="I380" s="128">
        <f>Субсидии!C362</f>
        <v>0</v>
      </c>
      <c r="J380" s="14"/>
      <c r="K380" s="14">
        <f>'Субвенции '!B369</f>
        <v>234.2</v>
      </c>
      <c r="L380" s="14">
        <f>'Субвенции '!C369</f>
        <v>90.854869999999991</v>
      </c>
      <c r="M380" s="14">
        <f>L380/K380*100</f>
        <v>38.793710503842867</v>
      </c>
      <c r="N380" s="14">
        <f>Иные!B352</f>
        <v>57</v>
      </c>
      <c r="O380" s="14">
        <f>Иные!C352</f>
        <v>0</v>
      </c>
      <c r="P380" s="14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</row>
    <row r="381" spans="1:31" s="12" customFormat="1" ht="15.75" x14ac:dyDescent="0.25">
      <c r="A381" s="154" t="s">
        <v>444</v>
      </c>
      <c r="B381" s="197">
        <f t="shared" si="170"/>
        <v>1093.7</v>
      </c>
      <c r="C381" s="197">
        <f t="shared" si="171"/>
        <v>35.310420000000001</v>
      </c>
      <c r="D381" s="197">
        <f>C381/B381*100</f>
        <v>3.2285288470330067</v>
      </c>
      <c r="E381" s="14"/>
      <c r="F381" s="14"/>
      <c r="G381" s="47"/>
      <c r="H381" s="128">
        <f>Субсидии!B363</f>
        <v>1000</v>
      </c>
      <c r="I381" s="128">
        <f>Субсидии!C363</f>
        <v>0</v>
      </c>
      <c r="J381" s="14"/>
      <c r="K381" s="14">
        <f>'Субвенции '!B370</f>
        <v>93.7</v>
      </c>
      <c r="L381" s="14">
        <f>'Субвенции '!C370</f>
        <v>35.310420000000001</v>
      </c>
      <c r="M381" s="14">
        <f>L381/K381*100</f>
        <v>37.684546424759873</v>
      </c>
      <c r="N381" s="14">
        <f>Иные!B354</f>
        <v>0</v>
      </c>
      <c r="O381" s="14">
        <f>Иные!C354</f>
        <v>0</v>
      </c>
      <c r="P381" s="14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</row>
    <row r="382" spans="1:31" s="12" customFormat="1" ht="15.75" x14ac:dyDescent="0.25">
      <c r="A382" s="154" t="s">
        <v>443</v>
      </c>
      <c r="B382" s="197">
        <f t="shared" si="170"/>
        <v>2988.8</v>
      </c>
      <c r="C382" s="197">
        <f t="shared" si="171"/>
        <v>421.41362000000004</v>
      </c>
      <c r="D382" s="197">
        <f>C382/B382*100</f>
        <v>14.09975976980728</v>
      </c>
      <c r="E382" s="14"/>
      <c r="F382" s="14"/>
      <c r="G382" s="47"/>
      <c r="H382" s="128">
        <f>Субсидии!B364</f>
        <v>2754.6000000000004</v>
      </c>
      <c r="I382" s="128">
        <f>Субсидии!C364</f>
        <v>334.97768000000002</v>
      </c>
      <c r="J382" s="14">
        <f>I382/H382*100</f>
        <v>12.16066506933856</v>
      </c>
      <c r="K382" s="14">
        <f>'Субвенции '!B371</f>
        <v>234.2</v>
      </c>
      <c r="L382" s="14">
        <f>'Субвенции '!C371</f>
        <v>86.435940000000002</v>
      </c>
      <c r="M382" s="14">
        <f>L382/K382*100</f>
        <v>36.906891545687451</v>
      </c>
      <c r="N382" s="14">
        <f>Иные!B353</f>
        <v>0</v>
      </c>
      <c r="O382" s="14">
        <f>Иные!C353</f>
        <v>0</v>
      </c>
      <c r="P382" s="14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</row>
    <row r="383" spans="1:31" s="12" customFormat="1" ht="15.75" x14ac:dyDescent="0.25">
      <c r="A383" s="154" t="s">
        <v>565</v>
      </c>
      <c r="B383" s="197">
        <f t="shared" si="170"/>
        <v>0</v>
      </c>
      <c r="C383" s="197">
        <f t="shared" si="171"/>
        <v>0</v>
      </c>
      <c r="D383" s="197"/>
      <c r="E383" s="14"/>
      <c r="F383" s="14"/>
      <c r="G383" s="47"/>
      <c r="H383" s="128"/>
      <c r="I383" s="128"/>
      <c r="J383" s="14"/>
      <c r="K383" s="14">
        <f>'Субвенции '!B372</f>
        <v>0</v>
      </c>
      <c r="L383" s="14">
        <f>'Субвенции '!C372</f>
        <v>0</v>
      </c>
      <c r="M383" s="14"/>
      <c r="N383" s="14"/>
      <c r="O383" s="14"/>
      <c r="P383" s="14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</row>
    <row r="384" spans="1:31" s="28" customFormat="1" ht="31.5" x14ac:dyDescent="0.25">
      <c r="A384" s="78" t="s">
        <v>441</v>
      </c>
      <c r="B384" s="82">
        <f t="shared" si="170"/>
        <v>359128.91931000003</v>
      </c>
      <c r="C384" s="82">
        <f t="shared" si="171"/>
        <v>181466.07950999998</v>
      </c>
      <c r="D384" s="82">
        <f t="shared" ref="D384" si="193">C384/B384*100</f>
        <v>50.529508973728312</v>
      </c>
      <c r="E384" s="82">
        <f t="shared" ref="E384:F384" si="194">SUM(E385:E396)</f>
        <v>123274.99999999999</v>
      </c>
      <c r="F384" s="82">
        <f t="shared" si="194"/>
        <v>53346.15</v>
      </c>
      <c r="G384" s="84">
        <f t="shared" si="19"/>
        <v>43.274102616102219</v>
      </c>
      <c r="H384" s="82">
        <f>SUM(H385:H396)</f>
        <v>44273.519310000003</v>
      </c>
      <c r="I384" s="82">
        <f t="shared" ref="I384:O384" si="195">SUM(I385:I396)</f>
        <v>6983.1609299999991</v>
      </c>
      <c r="J384" s="82">
        <f t="shared" si="20"/>
        <v>15.772771261088165</v>
      </c>
      <c r="K384" s="82">
        <f t="shared" si="195"/>
        <v>184249.50000000003</v>
      </c>
      <c r="L384" s="82">
        <f t="shared" si="195"/>
        <v>116047.56857999998</v>
      </c>
      <c r="M384" s="82">
        <f t="shared" si="21"/>
        <v>62.983925915674099</v>
      </c>
      <c r="N384" s="82">
        <f t="shared" si="195"/>
        <v>7330.9</v>
      </c>
      <c r="O384" s="82">
        <f t="shared" si="195"/>
        <v>5089.2</v>
      </c>
      <c r="P384" s="82">
        <f t="shared" si="22"/>
        <v>69.421217040199707</v>
      </c>
      <c r="Q384" s="198"/>
      <c r="R384" s="198"/>
      <c r="S384" s="198"/>
      <c r="T384" s="198"/>
      <c r="U384" s="198"/>
      <c r="V384" s="198"/>
      <c r="W384" s="198"/>
      <c r="X384" s="198"/>
      <c r="Y384" s="198"/>
      <c r="Z384" s="198"/>
      <c r="AA384" s="198"/>
      <c r="AB384" s="198"/>
      <c r="AC384" s="198"/>
      <c r="AD384" s="198"/>
      <c r="AE384" s="198"/>
    </row>
    <row r="385" spans="1:31" s="12" customFormat="1" ht="31.5" x14ac:dyDescent="0.25">
      <c r="A385" s="153" t="s">
        <v>384</v>
      </c>
      <c r="B385" s="14">
        <f t="shared" si="170"/>
        <v>351703.02040999994</v>
      </c>
      <c r="C385" s="14">
        <f t="shared" si="171"/>
        <v>180827.57798</v>
      </c>
      <c r="D385" s="14">
        <f t="shared" si="15"/>
        <v>51.414849314970098</v>
      </c>
      <c r="E385" s="15">
        <f>Дотации!B43</f>
        <v>123274.99999999999</v>
      </c>
      <c r="F385" s="15">
        <f>Дотации!C43</f>
        <v>53346.15</v>
      </c>
      <c r="G385" s="15">
        <f t="shared" si="19"/>
        <v>43.274102616102219</v>
      </c>
      <c r="H385" s="14">
        <f>Субсидии!B366</f>
        <v>39280.520410000005</v>
      </c>
      <c r="I385" s="14">
        <f>Субсидии!C366</f>
        <v>6983.1609299999991</v>
      </c>
      <c r="J385" s="14">
        <f t="shared" si="20"/>
        <v>17.777669076457123</v>
      </c>
      <c r="K385" s="14">
        <f>'Субвенции '!B374</f>
        <v>182563.09999999992</v>
      </c>
      <c r="L385" s="14">
        <f>'Субвенции '!C374</f>
        <v>115409.06704999998</v>
      </c>
      <c r="M385" s="14">
        <f t="shared" si="21"/>
        <v>63.215987814624107</v>
      </c>
      <c r="N385" s="14">
        <f>Иные!B356</f>
        <v>6584.4</v>
      </c>
      <c r="O385" s="14">
        <f>Иные!C356</f>
        <v>5089.2</v>
      </c>
      <c r="P385" s="14">
        <f t="shared" si="22"/>
        <v>77.291780572261715</v>
      </c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</row>
    <row r="386" spans="1:31" s="12" customFormat="1" ht="15.75" x14ac:dyDescent="0.25">
      <c r="A386" s="154" t="s">
        <v>440</v>
      </c>
      <c r="B386" s="197">
        <f t="shared" si="170"/>
        <v>1024.4000000000001</v>
      </c>
      <c r="C386" s="197">
        <f t="shared" si="171"/>
        <v>35.310339999999997</v>
      </c>
      <c r="D386" s="197">
        <f t="shared" ref="D386:D396" si="196">C386/B386*100</f>
        <v>3.4469289340101517</v>
      </c>
      <c r="E386" s="14"/>
      <c r="F386" s="14"/>
      <c r="G386" s="47"/>
      <c r="H386" s="128">
        <f>Субсидии!B367</f>
        <v>860</v>
      </c>
      <c r="I386" s="128">
        <f>Субсидии!C367</f>
        <v>0</v>
      </c>
      <c r="J386" s="14"/>
      <c r="K386" s="14">
        <f>'Субвенции '!B375</f>
        <v>93.7</v>
      </c>
      <c r="L386" s="14">
        <f>'Субвенции '!C375</f>
        <v>35.310339999999997</v>
      </c>
      <c r="M386" s="14">
        <f t="shared" ref="M386:M396" si="197">L386/K386*100</f>
        <v>37.68446104589114</v>
      </c>
      <c r="N386" s="14">
        <f>Иные!B358</f>
        <v>70.7</v>
      </c>
      <c r="O386" s="14">
        <f>Иные!C358</f>
        <v>0</v>
      </c>
      <c r="P386" s="14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</row>
    <row r="387" spans="1:31" s="12" customFormat="1" ht="15.75" x14ac:dyDescent="0.25">
      <c r="A387" s="154" t="s">
        <v>677</v>
      </c>
      <c r="B387" s="197">
        <f t="shared" si="170"/>
        <v>1175.4000000000001</v>
      </c>
      <c r="C387" s="197">
        <f t="shared" si="171"/>
        <v>77.172449999999998</v>
      </c>
      <c r="D387" s="197">
        <f t="shared" si="196"/>
        <v>6.5656329760081666</v>
      </c>
      <c r="E387" s="14"/>
      <c r="F387" s="14"/>
      <c r="G387" s="47"/>
      <c r="H387" s="128">
        <f>Субсидии!B368</f>
        <v>810</v>
      </c>
      <c r="I387" s="128">
        <f>Субсидии!C368</f>
        <v>0</v>
      </c>
      <c r="J387" s="14"/>
      <c r="K387" s="14">
        <f>'Субвенции '!B376</f>
        <v>234.2</v>
      </c>
      <c r="L387" s="14">
        <f>'Субвенции '!C376</f>
        <v>77.172449999999998</v>
      </c>
      <c r="M387" s="14">
        <f t="shared" si="197"/>
        <v>32.951515798462857</v>
      </c>
      <c r="N387" s="14">
        <f>Иные!B359</f>
        <v>131.19999999999999</v>
      </c>
      <c r="O387" s="14">
        <f>Иные!C359</f>
        <v>0</v>
      </c>
      <c r="P387" s="14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</row>
    <row r="388" spans="1:31" s="12" customFormat="1" ht="15.75" x14ac:dyDescent="0.25">
      <c r="A388" s="154" t="s">
        <v>678</v>
      </c>
      <c r="B388" s="197">
        <f t="shared" si="170"/>
        <v>209.3</v>
      </c>
      <c r="C388" s="197">
        <f t="shared" si="171"/>
        <v>42.919930000000001</v>
      </c>
      <c r="D388" s="197">
        <f t="shared" si="196"/>
        <v>20.506416626851408</v>
      </c>
      <c r="E388" s="14"/>
      <c r="F388" s="14"/>
      <c r="G388" s="47"/>
      <c r="H388" s="128">
        <f>Субсидии!B369</f>
        <v>0</v>
      </c>
      <c r="I388" s="128">
        <f>Субсидии!C369</f>
        <v>0</v>
      </c>
      <c r="J388" s="14"/>
      <c r="K388" s="14">
        <f>'Субвенции '!B377</f>
        <v>93.7</v>
      </c>
      <c r="L388" s="14">
        <f>'Субвенции '!C377</f>
        <v>42.919930000000001</v>
      </c>
      <c r="M388" s="14">
        <f t="shared" si="197"/>
        <v>45.805688367129136</v>
      </c>
      <c r="N388" s="14">
        <f>Иные!B360</f>
        <v>115.6</v>
      </c>
      <c r="O388" s="14">
        <f>Иные!C360</f>
        <v>0</v>
      </c>
      <c r="P388" s="14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</row>
    <row r="389" spans="1:31" s="12" customFormat="1" ht="15.75" x14ac:dyDescent="0.25">
      <c r="A389" s="154" t="s">
        <v>679</v>
      </c>
      <c r="B389" s="197">
        <f t="shared" si="170"/>
        <v>1175.7</v>
      </c>
      <c r="C389" s="197">
        <f t="shared" si="171"/>
        <v>35.31035</v>
      </c>
      <c r="D389" s="197">
        <f t="shared" si="196"/>
        <v>3.0033469422471719</v>
      </c>
      <c r="E389" s="14"/>
      <c r="F389" s="14"/>
      <c r="G389" s="47"/>
      <c r="H389" s="128">
        <f>Субсидии!B370</f>
        <v>944</v>
      </c>
      <c r="I389" s="128">
        <f>Субсидии!C370</f>
        <v>0</v>
      </c>
      <c r="J389" s="14"/>
      <c r="K389" s="14">
        <f>'Субвенции '!B378</f>
        <v>93.7</v>
      </c>
      <c r="L389" s="14">
        <f>'Субвенции '!C378</f>
        <v>35.31035</v>
      </c>
      <c r="M389" s="14">
        <f t="shared" si="197"/>
        <v>37.684471718249732</v>
      </c>
      <c r="N389" s="14">
        <f>Иные!B361</f>
        <v>138</v>
      </c>
      <c r="O389" s="14">
        <f>Иные!C361</f>
        <v>0</v>
      </c>
      <c r="P389" s="14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</row>
    <row r="390" spans="1:31" s="12" customFormat="1" ht="15.75" x14ac:dyDescent="0.25">
      <c r="A390" s="154" t="s">
        <v>439</v>
      </c>
      <c r="B390" s="197">
        <f t="shared" si="170"/>
        <v>1594.5000000000002</v>
      </c>
      <c r="C390" s="197">
        <f t="shared" si="171"/>
        <v>167.91570999999999</v>
      </c>
      <c r="D390" s="197">
        <f t="shared" si="196"/>
        <v>10.530931953590466</v>
      </c>
      <c r="E390" s="14"/>
      <c r="F390" s="14"/>
      <c r="G390" s="47"/>
      <c r="H390" s="128">
        <f>Субсидии!B372</f>
        <v>1122.9000000000001</v>
      </c>
      <c r="I390" s="128">
        <f>Субсидии!C372</f>
        <v>0</v>
      </c>
      <c r="J390" s="14">
        <f>I390/H390*100</f>
        <v>0</v>
      </c>
      <c r="K390" s="14">
        <f>'Субвенции '!B379</f>
        <v>468.4</v>
      </c>
      <c r="L390" s="14">
        <f>'Субвенции '!C379</f>
        <v>167.91570999999999</v>
      </c>
      <c r="M390" s="14">
        <f t="shared" si="197"/>
        <v>35.848785226302304</v>
      </c>
      <c r="N390" s="14">
        <f>Иные!B357</f>
        <v>3.2</v>
      </c>
      <c r="O390" s="14">
        <f>Иные!C357</f>
        <v>0</v>
      </c>
      <c r="P390" s="14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</row>
    <row r="391" spans="1:31" s="12" customFormat="1" ht="15.75" x14ac:dyDescent="0.25">
      <c r="A391" s="154" t="s">
        <v>718</v>
      </c>
      <c r="B391" s="197">
        <f t="shared" si="170"/>
        <v>108.9</v>
      </c>
      <c r="C391" s="197">
        <f t="shared" si="171"/>
        <v>35.310379999999995</v>
      </c>
      <c r="D391" s="197">
        <f t="shared" si="196"/>
        <v>32.424591368227723</v>
      </c>
      <c r="E391" s="14"/>
      <c r="F391" s="14"/>
      <c r="G391" s="47"/>
      <c r="H391" s="128"/>
      <c r="I391" s="128"/>
      <c r="J391" s="14"/>
      <c r="K391" s="14">
        <f>'Субвенции '!B380</f>
        <v>93.7</v>
      </c>
      <c r="L391" s="14">
        <f>'Субвенции '!C380</f>
        <v>35.310379999999995</v>
      </c>
      <c r="M391" s="14">
        <f t="shared" si="197"/>
        <v>37.684503735325507</v>
      </c>
      <c r="N391" s="14">
        <f>Иные!B362</f>
        <v>15.2</v>
      </c>
      <c r="O391" s="14">
        <f>Иные!C362</f>
        <v>0</v>
      </c>
      <c r="P391" s="14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</row>
    <row r="392" spans="1:31" s="12" customFormat="1" ht="15.75" x14ac:dyDescent="0.25">
      <c r="A392" s="154" t="s">
        <v>682</v>
      </c>
      <c r="B392" s="197">
        <f t="shared" si="170"/>
        <v>989.30000000000007</v>
      </c>
      <c r="C392" s="197">
        <f t="shared" si="171"/>
        <v>35.310370000000006</v>
      </c>
      <c r="D392" s="197">
        <f t="shared" si="196"/>
        <v>3.5692277367835845</v>
      </c>
      <c r="E392" s="14"/>
      <c r="F392" s="14"/>
      <c r="G392" s="47"/>
      <c r="H392" s="128">
        <f>Субсидии!B371</f>
        <v>780</v>
      </c>
      <c r="I392" s="128">
        <f>Субсидии!C371</f>
        <v>0</v>
      </c>
      <c r="J392" s="14"/>
      <c r="K392" s="14">
        <f>'Субвенции '!B381</f>
        <v>93.7</v>
      </c>
      <c r="L392" s="14">
        <f>'Субвенции '!C381</f>
        <v>35.310370000000006</v>
      </c>
      <c r="M392" s="14">
        <f t="shared" si="197"/>
        <v>37.684493062966922</v>
      </c>
      <c r="N392" s="14">
        <f>Иные!B363</f>
        <v>115.6</v>
      </c>
      <c r="O392" s="14">
        <f>Иные!C363</f>
        <v>0</v>
      </c>
      <c r="P392" s="14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</row>
    <row r="393" spans="1:31" s="12" customFormat="1" ht="15.75" x14ac:dyDescent="0.25">
      <c r="A393" s="154" t="s">
        <v>681</v>
      </c>
      <c r="B393" s="197">
        <f t="shared" si="170"/>
        <v>164.4</v>
      </c>
      <c r="C393" s="197">
        <f t="shared" si="171"/>
        <v>41.115139999999997</v>
      </c>
      <c r="D393" s="197">
        <f t="shared" si="196"/>
        <v>25.009209245742092</v>
      </c>
      <c r="E393" s="14"/>
      <c r="F393" s="14"/>
      <c r="G393" s="47"/>
      <c r="H393" s="128">
        <f>Субсидии!B373</f>
        <v>0</v>
      </c>
      <c r="I393" s="128">
        <f>Субсидии!C373</f>
        <v>0</v>
      </c>
      <c r="J393" s="14"/>
      <c r="K393" s="14">
        <f>'Субвенции '!B382</f>
        <v>93.7</v>
      </c>
      <c r="L393" s="14">
        <f>'Субвенции '!C382</f>
        <v>41.115139999999997</v>
      </c>
      <c r="M393" s="14">
        <f t="shared" si="197"/>
        <v>43.879551760939165</v>
      </c>
      <c r="N393" s="14">
        <f>Иные!B364</f>
        <v>70.7</v>
      </c>
      <c r="O393" s="14">
        <f>Иные!C364</f>
        <v>0</v>
      </c>
      <c r="P393" s="14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 spans="1:31" s="12" customFormat="1" ht="15.75" x14ac:dyDescent="0.25">
      <c r="A394" s="154" t="s">
        <v>430</v>
      </c>
      <c r="B394" s="197">
        <f t="shared" ref="B394:B417" si="198">E394+H394+K394+N394</f>
        <v>180</v>
      </c>
      <c r="C394" s="197">
        <f t="shared" ref="C394:C417" si="199">F394+I394+L394+O394</f>
        <v>31.523509999999998</v>
      </c>
      <c r="D394" s="197">
        <f t="shared" si="196"/>
        <v>17.51306111111111</v>
      </c>
      <c r="E394" s="14"/>
      <c r="F394" s="14"/>
      <c r="G394" s="47"/>
      <c r="H394" s="128"/>
      <c r="I394" s="128"/>
      <c r="J394" s="14"/>
      <c r="K394" s="14">
        <f>'Субвенции '!B383</f>
        <v>93.7</v>
      </c>
      <c r="L394" s="14">
        <f>'Субвенции '!C383</f>
        <v>31.523509999999998</v>
      </c>
      <c r="M394" s="14">
        <f t="shared" si="197"/>
        <v>33.64302027748132</v>
      </c>
      <c r="N394" s="14">
        <f>Иные!B365</f>
        <v>86.3</v>
      </c>
      <c r="O394" s="14">
        <f>Иные!C365</f>
        <v>0</v>
      </c>
      <c r="P394" s="14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</row>
    <row r="395" spans="1:31" s="12" customFormat="1" ht="15.75" x14ac:dyDescent="0.25">
      <c r="A395" s="154" t="s">
        <v>486</v>
      </c>
      <c r="B395" s="197">
        <f t="shared" si="198"/>
        <v>234.2</v>
      </c>
      <c r="C395" s="197">
        <f t="shared" si="199"/>
        <v>101.303</v>
      </c>
      <c r="D395" s="197">
        <f t="shared" si="196"/>
        <v>43.254910333048677</v>
      </c>
      <c r="E395" s="14"/>
      <c r="F395" s="14"/>
      <c r="G395" s="47"/>
      <c r="H395" s="128">
        <f>Субсидии!B375</f>
        <v>0</v>
      </c>
      <c r="I395" s="128">
        <f>Субсидии!C375</f>
        <v>0</v>
      </c>
      <c r="J395" s="14"/>
      <c r="K395" s="14">
        <f>'Субвенции '!B384</f>
        <v>234.2</v>
      </c>
      <c r="L395" s="14">
        <f>'Субвенции '!C384</f>
        <v>101.303</v>
      </c>
      <c r="M395" s="14">
        <f t="shared" si="197"/>
        <v>43.254910333048677</v>
      </c>
      <c r="N395" s="14"/>
      <c r="O395" s="14"/>
      <c r="P395" s="14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</row>
    <row r="396" spans="1:31" s="12" customFormat="1" ht="15.75" x14ac:dyDescent="0.25">
      <c r="A396" s="154" t="s">
        <v>680</v>
      </c>
      <c r="B396" s="197">
        <f t="shared" si="198"/>
        <v>569.7989</v>
      </c>
      <c r="C396" s="197">
        <f t="shared" si="199"/>
        <v>35.31035</v>
      </c>
      <c r="D396" s="197">
        <f t="shared" si="196"/>
        <v>6.1969845852633272</v>
      </c>
      <c r="E396" s="14"/>
      <c r="F396" s="14"/>
      <c r="G396" s="47"/>
      <c r="H396" s="128">
        <f>Субсидии!B376</f>
        <v>476.09890000000001</v>
      </c>
      <c r="I396" s="128">
        <f>Субсидии!C376</f>
        <v>0</v>
      </c>
      <c r="J396" s="14"/>
      <c r="K396" s="14">
        <f>'Субвенции '!B385</f>
        <v>93.7</v>
      </c>
      <c r="L396" s="14">
        <f>'Субвенции '!C385</f>
        <v>35.31035</v>
      </c>
      <c r="M396" s="14">
        <f t="shared" si="197"/>
        <v>37.684471718249732</v>
      </c>
      <c r="N396" s="14"/>
      <c r="O396" s="14"/>
      <c r="P396" s="14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</row>
    <row r="397" spans="1:31" s="28" customFormat="1" ht="31.5" x14ac:dyDescent="0.25">
      <c r="A397" s="78" t="s">
        <v>438</v>
      </c>
      <c r="B397" s="82">
        <f t="shared" si="198"/>
        <v>501398.21184999996</v>
      </c>
      <c r="C397" s="82">
        <f t="shared" si="199"/>
        <v>288807.80293000001</v>
      </c>
      <c r="D397" s="82">
        <f t="shared" ref="D397" si="200">C397/B397*100</f>
        <v>57.600485223988137</v>
      </c>
      <c r="E397" s="82">
        <f t="shared" ref="E397:F397" si="201">SUM(E398:E405)</f>
        <v>193536.59999999998</v>
      </c>
      <c r="F397" s="82">
        <f t="shared" si="201"/>
        <v>142148.69999999998</v>
      </c>
      <c r="G397" s="84">
        <f t="shared" si="19"/>
        <v>73.447967981250059</v>
      </c>
      <c r="H397" s="82">
        <f>SUM(H398:H405)</f>
        <v>80371.711849999992</v>
      </c>
      <c r="I397" s="82">
        <f t="shared" ref="I397:O397" si="202">SUM(I398:I405)</f>
        <v>16848.771030000004</v>
      </c>
      <c r="J397" s="82">
        <f t="shared" si="20"/>
        <v>20.963558747442562</v>
      </c>
      <c r="K397" s="82">
        <f t="shared" si="202"/>
        <v>197150.2</v>
      </c>
      <c r="L397" s="82">
        <f t="shared" si="202"/>
        <v>123730.9969</v>
      </c>
      <c r="M397" s="82">
        <f t="shared" si="21"/>
        <v>62.759762303056242</v>
      </c>
      <c r="N397" s="82">
        <f t="shared" si="202"/>
        <v>30339.700000000004</v>
      </c>
      <c r="O397" s="82">
        <f t="shared" si="202"/>
        <v>6079.335</v>
      </c>
      <c r="P397" s="82">
        <f t="shared" si="22"/>
        <v>20.037558051002481</v>
      </c>
      <c r="Q397" s="198"/>
      <c r="R397" s="198"/>
      <c r="S397" s="198"/>
      <c r="T397" s="198"/>
      <c r="U397" s="198"/>
      <c r="V397" s="198"/>
      <c r="W397" s="198"/>
      <c r="X397" s="198"/>
      <c r="Y397" s="198"/>
      <c r="Z397" s="198"/>
      <c r="AA397" s="198"/>
      <c r="AB397" s="198"/>
      <c r="AC397" s="198"/>
      <c r="AD397" s="198"/>
      <c r="AE397" s="198"/>
    </row>
    <row r="398" spans="1:31" s="12" customFormat="1" ht="31.5" x14ac:dyDescent="0.25">
      <c r="A398" s="153" t="s">
        <v>383</v>
      </c>
      <c r="B398" s="14">
        <f t="shared" si="198"/>
        <v>436915.4408199999</v>
      </c>
      <c r="C398" s="14">
        <f t="shared" si="199"/>
        <v>284024.32451999997</v>
      </c>
      <c r="D398" s="14">
        <f t="shared" si="15"/>
        <v>65.006703353615762</v>
      </c>
      <c r="E398" s="15">
        <f>Дотации!B44</f>
        <v>193536.59999999998</v>
      </c>
      <c r="F398" s="15">
        <f>Дотации!C44</f>
        <v>142148.69999999998</v>
      </c>
      <c r="G398" s="15">
        <f t="shared" si="19"/>
        <v>73.447967981250059</v>
      </c>
      <c r="H398" s="14">
        <f>Субсидии!B378</f>
        <v>38741.640819999993</v>
      </c>
      <c r="I398" s="14">
        <f>Субсидии!C378</f>
        <v>12529.210260000002</v>
      </c>
      <c r="J398" s="14">
        <f t="shared" si="20"/>
        <v>32.340422333201538</v>
      </c>
      <c r="K398" s="14">
        <f>'Субвенции '!B387</f>
        <v>195979.09999999995</v>
      </c>
      <c r="L398" s="14">
        <f>'Субвенции '!C387</f>
        <v>123267.07926</v>
      </c>
      <c r="M398" s="14">
        <f t="shared" si="21"/>
        <v>62.898073957886346</v>
      </c>
      <c r="N398" s="14">
        <f>Иные!B367</f>
        <v>8658.1</v>
      </c>
      <c r="O398" s="14">
        <f>Иные!C367</f>
        <v>6079.335</v>
      </c>
      <c r="P398" s="14">
        <f t="shared" si="22"/>
        <v>70.215578475647078</v>
      </c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</row>
    <row r="399" spans="1:31" s="12" customFormat="1" ht="15.75" x14ac:dyDescent="0.25">
      <c r="A399" s="154" t="s">
        <v>498</v>
      </c>
      <c r="B399" s="197">
        <f t="shared" si="198"/>
        <v>1313.3784599999999</v>
      </c>
      <c r="C399" s="197">
        <f t="shared" si="199"/>
        <v>101.39441000000001</v>
      </c>
      <c r="D399" s="197">
        <f t="shared" ref="D399:D405" si="203">C399/B399*100</f>
        <v>7.7201212817210374</v>
      </c>
      <c r="E399" s="14"/>
      <c r="F399" s="14"/>
      <c r="G399" s="47"/>
      <c r="H399" s="128">
        <f>Субсидии!B380</f>
        <v>914.67845999999997</v>
      </c>
      <c r="I399" s="128">
        <f>Субсидии!C380</f>
        <v>0</v>
      </c>
      <c r="J399" s="14"/>
      <c r="K399" s="14">
        <f>'Субвенции '!B389</f>
        <v>234.2</v>
      </c>
      <c r="L399" s="14">
        <f>'Субвенции '!C389</f>
        <v>101.39441000000001</v>
      </c>
      <c r="M399" s="14">
        <f t="shared" ref="M399:M405" si="204">L399/K399*100</f>
        <v>43.293941076003421</v>
      </c>
      <c r="N399" s="14">
        <f>Иные!B369</f>
        <v>164.5</v>
      </c>
      <c r="O399" s="14">
        <f>Иные!C369</f>
        <v>0</v>
      </c>
      <c r="P399" s="14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</row>
    <row r="400" spans="1:31" s="12" customFormat="1" ht="15.75" x14ac:dyDescent="0.25">
      <c r="A400" s="154" t="s">
        <v>719</v>
      </c>
      <c r="B400" s="197">
        <f t="shared" si="198"/>
        <v>774.49257</v>
      </c>
      <c r="C400" s="197">
        <f t="shared" si="199"/>
        <v>35.576360000000001</v>
      </c>
      <c r="D400" s="197">
        <f t="shared" si="203"/>
        <v>4.5935056549348179</v>
      </c>
      <c r="E400" s="14"/>
      <c r="F400" s="14"/>
      <c r="G400" s="47"/>
      <c r="H400" s="128">
        <f>Субсидии!B381</f>
        <v>636.69256999999993</v>
      </c>
      <c r="I400" s="128">
        <f>Субсидии!C381</f>
        <v>0</v>
      </c>
      <c r="J400" s="14"/>
      <c r="K400" s="14">
        <f>'Субвенции '!B390</f>
        <v>93.7</v>
      </c>
      <c r="L400" s="14">
        <f>'Субвенции '!C390</f>
        <v>35.576360000000001</v>
      </c>
      <c r="M400" s="14">
        <f t="shared" si="204"/>
        <v>37.968367129135537</v>
      </c>
      <c r="N400" s="14">
        <f>Иные!B370</f>
        <v>44.1</v>
      </c>
      <c r="O400" s="14">
        <f>Иные!C370</f>
        <v>0</v>
      </c>
      <c r="P400" s="14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</row>
    <row r="401" spans="1:31" s="12" customFormat="1" ht="15.75" x14ac:dyDescent="0.25">
      <c r="A401" s="154" t="s">
        <v>437</v>
      </c>
      <c r="B401" s="197">
        <f t="shared" si="198"/>
        <v>168.4</v>
      </c>
      <c r="C401" s="197">
        <f t="shared" si="199"/>
        <v>37.748949999999994</v>
      </c>
      <c r="D401" s="197">
        <f t="shared" si="203"/>
        <v>22.416241092636575</v>
      </c>
      <c r="E401" s="14"/>
      <c r="F401" s="14"/>
      <c r="G401" s="47"/>
      <c r="H401" s="128">
        <f>Субсидии!B382</f>
        <v>0</v>
      </c>
      <c r="I401" s="128">
        <f>Субсидии!C382</f>
        <v>0</v>
      </c>
      <c r="J401" s="14"/>
      <c r="K401" s="14">
        <f>'Субвенции '!B391</f>
        <v>93.7</v>
      </c>
      <c r="L401" s="14">
        <f>'Субвенции '!C391</f>
        <v>37.748949999999994</v>
      </c>
      <c r="M401" s="14">
        <f t="shared" si="204"/>
        <v>40.287033084311624</v>
      </c>
      <c r="N401" s="14">
        <f>Иные!B371</f>
        <v>74.7</v>
      </c>
      <c r="O401" s="14">
        <f>Иные!C371</f>
        <v>0</v>
      </c>
      <c r="P401" s="14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</row>
    <row r="402" spans="1:31" s="12" customFormat="1" ht="15.75" x14ac:dyDescent="0.25">
      <c r="A402" s="154" t="s">
        <v>530</v>
      </c>
      <c r="B402" s="197">
        <f t="shared" si="198"/>
        <v>168.4</v>
      </c>
      <c r="C402" s="197">
        <f t="shared" si="199"/>
        <v>35.466999999999999</v>
      </c>
      <c r="D402" s="197">
        <f t="shared" si="203"/>
        <v>21.061163895486935</v>
      </c>
      <c r="E402" s="14"/>
      <c r="F402" s="14"/>
      <c r="G402" s="47"/>
      <c r="H402" s="128">
        <f>Субсидии!B383</f>
        <v>0</v>
      </c>
      <c r="I402" s="128">
        <f>Субсидии!C383</f>
        <v>0</v>
      </c>
      <c r="J402" s="14"/>
      <c r="K402" s="14">
        <f>'Субвенции '!B392</f>
        <v>93.7</v>
      </c>
      <c r="L402" s="14">
        <f>'Субвенции '!C392</f>
        <v>35.466999999999999</v>
      </c>
      <c r="M402" s="14">
        <f t="shared" si="204"/>
        <v>37.85165421558164</v>
      </c>
      <c r="N402" s="14">
        <f>Иные!B372</f>
        <v>74.7</v>
      </c>
      <c r="O402" s="14">
        <f>Иные!C372</f>
        <v>0</v>
      </c>
      <c r="P402" s="14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</row>
    <row r="403" spans="1:31" s="12" customFormat="1" ht="15.75" x14ac:dyDescent="0.25">
      <c r="A403" s="154" t="s">
        <v>684</v>
      </c>
      <c r="B403" s="197">
        <f t="shared" si="198"/>
        <v>137.80000000000001</v>
      </c>
      <c r="C403" s="197">
        <f t="shared" si="199"/>
        <v>34.987449999999995</v>
      </c>
      <c r="D403" s="197">
        <f t="shared" si="203"/>
        <v>25.390021770682143</v>
      </c>
      <c r="E403" s="14"/>
      <c r="F403" s="14"/>
      <c r="G403" s="47"/>
      <c r="H403" s="128"/>
      <c r="I403" s="128"/>
      <c r="J403" s="14"/>
      <c r="K403" s="14">
        <f>'Субвенции '!B393</f>
        <v>93.7</v>
      </c>
      <c r="L403" s="14">
        <f>'Субвенции '!C393</f>
        <v>34.987449999999995</v>
      </c>
      <c r="M403" s="14">
        <f t="shared" si="204"/>
        <v>37.339861259338306</v>
      </c>
      <c r="N403" s="14">
        <f>Иные!B373</f>
        <v>44.1</v>
      </c>
      <c r="O403" s="14">
        <f>Иные!C373</f>
        <v>0</v>
      </c>
      <c r="P403" s="14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</row>
    <row r="404" spans="1:31" s="12" customFormat="1" ht="15.75" x14ac:dyDescent="0.25">
      <c r="A404" s="154" t="s">
        <v>685</v>
      </c>
      <c r="B404" s="197">
        <f t="shared" si="198"/>
        <v>1168.4000000000001</v>
      </c>
      <c r="C404" s="197">
        <f t="shared" si="199"/>
        <v>35.31035</v>
      </c>
      <c r="D404" s="197">
        <f t="shared" si="203"/>
        <v>3.02211143444026</v>
      </c>
      <c r="E404" s="14"/>
      <c r="F404" s="14"/>
      <c r="G404" s="47"/>
      <c r="H404" s="128">
        <f>Субсидии!B385</f>
        <v>1000</v>
      </c>
      <c r="I404" s="128">
        <f>Субсидии!C385</f>
        <v>0</v>
      </c>
      <c r="J404" s="14"/>
      <c r="K404" s="14">
        <f>'Субвенции '!B394</f>
        <v>93.7</v>
      </c>
      <c r="L404" s="14">
        <f>'Субвенции '!C394</f>
        <v>35.31035</v>
      </c>
      <c r="M404" s="14">
        <f t="shared" si="204"/>
        <v>37.684471718249732</v>
      </c>
      <c r="N404" s="14">
        <f>Иные!B374</f>
        <v>74.7</v>
      </c>
      <c r="O404" s="14">
        <f>Иные!C374</f>
        <v>0</v>
      </c>
      <c r="P404" s="14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</row>
    <row r="405" spans="1:31" s="12" customFormat="1" ht="15.75" x14ac:dyDescent="0.25">
      <c r="A405" s="154" t="s">
        <v>436</v>
      </c>
      <c r="B405" s="197">
        <f t="shared" si="198"/>
        <v>60751.899999999994</v>
      </c>
      <c r="C405" s="197">
        <f t="shared" si="199"/>
        <v>4502.9938899999997</v>
      </c>
      <c r="D405" s="197">
        <f t="shared" si="203"/>
        <v>7.4121038025148192</v>
      </c>
      <c r="E405" s="14"/>
      <c r="F405" s="14"/>
      <c r="G405" s="47"/>
      <c r="H405" s="128">
        <f>Субсидии!B379</f>
        <v>39078.699999999997</v>
      </c>
      <c r="I405" s="128">
        <f>Субсидии!C379</f>
        <v>4319.56077</v>
      </c>
      <c r="J405" s="14">
        <f>I405/H405*100</f>
        <v>11.053491467218716</v>
      </c>
      <c r="K405" s="14">
        <f>'Субвенции '!B388</f>
        <v>468.4</v>
      </c>
      <c r="L405" s="14">
        <f>'Субвенции '!C388</f>
        <v>183.43312</v>
      </c>
      <c r="M405" s="14">
        <f t="shared" si="204"/>
        <v>39.161639624252778</v>
      </c>
      <c r="N405" s="14">
        <f>Иные!B368</f>
        <v>21204.799999999999</v>
      </c>
      <c r="O405" s="14">
        <f>Иные!C368</f>
        <v>0</v>
      </c>
      <c r="P405" s="14">
        <f>O405/N405*100</f>
        <v>0</v>
      </c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</row>
    <row r="406" spans="1:31" s="28" customFormat="1" ht="31.5" x14ac:dyDescent="0.25">
      <c r="A406" s="79" t="s">
        <v>377</v>
      </c>
      <c r="B406" s="82">
        <f t="shared" si="198"/>
        <v>4172443.2450000006</v>
      </c>
      <c r="C406" s="82">
        <f t="shared" si="199"/>
        <v>1990544.2563</v>
      </c>
      <c r="D406" s="82">
        <f t="shared" ref="D406" si="205">C406/B406*100</f>
        <v>47.706922285530084</v>
      </c>
      <c r="E406" s="82">
        <f t="shared" ref="E406:F406" si="206">SUM(E407:E412)</f>
        <v>236873.4</v>
      </c>
      <c r="F406" s="82">
        <f t="shared" si="206"/>
        <v>107290.54999999999</v>
      </c>
      <c r="G406" s="84">
        <f t="shared" si="19"/>
        <v>45.294469535203191</v>
      </c>
      <c r="H406" s="82">
        <f>SUM(H407:H412)</f>
        <v>684326.34500000009</v>
      </c>
      <c r="I406" s="82">
        <f t="shared" ref="I406:O406" si="207">SUM(I407:I412)</f>
        <v>225539.09800999996</v>
      </c>
      <c r="J406" s="82">
        <f t="shared" si="20"/>
        <v>32.957827746643297</v>
      </c>
      <c r="K406" s="82">
        <f t="shared" si="207"/>
        <v>2707134.9000000004</v>
      </c>
      <c r="L406" s="82">
        <f t="shared" si="207"/>
        <v>1316962.33816</v>
      </c>
      <c r="M406" s="82">
        <f t="shared" si="21"/>
        <v>48.647828305859449</v>
      </c>
      <c r="N406" s="82">
        <f t="shared" si="207"/>
        <v>544108.6</v>
      </c>
      <c r="O406" s="82">
        <f t="shared" si="207"/>
        <v>340752.27013000002</v>
      </c>
      <c r="P406" s="82">
        <f t="shared" si="22"/>
        <v>62.62578281798892</v>
      </c>
      <c r="Q406" s="198"/>
      <c r="R406" s="198"/>
      <c r="S406" s="198"/>
      <c r="T406" s="198"/>
      <c r="U406" s="198"/>
      <c r="V406" s="198"/>
      <c r="W406" s="198"/>
      <c r="X406" s="198"/>
      <c r="Y406" s="198"/>
      <c r="Z406" s="198"/>
      <c r="AA406" s="198"/>
      <c r="AB406" s="198"/>
      <c r="AC406" s="198"/>
      <c r="AD406" s="198"/>
      <c r="AE406" s="198"/>
    </row>
    <row r="407" spans="1:31" s="12" customFormat="1" ht="31.5" x14ac:dyDescent="0.25">
      <c r="A407" s="153" t="s">
        <v>376</v>
      </c>
      <c r="B407" s="14">
        <f t="shared" si="198"/>
        <v>3829116.0408200002</v>
      </c>
      <c r="C407" s="14">
        <f t="shared" si="199"/>
        <v>1745856.0102300001</v>
      </c>
      <c r="D407" s="14">
        <f t="shared" si="15"/>
        <v>45.594230930022363</v>
      </c>
      <c r="E407" s="15">
        <f>Дотации!B45</f>
        <v>236873.4</v>
      </c>
      <c r="F407" s="15">
        <f>Дотации!C45</f>
        <v>107290.54999999999</v>
      </c>
      <c r="G407" s="15">
        <f t="shared" si="19"/>
        <v>45.294469535203191</v>
      </c>
      <c r="H407" s="14">
        <f>Субсидии!B387</f>
        <v>648038.24082000006</v>
      </c>
      <c r="I407" s="14">
        <f>Субсидии!C387</f>
        <v>201026.99428999997</v>
      </c>
      <c r="J407" s="14">
        <f t="shared" si="20"/>
        <v>31.020853651418616</v>
      </c>
      <c r="K407" s="14">
        <f>'Субвенции '!B396</f>
        <v>2704792.8000000003</v>
      </c>
      <c r="L407" s="14">
        <f>'Субвенции '!C396</f>
        <v>1315967.5501399999</v>
      </c>
      <c r="M407" s="14">
        <f t="shared" si="21"/>
        <v>48.653174104131004</v>
      </c>
      <c r="N407" s="14">
        <f>Иные!B376</f>
        <v>239411.6</v>
      </c>
      <c r="O407" s="14">
        <f>Иные!C376</f>
        <v>121570.9158</v>
      </c>
      <c r="P407" s="14">
        <f t="shared" si="22"/>
        <v>50.779041533492943</v>
      </c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</row>
    <row r="408" spans="1:31" s="12" customFormat="1" ht="15.75" x14ac:dyDescent="0.25">
      <c r="A408" s="154" t="s">
        <v>373</v>
      </c>
      <c r="B408" s="197">
        <f t="shared" si="198"/>
        <v>1933.7800000000002</v>
      </c>
      <c r="C408" s="197">
        <f t="shared" si="199"/>
        <v>213.35384999999999</v>
      </c>
      <c r="D408" s="197">
        <f>C408/B408*100</f>
        <v>11.032994963232632</v>
      </c>
      <c r="E408" s="14"/>
      <c r="F408" s="14"/>
      <c r="G408" s="47"/>
      <c r="H408" s="128">
        <f>Субсидии!B389</f>
        <v>1398.48</v>
      </c>
      <c r="I408" s="128">
        <f>Субсидии!C389</f>
        <v>0</v>
      </c>
      <c r="J408" s="14">
        <f>I408/H408*100</f>
        <v>0</v>
      </c>
      <c r="K408" s="14">
        <f>'Субвенции '!B398</f>
        <v>468.4</v>
      </c>
      <c r="L408" s="14">
        <f>'Субвенции '!C398</f>
        <v>213.35384999999999</v>
      </c>
      <c r="M408" s="14">
        <f t="shared" ref="M408:M411" si="208">L408/K408*100</f>
        <v>45.549498292058068</v>
      </c>
      <c r="N408" s="14">
        <f>Иные!B378</f>
        <v>66.900000000000006</v>
      </c>
      <c r="O408" s="14">
        <f>Иные!C378</f>
        <v>0</v>
      </c>
      <c r="P408" s="14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</row>
    <row r="409" spans="1:31" s="12" customFormat="1" ht="15.75" x14ac:dyDescent="0.25">
      <c r="A409" s="154" t="s">
        <v>686</v>
      </c>
      <c r="B409" s="197">
        <f t="shared" si="198"/>
        <v>1148.5</v>
      </c>
      <c r="C409" s="197">
        <f t="shared" si="199"/>
        <v>301.09066999999999</v>
      </c>
      <c r="D409" s="197">
        <f>C409/B409*100</f>
        <v>26.215992163691769</v>
      </c>
      <c r="E409" s="14"/>
      <c r="F409" s="14"/>
      <c r="G409" s="47"/>
      <c r="H409" s="128">
        <f>Субсидии!B390</f>
        <v>445.9</v>
      </c>
      <c r="I409" s="128">
        <f>Субсидии!C390</f>
        <v>0</v>
      </c>
      <c r="J409" s="14">
        <f>I409/H409*100</f>
        <v>0</v>
      </c>
      <c r="K409" s="14">
        <f>'Субвенции '!B399</f>
        <v>702.6</v>
      </c>
      <c r="L409" s="14">
        <f>'Субвенции '!C399</f>
        <v>301.09066999999999</v>
      </c>
      <c r="M409" s="14">
        <f t="shared" si="208"/>
        <v>42.853781668089944</v>
      </c>
      <c r="N409" s="14"/>
      <c r="O409" s="14"/>
      <c r="P409" s="14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</row>
    <row r="410" spans="1:31" s="12" customFormat="1" ht="15.75" x14ac:dyDescent="0.25">
      <c r="A410" s="154" t="s">
        <v>374</v>
      </c>
      <c r="B410" s="197">
        <f t="shared" si="198"/>
        <v>4012.2</v>
      </c>
      <c r="C410" s="197">
        <f t="shared" si="199"/>
        <v>2397.1988499999998</v>
      </c>
      <c r="D410" s="197">
        <f>C410/B410*100</f>
        <v>59.747740641044814</v>
      </c>
      <c r="E410" s="14"/>
      <c r="F410" s="14"/>
      <c r="G410" s="47"/>
      <c r="H410" s="128">
        <f>Субсидии!B391</f>
        <v>1067.5</v>
      </c>
      <c r="I410" s="128">
        <f>Субсидии!C391</f>
        <v>0</v>
      </c>
      <c r="J410" s="14">
        <f>I410/H410*100</f>
        <v>0</v>
      </c>
      <c r="K410" s="14">
        <f>'Субвенции '!B400</f>
        <v>936.9</v>
      </c>
      <c r="L410" s="14">
        <f>'Субвенции '!C400</f>
        <v>391.59884999999997</v>
      </c>
      <c r="M410" s="14">
        <f t="shared" si="208"/>
        <v>41.797294268331733</v>
      </c>
      <c r="N410" s="14">
        <f>Иные!B379</f>
        <v>2007.8</v>
      </c>
      <c r="O410" s="14">
        <f>Иные!C379</f>
        <v>2005.6</v>
      </c>
      <c r="P410" s="14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</row>
    <row r="411" spans="1:31" s="12" customFormat="1" ht="15.75" x14ac:dyDescent="0.25">
      <c r="A411" s="154" t="s">
        <v>331</v>
      </c>
      <c r="B411" s="197">
        <f t="shared" si="198"/>
        <v>1355.3241800000001</v>
      </c>
      <c r="C411" s="197">
        <f t="shared" si="199"/>
        <v>88.744649999999993</v>
      </c>
      <c r="D411" s="197">
        <f>C411/B411*100</f>
        <v>6.5478541082326132</v>
      </c>
      <c r="E411" s="14"/>
      <c r="F411" s="14"/>
      <c r="G411" s="47"/>
      <c r="H411" s="128">
        <f>Субсидии!B392</f>
        <v>998.82418000000007</v>
      </c>
      <c r="I411" s="128">
        <f>Субсидии!C392</f>
        <v>0</v>
      </c>
      <c r="J411" s="14"/>
      <c r="K411" s="14">
        <f>'Субвенции '!B401</f>
        <v>234.2</v>
      </c>
      <c r="L411" s="14">
        <f>'Субвенции '!C401</f>
        <v>88.744649999999993</v>
      </c>
      <c r="M411" s="14">
        <f t="shared" si="208"/>
        <v>37.892677198975235</v>
      </c>
      <c r="N411" s="14">
        <f>Иные!B377</f>
        <v>122.3</v>
      </c>
      <c r="O411" s="14">
        <f>Иные!C377</f>
        <v>0</v>
      </c>
      <c r="P411" s="14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</row>
    <row r="412" spans="1:31" s="12" customFormat="1" ht="15.75" x14ac:dyDescent="0.25">
      <c r="A412" s="154" t="s">
        <v>720</v>
      </c>
      <c r="B412" s="197">
        <f t="shared" si="198"/>
        <v>334877.40000000002</v>
      </c>
      <c r="C412" s="197">
        <f t="shared" si="199"/>
        <v>241687.85805000004</v>
      </c>
      <c r="D412" s="197">
        <f>C412/B412*100</f>
        <v>72.172042081669304</v>
      </c>
      <c r="E412" s="14"/>
      <c r="F412" s="14"/>
      <c r="G412" s="47"/>
      <c r="H412" s="128">
        <f>Субсидии!B388</f>
        <v>32377.4</v>
      </c>
      <c r="I412" s="128">
        <f>Субсидии!C388</f>
        <v>24512.103719999999</v>
      </c>
      <c r="J412" s="14">
        <f t="shared" ref="J412" si="209">I412/H412*100</f>
        <v>75.707449393712892</v>
      </c>
      <c r="K412" s="14">
        <f>'Субвенции '!B397</f>
        <v>0</v>
      </c>
      <c r="L412" s="14">
        <f>'Субвенции '!C397</f>
        <v>0</v>
      </c>
      <c r="M412" s="14"/>
      <c r="N412" s="14">
        <f>Иные!B380</f>
        <v>302500</v>
      </c>
      <c r="O412" s="14">
        <f>Иные!C380</f>
        <v>217175.75433000003</v>
      </c>
      <c r="P412" s="14">
        <f t="shared" ref="P412" si="210">O412/N412*100</f>
        <v>71.793637795041334</v>
      </c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</row>
    <row r="413" spans="1:31" s="12" customFormat="1" ht="15.75" x14ac:dyDescent="0.25">
      <c r="A413" s="201" t="s">
        <v>151</v>
      </c>
      <c r="B413" s="46">
        <f t="shared" si="198"/>
        <v>16252104.681779999</v>
      </c>
      <c r="C413" s="46">
        <f t="shared" si="199"/>
        <v>6535170.09375</v>
      </c>
      <c r="D413" s="46">
        <f t="shared" si="15"/>
        <v>40.211223233606688</v>
      </c>
      <c r="E413" s="46">
        <f>Дотации!B46</f>
        <v>236183.8</v>
      </c>
      <c r="F413" s="46">
        <f>Дотации!C46</f>
        <v>107466.35</v>
      </c>
      <c r="G413" s="46">
        <f>F413/E413*100</f>
        <v>45.501152068854857</v>
      </c>
      <c r="H413" s="46">
        <f>Субсидии!B393</f>
        <v>6890463.5817799997</v>
      </c>
      <c r="I413" s="46">
        <f>Субсидии!C393</f>
        <v>2116717.5191000002</v>
      </c>
      <c r="J413" s="46">
        <f t="shared" si="20"/>
        <v>30.719522626853401</v>
      </c>
      <c r="K413" s="46">
        <f>'Субвенции '!B402</f>
        <v>7180513.2000000002</v>
      </c>
      <c r="L413" s="46">
        <f>'Субвенции '!C402</f>
        <v>3738400.3628900005</v>
      </c>
      <c r="M413" s="46">
        <f t="shared" si="21"/>
        <v>52.063136140324907</v>
      </c>
      <c r="N413" s="46">
        <f>Иные!B381</f>
        <v>1944944.1</v>
      </c>
      <c r="O413" s="46">
        <f>Иные!C381</f>
        <v>572585.86176</v>
      </c>
      <c r="P413" s="46">
        <f>O413/N413*100</f>
        <v>29.4397078949467</v>
      </c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</row>
    <row r="414" spans="1:31" s="12" customFormat="1" ht="15.75" x14ac:dyDescent="0.25">
      <c r="A414" s="13" t="s">
        <v>152</v>
      </c>
      <c r="B414" s="14">
        <f t="shared" si="198"/>
        <v>15695853.199999999</v>
      </c>
      <c r="C414" s="14">
        <f t="shared" si="199"/>
        <v>6300095.9560099998</v>
      </c>
      <c r="D414" s="14">
        <f t="shared" si="15"/>
        <v>40.138601423782433</v>
      </c>
      <c r="E414" s="15">
        <f>Дотации!B47</f>
        <v>35489.199999999997</v>
      </c>
      <c r="F414" s="15">
        <f>Дотации!C47</f>
        <v>17744.599999999999</v>
      </c>
      <c r="G414" s="15">
        <f>F414/E414*100</f>
        <v>50</v>
      </c>
      <c r="H414" s="14">
        <f>Субсидии!B394</f>
        <v>6809983.5</v>
      </c>
      <c r="I414" s="14">
        <f>Субсидии!C394</f>
        <v>2106158.7386099999</v>
      </c>
      <c r="J414" s="14">
        <f t="shared" si="20"/>
        <v>30.927516030104918</v>
      </c>
      <c r="K414" s="14">
        <f>'Субвенции '!B403</f>
        <v>6985112.0999999987</v>
      </c>
      <c r="L414" s="14">
        <f>'Субвенции '!C403</f>
        <v>3636839.6274599996</v>
      </c>
      <c r="M414" s="14">
        <f t="shared" si="21"/>
        <v>52.065587142975133</v>
      </c>
      <c r="N414" s="14">
        <f>Иные!B382</f>
        <v>1865268.4</v>
      </c>
      <c r="O414" s="14">
        <f>Иные!C382</f>
        <v>539352.98994</v>
      </c>
      <c r="P414" s="14">
        <f>O414/N414*100</f>
        <v>28.915570002687012</v>
      </c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</row>
    <row r="415" spans="1:31" s="12" customFormat="1" ht="15.75" x14ac:dyDescent="0.25">
      <c r="A415" s="13" t="s">
        <v>153</v>
      </c>
      <c r="B415" s="14">
        <f t="shared" si="198"/>
        <v>61461.544279999995</v>
      </c>
      <c r="C415" s="14">
        <f t="shared" si="199"/>
        <v>29449.702389999999</v>
      </c>
      <c r="D415" s="14">
        <f t="shared" si="15"/>
        <v>47.9156564238545</v>
      </c>
      <c r="E415" s="15">
        <f>Дотации!B48</f>
        <v>30213.600000000002</v>
      </c>
      <c r="F415" s="15">
        <f>Дотации!C48</f>
        <v>12305.999999999998</v>
      </c>
      <c r="G415" s="15">
        <f t="shared" ref="G415:G417" si="211">F415/E415*100</f>
        <v>40.730002383032797</v>
      </c>
      <c r="H415" s="14">
        <f>Субсидии!B395</f>
        <v>6092.0442800000001</v>
      </c>
      <c r="I415" s="14">
        <f>Субсидии!C395</f>
        <v>1723.46092</v>
      </c>
      <c r="J415" s="14">
        <f t="shared" si="20"/>
        <v>28.290354448966674</v>
      </c>
      <c r="K415" s="14">
        <f>'Субвенции '!B404</f>
        <v>23433.299999999996</v>
      </c>
      <c r="L415" s="14">
        <f>'Субвенции '!C404</f>
        <v>14669.241470000001</v>
      </c>
      <c r="M415" s="14">
        <f t="shared" si="21"/>
        <v>62.599981522022098</v>
      </c>
      <c r="N415" s="14">
        <f>Иные!B383</f>
        <v>1722.6</v>
      </c>
      <c r="O415" s="14">
        <f>Иные!C383</f>
        <v>751</v>
      </c>
      <c r="P415" s="14">
        <f t="shared" ref="P415:P417" si="212">O415/N415*100</f>
        <v>43.596888424474635</v>
      </c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</row>
    <row r="416" spans="1:31" s="12" customFormat="1" ht="15.75" x14ac:dyDescent="0.25">
      <c r="A416" s="13" t="s">
        <v>154</v>
      </c>
      <c r="B416" s="14">
        <f t="shared" si="198"/>
        <v>313934.23750000005</v>
      </c>
      <c r="C416" s="14">
        <f t="shared" si="199"/>
        <v>123983.27790000002</v>
      </c>
      <c r="D416" s="14">
        <f t="shared" si="15"/>
        <v>39.493391637476307</v>
      </c>
      <c r="E416" s="15">
        <f>Дотации!B49</f>
        <v>129990.70000000001</v>
      </c>
      <c r="F416" s="15">
        <f>Дотации!C49</f>
        <v>59168.15</v>
      </c>
      <c r="G416" s="15">
        <f t="shared" si="211"/>
        <v>45.517217770194321</v>
      </c>
      <c r="H416" s="14">
        <f>Субсидии!B396</f>
        <v>65184.4375</v>
      </c>
      <c r="I416" s="14">
        <f>Субсидии!C396</f>
        <v>5065.4602699999996</v>
      </c>
      <c r="J416" s="14">
        <f t="shared" si="20"/>
        <v>7.770965684869183</v>
      </c>
      <c r="K416" s="14">
        <f>'Субвенции '!B405</f>
        <v>113935.80000000003</v>
      </c>
      <c r="L416" s="14">
        <f>'Субвенции '!C405</f>
        <v>59363.044010000005</v>
      </c>
      <c r="M416" s="14">
        <f t="shared" si="21"/>
        <v>52.102187380963663</v>
      </c>
      <c r="N416" s="14">
        <f>Иные!B384</f>
        <v>4823.3</v>
      </c>
      <c r="O416" s="14">
        <f>Иные!C384</f>
        <v>386.62361999999996</v>
      </c>
      <c r="P416" s="14">
        <f t="shared" si="212"/>
        <v>8.0157489685485022</v>
      </c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</row>
    <row r="417" spans="1:31" s="12" customFormat="1" ht="15.75" x14ac:dyDescent="0.25">
      <c r="A417" s="13" t="s">
        <v>155</v>
      </c>
      <c r="B417" s="14">
        <f t="shared" si="198"/>
        <v>179128.80000000005</v>
      </c>
      <c r="C417" s="14">
        <f t="shared" si="199"/>
        <v>81641.157449999999</v>
      </c>
      <c r="D417" s="14">
        <f t="shared" si="15"/>
        <v>45.576790248134294</v>
      </c>
      <c r="E417" s="15">
        <f>Дотации!B50</f>
        <v>40490.300000000003</v>
      </c>
      <c r="F417" s="15">
        <f>Дотации!C50</f>
        <v>18247.599999999999</v>
      </c>
      <c r="G417" s="15">
        <f t="shared" si="211"/>
        <v>45.066596197113867</v>
      </c>
      <c r="H417" s="14">
        <f>Субсидии!B397</f>
        <v>9203.6</v>
      </c>
      <c r="I417" s="14">
        <f>Субсидии!C397</f>
        <v>3769.8593000000001</v>
      </c>
      <c r="J417" s="14">
        <f>I417/H417*100</f>
        <v>40.960703420400712</v>
      </c>
      <c r="K417" s="14">
        <f>'Субвенции '!B406</f>
        <v>56305.10000000002</v>
      </c>
      <c r="L417" s="14">
        <f>'Субвенции '!C406</f>
        <v>27528.449950000002</v>
      </c>
      <c r="M417" s="14">
        <f>L417/K417*100</f>
        <v>48.89157456429345</v>
      </c>
      <c r="N417" s="14">
        <f>Иные!B385</f>
        <v>73129.8</v>
      </c>
      <c r="O417" s="14">
        <f>Иные!C385</f>
        <v>32095.248199999998</v>
      </c>
      <c r="P417" s="14">
        <f t="shared" si="212"/>
        <v>43.888056852336526</v>
      </c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</row>
    <row r="418" spans="1:31" s="10" customFormat="1" ht="31.5" x14ac:dyDescent="0.25">
      <c r="A418" s="201" t="s">
        <v>175</v>
      </c>
      <c r="B418" s="46">
        <f>E418+H418+K418+N418</f>
        <v>37471.903169999998</v>
      </c>
      <c r="C418" s="46">
        <f t="shared" ref="C418:C419" si="213">F418+I418+L418+O418</f>
        <v>0</v>
      </c>
      <c r="D418" s="46">
        <f t="shared" ref="D418:D419" si="214">C418/B418*100</f>
        <v>0</v>
      </c>
      <c r="E418" s="46">
        <f>Дотации!B51</f>
        <v>0</v>
      </c>
      <c r="F418" s="46">
        <f>Дотации!C51</f>
        <v>0</v>
      </c>
      <c r="G418" s="46"/>
      <c r="H418" s="46">
        <f>Субсидии!B398</f>
        <v>200.44717</v>
      </c>
      <c r="I418" s="46"/>
      <c r="J418" s="46"/>
      <c r="K418" s="46">
        <f>'Субвенции '!B407</f>
        <v>668.7</v>
      </c>
      <c r="L418" s="46">
        <f>'Субвенции '!C407</f>
        <v>0</v>
      </c>
      <c r="M418" s="46"/>
      <c r="N418" s="46">
        <f>Иные!B386</f>
        <v>36602.756000000001</v>
      </c>
      <c r="O418" s="46">
        <f>Иные!C386</f>
        <v>0</v>
      </c>
      <c r="P418" s="46"/>
      <c r="Q418" s="137"/>
      <c r="R418" s="137"/>
      <c r="U418" s="27"/>
    </row>
    <row r="419" spans="1:31" s="12" customFormat="1" ht="15.75" x14ac:dyDescent="0.25">
      <c r="A419" s="202" t="s">
        <v>157</v>
      </c>
      <c r="B419" s="48">
        <f>E419+H419+K419+N419</f>
        <v>42301272.072659999</v>
      </c>
      <c r="C419" s="48">
        <f t="shared" si="213"/>
        <v>18908195.052360002</v>
      </c>
      <c r="D419" s="48">
        <f t="shared" si="214"/>
        <v>44.698880496742028</v>
      </c>
      <c r="E419" s="48">
        <f>E7+E413+E418</f>
        <v>4767163.4609999992</v>
      </c>
      <c r="F419" s="48">
        <f>F7+F413+F418</f>
        <v>2247440.361</v>
      </c>
      <c r="G419" s="49">
        <f>F419/E419*100</f>
        <v>47.144184993576005</v>
      </c>
      <c r="H419" s="48">
        <f>H7+H413+H418</f>
        <v>11282256.63786</v>
      </c>
      <c r="I419" s="48">
        <f>I7+I413+I418</f>
        <v>3208843.3597300001</v>
      </c>
      <c r="J419" s="48">
        <f>I419/H419*100</f>
        <v>28.44150299650202</v>
      </c>
      <c r="K419" s="48">
        <f>K7+K413+K418</f>
        <v>22296939.919999994</v>
      </c>
      <c r="L419" s="48">
        <f>L7+L413+L418</f>
        <v>12022984.714199999</v>
      </c>
      <c r="M419" s="48">
        <f>L419/K419*100</f>
        <v>53.922129033570101</v>
      </c>
      <c r="N419" s="48">
        <f>N7+N413+N418</f>
        <v>3954912.0537999999</v>
      </c>
      <c r="O419" s="48">
        <f>O7+O413+O418</f>
        <v>1428926.6174300001</v>
      </c>
      <c r="P419" s="48">
        <f>O419/N419*100</f>
        <v>36.130427124341338</v>
      </c>
      <c r="Q419" s="10"/>
      <c r="R419" s="10"/>
      <c r="S419" s="10"/>
      <c r="T419" s="10"/>
      <c r="U419" s="27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</row>
    <row r="420" spans="1:31" s="12" customFormat="1" x14ac:dyDescent="0.2">
      <c r="A420" s="9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33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</row>
    <row r="421" spans="1:31" s="10" customFormat="1" ht="15.75" x14ac:dyDescent="0.2">
      <c r="A421" s="214" t="s">
        <v>817</v>
      </c>
      <c r="B421" s="214"/>
      <c r="C421" s="214"/>
      <c r="D421" s="214"/>
      <c r="E421" s="214"/>
      <c r="F421" s="214"/>
      <c r="G421" s="214"/>
      <c r="H421" s="214"/>
      <c r="I421" s="214"/>
      <c r="J421" s="214"/>
      <c r="K421" s="214"/>
      <c r="L421" s="214"/>
      <c r="M421" s="214"/>
      <c r="N421" s="214"/>
      <c r="O421" s="214"/>
      <c r="P421" s="214"/>
      <c r="U421" s="33"/>
    </row>
    <row r="422" spans="1:31" s="10" customFormat="1" ht="18.75" customHeight="1" x14ac:dyDescent="0.2">
      <c r="A422" s="214" t="s">
        <v>819</v>
      </c>
      <c r="B422" s="214"/>
      <c r="C422" s="214"/>
      <c r="D422" s="214"/>
      <c r="E422" s="214"/>
      <c r="F422" s="214"/>
      <c r="G422" s="214"/>
      <c r="H422" s="214"/>
      <c r="I422" s="214"/>
      <c r="J422" s="214"/>
      <c r="K422" s="214"/>
      <c r="L422" s="214"/>
      <c r="M422" s="214"/>
      <c r="N422" s="214"/>
      <c r="O422" s="214"/>
      <c r="P422" s="214"/>
      <c r="U422" s="27"/>
    </row>
    <row r="423" spans="1:31" s="10" customFormat="1" ht="17.25" customHeight="1" x14ac:dyDescent="0.2">
      <c r="A423" s="214" t="s">
        <v>174</v>
      </c>
      <c r="B423" s="214"/>
      <c r="C423" s="214"/>
      <c r="D423" s="214"/>
      <c r="E423" s="214"/>
      <c r="F423" s="214"/>
      <c r="G423" s="214"/>
      <c r="H423" s="214"/>
      <c r="I423" s="214"/>
      <c r="J423" s="214"/>
      <c r="K423" s="214"/>
      <c r="L423" s="214"/>
      <c r="M423" s="214"/>
      <c r="N423" s="214"/>
      <c r="O423" s="214"/>
      <c r="P423" s="214"/>
      <c r="U423" s="27"/>
    </row>
    <row r="424" spans="1:31" ht="33.75" customHeight="1" x14ac:dyDescent="0.25">
      <c r="A424" s="221"/>
      <c r="B424" s="221"/>
      <c r="C424" s="221"/>
      <c r="D424" s="221"/>
      <c r="E424" s="221"/>
      <c r="F424" s="221"/>
      <c r="G424" s="221"/>
      <c r="H424" s="221"/>
      <c r="I424" s="221"/>
      <c r="J424" s="221"/>
      <c r="K424" s="221"/>
      <c r="L424" s="221"/>
      <c r="M424" s="221"/>
      <c r="N424" s="221"/>
      <c r="O424" s="221"/>
      <c r="P424" s="221"/>
      <c r="U424" s="27"/>
    </row>
    <row r="425" spans="1:31" ht="15.75" customHeight="1" x14ac:dyDescent="0.25">
      <c r="A425" s="91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U425" s="27"/>
    </row>
    <row r="426" spans="1:31" ht="15.75" x14ac:dyDescent="0.25">
      <c r="A426" s="92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16"/>
      <c r="U426" s="27"/>
    </row>
    <row r="427" spans="1:31" ht="33.75" customHeight="1" x14ac:dyDescent="0.25">
      <c r="A427" s="91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U427" s="27"/>
    </row>
    <row r="428" spans="1:31" x14ac:dyDescent="0.2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</row>
    <row r="429" spans="1:31" x14ac:dyDescent="0.2">
      <c r="L429" s="16"/>
    </row>
  </sheetData>
  <mergeCells count="13">
    <mergeCell ref="A422:P422"/>
    <mergeCell ref="A423:P423"/>
    <mergeCell ref="A424:P424"/>
    <mergeCell ref="A1:P1"/>
    <mergeCell ref="O2:P2"/>
    <mergeCell ref="A3:A6"/>
    <mergeCell ref="E3:P3"/>
    <mergeCell ref="A421:P421"/>
    <mergeCell ref="E4:G5"/>
    <mergeCell ref="B3:D5"/>
    <mergeCell ref="H4:J5"/>
    <mergeCell ref="K4:M5"/>
    <mergeCell ref="N4:P5"/>
  </mergeCells>
  <printOptions horizontalCentered="1"/>
  <pageMargins left="0.11811023622047245" right="0.11811023622047245" top="0.15748031496062992" bottom="0.15748031496062992" header="0" footer="0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U15" sqref="U15"/>
    </sheetView>
  </sheetViews>
  <sheetFormatPr defaultRowHeight="14.25" x14ac:dyDescent="0.2"/>
  <cols>
    <col min="1" max="1" width="21.5" style="10" customWidth="1"/>
    <col min="2" max="2" width="14.75" style="10" customWidth="1"/>
    <col min="3" max="3" width="12.375" style="10" customWidth="1"/>
    <col min="4" max="4" width="12" style="10" customWidth="1"/>
    <col min="5" max="5" width="13.125" style="10" customWidth="1"/>
    <col min="6" max="6" width="10.75" style="10" customWidth="1"/>
    <col min="7" max="7" width="11.125" style="10" customWidth="1"/>
    <col min="8" max="8" width="13.625" style="10" customWidth="1"/>
    <col min="9" max="9" width="12.125" style="10" customWidth="1"/>
    <col min="10" max="10" width="11.875" style="10" customWidth="1"/>
    <col min="11" max="11" width="14.25" style="10" customWidth="1"/>
    <col min="12" max="12" width="11.375" style="10" customWidth="1"/>
    <col min="13" max="13" width="11.125" style="10" customWidth="1"/>
    <col min="14" max="14" width="14" style="10" customWidth="1"/>
    <col min="15" max="15" width="11.5" style="10" customWidth="1"/>
    <col min="16" max="16" width="12" style="10" customWidth="1"/>
    <col min="17" max="17" width="14.125" style="10" customWidth="1"/>
    <col min="18" max="18" width="12.625" style="10" customWidth="1"/>
    <col min="19" max="19" width="13.75" style="10" customWidth="1"/>
  </cols>
  <sheetData>
    <row r="1" spans="1:19" ht="30.75" customHeight="1" x14ac:dyDescent="0.2">
      <c r="A1" s="259" t="s">
        <v>816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</row>
    <row r="2" spans="1:19" ht="12" customHeight="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9" ht="15.75" x14ac:dyDescent="0.25">
      <c r="S3" s="70" t="s">
        <v>105</v>
      </c>
    </row>
    <row r="4" spans="1:19" s="10" customFormat="1" ht="17.25" customHeight="1" x14ac:dyDescent="0.2">
      <c r="A4" s="264" t="s">
        <v>106</v>
      </c>
      <c r="B4" s="226" t="s">
        <v>158</v>
      </c>
      <c r="C4" s="227"/>
      <c r="D4" s="228"/>
      <c r="E4" s="263" t="s">
        <v>164</v>
      </c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</row>
    <row r="5" spans="1:19" s="10" customFormat="1" ht="126.75" customHeight="1" x14ac:dyDescent="0.2">
      <c r="A5" s="265"/>
      <c r="B5" s="229"/>
      <c r="C5" s="230"/>
      <c r="D5" s="231"/>
      <c r="E5" s="260" t="s">
        <v>159</v>
      </c>
      <c r="F5" s="261"/>
      <c r="G5" s="262"/>
      <c r="H5" s="260" t="s">
        <v>160</v>
      </c>
      <c r="I5" s="261"/>
      <c r="J5" s="262"/>
      <c r="K5" s="260" t="s">
        <v>161</v>
      </c>
      <c r="L5" s="261"/>
      <c r="M5" s="262"/>
      <c r="N5" s="260" t="s">
        <v>818</v>
      </c>
      <c r="O5" s="261"/>
      <c r="P5" s="262"/>
      <c r="Q5" s="260" t="s">
        <v>477</v>
      </c>
      <c r="R5" s="261"/>
      <c r="S5" s="262"/>
    </row>
    <row r="6" spans="1:19" s="12" customFormat="1" ht="53.25" customHeight="1" x14ac:dyDescent="0.2">
      <c r="A6" s="266"/>
      <c r="B6" s="138" t="s">
        <v>474</v>
      </c>
      <c r="C6" s="11" t="s">
        <v>111</v>
      </c>
      <c r="D6" s="138" t="s">
        <v>6</v>
      </c>
      <c r="E6" s="58" t="s">
        <v>474</v>
      </c>
      <c r="F6" s="17" t="s">
        <v>111</v>
      </c>
      <c r="G6" s="58" t="s">
        <v>6</v>
      </c>
      <c r="H6" s="58" t="s">
        <v>474</v>
      </c>
      <c r="I6" s="17" t="s">
        <v>111</v>
      </c>
      <c r="J6" s="58" t="s">
        <v>6</v>
      </c>
      <c r="K6" s="58" t="s">
        <v>474</v>
      </c>
      <c r="L6" s="17" t="s">
        <v>111</v>
      </c>
      <c r="M6" s="58" t="s">
        <v>6</v>
      </c>
      <c r="N6" s="58" t="s">
        <v>474</v>
      </c>
      <c r="O6" s="17" t="s">
        <v>111</v>
      </c>
      <c r="P6" s="58" t="s">
        <v>6</v>
      </c>
      <c r="Q6" s="58" t="s">
        <v>474</v>
      </c>
      <c r="R6" s="17" t="s">
        <v>111</v>
      </c>
      <c r="S6" s="58" t="s">
        <v>6</v>
      </c>
    </row>
    <row r="7" spans="1:19" s="21" customFormat="1" ht="36" customHeight="1" x14ac:dyDescent="0.2">
      <c r="A7" s="18" t="s">
        <v>112</v>
      </c>
      <c r="B7" s="19">
        <f>SUM(B8:B45)</f>
        <v>4530979.6609999994</v>
      </c>
      <c r="C7" s="19">
        <f>SUM(C8:C45)</f>
        <v>2139974.0109999999</v>
      </c>
      <c r="D7" s="19">
        <f>C7/B7*100</f>
        <v>47.229830436442569</v>
      </c>
      <c r="E7" s="20"/>
      <c r="F7" s="19"/>
      <c r="G7" s="20"/>
      <c r="H7" s="19">
        <f>SUM(H8:H45)</f>
        <v>3291115.5000000005</v>
      </c>
      <c r="I7" s="19">
        <f>SUM(I8:I45)</f>
        <v>1491602.4</v>
      </c>
      <c r="J7" s="19">
        <f>I7/H7*100</f>
        <v>45.32209215993786</v>
      </c>
      <c r="K7" s="19">
        <f>SUM(K8:K45)</f>
        <v>797452.6</v>
      </c>
      <c r="L7" s="19">
        <f>SUM(L8:L45)</f>
        <v>239237.39999999997</v>
      </c>
      <c r="M7" s="19">
        <f>L7/K7*100</f>
        <v>30.000203146870419</v>
      </c>
      <c r="N7" s="19">
        <f>SUM(N8:N45)</f>
        <v>375856.86099999998</v>
      </c>
      <c r="O7" s="19">
        <f>SUM(O8:O45)</f>
        <v>375856.86099999998</v>
      </c>
      <c r="P7" s="19">
        <f t="shared" ref="P7" si="0">O7/N7*100</f>
        <v>100</v>
      </c>
      <c r="Q7" s="19">
        <f>SUM(Q8:Q45)</f>
        <v>66554.7</v>
      </c>
      <c r="R7" s="19">
        <f>SUM(R8:R45)</f>
        <v>33277.35</v>
      </c>
      <c r="S7" s="19">
        <f t="shared" ref="S7:S36" si="1">R7/Q7*100</f>
        <v>50</v>
      </c>
    </row>
    <row r="8" spans="1:19" s="12" customFormat="1" ht="19.5" customHeight="1" x14ac:dyDescent="0.25">
      <c r="A8" s="13" t="s">
        <v>113</v>
      </c>
      <c r="B8" s="14">
        <f>E8+H8+K8+N8+Q8</f>
        <v>142246.37</v>
      </c>
      <c r="C8" s="14">
        <f>F8+I8+L8+O8+R8</f>
        <v>57805.319999999992</v>
      </c>
      <c r="D8" s="14">
        <f>C8/B8*100</f>
        <v>40.637465827774719</v>
      </c>
      <c r="E8" s="14"/>
      <c r="F8" s="15"/>
      <c r="G8" s="14"/>
      <c r="H8" s="14">
        <v>61074.5</v>
      </c>
      <c r="I8" s="14">
        <v>27483.599999999999</v>
      </c>
      <c r="J8" s="22">
        <f t="shared" ref="J8:J52" si="2">I8/H8*100</f>
        <v>45.000122800841588</v>
      </c>
      <c r="K8" s="14">
        <v>72311.8</v>
      </c>
      <c r="L8" s="14">
        <v>21693.599999999999</v>
      </c>
      <c r="M8" s="22">
        <f t="shared" ref="M8:M52" si="3">L8/K8*100</f>
        <v>30.000082974009771</v>
      </c>
      <c r="N8" s="14">
        <v>8396.17</v>
      </c>
      <c r="O8" s="14">
        <v>8396.17</v>
      </c>
      <c r="P8" s="22">
        <f>O8/N8*100</f>
        <v>100</v>
      </c>
      <c r="Q8" s="14">
        <v>463.9</v>
      </c>
      <c r="R8" s="14">
        <v>231.95</v>
      </c>
      <c r="S8" s="22">
        <f t="shared" si="1"/>
        <v>50</v>
      </c>
    </row>
    <row r="9" spans="1:19" s="12" customFormat="1" ht="15.75" x14ac:dyDescent="0.25">
      <c r="A9" s="13" t="s">
        <v>114</v>
      </c>
      <c r="B9" s="14">
        <f t="shared" ref="B9:C51" si="4">E9+H9+K9+N9+Q9</f>
        <v>83149.099999999991</v>
      </c>
      <c r="C9" s="14">
        <f t="shared" ref="C9:C50" si="5">F9+I9+L9+O9+R9</f>
        <v>36751.599999999999</v>
      </c>
      <c r="D9" s="14">
        <f t="shared" ref="D9:D52" si="6">C9/B9*100</f>
        <v>44.199636556499108</v>
      </c>
      <c r="E9" s="14"/>
      <c r="F9" s="15"/>
      <c r="G9" s="14"/>
      <c r="H9" s="14">
        <v>77073.399999999994</v>
      </c>
      <c r="I9" s="14">
        <v>34683</v>
      </c>
      <c r="J9" s="22">
        <f t="shared" si="2"/>
        <v>44.999961076065162</v>
      </c>
      <c r="K9" s="14">
        <v>4844.8999999999996</v>
      </c>
      <c r="L9" s="14">
        <v>1453.2</v>
      </c>
      <c r="M9" s="22">
        <f t="shared" si="3"/>
        <v>29.994427129558922</v>
      </c>
      <c r="N9" s="14"/>
      <c r="O9" s="14"/>
      <c r="P9" s="22"/>
      <c r="Q9" s="14">
        <v>1230.8</v>
      </c>
      <c r="R9" s="14">
        <v>615.4</v>
      </c>
      <c r="S9" s="22">
        <f t="shared" si="1"/>
        <v>50</v>
      </c>
    </row>
    <row r="10" spans="1:19" s="12" customFormat="1" ht="15.75" x14ac:dyDescent="0.25">
      <c r="A10" s="13" t="s">
        <v>115</v>
      </c>
      <c r="B10" s="14">
        <f t="shared" si="4"/>
        <v>128177.2</v>
      </c>
      <c r="C10" s="14">
        <f t="shared" si="5"/>
        <v>57741.799999999996</v>
      </c>
      <c r="D10" s="14">
        <f t="shared" si="6"/>
        <v>45.048417347234917</v>
      </c>
      <c r="E10" s="14"/>
      <c r="F10" s="15"/>
      <c r="G10" s="14"/>
      <c r="H10" s="14">
        <v>126936</v>
      </c>
      <c r="I10" s="14">
        <v>57121.2</v>
      </c>
      <c r="J10" s="22">
        <f t="shared" si="2"/>
        <v>44.999999999999993</v>
      </c>
      <c r="K10" s="14"/>
      <c r="L10" s="14"/>
      <c r="M10" s="22"/>
      <c r="N10" s="14"/>
      <c r="O10" s="14"/>
      <c r="P10" s="22"/>
      <c r="Q10" s="14">
        <v>1241.2</v>
      </c>
      <c r="R10" s="14">
        <v>620.6</v>
      </c>
      <c r="S10" s="22">
        <f t="shared" si="1"/>
        <v>50</v>
      </c>
    </row>
    <row r="11" spans="1:19" s="12" customFormat="1" ht="15.75" customHeight="1" x14ac:dyDescent="0.25">
      <c r="A11" s="13" t="s">
        <v>116</v>
      </c>
      <c r="B11" s="14">
        <f t="shared" si="4"/>
        <v>113762.2</v>
      </c>
      <c r="C11" s="14">
        <f t="shared" si="5"/>
        <v>50288.549999999996</v>
      </c>
      <c r="D11" s="14">
        <f t="shared" si="6"/>
        <v>44.204973180898399</v>
      </c>
      <c r="E11" s="14"/>
      <c r="F11" s="15"/>
      <c r="G11" s="14"/>
      <c r="H11" s="14">
        <v>107702.3</v>
      </c>
      <c r="I11" s="14">
        <v>48466.2</v>
      </c>
      <c r="J11" s="22">
        <f t="shared" si="2"/>
        <v>45.000153200070933</v>
      </c>
      <c r="K11" s="14">
        <v>6039.2</v>
      </c>
      <c r="L11" s="14">
        <v>1812</v>
      </c>
      <c r="M11" s="22">
        <f t="shared" si="3"/>
        <v>30.003974036296199</v>
      </c>
      <c r="N11" s="14"/>
      <c r="O11" s="14"/>
      <c r="P11" s="22"/>
      <c r="Q11" s="14">
        <v>20.7</v>
      </c>
      <c r="R11" s="14">
        <v>10.35</v>
      </c>
      <c r="S11" s="22">
        <f t="shared" si="1"/>
        <v>50</v>
      </c>
    </row>
    <row r="12" spans="1:19" s="12" customFormat="1" ht="15.75" x14ac:dyDescent="0.25">
      <c r="A12" s="13" t="s">
        <v>117</v>
      </c>
      <c r="B12" s="14">
        <f t="shared" si="4"/>
        <v>3449</v>
      </c>
      <c r="C12" s="14">
        <f t="shared" si="5"/>
        <v>1724.5</v>
      </c>
      <c r="D12" s="14">
        <f t="shared" si="6"/>
        <v>50</v>
      </c>
      <c r="E12" s="14"/>
      <c r="F12" s="15"/>
      <c r="G12" s="14"/>
      <c r="H12" s="14"/>
      <c r="I12" s="14"/>
      <c r="J12" s="22"/>
      <c r="K12" s="14"/>
      <c r="L12" s="14"/>
      <c r="M12" s="22"/>
      <c r="N12" s="14"/>
      <c r="O12" s="14"/>
      <c r="P12" s="22"/>
      <c r="Q12" s="14">
        <v>3449</v>
      </c>
      <c r="R12" s="14">
        <v>1724.5</v>
      </c>
      <c r="S12" s="22">
        <f t="shared" si="1"/>
        <v>50</v>
      </c>
    </row>
    <row r="13" spans="1:19" s="12" customFormat="1" ht="15.75" x14ac:dyDescent="0.25">
      <c r="A13" s="13" t="s">
        <v>118</v>
      </c>
      <c r="B13" s="14">
        <f t="shared" si="4"/>
        <v>166405.70000000001</v>
      </c>
      <c r="C13" s="14">
        <f t="shared" si="5"/>
        <v>75115.950000000012</v>
      </c>
      <c r="D13" s="14">
        <f t="shared" si="6"/>
        <v>45.140250604396371</v>
      </c>
      <c r="E13" s="14"/>
      <c r="F13" s="15"/>
      <c r="G13" s="14"/>
      <c r="H13" s="14">
        <v>161741</v>
      </c>
      <c r="I13" s="14">
        <v>72783.600000000006</v>
      </c>
      <c r="J13" s="22">
        <f t="shared" si="2"/>
        <v>45.000092740863487</v>
      </c>
      <c r="K13" s="14"/>
      <c r="L13" s="14"/>
      <c r="M13" s="22"/>
      <c r="N13" s="14"/>
      <c r="O13" s="14"/>
      <c r="P13" s="22"/>
      <c r="Q13" s="14">
        <v>4664.7</v>
      </c>
      <c r="R13" s="14">
        <v>2332.35</v>
      </c>
      <c r="S13" s="22">
        <f t="shared" si="1"/>
        <v>50</v>
      </c>
    </row>
    <row r="14" spans="1:19" s="12" customFormat="1" ht="15.75" x14ac:dyDescent="0.25">
      <c r="A14" s="13" t="s">
        <v>119</v>
      </c>
      <c r="B14" s="14">
        <f t="shared" si="4"/>
        <v>81930.5</v>
      </c>
      <c r="C14" s="14">
        <f t="shared" si="5"/>
        <v>30558.550000000003</v>
      </c>
      <c r="D14" s="14">
        <f t="shared" si="6"/>
        <v>37.29813683548862</v>
      </c>
      <c r="E14" s="14"/>
      <c r="F14" s="15"/>
      <c r="G14" s="14"/>
      <c r="H14" s="14">
        <v>38803.1</v>
      </c>
      <c r="I14" s="14">
        <v>17461.2</v>
      </c>
      <c r="J14" s="22">
        <f t="shared" si="2"/>
        <v>44.999497462831584</v>
      </c>
      <c r="K14" s="14">
        <v>42333.1</v>
      </c>
      <c r="L14" s="14">
        <v>12700.2</v>
      </c>
      <c r="M14" s="22">
        <f t="shared" si="3"/>
        <v>30.000637798791018</v>
      </c>
      <c r="N14" s="14"/>
      <c r="O14" s="14"/>
      <c r="P14" s="22"/>
      <c r="Q14" s="14">
        <v>794.3</v>
      </c>
      <c r="R14" s="14">
        <v>397.15</v>
      </c>
      <c r="S14" s="22">
        <f t="shared" si="1"/>
        <v>50</v>
      </c>
    </row>
    <row r="15" spans="1:19" s="12" customFormat="1" ht="15.75" x14ac:dyDescent="0.25">
      <c r="A15" s="13" t="s">
        <v>120</v>
      </c>
      <c r="B15" s="14">
        <f t="shared" si="4"/>
        <v>135212</v>
      </c>
      <c r="C15" s="14">
        <f t="shared" si="5"/>
        <v>82396.800000000003</v>
      </c>
      <c r="D15" s="14">
        <f t="shared" si="6"/>
        <v>60.938969913912963</v>
      </c>
      <c r="E15" s="14"/>
      <c r="F15" s="15"/>
      <c r="G15" s="14"/>
      <c r="H15" s="14">
        <v>92184</v>
      </c>
      <c r="I15" s="14">
        <v>41482.800000000003</v>
      </c>
      <c r="J15" s="22">
        <f t="shared" si="2"/>
        <v>45</v>
      </c>
      <c r="K15" s="14"/>
      <c r="L15" s="14"/>
      <c r="M15" s="22"/>
      <c r="N15" s="14">
        <v>38800</v>
      </c>
      <c r="O15" s="14">
        <v>38800</v>
      </c>
      <c r="P15" s="22">
        <f t="shared" ref="P15:P44" si="7">O15/N15*100</f>
        <v>100</v>
      </c>
      <c r="Q15" s="14">
        <v>4228</v>
      </c>
      <c r="R15" s="14">
        <v>2114</v>
      </c>
      <c r="S15" s="22">
        <f t="shared" si="1"/>
        <v>50</v>
      </c>
    </row>
    <row r="16" spans="1:19" s="12" customFormat="1" ht="15.75" x14ac:dyDescent="0.25">
      <c r="A16" s="13" t="s">
        <v>121</v>
      </c>
      <c r="B16" s="14">
        <f t="shared" si="4"/>
        <v>65290.100000000006</v>
      </c>
      <c r="C16" s="14">
        <f t="shared" si="5"/>
        <v>29517.5</v>
      </c>
      <c r="D16" s="14">
        <f t="shared" si="6"/>
        <v>45.209763807989262</v>
      </c>
      <c r="E16" s="14"/>
      <c r="F16" s="15"/>
      <c r="G16" s="14"/>
      <c r="H16" s="14">
        <v>42234.400000000001</v>
      </c>
      <c r="I16" s="14">
        <v>19005.599999999999</v>
      </c>
      <c r="J16" s="22">
        <f t="shared" si="2"/>
        <v>45.000284128577647</v>
      </c>
      <c r="K16" s="14">
        <v>17579.900000000001</v>
      </c>
      <c r="L16" s="14">
        <v>5274</v>
      </c>
      <c r="M16" s="22">
        <f t="shared" si="3"/>
        <v>30.000170649434864</v>
      </c>
      <c r="N16" s="14">
        <v>5000</v>
      </c>
      <c r="O16" s="14">
        <v>5000</v>
      </c>
      <c r="P16" s="22">
        <f t="shared" si="7"/>
        <v>100</v>
      </c>
      <c r="Q16" s="14">
        <v>475.8</v>
      </c>
      <c r="R16" s="14">
        <v>237.9</v>
      </c>
      <c r="S16" s="22">
        <f t="shared" si="1"/>
        <v>50</v>
      </c>
    </row>
    <row r="17" spans="1:19" s="12" customFormat="1" ht="15.75" x14ac:dyDescent="0.25">
      <c r="A17" s="13" t="s">
        <v>122</v>
      </c>
      <c r="B17" s="14">
        <f t="shared" si="4"/>
        <v>137225.5</v>
      </c>
      <c r="C17" s="14">
        <f t="shared" si="5"/>
        <v>59088.65</v>
      </c>
      <c r="D17" s="14">
        <f t="shared" si="6"/>
        <v>43.05952610848567</v>
      </c>
      <c r="E17" s="14"/>
      <c r="F17" s="15"/>
      <c r="G17" s="14"/>
      <c r="H17" s="14">
        <v>108718.5</v>
      </c>
      <c r="I17" s="14">
        <v>48923.4</v>
      </c>
      <c r="J17" s="22">
        <f t="shared" si="2"/>
        <v>45.000068985499247</v>
      </c>
      <c r="K17" s="14">
        <v>25441.7</v>
      </c>
      <c r="L17" s="14">
        <v>7632.6</v>
      </c>
      <c r="M17" s="22">
        <f t="shared" si="3"/>
        <v>30.000353749945958</v>
      </c>
      <c r="N17" s="14">
        <v>2000</v>
      </c>
      <c r="O17" s="14">
        <v>2000</v>
      </c>
      <c r="P17" s="22">
        <f t="shared" si="7"/>
        <v>100</v>
      </c>
      <c r="Q17" s="14">
        <v>1065.3</v>
      </c>
      <c r="R17" s="14">
        <v>532.65</v>
      </c>
      <c r="S17" s="22">
        <f t="shared" si="1"/>
        <v>50</v>
      </c>
    </row>
    <row r="18" spans="1:19" s="12" customFormat="1" ht="15.75" x14ac:dyDescent="0.25">
      <c r="A18" s="13" t="s">
        <v>123</v>
      </c>
      <c r="B18" s="14">
        <f t="shared" si="4"/>
        <v>66315.600000000006</v>
      </c>
      <c r="C18" s="14">
        <f t="shared" si="5"/>
        <v>32514.050000000003</v>
      </c>
      <c r="D18" s="14">
        <f t="shared" si="6"/>
        <v>49.029263099481874</v>
      </c>
      <c r="E18" s="14"/>
      <c r="F18" s="15"/>
      <c r="G18" s="14"/>
      <c r="H18" s="14">
        <v>27277.9</v>
      </c>
      <c r="I18" s="14">
        <v>14274.9</v>
      </c>
      <c r="J18" s="22">
        <f t="shared" si="2"/>
        <v>52.331374482639795</v>
      </c>
      <c r="K18" s="14">
        <v>28899.4</v>
      </c>
      <c r="L18" s="14">
        <v>8670</v>
      </c>
      <c r="M18" s="22">
        <f t="shared" si="3"/>
        <v>30.00062285030139</v>
      </c>
      <c r="N18" s="14">
        <v>9000</v>
      </c>
      <c r="O18" s="14">
        <v>9000</v>
      </c>
      <c r="P18" s="22">
        <f t="shared" si="7"/>
        <v>100</v>
      </c>
      <c r="Q18" s="14">
        <v>1138.3</v>
      </c>
      <c r="R18" s="14">
        <v>569.15</v>
      </c>
      <c r="S18" s="22">
        <f t="shared" si="1"/>
        <v>50</v>
      </c>
    </row>
    <row r="19" spans="1:19" s="12" customFormat="1" ht="15.75" x14ac:dyDescent="0.25">
      <c r="A19" s="13" t="s">
        <v>124</v>
      </c>
      <c r="B19" s="14">
        <f t="shared" si="4"/>
        <v>86124.900000000009</v>
      </c>
      <c r="C19" s="14">
        <f t="shared" si="5"/>
        <v>39125.450000000004</v>
      </c>
      <c r="D19" s="14">
        <f t="shared" si="6"/>
        <v>45.428731992722199</v>
      </c>
      <c r="E19" s="14"/>
      <c r="F19" s="15"/>
      <c r="G19" s="14"/>
      <c r="H19" s="14">
        <v>24736.9</v>
      </c>
      <c r="I19" s="14">
        <v>11131.8</v>
      </c>
      <c r="J19" s="22">
        <f t="shared" si="2"/>
        <v>45.000788296027388</v>
      </c>
      <c r="K19" s="14">
        <v>47251.9</v>
      </c>
      <c r="L19" s="14">
        <v>14175.6</v>
      </c>
      <c r="M19" s="22">
        <f t="shared" si="3"/>
        <v>30.000063489510474</v>
      </c>
      <c r="N19" s="14">
        <v>13500</v>
      </c>
      <c r="O19" s="14">
        <v>13500</v>
      </c>
      <c r="P19" s="22">
        <f t="shared" si="7"/>
        <v>100</v>
      </c>
      <c r="Q19" s="14">
        <v>636.1</v>
      </c>
      <c r="R19" s="14">
        <v>318.05</v>
      </c>
      <c r="S19" s="22">
        <f t="shared" si="1"/>
        <v>50</v>
      </c>
    </row>
    <row r="20" spans="1:19" s="12" customFormat="1" ht="15.75" x14ac:dyDescent="0.25">
      <c r="A20" s="13" t="s">
        <v>125</v>
      </c>
      <c r="B20" s="14">
        <f t="shared" si="4"/>
        <v>180034.76</v>
      </c>
      <c r="C20" s="14">
        <f t="shared" si="5"/>
        <v>77884.760000000009</v>
      </c>
      <c r="D20" s="14">
        <f t="shared" si="6"/>
        <v>43.260956939648771</v>
      </c>
      <c r="E20" s="14"/>
      <c r="F20" s="15"/>
      <c r="G20" s="14"/>
      <c r="H20" s="14">
        <v>86679.4</v>
      </c>
      <c r="I20" s="14">
        <v>39006</v>
      </c>
      <c r="J20" s="22">
        <f t="shared" si="2"/>
        <v>45.000311492696078</v>
      </c>
      <c r="K20" s="14">
        <v>76872.100000000006</v>
      </c>
      <c r="L20" s="14">
        <v>23061.599999999999</v>
      </c>
      <c r="M20" s="22">
        <f t="shared" si="3"/>
        <v>29.999960974137558</v>
      </c>
      <c r="N20" s="14">
        <v>15151.06</v>
      </c>
      <c r="O20" s="14">
        <v>15151.06</v>
      </c>
      <c r="P20" s="22">
        <f t="shared" si="7"/>
        <v>100</v>
      </c>
      <c r="Q20" s="14">
        <v>1332.2</v>
      </c>
      <c r="R20" s="14">
        <v>666.1</v>
      </c>
      <c r="S20" s="22">
        <f t="shared" si="1"/>
        <v>50</v>
      </c>
    </row>
    <row r="21" spans="1:19" s="12" customFormat="1" ht="15.75" x14ac:dyDescent="0.25">
      <c r="A21" s="13" t="s">
        <v>126</v>
      </c>
      <c r="B21" s="14">
        <f t="shared" si="4"/>
        <v>88824.7</v>
      </c>
      <c r="C21" s="14">
        <f t="shared" si="5"/>
        <v>31678</v>
      </c>
      <c r="D21" s="14">
        <f t="shared" si="6"/>
        <v>35.663503507470331</v>
      </c>
      <c r="E21" s="14"/>
      <c r="F21" s="15"/>
      <c r="G21" s="14"/>
      <c r="H21" s="14">
        <v>8687</v>
      </c>
      <c r="I21" s="14">
        <v>3909</v>
      </c>
      <c r="J21" s="22">
        <f t="shared" si="2"/>
        <v>44.998273281915509</v>
      </c>
      <c r="K21" s="14">
        <v>73998.5</v>
      </c>
      <c r="L21" s="14">
        <v>22199.4</v>
      </c>
      <c r="M21" s="22">
        <f t="shared" si="3"/>
        <v>29.999797293188379</v>
      </c>
      <c r="N21" s="14">
        <v>5000</v>
      </c>
      <c r="O21" s="14">
        <v>5000</v>
      </c>
      <c r="P21" s="22">
        <f t="shared" si="7"/>
        <v>100</v>
      </c>
      <c r="Q21" s="14">
        <v>1139.2</v>
      </c>
      <c r="R21" s="14">
        <v>569.6</v>
      </c>
      <c r="S21" s="22">
        <f t="shared" si="1"/>
        <v>50</v>
      </c>
    </row>
    <row r="22" spans="1:19" s="12" customFormat="1" ht="15.75" x14ac:dyDescent="0.25">
      <c r="A22" s="13" t="s">
        <v>127</v>
      </c>
      <c r="B22" s="14">
        <f t="shared" si="4"/>
        <v>89478.299999999988</v>
      </c>
      <c r="C22" s="14">
        <f t="shared" si="5"/>
        <v>46154.15</v>
      </c>
      <c r="D22" s="14">
        <f t="shared" si="6"/>
        <v>51.581389007167111</v>
      </c>
      <c r="E22" s="14"/>
      <c r="F22" s="15"/>
      <c r="G22" s="14"/>
      <c r="H22" s="14">
        <v>70295.899999999994</v>
      </c>
      <c r="I22" s="14">
        <v>31633.200000000001</v>
      </c>
      <c r="J22" s="22">
        <f t="shared" si="2"/>
        <v>45.00006401511326</v>
      </c>
      <c r="K22" s="14">
        <v>5351.7</v>
      </c>
      <c r="L22" s="14">
        <v>1605.6</v>
      </c>
      <c r="M22" s="22">
        <f t="shared" si="3"/>
        <v>30.001681708615951</v>
      </c>
      <c r="N22" s="14">
        <v>12000</v>
      </c>
      <c r="O22" s="14">
        <v>12000</v>
      </c>
      <c r="P22" s="22">
        <f t="shared" si="7"/>
        <v>100</v>
      </c>
      <c r="Q22" s="14">
        <v>1830.7</v>
      </c>
      <c r="R22" s="14">
        <v>915.35</v>
      </c>
      <c r="S22" s="22">
        <f t="shared" si="1"/>
        <v>50</v>
      </c>
    </row>
    <row r="23" spans="1:19" s="12" customFormat="1" ht="15.75" x14ac:dyDescent="0.25">
      <c r="A23" s="13" t="s">
        <v>128</v>
      </c>
      <c r="B23" s="14">
        <f t="shared" si="4"/>
        <v>189107.8</v>
      </c>
      <c r="C23" s="14">
        <f t="shared" si="5"/>
        <v>93985.7</v>
      </c>
      <c r="D23" s="14">
        <f t="shared" si="6"/>
        <v>49.6995364548686</v>
      </c>
      <c r="E23" s="14"/>
      <c r="F23" s="15"/>
      <c r="G23" s="14"/>
      <c r="H23" s="14">
        <v>164533.79999999999</v>
      </c>
      <c r="I23" s="14">
        <v>74040</v>
      </c>
      <c r="J23" s="22">
        <f t="shared" si="2"/>
        <v>44.9998723666505</v>
      </c>
      <c r="K23" s="14">
        <v>5457.4</v>
      </c>
      <c r="L23" s="14">
        <v>1637.4</v>
      </c>
      <c r="M23" s="22">
        <f t="shared" si="3"/>
        <v>30.003298273903329</v>
      </c>
      <c r="N23" s="14">
        <v>17500</v>
      </c>
      <c r="O23" s="14">
        <v>17500</v>
      </c>
      <c r="P23" s="22">
        <f t="shared" si="7"/>
        <v>100</v>
      </c>
      <c r="Q23" s="14">
        <v>1616.6</v>
      </c>
      <c r="R23" s="14">
        <v>808.3</v>
      </c>
      <c r="S23" s="22">
        <f t="shared" si="1"/>
        <v>50</v>
      </c>
    </row>
    <row r="24" spans="1:19" s="12" customFormat="1" ht="15.75" x14ac:dyDescent="0.25">
      <c r="A24" s="13" t="s">
        <v>129</v>
      </c>
      <c r="B24" s="14">
        <f t="shared" si="4"/>
        <v>126202.8</v>
      </c>
      <c r="C24" s="14">
        <f t="shared" si="5"/>
        <v>55200.35</v>
      </c>
      <c r="D24" s="14">
        <f t="shared" si="6"/>
        <v>43.739401978403016</v>
      </c>
      <c r="E24" s="14"/>
      <c r="F24" s="15"/>
      <c r="G24" s="14"/>
      <c r="H24" s="14">
        <v>93921.1</v>
      </c>
      <c r="I24" s="14">
        <v>42264.6</v>
      </c>
      <c r="J24" s="22">
        <f t="shared" si="2"/>
        <v>45.000111795964912</v>
      </c>
      <c r="K24" s="14">
        <v>26027</v>
      </c>
      <c r="L24" s="14">
        <v>7808.4</v>
      </c>
      <c r="M24" s="22">
        <f t="shared" si="3"/>
        <v>30.001152649172013</v>
      </c>
      <c r="N24" s="14">
        <v>4000</v>
      </c>
      <c r="O24" s="14">
        <v>4000</v>
      </c>
      <c r="P24" s="22">
        <f t="shared" si="7"/>
        <v>100</v>
      </c>
      <c r="Q24" s="14">
        <v>2254.6999999999998</v>
      </c>
      <c r="R24" s="14">
        <v>1127.3499999999999</v>
      </c>
      <c r="S24" s="22">
        <f t="shared" si="1"/>
        <v>50</v>
      </c>
    </row>
    <row r="25" spans="1:19" s="12" customFormat="1" ht="15.75" x14ac:dyDescent="0.25">
      <c r="A25" s="13" t="s">
        <v>130</v>
      </c>
      <c r="B25" s="14">
        <f t="shared" si="4"/>
        <v>82978.599999999991</v>
      </c>
      <c r="C25" s="14">
        <f t="shared" si="5"/>
        <v>37107.549999999996</v>
      </c>
      <c r="D25" s="14">
        <f t="shared" si="6"/>
        <v>44.71942163401166</v>
      </c>
      <c r="E25" s="14"/>
      <c r="F25" s="15"/>
      <c r="G25" s="14"/>
      <c r="H25" s="14">
        <v>60569.599999999999</v>
      </c>
      <c r="I25" s="14">
        <v>27256.2</v>
      </c>
      <c r="J25" s="22">
        <f t="shared" si="2"/>
        <v>44.999801880811496</v>
      </c>
      <c r="K25" s="14">
        <v>17038.099999999999</v>
      </c>
      <c r="L25" s="14">
        <v>5111.3999999999996</v>
      </c>
      <c r="M25" s="22">
        <f t="shared" si="3"/>
        <v>29.999823924029091</v>
      </c>
      <c r="N25" s="14">
        <v>4109</v>
      </c>
      <c r="O25" s="14">
        <v>4109</v>
      </c>
      <c r="P25" s="22">
        <f t="shared" si="7"/>
        <v>100</v>
      </c>
      <c r="Q25" s="14">
        <v>1261.9000000000001</v>
      </c>
      <c r="R25" s="14">
        <v>630.95000000000005</v>
      </c>
      <c r="S25" s="22">
        <f t="shared" si="1"/>
        <v>50</v>
      </c>
    </row>
    <row r="26" spans="1:19" s="12" customFormat="1" ht="15.75" x14ac:dyDescent="0.25">
      <c r="A26" s="13" t="s">
        <v>131</v>
      </c>
      <c r="B26" s="14">
        <f t="shared" si="4"/>
        <v>114997.4</v>
      </c>
      <c r="C26" s="14">
        <f t="shared" si="5"/>
        <v>53519.4</v>
      </c>
      <c r="D26" s="14">
        <f t="shared" si="6"/>
        <v>46.539660896681148</v>
      </c>
      <c r="E26" s="14"/>
      <c r="F26" s="15"/>
      <c r="G26" s="14"/>
      <c r="H26" s="14">
        <v>83351.5</v>
      </c>
      <c r="I26" s="14">
        <v>37508.400000000001</v>
      </c>
      <c r="J26" s="22">
        <f t="shared" si="2"/>
        <v>45.00026994115283</v>
      </c>
      <c r="K26" s="14">
        <v>21559.9</v>
      </c>
      <c r="L26" s="14">
        <v>6468</v>
      </c>
      <c r="M26" s="22">
        <f t="shared" si="3"/>
        <v>30.000139147213112</v>
      </c>
      <c r="N26" s="14">
        <v>9000</v>
      </c>
      <c r="O26" s="14">
        <v>9000</v>
      </c>
      <c r="P26" s="22">
        <f t="shared" si="7"/>
        <v>100</v>
      </c>
      <c r="Q26" s="14">
        <v>1086</v>
      </c>
      <c r="R26" s="14">
        <v>543</v>
      </c>
      <c r="S26" s="22">
        <f t="shared" si="1"/>
        <v>50</v>
      </c>
    </row>
    <row r="27" spans="1:19" s="12" customFormat="1" ht="15.75" x14ac:dyDescent="0.25">
      <c r="A27" s="13" t="s">
        <v>132</v>
      </c>
      <c r="B27" s="14">
        <f t="shared" si="4"/>
        <v>202909.6</v>
      </c>
      <c r="C27" s="14">
        <f t="shared" si="5"/>
        <v>91379.5</v>
      </c>
      <c r="D27" s="14">
        <f t="shared" si="6"/>
        <v>45.034586830785727</v>
      </c>
      <c r="E27" s="14"/>
      <c r="F27" s="15"/>
      <c r="G27" s="14"/>
      <c r="H27" s="14">
        <v>201511.4</v>
      </c>
      <c r="I27" s="14">
        <v>90680.4</v>
      </c>
      <c r="J27" s="22">
        <f t="shared" si="2"/>
        <v>45.000133987456785</v>
      </c>
      <c r="K27" s="14"/>
      <c r="L27" s="14"/>
      <c r="M27" s="22"/>
      <c r="N27" s="14"/>
      <c r="O27" s="14"/>
      <c r="P27" s="22"/>
      <c r="Q27" s="14">
        <v>1398.2</v>
      </c>
      <c r="R27" s="14">
        <v>699.1</v>
      </c>
      <c r="S27" s="22">
        <f t="shared" si="1"/>
        <v>50</v>
      </c>
    </row>
    <row r="28" spans="1:19" s="12" customFormat="1" ht="15" customHeight="1" x14ac:dyDescent="0.25">
      <c r="A28" s="13" t="s">
        <v>133</v>
      </c>
      <c r="B28" s="14">
        <f t="shared" si="4"/>
        <v>98033.900000000009</v>
      </c>
      <c r="C28" s="14">
        <f t="shared" si="5"/>
        <v>56098.55</v>
      </c>
      <c r="D28" s="14">
        <f t="shared" si="6"/>
        <v>57.223623664875113</v>
      </c>
      <c r="E28" s="14"/>
      <c r="F28" s="15"/>
      <c r="G28" s="14"/>
      <c r="H28" s="14">
        <v>81437.8</v>
      </c>
      <c r="I28" s="14">
        <v>45246.9</v>
      </c>
      <c r="J28" s="22">
        <f t="shared" si="2"/>
        <v>55.560071612936504</v>
      </c>
      <c r="K28" s="14">
        <v>7230.8</v>
      </c>
      <c r="L28" s="14">
        <v>2169</v>
      </c>
      <c r="M28" s="22">
        <f t="shared" si="3"/>
        <v>29.996680865187809</v>
      </c>
      <c r="N28" s="14">
        <v>8000</v>
      </c>
      <c r="O28" s="14">
        <v>8000</v>
      </c>
      <c r="P28" s="22">
        <f t="shared" si="7"/>
        <v>100</v>
      </c>
      <c r="Q28" s="14">
        <v>1365.3</v>
      </c>
      <c r="R28" s="14">
        <v>682.65</v>
      </c>
      <c r="S28" s="22">
        <f t="shared" si="1"/>
        <v>50</v>
      </c>
    </row>
    <row r="29" spans="1:19" s="12" customFormat="1" ht="15.75" x14ac:dyDescent="0.25">
      <c r="A29" s="13" t="s">
        <v>134</v>
      </c>
      <c r="B29" s="14">
        <f t="shared" si="4"/>
        <v>213799.08900000004</v>
      </c>
      <c r="C29" s="14">
        <f t="shared" si="5"/>
        <v>100597.939</v>
      </c>
      <c r="D29" s="14">
        <f t="shared" si="6"/>
        <v>47.052557366135453</v>
      </c>
      <c r="E29" s="14"/>
      <c r="F29" s="15"/>
      <c r="G29" s="14"/>
      <c r="H29" s="14">
        <v>177089.2</v>
      </c>
      <c r="I29" s="14">
        <v>79690.2</v>
      </c>
      <c r="J29" s="22">
        <f t="shared" si="2"/>
        <v>45.000033881230472</v>
      </c>
      <c r="K29" s="14">
        <v>20849.099999999999</v>
      </c>
      <c r="L29" s="14">
        <v>6255</v>
      </c>
      <c r="M29" s="22">
        <f t="shared" si="3"/>
        <v>30.001295019928918</v>
      </c>
      <c r="N29" s="14">
        <v>13444.689</v>
      </c>
      <c r="O29" s="14">
        <v>13444.689</v>
      </c>
      <c r="P29" s="22">
        <f t="shared" si="7"/>
        <v>100</v>
      </c>
      <c r="Q29" s="14">
        <v>2416.1</v>
      </c>
      <c r="R29" s="14">
        <v>1208.05</v>
      </c>
      <c r="S29" s="22">
        <f t="shared" si="1"/>
        <v>50</v>
      </c>
    </row>
    <row r="30" spans="1:19" s="12" customFormat="1" ht="15.75" x14ac:dyDescent="0.25">
      <c r="A30" s="13" t="s">
        <v>135</v>
      </c>
      <c r="B30" s="14">
        <f t="shared" si="4"/>
        <v>158554</v>
      </c>
      <c r="C30" s="14">
        <f t="shared" si="5"/>
        <v>64282.2</v>
      </c>
      <c r="D30" s="14">
        <f t="shared" si="6"/>
        <v>40.542780377663128</v>
      </c>
      <c r="E30" s="14"/>
      <c r="F30" s="15"/>
      <c r="G30" s="14"/>
      <c r="H30" s="14">
        <v>99776.4</v>
      </c>
      <c r="I30" s="14">
        <v>44899.199999999997</v>
      </c>
      <c r="J30" s="22">
        <f t="shared" si="2"/>
        <v>44.999819596618039</v>
      </c>
      <c r="K30" s="14">
        <v>55029.599999999999</v>
      </c>
      <c r="L30" s="14">
        <v>16509</v>
      </c>
      <c r="M30" s="22">
        <f t="shared" si="3"/>
        <v>30.000218064459855</v>
      </c>
      <c r="N30" s="14">
        <v>2000</v>
      </c>
      <c r="O30" s="14">
        <v>2000</v>
      </c>
      <c r="P30" s="22">
        <f t="shared" si="7"/>
        <v>100</v>
      </c>
      <c r="Q30" s="14">
        <v>1748</v>
      </c>
      <c r="R30" s="14">
        <v>874</v>
      </c>
      <c r="S30" s="22">
        <f t="shared" si="1"/>
        <v>50</v>
      </c>
    </row>
    <row r="31" spans="1:19" s="12" customFormat="1" ht="15.75" x14ac:dyDescent="0.25">
      <c r="A31" s="13" t="s">
        <v>136</v>
      </c>
      <c r="B31" s="14">
        <f t="shared" si="4"/>
        <v>87011.9</v>
      </c>
      <c r="C31" s="14">
        <f t="shared" si="5"/>
        <v>38927.25</v>
      </c>
      <c r="D31" s="14">
        <f t="shared" si="6"/>
        <v>44.737846202645848</v>
      </c>
      <c r="E31" s="14"/>
      <c r="F31" s="15"/>
      <c r="G31" s="14"/>
      <c r="H31" s="14">
        <v>43886.1</v>
      </c>
      <c r="I31" s="14">
        <v>19749</v>
      </c>
      <c r="J31" s="22">
        <f t="shared" si="2"/>
        <v>45.000581049580617</v>
      </c>
      <c r="K31" s="14">
        <v>33545.9</v>
      </c>
      <c r="L31" s="14">
        <v>10063.799999999999</v>
      </c>
      <c r="M31" s="22">
        <f t="shared" si="3"/>
        <v>30.000089429706755</v>
      </c>
      <c r="N31" s="14">
        <v>8649</v>
      </c>
      <c r="O31" s="14">
        <v>8649</v>
      </c>
      <c r="P31" s="22">
        <f t="shared" si="7"/>
        <v>100</v>
      </c>
      <c r="Q31" s="14">
        <v>930.9</v>
      </c>
      <c r="R31" s="14">
        <v>465.45</v>
      </c>
      <c r="S31" s="22">
        <f t="shared" si="1"/>
        <v>50</v>
      </c>
    </row>
    <row r="32" spans="1:19" s="12" customFormat="1" ht="15.75" x14ac:dyDescent="0.25">
      <c r="A32" s="13" t="s">
        <v>137</v>
      </c>
      <c r="B32" s="14">
        <f t="shared" si="4"/>
        <v>207078.30000000002</v>
      </c>
      <c r="C32" s="14">
        <f t="shared" si="5"/>
        <v>110113.60000000001</v>
      </c>
      <c r="D32" s="14">
        <f t="shared" si="6"/>
        <v>53.174861875918431</v>
      </c>
      <c r="E32" s="14"/>
      <c r="F32" s="15"/>
      <c r="G32" s="14"/>
      <c r="H32" s="14">
        <v>174513.1</v>
      </c>
      <c r="I32" s="14">
        <v>78531</v>
      </c>
      <c r="J32" s="22">
        <f t="shared" si="2"/>
        <v>45.000060167402907</v>
      </c>
      <c r="K32" s="14"/>
      <c r="L32" s="14"/>
      <c r="M32" s="22"/>
      <c r="N32" s="14">
        <v>30600</v>
      </c>
      <c r="O32" s="14">
        <v>30600</v>
      </c>
      <c r="P32" s="22">
        <f t="shared" si="7"/>
        <v>100</v>
      </c>
      <c r="Q32" s="14">
        <v>1965.2</v>
      </c>
      <c r="R32" s="14">
        <v>982.6</v>
      </c>
      <c r="S32" s="22">
        <f t="shared" si="1"/>
        <v>50</v>
      </c>
    </row>
    <row r="33" spans="1:19" s="12" customFormat="1" ht="15.75" x14ac:dyDescent="0.25">
      <c r="A33" s="13" t="s">
        <v>138</v>
      </c>
      <c r="B33" s="14">
        <f t="shared" si="4"/>
        <v>130350.00000000001</v>
      </c>
      <c r="C33" s="14">
        <f t="shared" si="5"/>
        <v>53192.85</v>
      </c>
      <c r="D33" s="14">
        <f t="shared" si="6"/>
        <v>40.807710011507474</v>
      </c>
      <c r="E33" s="14"/>
      <c r="F33" s="15"/>
      <c r="G33" s="14"/>
      <c r="H33" s="14">
        <v>71097.100000000006</v>
      </c>
      <c r="I33" s="14">
        <v>31993.8</v>
      </c>
      <c r="J33" s="22">
        <f t="shared" si="2"/>
        <v>45.000147685348622</v>
      </c>
      <c r="K33" s="14">
        <v>53387.6</v>
      </c>
      <c r="L33" s="14">
        <v>16016.4</v>
      </c>
      <c r="M33" s="22">
        <f t="shared" si="3"/>
        <v>30.000224771295208</v>
      </c>
      <c r="N33" s="14">
        <v>4500</v>
      </c>
      <c r="O33" s="14">
        <v>4500</v>
      </c>
      <c r="P33" s="22">
        <f t="shared" si="7"/>
        <v>100</v>
      </c>
      <c r="Q33" s="14">
        <v>1365.3</v>
      </c>
      <c r="R33" s="14">
        <v>682.65</v>
      </c>
      <c r="S33" s="22">
        <f t="shared" si="1"/>
        <v>50</v>
      </c>
    </row>
    <row r="34" spans="1:19" s="12" customFormat="1" ht="15.75" x14ac:dyDescent="0.25">
      <c r="A34" s="13" t="s">
        <v>139</v>
      </c>
      <c r="B34" s="14">
        <f t="shared" si="4"/>
        <v>216403.30000000002</v>
      </c>
      <c r="C34" s="14">
        <f t="shared" si="5"/>
        <v>114014.95000000001</v>
      </c>
      <c r="D34" s="14">
        <f t="shared" si="6"/>
        <v>52.686326872094838</v>
      </c>
      <c r="E34" s="14"/>
      <c r="F34" s="15"/>
      <c r="G34" s="14"/>
      <c r="H34" s="14">
        <v>183734.6</v>
      </c>
      <c r="I34" s="14">
        <v>82680.600000000006</v>
      </c>
      <c r="J34" s="22">
        <f t="shared" si="2"/>
        <v>45.000016327899047</v>
      </c>
      <c r="K34" s="14"/>
      <c r="L34" s="14"/>
      <c r="M34" s="22"/>
      <c r="N34" s="14">
        <v>30000</v>
      </c>
      <c r="O34" s="14">
        <v>30000</v>
      </c>
      <c r="P34" s="22">
        <f t="shared" si="7"/>
        <v>100</v>
      </c>
      <c r="Q34" s="14">
        <v>2668.7</v>
      </c>
      <c r="R34" s="14">
        <v>1334.35</v>
      </c>
      <c r="S34" s="22">
        <f t="shared" si="1"/>
        <v>50</v>
      </c>
    </row>
    <row r="35" spans="1:19" s="12" customFormat="1" ht="15.75" x14ac:dyDescent="0.25">
      <c r="A35" s="13" t="s">
        <v>140</v>
      </c>
      <c r="B35" s="14">
        <f t="shared" si="4"/>
        <v>100344.3</v>
      </c>
      <c r="C35" s="14">
        <f t="shared" si="5"/>
        <v>45192.35</v>
      </c>
      <c r="D35" s="14">
        <f t="shared" si="6"/>
        <v>45.037286622159897</v>
      </c>
      <c r="E35" s="14"/>
      <c r="F35" s="15"/>
      <c r="G35" s="14"/>
      <c r="H35" s="14">
        <v>99599.6</v>
      </c>
      <c r="I35" s="14">
        <v>44820</v>
      </c>
      <c r="J35" s="22">
        <f t="shared" si="2"/>
        <v>45.000180723617362</v>
      </c>
      <c r="K35" s="14"/>
      <c r="L35" s="14"/>
      <c r="M35" s="22"/>
      <c r="N35" s="14"/>
      <c r="O35" s="14"/>
      <c r="P35" s="22"/>
      <c r="Q35" s="14">
        <v>744.7</v>
      </c>
      <c r="R35" s="14">
        <v>372.35</v>
      </c>
      <c r="S35" s="22">
        <f t="shared" si="1"/>
        <v>50</v>
      </c>
    </row>
    <row r="36" spans="1:19" s="12" customFormat="1" ht="15.75" x14ac:dyDescent="0.25">
      <c r="A36" s="13" t="s">
        <v>141</v>
      </c>
      <c r="B36" s="14">
        <f t="shared" si="4"/>
        <v>71932.481999999989</v>
      </c>
      <c r="C36" s="14">
        <f t="shared" si="5"/>
        <v>32463.032000000003</v>
      </c>
      <c r="D36" s="14">
        <f t="shared" si="6"/>
        <v>45.12986497532507</v>
      </c>
      <c r="E36" s="14"/>
      <c r="F36" s="15"/>
      <c r="G36" s="14"/>
      <c r="H36" s="14">
        <v>54719.199999999997</v>
      </c>
      <c r="I36" s="14">
        <v>24623.4</v>
      </c>
      <c r="J36" s="22">
        <f t="shared" si="2"/>
        <v>44.999561397096457</v>
      </c>
      <c r="K36" s="14">
        <v>13243.4</v>
      </c>
      <c r="L36" s="14">
        <v>3973.2</v>
      </c>
      <c r="M36" s="22">
        <f t="shared" si="3"/>
        <v>30.001359167585363</v>
      </c>
      <c r="N36" s="14">
        <v>3762.982</v>
      </c>
      <c r="O36" s="14">
        <v>3762.982</v>
      </c>
      <c r="P36" s="22">
        <f t="shared" si="7"/>
        <v>100</v>
      </c>
      <c r="Q36" s="14">
        <v>206.9</v>
      </c>
      <c r="R36" s="14">
        <v>103.45</v>
      </c>
      <c r="S36" s="22">
        <f t="shared" si="1"/>
        <v>50</v>
      </c>
    </row>
    <row r="37" spans="1:19" s="12" customFormat="1" ht="15.75" x14ac:dyDescent="0.25">
      <c r="A37" s="13" t="s">
        <v>142</v>
      </c>
      <c r="B37" s="14">
        <f t="shared" si="4"/>
        <v>134474.9</v>
      </c>
      <c r="C37" s="14">
        <f t="shared" si="5"/>
        <v>57138.2</v>
      </c>
      <c r="D37" s="14">
        <f t="shared" si="6"/>
        <v>42.48986242042195</v>
      </c>
      <c r="E37" s="14"/>
      <c r="F37" s="15"/>
      <c r="G37" s="14"/>
      <c r="H37" s="14">
        <v>107612.3</v>
      </c>
      <c r="I37" s="14">
        <v>48425.4</v>
      </c>
      <c r="J37" s="22">
        <f t="shared" si="2"/>
        <v>44.999874549656496</v>
      </c>
      <c r="K37" s="14">
        <v>23592.2</v>
      </c>
      <c r="L37" s="14">
        <v>7077.6</v>
      </c>
      <c r="M37" s="22">
        <f t="shared" si="3"/>
        <v>29.999745678656502</v>
      </c>
      <c r="N37" s="14"/>
      <c r="O37" s="14"/>
      <c r="P37" s="22"/>
      <c r="Q37" s="14">
        <v>3270.4</v>
      </c>
      <c r="R37" s="14">
        <v>1635.2</v>
      </c>
      <c r="S37" s="22">
        <f t="shared" ref="S37" si="8">R37/Q37*100</f>
        <v>50</v>
      </c>
    </row>
    <row r="38" spans="1:19" s="12" customFormat="1" ht="15.75" x14ac:dyDescent="0.25">
      <c r="A38" s="13" t="s">
        <v>143</v>
      </c>
      <c r="B38" s="14">
        <f t="shared" si="4"/>
        <v>52613.46</v>
      </c>
      <c r="C38" s="14">
        <f t="shared" si="5"/>
        <v>24598.16</v>
      </c>
      <c r="D38" s="14">
        <f t="shared" si="6"/>
        <v>46.752599049748866</v>
      </c>
      <c r="E38" s="14"/>
      <c r="F38" s="15"/>
      <c r="G38" s="14"/>
      <c r="H38" s="14">
        <v>35688.5</v>
      </c>
      <c r="I38" s="14">
        <v>16059.6</v>
      </c>
      <c r="J38" s="22">
        <f t="shared" si="2"/>
        <v>44.999369544811358</v>
      </c>
      <c r="K38" s="14">
        <v>11981</v>
      </c>
      <c r="L38" s="14">
        <v>3594.6</v>
      </c>
      <c r="M38" s="22">
        <f t="shared" si="3"/>
        <v>30.002503964610632</v>
      </c>
      <c r="N38" s="14">
        <v>4943.96</v>
      </c>
      <c r="O38" s="14">
        <v>4943.96</v>
      </c>
      <c r="P38" s="22">
        <f t="shared" si="7"/>
        <v>100</v>
      </c>
      <c r="Q38" s="14"/>
      <c r="R38" s="14"/>
      <c r="S38" s="22"/>
    </row>
    <row r="39" spans="1:19" s="12" customFormat="1" ht="15.75" x14ac:dyDescent="0.25">
      <c r="A39" s="13" t="s">
        <v>144</v>
      </c>
      <c r="B39" s="14">
        <f t="shared" si="4"/>
        <v>0</v>
      </c>
      <c r="C39" s="14">
        <f t="shared" si="5"/>
        <v>0</v>
      </c>
      <c r="D39" s="14"/>
      <c r="E39" s="14"/>
      <c r="F39" s="15"/>
      <c r="G39" s="14"/>
      <c r="H39" s="14"/>
      <c r="I39" s="14"/>
      <c r="J39" s="22"/>
      <c r="K39" s="14"/>
      <c r="L39" s="14"/>
      <c r="M39" s="22"/>
      <c r="N39" s="14"/>
      <c r="O39" s="14"/>
      <c r="P39" s="22"/>
      <c r="Q39" s="14"/>
      <c r="R39" s="14"/>
      <c r="S39" s="22"/>
    </row>
    <row r="40" spans="1:19" s="12" customFormat="1" ht="15.75" x14ac:dyDescent="0.25">
      <c r="A40" s="13" t="s">
        <v>145</v>
      </c>
      <c r="B40" s="14">
        <f t="shared" si="4"/>
        <v>71326.899999999994</v>
      </c>
      <c r="C40" s="14">
        <f t="shared" si="5"/>
        <v>32450.85</v>
      </c>
      <c r="D40" s="14">
        <f t="shared" si="6"/>
        <v>45.495948933712249</v>
      </c>
      <c r="E40" s="14"/>
      <c r="F40" s="15"/>
      <c r="G40" s="14"/>
      <c r="H40" s="14">
        <v>49497.7</v>
      </c>
      <c r="I40" s="14">
        <v>22273.8</v>
      </c>
      <c r="J40" s="22">
        <f t="shared" si="2"/>
        <v>44.999666651177733</v>
      </c>
      <c r="K40" s="14">
        <v>16187.9</v>
      </c>
      <c r="L40" s="14">
        <v>4856.3999999999996</v>
      </c>
      <c r="M40" s="22">
        <f t="shared" si="3"/>
        <v>30.000185323605898</v>
      </c>
      <c r="N40" s="14">
        <v>5000</v>
      </c>
      <c r="O40" s="14">
        <v>5000</v>
      </c>
      <c r="P40" s="22">
        <f t="shared" si="7"/>
        <v>100</v>
      </c>
      <c r="Q40" s="14">
        <v>641.29999999999995</v>
      </c>
      <c r="R40" s="14">
        <v>320.64999999999998</v>
      </c>
      <c r="S40" s="22">
        <f t="shared" ref="S40:S44" si="9">R40/Q40*100</f>
        <v>50</v>
      </c>
    </row>
    <row r="41" spans="1:19" s="12" customFormat="1" ht="15.75" x14ac:dyDescent="0.25">
      <c r="A41" s="13" t="s">
        <v>146</v>
      </c>
      <c r="B41" s="14">
        <f t="shared" si="4"/>
        <v>87429.500000000015</v>
      </c>
      <c r="C41" s="14">
        <f t="shared" si="5"/>
        <v>40268.35</v>
      </c>
      <c r="D41" s="14">
        <f t="shared" si="6"/>
        <v>46.05808108247215</v>
      </c>
      <c r="E41" s="14"/>
      <c r="F41" s="15"/>
      <c r="G41" s="14"/>
      <c r="H41" s="14">
        <v>33524.300000000003</v>
      </c>
      <c r="I41" s="14">
        <v>15085.8</v>
      </c>
      <c r="J41" s="22">
        <f t="shared" si="2"/>
        <v>44.999597307028033</v>
      </c>
      <c r="K41" s="14">
        <v>40098.9</v>
      </c>
      <c r="L41" s="14">
        <v>12029.4</v>
      </c>
      <c r="M41" s="22">
        <f t="shared" si="3"/>
        <v>29.999326664821229</v>
      </c>
      <c r="N41" s="14">
        <v>12500</v>
      </c>
      <c r="O41" s="14">
        <v>12500</v>
      </c>
      <c r="P41" s="22">
        <f t="shared" si="7"/>
        <v>100</v>
      </c>
      <c r="Q41" s="14">
        <v>1306.3</v>
      </c>
      <c r="R41" s="14">
        <v>653.15</v>
      </c>
      <c r="S41" s="22">
        <f t="shared" si="9"/>
        <v>50</v>
      </c>
    </row>
    <row r="42" spans="1:19" s="12" customFormat="1" ht="15.75" x14ac:dyDescent="0.25">
      <c r="A42" s="13" t="s">
        <v>147</v>
      </c>
      <c r="B42" s="14">
        <f t="shared" si="4"/>
        <v>64120.5</v>
      </c>
      <c r="C42" s="14">
        <f t="shared" si="5"/>
        <v>28312.199999999997</v>
      </c>
      <c r="D42" s="14">
        <f t="shared" si="6"/>
        <v>44.154677521229559</v>
      </c>
      <c r="E42" s="14"/>
      <c r="F42" s="15"/>
      <c r="G42" s="14"/>
      <c r="H42" s="14">
        <v>50000.1</v>
      </c>
      <c r="I42" s="14">
        <v>22500</v>
      </c>
      <c r="J42" s="22">
        <f t="shared" si="2"/>
        <v>44.999910000180002</v>
      </c>
      <c r="K42" s="14">
        <v>11241.2</v>
      </c>
      <c r="L42" s="14">
        <v>3372.6</v>
      </c>
      <c r="M42" s="22">
        <f t="shared" si="3"/>
        <v>30.00213500338042</v>
      </c>
      <c r="N42" s="14">
        <v>2000</v>
      </c>
      <c r="O42" s="14">
        <v>2000</v>
      </c>
      <c r="P42" s="22">
        <f t="shared" si="7"/>
        <v>100</v>
      </c>
      <c r="Q42" s="14">
        <v>879.2</v>
      </c>
      <c r="R42" s="14">
        <v>439.6</v>
      </c>
      <c r="S42" s="22">
        <f t="shared" si="9"/>
        <v>50</v>
      </c>
    </row>
    <row r="43" spans="1:19" s="12" customFormat="1" ht="15.75" x14ac:dyDescent="0.25">
      <c r="A43" s="13" t="s">
        <v>148</v>
      </c>
      <c r="B43" s="14">
        <f t="shared" si="4"/>
        <v>123274.99999999999</v>
      </c>
      <c r="C43" s="14">
        <f t="shared" si="5"/>
        <v>53346.15</v>
      </c>
      <c r="D43" s="14">
        <f t="shared" si="6"/>
        <v>43.274102616102219</v>
      </c>
      <c r="E43" s="14"/>
      <c r="F43" s="15"/>
      <c r="G43" s="14"/>
      <c r="H43" s="14">
        <v>75585.899999999994</v>
      </c>
      <c r="I43" s="14">
        <v>34013.4</v>
      </c>
      <c r="J43" s="22">
        <f t="shared" si="2"/>
        <v>44.999662635491546</v>
      </c>
      <c r="K43" s="14">
        <v>40058.400000000001</v>
      </c>
      <c r="L43" s="14">
        <v>12017.4</v>
      </c>
      <c r="M43" s="22">
        <f t="shared" si="3"/>
        <v>29.999700437361447</v>
      </c>
      <c r="N43" s="14">
        <v>7000</v>
      </c>
      <c r="O43" s="14">
        <v>7000</v>
      </c>
      <c r="P43" s="22">
        <f t="shared" si="7"/>
        <v>100</v>
      </c>
      <c r="Q43" s="14">
        <v>630.70000000000005</v>
      </c>
      <c r="R43" s="14">
        <v>315.35000000000002</v>
      </c>
      <c r="S43" s="22">
        <f t="shared" si="9"/>
        <v>50</v>
      </c>
    </row>
    <row r="44" spans="1:19" s="12" customFormat="1" ht="15.75" x14ac:dyDescent="0.25">
      <c r="A44" s="13" t="s">
        <v>149</v>
      </c>
      <c r="B44" s="14">
        <f t="shared" si="4"/>
        <v>193536.59999999998</v>
      </c>
      <c r="C44" s="14">
        <f t="shared" si="5"/>
        <v>142148.69999999998</v>
      </c>
      <c r="D44" s="14">
        <f t="shared" si="6"/>
        <v>73.447967981250059</v>
      </c>
      <c r="E44" s="14"/>
      <c r="F44" s="15"/>
      <c r="G44" s="14"/>
      <c r="H44" s="14">
        <v>92396.800000000003</v>
      </c>
      <c r="I44" s="14">
        <v>41578.800000000003</v>
      </c>
      <c r="J44" s="22">
        <f t="shared" si="2"/>
        <v>45.000259749255392</v>
      </c>
      <c r="K44" s="14"/>
      <c r="L44" s="14"/>
      <c r="M44" s="22"/>
      <c r="N44" s="22">
        <v>100000</v>
      </c>
      <c r="O44" s="14">
        <v>100000</v>
      </c>
      <c r="P44" s="22">
        <f t="shared" si="7"/>
        <v>100</v>
      </c>
      <c r="Q44" s="22">
        <v>1139.8</v>
      </c>
      <c r="R44" s="14">
        <v>569.9</v>
      </c>
      <c r="S44" s="22">
        <f t="shared" si="9"/>
        <v>50</v>
      </c>
    </row>
    <row r="45" spans="1:19" s="12" customFormat="1" ht="15.75" x14ac:dyDescent="0.25">
      <c r="A45" s="13" t="s">
        <v>150</v>
      </c>
      <c r="B45" s="14">
        <f t="shared" si="4"/>
        <v>236873.4</v>
      </c>
      <c r="C45" s="14">
        <f t="shared" si="5"/>
        <v>107290.54999999999</v>
      </c>
      <c r="D45" s="14">
        <f t="shared" si="6"/>
        <v>45.294469535203191</v>
      </c>
      <c r="E45" s="14"/>
      <c r="F45" s="15"/>
      <c r="G45" s="14"/>
      <c r="H45" s="14">
        <v>222925.1</v>
      </c>
      <c r="I45" s="14">
        <v>100316.4</v>
      </c>
      <c r="J45" s="22">
        <f t="shared" si="2"/>
        <v>45.000047101021821</v>
      </c>
      <c r="K45" s="14"/>
      <c r="L45" s="14"/>
      <c r="M45" s="22"/>
      <c r="N45" s="22"/>
      <c r="O45" s="22"/>
      <c r="P45" s="22"/>
      <c r="Q45" s="22">
        <v>13948.3</v>
      </c>
      <c r="R45" s="14">
        <v>6974.15</v>
      </c>
      <c r="S45" s="22">
        <f t="shared" ref="S45:S50" si="10">R45/Q45*100</f>
        <v>50</v>
      </c>
    </row>
    <row r="46" spans="1:19" s="12" customFormat="1" ht="31.5" x14ac:dyDescent="0.25">
      <c r="A46" s="18" t="s">
        <v>151</v>
      </c>
      <c r="B46" s="23">
        <f>SUM(B47:B50)</f>
        <v>236183.8</v>
      </c>
      <c r="C46" s="23">
        <f>SUM(C47:C50)</f>
        <v>107466.35</v>
      </c>
      <c r="D46" s="23">
        <f t="shared" si="6"/>
        <v>45.501152068854857</v>
      </c>
      <c r="E46" s="23">
        <f>SUM(E47:E50)</f>
        <v>41928</v>
      </c>
      <c r="F46" s="23">
        <f>SUM(F47:F50)</f>
        <v>20964</v>
      </c>
      <c r="G46" s="23">
        <f>F46/E46*100</f>
        <v>50</v>
      </c>
      <c r="H46" s="23">
        <f>SUM(H47:H50)</f>
        <v>139458.79999999999</v>
      </c>
      <c r="I46" s="23">
        <f>SUM(I47:I50)</f>
        <v>62756.4</v>
      </c>
      <c r="J46" s="19">
        <f t="shared" si="2"/>
        <v>44.999956976540744</v>
      </c>
      <c r="K46" s="23">
        <f>SUM(K47:K50)</f>
        <v>18264.7</v>
      </c>
      <c r="L46" s="23">
        <f>SUM(L47:L50)</f>
        <v>5479.8</v>
      </c>
      <c r="M46" s="69">
        <f t="shared" si="3"/>
        <v>30.002135266388169</v>
      </c>
      <c r="N46" s="23">
        <f>SUM(N47:N50)</f>
        <v>0</v>
      </c>
      <c r="O46" s="23">
        <f>SUM(O47:O50)</f>
        <v>0</v>
      </c>
      <c r="P46" s="23"/>
      <c r="Q46" s="23">
        <f>SUM(Q47:Q50)</f>
        <v>36532.300000000003</v>
      </c>
      <c r="R46" s="23">
        <f>SUM(R47:R50)</f>
        <v>18266.150000000001</v>
      </c>
      <c r="S46" s="23">
        <f t="shared" si="10"/>
        <v>50</v>
      </c>
    </row>
    <row r="47" spans="1:19" s="12" customFormat="1" ht="15.75" x14ac:dyDescent="0.25">
      <c r="A47" s="13" t="s">
        <v>152</v>
      </c>
      <c r="B47" s="14">
        <f t="shared" si="4"/>
        <v>35489.199999999997</v>
      </c>
      <c r="C47" s="14">
        <f t="shared" si="5"/>
        <v>17744.599999999999</v>
      </c>
      <c r="D47" s="14">
        <f t="shared" si="6"/>
        <v>50</v>
      </c>
      <c r="E47" s="14"/>
      <c r="F47" s="15"/>
      <c r="G47" s="14"/>
      <c r="H47" s="14"/>
      <c r="I47" s="15">
        <v>0</v>
      </c>
      <c r="J47" s="22"/>
      <c r="K47" s="14"/>
      <c r="L47" s="22">
        <v>0</v>
      </c>
      <c r="M47" s="22"/>
      <c r="N47" s="14"/>
      <c r="O47" s="14"/>
      <c r="P47" s="22"/>
      <c r="Q47" s="14">
        <v>35489.199999999997</v>
      </c>
      <c r="R47" s="14">
        <v>17744.599999999999</v>
      </c>
      <c r="S47" s="22">
        <f t="shared" si="10"/>
        <v>50</v>
      </c>
    </row>
    <row r="48" spans="1:19" s="12" customFormat="1" ht="15.75" x14ac:dyDescent="0.25">
      <c r="A48" s="13" t="s">
        <v>153</v>
      </c>
      <c r="B48" s="14">
        <f t="shared" si="4"/>
        <v>30213.600000000002</v>
      </c>
      <c r="C48" s="14">
        <f t="shared" si="5"/>
        <v>12305.999999999998</v>
      </c>
      <c r="D48" s="14">
        <f t="shared" si="6"/>
        <v>40.730002383032797</v>
      </c>
      <c r="E48" s="14"/>
      <c r="F48" s="14"/>
      <c r="G48" s="14"/>
      <c r="H48" s="14">
        <v>21437.7</v>
      </c>
      <c r="I48" s="14">
        <v>9646.7999999999993</v>
      </c>
      <c r="J48" s="22">
        <f t="shared" si="2"/>
        <v>44.999230327880319</v>
      </c>
      <c r="K48" s="14">
        <v>8645.1</v>
      </c>
      <c r="L48" s="14">
        <v>2593.8000000000002</v>
      </c>
      <c r="M48" s="22">
        <f t="shared" si="3"/>
        <v>30.003123156470142</v>
      </c>
      <c r="N48" s="14"/>
      <c r="O48" s="14"/>
      <c r="P48" s="22"/>
      <c r="Q48" s="14">
        <v>130.80000000000001</v>
      </c>
      <c r="R48" s="14">
        <v>65.400000000000006</v>
      </c>
      <c r="S48" s="22">
        <f t="shared" si="10"/>
        <v>50</v>
      </c>
    </row>
    <row r="49" spans="1:19" s="12" customFormat="1" ht="17.25" customHeight="1" x14ac:dyDescent="0.25">
      <c r="A49" s="13" t="s">
        <v>154</v>
      </c>
      <c r="B49" s="14">
        <f t="shared" si="4"/>
        <v>129990.70000000001</v>
      </c>
      <c r="C49" s="14">
        <f t="shared" si="5"/>
        <v>59168.15</v>
      </c>
      <c r="D49" s="14">
        <f t="shared" si="6"/>
        <v>45.517217770194321</v>
      </c>
      <c r="E49" s="14">
        <v>41928</v>
      </c>
      <c r="F49" s="14">
        <v>20964</v>
      </c>
      <c r="G49" s="14">
        <f>F49/E49*100</f>
        <v>50</v>
      </c>
      <c r="H49" s="14">
        <v>78072.800000000003</v>
      </c>
      <c r="I49" s="14">
        <v>35133</v>
      </c>
      <c r="J49" s="22">
        <f t="shared" si="2"/>
        <v>45.000307405395986</v>
      </c>
      <c r="K49" s="14">
        <v>9619.6</v>
      </c>
      <c r="L49" s="14">
        <v>2886</v>
      </c>
      <c r="M49" s="22">
        <f t="shared" si="3"/>
        <v>30.001247453116552</v>
      </c>
      <c r="N49" s="14"/>
      <c r="O49" s="14"/>
      <c r="P49" s="22"/>
      <c r="Q49" s="14">
        <v>370.3</v>
      </c>
      <c r="R49" s="14">
        <v>185.15</v>
      </c>
      <c r="S49" s="22">
        <f t="shared" si="10"/>
        <v>50</v>
      </c>
    </row>
    <row r="50" spans="1:19" s="12" customFormat="1" ht="15.75" x14ac:dyDescent="0.25">
      <c r="A50" s="13" t="s">
        <v>155</v>
      </c>
      <c r="B50" s="14">
        <f t="shared" si="4"/>
        <v>40490.300000000003</v>
      </c>
      <c r="C50" s="14">
        <f t="shared" si="5"/>
        <v>18247.599999999999</v>
      </c>
      <c r="D50" s="14">
        <f t="shared" si="6"/>
        <v>45.066596197113867</v>
      </c>
      <c r="E50" s="14"/>
      <c r="F50" s="14"/>
      <c r="G50" s="14"/>
      <c r="H50" s="14">
        <v>39948.300000000003</v>
      </c>
      <c r="I50" s="14">
        <v>17976.599999999999</v>
      </c>
      <c r="J50" s="22">
        <f t="shared" si="2"/>
        <v>44.999662063216697</v>
      </c>
      <c r="K50" s="14"/>
      <c r="L50" s="14"/>
      <c r="M50" s="22"/>
      <c r="N50" s="14"/>
      <c r="O50" s="14"/>
      <c r="P50" s="22"/>
      <c r="Q50" s="14">
        <v>542</v>
      </c>
      <c r="R50" s="14">
        <v>271</v>
      </c>
      <c r="S50" s="22">
        <f t="shared" si="10"/>
        <v>50</v>
      </c>
    </row>
    <row r="51" spans="1:19" s="12" customFormat="1" ht="31.5" customHeight="1" x14ac:dyDescent="0.25">
      <c r="A51" s="18" t="s">
        <v>473</v>
      </c>
      <c r="B51" s="23">
        <f t="shared" si="4"/>
        <v>0</v>
      </c>
      <c r="C51" s="23">
        <f t="shared" si="4"/>
        <v>0</v>
      </c>
      <c r="D51" s="24"/>
      <c r="E51" s="24"/>
      <c r="F51" s="24"/>
      <c r="G51" s="24"/>
      <c r="H51" s="24"/>
      <c r="I51" s="24"/>
      <c r="J51" s="19"/>
      <c r="K51" s="24"/>
      <c r="L51" s="24"/>
      <c r="M51" s="19"/>
      <c r="N51" s="23"/>
      <c r="O51" s="24"/>
      <c r="P51" s="19"/>
      <c r="Q51" s="23"/>
      <c r="R51" s="24"/>
      <c r="S51" s="19"/>
    </row>
    <row r="52" spans="1:19" s="12" customFormat="1" ht="21" customHeight="1" x14ac:dyDescent="0.25">
      <c r="A52" s="18" t="s">
        <v>157</v>
      </c>
      <c r="B52" s="23">
        <f t="shared" ref="B52:C52" si="11">E52+H52+K52+N52+Q52</f>
        <v>4767163.4610000001</v>
      </c>
      <c r="C52" s="23">
        <f t="shared" si="11"/>
        <v>2247440.3609999996</v>
      </c>
      <c r="D52" s="23">
        <f t="shared" si="6"/>
        <v>47.144184993575983</v>
      </c>
      <c r="E52" s="23">
        <f>E7+E46+E51</f>
        <v>41928</v>
      </c>
      <c r="F52" s="23">
        <f>F7+F46+F51</f>
        <v>20964</v>
      </c>
      <c r="G52" s="23">
        <f>F52/E52*100</f>
        <v>50</v>
      </c>
      <c r="H52" s="23">
        <f>H46+H7+H51</f>
        <v>3430574.3000000003</v>
      </c>
      <c r="I52" s="23">
        <f>I46+I7+I51</f>
        <v>1554358.7999999998</v>
      </c>
      <c r="J52" s="19">
        <f t="shared" si="2"/>
        <v>45.30899680557858</v>
      </c>
      <c r="K52" s="23">
        <f>K46+K7+K51</f>
        <v>815717.29999999993</v>
      </c>
      <c r="L52" s="23">
        <f>L46+L7+L51</f>
        <v>244717.19999999995</v>
      </c>
      <c r="M52" s="69">
        <f t="shared" si="3"/>
        <v>30.000246408896803</v>
      </c>
      <c r="N52" s="23">
        <f>N7+N46+N51</f>
        <v>375856.86099999998</v>
      </c>
      <c r="O52" s="23">
        <f>O7+O46+O51</f>
        <v>375856.86099999998</v>
      </c>
      <c r="P52" s="19">
        <f>O52/N52*100</f>
        <v>100</v>
      </c>
      <c r="Q52" s="23">
        <f>Q7+Q46+Q51</f>
        <v>103087</v>
      </c>
      <c r="R52" s="23">
        <f>R7+R46+R51</f>
        <v>51543.5</v>
      </c>
      <c r="S52" s="19">
        <f>R52/Q52*100</f>
        <v>50</v>
      </c>
    </row>
    <row r="53" spans="1:19" s="12" customFormat="1" ht="15.75" x14ac:dyDescent="0.25">
      <c r="A53" s="29"/>
      <c r="B53" s="29"/>
      <c r="C53" s="25"/>
      <c r="D53" s="26"/>
      <c r="E53" s="26"/>
      <c r="F53" s="25"/>
      <c r="G53" s="26"/>
      <c r="H53" s="26"/>
      <c r="I53" s="25"/>
      <c r="J53" s="26"/>
      <c r="K53" s="26"/>
      <c r="L53" s="25"/>
      <c r="M53" s="26"/>
      <c r="N53" s="10"/>
      <c r="O53" s="10"/>
      <c r="P53" s="10"/>
      <c r="Q53" s="10"/>
      <c r="R53" s="10"/>
      <c r="S53" s="10"/>
    </row>
    <row r="54" spans="1:19" s="10" customFormat="1" ht="15.75" customHeight="1" x14ac:dyDescent="0.2">
      <c r="A54" s="214" t="s">
        <v>817</v>
      </c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</row>
    <row r="55" spans="1:19" s="10" customFormat="1" ht="15.75" customHeight="1" x14ac:dyDescent="0.2">
      <c r="A55" s="214" t="s">
        <v>472</v>
      </c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</row>
    <row r="56" spans="1:19" s="12" customForma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s="12" customFormat="1" x14ac:dyDescent="0.2">
      <c r="A57" s="10"/>
      <c r="B57" s="10"/>
      <c r="C57" s="16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s="12" customForma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s="12" customFormat="1" x14ac:dyDescent="0.2">
      <c r="A59" s="10"/>
      <c r="B59" s="16"/>
      <c r="C59" s="16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x14ac:dyDescent="0.2">
      <c r="C60" s="16"/>
    </row>
  </sheetData>
  <mergeCells count="11">
    <mergeCell ref="A1:S1"/>
    <mergeCell ref="A54:P54"/>
    <mergeCell ref="A55:P55"/>
    <mergeCell ref="Q5:S5"/>
    <mergeCell ref="E4:S4"/>
    <mergeCell ref="A4:A6"/>
    <mergeCell ref="N5:P5"/>
    <mergeCell ref="K5:M5"/>
    <mergeCell ref="H5:J5"/>
    <mergeCell ref="E5:G5"/>
    <mergeCell ref="B4:D5"/>
  </mergeCells>
  <printOptions horizontalCentered="1"/>
  <pageMargins left="0.11811023622047245" right="0.11811023622047245" top="0.35433070866141736" bottom="0.35433070866141736" header="0" footer="0"/>
  <pageSetup paperSize="9" scale="51" orientation="landscape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409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B398" sqref="B398"/>
    </sheetView>
  </sheetViews>
  <sheetFormatPr defaultRowHeight="14.25" x14ac:dyDescent="0.2"/>
  <cols>
    <col min="1" max="1" width="32.625" style="107" customWidth="1"/>
    <col min="2" max="2" width="16.125" style="10" customWidth="1"/>
    <col min="3" max="3" width="13.125" style="10" customWidth="1"/>
    <col min="4" max="4" width="13.625" style="10" customWidth="1"/>
    <col min="5" max="5" width="14.5" style="10" customWidth="1"/>
    <col min="6" max="6" width="10.875" style="10" customWidth="1"/>
    <col min="7" max="7" width="12.125" style="10" customWidth="1"/>
    <col min="8" max="8" width="14.75" style="10" customWidth="1"/>
    <col min="9" max="9" width="11.25" style="10" customWidth="1"/>
    <col min="10" max="10" width="12.375" style="10" customWidth="1"/>
    <col min="11" max="11" width="14.25" style="10" customWidth="1"/>
    <col min="12" max="12" width="11.75" style="10" customWidth="1"/>
    <col min="13" max="13" width="11.875" style="10" customWidth="1"/>
    <col min="14" max="14" width="14.75" style="10" customWidth="1"/>
    <col min="15" max="16" width="11.875" style="10" customWidth="1"/>
    <col min="17" max="17" width="15.375" style="10" customWidth="1"/>
    <col min="18" max="18" width="14.125" style="10" customWidth="1"/>
    <col min="19" max="19" width="12.125" style="10" customWidth="1"/>
    <col min="20" max="20" width="15.75" style="10" customWidth="1"/>
    <col min="21" max="21" width="13" style="10" customWidth="1"/>
    <col min="22" max="22" width="12.25" style="10" customWidth="1"/>
    <col min="23" max="23" width="15" style="10" customWidth="1"/>
    <col min="24" max="24" width="11.875" style="10" customWidth="1"/>
    <col min="25" max="25" width="12.125" style="10" customWidth="1"/>
    <col min="26" max="26" width="15" style="10" customWidth="1"/>
    <col min="27" max="27" width="12.75" style="10" customWidth="1"/>
    <col min="28" max="28" width="11.875" style="10" customWidth="1"/>
    <col min="29" max="29" width="14.875" style="10" customWidth="1"/>
    <col min="30" max="30" width="13.375" style="10" customWidth="1"/>
    <col min="31" max="31" width="12" style="10" customWidth="1"/>
    <col min="32" max="32" width="15.75" style="10" customWidth="1"/>
    <col min="33" max="33" width="10.875" style="10" customWidth="1"/>
    <col min="34" max="34" width="12.25" style="10" customWidth="1"/>
    <col min="35" max="35" width="15.375" style="10" customWidth="1"/>
    <col min="36" max="36" width="11.75" style="10" customWidth="1"/>
    <col min="37" max="37" width="11.875" style="10" customWidth="1"/>
    <col min="38" max="38" width="14.75" style="10" customWidth="1"/>
    <col min="39" max="39" width="10.875" style="10" customWidth="1"/>
    <col min="40" max="40" width="12.5" style="10" customWidth="1"/>
    <col min="41" max="41" width="14.5" style="10" customWidth="1"/>
    <col min="42" max="42" width="11" style="10" customWidth="1"/>
    <col min="43" max="43" width="12.125" style="10" customWidth="1"/>
    <col min="44" max="44" width="14.5" style="10" customWidth="1"/>
    <col min="45" max="45" width="10.875" style="10" customWidth="1"/>
    <col min="46" max="46" width="12" style="10" customWidth="1"/>
    <col min="47" max="47" width="14.5" style="10" customWidth="1"/>
    <col min="48" max="48" width="11.625" style="10" customWidth="1"/>
    <col min="49" max="49" width="11.75" style="10" customWidth="1"/>
    <col min="50" max="50" width="15.125" style="10" customWidth="1"/>
    <col min="51" max="52" width="11.75" style="10" customWidth="1"/>
    <col min="53" max="53" width="15.875" style="10" customWidth="1"/>
    <col min="54" max="54" width="11.25" style="10" customWidth="1"/>
    <col min="55" max="55" width="11.75" style="10" customWidth="1"/>
    <col min="56" max="56" width="14.625" style="10" customWidth="1"/>
    <col min="57" max="57" width="12" style="10" customWidth="1"/>
    <col min="58" max="58" width="11.75" style="10" customWidth="1"/>
    <col min="59" max="59" width="14.625" style="10" customWidth="1"/>
    <col min="60" max="60" width="11.5" style="10" customWidth="1"/>
    <col min="61" max="61" width="12.625" style="10" customWidth="1"/>
    <col min="62" max="62" width="14.875" style="10" customWidth="1"/>
    <col min="63" max="63" width="12" style="10" customWidth="1"/>
    <col min="64" max="64" width="12.625" style="10" customWidth="1"/>
    <col min="65" max="65" width="14.375" style="10" customWidth="1"/>
    <col min="66" max="66" width="12.375" style="10" customWidth="1"/>
    <col min="67" max="67" width="12.125" style="10" customWidth="1"/>
    <col min="68" max="68" width="14.75" style="10" customWidth="1"/>
    <col min="69" max="69" width="12.125" style="10" customWidth="1"/>
    <col min="70" max="70" width="11.375" style="10" customWidth="1"/>
    <col min="71" max="71" width="15.125" style="10" customWidth="1"/>
    <col min="72" max="72" width="11.75" style="10" customWidth="1"/>
    <col min="73" max="73" width="12.25" style="10" customWidth="1"/>
    <col min="74" max="74" width="14.5" style="10" customWidth="1"/>
    <col min="75" max="75" width="12.125" style="10" customWidth="1"/>
    <col min="76" max="76" width="12.375" style="10" customWidth="1"/>
    <col min="77" max="77" width="14.625" style="10" customWidth="1"/>
    <col min="78" max="78" width="10.875" style="10" customWidth="1"/>
    <col min="79" max="79" width="12.875" style="10" customWidth="1"/>
    <col min="80" max="80" width="15.5" style="10" customWidth="1"/>
    <col min="81" max="81" width="11.625" style="10" customWidth="1"/>
    <col min="82" max="82" width="12.375" style="10" customWidth="1"/>
    <col min="83" max="83" width="15.125" style="10" customWidth="1"/>
    <col min="84" max="84" width="11.875" style="10" customWidth="1"/>
    <col min="85" max="85" width="12.5" style="10" customWidth="1"/>
    <col min="86" max="86" width="15.5" style="10" customWidth="1"/>
    <col min="87" max="87" width="11.375" style="10" customWidth="1"/>
    <col min="88" max="88" width="12.125" style="10" customWidth="1"/>
    <col min="89" max="89" width="15.375" style="10" customWidth="1"/>
    <col min="90" max="90" width="11.125" style="10" customWidth="1"/>
    <col min="91" max="91" width="12" style="10" customWidth="1"/>
    <col min="92" max="92" width="15.875" style="10" customWidth="1"/>
    <col min="93" max="93" width="11.875" style="10" customWidth="1"/>
    <col min="94" max="94" width="12.375" style="10" customWidth="1"/>
    <col min="95" max="95" width="14.375" style="10" customWidth="1"/>
    <col min="96" max="96" width="11.125" style="10" customWidth="1"/>
    <col min="97" max="97" width="12.25" style="10" customWidth="1"/>
    <col min="98" max="98" width="14.5" style="10" customWidth="1"/>
    <col min="99" max="99" width="11" style="10" customWidth="1"/>
    <col min="100" max="100" width="12.875" style="10" customWidth="1"/>
    <col min="101" max="101" width="14.875" style="10" customWidth="1"/>
    <col min="102" max="102" width="11" style="10" customWidth="1"/>
    <col min="103" max="103" width="12.5" style="10" customWidth="1"/>
    <col min="104" max="104" width="15.875" style="10" customWidth="1"/>
    <col min="105" max="105" width="11.375" style="10" customWidth="1"/>
    <col min="106" max="106" width="12" style="10" customWidth="1"/>
    <col min="107" max="107" width="16.375" style="10" customWidth="1"/>
    <col min="108" max="108" width="12.75" style="10" customWidth="1"/>
    <col min="109" max="109" width="12" style="10" customWidth="1"/>
    <col min="110" max="110" width="15.75" style="10" customWidth="1"/>
    <col min="111" max="111" width="12.125" style="10" customWidth="1"/>
    <col min="112" max="112" width="13.375" style="10" customWidth="1"/>
  </cols>
  <sheetData>
    <row r="1" spans="1:112" s="34" customFormat="1" ht="29.25" customHeight="1" x14ac:dyDescent="0.25">
      <c r="A1" s="103"/>
      <c r="U1" s="273"/>
      <c r="V1" s="273"/>
      <c r="Z1" s="274"/>
      <c r="AA1" s="274"/>
      <c r="AO1" s="112"/>
      <c r="AP1" s="113"/>
      <c r="AX1" s="141"/>
      <c r="BD1" s="139"/>
      <c r="BE1" s="273" t="s">
        <v>162</v>
      </c>
      <c r="BF1" s="273"/>
      <c r="BG1" s="139"/>
      <c r="BH1" s="139"/>
      <c r="BI1" s="139"/>
      <c r="BJ1" s="139"/>
      <c r="BK1" s="139"/>
      <c r="BL1" s="139"/>
      <c r="CI1" s="273" t="s">
        <v>162</v>
      </c>
      <c r="CJ1" s="273"/>
      <c r="DG1" s="275" t="s">
        <v>162</v>
      </c>
      <c r="DH1" s="275"/>
    </row>
    <row r="2" spans="1:112" s="34" customFormat="1" ht="44.25" customHeight="1" x14ac:dyDescent="0.25">
      <c r="A2" s="104"/>
      <c r="B2" s="222" t="s">
        <v>816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59" t="s">
        <v>816</v>
      </c>
      <c r="AD2" s="259"/>
      <c r="AE2" s="259"/>
      <c r="AF2" s="259"/>
      <c r="AG2" s="259"/>
      <c r="AH2" s="259"/>
      <c r="AI2" s="259"/>
      <c r="AJ2" s="259"/>
      <c r="AK2" s="259"/>
      <c r="AL2" s="259"/>
      <c r="AM2" s="259"/>
      <c r="AN2" s="259"/>
      <c r="AO2" s="259"/>
      <c r="AP2" s="259"/>
      <c r="AQ2" s="259"/>
      <c r="AR2" s="259"/>
      <c r="AS2" s="259"/>
      <c r="AT2" s="259"/>
      <c r="AU2" s="259"/>
      <c r="AV2" s="259"/>
      <c r="AW2" s="259"/>
      <c r="AX2" s="259"/>
      <c r="AY2" s="259"/>
      <c r="AZ2" s="259"/>
      <c r="BA2" s="259"/>
      <c r="BB2" s="259"/>
      <c r="BC2" s="259"/>
      <c r="BD2" s="259"/>
      <c r="BE2" s="259"/>
      <c r="BF2" s="259"/>
      <c r="BG2" s="259" t="s">
        <v>816</v>
      </c>
      <c r="BH2" s="259"/>
      <c r="BI2" s="259"/>
      <c r="BJ2" s="259"/>
      <c r="BK2" s="259"/>
      <c r="BL2" s="259"/>
      <c r="BM2" s="259"/>
      <c r="BN2" s="259"/>
      <c r="BO2" s="259"/>
      <c r="BP2" s="259"/>
      <c r="BQ2" s="259"/>
      <c r="BR2" s="259"/>
      <c r="BS2" s="259"/>
      <c r="BT2" s="259"/>
      <c r="BU2" s="259"/>
      <c r="BV2" s="259"/>
      <c r="BW2" s="259"/>
      <c r="BX2" s="259"/>
      <c r="BY2" s="259"/>
      <c r="BZ2" s="259"/>
      <c r="CA2" s="259"/>
      <c r="CB2" s="259"/>
      <c r="CC2" s="259"/>
      <c r="CD2" s="259"/>
      <c r="CE2" s="259"/>
      <c r="CF2" s="259"/>
      <c r="CG2" s="259"/>
      <c r="CH2" s="259"/>
      <c r="CI2" s="259"/>
      <c r="CJ2" s="259"/>
      <c r="CK2" s="222" t="s">
        <v>816</v>
      </c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  <c r="DH2" s="222"/>
    </row>
    <row r="3" spans="1:112" s="34" customFormat="1" ht="26.25" customHeight="1" x14ac:dyDescent="0.3">
      <c r="A3" s="105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</row>
    <row r="4" spans="1:112" s="34" customFormat="1" ht="15" x14ac:dyDescent="0.25">
      <c r="A4" s="103"/>
      <c r="N4" s="140"/>
      <c r="U4" s="272"/>
      <c r="V4" s="272"/>
      <c r="AA4" s="272" t="s">
        <v>105</v>
      </c>
      <c r="AB4" s="272"/>
      <c r="AX4" s="140"/>
      <c r="BE4" s="272" t="s">
        <v>105</v>
      </c>
      <c r="BF4" s="272"/>
      <c r="CI4" s="272" t="s">
        <v>105</v>
      </c>
      <c r="CJ4" s="272"/>
      <c r="DF4" s="272" t="s">
        <v>105</v>
      </c>
      <c r="DG4" s="272"/>
      <c r="DH4" s="272"/>
    </row>
    <row r="5" spans="1:112" s="53" customFormat="1" ht="17.25" customHeight="1" x14ac:dyDescent="0.25">
      <c r="A5" s="271" t="s">
        <v>106</v>
      </c>
      <c r="B5" s="241" t="s">
        <v>163</v>
      </c>
      <c r="C5" s="242"/>
      <c r="D5" s="243"/>
      <c r="E5" s="279" t="s">
        <v>164</v>
      </c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1"/>
      <c r="AC5" s="279" t="s">
        <v>164</v>
      </c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80"/>
      <c r="AQ5" s="280"/>
      <c r="AR5" s="280"/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77" t="s">
        <v>164</v>
      </c>
      <c r="BH5" s="277"/>
      <c r="BI5" s="277"/>
      <c r="BJ5" s="277"/>
      <c r="BK5" s="277"/>
      <c r="BL5" s="277"/>
      <c r="BM5" s="277"/>
      <c r="BN5" s="277"/>
      <c r="BO5" s="277"/>
      <c r="BP5" s="277"/>
      <c r="BQ5" s="277"/>
      <c r="BR5" s="277"/>
      <c r="BS5" s="277"/>
      <c r="BT5" s="277"/>
      <c r="BU5" s="277"/>
      <c r="BV5" s="277"/>
      <c r="BW5" s="277"/>
      <c r="BX5" s="277"/>
      <c r="BY5" s="277"/>
      <c r="BZ5" s="277"/>
      <c r="CA5" s="277"/>
      <c r="CB5" s="277"/>
      <c r="CC5" s="277"/>
      <c r="CD5" s="277"/>
      <c r="CE5" s="277"/>
      <c r="CF5" s="277"/>
      <c r="CG5" s="277"/>
      <c r="CH5" s="277"/>
      <c r="CI5" s="277"/>
      <c r="CJ5" s="278"/>
      <c r="CK5" s="276" t="s">
        <v>164</v>
      </c>
      <c r="CL5" s="277"/>
      <c r="CM5" s="277"/>
      <c r="CN5" s="277"/>
      <c r="CO5" s="277"/>
      <c r="CP5" s="277"/>
      <c r="CQ5" s="277"/>
      <c r="CR5" s="277"/>
      <c r="CS5" s="277"/>
      <c r="CT5" s="277"/>
      <c r="CU5" s="277"/>
      <c r="CV5" s="277"/>
      <c r="CW5" s="277"/>
      <c r="CX5" s="277"/>
      <c r="CY5" s="277"/>
      <c r="CZ5" s="277"/>
      <c r="DA5" s="277"/>
      <c r="DB5" s="277"/>
      <c r="DC5" s="277"/>
      <c r="DD5" s="277"/>
      <c r="DE5" s="277"/>
      <c r="DF5" s="277"/>
      <c r="DG5" s="277"/>
      <c r="DH5" s="278"/>
    </row>
    <row r="6" spans="1:112" s="35" customFormat="1" ht="203.25" customHeight="1" x14ac:dyDescent="0.25">
      <c r="A6" s="271"/>
      <c r="B6" s="244"/>
      <c r="C6" s="245"/>
      <c r="D6" s="246"/>
      <c r="E6" s="268" t="s">
        <v>256</v>
      </c>
      <c r="F6" s="269"/>
      <c r="G6" s="270"/>
      <c r="H6" s="268" t="s">
        <v>752</v>
      </c>
      <c r="I6" s="269"/>
      <c r="J6" s="270"/>
      <c r="K6" s="268" t="s">
        <v>190</v>
      </c>
      <c r="L6" s="269"/>
      <c r="M6" s="270"/>
      <c r="N6" s="268" t="s">
        <v>749</v>
      </c>
      <c r="O6" s="269"/>
      <c r="P6" s="270"/>
      <c r="Q6" s="268" t="s">
        <v>744</v>
      </c>
      <c r="R6" s="269"/>
      <c r="S6" s="270"/>
      <c r="T6" s="268" t="s">
        <v>269</v>
      </c>
      <c r="U6" s="269"/>
      <c r="V6" s="270"/>
      <c r="W6" s="268" t="s">
        <v>184</v>
      </c>
      <c r="X6" s="269"/>
      <c r="Y6" s="270"/>
      <c r="Z6" s="268" t="s">
        <v>185</v>
      </c>
      <c r="AA6" s="269"/>
      <c r="AB6" s="270"/>
      <c r="AC6" s="268" t="s">
        <v>725</v>
      </c>
      <c r="AD6" s="269"/>
      <c r="AE6" s="270"/>
      <c r="AF6" s="268" t="s">
        <v>774</v>
      </c>
      <c r="AG6" s="269"/>
      <c r="AH6" s="270"/>
      <c r="AI6" s="268" t="s">
        <v>193</v>
      </c>
      <c r="AJ6" s="269"/>
      <c r="AK6" s="270"/>
      <c r="AL6" s="268" t="s">
        <v>182</v>
      </c>
      <c r="AM6" s="269"/>
      <c r="AN6" s="270"/>
      <c r="AO6" s="268" t="s">
        <v>165</v>
      </c>
      <c r="AP6" s="269"/>
      <c r="AQ6" s="270"/>
      <c r="AR6" s="268" t="s">
        <v>742</v>
      </c>
      <c r="AS6" s="269"/>
      <c r="AT6" s="270"/>
      <c r="AU6" s="268" t="s">
        <v>285</v>
      </c>
      <c r="AV6" s="269"/>
      <c r="AW6" s="270"/>
      <c r="AX6" s="268" t="s">
        <v>284</v>
      </c>
      <c r="AY6" s="269"/>
      <c r="AZ6" s="270"/>
      <c r="BA6" s="268" t="s">
        <v>761</v>
      </c>
      <c r="BB6" s="269"/>
      <c r="BC6" s="270"/>
      <c r="BD6" s="268" t="s">
        <v>737</v>
      </c>
      <c r="BE6" s="269"/>
      <c r="BF6" s="270"/>
      <c r="BG6" s="268" t="s">
        <v>283</v>
      </c>
      <c r="BH6" s="269"/>
      <c r="BI6" s="270"/>
      <c r="BJ6" s="268" t="s">
        <v>740</v>
      </c>
      <c r="BK6" s="269"/>
      <c r="BL6" s="270"/>
      <c r="BM6" s="268" t="s">
        <v>724</v>
      </c>
      <c r="BN6" s="269"/>
      <c r="BO6" s="270"/>
      <c r="BP6" s="268" t="s">
        <v>731</v>
      </c>
      <c r="BQ6" s="269"/>
      <c r="BR6" s="270"/>
      <c r="BS6" s="268" t="s">
        <v>196</v>
      </c>
      <c r="BT6" s="269"/>
      <c r="BU6" s="270"/>
      <c r="BV6" s="268" t="s">
        <v>198</v>
      </c>
      <c r="BW6" s="269"/>
      <c r="BX6" s="270"/>
      <c r="BY6" s="268" t="s">
        <v>300</v>
      </c>
      <c r="BZ6" s="269"/>
      <c r="CA6" s="270"/>
      <c r="CB6" s="268" t="s">
        <v>757</v>
      </c>
      <c r="CC6" s="269"/>
      <c r="CD6" s="270"/>
      <c r="CE6" s="268" t="s">
        <v>765</v>
      </c>
      <c r="CF6" s="269"/>
      <c r="CG6" s="270"/>
      <c r="CH6" s="268" t="s">
        <v>202</v>
      </c>
      <c r="CI6" s="269"/>
      <c r="CJ6" s="270"/>
      <c r="CK6" s="268" t="s">
        <v>258</v>
      </c>
      <c r="CL6" s="269"/>
      <c r="CM6" s="270"/>
      <c r="CN6" s="268" t="s">
        <v>261</v>
      </c>
      <c r="CO6" s="269"/>
      <c r="CP6" s="270"/>
      <c r="CQ6" s="268" t="s">
        <v>771</v>
      </c>
      <c r="CR6" s="269"/>
      <c r="CS6" s="270"/>
      <c r="CT6" s="268" t="s">
        <v>768</v>
      </c>
      <c r="CU6" s="269"/>
      <c r="CV6" s="270"/>
      <c r="CW6" s="268" t="s">
        <v>728</v>
      </c>
      <c r="CX6" s="269"/>
      <c r="CY6" s="270"/>
      <c r="CZ6" s="268" t="s">
        <v>734</v>
      </c>
      <c r="DA6" s="269"/>
      <c r="DB6" s="270"/>
      <c r="DC6" s="268" t="s">
        <v>755</v>
      </c>
      <c r="DD6" s="269"/>
      <c r="DE6" s="270"/>
      <c r="DF6" s="268" t="s">
        <v>763</v>
      </c>
      <c r="DG6" s="269"/>
      <c r="DH6" s="270"/>
    </row>
    <row r="7" spans="1:112" s="35" customFormat="1" ht="51" customHeight="1" x14ac:dyDescent="0.25">
      <c r="A7" s="271"/>
      <c r="B7" s="142" t="s">
        <v>166</v>
      </c>
      <c r="C7" s="142" t="s">
        <v>111</v>
      </c>
      <c r="D7" s="142" t="s">
        <v>6</v>
      </c>
      <c r="E7" s="94" t="s">
        <v>178</v>
      </c>
      <c r="F7" s="94" t="s">
        <v>111</v>
      </c>
      <c r="G7" s="94" t="s">
        <v>6</v>
      </c>
      <c r="H7" s="94" t="s">
        <v>178</v>
      </c>
      <c r="I7" s="94" t="s">
        <v>111</v>
      </c>
      <c r="J7" s="94" t="s">
        <v>6</v>
      </c>
      <c r="K7" s="94" t="s">
        <v>178</v>
      </c>
      <c r="L7" s="94" t="s">
        <v>111</v>
      </c>
      <c r="M7" s="94" t="s">
        <v>6</v>
      </c>
      <c r="N7" s="94" t="s">
        <v>178</v>
      </c>
      <c r="O7" s="94" t="s">
        <v>111</v>
      </c>
      <c r="P7" s="94" t="s">
        <v>6</v>
      </c>
      <c r="Q7" s="94" t="s">
        <v>178</v>
      </c>
      <c r="R7" s="94" t="s">
        <v>111</v>
      </c>
      <c r="S7" s="94" t="s">
        <v>6</v>
      </c>
      <c r="T7" s="94" t="s">
        <v>178</v>
      </c>
      <c r="U7" s="94" t="s">
        <v>111</v>
      </c>
      <c r="V7" s="94" t="s">
        <v>6</v>
      </c>
      <c r="W7" s="94" t="s">
        <v>178</v>
      </c>
      <c r="X7" s="94" t="s">
        <v>111</v>
      </c>
      <c r="Y7" s="94" t="s">
        <v>6</v>
      </c>
      <c r="Z7" s="94" t="s">
        <v>178</v>
      </c>
      <c r="AA7" s="94" t="s">
        <v>111</v>
      </c>
      <c r="AB7" s="94" t="s">
        <v>6</v>
      </c>
      <c r="AC7" s="94" t="s">
        <v>178</v>
      </c>
      <c r="AD7" s="94" t="s">
        <v>111</v>
      </c>
      <c r="AE7" s="94" t="s">
        <v>6</v>
      </c>
      <c r="AF7" s="94" t="s">
        <v>821</v>
      </c>
      <c r="AG7" s="94" t="s">
        <v>111</v>
      </c>
      <c r="AH7" s="94" t="s">
        <v>6</v>
      </c>
      <c r="AI7" s="94" t="s">
        <v>178</v>
      </c>
      <c r="AJ7" s="94" t="s">
        <v>111</v>
      </c>
      <c r="AK7" s="94" t="s">
        <v>6</v>
      </c>
      <c r="AL7" s="94" t="s">
        <v>178</v>
      </c>
      <c r="AM7" s="94" t="s">
        <v>111</v>
      </c>
      <c r="AN7" s="94" t="s">
        <v>6</v>
      </c>
      <c r="AO7" s="94" t="s">
        <v>178</v>
      </c>
      <c r="AP7" s="94" t="s">
        <v>111</v>
      </c>
      <c r="AQ7" s="94" t="s">
        <v>167</v>
      </c>
      <c r="AR7" s="94" t="s">
        <v>178</v>
      </c>
      <c r="AS7" s="94" t="s">
        <v>111</v>
      </c>
      <c r="AT7" s="94" t="s">
        <v>167</v>
      </c>
      <c r="AU7" s="94" t="s">
        <v>178</v>
      </c>
      <c r="AV7" s="94" t="s">
        <v>111</v>
      </c>
      <c r="AW7" s="94" t="s">
        <v>167</v>
      </c>
      <c r="AX7" s="94" t="s">
        <v>178</v>
      </c>
      <c r="AY7" s="94" t="s">
        <v>111</v>
      </c>
      <c r="AZ7" s="94" t="s">
        <v>167</v>
      </c>
      <c r="BA7" s="94" t="s">
        <v>178</v>
      </c>
      <c r="BB7" s="94" t="s">
        <v>111</v>
      </c>
      <c r="BC7" s="94" t="s">
        <v>167</v>
      </c>
      <c r="BD7" s="94" t="s">
        <v>474</v>
      </c>
      <c r="BE7" s="94" t="s">
        <v>111</v>
      </c>
      <c r="BF7" s="94" t="s">
        <v>167</v>
      </c>
      <c r="BG7" s="94" t="s">
        <v>178</v>
      </c>
      <c r="BH7" s="94" t="s">
        <v>111</v>
      </c>
      <c r="BI7" s="94" t="s">
        <v>167</v>
      </c>
      <c r="BJ7" s="94" t="s">
        <v>178</v>
      </c>
      <c r="BK7" s="94" t="s">
        <v>111</v>
      </c>
      <c r="BL7" s="94" t="s">
        <v>167</v>
      </c>
      <c r="BM7" s="94" t="s">
        <v>178</v>
      </c>
      <c r="BN7" s="94" t="s">
        <v>111</v>
      </c>
      <c r="BO7" s="94" t="s">
        <v>167</v>
      </c>
      <c r="BP7" s="94" t="s">
        <v>178</v>
      </c>
      <c r="BQ7" s="94" t="s">
        <v>111</v>
      </c>
      <c r="BR7" s="94" t="s">
        <v>167</v>
      </c>
      <c r="BS7" s="94" t="s">
        <v>178</v>
      </c>
      <c r="BT7" s="94" t="s">
        <v>111</v>
      </c>
      <c r="BU7" s="94" t="s">
        <v>167</v>
      </c>
      <c r="BV7" s="94" t="s">
        <v>773</v>
      </c>
      <c r="BW7" s="94" t="s">
        <v>111</v>
      </c>
      <c r="BX7" s="94" t="s">
        <v>167</v>
      </c>
      <c r="BY7" s="94" t="s">
        <v>178</v>
      </c>
      <c r="BZ7" s="94" t="s">
        <v>111</v>
      </c>
      <c r="CA7" s="94" t="s">
        <v>167</v>
      </c>
      <c r="CB7" s="94" t="s">
        <v>178</v>
      </c>
      <c r="CC7" s="94" t="s">
        <v>111</v>
      </c>
      <c r="CD7" s="94" t="s">
        <v>167</v>
      </c>
      <c r="CE7" s="94" t="s">
        <v>178</v>
      </c>
      <c r="CF7" s="94" t="s">
        <v>111</v>
      </c>
      <c r="CG7" s="94" t="s">
        <v>167</v>
      </c>
      <c r="CH7" s="94" t="s">
        <v>178</v>
      </c>
      <c r="CI7" s="94" t="s">
        <v>111</v>
      </c>
      <c r="CJ7" s="94" t="s">
        <v>167</v>
      </c>
      <c r="CK7" s="94" t="s">
        <v>178</v>
      </c>
      <c r="CL7" s="94" t="s">
        <v>111</v>
      </c>
      <c r="CM7" s="94" t="s">
        <v>167</v>
      </c>
      <c r="CN7" s="94" t="s">
        <v>178</v>
      </c>
      <c r="CO7" s="94" t="s">
        <v>111</v>
      </c>
      <c r="CP7" s="94" t="s">
        <v>167</v>
      </c>
      <c r="CQ7" s="94" t="s">
        <v>178</v>
      </c>
      <c r="CR7" s="94" t="s">
        <v>111</v>
      </c>
      <c r="CS7" s="94" t="s">
        <v>167</v>
      </c>
      <c r="CT7" s="94" t="s">
        <v>735</v>
      </c>
      <c r="CU7" s="94" t="s">
        <v>111</v>
      </c>
      <c r="CV7" s="94" t="s">
        <v>167</v>
      </c>
      <c r="CW7" s="94" t="s">
        <v>178</v>
      </c>
      <c r="CX7" s="94" t="s">
        <v>111</v>
      </c>
      <c r="CY7" s="94" t="s">
        <v>167</v>
      </c>
      <c r="CZ7" s="94" t="s">
        <v>178</v>
      </c>
      <c r="DA7" s="94" t="s">
        <v>111</v>
      </c>
      <c r="DB7" s="94" t="s">
        <v>167</v>
      </c>
      <c r="DC7" s="94" t="s">
        <v>178</v>
      </c>
      <c r="DD7" s="94" t="s">
        <v>111</v>
      </c>
      <c r="DE7" s="94" t="s">
        <v>167</v>
      </c>
      <c r="DF7" s="94" t="s">
        <v>178</v>
      </c>
      <c r="DG7" s="94" t="s">
        <v>111</v>
      </c>
      <c r="DH7" s="94" t="s">
        <v>167</v>
      </c>
    </row>
    <row r="8" spans="1:112" s="77" customFormat="1" ht="31.5" x14ac:dyDescent="0.25">
      <c r="A8" s="87" t="s">
        <v>318</v>
      </c>
      <c r="B8" s="95">
        <f t="shared" ref="B8:B10" si="0">E8+H8+K8+N8+Q8+T8+W8+Z8+AC8+AF8+AI8+AL8+AO8+AR8+AU8+AX8+BA8+BD8+BG8+BJ8+BM8+BP8+BS8+BV8+BY8+CB8+CE8+CH8+CK8+CN8+CQ8+CT8+CW8+CZ8+DC8+DF8</f>
        <v>4391592.608909999</v>
      </c>
      <c r="C8" s="95">
        <f t="shared" ref="C8:C10" si="1">F8+I8+L8+O8+R8+U8+X8+AA8+AD8+AG8+AJ8+AM8+AP8+AS8+AV8+AY8+BB8+BE8+BH8+BK8+BN8+BQ8+BT8+BW8+BZ8+CC8+CF8+CI8+CL8+CO8+CR8+CU8+CX8+DA8+DD8+DG8</f>
        <v>1092125.84063</v>
      </c>
      <c r="D8" s="95">
        <f t="shared" ref="D8:D10" si="2">C8/B8*100</f>
        <v>24.868559948256845</v>
      </c>
      <c r="E8" s="88">
        <f t="shared" ref="E8:AP8" si="3">E11+E15+E24+E38+E49+E54+E71+E77+E94+E99+E111+E120+E132+E143+E154+E166+E178+E192+E196+E208+E217+E224+E237+E250+E262+E270+E279+E290+E300+E307+E316+E326+E340+E349+E358+E365+E377+E386</f>
        <v>16624.900000000001</v>
      </c>
      <c r="F8" s="88">
        <f t="shared" si="3"/>
        <v>4035.1131</v>
      </c>
      <c r="G8" s="95">
        <f t="shared" ref="G8:G11" si="4">F8/E8*100</f>
        <v>24.27150298648413</v>
      </c>
      <c r="H8" s="88">
        <f t="shared" si="3"/>
        <v>99643</v>
      </c>
      <c r="I8" s="88">
        <f t="shared" si="3"/>
        <v>0</v>
      </c>
      <c r="J8" s="88">
        <f>I8/H8*100</f>
        <v>0</v>
      </c>
      <c r="K8" s="88">
        <f t="shared" si="3"/>
        <v>54023.099999999991</v>
      </c>
      <c r="L8" s="88">
        <f t="shared" si="3"/>
        <v>46030.116080000007</v>
      </c>
      <c r="M8" s="88">
        <f>L8/K8*100</f>
        <v>85.204507108995998</v>
      </c>
      <c r="N8" s="88">
        <f t="shared" si="3"/>
        <v>0</v>
      </c>
      <c r="O8" s="88">
        <f t="shared" si="3"/>
        <v>0</v>
      </c>
      <c r="P8" s="88"/>
      <c r="Q8" s="88">
        <f t="shared" si="3"/>
        <v>10058.4</v>
      </c>
      <c r="R8" s="88">
        <f t="shared" si="3"/>
        <v>10058.4</v>
      </c>
      <c r="S8" s="95">
        <f t="shared" ref="S8:S9" si="5">R8/Q8*100</f>
        <v>100</v>
      </c>
      <c r="T8" s="88">
        <f t="shared" si="3"/>
        <v>40836.1</v>
      </c>
      <c r="U8" s="88">
        <f t="shared" si="3"/>
        <v>21298.962769999998</v>
      </c>
      <c r="V8" s="95">
        <f t="shared" ref="V8:V9" si="6">U8/T8*100</f>
        <v>52.157191235206099</v>
      </c>
      <c r="W8" s="88">
        <f t="shared" si="3"/>
        <v>2346.9388599999997</v>
      </c>
      <c r="X8" s="88">
        <f t="shared" si="3"/>
        <v>2142.8573499999993</v>
      </c>
      <c r="Y8" s="95">
        <f t="shared" ref="Y8:Y11" si="7">X8/W8*100</f>
        <v>91.304353365217167</v>
      </c>
      <c r="Z8" s="88">
        <f t="shared" si="3"/>
        <v>867.34699999999964</v>
      </c>
      <c r="AA8" s="88">
        <f t="shared" si="3"/>
        <v>867.34699999999964</v>
      </c>
      <c r="AB8" s="95">
        <f t="shared" ref="AB8:AB10" si="8">AA8/Z8*100</f>
        <v>100</v>
      </c>
      <c r="AC8" s="88">
        <f t="shared" si="3"/>
        <v>5300</v>
      </c>
      <c r="AD8" s="88">
        <f t="shared" si="3"/>
        <v>2650</v>
      </c>
      <c r="AE8" s="88">
        <f>AD8/AC8*100</f>
        <v>50</v>
      </c>
      <c r="AF8" s="88">
        <f t="shared" si="3"/>
        <v>116801.23104999999</v>
      </c>
      <c r="AG8" s="88">
        <f t="shared" si="3"/>
        <v>1347.9051299999999</v>
      </c>
      <c r="AH8" s="95">
        <f>AG8/AF8*100</f>
        <v>1.1540162016126283</v>
      </c>
      <c r="AI8" s="88">
        <f>AI11+AI15+AI24+AI38+AI49+AI54+AI71+AI77+AI94+AI99+AI111+AI120+AI132+AI143+AI154+AI166+AI178+AI192+AI196+AI208+AI217+AI224+AI237+AI250+AI262+AI270+AI279+AI290+AI300+AI307+AI316+AI326+AI340+AI349+AI358+AI365+AI377+AI386</f>
        <v>165975.09999999995</v>
      </c>
      <c r="AJ8" s="88">
        <f t="shared" si="3"/>
        <v>77283.191569999995</v>
      </c>
      <c r="AK8" s="95">
        <f t="shared" ref="AK8:AK11" si="9">AJ8/AI8*100</f>
        <v>46.563123968595299</v>
      </c>
      <c r="AL8" s="88">
        <f t="shared" si="3"/>
        <v>933937.8</v>
      </c>
      <c r="AM8" s="88">
        <f t="shared" si="3"/>
        <v>319632.12712000002</v>
      </c>
      <c r="AN8" s="95">
        <f t="shared" ref="AN8:AN9" si="10">AM8/AL8*100</f>
        <v>34.224134318152664</v>
      </c>
      <c r="AO8" s="88">
        <f t="shared" si="3"/>
        <v>485652.2</v>
      </c>
      <c r="AP8" s="88">
        <f t="shared" si="3"/>
        <v>126283.68599</v>
      </c>
      <c r="AQ8" s="88">
        <f>AP8/AO8*100</f>
        <v>26.002906192950427</v>
      </c>
      <c r="AR8" s="88">
        <f t="shared" ref="AR8:CF8" si="11">AR11+AR15+AR24+AR38+AR49+AR54+AR71+AR77+AR94+AR99+AR111+AR120+AR132+AR143+AR154+AR166+AR178+AR192+AR196+AR208+AR217+AR224+AR237+AR250+AR262+AR270+AR279+AR290+AR300+AR307+AR316+AR326+AR340+AR349+AR358+AR365+AR377+AR386</f>
        <v>30468</v>
      </c>
      <c r="AS8" s="88">
        <f t="shared" si="11"/>
        <v>11336.386500000001</v>
      </c>
      <c r="AT8" s="95">
        <f t="shared" ref="AT8:AT9" si="12">AS8/AR8*100</f>
        <v>37.207517723513192</v>
      </c>
      <c r="AU8" s="88">
        <f t="shared" si="11"/>
        <v>87281.9</v>
      </c>
      <c r="AV8" s="88">
        <f t="shared" si="11"/>
        <v>26033.208320000002</v>
      </c>
      <c r="AW8" s="95">
        <f t="shared" ref="AW8:AW9" si="13">AV8/AU8*100</f>
        <v>29.826582968519251</v>
      </c>
      <c r="AX8" s="88">
        <f t="shared" si="11"/>
        <v>1778.7</v>
      </c>
      <c r="AY8" s="88">
        <f t="shared" si="11"/>
        <v>528.68777</v>
      </c>
      <c r="AZ8" s="95">
        <f t="shared" ref="AZ8:AZ9" si="14">AY8/AX8*100</f>
        <v>29.723268117164221</v>
      </c>
      <c r="BA8" s="88">
        <f t="shared" si="11"/>
        <v>179821.19999999992</v>
      </c>
      <c r="BB8" s="88">
        <f t="shared" si="11"/>
        <v>68990.918419999987</v>
      </c>
      <c r="BC8" s="95">
        <f t="shared" ref="BC8:BC9" si="15">BB8/BA8*100</f>
        <v>38.366398633753981</v>
      </c>
      <c r="BD8" s="88">
        <f t="shared" si="11"/>
        <v>385498.59199999995</v>
      </c>
      <c r="BE8" s="88">
        <f t="shared" si="11"/>
        <v>44408.22969</v>
      </c>
      <c r="BF8" s="95">
        <f t="shared" ref="BF8" si="16">BE8/BD8*100</f>
        <v>11.519686611462387</v>
      </c>
      <c r="BG8" s="88">
        <f t="shared" si="11"/>
        <v>34078.699999999997</v>
      </c>
      <c r="BH8" s="88">
        <f t="shared" si="11"/>
        <v>1109.92731</v>
      </c>
      <c r="BI8" s="95">
        <f t="shared" ref="BI8" si="17">BH8/BG8*100</f>
        <v>3.2569531995058498</v>
      </c>
      <c r="BJ8" s="88">
        <f t="shared" si="11"/>
        <v>16769.400000000001</v>
      </c>
      <c r="BK8" s="88">
        <f t="shared" si="11"/>
        <v>9585.29918</v>
      </c>
      <c r="BL8" s="95">
        <f t="shared" ref="BL8" si="18">BK8/BJ8*100</f>
        <v>57.159464143022412</v>
      </c>
      <c r="BM8" s="88">
        <f t="shared" si="11"/>
        <v>0</v>
      </c>
      <c r="BN8" s="88">
        <f t="shared" si="11"/>
        <v>0</v>
      </c>
      <c r="BO8" s="88">
        <f t="shared" si="11"/>
        <v>0</v>
      </c>
      <c r="BP8" s="88">
        <f t="shared" si="11"/>
        <v>82719.799999999988</v>
      </c>
      <c r="BQ8" s="88">
        <f t="shared" si="11"/>
        <v>14158.02737</v>
      </c>
      <c r="BR8" s="95">
        <f t="shared" ref="BR8:BR9" si="19">BQ8/BP8*100</f>
        <v>17.115645069257905</v>
      </c>
      <c r="BS8" s="88">
        <f t="shared" si="11"/>
        <v>65541.5</v>
      </c>
      <c r="BT8" s="88">
        <f t="shared" si="11"/>
        <v>5203.3099699999993</v>
      </c>
      <c r="BU8" s="95">
        <f t="shared" ref="BU8" si="20">BT8/BS8*100</f>
        <v>7.9389546623131899</v>
      </c>
      <c r="BV8" s="88">
        <f t="shared" si="11"/>
        <v>24694.100000000002</v>
      </c>
      <c r="BW8" s="88">
        <f t="shared" si="11"/>
        <v>2772.4285799999998</v>
      </c>
      <c r="BX8" s="95">
        <f t="shared" ref="BX8:BX11" si="21">BW8/BV8*100</f>
        <v>11.227088980768682</v>
      </c>
      <c r="BY8" s="88">
        <f t="shared" si="11"/>
        <v>85511.9</v>
      </c>
      <c r="BZ8" s="88">
        <f t="shared" si="11"/>
        <v>13713.581689999999</v>
      </c>
      <c r="CA8" s="88">
        <f>BZ8/BY8*100</f>
        <v>16.037044773885274</v>
      </c>
      <c r="CB8" s="88">
        <f t="shared" si="11"/>
        <v>8369.2999999999993</v>
      </c>
      <c r="CC8" s="88">
        <f t="shared" si="11"/>
        <v>0</v>
      </c>
      <c r="CD8" s="88">
        <f t="shared" si="11"/>
        <v>0</v>
      </c>
      <c r="CE8" s="88">
        <f t="shared" si="11"/>
        <v>204901.1</v>
      </c>
      <c r="CF8" s="88">
        <f t="shared" si="11"/>
        <v>404.50426999999996</v>
      </c>
      <c r="CG8" s="88">
        <f>CF8/CE8*100</f>
        <v>0.1974143965064121</v>
      </c>
      <c r="CH8" s="88">
        <f t="shared" ref="CH8:CV8" si="22">CH11+CH15+CH24+CH38+CH49+CH54+CH71+CH77+CH94+CH99+CH111+CH120+CH132+CH143+CH154+CH166+CH178+CH192+CH196+CH208+CH217+CH224+CH237+CH250+CH262+CH270+CH279+CH290+CH300+CH307+CH316+CH326+CH340+CH349+CH358+CH365+CH377+CH386</f>
        <v>6197.6</v>
      </c>
      <c r="CI8" s="88">
        <f t="shared" si="22"/>
        <v>2581.0867599999997</v>
      </c>
      <c r="CJ8" s="88">
        <f>CI8/CH8*100</f>
        <v>41.64655285917128</v>
      </c>
      <c r="CK8" s="88">
        <f t="shared" si="22"/>
        <v>16618.3</v>
      </c>
      <c r="CL8" s="88">
        <f t="shared" si="22"/>
        <v>4756.2715599999992</v>
      </c>
      <c r="CM8" s="88">
        <f>CL8/CK8*100</f>
        <v>28.620686592491406</v>
      </c>
      <c r="CN8" s="88">
        <f t="shared" si="22"/>
        <v>586404.6</v>
      </c>
      <c r="CO8" s="88">
        <f t="shared" si="22"/>
        <v>252337.09089999995</v>
      </c>
      <c r="CP8" s="95">
        <f t="shared" ref="CP8:CP11" si="23">CO8/CN8*100</f>
        <v>43.031226375100054</v>
      </c>
      <c r="CQ8" s="88">
        <f t="shared" si="22"/>
        <v>200000</v>
      </c>
      <c r="CR8" s="88">
        <f t="shared" si="22"/>
        <v>9800.2068400000007</v>
      </c>
      <c r="CS8" s="95">
        <f t="shared" ref="CS8" si="24">CR8/CQ8*100</f>
        <v>4.9001034199999998</v>
      </c>
      <c r="CT8" s="88">
        <f t="shared" si="22"/>
        <v>0</v>
      </c>
      <c r="CU8" s="88">
        <f t="shared" si="22"/>
        <v>0</v>
      </c>
      <c r="CV8" s="88">
        <f t="shared" si="22"/>
        <v>0</v>
      </c>
      <c r="CW8" s="88">
        <f t="shared" ref="CW8:CX8" si="25">CW11+CW15+CW24+CW38+CW49+CW54+CW71+CW77+CW94+CW99+CW111+CW120+CW132+CW143+CW154+CW166+CW178+CW192+CW196+CW208+CW217+CW224+CW237+CW250+CW262+CW270+CW279+CW290+CW300+CW307+CW316+CW326+CW340+CW349+CW358+CW365+CW377+CW386</f>
        <v>245270.59999999998</v>
      </c>
      <c r="CX8" s="88">
        <f t="shared" si="25"/>
        <v>0</v>
      </c>
      <c r="CY8" s="95">
        <f t="shared" ref="CY8" si="26">CX8/CW8*100</f>
        <v>0</v>
      </c>
      <c r="CZ8" s="88">
        <f t="shared" ref="CZ8:DA8" si="27">CZ11+CZ15+CZ24+CZ38+CZ49+CZ54+CZ71+CZ77+CZ94+CZ99+CZ111+CZ120+CZ132+CZ143+CZ154+CZ166+CZ178+CZ192+CZ196+CZ208+CZ217+CZ224+CZ237+CZ250+CZ262+CZ270+CZ279+CZ290+CZ300+CZ307+CZ316+CZ326+CZ340+CZ349+CZ358+CZ365+CZ377+CZ386</f>
        <v>48007.1</v>
      </c>
      <c r="DA8" s="88">
        <f t="shared" si="27"/>
        <v>7967.1459999999997</v>
      </c>
      <c r="DB8" s="95">
        <f t="shared" ref="DB8" si="28">DA8/CZ8*100</f>
        <v>16.595766042939481</v>
      </c>
      <c r="DC8" s="88">
        <f t="shared" ref="DC8:DD8" si="29">DC11+DC15+DC24+DC38+DC49+DC54+DC71+DC77+DC94+DC99+DC111+DC120+DC132+DC143+DC154+DC166+DC178+DC192+DC196+DC208+DC217+DC224+DC237+DC250+DC262+DC270+DC279+DC290+DC300+DC307+DC316+DC326+DC340+DC349+DC358+DC365+DC377+DC386</f>
        <v>42920.100000000006</v>
      </c>
      <c r="DD8" s="88">
        <f t="shared" si="29"/>
        <v>0</v>
      </c>
      <c r="DE8" s="95">
        <f t="shared" ref="DE8" si="30">DD8/DC8*100</f>
        <v>0</v>
      </c>
      <c r="DF8" s="88">
        <f t="shared" ref="DF8:DG8" si="31">DF11+DF15+DF24+DF38+DF49+DF54+DF71+DF77+DF94+DF99+DF111+DF120+DF132+DF143+DF154+DF166+DF178+DF192+DF196+DF208+DF217+DF224+DF237+DF250+DF262+DF270+DF279+DF290+DF300+DF307+DF316+DF326+DF340+DF349+DF358+DF365+DF377+DF386</f>
        <v>106673.99999999996</v>
      </c>
      <c r="DG8" s="88">
        <f t="shared" si="31"/>
        <v>4809.8233899999996</v>
      </c>
      <c r="DH8" s="95">
        <f t="shared" ref="DH8" si="32">DG8/DF8*100</f>
        <v>4.5088994412884134</v>
      </c>
    </row>
    <row r="9" spans="1:112" s="77" customFormat="1" ht="31.5" x14ac:dyDescent="0.25">
      <c r="A9" s="87" t="s">
        <v>317</v>
      </c>
      <c r="B9" s="95">
        <f t="shared" si="0"/>
        <v>3192792.6654400001</v>
      </c>
      <c r="C9" s="95">
        <f t="shared" si="1"/>
        <v>889090.48228000011</v>
      </c>
      <c r="D9" s="95">
        <f t="shared" si="2"/>
        <v>27.846796690052976</v>
      </c>
      <c r="E9" s="88">
        <f t="shared" ref="E9:AP9" si="33">E12+E16+E25+E39+E50+E55+E72+E78+E95+E100+E112+E121+E133+E144+E155+E167+E179+E193+E197+E209+E218+E225+E238+E251+E263+E271+E280+E291+E301+E308+E317+E327+E341+E350+E359+E366+E378+E387</f>
        <v>16624.900000000001</v>
      </c>
      <c r="F9" s="88">
        <f t="shared" si="33"/>
        <v>4035.1131</v>
      </c>
      <c r="G9" s="95">
        <f t="shared" si="4"/>
        <v>24.27150298648413</v>
      </c>
      <c r="H9" s="88">
        <f t="shared" si="33"/>
        <v>99643</v>
      </c>
      <c r="I9" s="88">
        <f t="shared" si="33"/>
        <v>0</v>
      </c>
      <c r="J9" s="88">
        <f>I9/H9*100</f>
        <v>0</v>
      </c>
      <c r="K9" s="88">
        <f t="shared" si="33"/>
        <v>54023.099999999991</v>
      </c>
      <c r="L9" s="88">
        <f t="shared" si="33"/>
        <v>46030.116080000007</v>
      </c>
      <c r="M9" s="88">
        <f>L9/K9*100</f>
        <v>85.204507108995998</v>
      </c>
      <c r="N9" s="88">
        <f t="shared" si="33"/>
        <v>0</v>
      </c>
      <c r="O9" s="88">
        <f t="shared" si="33"/>
        <v>0</v>
      </c>
      <c r="P9" s="88"/>
      <c r="Q9" s="88">
        <f t="shared" si="33"/>
        <v>5029.2</v>
      </c>
      <c r="R9" s="88">
        <f t="shared" si="33"/>
        <v>5029.2</v>
      </c>
      <c r="S9" s="95">
        <f t="shared" si="5"/>
        <v>100</v>
      </c>
      <c r="T9" s="88">
        <f t="shared" si="33"/>
        <v>37892</v>
      </c>
      <c r="U9" s="88">
        <f t="shared" si="33"/>
        <v>20415.762769999998</v>
      </c>
      <c r="V9" s="95">
        <f t="shared" si="6"/>
        <v>53.878820780111894</v>
      </c>
      <c r="W9" s="88">
        <f t="shared" si="33"/>
        <v>2346.9388599999997</v>
      </c>
      <c r="X9" s="88">
        <f t="shared" si="33"/>
        <v>2142.8573499999993</v>
      </c>
      <c r="Y9" s="95">
        <f t="shared" si="7"/>
        <v>91.304353365217167</v>
      </c>
      <c r="Z9" s="88">
        <f t="shared" si="33"/>
        <v>816.32657999999969</v>
      </c>
      <c r="AA9" s="88">
        <f t="shared" si="33"/>
        <v>816.32657999999969</v>
      </c>
      <c r="AB9" s="95">
        <f t="shared" si="8"/>
        <v>100</v>
      </c>
      <c r="AC9" s="88">
        <f t="shared" si="33"/>
        <v>5300</v>
      </c>
      <c r="AD9" s="88">
        <f t="shared" si="33"/>
        <v>2650</v>
      </c>
      <c r="AE9" s="88">
        <f>AD9/AC9*100</f>
        <v>50</v>
      </c>
      <c r="AF9" s="88">
        <f t="shared" si="33"/>
        <v>0</v>
      </c>
      <c r="AG9" s="88">
        <f t="shared" si="33"/>
        <v>0</v>
      </c>
      <c r="AH9" s="95"/>
      <c r="AI9" s="88">
        <f t="shared" si="33"/>
        <v>0</v>
      </c>
      <c r="AJ9" s="88">
        <f t="shared" si="33"/>
        <v>0</v>
      </c>
      <c r="AK9" s="95"/>
      <c r="AL9" s="88">
        <f t="shared" si="33"/>
        <v>933937.8</v>
      </c>
      <c r="AM9" s="88">
        <f t="shared" si="33"/>
        <v>319632.12712000002</v>
      </c>
      <c r="AN9" s="95">
        <f t="shared" si="10"/>
        <v>34.224134318152664</v>
      </c>
      <c r="AO9" s="88">
        <f t="shared" si="33"/>
        <v>485652.2</v>
      </c>
      <c r="AP9" s="88">
        <f t="shared" si="33"/>
        <v>126283.68599</v>
      </c>
      <c r="AQ9" s="88">
        <f>AP9/AO9*100</f>
        <v>26.002906192950427</v>
      </c>
      <c r="AR9" s="88">
        <f t="shared" ref="AR9:CF9" si="34">AR12+AR16+AR25+AR39+AR50+AR55+AR72+AR78+AR95+AR100+AR112+AR121+AR133+AR144+AR155+AR167+AR179+AR193+AR197+AR209+AR218+AR225+AR238+AR251+AR263+AR271+AR280+AR291+AR301+AR308+AR317+AR327+AR341+AR350+AR359+AR366+AR378+AR387</f>
        <v>30468</v>
      </c>
      <c r="AS9" s="88">
        <f t="shared" si="34"/>
        <v>11336.386500000001</v>
      </c>
      <c r="AT9" s="95">
        <f t="shared" si="12"/>
        <v>37.207517723513192</v>
      </c>
      <c r="AU9" s="88">
        <f t="shared" si="34"/>
        <v>3969.8</v>
      </c>
      <c r="AV9" s="88">
        <f t="shared" si="34"/>
        <v>125.6298</v>
      </c>
      <c r="AW9" s="95">
        <f t="shared" si="13"/>
        <v>3.1646380170285657</v>
      </c>
      <c r="AX9" s="88">
        <f t="shared" si="34"/>
        <v>78.5</v>
      </c>
      <c r="AY9" s="88">
        <f t="shared" si="34"/>
        <v>0</v>
      </c>
      <c r="AZ9" s="95">
        <f t="shared" si="14"/>
        <v>0</v>
      </c>
      <c r="BA9" s="88">
        <f t="shared" si="34"/>
        <v>179821.19999999992</v>
      </c>
      <c r="BB9" s="88">
        <f t="shared" si="34"/>
        <v>68990.918419999987</v>
      </c>
      <c r="BC9" s="95">
        <f t="shared" si="15"/>
        <v>38.366398633753981</v>
      </c>
      <c r="BD9" s="88">
        <f t="shared" si="34"/>
        <v>0</v>
      </c>
      <c r="BE9" s="88">
        <f t="shared" si="34"/>
        <v>0</v>
      </c>
      <c r="BF9" s="95"/>
      <c r="BG9" s="88">
        <f t="shared" si="34"/>
        <v>0</v>
      </c>
      <c r="BH9" s="88">
        <f t="shared" si="34"/>
        <v>0</v>
      </c>
      <c r="BI9" s="95"/>
      <c r="BJ9" s="88">
        <f t="shared" si="34"/>
        <v>0</v>
      </c>
      <c r="BK9" s="88">
        <f t="shared" si="34"/>
        <v>0</v>
      </c>
      <c r="BL9" s="95"/>
      <c r="BM9" s="88">
        <f t="shared" si="34"/>
        <v>0</v>
      </c>
      <c r="BN9" s="88">
        <f t="shared" si="34"/>
        <v>0</v>
      </c>
      <c r="BO9" s="88">
        <f t="shared" si="34"/>
        <v>0</v>
      </c>
      <c r="BP9" s="88">
        <f t="shared" si="34"/>
        <v>34322.199999999997</v>
      </c>
      <c r="BQ9" s="88">
        <f t="shared" si="34"/>
        <v>3000</v>
      </c>
      <c r="BR9" s="95">
        <f t="shared" si="19"/>
        <v>8.7406984400766863</v>
      </c>
      <c r="BS9" s="88">
        <f t="shared" si="34"/>
        <v>0</v>
      </c>
      <c r="BT9" s="88">
        <f t="shared" si="34"/>
        <v>0</v>
      </c>
      <c r="BU9" s="95"/>
      <c r="BV9" s="88">
        <f t="shared" si="34"/>
        <v>0</v>
      </c>
      <c r="BW9" s="88">
        <f t="shared" si="34"/>
        <v>0</v>
      </c>
      <c r="BX9" s="95"/>
      <c r="BY9" s="88">
        <f t="shared" si="34"/>
        <v>85511.9</v>
      </c>
      <c r="BZ9" s="88">
        <f t="shared" si="34"/>
        <v>13713.581689999999</v>
      </c>
      <c r="CA9" s="88">
        <f>BZ9/BY9*100</f>
        <v>16.037044773885274</v>
      </c>
      <c r="CB9" s="88">
        <f t="shared" si="34"/>
        <v>8369.2999999999993</v>
      </c>
      <c r="CC9" s="88">
        <f t="shared" si="34"/>
        <v>0</v>
      </c>
      <c r="CD9" s="88">
        <f t="shared" si="34"/>
        <v>0</v>
      </c>
      <c r="CE9" s="88">
        <f t="shared" si="34"/>
        <v>204901.1</v>
      </c>
      <c r="CF9" s="88">
        <f t="shared" si="34"/>
        <v>404.50426999999996</v>
      </c>
      <c r="CG9" s="88">
        <f>CF9/CE9*100</f>
        <v>0.1974143965064121</v>
      </c>
      <c r="CH9" s="88">
        <f t="shared" ref="CH9:CV9" si="35">CH12+CH16+CH25+CH39+CH50+CH55+CH72+CH78+CH95+CH100+CH112+CH121+CH133+CH144+CH155+CH167+CH179+CH193+CH197+CH209+CH218+CH225+CH238+CH251+CH263+CH271+CH280+CH291+CH301+CH308+CH317+CH327+CH341+CH350+CH359+CH366+CH378+CH387</f>
        <v>6197.6</v>
      </c>
      <c r="CI9" s="88">
        <f t="shared" si="35"/>
        <v>2581.0867599999997</v>
      </c>
      <c r="CJ9" s="88">
        <f>CI9/CH9*100</f>
        <v>41.64655285917128</v>
      </c>
      <c r="CK9" s="88">
        <f t="shared" si="35"/>
        <v>16618.3</v>
      </c>
      <c r="CL9" s="88">
        <f t="shared" si="35"/>
        <v>4756.2715599999992</v>
      </c>
      <c r="CM9" s="88">
        <f>CL9/CK9*100</f>
        <v>28.620686592491406</v>
      </c>
      <c r="CN9" s="88">
        <f t="shared" si="35"/>
        <v>586404.6</v>
      </c>
      <c r="CO9" s="88">
        <f t="shared" si="35"/>
        <v>252337.09089999995</v>
      </c>
      <c r="CP9" s="95">
        <f t="shared" si="23"/>
        <v>43.031226375100054</v>
      </c>
      <c r="CQ9" s="88">
        <f t="shared" si="35"/>
        <v>0</v>
      </c>
      <c r="CR9" s="88">
        <f t="shared" si="35"/>
        <v>0</v>
      </c>
      <c r="CS9" s="95"/>
      <c r="CT9" s="88">
        <f t="shared" si="35"/>
        <v>0</v>
      </c>
      <c r="CU9" s="88">
        <f t="shared" si="35"/>
        <v>0</v>
      </c>
      <c r="CV9" s="88">
        <f t="shared" si="35"/>
        <v>0</v>
      </c>
      <c r="CW9" s="88">
        <f t="shared" ref="CW9:CX9" si="36">CW12+CW16+CW25+CW39+CW50+CW55+CW72+CW78+CW95+CW100+CW112+CW121+CW133+CW144+CW155+CW167+CW179+CW193+CW197+CW209+CW218+CW225+CW238+CW251+CW263+CW271+CW280+CW291+CW301+CW308+CW317+CW327+CW341+CW350+CW359+CW366+CW378+CW387</f>
        <v>245270.59999999998</v>
      </c>
      <c r="CX9" s="88">
        <f t="shared" si="36"/>
        <v>0</v>
      </c>
      <c r="CY9" s="95"/>
      <c r="CZ9" s="88">
        <f t="shared" ref="CZ9:DA9" si="37">CZ12+CZ16+CZ25+CZ39+CZ50+CZ55+CZ72+CZ78+CZ95+CZ100+CZ112+CZ121+CZ133+CZ144+CZ155+CZ167+CZ179+CZ193+CZ197+CZ209+CZ218+CZ225+CZ238+CZ251+CZ263+CZ271+CZ280+CZ291+CZ301+CZ308+CZ317+CZ327+CZ341+CZ350+CZ359+CZ366+CZ378+CZ387</f>
        <v>0</v>
      </c>
      <c r="DA9" s="88">
        <f t="shared" si="37"/>
        <v>0</v>
      </c>
      <c r="DB9" s="95"/>
      <c r="DC9" s="88">
        <f t="shared" ref="DC9:DD9" si="38">DC12+DC16+DC25+DC39+DC50+DC55+DC72+DC78+DC95+DC100+DC112+DC121+DC133+DC144+DC155+DC167+DC179+DC193+DC197+DC209+DC218+DC225+DC238+DC251+DC263+DC271+DC280+DC291+DC301+DC308+DC317+DC327+DC341+DC350+DC359+DC366+DC378+DC387</f>
        <v>42920.100000000006</v>
      </c>
      <c r="DD9" s="88">
        <f t="shared" si="38"/>
        <v>0</v>
      </c>
      <c r="DE9" s="95"/>
      <c r="DF9" s="88">
        <f t="shared" ref="DF9:DG9" si="39">DF12+DF16+DF25+DF39+DF50+DF55+DF72+DF78+DF95+DF100+DF112+DF121+DF133+DF144+DF155+DF167+DF179+DF193+DF197+DF209+DF218+DF225+DF238+DF251+DF263+DF271+DF280+DF291+DF301+DF308+DF317+DF327+DF341+DF350+DF359+DF366+DF378+DF387</f>
        <v>106673.99999999996</v>
      </c>
      <c r="DG9" s="88">
        <f t="shared" si="39"/>
        <v>4809.8233899999996</v>
      </c>
      <c r="DH9" s="95"/>
    </row>
    <row r="10" spans="1:112" s="77" customFormat="1" ht="15.75" x14ac:dyDescent="0.25">
      <c r="A10" s="87" t="s">
        <v>156</v>
      </c>
      <c r="B10" s="95">
        <f t="shared" si="0"/>
        <v>1198799.9434699998</v>
      </c>
      <c r="C10" s="95">
        <f t="shared" si="1"/>
        <v>203035.35834999999</v>
      </c>
      <c r="D10" s="95">
        <f t="shared" si="2"/>
        <v>16.936550544230233</v>
      </c>
      <c r="E10" s="95">
        <f t="shared" ref="E10:AA10" si="40">SUM(E13:E14)+SUM(E17:E23)+SUM(E26:E37)+SUM(E40:E48)+SUM(E51:E53)+SUM(E56:E70)+SUM(E73:E76)+SUM(E79:E93)+SUM(E96:E98)+SUM(E101:E110)+SUM(E113:E119)+SUM(E122:E131)+SUM(E134:E142)+SUM(E145:E153)+SUM(E156:E165)+SUM(E168:E177)+SUM(E180:E191)+SUM(E194:E195)+SUM(E198:E207)+SUM(E210:E216)+SUM(E219:E223)+SUM(E226:E236)+SUM(E226:E236)+SUM(E239:E249)+SUM(E252:E261)+SUM(E264:E269)+SUM(E272:E278)+SUM(E281:E289)+SUM(E292:E299)+SUM(E302:E306)+SUM(E309:E315)+SUM(E318:E325)+SUM(E328:E339)+SUM(E342:E348)+SUM(E351:E357)+SUM(E360:E364)+SUM(E367:E376)+SUM(E379:E385)+SUM(E388:E392)</f>
        <v>0</v>
      </c>
      <c r="F10" s="95">
        <f t="shared" si="40"/>
        <v>0</v>
      </c>
      <c r="G10" s="95"/>
      <c r="H10" s="95">
        <f t="shared" si="40"/>
        <v>0</v>
      </c>
      <c r="I10" s="95">
        <f t="shared" si="40"/>
        <v>0</v>
      </c>
      <c r="J10" s="95">
        <f t="shared" si="40"/>
        <v>0</v>
      </c>
      <c r="K10" s="95">
        <f t="shared" si="40"/>
        <v>0</v>
      </c>
      <c r="L10" s="95">
        <f t="shared" si="40"/>
        <v>0</v>
      </c>
      <c r="M10" s="95">
        <f t="shared" si="40"/>
        <v>0</v>
      </c>
      <c r="N10" s="95">
        <f t="shared" si="40"/>
        <v>0</v>
      </c>
      <c r="O10" s="95">
        <f t="shared" si="40"/>
        <v>0</v>
      </c>
      <c r="P10" s="95">
        <f t="shared" si="40"/>
        <v>0</v>
      </c>
      <c r="Q10" s="95">
        <f t="shared" si="40"/>
        <v>5029.2</v>
      </c>
      <c r="R10" s="95">
        <f t="shared" si="40"/>
        <v>5029.2</v>
      </c>
      <c r="S10" s="95">
        <f>R10/Q10*100</f>
        <v>100</v>
      </c>
      <c r="T10" s="95">
        <f t="shared" si="40"/>
        <v>2944.1</v>
      </c>
      <c r="U10" s="95">
        <f t="shared" si="40"/>
        <v>883.2</v>
      </c>
      <c r="V10" s="95">
        <f>U10/T10*100</f>
        <v>29.998981012873205</v>
      </c>
      <c r="W10" s="95">
        <f t="shared" si="40"/>
        <v>0</v>
      </c>
      <c r="X10" s="95">
        <f t="shared" si="40"/>
        <v>0</v>
      </c>
      <c r="Y10" s="95"/>
      <c r="Z10" s="95">
        <f t="shared" si="40"/>
        <v>51.020420000000001</v>
      </c>
      <c r="AA10" s="95">
        <f t="shared" si="40"/>
        <v>51.020420000000001</v>
      </c>
      <c r="AB10" s="95">
        <f t="shared" si="8"/>
        <v>100</v>
      </c>
      <c r="AC10" s="95">
        <f>SUM(AC13:AC14)+SUM(AC17:AC23)+SUM(AC26:AC37)+SUM(AC40:AC48)+SUM(AC51:AC53)+SUM(AC56:AC70)+SUM(AC73:AC76)+SUM(AC79:AC93)+SUM(AC96:AC98)+SUM(AC101:AC110)+SUM(AC113:AC119)+SUM(AC122:AC131)+SUM(AC134:AC142)+SUM(AC145:AC153)+SUM(AC156:AC165)+SUM(AC168:AC177)+SUM(AC180:AC191)+SUM(AC194:AC195)+SUM(AC198:AC207)+SUM(AC210:AC216)+SUM(AC219:AC223)+SUM(AC226:AC236)+SUM(AC239:AC249)+SUM(AC252:AC261)+SUM(AC264:AC269)+SUM(AC272:AC278)+SUM(AC281:AC289)+SUM(AC292:AC299)+SUM(AC302:AC306)+SUM(AC309:AC315)+SUM(AC318:AC325)+SUM(AC328:AC339)+SUM(AC342:AC348)+SUM(AC351:AC357)+SUM(AC360:AC364)+SUM(AC367:AC376)+SUM(AC379:AC385)+SUM(AC388:AC392)</f>
        <v>0</v>
      </c>
      <c r="AD10" s="95">
        <f t="shared" ref="AD10:BO10" si="41">SUM(AD13:AD14)+SUM(AD17:AD23)+SUM(AD26:AD37)+SUM(AD40:AD48)+SUM(AD51:AD53)+SUM(AD56:AD70)+SUM(AD73:AD76)+SUM(AD79:AD93)+SUM(AD96:AD98)+SUM(AD101:AD110)+SUM(AD113:AD119)+SUM(AD122:AD131)+SUM(AD134:AD142)+SUM(AD145:AD153)+SUM(AD156:AD165)+SUM(AD168:AD177)+SUM(AD180:AD191)+SUM(AD194:AD195)+SUM(AD198:AD207)+SUM(AD210:AD216)+SUM(AD219:AD223)+SUM(AD226:AD236)+SUM(AD239:AD249)+SUM(AD252:AD261)+SUM(AD264:AD269)+SUM(AD272:AD278)+SUM(AD281:AD289)+SUM(AD292:AD299)+SUM(AD302:AD306)+SUM(AD309:AD315)+SUM(AD318:AD325)+SUM(AD328:AD339)+SUM(AD342:AD348)+SUM(AD351:AD357)+SUM(AD360:AD364)+SUM(AD367:AD376)+SUM(AD379:AD385)+SUM(AD388:AD392)</f>
        <v>0</v>
      </c>
      <c r="AE10" s="95">
        <f t="shared" si="41"/>
        <v>0</v>
      </c>
      <c r="AF10" s="95">
        <f t="shared" si="41"/>
        <v>116801.23104999999</v>
      </c>
      <c r="AG10" s="95">
        <f t="shared" si="41"/>
        <v>1347.9051299999999</v>
      </c>
      <c r="AH10" s="95">
        <f t="shared" ref="AH10" si="42">AG10/AF10*100</f>
        <v>1.1540162016126283</v>
      </c>
      <c r="AI10" s="95">
        <f t="shared" si="41"/>
        <v>165975.09999999995</v>
      </c>
      <c r="AJ10" s="95">
        <f t="shared" si="41"/>
        <v>77283.191569999995</v>
      </c>
      <c r="AK10" s="95">
        <f t="shared" si="9"/>
        <v>46.563123968595299</v>
      </c>
      <c r="AL10" s="95">
        <f t="shared" si="41"/>
        <v>0</v>
      </c>
      <c r="AM10" s="95">
        <f t="shared" si="41"/>
        <v>0</v>
      </c>
      <c r="AN10" s="95"/>
      <c r="AO10" s="95">
        <f t="shared" si="41"/>
        <v>0</v>
      </c>
      <c r="AP10" s="95">
        <f t="shared" si="41"/>
        <v>0</v>
      </c>
      <c r="AQ10" s="95">
        <f t="shared" si="41"/>
        <v>0</v>
      </c>
      <c r="AR10" s="95">
        <f t="shared" si="41"/>
        <v>0</v>
      </c>
      <c r="AS10" s="95">
        <f t="shared" si="41"/>
        <v>0</v>
      </c>
      <c r="AT10" s="95"/>
      <c r="AU10" s="95">
        <f t="shared" si="41"/>
        <v>83312.099999999991</v>
      </c>
      <c r="AV10" s="95">
        <f t="shared" si="41"/>
        <v>25907.578519999999</v>
      </c>
      <c r="AW10" s="95">
        <f>AV10/AU10*100</f>
        <v>31.097017744121203</v>
      </c>
      <c r="AX10" s="95">
        <f t="shared" si="41"/>
        <v>1700.2</v>
      </c>
      <c r="AY10" s="95">
        <f t="shared" si="41"/>
        <v>528.68777</v>
      </c>
      <c r="AZ10" s="95">
        <f>AY10/AX10*100</f>
        <v>31.095622279731792</v>
      </c>
      <c r="BA10" s="95">
        <f t="shared" si="41"/>
        <v>0</v>
      </c>
      <c r="BB10" s="95">
        <f t="shared" si="41"/>
        <v>0</v>
      </c>
      <c r="BC10" s="95"/>
      <c r="BD10" s="95">
        <f t="shared" si="41"/>
        <v>385498.59199999995</v>
      </c>
      <c r="BE10" s="95">
        <f t="shared" si="41"/>
        <v>44408.22969</v>
      </c>
      <c r="BF10" s="95">
        <f>BE10/BD10*100</f>
        <v>11.519686611462387</v>
      </c>
      <c r="BG10" s="95">
        <f t="shared" si="41"/>
        <v>34078.699999999997</v>
      </c>
      <c r="BH10" s="95">
        <f t="shared" si="41"/>
        <v>1109.92731</v>
      </c>
      <c r="BI10" s="95">
        <f>BH10/BG10*100</f>
        <v>3.2569531995058498</v>
      </c>
      <c r="BJ10" s="95">
        <f t="shared" si="41"/>
        <v>16769.400000000001</v>
      </c>
      <c r="BK10" s="95">
        <f t="shared" si="41"/>
        <v>9585.29918</v>
      </c>
      <c r="BL10" s="95">
        <f>BK10/BJ10*100</f>
        <v>57.159464143022412</v>
      </c>
      <c r="BM10" s="95">
        <f t="shared" si="41"/>
        <v>0</v>
      </c>
      <c r="BN10" s="95">
        <f t="shared" si="41"/>
        <v>0</v>
      </c>
      <c r="BO10" s="95">
        <f t="shared" si="41"/>
        <v>0</v>
      </c>
      <c r="BP10" s="95">
        <f t="shared" ref="BP10:CV10" si="43">SUM(BP13:BP14)+SUM(BP17:BP23)+SUM(BP26:BP37)+SUM(BP40:BP48)+SUM(BP51:BP53)+SUM(BP56:BP70)+SUM(BP73:BP76)+SUM(BP79:BP93)+SUM(BP96:BP98)+SUM(BP101:BP110)+SUM(BP113:BP119)+SUM(BP122:BP131)+SUM(BP134:BP142)+SUM(BP145:BP153)+SUM(BP156:BP165)+SUM(BP168:BP177)+SUM(BP180:BP191)+SUM(BP194:BP195)+SUM(BP198:BP207)+SUM(BP210:BP216)+SUM(BP219:BP223)+SUM(BP226:BP236)+SUM(BP239:BP249)+SUM(BP252:BP261)+SUM(BP264:BP269)+SUM(BP272:BP278)+SUM(BP281:BP289)+SUM(BP292:BP299)+SUM(BP302:BP306)+SUM(BP309:BP315)+SUM(BP318:BP325)+SUM(BP328:BP339)+SUM(BP342:BP348)+SUM(BP351:BP357)+SUM(BP360:BP364)+SUM(BP367:BP376)+SUM(BP379:BP385)+SUM(BP388:BP392)</f>
        <v>48397.599999999999</v>
      </c>
      <c r="BQ10" s="95">
        <f t="shared" si="43"/>
        <v>11158.02737</v>
      </c>
      <c r="BR10" s="95">
        <f>BQ10/BP10*100</f>
        <v>23.054918776964147</v>
      </c>
      <c r="BS10" s="95">
        <f t="shared" si="43"/>
        <v>65541.5</v>
      </c>
      <c r="BT10" s="95">
        <f t="shared" si="43"/>
        <v>5203.3099699999993</v>
      </c>
      <c r="BU10" s="95">
        <f>BT10/BS10*100</f>
        <v>7.9389546623131899</v>
      </c>
      <c r="BV10" s="95">
        <f t="shared" si="43"/>
        <v>24694.100000000002</v>
      </c>
      <c r="BW10" s="95">
        <f t="shared" si="43"/>
        <v>2772.4285799999998</v>
      </c>
      <c r="BX10" s="95">
        <f t="shared" si="21"/>
        <v>11.227088980768682</v>
      </c>
      <c r="BY10" s="95">
        <f t="shared" si="43"/>
        <v>0</v>
      </c>
      <c r="BZ10" s="95">
        <f t="shared" si="43"/>
        <v>0</v>
      </c>
      <c r="CA10" s="95">
        <f t="shared" si="43"/>
        <v>0</v>
      </c>
      <c r="CB10" s="95">
        <f t="shared" si="43"/>
        <v>0</v>
      </c>
      <c r="CC10" s="95">
        <f t="shared" si="43"/>
        <v>0</v>
      </c>
      <c r="CD10" s="95">
        <f t="shared" si="43"/>
        <v>0</v>
      </c>
      <c r="CE10" s="95">
        <f t="shared" si="43"/>
        <v>0</v>
      </c>
      <c r="CF10" s="95">
        <f t="shared" si="43"/>
        <v>0</v>
      </c>
      <c r="CG10" s="95">
        <f t="shared" si="43"/>
        <v>0</v>
      </c>
      <c r="CH10" s="95">
        <f t="shared" si="43"/>
        <v>0</v>
      </c>
      <c r="CI10" s="95">
        <f t="shared" si="43"/>
        <v>0</v>
      </c>
      <c r="CJ10" s="95">
        <f t="shared" si="43"/>
        <v>0</v>
      </c>
      <c r="CK10" s="95">
        <f t="shared" si="43"/>
        <v>0</v>
      </c>
      <c r="CL10" s="95">
        <f t="shared" si="43"/>
        <v>0</v>
      </c>
      <c r="CM10" s="95">
        <f t="shared" si="43"/>
        <v>0</v>
      </c>
      <c r="CN10" s="95">
        <f t="shared" si="43"/>
        <v>0</v>
      </c>
      <c r="CO10" s="95">
        <f t="shared" si="43"/>
        <v>0</v>
      </c>
      <c r="CP10" s="95"/>
      <c r="CQ10" s="95">
        <f t="shared" si="43"/>
        <v>200000</v>
      </c>
      <c r="CR10" s="95">
        <f t="shared" si="43"/>
        <v>9800.2068400000007</v>
      </c>
      <c r="CS10" s="95">
        <f>CR10/CQ10*100</f>
        <v>4.9001034199999998</v>
      </c>
      <c r="CT10" s="95">
        <f t="shared" si="43"/>
        <v>0</v>
      </c>
      <c r="CU10" s="95">
        <f t="shared" si="43"/>
        <v>0</v>
      </c>
      <c r="CV10" s="95">
        <f t="shared" si="43"/>
        <v>0</v>
      </c>
      <c r="CW10" s="95">
        <f t="shared" ref="CW10:CX10" si="44">SUM(CW13:CW14)+SUM(CW17:CW23)+SUM(CW26:CW37)+SUM(CW40:CW48)+SUM(CW51:CW53)+SUM(CW56:CW70)+SUM(CW73:CW76)+SUM(CW79:CW93)+SUM(CW96:CW98)+SUM(CW101:CW110)+SUM(CW113:CW119)+SUM(CW122:CW131)+SUM(CW134:CW142)+SUM(CW145:CW153)+SUM(CW156:CW165)+SUM(CW168:CW177)+SUM(CW180:CW191)+SUM(CW194:CW195)+SUM(CW198:CW207)+SUM(CW210:CW216)+SUM(CW219:CW223)+SUM(CW226:CW236)+SUM(CW239:CW249)+SUM(CW252:CW261)+SUM(CW264:CW269)+SUM(CW272:CW278)+SUM(CW281:CW289)+SUM(CW292:CW299)+SUM(CW302:CW306)+SUM(CW309:CW315)+SUM(CW318:CW325)+SUM(CW328:CW339)+SUM(CW342:CW348)+SUM(CW351:CW357)+SUM(CW360:CW364)+SUM(CW367:CW376)+SUM(CW379:CW385)+SUM(CW388:CW392)</f>
        <v>0</v>
      </c>
      <c r="CX10" s="95">
        <f t="shared" si="44"/>
        <v>0</v>
      </c>
      <c r="CY10" s="95"/>
      <c r="CZ10" s="95">
        <f t="shared" ref="CZ10:DA10" si="45">SUM(CZ13:CZ14)+SUM(CZ17:CZ23)+SUM(CZ26:CZ37)+SUM(CZ40:CZ48)+SUM(CZ51:CZ53)+SUM(CZ56:CZ70)+SUM(CZ73:CZ76)+SUM(CZ79:CZ93)+SUM(CZ96:CZ98)+SUM(CZ101:CZ110)+SUM(CZ113:CZ119)+SUM(CZ122:CZ131)+SUM(CZ134:CZ142)+SUM(CZ145:CZ153)+SUM(CZ156:CZ165)+SUM(CZ168:CZ177)+SUM(CZ180:CZ191)+SUM(CZ194:CZ195)+SUM(CZ198:CZ207)+SUM(CZ210:CZ216)+SUM(CZ219:CZ223)+SUM(CZ226:CZ236)+SUM(CZ239:CZ249)+SUM(CZ252:CZ261)+SUM(CZ264:CZ269)+SUM(CZ272:CZ278)+SUM(CZ281:CZ289)+SUM(CZ292:CZ299)+SUM(CZ302:CZ306)+SUM(CZ309:CZ315)+SUM(CZ318:CZ325)+SUM(CZ328:CZ339)+SUM(CZ342:CZ348)+SUM(CZ351:CZ357)+SUM(CZ360:CZ364)+SUM(CZ367:CZ376)+SUM(CZ379:CZ385)+SUM(CZ388:CZ392)</f>
        <v>48007.1</v>
      </c>
      <c r="DA10" s="95">
        <f t="shared" si="45"/>
        <v>7967.1459999999997</v>
      </c>
      <c r="DB10" s="95">
        <f>DA10/CZ10*100</f>
        <v>16.595766042939481</v>
      </c>
      <c r="DC10" s="95">
        <f t="shared" ref="DC10:DD10" si="46">SUM(DC13:DC14)+SUM(DC17:DC23)+SUM(DC26:DC37)+SUM(DC40:DC48)+SUM(DC51:DC53)+SUM(DC56:DC70)+SUM(DC73:DC76)+SUM(DC79:DC93)+SUM(DC96:DC98)+SUM(DC101:DC110)+SUM(DC113:DC119)+SUM(DC122:DC131)+SUM(DC134:DC142)+SUM(DC145:DC153)+SUM(DC156:DC165)+SUM(DC168:DC177)+SUM(DC180:DC191)+SUM(DC194:DC195)+SUM(DC198:DC207)+SUM(DC210:DC216)+SUM(DC219:DC223)+SUM(DC226:DC236)+SUM(DC239:DC249)+SUM(DC252:DC261)+SUM(DC264:DC269)+SUM(DC272:DC278)+SUM(DC281:DC289)+SUM(DC292:DC299)+SUM(DC302:DC306)+SUM(DC309:DC315)+SUM(DC318:DC325)+SUM(DC328:DC339)+SUM(DC342:DC348)+SUM(DC351:DC357)+SUM(DC360:DC364)+SUM(DC367:DC376)+SUM(DC379:DC385)+SUM(DC388:DC392)</f>
        <v>0</v>
      </c>
      <c r="DD10" s="95">
        <f t="shared" si="46"/>
        <v>0</v>
      </c>
      <c r="DE10" s="95"/>
      <c r="DF10" s="95">
        <f t="shared" ref="DF10:DG10" si="47">SUM(DF13:DF14)+SUM(DF17:DF23)+SUM(DF26:DF37)+SUM(DF40:DF48)+SUM(DF51:DF53)+SUM(DF56:DF70)+SUM(DF73:DF76)+SUM(DF79:DF93)+SUM(DF96:DF98)+SUM(DF101:DF110)+SUM(DF113:DF119)+SUM(DF122:DF131)+SUM(DF134:DF142)+SUM(DF145:DF153)+SUM(DF156:DF165)+SUM(DF168:DF177)+SUM(DF180:DF191)+SUM(DF194:DF195)+SUM(DF198:DF207)+SUM(DF210:DF216)+SUM(DF219:DF223)+SUM(DF226:DF236)+SUM(DF239:DF249)+SUM(DF252:DF261)+SUM(DF264:DF269)+SUM(DF272:DF278)+SUM(DF281:DF289)+SUM(DF292:DF299)+SUM(DF302:DF306)+SUM(DF309:DF315)+SUM(DF318:DF325)+SUM(DF328:DF339)+SUM(DF342:DF348)+SUM(DF351:DF357)+SUM(DF360:DF364)+SUM(DF367:DF376)+SUM(DF379:DF385)+SUM(DF388:DF392)</f>
        <v>0</v>
      </c>
      <c r="DG10" s="95">
        <f t="shared" si="47"/>
        <v>0</v>
      </c>
      <c r="DH10" s="95"/>
    </row>
    <row r="11" spans="1:112" s="77" customFormat="1" ht="31.5" x14ac:dyDescent="0.25">
      <c r="A11" s="78" t="s">
        <v>307</v>
      </c>
      <c r="B11" s="118">
        <f>E11+H11+K11+N11+Q11+T11+W11+Z11+AC11+AF11+AI11+AL11+AO11+AR11+AU11+AX11+BA11+BD11+BG11+BJ11+BM11+BP11+BS11+BV11+BY11+CB11+CE11+CH11+CK11+CN11+CQ11+CT11+CW11+CZ11+DC11+DF11</f>
        <v>130737.85782</v>
      </c>
      <c r="C11" s="118">
        <f>F11+I11+L11+O11+R11+U11+X11+AA11+AD11+AG11+AJ11+AM11+AP11+AS11+AV11+AY11+BB11+BE11+BH11+BK11+BN11+BQ11+BT11+BW11+BZ11+CC11+CF11+CI11+CL11+CO11+CR11+CU11+CX11+DA11+DD11+DG11</f>
        <v>43789.953819999995</v>
      </c>
      <c r="D11" s="82">
        <f t="shared" ref="D11" si="48">C11/B11*100</f>
        <v>33.49447095904695</v>
      </c>
      <c r="E11" s="81">
        <f t="shared" ref="E11:AP11" si="49">E12+E13+E14</f>
        <v>1187.5</v>
      </c>
      <c r="F11" s="81">
        <f t="shared" si="49"/>
        <v>0</v>
      </c>
      <c r="G11" s="82">
        <f t="shared" si="4"/>
        <v>0</v>
      </c>
      <c r="H11" s="81">
        <f t="shared" si="49"/>
        <v>0</v>
      </c>
      <c r="I11" s="81">
        <f t="shared" si="49"/>
        <v>0</v>
      </c>
      <c r="J11" s="81">
        <f t="shared" si="49"/>
        <v>0</v>
      </c>
      <c r="K11" s="81">
        <f t="shared" si="49"/>
        <v>0</v>
      </c>
      <c r="L11" s="81">
        <f t="shared" si="49"/>
        <v>0</v>
      </c>
      <c r="M11" s="81">
        <f t="shared" si="49"/>
        <v>0</v>
      </c>
      <c r="N11" s="81">
        <f t="shared" si="49"/>
        <v>0</v>
      </c>
      <c r="O11" s="81">
        <f t="shared" si="49"/>
        <v>0</v>
      </c>
      <c r="P11" s="81">
        <f t="shared" si="49"/>
        <v>0</v>
      </c>
      <c r="Q11" s="81">
        <f t="shared" si="49"/>
        <v>0</v>
      </c>
      <c r="R11" s="81">
        <f t="shared" si="49"/>
        <v>0</v>
      </c>
      <c r="S11" s="81">
        <f t="shared" si="49"/>
        <v>0</v>
      </c>
      <c r="T11" s="81">
        <f t="shared" si="49"/>
        <v>0</v>
      </c>
      <c r="U11" s="81">
        <f t="shared" si="49"/>
        <v>0</v>
      </c>
      <c r="V11" s="81">
        <f t="shared" si="49"/>
        <v>0</v>
      </c>
      <c r="W11" s="81">
        <f t="shared" si="49"/>
        <v>102.04082</v>
      </c>
      <c r="X11" s="81">
        <f t="shared" si="49"/>
        <v>0</v>
      </c>
      <c r="Y11" s="82">
        <f t="shared" si="7"/>
        <v>0</v>
      </c>
      <c r="Z11" s="81">
        <f t="shared" si="49"/>
        <v>0</v>
      </c>
      <c r="AA11" s="81">
        <f t="shared" si="49"/>
        <v>0</v>
      </c>
      <c r="AB11" s="82"/>
      <c r="AC11" s="81">
        <f t="shared" si="49"/>
        <v>0</v>
      </c>
      <c r="AD11" s="81">
        <f t="shared" si="49"/>
        <v>0</v>
      </c>
      <c r="AE11" s="81">
        <f t="shared" si="49"/>
        <v>0</v>
      </c>
      <c r="AF11" s="81">
        <f>SUM(AF12:AF14)</f>
        <v>1823.5169999999998</v>
      </c>
      <c r="AG11" s="81">
        <f t="shared" si="49"/>
        <v>0</v>
      </c>
      <c r="AH11" s="82"/>
      <c r="AI11" s="81">
        <f t="shared" si="49"/>
        <v>1041.9000000000001</v>
      </c>
      <c r="AJ11" s="81">
        <f t="shared" si="49"/>
        <v>1041.9032999999999</v>
      </c>
      <c r="AK11" s="82">
        <f t="shared" si="9"/>
        <v>100.00031672905267</v>
      </c>
      <c r="AL11" s="81">
        <f t="shared" si="49"/>
        <v>18178.400000000001</v>
      </c>
      <c r="AM11" s="81">
        <f t="shared" si="49"/>
        <v>5794.4088600000005</v>
      </c>
      <c r="AN11" s="84">
        <f>AM11/AL11*100</f>
        <v>31.875241275359766</v>
      </c>
      <c r="AO11" s="81">
        <f t="shared" si="49"/>
        <v>85703.3</v>
      </c>
      <c r="AP11" s="81">
        <f t="shared" si="49"/>
        <v>31159.881739999997</v>
      </c>
      <c r="AQ11" s="84">
        <f>AP11/AO11*100</f>
        <v>36.357855228445111</v>
      </c>
      <c r="AR11" s="81">
        <f t="shared" ref="AR11:CG11" si="50">AR12+AR13+AR14</f>
        <v>0</v>
      </c>
      <c r="AS11" s="81">
        <f t="shared" si="50"/>
        <v>0</v>
      </c>
      <c r="AT11" s="81">
        <f t="shared" si="50"/>
        <v>0</v>
      </c>
      <c r="AU11" s="81">
        <f t="shared" si="50"/>
        <v>0</v>
      </c>
      <c r="AV11" s="81">
        <f t="shared" si="50"/>
        <v>0</v>
      </c>
      <c r="AW11" s="81">
        <f t="shared" si="50"/>
        <v>0</v>
      </c>
      <c r="AX11" s="81">
        <f t="shared" si="50"/>
        <v>0</v>
      </c>
      <c r="AY11" s="81">
        <f t="shared" si="50"/>
        <v>0</v>
      </c>
      <c r="AZ11" s="81">
        <f t="shared" si="50"/>
        <v>0</v>
      </c>
      <c r="BA11" s="81">
        <f t="shared" si="50"/>
        <v>5706</v>
      </c>
      <c r="BB11" s="81">
        <f t="shared" si="50"/>
        <v>2604.7145499999997</v>
      </c>
      <c r="BC11" s="84">
        <f t="shared" ref="BC11:BC24" si="51">BB11/BA11*100</f>
        <v>45.64869523308797</v>
      </c>
      <c r="BD11" s="81">
        <f t="shared" si="50"/>
        <v>0</v>
      </c>
      <c r="BE11" s="81">
        <f t="shared" si="50"/>
        <v>0</v>
      </c>
      <c r="BF11" s="81">
        <f t="shared" si="50"/>
        <v>0</v>
      </c>
      <c r="BG11" s="81">
        <f t="shared" si="50"/>
        <v>0</v>
      </c>
      <c r="BH11" s="81">
        <f t="shared" si="50"/>
        <v>0</v>
      </c>
      <c r="BI11" s="81">
        <f t="shared" si="50"/>
        <v>0</v>
      </c>
      <c r="BJ11" s="81">
        <f t="shared" si="50"/>
        <v>0</v>
      </c>
      <c r="BK11" s="81">
        <f t="shared" si="50"/>
        <v>0</v>
      </c>
      <c r="BL11" s="81">
        <f t="shared" si="50"/>
        <v>0</v>
      </c>
      <c r="BM11" s="81">
        <f t="shared" si="50"/>
        <v>0</v>
      </c>
      <c r="BN11" s="81">
        <f t="shared" si="50"/>
        <v>0</v>
      </c>
      <c r="BO11" s="81">
        <f t="shared" si="50"/>
        <v>0</v>
      </c>
      <c r="BP11" s="81">
        <f t="shared" si="50"/>
        <v>0</v>
      </c>
      <c r="BQ11" s="81">
        <f t="shared" si="50"/>
        <v>0</v>
      </c>
      <c r="BR11" s="81">
        <f t="shared" si="50"/>
        <v>0</v>
      </c>
      <c r="BS11" s="81">
        <f t="shared" si="50"/>
        <v>0</v>
      </c>
      <c r="BT11" s="81">
        <f t="shared" si="50"/>
        <v>0</v>
      </c>
      <c r="BU11" s="81">
        <f t="shared" si="50"/>
        <v>0</v>
      </c>
      <c r="BV11" s="81">
        <f t="shared" si="50"/>
        <v>1208.3</v>
      </c>
      <c r="BW11" s="81">
        <f t="shared" si="50"/>
        <v>0</v>
      </c>
      <c r="BX11" s="82">
        <f t="shared" si="21"/>
        <v>0</v>
      </c>
      <c r="BY11" s="81">
        <f t="shared" si="50"/>
        <v>0</v>
      </c>
      <c r="BZ11" s="81">
        <f t="shared" si="50"/>
        <v>0</v>
      </c>
      <c r="CA11" s="81">
        <f t="shared" si="50"/>
        <v>0</v>
      </c>
      <c r="CB11" s="81">
        <f t="shared" si="50"/>
        <v>153.6</v>
      </c>
      <c r="CC11" s="81">
        <f t="shared" si="50"/>
        <v>0</v>
      </c>
      <c r="CD11" s="81">
        <f t="shared" si="50"/>
        <v>0</v>
      </c>
      <c r="CE11" s="81">
        <f t="shared" si="50"/>
        <v>3759.7</v>
      </c>
      <c r="CF11" s="81">
        <f t="shared" si="50"/>
        <v>0</v>
      </c>
      <c r="CG11" s="81">
        <f t="shared" si="50"/>
        <v>0</v>
      </c>
      <c r="CH11" s="81">
        <f t="shared" ref="CH11:CV11" si="52">CH12+CH13+CH14</f>
        <v>0</v>
      </c>
      <c r="CI11" s="81">
        <f t="shared" si="52"/>
        <v>0</v>
      </c>
      <c r="CJ11" s="81">
        <f t="shared" si="52"/>
        <v>0</v>
      </c>
      <c r="CK11" s="81">
        <f t="shared" si="52"/>
        <v>0</v>
      </c>
      <c r="CL11" s="81">
        <f t="shared" si="52"/>
        <v>0</v>
      </c>
      <c r="CM11" s="81">
        <f t="shared" si="52"/>
        <v>0</v>
      </c>
      <c r="CN11" s="81">
        <f t="shared" si="52"/>
        <v>6400.7</v>
      </c>
      <c r="CO11" s="81">
        <f t="shared" si="52"/>
        <v>3189.0453700000003</v>
      </c>
      <c r="CP11" s="84">
        <f t="shared" si="23"/>
        <v>49.823384473573206</v>
      </c>
      <c r="CQ11" s="81">
        <f t="shared" si="52"/>
        <v>0</v>
      </c>
      <c r="CR11" s="81">
        <f t="shared" si="52"/>
        <v>0</v>
      </c>
      <c r="CS11" s="81">
        <f t="shared" si="52"/>
        <v>0</v>
      </c>
      <c r="CT11" s="81">
        <f t="shared" si="52"/>
        <v>0</v>
      </c>
      <c r="CU11" s="81">
        <f t="shared" si="52"/>
        <v>0</v>
      </c>
      <c r="CV11" s="81">
        <f t="shared" si="52"/>
        <v>0</v>
      </c>
      <c r="CW11" s="81">
        <f t="shared" ref="CW11:CY11" si="53">CW12+CW13+CW14</f>
        <v>3203.5</v>
      </c>
      <c r="CX11" s="81">
        <f t="shared" si="53"/>
        <v>0</v>
      </c>
      <c r="CY11" s="81">
        <f t="shared" si="53"/>
        <v>0</v>
      </c>
      <c r="CZ11" s="81">
        <f t="shared" ref="CZ11:DB11" si="54">CZ12+CZ13+CZ14</f>
        <v>0</v>
      </c>
      <c r="DA11" s="81">
        <f t="shared" si="54"/>
        <v>0</v>
      </c>
      <c r="DB11" s="81">
        <f t="shared" si="54"/>
        <v>0</v>
      </c>
      <c r="DC11" s="81">
        <f t="shared" ref="DC11:DE11" si="55">DC12+DC13+DC14</f>
        <v>700.7</v>
      </c>
      <c r="DD11" s="81">
        <f t="shared" si="55"/>
        <v>0</v>
      </c>
      <c r="DE11" s="81">
        <f t="shared" si="55"/>
        <v>0</v>
      </c>
      <c r="DF11" s="81">
        <f t="shared" ref="DF11:DH11" si="56">DF12+DF13+DF14</f>
        <v>1568.7</v>
      </c>
      <c r="DG11" s="81">
        <f t="shared" si="56"/>
        <v>0</v>
      </c>
      <c r="DH11" s="81">
        <f t="shared" si="56"/>
        <v>0</v>
      </c>
    </row>
    <row r="12" spans="1:112" s="35" customFormat="1" ht="30.75" customHeight="1" x14ac:dyDescent="0.25">
      <c r="A12" s="59" t="s">
        <v>306</v>
      </c>
      <c r="B12" s="119">
        <f t="shared" ref="B12:C75" si="57">E12+H12+K12+N12+Q12+T12+W12+Z12+AC12+AF12+AI12+AL12+AO12+AR12+AU12+AX12+BA12+BD12+BG12+BJ12+BM12+BP12+BS12+BV12+BY12+CB12+CE12+CH12+CK12+CN12+CQ12+CT12+CW12+CZ12+DC12+DF12</f>
        <v>126664.14082</v>
      </c>
      <c r="C12" s="119">
        <f t="shared" si="57"/>
        <v>42748.050519999997</v>
      </c>
      <c r="D12" s="14">
        <f t="shared" ref="D12:D397" si="58">C12/B12*100</f>
        <v>33.749133924769154</v>
      </c>
      <c r="E12" s="14">
        <v>1187.5</v>
      </c>
      <c r="F12" s="14"/>
      <c r="G12" s="14">
        <f t="shared" ref="G12" si="59">F12/E12*100</f>
        <v>0</v>
      </c>
      <c r="H12" s="15"/>
      <c r="I12" s="15"/>
      <c r="J12" s="14"/>
      <c r="K12" s="15"/>
      <c r="L12" s="15"/>
      <c r="M12" s="14"/>
      <c r="N12" s="15"/>
      <c r="O12" s="15"/>
      <c r="P12" s="14"/>
      <c r="Q12" s="15">
        <v>0</v>
      </c>
      <c r="R12" s="15">
        <v>0</v>
      </c>
      <c r="S12" s="14"/>
      <c r="T12" s="15"/>
      <c r="U12" s="15"/>
      <c r="V12" s="14"/>
      <c r="W12" s="15">
        <v>102.04082</v>
      </c>
      <c r="X12" s="15"/>
      <c r="Y12" s="14"/>
      <c r="Z12" s="15"/>
      <c r="AA12" s="15"/>
      <c r="AB12" s="14"/>
      <c r="AC12" s="15"/>
      <c r="AD12" s="15"/>
      <c r="AE12" s="14"/>
      <c r="AF12" s="14"/>
      <c r="AG12" s="14"/>
      <c r="AH12" s="14"/>
      <c r="AI12" s="15">
        <v>0</v>
      </c>
      <c r="AJ12" s="15"/>
      <c r="AK12" s="14"/>
      <c r="AL12" s="15">
        <v>18178.400000000001</v>
      </c>
      <c r="AM12" s="15">
        <v>5794.4088600000005</v>
      </c>
      <c r="AN12" s="15">
        <f>AM12/AL12*100</f>
        <v>31.875241275359766</v>
      </c>
      <c r="AO12" s="15">
        <v>85703.3</v>
      </c>
      <c r="AP12" s="15">
        <v>31159.881739999997</v>
      </c>
      <c r="AQ12" s="15">
        <f>AP12/AO12*100</f>
        <v>36.357855228445111</v>
      </c>
      <c r="AR12" s="15"/>
      <c r="AS12" s="15"/>
      <c r="AT12" s="15"/>
      <c r="AU12" s="15"/>
      <c r="AV12" s="100"/>
      <c r="AW12" s="100"/>
      <c r="AX12" s="15"/>
      <c r="AY12" s="100"/>
      <c r="AZ12" s="100"/>
      <c r="BA12" s="15">
        <v>5706</v>
      </c>
      <c r="BB12" s="15">
        <v>2604.7145499999997</v>
      </c>
      <c r="BC12" s="15">
        <f t="shared" si="51"/>
        <v>45.64869523308797</v>
      </c>
      <c r="BD12" s="15"/>
      <c r="BE12" s="100"/>
      <c r="BF12" s="100"/>
      <c r="BG12" s="15"/>
      <c r="BH12" s="100"/>
      <c r="BI12" s="100"/>
      <c r="BJ12" s="15"/>
      <c r="BK12" s="100"/>
      <c r="BL12" s="100"/>
      <c r="BM12" s="15"/>
      <c r="BN12" s="100"/>
      <c r="BO12" s="100"/>
      <c r="BP12" s="15"/>
      <c r="BQ12" s="100"/>
      <c r="BR12" s="100"/>
      <c r="BS12" s="15"/>
      <c r="BT12" s="100"/>
      <c r="BU12" s="100"/>
      <c r="BV12" s="15"/>
      <c r="BW12" s="100"/>
      <c r="BX12" s="14"/>
      <c r="BY12" s="15"/>
      <c r="BZ12" s="100"/>
      <c r="CA12" s="15"/>
      <c r="CB12" s="15">
        <v>153.6</v>
      </c>
      <c r="CC12" s="100"/>
      <c r="CD12" s="100"/>
      <c r="CE12" s="15">
        <v>3759.7</v>
      </c>
      <c r="CF12" s="100"/>
      <c r="CG12" s="15"/>
      <c r="CH12" s="15"/>
      <c r="CI12" s="100"/>
      <c r="CJ12" s="100"/>
      <c r="CK12" s="15"/>
      <c r="CL12" s="100"/>
      <c r="CM12" s="15"/>
      <c r="CN12" s="15">
        <v>6400.7</v>
      </c>
      <c r="CO12" s="15">
        <v>3189.0453700000003</v>
      </c>
      <c r="CP12" s="15">
        <f>CO12/CN12*100</f>
        <v>49.823384473573206</v>
      </c>
      <c r="CQ12" s="15"/>
      <c r="CR12" s="100"/>
      <c r="CS12" s="100"/>
      <c r="CT12" s="15"/>
      <c r="CU12" s="100"/>
      <c r="CV12" s="100"/>
      <c r="CW12" s="15">
        <v>3203.5</v>
      </c>
      <c r="CX12" s="100"/>
      <c r="CY12" s="100"/>
      <c r="CZ12" s="15"/>
      <c r="DA12" s="100"/>
      <c r="DB12" s="100"/>
      <c r="DC12" s="15">
        <v>700.7</v>
      </c>
      <c r="DD12" s="100"/>
      <c r="DE12" s="100"/>
      <c r="DF12" s="15">
        <v>1568.7</v>
      </c>
      <c r="DG12" s="100"/>
      <c r="DH12" s="100"/>
    </row>
    <row r="13" spans="1:112" s="35" customFormat="1" ht="15.75" x14ac:dyDescent="0.25">
      <c r="A13" s="59" t="s">
        <v>308</v>
      </c>
      <c r="B13" s="119">
        <f t="shared" si="57"/>
        <v>3233.7870000000003</v>
      </c>
      <c r="C13" s="119">
        <f t="shared" si="57"/>
        <v>1041.9032999999999</v>
      </c>
      <c r="D13" s="14">
        <f>C13/B13*100</f>
        <v>32.219292736349047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82"/>
      <c r="W13" s="82"/>
      <c r="X13" s="82"/>
      <c r="Y13" s="14"/>
      <c r="Z13" s="82"/>
      <c r="AA13" s="82"/>
      <c r="AB13" s="14"/>
      <c r="AC13" s="14"/>
      <c r="AD13" s="14"/>
      <c r="AE13" s="14"/>
      <c r="AF13" s="14">
        <v>983.58699999999999</v>
      </c>
      <c r="AG13" s="14"/>
      <c r="AH13" s="14"/>
      <c r="AI13" s="14">
        <v>1041.9000000000001</v>
      </c>
      <c r="AJ13" s="14">
        <v>1041.9032999999999</v>
      </c>
      <c r="AK13" s="14">
        <f t="shared" ref="AK13" si="60">AJ13/AI13*100</f>
        <v>100.00031672905267</v>
      </c>
      <c r="AL13" s="108"/>
      <c r="AM13" s="108"/>
      <c r="AN13" s="108"/>
      <c r="AO13" s="14"/>
      <c r="AP13" s="14"/>
      <c r="AQ13" s="101"/>
      <c r="AR13" s="14"/>
      <c r="AS13" s="14"/>
      <c r="AT13" s="101"/>
      <c r="AU13" s="14"/>
      <c r="AV13" s="14"/>
      <c r="AW13" s="101"/>
      <c r="AX13" s="14"/>
      <c r="AY13" s="14"/>
      <c r="AZ13" s="101"/>
      <c r="BA13" s="14"/>
      <c r="BB13" s="14"/>
      <c r="BC13" s="15"/>
      <c r="BD13" s="14"/>
      <c r="BE13" s="14"/>
      <c r="BF13" s="101"/>
      <c r="BG13" s="14"/>
      <c r="BH13" s="14"/>
      <c r="BI13" s="101"/>
      <c r="BJ13" s="14"/>
      <c r="BK13" s="14"/>
      <c r="BL13" s="101"/>
      <c r="BM13" s="14"/>
      <c r="BN13" s="14"/>
      <c r="BO13" s="101"/>
      <c r="BP13" s="14"/>
      <c r="BQ13" s="14"/>
      <c r="BR13" s="101"/>
      <c r="BS13" s="14"/>
      <c r="BT13" s="14"/>
      <c r="BU13" s="101"/>
      <c r="BV13" s="14">
        <v>1208.3</v>
      </c>
      <c r="BW13" s="14"/>
      <c r="BX13" s="14"/>
      <c r="BY13" s="14"/>
      <c r="BZ13" s="14"/>
      <c r="CA13" s="101"/>
      <c r="CB13" s="14"/>
      <c r="CC13" s="14"/>
      <c r="CD13" s="101"/>
      <c r="CE13" s="14"/>
      <c r="CF13" s="14"/>
      <c r="CG13" s="101"/>
      <c r="CH13" s="14"/>
      <c r="CI13" s="14"/>
      <c r="CJ13" s="101"/>
      <c r="CK13" s="14"/>
      <c r="CL13" s="14"/>
      <c r="CM13" s="101"/>
      <c r="CN13" s="14"/>
      <c r="CO13" s="14"/>
      <c r="CP13" s="101"/>
      <c r="CQ13" s="14"/>
      <c r="CR13" s="14"/>
      <c r="CS13" s="101"/>
      <c r="CT13" s="14"/>
      <c r="CU13" s="14"/>
      <c r="CV13" s="101"/>
      <c r="CW13" s="15"/>
      <c r="CX13" s="14"/>
      <c r="CY13" s="101"/>
      <c r="CZ13" s="15"/>
      <c r="DA13" s="14"/>
      <c r="DB13" s="101"/>
      <c r="DC13" s="15"/>
      <c r="DD13" s="14"/>
      <c r="DE13" s="101"/>
      <c r="DF13" s="15"/>
      <c r="DG13" s="14"/>
      <c r="DH13" s="101"/>
    </row>
    <row r="14" spans="1:112" s="35" customFormat="1" ht="15.75" x14ac:dyDescent="0.25">
      <c r="A14" s="59" t="s">
        <v>480</v>
      </c>
      <c r="B14" s="119">
        <f t="shared" si="57"/>
        <v>839.93</v>
      </c>
      <c r="C14" s="119">
        <f t="shared" si="57"/>
        <v>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82"/>
      <c r="W14" s="82"/>
      <c r="X14" s="82"/>
      <c r="Y14" s="14"/>
      <c r="Z14" s="82"/>
      <c r="AA14" s="82"/>
      <c r="AB14" s="14"/>
      <c r="AC14" s="14"/>
      <c r="AD14" s="14"/>
      <c r="AE14" s="14"/>
      <c r="AF14" s="14">
        <v>839.93</v>
      </c>
      <c r="AG14" s="14"/>
      <c r="AH14" s="14"/>
      <c r="AI14" s="14"/>
      <c r="AJ14" s="14"/>
      <c r="AK14" s="14"/>
      <c r="AL14" s="108"/>
      <c r="AM14" s="108"/>
      <c r="AN14" s="108"/>
      <c r="AO14" s="14"/>
      <c r="AP14" s="14"/>
      <c r="AQ14" s="101"/>
      <c r="AR14" s="14"/>
      <c r="AS14" s="14"/>
      <c r="AT14" s="101"/>
      <c r="AU14" s="14"/>
      <c r="AV14" s="14"/>
      <c r="AW14" s="101"/>
      <c r="AX14" s="14"/>
      <c r="AY14" s="14"/>
      <c r="AZ14" s="101"/>
      <c r="BA14" s="14"/>
      <c r="BB14" s="14"/>
      <c r="BC14" s="15"/>
      <c r="BD14" s="14"/>
      <c r="BE14" s="14"/>
      <c r="BF14" s="101"/>
      <c r="BG14" s="14"/>
      <c r="BH14" s="14"/>
      <c r="BI14" s="101"/>
      <c r="BJ14" s="14"/>
      <c r="BK14" s="14"/>
      <c r="BL14" s="101"/>
      <c r="BM14" s="14"/>
      <c r="BN14" s="14"/>
      <c r="BO14" s="101"/>
      <c r="BP14" s="14"/>
      <c r="BQ14" s="14"/>
      <c r="BR14" s="101"/>
      <c r="BS14" s="14"/>
      <c r="BT14" s="14"/>
      <c r="BU14" s="101"/>
      <c r="BV14" s="14"/>
      <c r="BW14" s="14"/>
      <c r="BX14" s="14"/>
      <c r="BY14" s="14"/>
      <c r="BZ14" s="14"/>
      <c r="CA14" s="101"/>
      <c r="CB14" s="14"/>
      <c r="CC14" s="14"/>
      <c r="CD14" s="101"/>
      <c r="CE14" s="14"/>
      <c r="CF14" s="14"/>
      <c r="CG14" s="101"/>
      <c r="CH14" s="14"/>
      <c r="CI14" s="14"/>
      <c r="CJ14" s="101"/>
      <c r="CK14" s="14"/>
      <c r="CL14" s="14"/>
      <c r="CM14" s="101"/>
      <c r="CN14" s="14"/>
      <c r="CO14" s="14"/>
      <c r="CP14" s="101"/>
      <c r="CQ14" s="14"/>
      <c r="CR14" s="14"/>
      <c r="CS14" s="101"/>
      <c r="CT14" s="14"/>
      <c r="CU14" s="14"/>
      <c r="CV14" s="101"/>
      <c r="CW14" s="15"/>
      <c r="CX14" s="14"/>
      <c r="CY14" s="101"/>
      <c r="CZ14" s="15"/>
      <c r="DA14" s="14"/>
      <c r="DB14" s="101"/>
      <c r="DC14" s="15"/>
      <c r="DD14" s="14"/>
      <c r="DE14" s="101"/>
      <c r="DF14" s="15"/>
      <c r="DG14" s="14"/>
      <c r="DH14" s="101"/>
    </row>
    <row r="15" spans="1:112" s="77" customFormat="1" ht="31.5" x14ac:dyDescent="0.25">
      <c r="A15" s="79" t="s">
        <v>310</v>
      </c>
      <c r="B15" s="118">
        <f t="shared" si="57"/>
        <v>43081.220410000009</v>
      </c>
      <c r="C15" s="118">
        <f t="shared" si="57"/>
        <v>12243.46011</v>
      </c>
      <c r="D15" s="82">
        <f t="shared" ref="D15" si="61">C15/B15*100</f>
        <v>28.419482998578303</v>
      </c>
      <c r="E15" s="82">
        <f t="shared" ref="E15:AP15" si="62">E16+E17+E18+E19+E20+E21+E22+E23</f>
        <v>1187.5</v>
      </c>
      <c r="F15" s="82">
        <f t="shared" si="62"/>
        <v>1187.4966999999999</v>
      </c>
      <c r="G15" s="82">
        <f>F15/E15*100</f>
        <v>99.99972210526316</v>
      </c>
      <c r="H15" s="82">
        <f t="shared" si="62"/>
        <v>0</v>
      </c>
      <c r="I15" s="82">
        <f t="shared" si="62"/>
        <v>0</v>
      </c>
      <c r="J15" s="82">
        <f t="shared" si="62"/>
        <v>0</v>
      </c>
      <c r="K15" s="82">
        <f t="shared" si="62"/>
        <v>0</v>
      </c>
      <c r="L15" s="82">
        <f t="shared" si="62"/>
        <v>0</v>
      </c>
      <c r="M15" s="82">
        <f t="shared" si="62"/>
        <v>0</v>
      </c>
      <c r="N15" s="82">
        <f t="shared" si="62"/>
        <v>0</v>
      </c>
      <c r="O15" s="82">
        <f t="shared" si="62"/>
        <v>0</v>
      </c>
      <c r="P15" s="82">
        <f t="shared" si="62"/>
        <v>0</v>
      </c>
      <c r="Q15" s="82">
        <f t="shared" si="62"/>
        <v>0</v>
      </c>
      <c r="R15" s="82">
        <f t="shared" si="62"/>
        <v>0</v>
      </c>
      <c r="S15" s="82">
        <f t="shared" si="62"/>
        <v>0</v>
      </c>
      <c r="T15" s="82">
        <f t="shared" si="62"/>
        <v>0</v>
      </c>
      <c r="U15" s="82">
        <f t="shared" si="62"/>
        <v>0</v>
      </c>
      <c r="V15" s="82">
        <f t="shared" si="62"/>
        <v>0</v>
      </c>
      <c r="W15" s="82">
        <f t="shared" si="62"/>
        <v>0</v>
      </c>
      <c r="X15" s="82">
        <f t="shared" si="62"/>
        <v>0</v>
      </c>
      <c r="Y15" s="82">
        <f t="shared" si="62"/>
        <v>0</v>
      </c>
      <c r="Z15" s="82">
        <f t="shared" si="62"/>
        <v>51.020409999999998</v>
      </c>
      <c r="AA15" s="82">
        <f t="shared" si="62"/>
        <v>51.020410000000005</v>
      </c>
      <c r="AB15" s="82">
        <f>AA15/Z15*100</f>
        <v>100.00000000000003</v>
      </c>
      <c r="AC15" s="82">
        <f t="shared" si="62"/>
        <v>0</v>
      </c>
      <c r="AD15" s="82">
        <f t="shared" si="62"/>
        <v>0</v>
      </c>
      <c r="AE15" s="82">
        <f t="shared" si="62"/>
        <v>0</v>
      </c>
      <c r="AF15" s="82">
        <f>SUM(AF16:AF23)</f>
        <v>1059</v>
      </c>
      <c r="AG15" s="82">
        <f t="shared" si="62"/>
        <v>0</v>
      </c>
      <c r="AH15" s="82"/>
      <c r="AI15" s="82">
        <f t="shared" si="62"/>
        <v>2383.1999999999998</v>
      </c>
      <c r="AJ15" s="82">
        <f t="shared" si="62"/>
        <v>2118.7677999999996</v>
      </c>
      <c r="AK15" s="82">
        <f t="shared" ref="AK15" si="63">AJ15/AI15*100</f>
        <v>88.904321920107407</v>
      </c>
      <c r="AL15" s="82">
        <f t="shared" si="62"/>
        <v>14786.5</v>
      </c>
      <c r="AM15" s="82">
        <f t="shared" si="62"/>
        <v>4706.5188499999995</v>
      </c>
      <c r="AN15" s="84">
        <f t="shared" ref="AN15:AN387" si="64">AM15/AL15*100</f>
        <v>31.829837013492035</v>
      </c>
      <c r="AO15" s="82">
        <f t="shared" si="62"/>
        <v>0</v>
      </c>
      <c r="AP15" s="82">
        <f t="shared" si="62"/>
        <v>0</v>
      </c>
      <c r="AQ15" s="82">
        <f t="shared" ref="AQ15:CG15" si="65">AQ16+AQ17+AQ18+AQ19+AQ20+AQ21+AQ22+AQ23</f>
        <v>0</v>
      </c>
      <c r="AR15" s="82">
        <f t="shared" si="65"/>
        <v>0</v>
      </c>
      <c r="AS15" s="82">
        <f t="shared" si="65"/>
        <v>0</v>
      </c>
      <c r="AT15" s="82">
        <f t="shared" si="65"/>
        <v>0</v>
      </c>
      <c r="AU15" s="82">
        <f t="shared" si="65"/>
        <v>0</v>
      </c>
      <c r="AV15" s="82">
        <f t="shared" si="65"/>
        <v>0</v>
      </c>
      <c r="AW15" s="82">
        <f t="shared" si="65"/>
        <v>0</v>
      </c>
      <c r="AX15" s="82">
        <f t="shared" si="65"/>
        <v>0</v>
      </c>
      <c r="AY15" s="82">
        <f t="shared" si="65"/>
        <v>0</v>
      </c>
      <c r="AZ15" s="82">
        <f t="shared" si="65"/>
        <v>0</v>
      </c>
      <c r="BA15" s="82">
        <f t="shared" si="65"/>
        <v>3380.9</v>
      </c>
      <c r="BB15" s="82">
        <f t="shared" si="65"/>
        <v>1113.7945500000001</v>
      </c>
      <c r="BC15" s="84">
        <f t="shared" si="51"/>
        <v>32.943729480315895</v>
      </c>
      <c r="BD15" s="82">
        <f t="shared" si="65"/>
        <v>0</v>
      </c>
      <c r="BE15" s="82">
        <f t="shared" si="65"/>
        <v>0</v>
      </c>
      <c r="BF15" s="82">
        <f t="shared" si="65"/>
        <v>0</v>
      </c>
      <c r="BG15" s="82">
        <f t="shared" si="65"/>
        <v>0</v>
      </c>
      <c r="BH15" s="82">
        <f t="shared" si="65"/>
        <v>0</v>
      </c>
      <c r="BI15" s="82">
        <f t="shared" si="65"/>
        <v>0</v>
      </c>
      <c r="BJ15" s="82">
        <f t="shared" si="65"/>
        <v>0</v>
      </c>
      <c r="BK15" s="82">
        <f t="shared" si="65"/>
        <v>0</v>
      </c>
      <c r="BL15" s="82">
        <f t="shared" si="65"/>
        <v>0</v>
      </c>
      <c r="BM15" s="82">
        <f t="shared" si="65"/>
        <v>0</v>
      </c>
      <c r="BN15" s="82">
        <f t="shared" si="65"/>
        <v>0</v>
      </c>
      <c r="BO15" s="82">
        <f t="shared" si="65"/>
        <v>0</v>
      </c>
      <c r="BP15" s="82">
        <f t="shared" si="65"/>
        <v>0</v>
      </c>
      <c r="BQ15" s="82">
        <f t="shared" si="65"/>
        <v>0</v>
      </c>
      <c r="BR15" s="82">
        <f t="shared" si="65"/>
        <v>0</v>
      </c>
      <c r="BS15" s="82">
        <f t="shared" si="65"/>
        <v>0</v>
      </c>
      <c r="BT15" s="82">
        <f t="shared" si="65"/>
        <v>0</v>
      </c>
      <c r="BU15" s="82">
        <f t="shared" si="65"/>
        <v>0</v>
      </c>
      <c r="BV15" s="82">
        <f t="shared" si="65"/>
        <v>0</v>
      </c>
      <c r="BW15" s="82">
        <f t="shared" si="65"/>
        <v>0</v>
      </c>
      <c r="BX15" s="82"/>
      <c r="BY15" s="82">
        <f t="shared" si="65"/>
        <v>0</v>
      </c>
      <c r="BZ15" s="82">
        <f t="shared" si="65"/>
        <v>0</v>
      </c>
      <c r="CA15" s="82">
        <f t="shared" si="65"/>
        <v>0</v>
      </c>
      <c r="CB15" s="82">
        <f t="shared" si="65"/>
        <v>153.6</v>
      </c>
      <c r="CC15" s="82">
        <f t="shared" si="65"/>
        <v>0</v>
      </c>
      <c r="CD15" s="82">
        <f t="shared" si="65"/>
        <v>0</v>
      </c>
      <c r="CE15" s="82">
        <f t="shared" si="65"/>
        <v>3759.7</v>
      </c>
      <c r="CF15" s="82">
        <f t="shared" si="65"/>
        <v>0</v>
      </c>
      <c r="CG15" s="82">
        <f t="shared" si="65"/>
        <v>0</v>
      </c>
      <c r="CH15" s="82">
        <f t="shared" ref="CH15:CV15" si="66">CH16+CH17+CH18+CH19+CH20+CH21+CH22+CH23</f>
        <v>0</v>
      </c>
      <c r="CI15" s="82">
        <f t="shared" si="66"/>
        <v>0</v>
      </c>
      <c r="CJ15" s="82">
        <f t="shared" si="66"/>
        <v>0</v>
      </c>
      <c r="CK15" s="82">
        <f t="shared" si="66"/>
        <v>0</v>
      </c>
      <c r="CL15" s="82">
        <f t="shared" si="66"/>
        <v>0</v>
      </c>
      <c r="CM15" s="82">
        <f t="shared" si="66"/>
        <v>0</v>
      </c>
      <c r="CN15" s="82">
        <f t="shared" si="66"/>
        <v>8364.7000000000007</v>
      </c>
      <c r="CO15" s="82">
        <f t="shared" si="66"/>
        <v>3065.8617999999997</v>
      </c>
      <c r="CP15" s="84">
        <f t="shared" ref="CP15:CP397" si="67">CO15/CN15*100</f>
        <v>36.65238203402393</v>
      </c>
      <c r="CQ15" s="82">
        <f t="shared" si="66"/>
        <v>0</v>
      </c>
      <c r="CR15" s="82">
        <f t="shared" si="66"/>
        <v>0</v>
      </c>
      <c r="CS15" s="82">
        <f t="shared" si="66"/>
        <v>0</v>
      </c>
      <c r="CT15" s="82">
        <f t="shared" si="66"/>
        <v>0</v>
      </c>
      <c r="CU15" s="82">
        <f t="shared" si="66"/>
        <v>0</v>
      </c>
      <c r="CV15" s="82">
        <f t="shared" si="66"/>
        <v>0</v>
      </c>
      <c r="CW15" s="82">
        <f t="shared" ref="CW15:CY15" si="68">CW16+CW17+CW18+CW19+CW20+CW21+CW22+CW23</f>
        <v>3557.3</v>
      </c>
      <c r="CX15" s="82">
        <f t="shared" si="68"/>
        <v>0</v>
      </c>
      <c r="CY15" s="82">
        <f t="shared" si="68"/>
        <v>0</v>
      </c>
      <c r="CZ15" s="82">
        <f t="shared" ref="CZ15:DB15" si="69">CZ16+CZ17+CZ18+CZ19+CZ20+CZ21+CZ22+CZ23</f>
        <v>0</v>
      </c>
      <c r="DA15" s="82">
        <f t="shared" si="69"/>
        <v>0</v>
      </c>
      <c r="DB15" s="82">
        <f t="shared" si="69"/>
        <v>0</v>
      </c>
      <c r="DC15" s="82">
        <f t="shared" ref="DC15:DE15" si="70">DC16+DC17+DC18+DC19+DC20+DC21+DC22+DC23</f>
        <v>1260.3</v>
      </c>
      <c r="DD15" s="82">
        <f t="shared" si="70"/>
        <v>0</v>
      </c>
      <c r="DE15" s="82">
        <f t="shared" si="70"/>
        <v>0</v>
      </c>
      <c r="DF15" s="82">
        <f t="shared" ref="DF15:DH15" si="71">DF16+DF17+DF18+DF19+DF20+DF21+DF22+DF23</f>
        <v>3137.5</v>
      </c>
      <c r="DG15" s="82">
        <f t="shared" si="71"/>
        <v>0</v>
      </c>
      <c r="DH15" s="82">
        <f t="shared" si="71"/>
        <v>0</v>
      </c>
    </row>
    <row r="16" spans="1:112" s="35" customFormat="1" ht="18" customHeight="1" x14ac:dyDescent="0.25">
      <c r="A16" s="59" t="s">
        <v>309</v>
      </c>
      <c r="B16" s="119">
        <f t="shared" si="57"/>
        <v>39639.020410000005</v>
      </c>
      <c r="C16" s="119">
        <f t="shared" si="57"/>
        <v>10124.692309999999</v>
      </c>
      <c r="D16" s="14">
        <f t="shared" si="58"/>
        <v>25.542236425816856</v>
      </c>
      <c r="E16" s="14">
        <v>1187.5</v>
      </c>
      <c r="F16" s="14">
        <v>1187.4966999999999</v>
      </c>
      <c r="G16" s="14">
        <f>F16/E16*100</f>
        <v>99.99972210526316</v>
      </c>
      <c r="H16" s="15"/>
      <c r="I16" s="15"/>
      <c r="J16" s="14"/>
      <c r="K16" s="14"/>
      <c r="L16" s="14"/>
      <c r="M16" s="15"/>
      <c r="N16" s="14"/>
      <c r="O16" s="15"/>
      <c r="P16" s="15"/>
      <c r="Q16" s="15">
        <v>0</v>
      </c>
      <c r="R16" s="15">
        <v>0</v>
      </c>
      <c r="S16" s="14"/>
      <c r="T16" s="15"/>
      <c r="U16" s="15"/>
      <c r="V16" s="14"/>
      <c r="W16" s="15"/>
      <c r="X16" s="15"/>
      <c r="Y16" s="15"/>
      <c r="Z16" s="15">
        <v>51.020409999999998</v>
      </c>
      <c r="AA16" s="15">
        <v>51.020410000000005</v>
      </c>
      <c r="AB16" s="14">
        <f>AA16/Z16*100</f>
        <v>100.00000000000003</v>
      </c>
      <c r="AC16" s="15"/>
      <c r="AD16" s="15"/>
      <c r="AE16" s="14"/>
      <c r="AF16" s="14"/>
      <c r="AG16" s="14"/>
      <c r="AH16" s="14"/>
      <c r="AI16" s="15">
        <v>0</v>
      </c>
      <c r="AJ16" s="15"/>
      <c r="AK16" s="14"/>
      <c r="AL16" s="15">
        <v>14786.5</v>
      </c>
      <c r="AM16" s="15">
        <v>4706.5188499999995</v>
      </c>
      <c r="AN16" s="15">
        <f t="shared" si="64"/>
        <v>31.829837013492035</v>
      </c>
      <c r="AO16" s="15"/>
      <c r="AP16" s="100"/>
      <c r="AQ16" s="100"/>
      <c r="AR16" s="15"/>
      <c r="AS16" s="15"/>
      <c r="AT16" s="15"/>
      <c r="AU16" s="15"/>
      <c r="AV16" s="100"/>
      <c r="AW16" s="100"/>
      <c r="AX16" s="15"/>
      <c r="AY16" s="100"/>
      <c r="AZ16" s="100"/>
      <c r="BA16" s="15">
        <v>3380.9</v>
      </c>
      <c r="BB16" s="15">
        <v>1113.7945500000001</v>
      </c>
      <c r="BC16" s="15">
        <f t="shared" si="51"/>
        <v>32.943729480315895</v>
      </c>
      <c r="BD16" s="15"/>
      <c r="BE16" s="15"/>
      <c r="BF16" s="100"/>
      <c r="BG16" s="15"/>
      <c r="BH16" s="15"/>
      <c r="BI16" s="100"/>
      <c r="BJ16" s="15"/>
      <c r="BK16" s="15"/>
      <c r="BL16" s="100"/>
      <c r="BM16" s="15"/>
      <c r="BN16" s="100"/>
      <c r="BO16" s="100"/>
      <c r="BP16" s="15"/>
      <c r="BQ16" s="100"/>
      <c r="BR16" s="100"/>
      <c r="BS16" s="15"/>
      <c r="BT16" s="100"/>
      <c r="BU16" s="100"/>
      <c r="BV16" s="15"/>
      <c r="BW16" s="100"/>
      <c r="BX16" s="14"/>
      <c r="BY16" s="15"/>
      <c r="BZ16" s="100"/>
      <c r="CA16" s="15"/>
      <c r="CB16" s="15">
        <v>153.6</v>
      </c>
      <c r="CC16" s="100"/>
      <c r="CD16" s="100"/>
      <c r="CE16" s="15">
        <v>3759.7</v>
      </c>
      <c r="CF16" s="100"/>
      <c r="CG16" s="15"/>
      <c r="CH16" s="15"/>
      <c r="CI16" s="100"/>
      <c r="CJ16" s="100"/>
      <c r="CK16" s="15"/>
      <c r="CL16" s="100"/>
      <c r="CM16" s="15"/>
      <c r="CN16" s="15">
        <v>8364.7000000000007</v>
      </c>
      <c r="CO16" s="15">
        <v>3065.8617999999997</v>
      </c>
      <c r="CP16" s="15">
        <f t="shared" si="67"/>
        <v>36.65238203402393</v>
      </c>
      <c r="CQ16" s="15"/>
      <c r="CR16" s="100"/>
      <c r="CS16" s="100"/>
      <c r="CT16" s="15"/>
      <c r="CU16" s="100"/>
      <c r="CV16" s="100"/>
      <c r="CW16" s="15">
        <v>3557.3</v>
      </c>
      <c r="CX16" s="100"/>
      <c r="CY16" s="100"/>
      <c r="CZ16" s="15"/>
      <c r="DA16" s="100"/>
      <c r="DB16" s="100"/>
      <c r="DC16" s="15">
        <v>1260.3</v>
      </c>
      <c r="DD16" s="100"/>
      <c r="DE16" s="100"/>
      <c r="DF16" s="15">
        <v>3137.5</v>
      </c>
      <c r="DG16" s="100"/>
      <c r="DH16" s="100"/>
    </row>
    <row r="17" spans="1:112" s="35" customFormat="1" ht="15.75" x14ac:dyDescent="0.25">
      <c r="A17" s="59" t="s">
        <v>481</v>
      </c>
      <c r="B17" s="119">
        <f t="shared" si="57"/>
        <v>2383.1999999999998</v>
      </c>
      <c r="C17" s="119">
        <f t="shared" si="57"/>
        <v>2118.7677999999996</v>
      </c>
      <c r="D17" s="14">
        <f>C17/B17*100</f>
        <v>88.904321920107407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82"/>
      <c r="W17" s="82"/>
      <c r="X17" s="82"/>
      <c r="Y17" s="14"/>
      <c r="Z17" s="82"/>
      <c r="AA17" s="82"/>
      <c r="AB17" s="14"/>
      <c r="AC17" s="14"/>
      <c r="AD17" s="14"/>
      <c r="AE17" s="14"/>
      <c r="AF17" s="14"/>
      <c r="AG17" s="14"/>
      <c r="AH17" s="14"/>
      <c r="AI17" s="14">
        <v>2383.1999999999998</v>
      </c>
      <c r="AJ17" s="14">
        <v>2118.7677999999996</v>
      </c>
      <c r="AK17" s="14">
        <f>AJ17/AI17*100</f>
        <v>88.904321920107407</v>
      </c>
      <c r="AL17" s="108"/>
      <c r="AM17" s="108"/>
      <c r="AN17" s="15"/>
      <c r="AO17" s="14"/>
      <c r="AP17" s="14"/>
      <c r="AQ17" s="101"/>
      <c r="AR17" s="14"/>
      <c r="AS17" s="14"/>
      <c r="AT17" s="101"/>
      <c r="AU17" s="14"/>
      <c r="AV17" s="14"/>
      <c r="AW17" s="101"/>
      <c r="AX17" s="14"/>
      <c r="AY17" s="14"/>
      <c r="AZ17" s="101"/>
      <c r="BA17" s="14"/>
      <c r="BB17" s="14"/>
      <c r="BC17" s="15"/>
      <c r="BD17" s="14"/>
      <c r="BE17" s="14"/>
      <c r="BF17" s="101"/>
      <c r="BG17" s="14"/>
      <c r="BH17" s="14"/>
      <c r="BI17" s="101"/>
      <c r="BJ17" s="14"/>
      <c r="BK17" s="14"/>
      <c r="BL17" s="101"/>
      <c r="BM17" s="14"/>
      <c r="BN17" s="14"/>
      <c r="BO17" s="101"/>
      <c r="BP17" s="14"/>
      <c r="BQ17" s="14"/>
      <c r="BR17" s="101"/>
      <c r="BS17" s="14"/>
      <c r="BT17" s="14"/>
      <c r="BU17" s="101"/>
      <c r="BV17" s="14"/>
      <c r="BW17" s="14"/>
      <c r="BX17" s="14"/>
      <c r="BY17" s="14"/>
      <c r="BZ17" s="14"/>
      <c r="CA17" s="101"/>
      <c r="CB17" s="14"/>
      <c r="CC17" s="14"/>
      <c r="CD17" s="101"/>
      <c r="CE17" s="14"/>
      <c r="CF17" s="14"/>
      <c r="CG17" s="101"/>
      <c r="CH17" s="14"/>
      <c r="CI17" s="14"/>
      <c r="CJ17" s="101"/>
      <c r="CK17" s="14"/>
      <c r="CL17" s="14"/>
      <c r="CM17" s="101"/>
      <c r="CN17" s="14"/>
      <c r="CO17" s="14"/>
      <c r="CP17" s="101"/>
      <c r="CQ17" s="14"/>
      <c r="CR17" s="14"/>
      <c r="CS17" s="101"/>
      <c r="CT17" s="14"/>
      <c r="CU17" s="14"/>
      <c r="CV17" s="101"/>
      <c r="CW17" s="15"/>
      <c r="CX17" s="14"/>
      <c r="CY17" s="101"/>
      <c r="CZ17" s="15"/>
      <c r="DA17" s="14"/>
      <c r="DB17" s="101"/>
      <c r="DC17" s="15"/>
      <c r="DD17" s="14"/>
      <c r="DE17" s="101"/>
      <c r="DF17" s="15"/>
      <c r="DG17" s="14"/>
      <c r="DH17" s="101"/>
    </row>
    <row r="18" spans="1:112" s="35" customFormat="1" ht="15.75" x14ac:dyDescent="0.25">
      <c r="A18" s="59" t="s">
        <v>482</v>
      </c>
      <c r="B18" s="119">
        <f t="shared" si="57"/>
        <v>0</v>
      </c>
      <c r="C18" s="119">
        <f t="shared" si="57"/>
        <v>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82"/>
      <c r="W18" s="82"/>
      <c r="X18" s="82"/>
      <c r="Y18" s="14"/>
      <c r="Z18" s="82"/>
      <c r="AA18" s="82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08"/>
      <c r="AM18" s="108"/>
      <c r="AN18" s="15"/>
      <c r="AO18" s="14"/>
      <c r="AP18" s="14"/>
      <c r="AQ18" s="101"/>
      <c r="AR18" s="14"/>
      <c r="AS18" s="14"/>
      <c r="AT18" s="101"/>
      <c r="AU18" s="14"/>
      <c r="AV18" s="14"/>
      <c r="AW18" s="101"/>
      <c r="AX18" s="14"/>
      <c r="AY18" s="14"/>
      <c r="AZ18" s="101"/>
      <c r="BA18" s="14"/>
      <c r="BB18" s="14"/>
      <c r="BC18" s="15"/>
      <c r="BD18" s="14"/>
      <c r="BE18" s="14"/>
      <c r="BF18" s="101"/>
      <c r="BG18" s="14"/>
      <c r="BH18" s="14"/>
      <c r="BI18" s="101"/>
      <c r="BJ18" s="14"/>
      <c r="BK18" s="14"/>
      <c r="BL18" s="101"/>
      <c r="BM18" s="14"/>
      <c r="BN18" s="14"/>
      <c r="BO18" s="101"/>
      <c r="BP18" s="14"/>
      <c r="BQ18" s="14"/>
      <c r="BR18" s="101"/>
      <c r="BS18" s="14"/>
      <c r="BT18" s="14"/>
      <c r="BU18" s="101"/>
      <c r="BV18" s="14"/>
      <c r="BW18" s="14"/>
      <c r="BX18" s="14"/>
      <c r="BY18" s="14"/>
      <c r="BZ18" s="14"/>
      <c r="CA18" s="101"/>
      <c r="CB18" s="14"/>
      <c r="CC18" s="14"/>
      <c r="CD18" s="101"/>
      <c r="CE18" s="14"/>
      <c r="CF18" s="14"/>
      <c r="CG18" s="101"/>
      <c r="CH18" s="14"/>
      <c r="CI18" s="14"/>
      <c r="CJ18" s="101"/>
      <c r="CK18" s="14"/>
      <c r="CL18" s="14"/>
      <c r="CM18" s="101"/>
      <c r="CN18" s="14"/>
      <c r="CO18" s="14"/>
      <c r="CP18" s="101"/>
      <c r="CQ18" s="14"/>
      <c r="CR18" s="14"/>
      <c r="CS18" s="101"/>
      <c r="CT18" s="14"/>
      <c r="CU18" s="14"/>
      <c r="CV18" s="101"/>
      <c r="CW18" s="15"/>
      <c r="CX18" s="14"/>
      <c r="CY18" s="101"/>
      <c r="CZ18" s="15"/>
      <c r="DA18" s="14"/>
      <c r="DB18" s="101"/>
      <c r="DC18" s="15"/>
      <c r="DD18" s="14"/>
      <c r="DE18" s="101"/>
      <c r="DF18" s="15"/>
      <c r="DG18" s="14"/>
      <c r="DH18" s="101"/>
    </row>
    <row r="19" spans="1:112" s="35" customFormat="1" ht="15.75" x14ac:dyDescent="0.25">
      <c r="A19" s="59" t="s">
        <v>483</v>
      </c>
      <c r="B19" s="119">
        <f t="shared" si="57"/>
        <v>700</v>
      </c>
      <c r="C19" s="119">
        <f t="shared" si="57"/>
        <v>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82"/>
      <c r="W19" s="82"/>
      <c r="X19" s="82"/>
      <c r="Y19" s="14"/>
      <c r="Z19" s="82"/>
      <c r="AA19" s="82"/>
      <c r="AB19" s="14"/>
      <c r="AC19" s="14"/>
      <c r="AD19" s="14"/>
      <c r="AE19" s="14"/>
      <c r="AF19" s="14">
        <v>700</v>
      </c>
      <c r="AG19" s="14"/>
      <c r="AH19" s="14"/>
      <c r="AI19" s="14"/>
      <c r="AJ19" s="14"/>
      <c r="AK19" s="14"/>
      <c r="AL19" s="108"/>
      <c r="AM19" s="108"/>
      <c r="AN19" s="15"/>
      <c r="AO19" s="14"/>
      <c r="AP19" s="14"/>
      <c r="AQ19" s="101"/>
      <c r="AR19" s="14"/>
      <c r="AS19" s="14"/>
      <c r="AT19" s="101"/>
      <c r="AU19" s="14"/>
      <c r="AV19" s="14"/>
      <c r="AW19" s="101"/>
      <c r="AX19" s="14"/>
      <c r="AY19" s="14"/>
      <c r="AZ19" s="101"/>
      <c r="BA19" s="14"/>
      <c r="BB19" s="14"/>
      <c r="BC19" s="15"/>
      <c r="BD19" s="14"/>
      <c r="BE19" s="14"/>
      <c r="BF19" s="101"/>
      <c r="BG19" s="14"/>
      <c r="BH19" s="14"/>
      <c r="BI19" s="101"/>
      <c r="BJ19" s="14"/>
      <c r="BK19" s="14"/>
      <c r="BL19" s="101"/>
      <c r="BM19" s="14"/>
      <c r="BN19" s="14"/>
      <c r="BO19" s="101"/>
      <c r="BP19" s="14"/>
      <c r="BQ19" s="14"/>
      <c r="BR19" s="101"/>
      <c r="BS19" s="14"/>
      <c r="BT19" s="14"/>
      <c r="BU19" s="101"/>
      <c r="BV19" s="14"/>
      <c r="BW19" s="14"/>
      <c r="BX19" s="14"/>
      <c r="BY19" s="14"/>
      <c r="BZ19" s="14"/>
      <c r="CA19" s="101"/>
      <c r="CB19" s="14"/>
      <c r="CC19" s="14"/>
      <c r="CD19" s="101"/>
      <c r="CE19" s="14"/>
      <c r="CF19" s="14"/>
      <c r="CG19" s="101"/>
      <c r="CH19" s="14"/>
      <c r="CI19" s="14"/>
      <c r="CJ19" s="101"/>
      <c r="CK19" s="14"/>
      <c r="CL19" s="14"/>
      <c r="CM19" s="101"/>
      <c r="CN19" s="14"/>
      <c r="CO19" s="14"/>
      <c r="CP19" s="101"/>
      <c r="CQ19" s="14"/>
      <c r="CR19" s="14"/>
      <c r="CS19" s="101"/>
      <c r="CT19" s="14"/>
      <c r="CU19" s="14"/>
      <c r="CV19" s="101"/>
      <c r="CW19" s="15"/>
      <c r="CX19" s="14"/>
      <c r="CY19" s="101"/>
      <c r="CZ19" s="15"/>
      <c r="DA19" s="14"/>
      <c r="DB19" s="101"/>
      <c r="DC19" s="15"/>
      <c r="DD19" s="14"/>
      <c r="DE19" s="101"/>
      <c r="DF19" s="15"/>
      <c r="DG19" s="14"/>
      <c r="DH19" s="101"/>
    </row>
    <row r="20" spans="1:112" s="35" customFormat="1" ht="15.75" x14ac:dyDescent="0.25">
      <c r="A20" s="59" t="s">
        <v>484</v>
      </c>
      <c r="B20" s="119">
        <f t="shared" si="57"/>
        <v>200</v>
      </c>
      <c r="C20" s="119">
        <f t="shared" si="57"/>
        <v>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82"/>
      <c r="W20" s="82"/>
      <c r="X20" s="82"/>
      <c r="Y20" s="14"/>
      <c r="Z20" s="82"/>
      <c r="AA20" s="82"/>
      <c r="AB20" s="14"/>
      <c r="AC20" s="14"/>
      <c r="AD20" s="14"/>
      <c r="AE20" s="14"/>
      <c r="AF20" s="14">
        <v>200</v>
      </c>
      <c r="AG20" s="14"/>
      <c r="AH20" s="14"/>
      <c r="AI20" s="14"/>
      <c r="AJ20" s="14"/>
      <c r="AK20" s="14"/>
      <c r="AL20" s="108"/>
      <c r="AM20" s="108"/>
      <c r="AN20" s="15"/>
      <c r="AO20" s="14"/>
      <c r="AP20" s="14"/>
      <c r="AQ20" s="101"/>
      <c r="AR20" s="14"/>
      <c r="AS20" s="14"/>
      <c r="AT20" s="101"/>
      <c r="AU20" s="14"/>
      <c r="AV20" s="14"/>
      <c r="AW20" s="101"/>
      <c r="AX20" s="14"/>
      <c r="AY20" s="14"/>
      <c r="AZ20" s="101"/>
      <c r="BA20" s="14"/>
      <c r="BB20" s="14"/>
      <c r="BC20" s="15"/>
      <c r="BD20" s="14"/>
      <c r="BE20" s="14"/>
      <c r="BF20" s="101"/>
      <c r="BG20" s="14"/>
      <c r="BH20" s="14"/>
      <c r="BI20" s="101"/>
      <c r="BJ20" s="14"/>
      <c r="BK20" s="14"/>
      <c r="BL20" s="101"/>
      <c r="BM20" s="14"/>
      <c r="BN20" s="14"/>
      <c r="BO20" s="101"/>
      <c r="BP20" s="14"/>
      <c r="BQ20" s="14"/>
      <c r="BR20" s="101"/>
      <c r="BS20" s="14"/>
      <c r="BT20" s="14"/>
      <c r="BU20" s="101"/>
      <c r="BV20" s="14"/>
      <c r="BW20" s="14"/>
      <c r="BX20" s="14"/>
      <c r="BY20" s="14"/>
      <c r="BZ20" s="14"/>
      <c r="CA20" s="101"/>
      <c r="CB20" s="14"/>
      <c r="CC20" s="14"/>
      <c r="CD20" s="101"/>
      <c r="CE20" s="14"/>
      <c r="CF20" s="14"/>
      <c r="CG20" s="101"/>
      <c r="CH20" s="14"/>
      <c r="CI20" s="14"/>
      <c r="CJ20" s="101"/>
      <c r="CK20" s="14"/>
      <c r="CL20" s="14"/>
      <c r="CM20" s="101"/>
      <c r="CN20" s="14"/>
      <c r="CO20" s="14"/>
      <c r="CP20" s="101"/>
      <c r="CQ20" s="14"/>
      <c r="CR20" s="14"/>
      <c r="CS20" s="101"/>
      <c r="CT20" s="14"/>
      <c r="CU20" s="14"/>
      <c r="CV20" s="101"/>
      <c r="CW20" s="15"/>
      <c r="CX20" s="14"/>
      <c r="CY20" s="101"/>
      <c r="CZ20" s="15"/>
      <c r="DA20" s="14"/>
      <c r="DB20" s="101"/>
      <c r="DC20" s="15"/>
      <c r="DD20" s="14"/>
      <c r="DE20" s="101"/>
      <c r="DF20" s="15"/>
      <c r="DG20" s="14"/>
      <c r="DH20" s="101"/>
    </row>
    <row r="21" spans="1:112" s="35" customFormat="1" ht="15.75" x14ac:dyDescent="0.25">
      <c r="A21" s="59" t="s">
        <v>485</v>
      </c>
      <c r="B21" s="119">
        <f t="shared" si="57"/>
        <v>159</v>
      </c>
      <c r="C21" s="119">
        <f t="shared" si="57"/>
        <v>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82"/>
      <c r="W21" s="82"/>
      <c r="X21" s="82"/>
      <c r="Y21" s="14"/>
      <c r="Z21" s="82"/>
      <c r="AA21" s="82"/>
      <c r="AB21" s="14"/>
      <c r="AC21" s="14"/>
      <c r="AD21" s="14"/>
      <c r="AE21" s="14"/>
      <c r="AF21" s="14">
        <v>159</v>
      </c>
      <c r="AG21" s="14"/>
      <c r="AH21" s="14"/>
      <c r="AI21" s="14"/>
      <c r="AJ21" s="14"/>
      <c r="AK21" s="14"/>
      <c r="AL21" s="108"/>
      <c r="AM21" s="108"/>
      <c r="AN21" s="15"/>
      <c r="AO21" s="14"/>
      <c r="AP21" s="14"/>
      <c r="AQ21" s="101"/>
      <c r="AR21" s="14"/>
      <c r="AS21" s="14"/>
      <c r="AT21" s="101"/>
      <c r="AU21" s="14"/>
      <c r="AV21" s="14"/>
      <c r="AW21" s="101"/>
      <c r="AX21" s="14"/>
      <c r="AY21" s="14"/>
      <c r="AZ21" s="101"/>
      <c r="BA21" s="14"/>
      <c r="BB21" s="14"/>
      <c r="BC21" s="15"/>
      <c r="BD21" s="14"/>
      <c r="BE21" s="14"/>
      <c r="BF21" s="101"/>
      <c r="BG21" s="14"/>
      <c r="BH21" s="14"/>
      <c r="BI21" s="101"/>
      <c r="BJ21" s="14"/>
      <c r="BK21" s="14"/>
      <c r="BL21" s="101"/>
      <c r="BM21" s="14"/>
      <c r="BN21" s="14"/>
      <c r="BO21" s="101"/>
      <c r="BP21" s="14"/>
      <c r="BQ21" s="14"/>
      <c r="BR21" s="101"/>
      <c r="BS21" s="14"/>
      <c r="BT21" s="14"/>
      <c r="BU21" s="101"/>
      <c r="BV21" s="14"/>
      <c r="BW21" s="14"/>
      <c r="BX21" s="14"/>
      <c r="BY21" s="14"/>
      <c r="BZ21" s="14"/>
      <c r="CA21" s="101"/>
      <c r="CB21" s="14"/>
      <c r="CC21" s="14"/>
      <c r="CD21" s="101"/>
      <c r="CE21" s="14"/>
      <c r="CF21" s="14"/>
      <c r="CG21" s="101"/>
      <c r="CH21" s="14"/>
      <c r="CI21" s="14"/>
      <c r="CJ21" s="101"/>
      <c r="CK21" s="14"/>
      <c r="CL21" s="14"/>
      <c r="CM21" s="101"/>
      <c r="CN21" s="14"/>
      <c r="CO21" s="14"/>
      <c r="CP21" s="101"/>
      <c r="CQ21" s="14"/>
      <c r="CR21" s="14"/>
      <c r="CS21" s="101"/>
      <c r="CT21" s="14"/>
      <c r="CU21" s="14"/>
      <c r="CV21" s="101"/>
      <c r="CW21" s="15"/>
      <c r="CX21" s="14"/>
      <c r="CY21" s="101"/>
      <c r="CZ21" s="15"/>
      <c r="DA21" s="14"/>
      <c r="DB21" s="101"/>
      <c r="DC21" s="15"/>
      <c r="DD21" s="14"/>
      <c r="DE21" s="101"/>
      <c r="DF21" s="15"/>
      <c r="DG21" s="14"/>
      <c r="DH21" s="101"/>
    </row>
    <row r="22" spans="1:112" s="35" customFormat="1" ht="15.75" x14ac:dyDescent="0.25">
      <c r="A22" s="59" t="s">
        <v>487</v>
      </c>
      <c r="B22" s="119">
        <f t="shared" si="57"/>
        <v>0</v>
      </c>
      <c r="C22" s="119">
        <f t="shared" si="57"/>
        <v>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82"/>
      <c r="W22" s="82"/>
      <c r="X22" s="82"/>
      <c r="Y22" s="14"/>
      <c r="Z22" s="82"/>
      <c r="AA22" s="82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08"/>
      <c r="AM22" s="108"/>
      <c r="AN22" s="15"/>
      <c r="AO22" s="14"/>
      <c r="AP22" s="14"/>
      <c r="AQ22" s="101"/>
      <c r="AR22" s="14"/>
      <c r="AS22" s="14"/>
      <c r="AT22" s="101"/>
      <c r="AU22" s="14"/>
      <c r="AV22" s="14"/>
      <c r="AW22" s="101"/>
      <c r="AX22" s="14"/>
      <c r="AY22" s="14"/>
      <c r="AZ22" s="101"/>
      <c r="BA22" s="14"/>
      <c r="BB22" s="14"/>
      <c r="BC22" s="15"/>
      <c r="BD22" s="14"/>
      <c r="BE22" s="14"/>
      <c r="BF22" s="101"/>
      <c r="BG22" s="14"/>
      <c r="BH22" s="14"/>
      <c r="BI22" s="101"/>
      <c r="BJ22" s="14"/>
      <c r="BK22" s="14"/>
      <c r="BL22" s="101"/>
      <c r="BM22" s="14"/>
      <c r="BN22" s="14"/>
      <c r="BO22" s="101"/>
      <c r="BP22" s="14"/>
      <c r="BQ22" s="14"/>
      <c r="BR22" s="101"/>
      <c r="BS22" s="14"/>
      <c r="BT22" s="14"/>
      <c r="BU22" s="101"/>
      <c r="BV22" s="14"/>
      <c r="BW22" s="14"/>
      <c r="BX22" s="14"/>
      <c r="BY22" s="14"/>
      <c r="BZ22" s="14"/>
      <c r="CA22" s="101"/>
      <c r="CB22" s="14"/>
      <c r="CC22" s="14"/>
      <c r="CD22" s="101"/>
      <c r="CE22" s="14"/>
      <c r="CF22" s="14"/>
      <c r="CG22" s="101"/>
      <c r="CH22" s="14"/>
      <c r="CI22" s="14"/>
      <c r="CJ22" s="101"/>
      <c r="CK22" s="14"/>
      <c r="CL22" s="14"/>
      <c r="CM22" s="101"/>
      <c r="CN22" s="14"/>
      <c r="CO22" s="14"/>
      <c r="CP22" s="101"/>
      <c r="CQ22" s="14"/>
      <c r="CR22" s="14"/>
      <c r="CS22" s="101"/>
      <c r="CT22" s="14"/>
      <c r="CU22" s="14"/>
      <c r="CV22" s="101"/>
      <c r="CW22" s="15"/>
      <c r="CX22" s="14"/>
      <c r="CY22" s="101"/>
      <c r="CZ22" s="15"/>
      <c r="DA22" s="14"/>
      <c r="DB22" s="101"/>
      <c r="DC22" s="15"/>
      <c r="DD22" s="14"/>
      <c r="DE22" s="101"/>
      <c r="DF22" s="15"/>
      <c r="DG22" s="14"/>
      <c r="DH22" s="101"/>
    </row>
    <row r="23" spans="1:112" s="35" customFormat="1" ht="15.75" x14ac:dyDescent="0.25">
      <c r="A23" s="59" t="s">
        <v>486</v>
      </c>
      <c r="B23" s="119">
        <f t="shared" si="57"/>
        <v>0</v>
      </c>
      <c r="C23" s="119">
        <f t="shared" si="57"/>
        <v>0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82"/>
      <c r="W23" s="82"/>
      <c r="X23" s="82"/>
      <c r="Y23" s="14"/>
      <c r="Z23" s="82"/>
      <c r="AA23" s="82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08"/>
      <c r="AM23" s="108"/>
      <c r="AN23" s="15"/>
      <c r="AO23" s="14"/>
      <c r="AP23" s="14"/>
      <c r="AQ23" s="101"/>
      <c r="AR23" s="14"/>
      <c r="AS23" s="14"/>
      <c r="AT23" s="101"/>
      <c r="AU23" s="14"/>
      <c r="AV23" s="14"/>
      <c r="AW23" s="101"/>
      <c r="AX23" s="14"/>
      <c r="AY23" s="14"/>
      <c r="AZ23" s="101"/>
      <c r="BA23" s="14"/>
      <c r="BB23" s="14"/>
      <c r="BC23" s="15"/>
      <c r="BD23" s="14"/>
      <c r="BE23" s="14"/>
      <c r="BF23" s="101"/>
      <c r="BG23" s="14"/>
      <c r="BH23" s="14"/>
      <c r="BI23" s="101"/>
      <c r="BJ23" s="14"/>
      <c r="BK23" s="14"/>
      <c r="BL23" s="101"/>
      <c r="BM23" s="14"/>
      <c r="BN23" s="14"/>
      <c r="BO23" s="101"/>
      <c r="BP23" s="14"/>
      <c r="BQ23" s="14"/>
      <c r="BR23" s="101"/>
      <c r="BS23" s="14"/>
      <c r="BT23" s="14"/>
      <c r="BU23" s="101"/>
      <c r="BV23" s="14"/>
      <c r="BW23" s="14"/>
      <c r="BX23" s="14"/>
      <c r="BY23" s="14"/>
      <c r="BZ23" s="14"/>
      <c r="CA23" s="101"/>
      <c r="CB23" s="14"/>
      <c r="CC23" s="14"/>
      <c r="CD23" s="101"/>
      <c r="CE23" s="14"/>
      <c r="CF23" s="14"/>
      <c r="CG23" s="101"/>
      <c r="CH23" s="14"/>
      <c r="CI23" s="14"/>
      <c r="CJ23" s="101"/>
      <c r="CK23" s="14"/>
      <c r="CL23" s="14"/>
      <c r="CM23" s="101"/>
      <c r="CN23" s="14"/>
      <c r="CO23" s="14"/>
      <c r="CP23" s="101"/>
      <c r="CQ23" s="14"/>
      <c r="CR23" s="14"/>
      <c r="CS23" s="101"/>
      <c r="CT23" s="14"/>
      <c r="CU23" s="14"/>
      <c r="CV23" s="101"/>
      <c r="CW23" s="15"/>
      <c r="CX23" s="14"/>
      <c r="CY23" s="101"/>
      <c r="CZ23" s="15"/>
      <c r="DA23" s="14"/>
      <c r="DB23" s="101"/>
      <c r="DC23" s="15"/>
      <c r="DD23" s="14"/>
      <c r="DE23" s="101"/>
      <c r="DF23" s="15"/>
      <c r="DG23" s="14"/>
      <c r="DH23" s="101"/>
    </row>
    <row r="24" spans="1:112" s="77" customFormat="1" ht="31.5" x14ac:dyDescent="0.25">
      <c r="A24" s="78" t="s">
        <v>313</v>
      </c>
      <c r="B24" s="118">
        <f t="shared" si="57"/>
        <v>71301.790819999995</v>
      </c>
      <c r="C24" s="118">
        <f t="shared" si="57"/>
        <v>17898.232519999998</v>
      </c>
      <c r="D24" s="82">
        <f t="shared" ref="D24" si="72">C24/B24*100</f>
        <v>25.102079925571214</v>
      </c>
      <c r="E24" s="84">
        <f t="shared" ref="E24:AP24" si="73">E25+E26+E27+E28+E29+E30+E31+E32+E33+E34+E35+E36+E37</f>
        <v>0</v>
      </c>
      <c r="F24" s="84">
        <f t="shared" si="73"/>
        <v>0</v>
      </c>
      <c r="G24" s="84">
        <f t="shared" si="73"/>
        <v>0</v>
      </c>
      <c r="H24" s="84">
        <f t="shared" si="73"/>
        <v>0</v>
      </c>
      <c r="I24" s="84">
        <f t="shared" si="73"/>
        <v>0</v>
      </c>
      <c r="J24" s="84">
        <f t="shared" si="73"/>
        <v>0</v>
      </c>
      <c r="K24" s="84">
        <f t="shared" si="73"/>
        <v>396.9</v>
      </c>
      <c r="L24" s="84">
        <f t="shared" si="73"/>
        <v>396.9</v>
      </c>
      <c r="M24" s="84">
        <f>L24/K24*100</f>
        <v>100</v>
      </c>
      <c r="N24" s="84">
        <f t="shared" si="73"/>
        <v>0</v>
      </c>
      <c r="O24" s="84">
        <f t="shared" si="73"/>
        <v>0</v>
      </c>
      <c r="P24" s="84">
        <f t="shared" si="73"/>
        <v>0</v>
      </c>
      <c r="Q24" s="84">
        <f t="shared" si="73"/>
        <v>0</v>
      </c>
      <c r="R24" s="84">
        <f t="shared" si="73"/>
        <v>0</v>
      </c>
      <c r="S24" s="84">
        <f t="shared" si="73"/>
        <v>0</v>
      </c>
      <c r="T24" s="84">
        <f t="shared" si="73"/>
        <v>0</v>
      </c>
      <c r="U24" s="84">
        <f t="shared" si="73"/>
        <v>0</v>
      </c>
      <c r="V24" s="84">
        <f t="shared" si="73"/>
        <v>0</v>
      </c>
      <c r="W24" s="84">
        <f t="shared" si="73"/>
        <v>102.04082</v>
      </c>
      <c r="X24" s="84">
        <f t="shared" si="73"/>
        <v>102.04082000000001</v>
      </c>
      <c r="Y24" s="82">
        <f>X24/W24*100</f>
        <v>100.00000000000003</v>
      </c>
      <c r="Z24" s="84">
        <f t="shared" si="73"/>
        <v>0</v>
      </c>
      <c r="AA24" s="84">
        <f t="shared" si="73"/>
        <v>0</v>
      </c>
      <c r="AB24" s="84">
        <f t="shared" si="73"/>
        <v>0</v>
      </c>
      <c r="AC24" s="84">
        <f t="shared" si="73"/>
        <v>0</v>
      </c>
      <c r="AD24" s="84">
        <f t="shared" si="73"/>
        <v>0</v>
      </c>
      <c r="AE24" s="84">
        <f t="shared" si="73"/>
        <v>0</v>
      </c>
      <c r="AF24" s="84">
        <f>SUM(AF25:AF37)</f>
        <v>2740.95</v>
      </c>
      <c r="AG24" s="84">
        <f t="shared" si="73"/>
        <v>0</v>
      </c>
      <c r="AH24" s="84"/>
      <c r="AI24" s="84">
        <f t="shared" si="73"/>
        <v>3345.7</v>
      </c>
      <c r="AJ24" s="84">
        <f t="shared" si="73"/>
        <v>468.18099999999998</v>
      </c>
      <c r="AK24" s="82">
        <f t="shared" ref="AK24" si="74">AJ24/AI24*100</f>
        <v>13.993514062826911</v>
      </c>
      <c r="AL24" s="84">
        <f t="shared" si="73"/>
        <v>21121.8</v>
      </c>
      <c r="AM24" s="84">
        <f t="shared" si="73"/>
        <v>7593.7326199999998</v>
      </c>
      <c r="AN24" s="84">
        <f t="shared" si="64"/>
        <v>35.95210928992794</v>
      </c>
      <c r="AO24" s="84">
        <f t="shared" si="73"/>
        <v>0</v>
      </c>
      <c r="AP24" s="84">
        <f t="shared" si="73"/>
        <v>0</v>
      </c>
      <c r="AQ24" s="84">
        <f t="shared" ref="AQ24:CG24" si="75">AQ25+AQ26+AQ27+AQ28+AQ29+AQ30+AQ31+AQ32+AQ33+AQ34+AQ35+AQ36+AQ37</f>
        <v>0</v>
      </c>
      <c r="AR24" s="84">
        <f t="shared" si="75"/>
        <v>0</v>
      </c>
      <c r="AS24" s="84">
        <f t="shared" si="75"/>
        <v>0</v>
      </c>
      <c r="AT24" s="84">
        <f t="shared" si="75"/>
        <v>0</v>
      </c>
      <c r="AU24" s="84">
        <f t="shared" si="75"/>
        <v>0</v>
      </c>
      <c r="AV24" s="84">
        <f t="shared" si="75"/>
        <v>0</v>
      </c>
      <c r="AW24" s="84">
        <f t="shared" si="75"/>
        <v>0</v>
      </c>
      <c r="AX24" s="84">
        <f t="shared" si="75"/>
        <v>0</v>
      </c>
      <c r="AY24" s="84">
        <f t="shared" si="75"/>
        <v>0</v>
      </c>
      <c r="AZ24" s="84">
        <f t="shared" si="75"/>
        <v>0</v>
      </c>
      <c r="BA24" s="84">
        <f t="shared" si="75"/>
        <v>6761.7</v>
      </c>
      <c r="BB24" s="84">
        <f t="shared" si="75"/>
        <v>1909.09878</v>
      </c>
      <c r="BC24" s="84">
        <f t="shared" si="51"/>
        <v>28.234005945250455</v>
      </c>
      <c r="BD24" s="84">
        <f t="shared" si="75"/>
        <v>0</v>
      </c>
      <c r="BE24" s="84">
        <f t="shared" si="75"/>
        <v>0</v>
      </c>
      <c r="BF24" s="84">
        <f t="shared" si="75"/>
        <v>0</v>
      </c>
      <c r="BG24" s="84">
        <f t="shared" si="75"/>
        <v>0</v>
      </c>
      <c r="BH24" s="84">
        <f t="shared" si="75"/>
        <v>0</v>
      </c>
      <c r="BI24" s="84">
        <f t="shared" si="75"/>
        <v>0</v>
      </c>
      <c r="BJ24" s="84">
        <f t="shared" si="75"/>
        <v>0</v>
      </c>
      <c r="BK24" s="84">
        <f t="shared" si="75"/>
        <v>0</v>
      </c>
      <c r="BL24" s="84">
        <f t="shared" si="75"/>
        <v>0</v>
      </c>
      <c r="BM24" s="84">
        <f t="shared" si="75"/>
        <v>0</v>
      </c>
      <c r="BN24" s="84">
        <f t="shared" si="75"/>
        <v>0</v>
      </c>
      <c r="BO24" s="84">
        <f t="shared" si="75"/>
        <v>0</v>
      </c>
      <c r="BP24" s="84">
        <f t="shared" si="75"/>
        <v>0</v>
      </c>
      <c r="BQ24" s="84">
        <f t="shared" si="75"/>
        <v>0</v>
      </c>
      <c r="BR24" s="84">
        <f t="shared" si="75"/>
        <v>0</v>
      </c>
      <c r="BS24" s="84">
        <f t="shared" si="75"/>
        <v>0</v>
      </c>
      <c r="BT24" s="84">
        <f t="shared" si="75"/>
        <v>0</v>
      </c>
      <c r="BU24" s="84">
        <f t="shared" si="75"/>
        <v>0</v>
      </c>
      <c r="BV24" s="84">
        <f t="shared" si="75"/>
        <v>1208.3</v>
      </c>
      <c r="BW24" s="84">
        <f t="shared" si="75"/>
        <v>1208.3</v>
      </c>
      <c r="BX24" s="82">
        <f t="shared" ref="BX24:BX27" si="76">BW24/BV24*100</f>
        <v>100</v>
      </c>
      <c r="BY24" s="84">
        <f t="shared" si="75"/>
        <v>0</v>
      </c>
      <c r="BZ24" s="84">
        <f t="shared" si="75"/>
        <v>0</v>
      </c>
      <c r="CA24" s="84">
        <f t="shared" si="75"/>
        <v>0</v>
      </c>
      <c r="CB24" s="84">
        <f t="shared" si="75"/>
        <v>153.6</v>
      </c>
      <c r="CC24" s="84">
        <f t="shared" si="75"/>
        <v>0</v>
      </c>
      <c r="CD24" s="84">
        <f t="shared" si="75"/>
        <v>0</v>
      </c>
      <c r="CE24" s="84">
        <f t="shared" si="75"/>
        <v>3759.7</v>
      </c>
      <c r="CF24" s="84">
        <f t="shared" si="75"/>
        <v>0</v>
      </c>
      <c r="CG24" s="84">
        <f t="shared" si="75"/>
        <v>0</v>
      </c>
      <c r="CH24" s="84">
        <f t="shared" ref="CH24:CV24" si="77">CH25+CH26+CH27+CH28+CH29+CH30+CH31+CH32+CH33+CH34+CH35+CH36+CH37</f>
        <v>0</v>
      </c>
      <c r="CI24" s="84">
        <f t="shared" si="77"/>
        <v>0</v>
      </c>
      <c r="CJ24" s="84">
        <f t="shared" si="77"/>
        <v>0</v>
      </c>
      <c r="CK24" s="84">
        <f t="shared" si="77"/>
        <v>0</v>
      </c>
      <c r="CL24" s="84">
        <f t="shared" si="77"/>
        <v>0</v>
      </c>
      <c r="CM24" s="84">
        <f t="shared" si="77"/>
        <v>0</v>
      </c>
      <c r="CN24" s="84">
        <f t="shared" si="77"/>
        <v>13758.6</v>
      </c>
      <c r="CO24" s="84">
        <f t="shared" si="77"/>
        <v>6219.9793</v>
      </c>
      <c r="CP24" s="84">
        <f t="shared" si="67"/>
        <v>45.207937580858513</v>
      </c>
      <c r="CQ24" s="84">
        <f t="shared" si="77"/>
        <v>0</v>
      </c>
      <c r="CR24" s="84">
        <f t="shared" si="77"/>
        <v>0</v>
      </c>
      <c r="CS24" s="84">
        <f t="shared" si="77"/>
        <v>0</v>
      </c>
      <c r="CT24" s="84">
        <f t="shared" si="77"/>
        <v>0</v>
      </c>
      <c r="CU24" s="84">
        <f t="shared" si="77"/>
        <v>0</v>
      </c>
      <c r="CV24" s="84">
        <f t="shared" si="77"/>
        <v>0</v>
      </c>
      <c r="CW24" s="84">
        <f t="shared" ref="CW24:CY24" si="78">CW25+CW26+CW27+CW28+CW29+CW30+CW31+CW32+CW33+CW34+CW35+CW36+CW37</f>
        <v>13554.7</v>
      </c>
      <c r="CX24" s="84">
        <f t="shared" si="78"/>
        <v>0</v>
      </c>
      <c r="CY24" s="84">
        <f t="shared" si="78"/>
        <v>0</v>
      </c>
      <c r="CZ24" s="84">
        <f t="shared" ref="CZ24:DB24" si="79">CZ25+CZ26+CZ27+CZ28+CZ29+CZ30+CZ31+CZ32+CZ33+CZ34+CZ35+CZ36+CZ37</f>
        <v>0</v>
      </c>
      <c r="DA24" s="84">
        <f t="shared" si="79"/>
        <v>0</v>
      </c>
      <c r="DB24" s="84">
        <f t="shared" si="79"/>
        <v>0</v>
      </c>
      <c r="DC24" s="84">
        <f t="shared" ref="DC24:DE24" si="80">DC25+DC26+DC27+DC28+DC29+DC30+DC31+DC32+DC33+DC34+DC35+DC36+DC37</f>
        <v>1260.3</v>
      </c>
      <c r="DD24" s="84">
        <f t="shared" si="80"/>
        <v>0</v>
      </c>
      <c r="DE24" s="84">
        <f t="shared" si="80"/>
        <v>0</v>
      </c>
      <c r="DF24" s="84">
        <f t="shared" ref="DF24:DH24" si="81">DF25+DF26+DF27+DF28+DF29+DF30+DF31+DF32+DF33+DF34+DF35+DF36+DF37</f>
        <v>3137.5</v>
      </c>
      <c r="DG24" s="84">
        <f t="shared" si="81"/>
        <v>0</v>
      </c>
      <c r="DH24" s="84">
        <f t="shared" si="81"/>
        <v>0</v>
      </c>
    </row>
    <row r="25" spans="1:112" s="35" customFormat="1" ht="15.75" x14ac:dyDescent="0.25">
      <c r="A25" s="59" t="s">
        <v>312</v>
      </c>
      <c r="B25" s="119">
        <f t="shared" si="57"/>
        <v>64006.840819999998</v>
      </c>
      <c r="C25" s="119">
        <f t="shared" si="57"/>
        <v>16221.751519999998</v>
      </c>
      <c r="D25" s="14">
        <f t="shared" si="58"/>
        <v>25.343777809029504</v>
      </c>
      <c r="E25" s="14"/>
      <c r="F25" s="14"/>
      <c r="G25" s="14"/>
      <c r="H25" s="15"/>
      <c r="I25" s="15"/>
      <c r="J25" s="14"/>
      <c r="K25" s="14">
        <v>396.9</v>
      </c>
      <c r="L25" s="14">
        <v>396.9</v>
      </c>
      <c r="M25" s="15">
        <f>L25/K25*100</f>
        <v>100</v>
      </c>
      <c r="N25" s="15"/>
      <c r="O25" s="15"/>
      <c r="P25" s="15"/>
      <c r="Q25" s="15">
        <v>0</v>
      </c>
      <c r="R25" s="15">
        <v>0</v>
      </c>
      <c r="S25" s="14"/>
      <c r="T25" s="15"/>
      <c r="U25" s="15"/>
      <c r="V25" s="14"/>
      <c r="W25" s="15">
        <v>102.04082</v>
      </c>
      <c r="X25" s="15">
        <v>102.04082000000001</v>
      </c>
      <c r="Y25" s="14">
        <f>X25/W25*100</f>
        <v>100.00000000000003</v>
      </c>
      <c r="Z25" s="15"/>
      <c r="AA25" s="15"/>
      <c r="AB25" s="14"/>
      <c r="AC25" s="15"/>
      <c r="AD25" s="15"/>
      <c r="AE25" s="14"/>
      <c r="AF25" s="14"/>
      <c r="AG25" s="14"/>
      <c r="AH25" s="14"/>
      <c r="AI25" s="15">
        <v>0</v>
      </c>
      <c r="AJ25" s="15"/>
      <c r="AK25" s="14"/>
      <c r="AL25" s="15">
        <v>21121.8</v>
      </c>
      <c r="AM25" s="15">
        <v>7593.7326199999998</v>
      </c>
      <c r="AN25" s="15">
        <f t="shared" si="64"/>
        <v>35.95210928992794</v>
      </c>
      <c r="AO25" s="15"/>
      <c r="AP25" s="100"/>
      <c r="AQ25" s="100"/>
      <c r="AR25" s="15"/>
      <c r="AS25" s="15"/>
      <c r="AT25" s="15"/>
      <c r="AU25" s="15"/>
      <c r="AV25" s="100"/>
      <c r="AW25" s="100"/>
      <c r="AX25" s="15"/>
      <c r="AY25" s="100"/>
      <c r="AZ25" s="100"/>
      <c r="BA25" s="15">
        <v>6761.7</v>
      </c>
      <c r="BB25" s="15">
        <v>1909.09878</v>
      </c>
      <c r="BC25" s="15">
        <f t="shared" ref="BC25:BC395" si="82">BB25/BA25*100</f>
        <v>28.234005945250455</v>
      </c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00"/>
      <c r="BO25" s="100"/>
      <c r="BP25" s="15"/>
      <c r="BQ25" s="100"/>
      <c r="BR25" s="100"/>
      <c r="BS25" s="15"/>
      <c r="BT25" s="100"/>
      <c r="BU25" s="100"/>
      <c r="BV25" s="15"/>
      <c r="BW25" s="100"/>
      <c r="BX25" s="14"/>
      <c r="BY25" s="15"/>
      <c r="BZ25" s="100"/>
      <c r="CA25" s="15"/>
      <c r="CB25" s="15">
        <v>153.6</v>
      </c>
      <c r="CC25" s="100"/>
      <c r="CD25" s="100"/>
      <c r="CE25" s="15">
        <v>3759.7</v>
      </c>
      <c r="CF25" s="100"/>
      <c r="CG25" s="15"/>
      <c r="CH25" s="15"/>
      <c r="CI25" s="100"/>
      <c r="CJ25" s="100"/>
      <c r="CK25" s="15"/>
      <c r="CL25" s="100"/>
      <c r="CM25" s="15"/>
      <c r="CN25" s="15">
        <v>13758.6</v>
      </c>
      <c r="CO25" s="15">
        <v>6219.9793</v>
      </c>
      <c r="CP25" s="15">
        <f t="shared" si="67"/>
        <v>45.207937580858513</v>
      </c>
      <c r="CQ25" s="15"/>
      <c r="CR25" s="100"/>
      <c r="CS25" s="100"/>
      <c r="CT25" s="15"/>
      <c r="CU25" s="100"/>
      <c r="CV25" s="100"/>
      <c r="CW25" s="15">
        <v>13554.7</v>
      </c>
      <c r="CX25" s="100"/>
      <c r="CY25" s="100"/>
      <c r="CZ25" s="15"/>
      <c r="DA25" s="100"/>
      <c r="DB25" s="100"/>
      <c r="DC25" s="15">
        <v>1260.3</v>
      </c>
      <c r="DD25" s="100"/>
      <c r="DE25" s="100"/>
      <c r="DF25" s="15">
        <v>3137.5</v>
      </c>
      <c r="DG25" s="100"/>
      <c r="DH25" s="100"/>
    </row>
    <row r="26" spans="1:112" s="35" customFormat="1" ht="15.75" x14ac:dyDescent="0.25">
      <c r="A26" s="59" t="s">
        <v>497</v>
      </c>
      <c r="B26" s="119">
        <f t="shared" si="57"/>
        <v>3345.7</v>
      </c>
      <c r="C26" s="119">
        <f t="shared" si="57"/>
        <v>468.18099999999998</v>
      </c>
      <c r="D26" s="14">
        <f>C26/B26*100</f>
        <v>13.993514062826911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82"/>
      <c r="W26" s="82"/>
      <c r="X26" s="82"/>
      <c r="Y26" s="14"/>
      <c r="Z26" s="82"/>
      <c r="AA26" s="82"/>
      <c r="AB26" s="14"/>
      <c r="AC26" s="14"/>
      <c r="AD26" s="14"/>
      <c r="AE26" s="14"/>
      <c r="AF26" s="14"/>
      <c r="AG26" s="14"/>
      <c r="AH26" s="14"/>
      <c r="AI26" s="14">
        <v>3345.7</v>
      </c>
      <c r="AJ26" s="14">
        <v>468.18099999999998</v>
      </c>
      <c r="AK26" s="14">
        <f>AJ26/AI26*100</f>
        <v>13.993514062826911</v>
      </c>
      <c r="AL26" s="108"/>
      <c r="AM26" s="108"/>
      <c r="AN26" s="108"/>
      <c r="AO26" s="14"/>
      <c r="AP26" s="14"/>
      <c r="AQ26" s="101"/>
      <c r="AR26" s="14"/>
      <c r="AS26" s="14"/>
      <c r="AT26" s="101"/>
      <c r="AU26" s="14"/>
      <c r="AV26" s="14"/>
      <c r="AW26" s="101"/>
      <c r="AX26" s="14"/>
      <c r="AY26" s="14"/>
      <c r="AZ26" s="101"/>
      <c r="BA26" s="14"/>
      <c r="BB26" s="14"/>
      <c r="BC26" s="101"/>
      <c r="BD26" s="14"/>
      <c r="BE26" s="14"/>
      <c r="BF26" s="101"/>
      <c r="BG26" s="14"/>
      <c r="BH26" s="14"/>
      <c r="BI26" s="101"/>
      <c r="BJ26" s="14"/>
      <c r="BK26" s="14"/>
      <c r="BL26" s="101"/>
      <c r="BM26" s="14"/>
      <c r="BN26" s="14"/>
      <c r="BO26" s="101"/>
      <c r="BP26" s="14"/>
      <c r="BQ26" s="14"/>
      <c r="BR26" s="101"/>
      <c r="BS26" s="14"/>
      <c r="BT26" s="14"/>
      <c r="BU26" s="101"/>
      <c r="BV26" s="14"/>
      <c r="BW26" s="14"/>
      <c r="BX26" s="14"/>
      <c r="BY26" s="14"/>
      <c r="BZ26" s="14"/>
      <c r="CA26" s="101"/>
      <c r="CB26" s="14"/>
      <c r="CC26" s="14"/>
      <c r="CD26" s="101"/>
      <c r="CE26" s="14"/>
      <c r="CF26" s="14"/>
      <c r="CG26" s="101"/>
      <c r="CH26" s="14"/>
      <c r="CI26" s="14"/>
      <c r="CJ26" s="101"/>
      <c r="CK26" s="15"/>
      <c r="CL26" s="14"/>
      <c r="CM26" s="101"/>
      <c r="CN26" s="15"/>
      <c r="CO26" s="14"/>
      <c r="CP26" s="101"/>
      <c r="CQ26" s="15"/>
      <c r="CR26" s="14"/>
      <c r="CS26" s="101"/>
      <c r="CT26" s="15"/>
      <c r="CU26" s="14"/>
      <c r="CV26" s="101"/>
      <c r="CW26" s="15"/>
      <c r="CX26" s="14"/>
      <c r="CY26" s="14"/>
      <c r="CZ26" s="15"/>
      <c r="DA26" s="14"/>
      <c r="DB26" s="14"/>
      <c r="DC26" s="15"/>
      <c r="DD26" s="14"/>
      <c r="DE26" s="14"/>
      <c r="DF26" s="15"/>
      <c r="DG26" s="14"/>
      <c r="DH26" s="14"/>
    </row>
    <row r="27" spans="1:112" s="35" customFormat="1" ht="15.75" x14ac:dyDescent="0.25">
      <c r="A27" s="59" t="s">
        <v>315</v>
      </c>
      <c r="B27" s="119">
        <f t="shared" si="57"/>
        <v>331.4</v>
      </c>
      <c r="C27" s="119">
        <f t="shared" si="57"/>
        <v>331.41919999999999</v>
      </c>
      <c r="D27" s="14">
        <f>C27/B27*100</f>
        <v>100.0057936028968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82"/>
      <c r="W27" s="82"/>
      <c r="X27" s="82"/>
      <c r="Y27" s="14"/>
      <c r="Z27" s="82"/>
      <c r="AA27" s="82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08"/>
      <c r="AM27" s="108"/>
      <c r="AN27" s="108"/>
      <c r="AO27" s="14"/>
      <c r="AP27" s="14"/>
      <c r="AQ27" s="101"/>
      <c r="AR27" s="14"/>
      <c r="AS27" s="14"/>
      <c r="AT27" s="101"/>
      <c r="AU27" s="14"/>
      <c r="AV27" s="14"/>
      <c r="AW27" s="101"/>
      <c r="AX27" s="14"/>
      <c r="AY27" s="14"/>
      <c r="AZ27" s="101"/>
      <c r="BA27" s="14"/>
      <c r="BB27" s="14"/>
      <c r="BC27" s="101"/>
      <c r="BD27" s="14"/>
      <c r="BE27" s="14"/>
      <c r="BF27" s="101"/>
      <c r="BG27" s="14"/>
      <c r="BH27" s="14"/>
      <c r="BI27" s="101"/>
      <c r="BJ27" s="14"/>
      <c r="BK27" s="14"/>
      <c r="BL27" s="101"/>
      <c r="BM27" s="14"/>
      <c r="BN27" s="14"/>
      <c r="BO27" s="101"/>
      <c r="BP27" s="14"/>
      <c r="BQ27" s="14"/>
      <c r="BR27" s="101"/>
      <c r="BS27" s="14"/>
      <c r="BT27" s="14"/>
      <c r="BU27" s="101"/>
      <c r="BV27" s="14">
        <v>331.4</v>
      </c>
      <c r="BW27" s="14">
        <v>331.41919999999999</v>
      </c>
      <c r="BX27" s="14">
        <f t="shared" si="76"/>
        <v>100.0057936028968</v>
      </c>
      <c r="BY27" s="14"/>
      <c r="BZ27" s="14"/>
      <c r="CA27" s="101"/>
      <c r="CB27" s="14"/>
      <c r="CC27" s="14"/>
      <c r="CD27" s="101"/>
      <c r="CE27" s="14"/>
      <c r="CF27" s="14"/>
      <c r="CG27" s="101"/>
      <c r="CH27" s="14"/>
      <c r="CI27" s="14"/>
      <c r="CJ27" s="101"/>
      <c r="CK27" s="15"/>
      <c r="CL27" s="14"/>
      <c r="CM27" s="101"/>
      <c r="CN27" s="15"/>
      <c r="CO27" s="14"/>
      <c r="CP27" s="101"/>
      <c r="CQ27" s="15"/>
      <c r="CR27" s="14"/>
      <c r="CS27" s="101"/>
      <c r="CT27" s="15"/>
      <c r="CU27" s="14"/>
      <c r="CV27" s="101"/>
      <c r="CW27" s="15"/>
      <c r="CX27" s="14"/>
      <c r="CY27" s="101"/>
      <c r="CZ27" s="15"/>
      <c r="DA27" s="14"/>
      <c r="DB27" s="101"/>
      <c r="DC27" s="15"/>
      <c r="DD27" s="14"/>
      <c r="DE27" s="101"/>
      <c r="DF27" s="15"/>
      <c r="DG27" s="14"/>
      <c r="DH27" s="101"/>
    </row>
    <row r="28" spans="1:112" s="35" customFormat="1" ht="15.75" x14ac:dyDescent="0.25">
      <c r="A28" s="59" t="s">
        <v>495</v>
      </c>
      <c r="B28" s="119">
        <f t="shared" si="57"/>
        <v>0</v>
      </c>
      <c r="C28" s="119">
        <f t="shared" si="57"/>
        <v>0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82"/>
      <c r="W28" s="82"/>
      <c r="X28" s="82"/>
      <c r="Y28" s="14"/>
      <c r="Z28" s="82"/>
      <c r="AA28" s="82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08"/>
      <c r="AM28" s="108"/>
      <c r="AN28" s="108"/>
      <c r="AO28" s="14"/>
      <c r="AP28" s="14"/>
      <c r="AQ28" s="101"/>
      <c r="AR28" s="14"/>
      <c r="AS28" s="14"/>
      <c r="AT28" s="101"/>
      <c r="AU28" s="14"/>
      <c r="AV28" s="14"/>
      <c r="AW28" s="101"/>
      <c r="AX28" s="14"/>
      <c r="AY28" s="14"/>
      <c r="AZ28" s="101"/>
      <c r="BA28" s="14"/>
      <c r="BB28" s="14"/>
      <c r="BC28" s="101"/>
      <c r="BD28" s="14"/>
      <c r="BE28" s="14"/>
      <c r="BF28" s="101"/>
      <c r="BG28" s="14"/>
      <c r="BH28" s="14"/>
      <c r="BI28" s="101"/>
      <c r="BJ28" s="14"/>
      <c r="BK28" s="14"/>
      <c r="BL28" s="101"/>
      <c r="BM28" s="14"/>
      <c r="BN28" s="14"/>
      <c r="BO28" s="101"/>
      <c r="BP28" s="14"/>
      <c r="BQ28" s="14"/>
      <c r="BR28" s="101"/>
      <c r="BS28" s="14"/>
      <c r="BT28" s="14"/>
      <c r="BU28" s="101"/>
      <c r="BV28" s="14"/>
      <c r="BW28" s="14"/>
      <c r="BX28" s="14"/>
      <c r="BY28" s="14"/>
      <c r="BZ28" s="14"/>
      <c r="CA28" s="101"/>
      <c r="CB28" s="14"/>
      <c r="CC28" s="14"/>
      <c r="CD28" s="101"/>
      <c r="CE28" s="14"/>
      <c r="CF28" s="14"/>
      <c r="CG28" s="101"/>
      <c r="CH28" s="14"/>
      <c r="CI28" s="14"/>
      <c r="CJ28" s="101"/>
      <c r="CK28" s="15"/>
      <c r="CL28" s="14"/>
      <c r="CM28" s="101"/>
      <c r="CN28" s="15"/>
      <c r="CO28" s="14"/>
      <c r="CP28" s="101"/>
      <c r="CQ28" s="15"/>
      <c r="CR28" s="14"/>
      <c r="CS28" s="101"/>
      <c r="CT28" s="15"/>
      <c r="CU28" s="14"/>
      <c r="CV28" s="101"/>
      <c r="CW28" s="15"/>
      <c r="CX28" s="14"/>
      <c r="CY28" s="101"/>
      <c r="CZ28" s="15"/>
      <c r="DA28" s="14"/>
      <c r="DB28" s="101"/>
      <c r="DC28" s="15"/>
      <c r="DD28" s="14"/>
      <c r="DE28" s="101"/>
      <c r="DF28" s="15"/>
      <c r="DG28" s="14"/>
      <c r="DH28" s="101"/>
    </row>
    <row r="29" spans="1:112" s="35" customFormat="1" ht="15.75" x14ac:dyDescent="0.25">
      <c r="A29" s="59" t="s">
        <v>316</v>
      </c>
      <c r="B29" s="119">
        <f t="shared" si="57"/>
        <v>1000</v>
      </c>
      <c r="C29" s="119">
        <f t="shared" si="57"/>
        <v>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82"/>
      <c r="W29" s="82"/>
      <c r="X29" s="82"/>
      <c r="Y29" s="14"/>
      <c r="Z29" s="82"/>
      <c r="AA29" s="82"/>
      <c r="AB29" s="14"/>
      <c r="AC29" s="14"/>
      <c r="AD29" s="14"/>
      <c r="AE29" s="14"/>
      <c r="AF29" s="14">
        <v>1000</v>
      </c>
      <c r="AG29" s="14"/>
      <c r="AH29" s="14"/>
      <c r="AI29" s="14"/>
      <c r="AJ29" s="14"/>
      <c r="AK29" s="14"/>
      <c r="AL29" s="108"/>
      <c r="AM29" s="108"/>
      <c r="AN29" s="108"/>
      <c r="AO29" s="14"/>
      <c r="AP29" s="14"/>
      <c r="AQ29" s="101"/>
      <c r="AR29" s="14"/>
      <c r="AS29" s="14"/>
      <c r="AT29" s="101"/>
      <c r="AU29" s="14"/>
      <c r="AV29" s="14"/>
      <c r="AW29" s="101"/>
      <c r="AX29" s="14"/>
      <c r="AY29" s="14"/>
      <c r="AZ29" s="101"/>
      <c r="BA29" s="14"/>
      <c r="BB29" s="14"/>
      <c r="BC29" s="101"/>
      <c r="BD29" s="14"/>
      <c r="BE29" s="14"/>
      <c r="BF29" s="101"/>
      <c r="BG29" s="14"/>
      <c r="BH29" s="14"/>
      <c r="BI29" s="101"/>
      <c r="BJ29" s="14"/>
      <c r="BK29" s="14"/>
      <c r="BL29" s="101"/>
      <c r="BM29" s="14"/>
      <c r="BN29" s="14"/>
      <c r="BO29" s="101"/>
      <c r="BP29" s="14"/>
      <c r="BQ29" s="14"/>
      <c r="BR29" s="101"/>
      <c r="BS29" s="14"/>
      <c r="BT29" s="14"/>
      <c r="BU29" s="101"/>
      <c r="BV29" s="14"/>
      <c r="BW29" s="14"/>
      <c r="BX29" s="14"/>
      <c r="BY29" s="14"/>
      <c r="BZ29" s="14"/>
      <c r="CA29" s="101"/>
      <c r="CB29" s="14"/>
      <c r="CC29" s="14"/>
      <c r="CD29" s="101"/>
      <c r="CE29" s="14"/>
      <c r="CF29" s="14"/>
      <c r="CG29" s="101"/>
      <c r="CH29" s="14"/>
      <c r="CI29" s="14"/>
      <c r="CJ29" s="101"/>
      <c r="CK29" s="15"/>
      <c r="CL29" s="14"/>
      <c r="CM29" s="101"/>
      <c r="CN29" s="15"/>
      <c r="CO29" s="14"/>
      <c r="CP29" s="101"/>
      <c r="CQ29" s="15"/>
      <c r="CR29" s="14"/>
      <c r="CS29" s="101"/>
      <c r="CT29" s="15"/>
      <c r="CU29" s="14"/>
      <c r="CV29" s="101"/>
      <c r="CW29" s="15"/>
      <c r="CX29" s="14"/>
      <c r="CY29" s="101"/>
      <c r="CZ29" s="15"/>
      <c r="DA29" s="14"/>
      <c r="DB29" s="101"/>
      <c r="DC29" s="15"/>
      <c r="DD29" s="14"/>
      <c r="DE29" s="101"/>
      <c r="DF29" s="15"/>
      <c r="DG29" s="14"/>
      <c r="DH29" s="101"/>
    </row>
    <row r="30" spans="1:112" s="35" customFormat="1" ht="15.75" x14ac:dyDescent="0.25">
      <c r="A30" s="59" t="s">
        <v>494</v>
      </c>
      <c r="B30" s="119">
        <f t="shared" si="57"/>
        <v>876.9</v>
      </c>
      <c r="C30" s="119">
        <f t="shared" si="57"/>
        <v>876.88080000000002</v>
      </c>
      <c r="D30" s="14">
        <f>C30/B30*100</f>
        <v>99.997810468696542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82"/>
      <c r="W30" s="82"/>
      <c r="X30" s="82"/>
      <c r="Y30" s="14"/>
      <c r="Z30" s="82"/>
      <c r="AA30" s="82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08"/>
      <c r="AM30" s="108"/>
      <c r="AN30" s="108"/>
      <c r="AO30" s="14"/>
      <c r="AP30" s="14"/>
      <c r="AQ30" s="101"/>
      <c r="AR30" s="14"/>
      <c r="AS30" s="14"/>
      <c r="AT30" s="101"/>
      <c r="AU30" s="14"/>
      <c r="AV30" s="14"/>
      <c r="AW30" s="101"/>
      <c r="AX30" s="14"/>
      <c r="AY30" s="14"/>
      <c r="AZ30" s="101"/>
      <c r="BA30" s="14"/>
      <c r="BB30" s="14"/>
      <c r="BC30" s="101"/>
      <c r="BD30" s="14"/>
      <c r="BE30" s="14"/>
      <c r="BF30" s="101"/>
      <c r="BG30" s="14"/>
      <c r="BH30" s="14"/>
      <c r="BI30" s="101"/>
      <c r="BJ30" s="14"/>
      <c r="BK30" s="14"/>
      <c r="BL30" s="101"/>
      <c r="BM30" s="14"/>
      <c r="BN30" s="14"/>
      <c r="BO30" s="101"/>
      <c r="BP30" s="14"/>
      <c r="BQ30" s="14"/>
      <c r="BR30" s="101"/>
      <c r="BS30" s="14"/>
      <c r="BT30" s="14"/>
      <c r="BU30" s="101"/>
      <c r="BV30" s="14">
        <v>876.9</v>
      </c>
      <c r="BW30" s="14">
        <v>876.88080000000002</v>
      </c>
      <c r="BX30" s="14">
        <f>BW30/BV30*100</f>
        <v>99.997810468696542</v>
      </c>
      <c r="BY30" s="14"/>
      <c r="BZ30" s="14"/>
      <c r="CA30" s="101"/>
      <c r="CB30" s="14"/>
      <c r="CC30" s="14"/>
      <c r="CD30" s="101"/>
      <c r="CE30" s="14"/>
      <c r="CF30" s="14"/>
      <c r="CG30" s="101"/>
      <c r="CH30" s="14"/>
      <c r="CI30" s="14"/>
      <c r="CJ30" s="101"/>
      <c r="CK30" s="15"/>
      <c r="CL30" s="14"/>
      <c r="CM30" s="101"/>
      <c r="CN30" s="15"/>
      <c r="CO30" s="14"/>
      <c r="CP30" s="101"/>
      <c r="CQ30" s="15"/>
      <c r="CR30" s="14"/>
      <c r="CS30" s="101"/>
      <c r="CT30" s="15"/>
      <c r="CU30" s="14"/>
      <c r="CV30" s="101"/>
      <c r="CW30" s="15"/>
      <c r="CX30" s="14"/>
      <c r="CY30" s="101"/>
      <c r="CZ30" s="15"/>
      <c r="DA30" s="14"/>
      <c r="DB30" s="101"/>
      <c r="DC30" s="15"/>
      <c r="DD30" s="14"/>
      <c r="DE30" s="101"/>
      <c r="DF30" s="15"/>
      <c r="DG30" s="14"/>
      <c r="DH30" s="101"/>
    </row>
    <row r="31" spans="1:112" s="35" customFormat="1" ht="15.75" x14ac:dyDescent="0.25">
      <c r="A31" s="59" t="s">
        <v>493</v>
      </c>
      <c r="B31" s="119">
        <f t="shared" si="57"/>
        <v>943.524</v>
      </c>
      <c r="C31" s="119">
        <f t="shared" si="57"/>
        <v>0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82"/>
      <c r="W31" s="82"/>
      <c r="X31" s="82"/>
      <c r="Y31" s="14"/>
      <c r="Z31" s="82"/>
      <c r="AA31" s="82"/>
      <c r="AB31" s="14"/>
      <c r="AC31" s="14"/>
      <c r="AD31" s="14"/>
      <c r="AE31" s="14"/>
      <c r="AF31" s="14">
        <v>943.524</v>
      </c>
      <c r="AG31" s="14"/>
      <c r="AH31" s="14"/>
      <c r="AI31" s="14"/>
      <c r="AJ31" s="14"/>
      <c r="AK31" s="14"/>
      <c r="AL31" s="108"/>
      <c r="AM31" s="108"/>
      <c r="AN31" s="108"/>
      <c r="AO31" s="14"/>
      <c r="AP31" s="14"/>
      <c r="AQ31" s="101"/>
      <c r="AR31" s="14"/>
      <c r="AS31" s="14"/>
      <c r="AT31" s="101"/>
      <c r="AU31" s="14"/>
      <c r="AV31" s="14"/>
      <c r="AW31" s="101"/>
      <c r="AX31" s="14"/>
      <c r="AY31" s="14"/>
      <c r="AZ31" s="101"/>
      <c r="BA31" s="14"/>
      <c r="BB31" s="14"/>
      <c r="BC31" s="101"/>
      <c r="BD31" s="14"/>
      <c r="BE31" s="14"/>
      <c r="BF31" s="101"/>
      <c r="BG31" s="14"/>
      <c r="BH31" s="14"/>
      <c r="BI31" s="101"/>
      <c r="BJ31" s="14"/>
      <c r="BK31" s="14"/>
      <c r="BL31" s="101"/>
      <c r="BM31" s="14"/>
      <c r="BN31" s="14"/>
      <c r="BO31" s="101"/>
      <c r="BP31" s="14"/>
      <c r="BQ31" s="14"/>
      <c r="BR31" s="101"/>
      <c r="BS31" s="14"/>
      <c r="BT31" s="14"/>
      <c r="BU31" s="101"/>
      <c r="BV31" s="14"/>
      <c r="BW31" s="14"/>
      <c r="BX31" s="14"/>
      <c r="BY31" s="14"/>
      <c r="BZ31" s="14"/>
      <c r="CA31" s="101"/>
      <c r="CB31" s="14"/>
      <c r="CC31" s="14"/>
      <c r="CD31" s="101"/>
      <c r="CE31" s="14"/>
      <c r="CF31" s="14"/>
      <c r="CG31" s="101"/>
      <c r="CH31" s="14"/>
      <c r="CI31" s="14"/>
      <c r="CJ31" s="101"/>
      <c r="CK31" s="15"/>
      <c r="CL31" s="14"/>
      <c r="CM31" s="101"/>
      <c r="CN31" s="15"/>
      <c r="CO31" s="14"/>
      <c r="CP31" s="101"/>
      <c r="CQ31" s="15"/>
      <c r="CR31" s="14"/>
      <c r="CS31" s="101"/>
      <c r="CT31" s="15"/>
      <c r="CU31" s="14"/>
      <c r="CV31" s="101"/>
      <c r="CW31" s="15"/>
      <c r="CX31" s="14"/>
      <c r="CY31" s="101"/>
      <c r="CZ31" s="15"/>
      <c r="DA31" s="14"/>
      <c r="DB31" s="101"/>
      <c r="DC31" s="15"/>
      <c r="DD31" s="14"/>
      <c r="DE31" s="101"/>
      <c r="DF31" s="15"/>
      <c r="DG31" s="14"/>
      <c r="DH31" s="101"/>
    </row>
    <row r="32" spans="1:112" s="35" customFormat="1" ht="15.75" x14ac:dyDescent="0.25">
      <c r="A32" s="59" t="s">
        <v>496</v>
      </c>
      <c r="B32" s="119">
        <f t="shared" si="57"/>
        <v>0</v>
      </c>
      <c r="C32" s="119">
        <f t="shared" si="57"/>
        <v>0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82"/>
      <c r="W32" s="82"/>
      <c r="X32" s="82"/>
      <c r="Y32" s="14"/>
      <c r="Z32" s="82"/>
      <c r="AA32" s="8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08"/>
      <c r="AM32" s="108"/>
      <c r="AN32" s="108"/>
      <c r="AO32" s="14"/>
      <c r="AP32" s="14"/>
      <c r="AQ32" s="101"/>
      <c r="AR32" s="14"/>
      <c r="AS32" s="14"/>
      <c r="AT32" s="101"/>
      <c r="AU32" s="14"/>
      <c r="AV32" s="14"/>
      <c r="AW32" s="101"/>
      <c r="AX32" s="14"/>
      <c r="AY32" s="14"/>
      <c r="AZ32" s="101"/>
      <c r="BA32" s="14"/>
      <c r="BB32" s="14"/>
      <c r="BC32" s="101"/>
      <c r="BD32" s="14"/>
      <c r="BE32" s="14"/>
      <c r="BF32" s="101"/>
      <c r="BG32" s="14"/>
      <c r="BH32" s="14"/>
      <c r="BI32" s="101"/>
      <c r="BJ32" s="14"/>
      <c r="BK32" s="14"/>
      <c r="BL32" s="101"/>
      <c r="BM32" s="14"/>
      <c r="BN32" s="14"/>
      <c r="BO32" s="101"/>
      <c r="BP32" s="14"/>
      <c r="BQ32" s="14"/>
      <c r="BR32" s="101"/>
      <c r="BS32" s="14"/>
      <c r="BT32" s="14"/>
      <c r="BU32" s="101"/>
      <c r="BV32" s="14"/>
      <c r="BW32" s="14"/>
      <c r="BX32" s="14"/>
      <c r="BY32" s="14"/>
      <c r="BZ32" s="14"/>
      <c r="CA32" s="101"/>
      <c r="CB32" s="14"/>
      <c r="CC32" s="14"/>
      <c r="CD32" s="101"/>
      <c r="CE32" s="14"/>
      <c r="CF32" s="14"/>
      <c r="CG32" s="101"/>
      <c r="CH32" s="14"/>
      <c r="CI32" s="14"/>
      <c r="CJ32" s="101"/>
      <c r="CK32" s="15"/>
      <c r="CL32" s="14"/>
      <c r="CM32" s="101"/>
      <c r="CN32" s="15"/>
      <c r="CO32" s="14"/>
      <c r="CP32" s="101"/>
      <c r="CQ32" s="15"/>
      <c r="CR32" s="14"/>
      <c r="CS32" s="101"/>
      <c r="CT32" s="15"/>
      <c r="CU32" s="14"/>
      <c r="CV32" s="101"/>
      <c r="CW32" s="15"/>
      <c r="CX32" s="14"/>
      <c r="CY32" s="101"/>
      <c r="CZ32" s="15"/>
      <c r="DA32" s="14"/>
      <c r="DB32" s="101"/>
      <c r="DC32" s="15"/>
      <c r="DD32" s="14"/>
      <c r="DE32" s="101"/>
      <c r="DF32" s="15"/>
      <c r="DG32" s="14"/>
      <c r="DH32" s="101"/>
    </row>
    <row r="33" spans="1:112" s="35" customFormat="1" ht="15.75" x14ac:dyDescent="0.25">
      <c r="A33" s="59" t="s">
        <v>492</v>
      </c>
      <c r="B33" s="119">
        <f t="shared" si="57"/>
        <v>797.42600000000004</v>
      </c>
      <c r="C33" s="119">
        <f t="shared" si="57"/>
        <v>0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82"/>
      <c r="W33" s="82"/>
      <c r="X33" s="82"/>
      <c r="Y33" s="14"/>
      <c r="Z33" s="82"/>
      <c r="AA33" s="82"/>
      <c r="AB33" s="14"/>
      <c r="AC33" s="14"/>
      <c r="AD33" s="14"/>
      <c r="AE33" s="14"/>
      <c r="AF33" s="14">
        <v>797.42600000000004</v>
      </c>
      <c r="AG33" s="14"/>
      <c r="AH33" s="14"/>
      <c r="AI33" s="14"/>
      <c r="AJ33" s="14"/>
      <c r="AK33" s="14"/>
      <c r="AL33" s="108"/>
      <c r="AM33" s="108"/>
      <c r="AN33" s="108"/>
      <c r="AO33" s="14"/>
      <c r="AP33" s="14"/>
      <c r="AQ33" s="101"/>
      <c r="AR33" s="14"/>
      <c r="AS33" s="14"/>
      <c r="AT33" s="101"/>
      <c r="AU33" s="14"/>
      <c r="AV33" s="14"/>
      <c r="AW33" s="101"/>
      <c r="AX33" s="14"/>
      <c r="AY33" s="14"/>
      <c r="AZ33" s="101"/>
      <c r="BA33" s="14"/>
      <c r="BB33" s="14"/>
      <c r="BC33" s="101"/>
      <c r="BD33" s="14"/>
      <c r="BE33" s="14"/>
      <c r="BF33" s="101"/>
      <c r="BG33" s="14"/>
      <c r="BH33" s="14"/>
      <c r="BI33" s="101"/>
      <c r="BJ33" s="14"/>
      <c r="BK33" s="14"/>
      <c r="BL33" s="101"/>
      <c r="BM33" s="14"/>
      <c r="BN33" s="14"/>
      <c r="BO33" s="101"/>
      <c r="BP33" s="14"/>
      <c r="BQ33" s="14"/>
      <c r="BR33" s="101"/>
      <c r="BS33" s="14"/>
      <c r="BT33" s="14"/>
      <c r="BU33" s="101"/>
      <c r="BV33" s="14"/>
      <c r="BW33" s="14"/>
      <c r="BX33" s="14"/>
      <c r="BY33" s="14"/>
      <c r="BZ33" s="14"/>
      <c r="CA33" s="101"/>
      <c r="CB33" s="14"/>
      <c r="CC33" s="14"/>
      <c r="CD33" s="101"/>
      <c r="CE33" s="14"/>
      <c r="CF33" s="14"/>
      <c r="CG33" s="101"/>
      <c r="CH33" s="14"/>
      <c r="CI33" s="14"/>
      <c r="CJ33" s="101"/>
      <c r="CK33" s="15"/>
      <c r="CL33" s="14"/>
      <c r="CM33" s="101"/>
      <c r="CN33" s="15"/>
      <c r="CO33" s="14"/>
      <c r="CP33" s="101"/>
      <c r="CQ33" s="15"/>
      <c r="CR33" s="14"/>
      <c r="CS33" s="101"/>
      <c r="CT33" s="15"/>
      <c r="CU33" s="14"/>
      <c r="CV33" s="101"/>
      <c r="CW33" s="15"/>
      <c r="CX33" s="14"/>
      <c r="CY33" s="101"/>
      <c r="CZ33" s="15"/>
      <c r="DA33" s="14"/>
      <c r="DB33" s="101"/>
      <c r="DC33" s="15"/>
      <c r="DD33" s="14"/>
      <c r="DE33" s="101"/>
      <c r="DF33" s="15"/>
      <c r="DG33" s="14"/>
      <c r="DH33" s="101"/>
    </row>
    <row r="34" spans="1:112" s="35" customFormat="1" ht="15.75" x14ac:dyDescent="0.25">
      <c r="A34" s="59" t="s">
        <v>491</v>
      </c>
      <c r="B34" s="119">
        <f t="shared" si="57"/>
        <v>0</v>
      </c>
      <c r="C34" s="119">
        <f t="shared" si="57"/>
        <v>0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82"/>
      <c r="W34" s="82"/>
      <c r="X34" s="82"/>
      <c r="Y34" s="14"/>
      <c r="Z34" s="82"/>
      <c r="AA34" s="82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08"/>
      <c r="AM34" s="108"/>
      <c r="AN34" s="108"/>
      <c r="AO34" s="14"/>
      <c r="AP34" s="14"/>
      <c r="AQ34" s="101"/>
      <c r="AR34" s="14"/>
      <c r="AS34" s="14"/>
      <c r="AT34" s="101"/>
      <c r="AU34" s="14"/>
      <c r="AV34" s="14"/>
      <c r="AW34" s="101"/>
      <c r="AX34" s="14"/>
      <c r="AY34" s="14"/>
      <c r="AZ34" s="101"/>
      <c r="BA34" s="14"/>
      <c r="BB34" s="14"/>
      <c r="BC34" s="101"/>
      <c r="BD34" s="14"/>
      <c r="BE34" s="14"/>
      <c r="BF34" s="101"/>
      <c r="BG34" s="14"/>
      <c r="BH34" s="14"/>
      <c r="BI34" s="101"/>
      <c r="BJ34" s="14"/>
      <c r="BK34" s="14"/>
      <c r="BL34" s="101"/>
      <c r="BM34" s="14"/>
      <c r="BN34" s="14"/>
      <c r="BO34" s="101"/>
      <c r="BP34" s="14"/>
      <c r="BQ34" s="14"/>
      <c r="BR34" s="101"/>
      <c r="BS34" s="14"/>
      <c r="BT34" s="14"/>
      <c r="BU34" s="101"/>
      <c r="BV34" s="14"/>
      <c r="BW34" s="14"/>
      <c r="BX34" s="14"/>
      <c r="BY34" s="14"/>
      <c r="BZ34" s="14"/>
      <c r="CA34" s="101"/>
      <c r="CB34" s="14"/>
      <c r="CC34" s="14"/>
      <c r="CD34" s="101"/>
      <c r="CE34" s="14"/>
      <c r="CF34" s="14"/>
      <c r="CG34" s="101"/>
      <c r="CH34" s="14"/>
      <c r="CI34" s="14"/>
      <c r="CJ34" s="101"/>
      <c r="CK34" s="15"/>
      <c r="CL34" s="14"/>
      <c r="CM34" s="101"/>
      <c r="CN34" s="15"/>
      <c r="CO34" s="14"/>
      <c r="CP34" s="101"/>
      <c r="CQ34" s="15"/>
      <c r="CR34" s="14"/>
      <c r="CS34" s="101"/>
      <c r="CT34" s="15"/>
      <c r="CU34" s="14"/>
      <c r="CV34" s="101"/>
      <c r="CW34" s="15"/>
      <c r="CX34" s="14"/>
      <c r="CY34" s="101"/>
      <c r="CZ34" s="15"/>
      <c r="DA34" s="14"/>
      <c r="DB34" s="101"/>
      <c r="DC34" s="15"/>
      <c r="DD34" s="14"/>
      <c r="DE34" s="101"/>
      <c r="DF34" s="15"/>
      <c r="DG34" s="14"/>
      <c r="DH34" s="101"/>
    </row>
    <row r="35" spans="1:112" s="35" customFormat="1" ht="15.75" x14ac:dyDescent="0.25">
      <c r="A35" s="59" t="s">
        <v>490</v>
      </c>
      <c r="B35" s="119">
        <f t="shared" si="57"/>
        <v>0</v>
      </c>
      <c r="C35" s="119">
        <f t="shared" si="57"/>
        <v>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82"/>
      <c r="W35" s="82"/>
      <c r="X35" s="82"/>
      <c r="Y35" s="14"/>
      <c r="Z35" s="82"/>
      <c r="AA35" s="82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08"/>
      <c r="AM35" s="108"/>
      <c r="AN35" s="108"/>
      <c r="AO35" s="14"/>
      <c r="AP35" s="14"/>
      <c r="AQ35" s="101"/>
      <c r="AR35" s="14"/>
      <c r="AS35" s="14"/>
      <c r="AT35" s="101"/>
      <c r="AU35" s="14"/>
      <c r="AV35" s="14"/>
      <c r="AW35" s="101"/>
      <c r="AX35" s="14"/>
      <c r="AY35" s="14"/>
      <c r="AZ35" s="101"/>
      <c r="BA35" s="14"/>
      <c r="BB35" s="14"/>
      <c r="BC35" s="101"/>
      <c r="BD35" s="14"/>
      <c r="BE35" s="14"/>
      <c r="BF35" s="101"/>
      <c r="BG35" s="14"/>
      <c r="BH35" s="14"/>
      <c r="BI35" s="101"/>
      <c r="BJ35" s="14"/>
      <c r="BK35" s="14"/>
      <c r="BL35" s="101"/>
      <c r="BM35" s="14"/>
      <c r="BN35" s="14"/>
      <c r="BO35" s="101"/>
      <c r="BP35" s="14"/>
      <c r="BQ35" s="14"/>
      <c r="BR35" s="101"/>
      <c r="BS35" s="14"/>
      <c r="BT35" s="14"/>
      <c r="BU35" s="101"/>
      <c r="BV35" s="14"/>
      <c r="BW35" s="14"/>
      <c r="BX35" s="14"/>
      <c r="BY35" s="14"/>
      <c r="BZ35" s="14"/>
      <c r="CA35" s="101"/>
      <c r="CB35" s="14"/>
      <c r="CC35" s="14"/>
      <c r="CD35" s="101"/>
      <c r="CE35" s="14"/>
      <c r="CF35" s="14"/>
      <c r="CG35" s="101"/>
      <c r="CH35" s="14"/>
      <c r="CI35" s="14"/>
      <c r="CJ35" s="101"/>
      <c r="CK35" s="15"/>
      <c r="CL35" s="14"/>
      <c r="CM35" s="101"/>
      <c r="CN35" s="15"/>
      <c r="CO35" s="14"/>
      <c r="CP35" s="101"/>
      <c r="CQ35" s="15"/>
      <c r="CR35" s="14"/>
      <c r="CS35" s="101"/>
      <c r="CT35" s="15"/>
      <c r="CU35" s="14"/>
      <c r="CV35" s="101"/>
      <c r="CW35" s="15"/>
      <c r="CX35" s="14"/>
      <c r="CY35" s="101"/>
      <c r="CZ35" s="15"/>
      <c r="DA35" s="14"/>
      <c r="DB35" s="101"/>
      <c r="DC35" s="15"/>
      <c r="DD35" s="14"/>
      <c r="DE35" s="101"/>
      <c r="DF35" s="15"/>
      <c r="DG35" s="14"/>
      <c r="DH35" s="101"/>
    </row>
    <row r="36" spans="1:112" s="35" customFormat="1" ht="15.75" x14ac:dyDescent="0.25">
      <c r="A36" s="59" t="s">
        <v>489</v>
      </c>
      <c r="B36" s="119">
        <f t="shared" si="57"/>
        <v>0</v>
      </c>
      <c r="C36" s="119">
        <f t="shared" si="57"/>
        <v>0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/>
      <c r="Q36" s="14"/>
      <c r="R36" s="14"/>
      <c r="S36" s="14"/>
      <c r="T36" s="14"/>
      <c r="U36" s="14"/>
      <c r="V36" s="82"/>
      <c r="W36" s="82"/>
      <c r="X36" s="82"/>
      <c r="Y36" s="14"/>
      <c r="Z36" s="82"/>
      <c r="AA36" s="82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08"/>
      <c r="AM36" s="108"/>
      <c r="AN36" s="108"/>
      <c r="AO36" s="14"/>
      <c r="AP36" s="14"/>
      <c r="AQ36" s="101"/>
      <c r="AR36" s="14"/>
      <c r="AS36" s="14"/>
      <c r="AT36" s="101"/>
      <c r="AU36" s="14"/>
      <c r="AV36" s="14"/>
      <c r="AW36" s="101"/>
      <c r="AX36" s="14"/>
      <c r="AY36" s="14"/>
      <c r="AZ36" s="101"/>
      <c r="BA36" s="14"/>
      <c r="BB36" s="14"/>
      <c r="BC36" s="101"/>
      <c r="BD36" s="14"/>
      <c r="BE36" s="14"/>
      <c r="BF36" s="101"/>
      <c r="BG36" s="14"/>
      <c r="BH36" s="14"/>
      <c r="BI36" s="101"/>
      <c r="BJ36" s="14"/>
      <c r="BK36" s="14"/>
      <c r="BL36" s="101"/>
      <c r="BM36" s="14"/>
      <c r="BN36" s="14"/>
      <c r="BO36" s="101"/>
      <c r="BP36" s="14"/>
      <c r="BQ36" s="14"/>
      <c r="BR36" s="101"/>
      <c r="BS36" s="14"/>
      <c r="BT36" s="14"/>
      <c r="BU36" s="101"/>
      <c r="BV36" s="14"/>
      <c r="BW36" s="14"/>
      <c r="BX36" s="14"/>
      <c r="BY36" s="14"/>
      <c r="BZ36" s="14"/>
      <c r="CA36" s="101"/>
      <c r="CB36" s="14"/>
      <c r="CC36" s="14"/>
      <c r="CD36" s="101"/>
      <c r="CE36" s="14"/>
      <c r="CF36" s="14"/>
      <c r="CG36" s="101"/>
      <c r="CH36" s="14"/>
      <c r="CI36" s="14"/>
      <c r="CJ36" s="101"/>
      <c r="CK36" s="15"/>
      <c r="CL36" s="14"/>
      <c r="CM36" s="101"/>
      <c r="CN36" s="15"/>
      <c r="CO36" s="14"/>
      <c r="CP36" s="101"/>
      <c r="CQ36" s="15"/>
      <c r="CR36" s="14"/>
      <c r="CS36" s="101"/>
      <c r="CT36" s="15"/>
      <c r="CU36" s="14"/>
      <c r="CV36" s="101"/>
      <c r="CW36" s="15"/>
      <c r="CX36" s="14"/>
      <c r="CY36" s="101"/>
      <c r="CZ36" s="15"/>
      <c r="DA36" s="14"/>
      <c r="DB36" s="101"/>
      <c r="DC36" s="15"/>
      <c r="DD36" s="14"/>
      <c r="DE36" s="101"/>
      <c r="DF36" s="15"/>
      <c r="DG36" s="14"/>
      <c r="DH36" s="101"/>
    </row>
    <row r="37" spans="1:112" s="35" customFormat="1" ht="15.75" x14ac:dyDescent="0.25">
      <c r="A37" s="59" t="s">
        <v>488</v>
      </c>
      <c r="B37" s="119">
        <f t="shared" si="57"/>
        <v>0</v>
      </c>
      <c r="C37" s="119">
        <f t="shared" si="57"/>
        <v>0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5"/>
      <c r="Q37" s="14"/>
      <c r="R37" s="14"/>
      <c r="S37" s="14"/>
      <c r="T37" s="14"/>
      <c r="U37" s="14"/>
      <c r="V37" s="82"/>
      <c r="W37" s="82"/>
      <c r="X37" s="82"/>
      <c r="Y37" s="14"/>
      <c r="Z37" s="82"/>
      <c r="AA37" s="82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08"/>
      <c r="AM37" s="108"/>
      <c r="AN37" s="108"/>
      <c r="AO37" s="14"/>
      <c r="AP37" s="14"/>
      <c r="AQ37" s="101"/>
      <c r="AR37" s="14"/>
      <c r="AS37" s="14"/>
      <c r="AT37" s="101"/>
      <c r="AU37" s="14"/>
      <c r="AV37" s="14"/>
      <c r="AW37" s="101"/>
      <c r="AX37" s="14"/>
      <c r="AY37" s="14"/>
      <c r="AZ37" s="101"/>
      <c r="BA37" s="14"/>
      <c r="BB37" s="14"/>
      <c r="BC37" s="101"/>
      <c r="BD37" s="14"/>
      <c r="BE37" s="14"/>
      <c r="BF37" s="101"/>
      <c r="BG37" s="14"/>
      <c r="BH37" s="14"/>
      <c r="BI37" s="101"/>
      <c r="BJ37" s="14"/>
      <c r="BK37" s="14"/>
      <c r="BL37" s="101"/>
      <c r="BM37" s="14"/>
      <c r="BN37" s="14"/>
      <c r="BO37" s="101"/>
      <c r="BP37" s="14"/>
      <c r="BQ37" s="14"/>
      <c r="BR37" s="101"/>
      <c r="BS37" s="14"/>
      <c r="BT37" s="14"/>
      <c r="BU37" s="101"/>
      <c r="BV37" s="14"/>
      <c r="BW37" s="14"/>
      <c r="BX37" s="14"/>
      <c r="BY37" s="14"/>
      <c r="BZ37" s="14"/>
      <c r="CA37" s="101"/>
      <c r="CB37" s="14"/>
      <c r="CC37" s="14"/>
      <c r="CD37" s="101"/>
      <c r="CE37" s="14"/>
      <c r="CF37" s="14"/>
      <c r="CG37" s="101"/>
      <c r="CH37" s="14"/>
      <c r="CI37" s="14"/>
      <c r="CJ37" s="101"/>
      <c r="CK37" s="15"/>
      <c r="CL37" s="14"/>
      <c r="CM37" s="101"/>
      <c r="CN37" s="15"/>
      <c r="CO37" s="14"/>
      <c r="CP37" s="101"/>
      <c r="CQ37" s="15"/>
      <c r="CR37" s="14"/>
      <c r="CS37" s="101"/>
      <c r="CT37" s="15"/>
      <c r="CU37" s="14"/>
      <c r="CV37" s="101"/>
      <c r="CW37" s="15"/>
      <c r="CX37" s="14"/>
      <c r="CY37" s="101"/>
      <c r="CZ37" s="15"/>
      <c r="DA37" s="14"/>
      <c r="DB37" s="101"/>
      <c r="DC37" s="15"/>
      <c r="DD37" s="14"/>
      <c r="DE37" s="101"/>
      <c r="DF37" s="15"/>
      <c r="DG37" s="14"/>
      <c r="DH37" s="101"/>
    </row>
    <row r="38" spans="1:112" s="77" customFormat="1" ht="31.5" x14ac:dyDescent="0.25">
      <c r="A38" s="78" t="s">
        <v>321</v>
      </c>
      <c r="B38" s="118">
        <f t="shared" si="57"/>
        <v>55970.636839999999</v>
      </c>
      <c r="C38" s="118">
        <f t="shared" si="57"/>
        <v>14699.78464</v>
      </c>
      <c r="D38" s="82">
        <f t="shared" si="58"/>
        <v>26.263386428890239</v>
      </c>
      <c r="E38" s="84">
        <f t="shared" ref="E38:AP38" si="83">SUM(E39:E48)</f>
        <v>0</v>
      </c>
      <c r="F38" s="84">
        <f t="shared" si="83"/>
        <v>0</v>
      </c>
      <c r="G38" s="84"/>
      <c r="H38" s="84">
        <f t="shared" si="83"/>
        <v>0</v>
      </c>
      <c r="I38" s="84">
        <f t="shared" si="83"/>
        <v>0</v>
      </c>
      <c r="J38" s="84"/>
      <c r="K38" s="84">
        <f t="shared" si="83"/>
        <v>507.8</v>
      </c>
      <c r="L38" s="84">
        <f t="shared" si="83"/>
        <v>0</v>
      </c>
      <c r="M38" s="15">
        <f t="shared" ref="M38" si="84">L38/K38*100</f>
        <v>0</v>
      </c>
      <c r="N38" s="84">
        <f t="shared" si="83"/>
        <v>0</v>
      </c>
      <c r="O38" s="84">
        <f t="shared" si="83"/>
        <v>0</v>
      </c>
      <c r="P38" s="15"/>
      <c r="Q38" s="84">
        <f t="shared" si="83"/>
        <v>0</v>
      </c>
      <c r="R38" s="84">
        <f t="shared" si="83"/>
        <v>0</v>
      </c>
      <c r="S38" s="84"/>
      <c r="T38" s="84">
        <f t="shared" si="83"/>
        <v>2944.1</v>
      </c>
      <c r="U38" s="84">
        <f t="shared" si="83"/>
        <v>883.2</v>
      </c>
      <c r="V38" s="81">
        <f t="shared" ref="V38" si="85">U38/T38*100</f>
        <v>29.998981012873205</v>
      </c>
      <c r="W38" s="84">
        <f t="shared" si="83"/>
        <v>102.04082</v>
      </c>
      <c r="X38" s="84">
        <f t="shared" si="83"/>
        <v>102.04082</v>
      </c>
      <c r="Y38" s="82">
        <f t="shared" ref="Y38" si="86">X38/W38*100</f>
        <v>100</v>
      </c>
      <c r="Z38" s="84">
        <f t="shared" si="83"/>
        <v>0</v>
      </c>
      <c r="AA38" s="84">
        <f t="shared" si="83"/>
        <v>0</v>
      </c>
      <c r="AB38" s="14"/>
      <c r="AC38" s="84">
        <f t="shared" si="83"/>
        <v>0</v>
      </c>
      <c r="AD38" s="84">
        <f t="shared" si="83"/>
        <v>0</v>
      </c>
      <c r="AE38" s="84"/>
      <c r="AF38" s="84">
        <f>SUM(AF39:AF48)</f>
        <v>2305.8960200000001</v>
      </c>
      <c r="AG38" s="84">
        <f t="shared" si="83"/>
        <v>0</v>
      </c>
      <c r="AH38" s="82"/>
      <c r="AI38" s="84">
        <f t="shared" si="83"/>
        <v>1993.6</v>
      </c>
      <c r="AJ38" s="84">
        <f t="shared" si="83"/>
        <v>1993.64</v>
      </c>
      <c r="AK38" s="82">
        <f t="shared" ref="AK38:AK54" si="87">AJ38/AI38*100</f>
        <v>100.00200642054575</v>
      </c>
      <c r="AL38" s="84">
        <f t="shared" si="83"/>
        <v>17372.3</v>
      </c>
      <c r="AM38" s="84">
        <f t="shared" si="83"/>
        <v>4356.0742900000005</v>
      </c>
      <c r="AN38" s="84">
        <f t="shared" si="64"/>
        <v>25.074827685453283</v>
      </c>
      <c r="AO38" s="84">
        <f t="shared" si="83"/>
        <v>0</v>
      </c>
      <c r="AP38" s="84">
        <f t="shared" si="83"/>
        <v>0</v>
      </c>
      <c r="AQ38" s="84"/>
      <c r="AR38" s="84">
        <f t="shared" ref="AR38:CF38" si="88">SUM(AR39:AR48)</f>
        <v>0</v>
      </c>
      <c r="AS38" s="84">
        <f t="shared" si="88"/>
        <v>0</v>
      </c>
      <c r="AT38" s="84"/>
      <c r="AU38" s="84">
        <f t="shared" si="88"/>
        <v>0</v>
      </c>
      <c r="AV38" s="84">
        <f t="shared" si="88"/>
        <v>0</v>
      </c>
      <c r="AW38" s="84"/>
      <c r="AX38" s="84">
        <f t="shared" si="88"/>
        <v>0</v>
      </c>
      <c r="AY38" s="84">
        <f t="shared" si="88"/>
        <v>0</v>
      </c>
      <c r="AZ38" s="84"/>
      <c r="BA38" s="84">
        <f t="shared" si="88"/>
        <v>5071.3</v>
      </c>
      <c r="BB38" s="84">
        <f t="shared" si="88"/>
        <v>2052.1156000000001</v>
      </c>
      <c r="BC38" s="84">
        <f t="shared" si="82"/>
        <v>40.465277147871355</v>
      </c>
      <c r="BD38" s="84">
        <f t="shared" si="88"/>
        <v>0</v>
      </c>
      <c r="BE38" s="84">
        <f t="shared" si="88"/>
        <v>0</v>
      </c>
      <c r="BF38" s="84">
        <f t="shared" si="88"/>
        <v>0</v>
      </c>
      <c r="BG38" s="84">
        <f t="shared" si="88"/>
        <v>0</v>
      </c>
      <c r="BH38" s="84">
        <f t="shared" si="88"/>
        <v>0</v>
      </c>
      <c r="BI38" s="84"/>
      <c r="BJ38" s="84">
        <f t="shared" si="88"/>
        <v>0</v>
      </c>
      <c r="BK38" s="84">
        <f t="shared" si="88"/>
        <v>0</v>
      </c>
      <c r="BL38" s="84"/>
      <c r="BM38" s="84">
        <f t="shared" si="88"/>
        <v>0</v>
      </c>
      <c r="BN38" s="84">
        <f t="shared" si="88"/>
        <v>0</v>
      </c>
      <c r="BO38" s="84"/>
      <c r="BP38" s="84">
        <f t="shared" si="88"/>
        <v>0</v>
      </c>
      <c r="BQ38" s="84">
        <f t="shared" si="88"/>
        <v>0</v>
      </c>
      <c r="BR38" s="84"/>
      <c r="BS38" s="84">
        <f t="shared" si="88"/>
        <v>0</v>
      </c>
      <c r="BT38" s="84">
        <f t="shared" si="88"/>
        <v>0</v>
      </c>
      <c r="BU38" s="84"/>
      <c r="BV38" s="84">
        <f t="shared" si="88"/>
        <v>0</v>
      </c>
      <c r="BW38" s="84">
        <f t="shared" si="88"/>
        <v>0</v>
      </c>
      <c r="BX38" s="84"/>
      <c r="BY38" s="84">
        <f t="shared" si="88"/>
        <v>0</v>
      </c>
      <c r="BZ38" s="84">
        <f t="shared" si="88"/>
        <v>0</v>
      </c>
      <c r="CA38" s="84"/>
      <c r="CB38" s="84">
        <f t="shared" si="88"/>
        <v>153.6</v>
      </c>
      <c r="CC38" s="84">
        <f t="shared" si="88"/>
        <v>0</v>
      </c>
      <c r="CD38" s="84"/>
      <c r="CE38" s="84">
        <f t="shared" si="88"/>
        <v>3759.7</v>
      </c>
      <c r="CF38" s="84">
        <f t="shared" si="88"/>
        <v>0</v>
      </c>
      <c r="CG38" s="84"/>
      <c r="CH38" s="84">
        <f t="shared" ref="CH38:DA38" si="89">SUM(CH39:CH48)</f>
        <v>0</v>
      </c>
      <c r="CI38" s="84">
        <f t="shared" si="89"/>
        <v>0</v>
      </c>
      <c r="CJ38" s="84"/>
      <c r="CK38" s="84">
        <f t="shared" si="89"/>
        <v>0</v>
      </c>
      <c r="CL38" s="84">
        <f t="shared" si="89"/>
        <v>0</v>
      </c>
      <c r="CM38" s="84"/>
      <c r="CN38" s="84">
        <f t="shared" si="89"/>
        <v>10625.9</v>
      </c>
      <c r="CO38" s="84">
        <f t="shared" si="89"/>
        <v>5312.7139299999999</v>
      </c>
      <c r="CP38" s="84">
        <f t="shared" si="67"/>
        <v>49.99777835289246</v>
      </c>
      <c r="CQ38" s="84">
        <f t="shared" si="89"/>
        <v>0</v>
      </c>
      <c r="CR38" s="84">
        <f t="shared" si="89"/>
        <v>0</v>
      </c>
      <c r="CS38" s="84"/>
      <c r="CT38" s="84">
        <f t="shared" si="89"/>
        <v>0</v>
      </c>
      <c r="CU38" s="84">
        <f t="shared" si="89"/>
        <v>0</v>
      </c>
      <c r="CV38" s="84"/>
      <c r="CW38" s="84">
        <f t="shared" si="89"/>
        <v>6736.6</v>
      </c>
      <c r="CX38" s="84">
        <f t="shared" si="89"/>
        <v>0</v>
      </c>
      <c r="CY38" s="84"/>
      <c r="CZ38" s="84">
        <f t="shared" si="89"/>
        <v>0</v>
      </c>
      <c r="DA38" s="84">
        <f t="shared" si="89"/>
        <v>0</v>
      </c>
      <c r="DB38" s="84"/>
      <c r="DC38" s="84">
        <f t="shared" ref="DC38:DD38" si="90">SUM(DC39:DC48)</f>
        <v>1260.3</v>
      </c>
      <c r="DD38" s="84">
        <f t="shared" si="90"/>
        <v>0</v>
      </c>
      <c r="DE38" s="84"/>
      <c r="DF38" s="84">
        <f t="shared" ref="DF38:DG38" si="91">SUM(DF39:DF48)</f>
        <v>3137.5</v>
      </c>
      <c r="DG38" s="84">
        <f t="shared" si="91"/>
        <v>0</v>
      </c>
      <c r="DH38" s="84"/>
    </row>
    <row r="39" spans="1:112" s="35" customFormat="1" ht="31.5" x14ac:dyDescent="0.25">
      <c r="A39" s="59" t="s">
        <v>320</v>
      </c>
      <c r="B39" s="119">
        <f t="shared" si="57"/>
        <v>48727.040820000002</v>
      </c>
      <c r="C39" s="119">
        <f t="shared" si="57"/>
        <v>11822.944640000002</v>
      </c>
      <c r="D39" s="14">
        <f t="shared" si="58"/>
        <v>24.263621268680197</v>
      </c>
      <c r="E39" s="14"/>
      <c r="F39" s="14"/>
      <c r="G39" s="14"/>
      <c r="H39" s="15"/>
      <c r="I39" s="15"/>
      <c r="J39" s="14"/>
      <c r="K39" s="14">
        <v>507.8</v>
      </c>
      <c r="L39" s="14"/>
      <c r="M39" s="15"/>
      <c r="N39" s="15"/>
      <c r="O39" s="14"/>
      <c r="P39" s="15"/>
      <c r="Q39" s="15">
        <v>0</v>
      </c>
      <c r="R39" s="15">
        <v>0</v>
      </c>
      <c r="S39" s="14"/>
      <c r="T39" s="15"/>
      <c r="U39" s="15"/>
      <c r="V39" s="50"/>
      <c r="W39" s="15">
        <v>102.04082</v>
      </c>
      <c r="X39" s="15">
        <v>102.04082</v>
      </c>
      <c r="Y39" s="14">
        <f>X39/W39*100</f>
        <v>100</v>
      </c>
      <c r="Z39" s="15"/>
      <c r="AA39" s="15"/>
      <c r="AB39" s="14"/>
      <c r="AC39" s="15"/>
      <c r="AD39" s="15"/>
      <c r="AE39" s="14"/>
      <c r="AF39" s="14"/>
      <c r="AG39" s="14"/>
      <c r="AH39" s="14"/>
      <c r="AI39" s="15">
        <v>0</v>
      </c>
      <c r="AJ39" s="15"/>
      <c r="AK39" s="14"/>
      <c r="AL39" s="15">
        <v>17372.3</v>
      </c>
      <c r="AM39" s="15">
        <v>4356.0742900000005</v>
      </c>
      <c r="AN39" s="15">
        <f t="shared" si="64"/>
        <v>25.074827685453283</v>
      </c>
      <c r="AO39" s="15"/>
      <c r="AP39" s="100"/>
      <c r="AQ39" s="100"/>
      <c r="AR39" s="15"/>
      <c r="AS39" s="15"/>
      <c r="AT39" s="15"/>
      <c r="AU39" s="15"/>
      <c r="AV39" s="100"/>
      <c r="AW39" s="100"/>
      <c r="AX39" s="15"/>
      <c r="AY39" s="100"/>
      <c r="AZ39" s="100"/>
      <c r="BA39" s="15">
        <v>5071.3</v>
      </c>
      <c r="BB39" s="15">
        <v>2052.1156000000001</v>
      </c>
      <c r="BC39" s="15">
        <f t="shared" si="82"/>
        <v>40.465277147871355</v>
      </c>
      <c r="BD39" s="15"/>
      <c r="BE39" s="100"/>
      <c r="BF39" s="100"/>
      <c r="BG39" s="15"/>
      <c r="BH39" s="100"/>
      <c r="BI39" s="100"/>
      <c r="BJ39" s="15"/>
      <c r="BK39" s="100"/>
      <c r="BL39" s="100"/>
      <c r="BM39" s="15"/>
      <c r="BN39" s="100"/>
      <c r="BO39" s="100"/>
      <c r="BP39" s="15"/>
      <c r="BQ39" s="100"/>
      <c r="BR39" s="100"/>
      <c r="BS39" s="15"/>
      <c r="BT39" s="100"/>
      <c r="BU39" s="100"/>
      <c r="BV39" s="15"/>
      <c r="BW39" s="100"/>
      <c r="BX39" s="100"/>
      <c r="BY39" s="15"/>
      <c r="BZ39" s="100"/>
      <c r="CA39" s="15"/>
      <c r="CB39" s="15">
        <v>153.6</v>
      </c>
      <c r="CC39" s="100"/>
      <c r="CD39" s="100"/>
      <c r="CE39" s="15">
        <v>3759.7</v>
      </c>
      <c r="CF39" s="100"/>
      <c r="CG39" s="15"/>
      <c r="CH39" s="15"/>
      <c r="CI39" s="100"/>
      <c r="CJ39" s="100"/>
      <c r="CK39" s="15"/>
      <c r="CL39" s="100"/>
      <c r="CM39" s="15"/>
      <c r="CN39" s="15">
        <v>10625.9</v>
      </c>
      <c r="CO39" s="15">
        <v>5312.7139299999999</v>
      </c>
      <c r="CP39" s="15">
        <f t="shared" si="67"/>
        <v>49.99777835289246</v>
      </c>
      <c r="CQ39" s="15"/>
      <c r="CR39" s="100"/>
      <c r="CS39" s="100"/>
      <c r="CT39" s="15"/>
      <c r="CU39" s="100"/>
      <c r="CV39" s="100"/>
      <c r="CW39" s="15">
        <v>6736.6</v>
      </c>
      <c r="CX39" s="100"/>
      <c r="CY39" s="100"/>
      <c r="CZ39" s="15"/>
      <c r="DA39" s="100"/>
      <c r="DB39" s="100"/>
      <c r="DC39" s="15">
        <v>1260.3</v>
      </c>
      <c r="DD39" s="100"/>
      <c r="DE39" s="100"/>
      <c r="DF39" s="15">
        <v>3137.5</v>
      </c>
      <c r="DG39" s="100"/>
      <c r="DH39" s="100"/>
    </row>
    <row r="40" spans="1:112" s="35" customFormat="1" ht="15.75" x14ac:dyDescent="0.25">
      <c r="A40" s="59" t="s">
        <v>498</v>
      </c>
      <c r="B40" s="119">
        <f t="shared" si="57"/>
        <v>644.63231999999994</v>
      </c>
      <c r="C40" s="119">
        <f t="shared" si="57"/>
        <v>0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50"/>
      <c r="W40" s="15"/>
      <c r="X40" s="15"/>
      <c r="Y40" s="14"/>
      <c r="Z40" s="14"/>
      <c r="AA40" s="14"/>
      <c r="AB40" s="14"/>
      <c r="AC40" s="14"/>
      <c r="AD40" s="14"/>
      <c r="AE40" s="14"/>
      <c r="AF40" s="14">
        <v>644.63231999999994</v>
      </c>
      <c r="AG40" s="14"/>
      <c r="AH40" s="14"/>
      <c r="AI40" s="14"/>
      <c r="AJ40" s="14"/>
      <c r="AK40" s="14"/>
      <c r="AL40" s="108"/>
      <c r="AM40" s="108"/>
      <c r="AN40" s="108"/>
      <c r="AO40" s="14"/>
      <c r="AP40" s="14"/>
      <c r="AQ40" s="101"/>
      <c r="AR40" s="14"/>
      <c r="AS40" s="14"/>
      <c r="AT40" s="101"/>
      <c r="AU40" s="14"/>
      <c r="AV40" s="14"/>
      <c r="AW40" s="101"/>
      <c r="AX40" s="14"/>
      <c r="AY40" s="14"/>
      <c r="AZ40" s="101"/>
      <c r="BA40" s="14"/>
      <c r="BB40" s="14"/>
      <c r="BC40" s="101"/>
      <c r="BD40" s="14"/>
      <c r="BE40" s="14"/>
      <c r="BF40" s="101"/>
      <c r="BG40" s="14"/>
      <c r="BH40" s="14"/>
      <c r="BI40" s="101"/>
      <c r="BJ40" s="14"/>
      <c r="BK40" s="14"/>
      <c r="BL40" s="101"/>
      <c r="BM40" s="14"/>
      <c r="BN40" s="14"/>
      <c r="BO40" s="101"/>
      <c r="BP40" s="14"/>
      <c r="BQ40" s="14"/>
      <c r="BR40" s="101"/>
      <c r="BS40" s="14"/>
      <c r="BT40" s="14"/>
      <c r="BU40" s="101"/>
      <c r="BV40" s="14"/>
      <c r="BW40" s="14"/>
      <c r="BX40" s="14"/>
      <c r="BY40" s="14"/>
      <c r="BZ40" s="14"/>
      <c r="CA40" s="101"/>
      <c r="CB40" s="14"/>
      <c r="CC40" s="14"/>
      <c r="CD40" s="101"/>
      <c r="CE40" s="14"/>
      <c r="CF40" s="14"/>
      <c r="CG40" s="101"/>
      <c r="CH40" s="14"/>
      <c r="CI40" s="14"/>
      <c r="CJ40" s="101"/>
      <c r="CK40" s="15"/>
      <c r="CL40" s="14"/>
      <c r="CM40" s="101"/>
      <c r="CN40" s="15"/>
      <c r="CO40" s="14"/>
      <c r="CP40" s="101"/>
      <c r="CQ40" s="15"/>
      <c r="CR40" s="14"/>
      <c r="CS40" s="101"/>
      <c r="CT40" s="15"/>
      <c r="CU40" s="14"/>
      <c r="CV40" s="101"/>
      <c r="CW40" s="15"/>
      <c r="CX40" s="14"/>
      <c r="CY40" s="101"/>
      <c r="CZ40" s="15"/>
      <c r="DA40" s="14"/>
      <c r="DB40" s="101"/>
      <c r="DC40" s="15"/>
      <c r="DD40" s="14"/>
      <c r="DE40" s="101"/>
      <c r="DF40" s="15"/>
      <c r="DG40" s="14"/>
      <c r="DH40" s="101"/>
    </row>
    <row r="41" spans="1:112" s="35" customFormat="1" ht="15.75" x14ac:dyDescent="0.25">
      <c r="A41" s="59" t="s">
        <v>319</v>
      </c>
      <c r="B41" s="119">
        <f t="shared" si="57"/>
        <v>1993.6</v>
      </c>
      <c r="C41" s="119">
        <f t="shared" si="57"/>
        <v>1993.64</v>
      </c>
      <c r="D41" s="14">
        <f>C41/B41*100</f>
        <v>100.00200642054575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50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>
        <v>1993.6</v>
      </c>
      <c r="AJ41" s="14">
        <v>1993.64</v>
      </c>
      <c r="AK41" s="14">
        <f t="shared" si="87"/>
        <v>100.00200642054575</v>
      </c>
      <c r="AL41" s="108"/>
      <c r="AM41" s="108"/>
      <c r="AN41" s="108"/>
      <c r="AO41" s="14"/>
      <c r="AP41" s="14"/>
      <c r="AQ41" s="101"/>
      <c r="AR41" s="14"/>
      <c r="AS41" s="14"/>
      <c r="AT41" s="101"/>
      <c r="AU41" s="14"/>
      <c r="AV41" s="14"/>
      <c r="AW41" s="101"/>
      <c r="AX41" s="14"/>
      <c r="AY41" s="14"/>
      <c r="AZ41" s="101"/>
      <c r="BA41" s="14"/>
      <c r="BB41" s="14"/>
      <c r="BC41" s="101"/>
      <c r="BD41" s="14"/>
      <c r="BE41" s="14"/>
      <c r="BF41" s="14"/>
      <c r="BG41" s="14"/>
      <c r="BH41" s="14"/>
      <c r="BI41" s="101"/>
      <c r="BJ41" s="14"/>
      <c r="BK41" s="14"/>
      <c r="BL41" s="101"/>
      <c r="BM41" s="14"/>
      <c r="BN41" s="14"/>
      <c r="BO41" s="101"/>
      <c r="BP41" s="14"/>
      <c r="BQ41" s="14"/>
      <c r="BR41" s="101"/>
      <c r="BS41" s="14"/>
      <c r="BT41" s="14"/>
      <c r="BU41" s="101"/>
      <c r="BV41" s="14"/>
      <c r="BW41" s="14"/>
      <c r="BX41" s="101"/>
      <c r="BY41" s="14"/>
      <c r="BZ41" s="14"/>
      <c r="CA41" s="101"/>
      <c r="CB41" s="14"/>
      <c r="CC41" s="14"/>
      <c r="CD41" s="101"/>
      <c r="CE41" s="14"/>
      <c r="CF41" s="14"/>
      <c r="CG41" s="101"/>
      <c r="CH41" s="14"/>
      <c r="CI41" s="14"/>
      <c r="CJ41" s="101"/>
      <c r="CK41" s="15"/>
      <c r="CL41" s="14"/>
      <c r="CM41" s="101"/>
      <c r="CN41" s="15"/>
      <c r="CO41" s="14"/>
      <c r="CP41" s="101"/>
      <c r="CQ41" s="15"/>
      <c r="CR41" s="14"/>
      <c r="CS41" s="101"/>
      <c r="CT41" s="15"/>
      <c r="CU41" s="14"/>
      <c r="CV41" s="101"/>
      <c r="CW41" s="15"/>
      <c r="CX41" s="14"/>
      <c r="CY41" s="101"/>
      <c r="CZ41" s="15"/>
      <c r="DA41" s="14"/>
      <c r="DB41" s="101"/>
      <c r="DC41" s="15"/>
      <c r="DD41" s="14"/>
      <c r="DE41" s="101"/>
      <c r="DF41" s="15"/>
      <c r="DG41" s="14"/>
      <c r="DH41" s="101"/>
    </row>
    <row r="42" spans="1:112" s="35" customFormat="1" ht="15.75" x14ac:dyDescent="0.25">
      <c r="A42" s="59" t="s">
        <v>499</v>
      </c>
      <c r="B42" s="119">
        <f t="shared" si="57"/>
        <v>705.2</v>
      </c>
      <c r="C42" s="119">
        <f t="shared" si="57"/>
        <v>0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50"/>
      <c r="W42" s="14"/>
      <c r="X42" s="14"/>
      <c r="Y42" s="14"/>
      <c r="Z42" s="14"/>
      <c r="AA42" s="14"/>
      <c r="AB42" s="14"/>
      <c r="AC42" s="14"/>
      <c r="AD42" s="14"/>
      <c r="AE42" s="14"/>
      <c r="AF42" s="14">
        <v>705.2</v>
      </c>
      <c r="AG42" s="14"/>
      <c r="AH42" s="14"/>
      <c r="AI42" s="14"/>
      <c r="AJ42" s="14"/>
      <c r="AK42" s="14"/>
      <c r="AL42" s="108"/>
      <c r="AM42" s="108"/>
      <c r="AN42" s="108"/>
      <c r="AO42" s="14"/>
      <c r="AP42" s="14"/>
      <c r="AQ42" s="101"/>
      <c r="AR42" s="14"/>
      <c r="AS42" s="14"/>
      <c r="AT42" s="101"/>
      <c r="AU42" s="14"/>
      <c r="AV42" s="14"/>
      <c r="AW42" s="101"/>
      <c r="AX42" s="14"/>
      <c r="AY42" s="14"/>
      <c r="AZ42" s="101"/>
      <c r="BA42" s="14"/>
      <c r="BB42" s="14"/>
      <c r="BC42" s="101"/>
      <c r="BD42" s="14"/>
      <c r="BE42" s="14"/>
      <c r="BF42" s="101"/>
      <c r="BG42" s="14"/>
      <c r="BH42" s="14"/>
      <c r="BI42" s="101"/>
      <c r="BJ42" s="14"/>
      <c r="BK42" s="14"/>
      <c r="BL42" s="101"/>
      <c r="BM42" s="14"/>
      <c r="BN42" s="14"/>
      <c r="BO42" s="101"/>
      <c r="BP42" s="14"/>
      <c r="BQ42" s="14"/>
      <c r="BR42" s="101"/>
      <c r="BS42" s="14"/>
      <c r="BT42" s="14"/>
      <c r="BU42" s="101"/>
      <c r="BV42" s="14"/>
      <c r="BW42" s="14"/>
      <c r="BX42" s="101"/>
      <c r="BY42" s="14"/>
      <c r="BZ42" s="14"/>
      <c r="CA42" s="101"/>
      <c r="CB42" s="14"/>
      <c r="CC42" s="14"/>
      <c r="CD42" s="101"/>
      <c r="CE42" s="14"/>
      <c r="CF42" s="14"/>
      <c r="CG42" s="101"/>
      <c r="CH42" s="14"/>
      <c r="CI42" s="14"/>
      <c r="CJ42" s="101"/>
      <c r="CK42" s="15"/>
      <c r="CL42" s="14"/>
      <c r="CM42" s="101"/>
      <c r="CN42" s="15"/>
      <c r="CO42" s="14"/>
      <c r="CP42" s="101"/>
      <c r="CQ42" s="15"/>
      <c r="CR42" s="14"/>
      <c r="CS42" s="101"/>
      <c r="CT42" s="15"/>
      <c r="CU42" s="14"/>
      <c r="CV42" s="101"/>
      <c r="CW42" s="15"/>
      <c r="CX42" s="14"/>
      <c r="CY42" s="101"/>
      <c r="CZ42" s="15"/>
      <c r="DA42" s="14"/>
      <c r="DB42" s="101"/>
      <c r="DC42" s="15"/>
      <c r="DD42" s="14"/>
      <c r="DE42" s="101"/>
      <c r="DF42" s="15"/>
      <c r="DG42" s="14"/>
      <c r="DH42" s="101"/>
    </row>
    <row r="43" spans="1:112" s="125" customFormat="1" ht="15.75" x14ac:dyDescent="0.25">
      <c r="A43" s="60" t="s">
        <v>412</v>
      </c>
      <c r="B43" s="122">
        <f t="shared" si="57"/>
        <v>2944.1</v>
      </c>
      <c r="C43" s="122">
        <f t="shared" si="57"/>
        <v>883.2</v>
      </c>
      <c r="D43" s="50">
        <f>C43/B43*100</f>
        <v>29.998981012873205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>
        <v>2944.1</v>
      </c>
      <c r="U43" s="50">
        <v>883.2</v>
      </c>
      <c r="V43" s="50">
        <f>U43/T43*100</f>
        <v>29.998981012873205</v>
      </c>
      <c r="W43" s="50"/>
      <c r="X43" s="50"/>
      <c r="Y43" s="50"/>
      <c r="Z43" s="50"/>
      <c r="AA43" s="50"/>
      <c r="AB43" s="50"/>
      <c r="AC43" s="50"/>
      <c r="AD43" s="50"/>
      <c r="AE43" s="50"/>
      <c r="AF43" s="14"/>
      <c r="AG43" s="50"/>
      <c r="AH43" s="50"/>
      <c r="AI43" s="50"/>
      <c r="AJ43" s="50"/>
      <c r="AK43" s="14"/>
      <c r="AL43" s="123"/>
      <c r="AM43" s="123"/>
      <c r="AN43" s="123"/>
      <c r="AO43" s="50"/>
      <c r="AP43" s="50"/>
      <c r="AQ43" s="124"/>
      <c r="AR43" s="50"/>
      <c r="AS43" s="50"/>
      <c r="AT43" s="124"/>
      <c r="AU43" s="50"/>
      <c r="AV43" s="50"/>
      <c r="AW43" s="124"/>
      <c r="AX43" s="50"/>
      <c r="AY43" s="50"/>
      <c r="AZ43" s="124"/>
      <c r="BA43" s="50"/>
      <c r="BB43" s="50"/>
      <c r="BC43" s="124"/>
      <c r="BD43" s="50"/>
      <c r="BE43" s="50"/>
      <c r="BF43" s="124"/>
      <c r="BG43" s="50"/>
      <c r="BH43" s="50"/>
      <c r="BI43" s="124"/>
      <c r="BJ43" s="50"/>
      <c r="BK43" s="50"/>
      <c r="BL43" s="124"/>
      <c r="BM43" s="50"/>
      <c r="BN43" s="50"/>
      <c r="BO43" s="124"/>
      <c r="BP43" s="50"/>
      <c r="BQ43" s="50"/>
      <c r="BR43" s="124"/>
      <c r="BS43" s="50"/>
      <c r="BT43" s="50"/>
      <c r="BU43" s="124"/>
      <c r="BV43" s="50"/>
      <c r="BW43" s="50"/>
      <c r="BX43" s="124"/>
      <c r="BY43" s="50"/>
      <c r="BZ43" s="50"/>
      <c r="CA43" s="124"/>
      <c r="CB43" s="50"/>
      <c r="CC43" s="50"/>
      <c r="CD43" s="124"/>
      <c r="CE43" s="50"/>
      <c r="CF43" s="50"/>
      <c r="CG43" s="124"/>
      <c r="CH43" s="50"/>
      <c r="CI43" s="50"/>
      <c r="CJ43" s="124"/>
      <c r="CK43" s="50"/>
      <c r="CL43" s="50"/>
      <c r="CM43" s="124"/>
      <c r="CN43" s="50"/>
      <c r="CO43" s="50"/>
      <c r="CP43" s="124"/>
      <c r="CQ43" s="50"/>
      <c r="CR43" s="50"/>
      <c r="CS43" s="124"/>
      <c r="CT43" s="50"/>
      <c r="CU43" s="50"/>
      <c r="CV43" s="124"/>
      <c r="CW43" s="50"/>
      <c r="CX43" s="50"/>
      <c r="CY43" s="124"/>
      <c r="CZ43" s="50"/>
      <c r="DA43" s="50"/>
      <c r="DB43" s="124"/>
      <c r="DC43" s="50"/>
      <c r="DD43" s="50"/>
      <c r="DE43" s="124"/>
      <c r="DF43" s="50"/>
      <c r="DG43" s="50"/>
      <c r="DH43" s="124"/>
    </row>
    <row r="44" spans="1:112" s="35" customFormat="1" ht="15.75" x14ac:dyDescent="0.25">
      <c r="A44" s="59" t="s">
        <v>500</v>
      </c>
      <c r="B44" s="119">
        <f t="shared" si="57"/>
        <v>956.06369999999993</v>
      </c>
      <c r="C44" s="119">
        <f t="shared" si="57"/>
        <v>0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4"/>
      <c r="V44" s="14"/>
      <c r="W44" s="15"/>
      <c r="X44" s="15"/>
      <c r="Y44" s="14"/>
      <c r="Z44" s="14"/>
      <c r="AA44" s="14"/>
      <c r="AB44" s="14"/>
      <c r="AC44" s="14"/>
      <c r="AD44" s="14"/>
      <c r="AE44" s="14"/>
      <c r="AF44" s="14">
        <v>956.06369999999993</v>
      </c>
      <c r="AG44" s="14"/>
      <c r="AH44" s="14"/>
      <c r="AI44" s="14"/>
      <c r="AJ44" s="14"/>
      <c r="AK44" s="14"/>
      <c r="AL44" s="108"/>
      <c r="AM44" s="108"/>
      <c r="AN44" s="108"/>
      <c r="AO44" s="14"/>
      <c r="AP44" s="14"/>
      <c r="AQ44" s="101"/>
      <c r="AR44" s="14"/>
      <c r="AS44" s="14"/>
      <c r="AT44" s="101"/>
      <c r="AU44" s="14"/>
      <c r="AV44" s="14"/>
      <c r="AW44" s="101"/>
      <c r="AX44" s="14"/>
      <c r="AY44" s="14"/>
      <c r="AZ44" s="101"/>
      <c r="BA44" s="14"/>
      <c r="BB44" s="14"/>
      <c r="BC44" s="101"/>
      <c r="BD44" s="14"/>
      <c r="BE44" s="14"/>
      <c r="BF44" s="101"/>
      <c r="BG44" s="14"/>
      <c r="BH44" s="14"/>
      <c r="BI44" s="101"/>
      <c r="BJ44" s="14"/>
      <c r="BK44" s="14"/>
      <c r="BL44" s="101"/>
      <c r="BM44" s="14"/>
      <c r="BN44" s="14"/>
      <c r="BO44" s="101"/>
      <c r="BP44" s="14"/>
      <c r="BQ44" s="14"/>
      <c r="BR44" s="101"/>
      <c r="BS44" s="14"/>
      <c r="BT44" s="14"/>
      <c r="BU44" s="101"/>
      <c r="BV44" s="14"/>
      <c r="BW44" s="14"/>
      <c r="BX44" s="101"/>
      <c r="BY44" s="14"/>
      <c r="BZ44" s="14"/>
      <c r="CA44" s="101"/>
      <c r="CB44" s="14"/>
      <c r="CC44" s="14"/>
      <c r="CD44" s="101"/>
      <c r="CE44" s="14"/>
      <c r="CF44" s="14"/>
      <c r="CG44" s="101"/>
      <c r="CH44" s="14"/>
      <c r="CI44" s="14"/>
      <c r="CJ44" s="101"/>
      <c r="CK44" s="15"/>
      <c r="CL44" s="14"/>
      <c r="CM44" s="101"/>
      <c r="CN44" s="15"/>
      <c r="CO44" s="14"/>
      <c r="CP44" s="101"/>
      <c r="CQ44" s="15"/>
      <c r="CR44" s="14"/>
      <c r="CS44" s="101"/>
      <c r="CT44" s="15"/>
      <c r="CU44" s="14"/>
      <c r="CV44" s="101"/>
      <c r="CW44" s="15"/>
      <c r="CX44" s="14"/>
      <c r="CY44" s="101"/>
      <c r="CZ44" s="15"/>
      <c r="DA44" s="14"/>
      <c r="DB44" s="101"/>
      <c r="DC44" s="15"/>
      <c r="DD44" s="14"/>
      <c r="DE44" s="101"/>
      <c r="DF44" s="15"/>
      <c r="DG44" s="14"/>
      <c r="DH44" s="101"/>
    </row>
    <row r="45" spans="1:112" s="35" customFormat="1" ht="15.75" x14ac:dyDescent="0.25">
      <c r="A45" s="59" t="s">
        <v>326</v>
      </c>
      <c r="B45" s="119">
        <f t="shared" si="57"/>
        <v>0</v>
      </c>
      <c r="C45" s="119">
        <f t="shared" si="57"/>
        <v>0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08"/>
      <c r="AM45" s="108"/>
      <c r="AN45" s="108"/>
      <c r="AO45" s="14"/>
      <c r="AP45" s="14"/>
      <c r="AQ45" s="101"/>
      <c r="AR45" s="14"/>
      <c r="AS45" s="14"/>
      <c r="AT45" s="101"/>
      <c r="AU45" s="14"/>
      <c r="AV45" s="14"/>
      <c r="AW45" s="101"/>
      <c r="AX45" s="14"/>
      <c r="AY45" s="14"/>
      <c r="AZ45" s="101"/>
      <c r="BA45" s="14"/>
      <c r="BB45" s="14"/>
      <c r="BC45" s="101"/>
      <c r="BD45" s="14"/>
      <c r="BE45" s="14"/>
      <c r="BF45" s="101"/>
      <c r="BG45" s="14"/>
      <c r="BH45" s="14"/>
      <c r="BI45" s="101"/>
      <c r="BJ45" s="14"/>
      <c r="BK45" s="14"/>
      <c r="BL45" s="101"/>
      <c r="BM45" s="14"/>
      <c r="BN45" s="14"/>
      <c r="BO45" s="101"/>
      <c r="BP45" s="14"/>
      <c r="BQ45" s="14"/>
      <c r="BR45" s="101"/>
      <c r="BS45" s="14"/>
      <c r="BT45" s="14"/>
      <c r="BU45" s="101"/>
      <c r="BV45" s="14"/>
      <c r="BW45" s="14"/>
      <c r="BX45" s="101"/>
      <c r="BY45" s="14"/>
      <c r="BZ45" s="14"/>
      <c r="CA45" s="101"/>
      <c r="CB45" s="14"/>
      <c r="CC45" s="14"/>
      <c r="CD45" s="101"/>
      <c r="CE45" s="14"/>
      <c r="CF45" s="14"/>
      <c r="CG45" s="101"/>
      <c r="CH45" s="14"/>
      <c r="CI45" s="14"/>
      <c r="CJ45" s="101"/>
      <c r="CK45" s="15"/>
      <c r="CL45" s="14"/>
      <c r="CM45" s="101"/>
      <c r="CN45" s="15"/>
      <c r="CO45" s="14"/>
      <c r="CP45" s="101"/>
      <c r="CQ45" s="15"/>
      <c r="CR45" s="14"/>
      <c r="CS45" s="101"/>
      <c r="CT45" s="15"/>
      <c r="CU45" s="14"/>
      <c r="CV45" s="101"/>
      <c r="CW45" s="15"/>
      <c r="CX45" s="14"/>
      <c r="CY45" s="101"/>
      <c r="CZ45" s="15"/>
      <c r="DA45" s="14"/>
      <c r="DB45" s="101"/>
      <c r="DC45" s="15"/>
      <c r="DD45" s="14"/>
      <c r="DE45" s="101"/>
      <c r="DF45" s="15"/>
      <c r="DG45" s="14"/>
      <c r="DH45" s="101"/>
    </row>
    <row r="46" spans="1:112" s="35" customFormat="1" ht="15.75" x14ac:dyDescent="0.25">
      <c r="A46" s="59" t="s">
        <v>501</v>
      </c>
      <c r="B46" s="119">
        <f t="shared" si="57"/>
        <v>0</v>
      </c>
      <c r="C46" s="119">
        <f t="shared" si="57"/>
        <v>0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08"/>
      <c r="AM46" s="108"/>
      <c r="AN46" s="108"/>
      <c r="AO46" s="14"/>
      <c r="AP46" s="14"/>
      <c r="AQ46" s="101"/>
      <c r="AR46" s="14"/>
      <c r="AS46" s="14"/>
      <c r="AT46" s="101"/>
      <c r="AU46" s="14"/>
      <c r="AV46" s="14"/>
      <c r="AW46" s="101"/>
      <c r="AX46" s="14"/>
      <c r="AY46" s="14"/>
      <c r="AZ46" s="101"/>
      <c r="BA46" s="14"/>
      <c r="BB46" s="14"/>
      <c r="BC46" s="101"/>
      <c r="BD46" s="14"/>
      <c r="BE46" s="14"/>
      <c r="BF46" s="101"/>
      <c r="BG46" s="14"/>
      <c r="BH46" s="14"/>
      <c r="BI46" s="101"/>
      <c r="BJ46" s="14"/>
      <c r="BK46" s="14"/>
      <c r="BL46" s="101"/>
      <c r="BM46" s="14"/>
      <c r="BN46" s="14"/>
      <c r="BO46" s="101"/>
      <c r="BP46" s="14"/>
      <c r="BQ46" s="14"/>
      <c r="BR46" s="101"/>
      <c r="BS46" s="14"/>
      <c r="BT46" s="14"/>
      <c r="BU46" s="101"/>
      <c r="BV46" s="14"/>
      <c r="BW46" s="14"/>
      <c r="BX46" s="101"/>
      <c r="BY46" s="14"/>
      <c r="BZ46" s="14"/>
      <c r="CA46" s="101"/>
      <c r="CB46" s="14"/>
      <c r="CC46" s="14"/>
      <c r="CD46" s="101"/>
      <c r="CE46" s="14"/>
      <c r="CF46" s="14"/>
      <c r="CG46" s="101"/>
      <c r="CH46" s="14"/>
      <c r="CI46" s="14"/>
      <c r="CJ46" s="101"/>
      <c r="CK46" s="15"/>
      <c r="CL46" s="14"/>
      <c r="CM46" s="101"/>
      <c r="CN46" s="15"/>
      <c r="CO46" s="14"/>
      <c r="CP46" s="101"/>
      <c r="CQ46" s="15"/>
      <c r="CR46" s="14"/>
      <c r="CS46" s="101"/>
      <c r="CT46" s="15"/>
      <c r="CU46" s="14"/>
      <c r="CV46" s="101"/>
      <c r="CW46" s="15"/>
      <c r="CX46" s="14"/>
      <c r="CY46" s="101"/>
      <c r="CZ46" s="15"/>
      <c r="DA46" s="14"/>
      <c r="DB46" s="101"/>
      <c r="DC46" s="15"/>
      <c r="DD46" s="14"/>
      <c r="DE46" s="101"/>
      <c r="DF46" s="15"/>
      <c r="DG46" s="14"/>
      <c r="DH46" s="101"/>
    </row>
    <row r="47" spans="1:112" s="35" customFormat="1" ht="15.75" x14ac:dyDescent="0.25">
      <c r="A47" s="59" t="s">
        <v>502</v>
      </c>
      <c r="B47" s="119">
        <f t="shared" si="57"/>
        <v>0</v>
      </c>
      <c r="C47" s="119">
        <f t="shared" si="57"/>
        <v>0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08"/>
      <c r="AM47" s="108"/>
      <c r="AN47" s="108"/>
      <c r="AO47" s="14"/>
      <c r="AP47" s="14"/>
      <c r="AQ47" s="101"/>
      <c r="AR47" s="14"/>
      <c r="AS47" s="14"/>
      <c r="AT47" s="101"/>
      <c r="AU47" s="14"/>
      <c r="AV47" s="14"/>
      <c r="AW47" s="101"/>
      <c r="AX47" s="14"/>
      <c r="AY47" s="14"/>
      <c r="AZ47" s="101"/>
      <c r="BA47" s="14"/>
      <c r="BB47" s="14"/>
      <c r="BC47" s="101"/>
      <c r="BD47" s="14"/>
      <c r="BE47" s="14"/>
      <c r="BF47" s="101"/>
      <c r="BG47" s="14"/>
      <c r="BH47" s="14"/>
      <c r="BI47" s="101"/>
      <c r="BJ47" s="14"/>
      <c r="BK47" s="14"/>
      <c r="BL47" s="101"/>
      <c r="BM47" s="14"/>
      <c r="BN47" s="14"/>
      <c r="BO47" s="101"/>
      <c r="BP47" s="14"/>
      <c r="BQ47" s="14"/>
      <c r="BR47" s="101"/>
      <c r="BS47" s="14"/>
      <c r="BT47" s="14"/>
      <c r="BU47" s="101"/>
      <c r="BV47" s="14"/>
      <c r="BW47" s="14"/>
      <c r="BX47" s="101"/>
      <c r="BY47" s="14"/>
      <c r="BZ47" s="14"/>
      <c r="CA47" s="101"/>
      <c r="CB47" s="14"/>
      <c r="CC47" s="14"/>
      <c r="CD47" s="101"/>
      <c r="CE47" s="14"/>
      <c r="CF47" s="14"/>
      <c r="CG47" s="101"/>
      <c r="CH47" s="14"/>
      <c r="CI47" s="14"/>
      <c r="CJ47" s="101"/>
      <c r="CK47" s="15"/>
      <c r="CL47" s="14"/>
      <c r="CM47" s="101"/>
      <c r="CN47" s="15"/>
      <c r="CO47" s="14"/>
      <c r="CP47" s="101"/>
      <c r="CQ47" s="15"/>
      <c r="CR47" s="14"/>
      <c r="CS47" s="101"/>
      <c r="CT47" s="15"/>
      <c r="CU47" s="14"/>
      <c r="CV47" s="101"/>
      <c r="CW47" s="15"/>
      <c r="CX47" s="14"/>
      <c r="CY47" s="101"/>
      <c r="CZ47" s="15"/>
      <c r="DA47" s="14"/>
      <c r="DB47" s="101"/>
      <c r="DC47" s="15"/>
      <c r="DD47" s="14"/>
      <c r="DE47" s="101"/>
      <c r="DF47" s="15"/>
      <c r="DG47" s="14"/>
      <c r="DH47" s="101"/>
    </row>
    <row r="48" spans="1:112" s="35" customFormat="1" ht="15.75" x14ac:dyDescent="0.25">
      <c r="A48" s="59" t="s">
        <v>503</v>
      </c>
      <c r="B48" s="119">
        <f t="shared" si="57"/>
        <v>0</v>
      </c>
      <c r="C48" s="119">
        <f t="shared" si="57"/>
        <v>0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08"/>
      <c r="AM48" s="108"/>
      <c r="AN48" s="108"/>
      <c r="AO48" s="14"/>
      <c r="AP48" s="14"/>
      <c r="AQ48" s="101"/>
      <c r="AR48" s="14"/>
      <c r="AS48" s="14"/>
      <c r="AT48" s="101"/>
      <c r="AU48" s="14"/>
      <c r="AV48" s="14"/>
      <c r="AW48" s="101"/>
      <c r="AX48" s="14"/>
      <c r="AY48" s="14"/>
      <c r="AZ48" s="101"/>
      <c r="BA48" s="14"/>
      <c r="BB48" s="14"/>
      <c r="BC48" s="101"/>
      <c r="BD48" s="14"/>
      <c r="BE48" s="14"/>
      <c r="BF48" s="101"/>
      <c r="BG48" s="14"/>
      <c r="BH48" s="14"/>
      <c r="BI48" s="101"/>
      <c r="BJ48" s="14"/>
      <c r="BK48" s="14"/>
      <c r="BL48" s="101"/>
      <c r="BM48" s="14"/>
      <c r="BN48" s="14"/>
      <c r="BO48" s="101"/>
      <c r="BP48" s="14"/>
      <c r="BQ48" s="14"/>
      <c r="BR48" s="101"/>
      <c r="BS48" s="14"/>
      <c r="BT48" s="14"/>
      <c r="BU48" s="101"/>
      <c r="BV48" s="14"/>
      <c r="BW48" s="14"/>
      <c r="BX48" s="14"/>
      <c r="BY48" s="14"/>
      <c r="BZ48" s="14"/>
      <c r="CA48" s="101"/>
      <c r="CB48" s="14"/>
      <c r="CC48" s="14"/>
      <c r="CD48" s="101"/>
      <c r="CE48" s="14"/>
      <c r="CF48" s="14"/>
      <c r="CG48" s="101"/>
      <c r="CH48" s="14"/>
      <c r="CI48" s="14"/>
      <c r="CJ48" s="101"/>
      <c r="CK48" s="15"/>
      <c r="CL48" s="14"/>
      <c r="CM48" s="101"/>
      <c r="CN48" s="15"/>
      <c r="CO48" s="14"/>
      <c r="CP48" s="101"/>
      <c r="CQ48" s="15"/>
      <c r="CR48" s="14"/>
      <c r="CS48" s="101"/>
      <c r="CT48" s="15"/>
      <c r="CU48" s="14"/>
      <c r="CV48" s="101"/>
      <c r="CW48" s="15"/>
      <c r="CX48" s="14"/>
      <c r="CY48" s="101"/>
      <c r="CZ48" s="15"/>
      <c r="DA48" s="14"/>
      <c r="DB48" s="101"/>
      <c r="DC48" s="15"/>
      <c r="DD48" s="14"/>
      <c r="DE48" s="101"/>
      <c r="DF48" s="15"/>
      <c r="DG48" s="14"/>
      <c r="DH48" s="101"/>
    </row>
    <row r="49" spans="1:112" s="77" customFormat="1" ht="31.5" x14ac:dyDescent="0.25">
      <c r="A49" s="78" t="s">
        <v>506</v>
      </c>
      <c r="B49" s="118">
        <f t="shared" si="57"/>
        <v>553397.59642000007</v>
      </c>
      <c r="C49" s="118">
        <f t="shared" si="57"/>
        <v>91904.206210000004</v>
      </c>
      <c r="D49" s="82">
        <f t="shared" ref="D49" si="92">C49/B49*100</f>
        <v>16.607265157011899</v>
      </c>
      <c r="E49" s="84">
        <f t="shared" ref="E49:AP49" si="93">E50+E51+E52+E53</f>
        <v>1187.5</v>
      </c>
      <c r="F49" s="84">
        <f t="shared" si="93"/>
        <v>0</v>
      </c>
      <c r="G49" s="84">
        <f t="shared" si="93"/>
        <v>0</v>
      </c>
      <c r="H49" s="84">
        <f t="shared" si="93"/>
        <v>0</v>
      </c>
      <c r="I49" s="84">
        <f t="shared" si="93"/>
        <v>0</v>
      </c>
      <c r="J49" s="84">
        <f t="shared" si="93"/>
        <v>0</v>
      </c>
      <c r="K49" s="84">
        <f t="shared" si="93"/>
        <v>6208.7</v>
      </c>
      <c r="L49" s="84">
        <f t="shared" si="93"/>
        <v>6208.6940999999997</v>
      </c>
      <c r="M49" s="84">
        <f t="shared" ref="M49:M54" si="94">L49/K49*100</f>
        <v>99.999904972055347</v>
      </c>
      <c r="N49" s="84">
        <f t="shared" si="93"/>
        <v>0</v>
      </c>
      <c r="O49" s="84">
        <f t="shared" si="93"/>
        <v>0</v>
      </c>
      <c r="P49" s="84">
        <f t="shared" si="93"/>
        <v>0</v>
      </c>
      <c r="Q49" s="84">
        <f t="shared" si="93"/>
        <v>5029.2</v>
      </c>
      <c r="R49" s="84">
        <f t="shared" si="93"/>
        <v>5029.2</v>
      </c>
      <c r="S49" s="84">
        <f t="shared" ref="S49:S54" si="95">R49/Q49*100</f>
        <v>100</v>
      </c>
      <c r="T49" s="84">
        <f t="shared" si="93"/>
        <v>2416.4</v>
      </c>
      <c r="U49" s="84">
        <f t="shared" si="93"/>
        <v>948.91969999999992</v>
      </c>
      <c r="V49" s="82">
        <f>U49/T49*100</f>
        <v>39.269975997351423</v>
      </c>
      <c r="W49" s="84">
        <f t="shared" si="93"/>
        <v>0</v>
      </c>
      <c r="X49" s="84">
        <f t="shared" si="93"/>
        <v>0</v>
      </c>
      <c r="Y49" s="84">
        <f t="shared" si="93"/>
        <v>0</v>
      </c>
      <c r="Z49" s="84">
        <f t="shared" si="93"/>
        <v>51.020420000000001</v>
      </c>
      <c r="AA49" s="84">
        <f t="shared" si="93"/>
        <v>51.020420000000001</v>
      </c>
      <c r="AB49" s="82">
        <f t="shared" ref="AB49" si="96">AA49/Z49*100</f>
        <v>100</v>
      </c>
      <c r="AC49" s="84">
        <f t="shared" si="93"/>
        <v>5300</v>
      </c>
      <c r="AD49" s="84">
        <f t="shared" si="93"/>
        <v>2650</v>
      </c>
      <c r="AE49" s="82">
        <f>AD49/AC49*100</f>
        <v>50</v>
      </c>
      <c r="AF49" s="84">
        <f>SUM(AF50:AF53)</f>
        <v>6655.1759999999995</v>
      </c>
      <c r="AG49" s="84">
        <f t="shared" si="93"/>
        <v>0</v>
      </c>
      <c r="AH49" s="84">
        <f t="shared" si="93"/>
        <v>0</v>
      </c>
      <c r="AI49" s="84">
        <f t="shared" si="93"/>
        <v>26259</v>
      </c>
      <c r="AJ49" s="84">
        <f t="shared" si="93"/>
        <v>1894.78637</v>
      </c>
      <c r="AK49" s="82">
        <f t="shared" si="87"/>
        <v>7.215759815682242</v>
      </c>
      <c r="AL49" s="84">
        <f t="shared" si="93"/>
        <v>78681.100000000006</v>
      </c>
      <c r="AM49" s="84">
        <f t="shared" si="93"/>
        <v>28642.79</v>
      </c>
      <c r="AN49" s="84">
        <f t="shared" si="64"/>
        <v>36.403647127455002</v>
      </c>
      <c r="AO49" s="84">
        <f t="shared" si="93"/>
        <v>0</v>
      </c>
      <c r="AP49" s="84">
        <f t="shared" si="93"/>
        <v>0</v>
      </c>
      <c r="AQ49" s="84">
        <f t="shared" ref="AQ49:CF49" si="97">AQ50+AQ51+AQ52+AQ53</f>
        <v>0</v>
      </c>
      <c r="AR49" s="84">
        <f t="shared" si="97"/>
        <v>0</v>
      </c>
      <c r="AS49" s="84">
        <f t="shared" si="97"/>
        <v>0</v>
      </c>
      <c r="AT49" s="84">
        <f t="shared" si="97"/>
        <v>0</v>
      </c>
      <c r="AU49" s="84">
        <f t="shared" si="97"/>
        <v>3969.8</v>
      </c>
      <c r="AV49" s="84">
        <f t="shared" si="97"/>
        <v>125.6298</v>
      </c>
      <c r="AW49" s="84">
        <f>AV49/AU49*100</f>
        <v>3.1646380170285657</v>
      </c>
      <c r="AX49" s="84">
        <f t="shared" si="97"/>
        <v>78.5</v>
      </c>
      <c r="AY49" s="84">
        <f t="shared" si="97"/>
        <v>0</v>
      </c>
      <c r="AZ49" s="84">
        <f t="shared" si="97"/>
        <v>0</v>
      </c>
      <c r="BA49" s="84">
        <f t="shared" si="97"/>
        <v>6761.7</v>
      </c>
      <c r="BB49" s="84">
        <f t="shared" si="97"/>
        <v>2694.0058899999999</v>
      </c>
      <c r="BC49" s="84">
        <f t="shared" si="82"/>
        <v>39.842138663353886</v>
      </c>
      <c r="BD49" s="84">
        <f t="shared" si="97"/>
        <v>96979.7</v>
      </c>
      <c r="BE49" s="84">
        <f t="shared" si="97"/>
        <v>586.46675000000005</v>
      </c>
      <c r="BF49" s="82">
        <f t="shared" ref="BF49" si="98">BE49/BD49*100</f>
        <v>0.60473145410843721</v>
      </c>
      <c r="BG49" s="84">
        <f t="shared" si="97"/>
        <v>0</v>
      </c>
      <c r="BH49" s="84">
        <f t="shared" si="97"/>
        <v>0</v>
      </c>
      <c r="BI49" s="84">
        <f t="shared" si="97"/>
        <v>0</v>
      </c>
      <c r="BJ49" s="84">
        <f t="shared" si="97"/>
        <v>0</v>
      </c>
      <c r="BK49" s="84">
        <f t="shared" si="97"/>
        <v>0</v>
      </c>
      <c r="BL49" s="84">
        <f t="shared" si="97"/>
        <v>0</v>
      </c>
      <c r="BM49" s="84">
        <f t="shared" si="97"/>
        <v>0</v>
      </c>
      <c r="BN49" s="84">
        <f t="shared" si="97"/>
        <v>0</v>
      </c>
      <c r="BO49" s="84">
        <f t="shared" si="97"/>
        <v>0</v>
      </c>
      <c r="BP49" s="84">
        <f t="shared" si="97"/>
        <v>22942.1</v>
      </c>
      <c r="BQ49" s="84">
        <f t="shared" si="97"/>
        <v>0</v>
      </c>
      <c r="BR49" s="84">
        <f t="shared" si="97"/>
        <v>0</v>
      </c>
      <c r="BS49" s="84">
        <f t="shared" si="97"/>
        <v>65541.5</v>
      </c>
      <c r="BT49" s="84">
        <f t="shared" si="97"/>
        <v>5203.3099699999993</v>
      </c>
      <c r="BU49" s="82">
        <f t="shared" ref="BU49" si="99">BT49/BS49*100</f>
        <v>7.9389546623131899</v>
      </c>
      <c r="BV49" s="84">
        <f t="shared" si="97"/>
        <v>0</v>
      </c>
      <c r="BW49" s="84">
        <f t="shared" si="97"/>
        <v>0</v>
      </c>
      <c r="BX49" s="84">
        <f t="shared" si="97"/>
        <v>0</v>
      </c>
      <c r="BY49" s="84">
        <f t="shared" si="97"/>
        <v>0</v>
      </c>
      <c r="BZ49" s="84">
        <f t="shared" si="97"/>
        <v>0</v>
      </c>
      <c r="CA49" s="84">
        <f t="shared" si="97"/>
        <v>0</v>
      </c>
      <c r="CB49" s="84">
        <f t="shared" si="97"/>
        <v>921.4</v>
      </c>
      <c r="CC49" s="84">
        <f t="shared" si="97"/>
        <v>0</v>
      </c>
      <c r="CD49" s="84">
        <f t="shared" si="97"/>
        <v>0</v>
      </c>
      <c r="CE49" s="84">
        <f t="shared" si="97"/>
        <v>22557.9</v>
      </c>
      <c r="CF49" s="84">
        <f t="shared" si="97"/>
        <v>137.81557999999998</v>
      </c>
      <c r="CG49" s="84">
        <f t="shared" ref="CG49:CG54" si="100">CF49/CE49*100</f>
        <v>0.61094153267813045</v>
      </c>
      <c r="CH49" s="84">
        <f t="shared" ref="CH49:CV49" si="101">CH50+CH51+CH52+CH53</f>
        <v>0</v>
      </c>
      <c r="CI49" s="84">
        <f t="shared" si="101"/>
        <v>0</v>
      </c>
      <c r="CJ49" s="84">
        <f t="shared" si="101"/>
        <v>0</v>
      </c>
      <c r="CK49" s="84">
        <f t="shared" si="101"/>
        <v>0</v>
      </c>
      <c r="CL49" s="84">
        <f t="shared" si="101"/>
        <v>0</v>
      </c>
      <c r="CM49" s="84">
        <f t="shared" si="101"/>
        <v>0</v>
      </c>
      <c r="CN49" s="84">
        <f t="shared" si="101"/>
        <v>77459.100000000006</v>
      </c>
      <c r="CO49" s="84">
        <f t="shared" si="101"/>
        <v>37707.626400000001</v>
      </c>
      <c r="CP49" s="84">
        <f t="shared" si="67"/>
        <v>48.680692649411107</v>
      </c>
      <c r="CQ49" s="84">
        <f t="shared" si="101"/>
        <v>120000</v>
      </c>
      <c r="CR49" s="84">
        <f t="shared" si="101"/>
        <v>0</v>
      </c>
      <c r="CS49" s="84">
        <f t="shared" si="101"/>
        <v>0</v>
      </c>
      <c r="CT49" s="84">
        <f t="shared" si="101"/>
        <v>0</v>
      </c>
      <c r="CU49" s="84">
        <f t="shared" si="101"/>
        <v>0</v>
      </c>
      <c r="CV49" s="84">
        <f t="shared" si="101"/>
        <v>0</v>
      </c>
      <c r="CW49" s="84">
        <f t="shared" ref="CW49:CY49" si="102">CW50+CW51+CW52+CW53</f>
        <v>0</v>
      </c>
      <c r="CX49" s="84">
        <f t="shared" si="102"/>
        <v>0</v>
      </c>
      <c r="CY49" s="84">
        <f t="shared" si="102"/>
        <v>0</v>
      </c>
      <c r="CZ49" s="84">
        <f t="shared" ref="CZ49:DB49" si="103">CZ50+CZ51+CZ52+CZ53</f>
        <v>0</v>
      </c>
      <c r="DA49" s="84">
        <f t="shared" si="103"/>
        <v>0</v>
      </c>
      <c r="DB49" s="84">
        <f t="shared" si="103"/>
        <v>0</v>
      </c>
      <c r="DC49" s="84">
        <f t="shared" ref="DC49:DE49" si="104">DC50+DC51+DC52+DC53</f>
        <v>1260.3</v>
      </c>
      <c r="DD49" s="84">
        <f t="shared" si="104"/>
        <v>0</v>
      </c>
      <c r="DE49" s="84">
        <f t="shared" si="104"/>
        <v>0</v>
      </c>
      <c r="DF49" s="84">
        <f t="shared" ref="DF49:DG49" si="105">DF50+DF51+DF52+DF53</f>
        <v>3137.5</v>
      </c>
      <c r="DG49" s="84">
        <f t="shared" si="105"/>
        <v>23.941230000000001</v>
      </c>
      <c r="DH49" s="84">
        <f>DG49/DF49*100</f>
        <v>0.7630670916334662</v>
      </c>
    </row>
    <row r="50" spans="1:112" s="35" customFormat="1" ht="15.75" x14ac:dyDescent="0.25">
      <c r="A50" s="59" t="s">
        <v>324</v>
      </c>
      <c r="B50" s="119">
        <f t="shared" si="57"/>
        <v>209939.9</v>
      </c>
      <c r="C50" s="119">
        <f t="shared" si="57"/>
        <v>79139.422699999996</v>
      </c>
      <c r="D50" s="14">
        <f t="shared" si="58"/>
        <v>37.696227682303359</v>
      </c>
      <c r="E50" s="14">
        <v>1187.5</v>
      </c>
      <c r="F50" s="14"/>
      <c r="G50" s="14">
        <f t="shared" ref="G50" si="106">F50/E50*100</f>
        <v>0</v>
      </c>
      <c r="H50" s="15"/>
      <c r="I50" s="15"/>
      <c r="J50" s="14"/>
      <c r="K50" s="14">
        <v>6208.7</v>
      </c>
      <c r="L50" s="14">
        <v>6208.6940999999997</v>
      </c>
      <c r="M50" s="15">
        <f t="shared" si="94"/>
        <v>99.999904972055347</v>
      </c>
      <c r="N50" s="15"/>
      <c r="O50" s="14"/>
      <c r="P50" s="15"/>
      <c r="Q50" s="15">
        <v>0</v>
      </c>
      <c r="R50" s="15">
        <v>0</v>
      </c>
      <c r="S50" s="15"/>
      <c r="T50" s="15">
        <v>2416.4</v>
      </c>
      <c r="U50" s="15">
        <v>948.91969999999992</v>
      </c>
      <c r="V50" s="14">
        <f>U50/T50*100</f>
        <v>39.269975997351423</v>
      </c>
      <c r="W50" s="15"/>
      <c r="X50" s="15"/>
      <c r="Y50" s="14"/>
      <c r="Z50" s="15"/>
      <c r="AA50" s="15"/>
      <c r="AB50" s="14"/>
      <c r="AC50" s="15">
        <v>5300</v>
      </c>
      <c r="AD50" s="15">
        <v>2650</v>
      </c>
      <c r="AE50" s="14">
        <f>AD50/AC50*100</f>
        <v>50</v>
      </c>
      <c r="AF50" s="14"/>
      <c r="AG50" s="14"/>
      <c r="AH50" s="14"/>
      <c r="AI50" s="15">
        <v>0</v>
      </c>
      <c r="AJ50" s="15"/>
      <c r="AK50" s="14"/>
      <c r="AL50" s="15">
        <v>78681.100000000006</v>
      </c>
      <c r="AM50" s="15">
        <v>28642.79</v>
      </c>
      <c r="AN50" s="15">
        <f t="shared" si="64"/>
        <v>36.403647127455002</v>
      </c>
      <c r="AO50" s="15"/>
      <c r="AP50" s="15"/>
      <c r="AQ50" s="15"/>
      <c r="AR50" s="15"/>
      <c r="AS50" s="15"/>
      <c r="AT50" s="15"/>
      <c r="AU50" s="15">
        <v>3969.8</v>
      </c>
      <c r="AV50" s="15">
        <v>125.6298</v>
      </c>
      <c r="AW50" s="15">
        <f>AV50/AU50*100</f>
        <v>3.1646380170285657</v>
      </c>
      <c r="AX50" s="15">
        <v>78.5</v>
      </c>
      <c r="AY50" s="15"/>
      <c r="AZ50" s="15"/>
      <c r="BA50" s="15">
        <v>6761.7</v>
      </c>
      <c r="BB50" s="15">
        <v>2694.0058899999999</v>
      </c>
      <c r="BC50" s="15">
        <f t="shared" si="82"/>
        <v>39.842138663353886</v>
      </c>
      <c r="BD50" s="15"/>
      <c r="BE50" s="100"/>
      <c r="BF50" s="14"/>
      <c r="BG50" s="15"/>
      <c r="BH50" s="100"/>
      <c r="BI50" s="100"/>
      <c r="BJ50" s="15"/>
      <c r="BK50" s="100"/>
      <c r="BL50" s="100"/>
      <c r="BM50" s="15"/>
      <c r="BN50" s="100"/>
      <c r="BO50" s="100"/>
      <c r="BP50" s="15"/>
      <c r="BQ50" s="100"/>
      <c r="BR50" s="100"/>
      <c r="BS50" s="15"/>
      <c r="BT50" s="100"/>
      <c r="BU50" s="14"/>
      <c r="BV50" s="15"/>
      <c r="BW50" s="100"/>
      <c r="BX50" s="100"/>
      <c r="BY50" s="15"/>
      <c r="BZ50" s="15"/>
      <c r="CA50" s="15"/>
      <c r="CB50" s="15">
        <v>921.4</v>
      </c>
      <c r="CC50" s="100"/>
      <c r="CD50" s="100"/>
      <c r="CE50" s="15">
        <v>22557.9</v>
      </c>
      <c r="CF50" s="15">
        <v>137.81557999999998</v>
      </c>
      <c r="CG50" s="15">
        <f t="shared" si="100"/>
        <v>0.61094153267813045</v>
      </c>
      <c r="CH50" s="15"/>
      <c r="CI50" s="100"/>
      <c r="CJ50" s="100"/>
      <c r="CK50" s="15"/>
      <c r="CL50" s="100"/>
      <c r="CM50" s="15"/>
      <c r="CN50" s="15">
        <v>77459.100000000006</v>
      </c>
      <c r="CO50" s="15">
        <v>37707.626400000001</v>
      </c>
      <c r="CP50" s="15">
        <f t="shared" si="67"/>
        <v>48.680692649411107</v>
      </c>
      <c r="CQ50" s="15"/>
      <c r="CR50" s="100"/>
      <c r="CS50" s="100"/>
      <c r="CT50" s="15"/>
      <c r="CU50" s="100"/>
      <c r="CV50" s="100"/>
      <c r="CW50" s="15"/>
      <c r="CX50" s="100"/>
      <c r="CY50" s="100"/>
      <c r="CZ50" s="15"/>
      <c r="DA50" s="100"/>
      <c r="DB50" s="100"/>
      <c r="DC50" s="15">
        <v>1260.3</v>
      </c>
      <c r="DD50" s="100"/>
      <c r="DE50" s="100"/>
      <c r="DF50" s="15">
        <v>3137.5</v>
      </c>
      <c r="DG50" s="15">
        <v>23.941230000000001</v>
      </c>
      <c r="DH50" s="15">
        <f>DG50/DF50*100</f>
        <v>0.7630670916334662</v>
      </c>
    </row>
    <row r="51" spans="1:112" s="35" customFormat="1" ht="15.75" x14ac:dyDescent="0.25">
      <c r="A51" s="59" t="s">
        <v>505</v>
      </c>
      <c r="B51" s="119">
        <f t="shared" si="57"/>
        <v>154288.20000000001</v>
      </c>
      <c r="C51" s="119">
        <f t="shared" si="57"/>
        <v>6923.9863699999996</v>
      </c>
      <c r="D51" s="14">
        <f>C51/B51*100</f>
        <v>4.4876966417392898</v>
      </c>
      <c r="E51" s="14"/>
      <c r="F51" s="14"/>
      <c r="G51" s="14"/>
      <c r="H51" s="14"/>
      <c r="I51" s="14"/>
      <c r="J51" s="14"/>
      <c r="K51" s="14"/>
      <c r="L51" s="14"/>
      <c r="M51" s="15"/>
      <c r="N51" s="14"/>
      <c r="O51" s="14"/>
      <c r="P51" s="14"/>
      <c r="Q51" s="15">
        <v>5029.2</v>
      </c>
      <c r="R51" s="15">
        <v>5029.2</v>
      </c>
      <c r="S51" s="15">
        <f t="shared" si="95"/>
        <v>100</v>
      </c>
      <c r="T51" s="15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>
        <v>3000</v>
      </c>
      <c r="AG51" s="14"/>
      <c r="AH51" s="14"/>
      <c r="AI51" s="14">
        <v>26259</v>
      </c>
      <c r="AJ51" s="14">
        <v>1894.78637</v>
      </c>
      <c r="AK51" s="14">
        <f t="shared" si="87"/>
        <v>7.215759815682242</v>
      </c>
      <c r="AL51" s="108"/>
      <c r="AM51" s="108"/>
      <c r="AN51" s="15"/>
      <c r="AO51" s="14"/>
      <c r="AP51" s="14"/>
      <c r="AQ51" s="101"/>
      <c r="AR51" s="14"/>
      <c r="AS51" s="14"/>
      <c r="AT51" s="101"/>
      <c r="AU51" s="14"/>
      <c r="AV51" s="14"/>
      <c r="AW51" s="101"/>
      <c r="AX51" s="14"/>
      <c r="AY51" s="14"/>
      <c r="AZ51" s="101"/>
      <c r="BA51" s="14"/>
      <c r="BB51" s="14"/>
      <c r="BC51" s="15"/>
      <c r="BD51" s="14"/>
      <c r="BE51" s="14"/>
      <c r="BF51" s="14"/>
      <c r="BG51" s="14"/>
      <c r="BH51" s="14"/>
      <c r="BI51" s="101"/>
      <c r="BJ51" s="14"/>
      <c r="BK51" s="14"/>
      <c r="BL51" s="101"/>
      <c r="BM51" s="14"/>
      <c r="BN51" s="14"/>
      <c r="BO51" s="101"/>
      <c r="BP51" s="14"/>
      <c r="BQ51" s="14"/>
      <c r="BR51" s="101"/>
      <c r="BS51" s="14"/>
      <c r="BT51" s="14"/>
      <c r="BU51" s="14"/>
      <c r="BV51" s="14"/>
      <c r="BW51" s="14"/>
      <c r="BX51" s="14"/>
      <c r="BY51" s="14"/>
      <c r="BZ51" s="14"/>
      <c r="CA51" s="101"/>
      <c r="CB51" s="14"/>
      <c r="CC51" s="14"/>
      <c r="CD51" s="101"/>
      <c r="CE51" s="14"/>
      <c r="CF51" s="14"/>
      <c r="CG51" s="15"/>
      <c r="CH51" s="14"/>
      <c r="CI51" s="14"/>
      <c r="CJ51" s="101"/>
      <c r="CK51" s="15"/>
      <c r="CL51" s="14"/>
      <c r="CM51" s="101"/>
      <c r="CN51" s="15"/>
      <c r="CO51" s="14"/>
      <c r="CP51" s="101"/>
      <c r="CQ51" s="15">
        <v>120000</v>
      </c>
      <c r="CR51" s="14"/>
      <c r="CS51" s="101"/>
      <c r="CT51" s="15"/>
      <c r="CU51" s="14"/>
      <c r="CV51" s="101"/>
      <c r="CW51" s="15"/>
      <c r="CX51" s="14"/>
      <c r="CY51" s="101"/>
      <c r="CZ51" s="15"/>
      <c r="DA51" s="14"/>
      <c r="DB51" s="101"/>
      <c r="DC51" s="15"/>
      <c r="DD51" s="14"/>
      <c r="DE51" s="101"/>
      <c r="DF51" s="15"/>
      <c r="DG51" s="14"/>
      <c r="DH51" s="15"/>
    </row>
    <row r="52" spans="1:112" s="35" customFormat="1" ht="15.75" x14ac:dyDescent="0.25">
      <c r="A52" s="59" t="s">
        <v>323</v>
      </c>
      <c r="B52" s="119">
        <f t="shared" si="57"/>
        <v>187458.49641999998</v>
      </c>
      <c r="C52" s="119">
        <f t="shared" si="57"/>
        <v>5840.7971399999997</v>
      </c>
      <c r="D52" s="14">
        <f>C52/B52*100</f>
        <v>3.1157814937946147</v>
      </c>
      <c r="E52" s="14"/>
      <c r="F52" s="14"/>
      <c r="G52" s="14"/>
      <c r="H52" s="14"/>
      <c r="I52" s="14"/>
      <c r="J52" s="14"/>
      <c r="K52" s="14"/>
      <c r="L52" s="14"/>
      <c r="M52" s="15"/>
      <c r="N52" s="14"/>
      <c r="O52" s="14"/>
      <c r="P52" s="14"/>
      <c r="Q52" s="14"/>
      <c r="R52" s="14"/>
      <c r="S52" s="15"/>
      <c r="T52" s="15"/>
      <c r="U52" s="15"/>
      <c r="V52" s="14"/>
      <c r="W52" s="14"/>
      <c r="X52" s="14"/>
      <c r="Y52" s="14"/>
      <c r="Z52" s="14">
        <v>51.020420000000001</v>
      </c>
      <c r="AA52" s="14">
        <v>51.020420000000001</v>
      </c>
      <c r="AB52" s="14">
        <f>AA52/Z52*100</f>
        <v>100</v>
      </c>
      <c r="AC52" s="14"/>
      <c r="AD52" s="14"/>
      <c r="AE52" s="14"/>
      <c r="AF52" s="14">
        <v>1944.1759999999999</v>
      </c>
      <c r="AG52" s="14"/>
      <c r="AH52" s="14"/>
      <c r="AI52" s="14"/>
      <c r="AJ52" s="14"/>
      <c r="AK52" s="14"/>
      <c r="AL52" s="108"/>
      <c r="AM52" s="108"/>
      <c r="AN52" s="15"/>
      <c r="AO52" s="14"/>
      <c r="AP52" s="14"/>
      <c r="AQ52" s="101"/>
      <c r="AR52" s="15"/>
      <c r="AS52" s="15"/>
      <c r="AT52" s="15"/>
      <c r="AU52" s="14"/>
      <c r="AV52" s="14"/>
      <c r="AW52" s="101"/>
      <c r="AX52" s="14"/>
      <c r="AY52" s="14"/>
      <c r="AZ52" s="101"/>
      <c r="BA52" s="14"/>
      <c r="BB52" s="14"/>
      <c r="BC52" s="15"/>
      <c r="BD52" s="14">
        <v>96979.7</v>
      </c>
      <c r="BE52" s="14">
        <v>586.46675000000005</v>
      </c>
      <c r="BF52" s="14">
        <f>BE52/BD52*100</f>
        <v>0.60473145410843721</v>
      </c>
      <c r="BG52" s="14"/>
      <c r="BH52" s="14"/>
      <c r="BI52" s="101"/>
      <c r="BJ52" s="14"/>
      <c r="BK52" s="14"/>
      <c r="BL52" s="101"/>
      <c r="BM52" s="14"/>
      <c r="BN52" s="14"/>
      <c r="BO52" s="101"/>
      <c r="BP52" s="14">
        <v>22942.1</v>
      </c>
      <c r="BQ52" s="14"/>
      <c r="BR52" s="14">
        <f>BQ52/BP52*100</f>
        <v>0</v>
      </c>
      <c r="BS52" s="14">
        <v>65541.5</v>
      </c>
      <c r="BT52" s="14">
        <v>5203.3099699999993</v>
      </c>
      <c r="BU52" s="14">
        <f>BT52/BS52*100</f>
        <v>7.9389546623131899</v>
      </c>
      <c r="BV52" s="14"/>
      <c r="BW52" s="14"/>
      <c r="BX52" s="14"/>
      <c r="BY52" s="14"/>
      <c r="BZ52" s="14"/>
      <c r="CA52" s="101"/>
      <c r="CB52" s="14"/>
      <c r="CC52" s="14"/>
      <c r="CD52" s="101"/>
      <c r="CE52" s="14"/>
      <c r="CF52" s="14"/>
      <c r="CG52" s="15"/>
      <c r="CH52" s="14"/>
      <c r="CI52" s="14"/>
      <c r="CJ52" s="101"/>
      <c r="CK52" s="15"/>
      <c r="CL52" s="14"/>
      <c r="CM52" s="101"/>
      <c r="CN52" s="15"/>
      <c r="CO52" s="14"/>
      <c r="CP52" s="101"/>
      <c r="CQ52" s="15"/>
      <c r="CR52" s="14"/>
      <c r="CS52" s="101"/>
      <c r="CT52" s="15"/>
      <c r="CU52" s="14"/>
      <c r="CV52" s="101"/>
      <c r="CW52" s="15"/>
      <c r="CX52" s="14"/>
      <c r="CY52" s="101"/>
      <c r="CZ52" s="15"/>
      <c r="DA52" s="14"/>
      <c r="DB52" s="101"/>
      <c r="DC52" s="15"/>
      <c r="DD52" s="14"/>
      <c r="DE52" s="101"/>
      <c r="DF52" s="15"/>
      <c r="DG52" s="14"/>
      <c r="DH52" s="15"/>
    </row>
    <row r="53" spans="1:112" s="35" customFormat="1" ht="15.75" x14ac:dyDescent="0.25">
      <c r="A53" s="59" t="s">
        <v>504</v>
      </c>
      <c r="B53" s="119">
        <f t="shared" si="57"/>
        <v>1711</v>
      </c>
      <c r="C53" s="119">
        <f t="shared" si="57"/>
        <v>0</v>
      </c>
      <c r="D53" s="14"/>
      <c r="E53" s="14"/>
      <c r="F53" s="14"/>
      <c r="G53" s="14"/>
      <c r="H53" s="14"/>
      <c r="I53" s="14"/>
      <c r="J53" s="14"/>
      <c r="K53" s="14"/>
      <c r="L53" s="14"/>
      <c r="M53" s="15"/>
      <c r="N53" s="14"/>
      <c r="O53" s="14"/>
      <c r="P53" s="14"/>
      <c r="Q53" s="14"/>
      <c r="R53" s="14"/>
      <c r="S53" s="15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>
        <v>1711</v>
      </c>
      <c r="AG53" s="14"/>
      <c r="AH53" s="14"/>
      <c r="AI53" s="14"/>
      <c r="AJ53" s="14"/>
      <c r="AK53" s="14"/>
      <c r="AL53" s="108"/>
      <c r="AM53" s="108"/>
      <c r="AN53" s="15"/>
      <c r="AO53" s="14"/>
      <c r="AP53" s="14"/>
      <c r="AQ53" s="101"/>
      <c r="AR53" s="14"/>
      <c r="AS53" s="14"/>
      <c r="AT53" s="101"/>
      <c r="AU53" s="14"/>
      <c r="AV53" s="14"/>
      <c r="AW53" s="101"/>
      <c r="AX53" s="14"/>
      <c r="AY53" s="14"/>
      <c r="AZ53" s="101"/>
      <c r="BA53" s="14"/>
      <c r="BB53" s="14"/>
      <c r="BC53" s="15"/>
      <c r="BD53" s="14"/>
      <c r="BE53" s="14"/>
      <c r="BF53" s="101"/>
      <c r="BG53" s="14"/>
      <c r="BH53" s="14"/>
      <c r="BI53" s="101"/>
      <c r="BJ53" s="14"/>
      <c r="BK53" s="14"/>
      <c r="BL53" s="101"/>
      <c r="BM53" s="14"/>
      <c r="BN53" s="14"/>
      <c r="BO53" s="101"/>
      <c r="BP53" s="14"/>
      <c r="BQ53" s="14"/>
      <c r="BR53" s="14"/>
      <c r="BS53" s="14"/>
      <c r="BT53" s="14"/>
      <c r="BU53" s="101"/>
      <c r="BV53" s="14"/>
      <c r="BW53" s="14"/>
      <c r="BX53" s="14"/>
      <c r="BY53" s="14"/>
      <c r="BZ53" s="14"/>
      <c r="CA53" s="101"/>
      <c r="CB53" s="14"/>
      <c r="CC53" s="14"/>
      <c r="CD53" s="101"/>
      <c r="CE53" s="14"/>
      <c r="CF53" s="14"/>
      <c r="CG53" s="15"/>
      <c r="CH53" s="14"/>
      <c r="CI53" s="14"/>
      <c r="CJ53" s="101"/>
      <c r="CK53" s="15"/>
      <c r="CL53" s="14"/>
      <c r="CM53" s="101"/>
      <c r="CN53" s="15"/>
      <c r="CO53" s="14"/>
      <c r="CP53" s="101"/>
      <c r="CQ53" s="15"/>
      <c r="CR53" s="14"/>
      <c r="CS53" s="101"/>
      <c r="CT53" s="15"/>
      <c r="CU53" s="14"/>
      <c r="CV53" s="101"/>
      <c r="CW53" s="15"/>
      <c r="CX53" s="14"/>
      <c r="CY53" s="101"/>
      <c r="CZ53" s="15"/>
      <c r="DA53" s="14"/>
      <c r="DB53" s="101"/>
      <c r="DC53" s="15"/>
      <c r="DD53" s="14"/>
      <c r="DE53" s="101"/>
      <c r="DF53" s="15"/>
      <c r="DG53" s="14"/>
      <c r="DH53" s="15"/>
    </row>
    <row r="54" spans="1:112" s="77" customFormat="1" ht="31.5" x14ac:dyDescent="0.25">
      <c r="A54" s="78" t="s">
        <v>334</v>
      </c>
      <c r="B54" s="118">
        <f t="shared" si="57"/>
        <v>348452.56123999995</v>
      </c>
      <c r="C54" s="118">
        <f t="shared" si="57"/>
        <v>93354.907999999981</v>
      </c>
      <c r="D54" s="82">
        <f t="shared" ref="D54" si="107">C54/B54*100</f>
        <v>26.791281908730447</v>
      </c>
      <c r="E54" s="84">
        <f t="shared" ref="E54:AP54" si="108">E55+E56+E57+E58+E59+E60+E61+E62+E63+E64+E65+E66+E67+E68+E69+E70</f>
        <v>0</v>
      </c>
      <c r="F54" s="84">
        <f t="shared" si="108"/>
        <v>0</v>
      </c>
      <c r="G54" s="84">
        <f t="shared" si="108"/>
        <v>0</v>
      </c>
      <c r="H54" s="84">
        <f t="shared" si="108"/>
        <v>0</v>
      </c>
      <c r="I54" s="84">
        <f t="shared" si="108"/>
        <v>0</v>
      </c>
      <c r="J54" s="84">
        <f t="shared" si="108"/>
        <v>0</v>
      </c>
      <c r="K54" s="84">
        <f t="shared" si="108"/>
        <v>8635.1</v>
      </c>
      <c r="L54" s="84">
        <f t="shared" si="108"/>
        <v>8292.1866399999999</v>
      </c>
      <c r="M54" s="84">
        <f t="shared" si="94"/>
        <v>96.028843209690677</v>
      </c>
      <c r="N54" s="84">
        <f t="shared" si="108"/>
        <v>0</v>
      </c>
      <c r="O54" s="84">
        <f t="shared" si="108"/>
        <v>0</v>
      </c>
      <c r="P54" s="84">
        <f t="shared" si="108"/>
        <v>0</v>
      </c>
      <c r="Q54" s="84">
        <f t="shared" si="108"/>
        <v>5029.2</v>
      </c>
      <c r="R54" s="84">
        <f t="shared" si="108"/>
        <v>5029.2</v>
      </c>
      <c r="S54" s="84">
        <f t="shared" si="95"/>
        <v>100</v>
      </c>
      <c r="T54" s="84">
        <f t="shared" si="108"/>
        <v>0</v>
      </c>
      <c r="U54" s="84">
        <f t="shared" si="108"/>
        <v>0</v>
      </c>
      <c r="V54" s="84">
        <f t="shared" si="108"/>
        <v>0</v>
      </c>
      <c r="W54" s="84">
        <f t="shared" si="108"/>
        <v>102.04082</v>
      </c>
      <c r="X54" s="84">
        <f t="shared" si="108"/>
        <v>102.04082</v>
      </c>
      <c r="Y54" s="82">
        <f>X54/W54*100</f>
        <v>100</v>
      </c>
      <c r="Z54" s="84">
        <f t="shared" si="108"/>
        <v>51.020420000000001</v>
      </c>
      <c r="AA54" s="84">
        <f t="shared" si="108"/>
        <v>51.020420000000001</v>
      </c>
      <c r="AB54" s="82">
        <f t="shared" ref="AB54:AB55" si="109">AA54/Z54*100</f>
        <v>100</v>
      </c>
      <c r="AC54" s="84">
        <f t="shared" si="108"/>
        <v>0</v>
      </c>
      <c r="AD54" s="84">
        <f t="shared" si="108"/>
        <v>0</v>
      </c>
      <c r="AE54" s="84">
        <f t="shared" si="108"/>
        <v>0</v>
      </c>
      <c r="AF54" s="84">
        <f>SUM(AF55:AF70)</f>
        <v>5000</v>
      </c>
      <c r="AG54" s="84">
        <f t="shared" si="108"/>
        <v>0</v>
      </c>
      <c r="AH54" s="84"/>
      <c r="AI54" s="84">
        <f t="shared" si="108"/>
        <v>5000</v>
      </c>
      <c r="AJ54" s="84">
        <f t="shared" si="108"/>
        <v>5000</v>
      </c>
      <c r="AK54" s="82">
        <f t="shared" si="87"/>
        <v>100</v>
      </c>
      <c r="AL54" s="84">
        <f t="shared" si="108"/>
        <v>58984.5</v>
      </c>
      <c r="AM54" s="84">
        <f t="shared" si="108"/>
        <v>19180.139030000002</v>
      </c>
      <c r="AN54" s="84">
        <f t="shared" si="64"/>
        <v>32.517252888470708</v>
      </c>
      <c r="AO54" s="84">
        <f t="shared" si="108"/>
        <v>114271.1</v>
      </c>
      <c r="AP54" s="84">
        <f t="shared" si="108"/>
        <v>17612.564399999999</v>
      </c>
      <c r="AQ54" s="84">
        <f>AP54/AO54*100</f>
        <v>15.412964782871608</v>
      </c>
      <c r="AR54" s="84">
        <f t="shared" ref="AR54:CF54" si="110">AR55+AR56+AR57+AR58+AR59+AR60+AR61+AR62+AR63+AR64+AR65+AR66+AR67+AR68+AR69+AR70</f>
        <v>0</v>
      </c>
      <c r="AS54" s="84">
        <f t="shared" si="110"/>
        <v>0</v>
      </c>
      <c r="AT54" s="84">
        <f t="shared" si="110"/>
        <v>0</v>
      </c>
      <c r="AU54" s="84">
        <f t="shared" si="110"/>
        <v>1986.9</v>
      </c>
      <c r="AV54" s="84">
        <f t="shared" si="110"/>
        <v>1.8772899999999999</v>
      </c>
      <c r="AW54" s="84">
        <f t="shared" ref="AW54" si="111">AV54/AU54*100</f>
        <v>9.4483366047611858E-2</v>
      </c>
      <c r="AX54" s="84">
        <f t="shared" si="110"/>
        <v>40.5</v>
      </c>
      <c r="AY54" s="84">
        <f t="shared" si="110"/>
        <v>0</v>
      </c>
      <c r="AZ54" s="84">
        <f t="shared" si="110"/>
        <v>0</v>
      </c>
      <c r="BA54" s="84">
        <f t="shared" si="110"/>
        <v>5071.3</v>
      </c>
      <c r="BB54" s="84">
        <f t="shared" si="110"/>
        <v>2200.2852400000002</v>
      </c>
      <c r="BC54" s="84">
        <f t="shared" si="82"/>
        <v>43.387006093112227</v>
      </c>
      <c r="BD54" s="84">
        <f t="shared" si="110"/>
        <v>0</v>
      </c>
      <c r="BE54" s="84">
        <f t="shared" si="110"/>
        <v>0</v>
      </c>
      <c r="BF54" s="84">
        <f t="shared" si="110"/>
        <v>0</v>
      </c>
      <c r="BG54" s="84">
        <f t="shared" si="110"/>
        <v>0</v>
      </c>
      <c r="BH54" s="84">
        <f t="shared" si="110"/>
        <v>0</v>
      </c>
      <c r="BI54" s="84">
        <f t="shared" si="110"/>
        <v>0</v>
      </c>
      <c r="BJ54" s="84">
        <f t="shared" si="110"/>
        <v>14283.9</v>
      </c>
      <c r="BK54" s="84">
        <f t="shared" si="110"/>
        <v>7099.8000099999999</v>
      </c>
      <c r="BL54" s="82">
        <f t="shared" ref="BL54" si="112">BK54/BJ54*100</f>
        <v>49.704912593899422</v>
      </c>
      <c r="BM54" s="84">
        <f t="shared" si="110"/>
        <v>0</v>
      </c>
      <c r="BN54" s="84">
        <f t="shared" si="110"/>
        <v>0</v>
      </c>
      <c r="BO54" s="84">
        <f t="shared" si="110"/>
        <v>0</v>
      </c>
      <c r="BP54" s="84">
        <f t="shared" si="110"/>
        <v>0</v>
      </c>
      <c r="BQ54" s="84">
        <f t="shared" si="110"/>
        <v>0</v>
      </c>
      <c r="BR54" s="84">
        <f t="shared" si="110"/>
        <v>0</v>
      </c>
      <c r="BS54" s="84">
        <f t="shared" si="110"/>
        <v>0</v>
      </c>
      <c r="BT54" s="84">
        <f t="shared" si="110"/>
        <v>0</v>
      </c>
      <c r="BU54" s="84">
        <f t="shared" si="110"/>
        <v>0</v>
      </c>
      <c r="BV54" s="84">
        <f t="shared" si="110"/>
        <v>0</v>
      </c>
      <c r="BW54" s="84">
        <f t="shared" si="110"/>
        <v>0</v>
      </c>
      <c r="BX54" s="84">
        <f t="shared" si="110"/>
        <v>0</v>
      </c>
      <c r="BY54" s="84">
        <f t="shared" si="110"/>
        <v>0</v>
      </c>
      <c r="BZ54" s="84">
        <f t="shared" si="110"/>
        <v>0</v>
      </c>
      <c r="CA54" s="84">
        <f t="shared" si="110"/>
        <v>0</v>
      </c>
      <c r="CB54" s="84">
        <f t="shared" si="110"/>
        <v>767.8</v>
      </c>
      <c r="CC54" s="84">
        <f t="shared" si="110"/>
        <v>0</v>
      </c>
      <c r="CD54" s="84">
        <f t="shared" si="110"/>
        <v>0</v>
      </c>
      <c r="CE54" s="84">
        <f t="shared" si="110"/>
        <v>18798.2</v>
      </c>
      <c r="CF54" s="84">
        <f t="shared" si="110"/>
        <v>142.30691000000002</v>
      </c>
      <c r="CG54" s="84">
        <f t="shared" si="100"/>
        <v>0.75702412996989077</v>
      </c>
      <c r="CH54" s="84">
        <f t="shared" ref="CH54:CV54" si="113">CH55+CH56+CH57+CH58+CH59+CH60+CH61+CH62+CH63+CH64+CH65+CH66+CH67+CH68+CH69+CH70</f>
        <v>0</v>
      </c>
      <c r="CI54" s="84">
        <f t="shared" si="113"/>
        <v>0</v>
      </c>
      <c r="CJ54" s="84">
        <f t="shared" si="113"/>
        <v>0</v>
      </c>
      <c r="CK54" s="84">
        <f t="shared" si="113"/>
        <v>16618.3</v>
      </c>
      <c r="CL54" s="84">
        <f t="shared" si="113"/>
        <v>4756.2715599999992</v>
      </c>
      <c r="CM54" s="84">
        <f>CL54/CK54*100</f>
        <v>28.620686592491406</v>
      </c>
      <c r="CN54" s="84">
        <f t="shared" si="113"/>
        <v>34729.599999999999</v>
      </c>
      <c r="CO54" s="84">
        <f t="shared" si="113"/>
        <v>14902.46752</v>
      </c>
      <c r="CP54" s="84">
        <f t="shared" si="67"/>
        <v>42.909988943149365</v>
      </c>
      <c r="CQ54" s="84">
        <f t="shared" si="113"/>
        <v>0</v>
      </c>
      <c r="CR54" s="84">
        <f t="shared" si="113"/>
        <v>0</v>
      </c>
      <c r="CS54" s="84">
        <f t="shared" si="113"/>
        <v>0</v>
      </c>
      <c r="CT54" s="84">
        <f t="shared" si="113"/>
        <v>0</v>
      </c>
      <c r="CU54" s="84">
        <f t="shared" si="113"/>
        <v>0</v>
      </c>
      <c r="CV54" s="84">
        <f t="shared" si="113"/>
        <v>0</v>
      </c>
      <c r="CW54" s="84">
        <f t="shared" ref="CW54:CY54" si="114">CW55+CW56+CW57+CW58+CW59+CW60+CW61+CW62+CW63+CW64+CW65+CW66+CW67+CW68+CW69+CW70</f>
        <v>8877.2000000000007</v>
      </c>
      <c r="CX54" s="84">
        <f t="shared" si="114"/>
        <v>0</v>
      </c>
      <c r="CY54" s="84">
        <f t="shared" si="114"/>
        <v>0</v>
      </c>
      <c r="CZ54" s="84">
        <f t="shared" ref="CZ54:DA54" si="115">CZ55+CZ56+CZ57+CZ58+CZ59+CZ60+CZ61+CZ62+CZ63+CZ64+CZ65+CZ66+CZ67+CZ68+CZ69+CZ70</f>
        <v>48007.1</v>
      </c>
      <c r="DA54" s="84">
        <f t="shared" si="115"/>
        <v>7967.1459999999997</v>
      </c>
      <c r="DB54" s="84">
        <f>DA54/CZ54*100</f>
        <v>16.595766042939481</v>
      </c>
      <c r="DC54" s="84">
        <f t="shared" ref="DC54:DE54" si="116">DC55+DC56+DC57+DC58+DC59+DC60+DC61+DC62+DC63+DC64+DC65+DC66+DC67+DC68+DC69+DC70</f>
        <v>630.1</v>
      </c>
      <c r="DD54" s="84">
        <f t="shared" si="116"/>
        <v>0</v>
      </c>
      <c r="DE54" s="84">
        <f t="shared" si="116"/>
        <v>0</v>
      </c>
      <c r="DF54" s="84">
        <f t="shared" ref="DF54:DG54" si="117">DF55+DF56+DF57+DF58+DF59+DF60+DF61+DF62+DF63+DF64+DF65+DF66+DF67+DF68+DF69+DF70</f>
        <v>1568.7</v>
      </c>
      <c r="DG54" s="84">
        <f t="shared" si="117"/>
        <v>1017.60216</v>
      </c>
      <c r="DH54" s="84">
        <f t="shared" ref="DH54:DH55" si="118">DG54/DF54*100</f>
        <v>64.869137502390515</v>
      </c>
    </row>
    <row r="55" spans="1:112" s="35" customFormat="1" ht="15.75" customHeight="1" x14ac:dyDescent="0.25">
      <c r="A55" s="59" t="s">
        <v>333</v>
      </c>
      <c r="B55" s="119">
        <f t="shared" si="57"/>
        <v>274134.16123999999</v>
      </c>
      <c r="C55" s="119">
        <f t="shared" si="57"/>
        <v>73286.084699999992</v>
      </c>
      <c r="D55" s="14">
        <f t="shared" si="58"/>
        <v>26.733656385071697</v>
      </c>
      <c r="E55" s="15"/>
      <c r="F55" s="14"/>
      <c r="G55" s="14"/>
      <c r="H55" s="15"/>
      <c r="I55" s="15"/>
      <c r="J55" s="14"/>
      <c r="K55" s="14">
        <v>8635.1</v>
      </c>
      <c r="L55" s="14">
        <v>8292.1866399999999</v>
      </c>
      <c r="M55" s="15">
        <f>L55/K55*100</f>
        <v>96.028843209690677</v>
      </c>
      <c r="N55" s="15"/>
      <c r="O55" s="14"/>
      <c r="P55" s="15"/>
      <c r="Q55" s="15">
        <v>5029.2</v>
      </c>
      <c r="R55" s="15">
        <v>5029.2</v>
      </c>
      <c r="S55" s="15">
        <f>R55/Q55*100</f>
        <v>100</v>
      </c>
      <c r="T55" s="15"/>
      <c r="U55" s="15"/>
      <c r="V55" s="14"/>
      <c r="W55" s="15">
        <v>102.04082</v>
      </c>
      <c r="X55" s="15">
        <v>102.04082</v>
      </c>
      <c r="Y55" s="14">
        <f>X55/W55*100</f>
        <v>100</v>
      </c>
      <c r="Z55" s="14">
        <v>51.020420000000001</v>
      </c>
      <c r="AA55" s="14">
        <v>51.020420000000001</v>
      </c>
      <c r="AB55" s="14">
        <f t="shared" si="109"/>
        <v>100</v>
      </c>
      <c r="AC55" s="15"/>
      <c r="AD55" s="15"/>
      <c r="AE55" s="14"/>
      <c r="AF55" s="14"/>
      <c r="AG55" s="14"/>
      <c r="AH55" s="14"/>
      <c r="AI55" s="15">
        <v>0</v>
      </c>
      <c r="AJ55" s="15"/>
      <c r="AK55" s="14"/>
      <c r="AL55" s="15">
        <v>58984.5</v>
      </c>
      <c r="AM55" s="15">
        <v>19180.139030000002</v>
      </c>
      <c r="AN55" s="15">
        <f t="shared" si="64"/>
        <v>32.517252888470708</v>
      </c>
      <c r="AO55" s="15">
        <v>114271.1</v>
      </c>
      <c r="AP55" s="15">
        <v>17612.564399999999</v>
      </c>
      <c r="AQ55" s="15">
        <f>AP55/AO55*100</f>
        <v>15.412964782871608</v>
      </c>
      <c r="AR55" s="15"/>
      <c r="AS55" s="15"/>
      <c r="AT55" s="15"/>
      <c r="AU55" s="15"/>
      <c r="AV55" s="15"/>
      <c r="AW55" s="15"/>
      <c r="AX55" s="15"/>
      <c r="AY55" s="15"/>
      <c r="AZ55" s="100"/>
      <c r="BA55" s="15">
        <v>5071.3</v>
      </c>
      <c r="BB55" s="15">
        <v>2200.2852400000002</v>
      </c>
      <c r="BC55" s="15">
        <f t="shared" si="82"/>
        <v>43.387006093112227</v>
      </c>
      <c r="BD55" s="15"/>
      <c r="BE55" s="100"/>
      <c r="BF55" s="100"/>
      <c r="BG55" s="15"/>
      <c r="BH55" s="100"/>
      <c r="BI55" s="100"/>
      <c r="BJ55" s="15"/>
      <c r="BK55" s="100"/>
      <c r="BL55" s="14"/>
      <c r="BM55" s="15"/>
      <c r="BN55" s="100"/>
      <c r="BO55" s="100"/>
      <c r="BP55" s="15"/>
      <c r="BQ55" s="100"/>
      <c r="BR55" s="100"/>
      <c r="BS55" s="15"/>
      <c r="BT55" s="100"/>
      <c r="BU55" s="100"/>
      <c r="BV55" s="15"/>
      <c r="BW55" s="100"/>
      <c r="BX55" s="100"/>
      <c r="BY55" s="15"/>
      <c r="BZ55" s="100"/>
      <c r="CA55" s="100"/>
      <c r="CB55" s="15">
        <v>767.8</v>
      </c>
      <c r="CC55" s="100"/>
      <c r="CD55" s="100"/>
      <c r="CE55" s="15">
        <v>18798.2</v>
      </c>
      <c r="CF55" s="15">
        <v>142.30691000000002</v>
      </c>
      <c r="CG55" s="15">
        <f>CF55/CE55*100</f>
        <v>0.75702412996989077</v>
      </c>
      <c r="CH55" s="15"/>
      <c r="CI55" s="100"/>
      <c r="CJ55" s="100"/>
      <c r="CK55" s="15">
        <v>16618.3</v>
      </c>
      <c r="CL55" s="15">
        <v>4756.2715599999992</v>
      </c>
      <c r="CM55" s="15">
        <f>CL55/CK55*100</f>
        <v>28.620686592491406</v>
      </c>
      <c r="CN55" s="15">
        <v>34729.599999999999</v>
      </c>
      <c r="CO55" s="15">
        <v>14902.46752</v>
      </c>
      <c r="CP55" s="15">
        <f t="shared" si="67"/>
        <v>42.909988943149365</v>
      </c>
      <c r="CQ55" s="15"/>
      <c r="CR55" s="100"/>
      <c r="CS55" s="100"/>
      <c r="CT55" s="15"/>
      <c r="CU55" s="100"/>
      <c r="CV55" s="100"/>
      <c r="CW55" s="15">
        <v>8877.2000000000007</v>
      </c>
      <c r="CX55" s="100"/>
      <c r="CY55" s="100"/>
      <c r="CZ55" s="15"/>
      <c r="DA55" s="100"/>
      <c r="DB55" s="100"/>
      <c r="DC55" s="15">
        <v>630.1</v>
      </c>
      <c r="DD55" s="100"/>
      <c r="DE55" s="100"/>
      <c r="DF55" s="15">
        <v>1568.7</v>
      </c>
      <c r="DG55" s="15">
        <v>1017.60216</v>
      </c>
      <c r="DH55" s="15">
        <f t="shared" si="118"/>
        <v>64.869137502390515</v>
      </c>
    </row>
    <row r="56" spans="1:112" s="35" customFormat="1" ht="15.75" x14ac:dyDescent="0.25">
      <c r="A56" s="59" t="s">
        <v>515</v>
      </c>
      <c r="B56" s="119">
        <f t="shared" si="57"/>
        <v>23027.4</v>
      </c>
      <c r="C56" s="119">
        <f t="shared" si="57"/>
        <v>12101.677299999999</v>
      </c>
      <c r="D56" s="14">
        <f>C56/B56*100</f>
        <v>52.553381189365709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>
        <v>3000</v>
      </c>
      <c r="AG56" s="14"/>
      <c r="AH56" s="14"/>
      <c r="AI56" s="14">
        <v>5000</v>
      </c>
      <c r="AJ56" s="14">
        <v>5000</v>
      </c>
      <c r="AK56" s="14">
        <f>AJ56/AI56*100</f>
        <v>100</v>
      </c>
      <c r="AL56" s="108"/>
      <c r="AM56" s="108"/>
      <c r="AN56" s="108"/>
      <c r="AO56" s="14"/>
      <c r="AP56" s="14"/>
      <c r="AQ56" s="101"/>
      <c r="AR56" s="14"/>
      <c r="AS56" s="14"/>
      <c r="AT56" s="101"/>
      <c r="AU56" s="15">
        <v>1986.9</v>
      </c>
      <c r="AV56" s="15">
        <v>1.8772899999999999</v>
      </c>
      <c r="AW56" s="15">
        <f>AV56/AU56*100</f>
        <v>9.4483366047611858E-2</v>
      </c>
      <c r="AX56" s="15">
        <v>40.5</v>
      </c>
      <c r="AY56" s="15"/>
      <c r="AZ56" s="15"/>
      <c r="BA56" s="14"/>
      <c r="BB56" s="14"/>
      <c r="BC56" s="101"/>
      <c r="BD56" s="14"/>
      <c r="BE56" s="14"/>
      <c r="BF56" s="101"/>
      <c r="BG56" s="14"/>
      <c r="BH56" s="14"/>
      <c r="BI56" s="101"/>
      <c r="BJ56" s="14">
        <v>13000</v>
      </c>
      <c r="BK56" s="14">
        <v>7099.8000099999999</v>
      </c>
      <c r="BL56" s="14">
        <f>BK56/BJ56*100</f>
        <v>54.613846230769227</v>
      </c>
      <c r="BM56" s="14"/>
      <c r="BN56" s="14"/>
      <c r="BO56" s="101"/>
      <c r="BP56" s="14"/>
      <c r="BQ56" s="14"/>
      <c r="BR56" s="101"/>
      <c r="BS56" s="14"/>
      <c r="BT56" s="14"/>
      <c r="BU56" s="101"/>
      <c r="BV56" s="14"/>
      <c r="BW56" s="14"/>
      <c r="BX56" s="14"/>
      <c r="BY56" s="14"/>
      <c r="BZ56" s="14"/>
      <c r="CA56" s="101"/>
      <c r="CB56" s="14"/>
      <c r="CC56" s="14"/>
      <c r="CD56" s="101"/>
      <c r="CE56" s="14"/>
      <c r="CF56" s="14"/>
      <c r="CG56" s="101"/>
      <c r="CH56" s="14"/>
      <c r="CI56" s="14"/>
      <c r="CJ56" s="101"/>
      <c r="CK56" s="15"/>
      <c r="CL56" s="14"/>
      <c r="CM56" s="101"/>
      <c r="CN56" s="15"/>
      <c r="CO56" s="14"/>
      <c r="CP56" s="101"/>
      <c r="CQ56" s="15"/>
      <c r="CR56" s="14"/>
      <c r="CS56" s="101"/>
      <c r="CT56" s="15"/>
      <c r="CU56" s="14"/>
      <c r="CV56" s="101"/>
      <c r="CW56" s="15"/>
      <c r="CX56" s="14"/>
      <c r="CY56" s="101"/>
      <c r="CZ56" s="15"/>
      <c r="DA56" s="14"/>
      <c r="DB56" s="101"/>
      <c r="DC56" s="15"/>
      <c r="DD56" s="14"/>
      <c r="DE56" s="101"/>
      <c r="DF56" s="15"/>
      <c r="DG56" s="14"/>
      <c r="DH56" s="101"/>
    </row>
    <row r="57" spans="1:112" s="35" customFormat="1" ht="15.75" x14ac:dyDescent="0.25">
      <c r="A57" s="59" t="s">
        <v>507</v>
      </c>
      <c r="B57" s="119">
        <f t="shared" si="57"/>
        <v>0</v>
      </c>
      <c r="C57" s="119">
        <f t="shared" si="57"/>
        <v>0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08"/>
      <c r="AM57" s="108"/>
      <c r="AN57" s="108"/>
      <c r="AO57" s="14"/>
      <c r="AP57" s="14"/>
      <c r="AQ57" s="101"/>
      <c r="AR57" s="14"/>
      <c r="AS57" s="14"/>
      <c r="AT57" s="101"/>
      <c r="AU57" s="15"/>
      <c r="AV57" s="14"/>
      <c r="AW57" s="15"/>
      <c r="AX57" s="15"/>
      <c r="AY57" s="14"/>
      <c r="AZ57" s="15"/>
      <c r="BA57" s="14"/>
      <c r="BB57" s="14"/>
      <c r="BC57" s="101"/>
      <c r="BD57" s="14"/>
      <c r="BE57" s="14"/>
      <c r="BF57" s="101"/>
      <c r="BG57" s="14"/>
      <c r="BH57" s="14"/>
      <c r="BI57" s="101"/>
      <c r="BJ57" s="14"/>
      <c r="BK57" s="14"/>
      <c r="BL57" s="101"/>
      <c r="BM57" s="14"/>
      <c r="BN57" s="14"/>
      <c r="BO57" s="101"/>
      <c r="BP57" s="14"/>
      <c r="BQ57" s="14"/>
      <c r="BR57" s="101"/>
      <c r="BS57" s="14"/>
      <c r="BT57" s="14"/>
      <c r="BU57" s="101"/>
      <c r="BV57" s="14"/>
      <c r="BW57" s="14"/>
      <c r="BX57" s="14"/>
      <c r="BY57" s="14"/>
      <c r="BZ57" s="14"/>
      <c r="CA57" s="101"/>
      <c r="CB57" s="14"/>
      <c r="CC57" s="14"/>
      <c r="CD57" s="101"/>
      <c r="CE57" s="14"/>
      <c r="CF57" s="14"/>
      <c r="CG57" s="101"/>
      <c r="CH57" s="14"/>
      <c r="CI57" s="14"/>
      <c r="CJ57" s="101"/>
      <c r="CK57" s="15"/>
      <c r="CL57" s="14"/>
      <c r="CM57" s="101"/>
      <c r="CN57" s="15"/>
      <c r="CO57" s="14"/>
      <c r="CP57" s="101"/>
      <c r="CQ57" s="15"/>
      <c r="CR57" s="14"/>
      <c r="CS57" s="101"/>
      <c r="CT57" s="15"/>
      <c r="CU57" s="14"/>
      <c r="CV57" s="101"/>
      <c r="CW57" s="15"/>
      <c r="CX57" s="14"/>
      <c r="CY57" s="101"/>
      <c r="CZ57" s="15"/>
      <c r="DA57" s="14"/>
      <c r="DB57" s="101"/>
      <c r="DC57" s="15"/>
      <c r="DD57" s="14"/>
      <c r="DE57" s="101"/>
      <c r="DF57" s="15"/>
      <c r="DG57" s="14"/>
      <c r="DH57" s="101"/>
    </row>
    <row r="58" spans="1:112" s="35" customFormat="1" ht="15.75" x14ac:dyDescent="0.25">
      <c r="A58" s="59" t="s">
        <v>508</v>
      </c>
      <c r="B58" s="119">
        <f t="shared" si="57"/>
        <v>0</v>
      </c>
      <c r="C58" s="119">
        <f t="shared" si="57"/>
        <v>0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08"/>
      <c r="AM58" s="108"/>
      <c r="AN58" s="108"/>
      <c r="AO58" s="14"/>
      <c r="AP58" s="14"/>
      <c r="AQ58" s="101"/>
      <c r="AR58" s="14"/>
      <c r="AS58" s="14"/>
      <c r="AT58" s="101"/>
      <c r="AU58" s="15"/>
      <c r="AV58" s="14"/>
      <c r="AW58" s="15"/>
      <c r="AX58" s="15"/>
      <c r="AY58" s="14"/>
      <c r="AZ58" s="15"/>
      <c r="BA58" s="14"/>
      <c r="BB58" s="14"/>
      <c r="BC58" s="101"/>
      <c r="BD58" s="14"/>
      <c r="BE58" s="14"/>
      <c r="BF58" s="101"/>
      <c r="BG58" s="14"/>
      <c r="BH58" s="14"/>
      <c r="BI58" s="101"/>
      <c r="BJ58" s="14"/>
      <c r="BK58" s="14"/>
      <c r="BL58" s="101"/>
      <c r="BM58" s="14"/>
      <c r="BN58" s="14"/>
      <c r="BO58" s="101"/>
      <c r="BP58" s="14"/>
      <c r="BQ58" s="14"/>
      <c r="BR58" s="101"/>
      <c r="BS58" s="14"/>
      <c r="BT58" s="14"/>
      <c r="BU58" s="101"/>
      <c r="BV58" s="14"/>
      <c r="BW58" s="14"/>
      <c r="BX58" s="14"/>
      <c r="BY58" s="14"/>
      <c r="BZ58" s="14"/>
      <c r="CA58" s="101"/>
      <c r="CB58" s="14"/>
      <c r="CC58" s="14"/>
      <c r="CD58" s="101"/>
      <c r="CE58" s="14"/>
      <c r="CF58" s="14"/>
      <c r="CG58" s="101"/>
      <c r="CH58" s="14"/>
      <c r="CI58" s="14"/>
      <c r="CJ58" s="101"/>
      <c r="CK58" s="15"/>
      <c r="CL58" s="14"/>
      <c r="CM58" s="101"/>
      <c r="CN58" s="15"/>
      <c r="CO58" s="14"/>
      <c r="CP58" s="101"/>
      <c r="CQ58" s="15"/>
      <c r="CR58" s="14"/>
      <c r="CS58" s="101"/>
      <c r="CT58" s="15"/>
      <c r="CU58" s="14"/>
      <c r="CV58" s="101"/>
      <c r="CW58" s="15"/>
      <c r="CX58" s="14"/>
      <c r="CY58" s="101"/>
      <c r="CZ58" s="15"/>
      <c r="DA58" s="14"/>
      <c r="DB58" s="101"/>
      <c r="DC58" s="15"/>
      <c r="DD58" s="14"/>
      <c r="DE58" s="101"/>
      <c r="DF58" s="15"/>
      <c r="DG58" s="14"/>
      <c r="DH58" s="101"/>
    </row>
    <row r="59" spans="1:112" s="35" customFormat="1" ht="15.75" x14ac:dyDescent="0.25">
      <c r="A59" s="59" t="s">
        <v>509</v>
      </c>
      <c r="B59" s="119">
        <f t="shared" si="57"/>
        <v>0</v>
      </c>
      <c r="C59" s="119">
        <f t="shared" si="57"/>
        <v>0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08"/>
      <c r="AM59" s="108"/>
      <c r="AN59" s="108"/>
      <c r="AO59" s="14"/>
      <c r="AP59" s="14"/>
      <c r="AQ59" s="101"/>
      <c r="AR59" s="14"/>
      <c r="AS59" s="14"/>
      <c r="AT59" s="101"/>
      <c r="AU59" s="14"/>
      <c r="AV59" s="14"/>
      <c r="AW59" s="15"/>
      <c r="AX59" s="14"/>
      <c r="AY59" s="14"/>
      <c r="AZ59" s="15"/>
      <c r="BA59" s="14"/>
      <c r="BB59" s="14"/>
      <c r="BC59" s="101"/>
      <c r="BD59" s="14"/>
      <c r="BE59" s="14"/>
      <c r="BF59" s="101"/>
      <c r="BG59" s="14"/>
      <c r="BH59" s="14"/>
      <c r="BI59" s="101"/>
      <c r="BJ59" s="14"/>
      <c r="BK59" s="14"/>
      <c r="BL59" s="101"/>
      <c r="BM59" s="14"/>
      <c r="BN59" s="14"/>
      <c r="BO59" s="101"/>
      <c r="BP59" s="14"/>
      <c r="BQ59" s="14"/>
      <c r="BR59" s="101"/>
      <c r="BS59" s="14"/>
      <c r="BT59" s="14"/>
      <c r="BU59" s="101"/>
      <c r="BV59" s="14"/>
      <c r="BW59" s="14"/>
      <c r="BX59" s="14"/>
      <c r="BY59" s="14"/>
      <c r="BZ59" s="14"/>
      <c r="CA59" s="101"/>
      <c r="CB59" s="14"/>
      <c r="CC59" s="14"/>
      <c r="CD59" s="101"/>
      <c r="CE59" s="14"/>
      <c r="CF59" s="14"/>
      <c r="CG59" s="101"/>
      <c r="CH59" s="14"/>
      <c r="CI59" s="14"/>
      <c r="CJ59" s="101"/>
      <c r="CK59" s="15"/>
      <c r="CL59" s="14"/>
      <c r="CM59" s="101"/>
      <c r="CN59" s="15"/>
      <c r="CO59" s="14"/>
      <c r="CP59" s="101"/>
      <c r="CQ59" s="15"/>
      <c r="CR59" s="14"/>
      <c r="CS59" s="101"/>
      <c r="CT59" s="15"/>
      <c r="CU59" s="14"/>
      <c r="CV59" s="101"/>
      <c r="CW59" s="15"/>
      <c r="CX59" s="14"/>
      <c r="CY59" s="101"/>
      <c r="CZ59" s="15"/>
      <c r="DA59" s="14"/>
      <c r="DB59" s="101"/>
      <c r="DC59" s="15"/>
      <c r="DD59" s="14"/>
      <c r="DE59" s="101"/>
      <c r="DF59" s="15"/>
      <c r="DG59" s="14"/>
      <c r="DH59" s="101"/>
    </row>
    <row r="60" spans="1:112" s="35" customFormat="1" ht="15.75" x14ac:dyDescent="0.25">
      <c r="A60" s="59" t="s">
        <v>510</v>
      </c>
      <c r="B60" s="119">
        <f t="shared" si="57"/>
        <v>0</v>
      </c>
      <c r="C60" s="119">
        <f t="shared" si="57"/>
        <v>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08"/>
      <c r="AM60" s="108"/>
      <c r="AN60" s="108"/>
      <c r="AO60" s="14"/>
      <c r="AP60" s="14"/>
      <c r="AQ60" s="101"/>
      <c r="AR60" s="14"/>
      <c r="AS60" s="14"/>
      <c r="AT60" s="101"/>
      <c r="AU60" s="14"/>
      <c r="AV60" s="14"/>
      <c r="AW60" s="15"/>
      <c r="AX60" s="14"/>
      <c r="AY60" s="14"/>
      <c r="AZ60" s="15"/>
      <c r="BA60" s="14"/>
      <c r="BB60" s="14"/>
      <c r="BC60" s="101"/>
      <c r="BD60" s="14"/>
      <c r="BE60" s="14"/>
      <c r="BF60" s="101"/>
      <c r="BG60" s="14"/>
      <c r="BH60" s="14"/>
      <c r="BI60" s="101"/>
      <c r="BJ60" s="14"/>
      <c r="BK60" s="14"/>
      <c r="BL60" s="101"/>
      <c r="BM60" s="14"/>
      <c r="BN60" s="14"/>
      <c r="BO60" s="101"/>
      <c r="BP60" s="14"/>
      <c r="BQ60" s="14"/>
      <c r="BR60" s="101"/>
      <c r="BS60" s="14"/>
      <c r="BT60" s="14"/>
      <c r="BU60" s="101"/>
      <c r="BV60" s="14"/>
      <c r="BW60" s="14"/>
      <c r="BX60" s="14"/>
      <c r="BY60" s="14"/>
      <c r="BZ60" s="14"/>
      <c r="CA60" s="101"/>
      <c r="CB60" s="14"/>
      <c r="CC60" s="14"/>
      <c r="CD60" s="101"/>
      <c r="CE60" s="14"/>
      <c r="CF60" s="14"/>
      <c r="CG60" s="101"/>
      <c r="CH60" s="14"/>
      <c r="CI60" s="14"/>
      <c r="CJ60" s="101"/>
      <c r="CK60" s="15"/>
      <c r="CL60" s="14"/>
      <c r="CM60" s="101"/>
      <c r="CN60" s="15"/>
      <c r="CO60" s="14"/>
      <c r="CP60" s="101"/>
      <c r="CQ60" s="15"/>
      <c r="CR60" s="14"/>
      <c r="CS60" s="101"/>
      <c r="CT60" s="15"/>
      <c r="CU60" s="14"/>
      <c r="CV60" s="101"/>
      <c r="CW60" s="15"/>
      <c r="CX60" s="14"/>
      <c r="CY60" s="101"/>
      <c r="CZ60" s="15"/>
      <c r="DA60" s="14"/>
      <c r="DB60" s="101"/>
      <c r="DC60" s="15"/>
      <c r="DD60" s="14"/>
      <c r="DE60" s="101"/>
      <c r="DF60" s="15"/>
      <c r="DG60" s="14"/>
      <c r="DH60" s="101"/>
    </row>
    <row r="61" spans="1:112" s="35" customFormat="1" ht="15.75" x14ac:dyDescent="0.25">
      <c r="A61" s="59" t="s">
        <v>332</v>
      </c>
      <c r="B61" s="119">
        <f t="shared" si="57"/>
        <v>0</v>
      </c>
      <c r="C61" s="119">
        <f t="shared" si="57"/>
        <v>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08"/>
      <c r="AM61" s="108"/>
      <c r="AN61" s="108"/>
      <c r="AO61" s="14"/>
      <c r="AP61" s="14"/>
      <c r="AQ61" s="101"/>
      <c r="AR61" s="14"/>
      <c r="AS61" s="14"/>
      <c r="AT61" s="101"/>
      <c r="AU61" s="14"/>
      <c r="AV61" s="14"/>
      <c r="AW61" s="15"/>
      <c r="AX61" s="14"/>
      <c r="AY61" s="14"/>
      <c r="AZ61" s="15"/>
      <c r="BA61" s="14"/>
      <c r="BB61" s="14"/>
      <c r="BC61" s="101"/>
      <c r="BD61" s="14"/>
      <c r="BE61" s="14"/>
      <c r="BF61" s="101"/>
      <c r="BG61" s="14"/>
      <c r="BH61" s="14"/>
      <c r="BI61" s="101"/>
      <c r="BJ61" s="14"/>
      <c r="BK61" s="14"/>
      <c r="BL61" s="101"/>
      <c r="BM61" s="14"/>
      <c r="BN61" s="14"/>
      <c r="BO61" s="101"/>
      <c r="BP61" s="14"/>
      <c r="BQ61" s="14"/>
      <c r="BR61" s="101"/>
      <c r="BS61" s="14"/>
      <c r="BT61" s="14"/>
      <c r="BU61" s="101"/>
      <c r="BV61" s="14"/>
      <c r="BW61" s="14"/>
      <c r="BX61" s="14"/>
      <c r="BY61" s="14"/>
      <c r="BZ61" s="14"/>
      <c r="CA61" s="101"/>
      <c r="CB61" s="14"/>
      <c r="CC61" s="14"/>
      <c r="CD61" s="101"/>
      <c r="CE61" s="14"/>
      <c r="CF61" s="14"/>
      <c r="CG61" s="101"/>
      <c r="CH61" s="14"/>
      <c r="CI61" s="14"/>
      <c r="CJ61" s="101"/>
      <c r="CK61" s="15"/>
      <c r="CL61" s="14"/>
      <c r="CM61" s="101"/>
      <c r="CN61" s="15"/>
      <c r="CO61" s="14"/>
      <c r="CP61" s="101"/>
      <c r="CQ61" s="15"/>
      <c r="CR61" s="14"/>
      <c r="CS61" s="101"/>
      <c r="CT61" s="15"/>
      <c r="CU61" s="14"/>
      <c r="CV61" s="101"/>
      <c r="CW61" s="15"/>
      <c r="CX61" s="14"/>
      <c r="CY61" s="101"/>
      <c r="CZ61" s="15"/>
      <c r="DA61" s="14"/>
      <c r="DB61" s="101"/>
      <c r="DC61" s="15"/>
      <c r="DD61" s="14"/>
      <c r="DE61" s="101"/>
      <c r="DF61" s="15"/>
      <c r="DG61" s="14"/>
      <c r="DH61" s="101"/>
    </row>
    <row r="62" spans="1:112" s="35" customFormat="1" ht="15.75" x14ac:dyDescent="0.25">
      <c r="A62" s="59" t="s">
        <v>430</v>
      </c>
      <c r="B62" s="119">
        <f t="shared" si="57"/>
        <v>0</v>
      </c>
      <c r="C62" s="119">
        <f t="shared" si="57"/>
        <v>0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08"/>
      <c r="AM62" s="108"/>
      <c r="AN62" s="108"/>
      <c r="AO62" s="14"/>
      <c r="AP62" s="14"/>
      <c r="AQ62" s="101"/>
      <c r="AR62" s="14"/>
      <c r="AS62" s="14"/>
      <c r="AT62" s="101"/>
      <c r="AU62" s="14"/>
      <c r="AV62" s="14"/>
      <c r="AW62" s="15"/>
      <c r="AX62" s="14"/>
      <c r="AY62" s="14"/>
      <c r="AZ62" s="15"/>
      <c r="BA62" s="14"/>
      <c r="BB62" s="14"/>
      <c r="BC62" s="101"/>
      <c r="BD62" s="14"/>
      <c r="BE62" s="14"/>
      <c r="BF62" s="101"/>
      <c r="BG62" s="14"/>
      <c r="BH62" s="14"/>
      <c r="BI62" s="101"/>
      <c r="BJ62" s="14"/>
      <c r="BK62" s="14"/>
      <c r="BL62" s="101"/>
      <c r="BM62" s="14"/>
      <c r="BN62" s="14"/>
      <c r="BO62" s="101"/>
      <c r="BP62" s="14"/>
      <c r="BQ62" s="14"/>
      <c r="BR62" s="101"/>
      <c r="BS62" s="14"/>
      <c r="BT62" s="14"/>
      <c r="BU62" s="101"/>
      <c r="BV62" s="14"/>
      <c r="BW62" s="14"/>
      <c r="BX62" s="14"/>
      <c r="BY62" s="14"/>
      <c r="BZ62" s="14"/>
      <c r="CA62" s="101"/>
      <c r="CB62" s="14"/>
      <c r="CC62" s="14"/>
      <c r="CD62" s="101"/>
      <c r="CE62" s="14"/>
      <c r="CF62" s="14"/>
      <c r="CG62" s="101"/>
      <c r="CH62" s="14"/>
      <c r="CI62" s="14"/>
      <c r="CJ62" s="101"/>
      <c r="CK62" s="15"/>
      <c r="CL62" s="14"/>
      <c r="CM62" s="101"/>
      <c r="CN62" s="15"/>
      <c r="CO62" s="14"/>
      <c r="CP62" s="101"/>
      <c r="CQ62" s="15"/>
      <c r="CR62" s="14"/>
      <c r="CS62" s="101"/>
      <c r="CT62" s="15"/>
      <c r="CU62" s="14"/>
      <c r="CV62" s="101"/>
      <c r="CW62" s="15"/>
      <c r="CX62" s="14"/>
      <c r="CY62" s="101"/>
      <c r="CZ62" s="15"/>
      <c r="DA62" s="14"/>
      <c r="DB62" s="101"/>
      <c r="DC62" s="15"/>
      <c r="DD62" s="14"/>
      <c r="DE62" s="101"/>
      <c r="DF62" s="15"/>
      <c r="DG62" s="14"/>
      <c r="DH62" s="101"/>
    </row>
    <row r="63" spans="1:112" s="35" customFormat="1" ht="15.75" x14ac:dyDescent="0.25">
      <c r="A63" s="59" t="s">
        <v>329</v>
      </c>
      <c r="B63" s="119">
        <f t="shared" si="57"/>
        <v>0</v>
      </c>
      <c r="C63" s="119">
        <f t="shared" si="57"/>
        <v>0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08"/>
      <c r="AM63" s="108"/>
      <c r="AN63" s="108"/>
      <c r="AO63" s="14"/>
      <c r="AP63" s="14"/>
      <c r="AQ63" s="101"/>
      <c r="AR63" s="14"/>
      <c r="AS63" s="14"/>
      <c r="AT63" s="101"/>
      <c r="AU63" s="14"/>
      <c r="AV63" s="14"/>
      <c r="AW63" s="15"/>
      <c r="AX63" s="14"/>
      <c r="AY63" s="14"/>
      <c r="AZ63" s="15"/>
      <c r="BA63" s="14"/>
      <c r="BB63" s="14"/>
      <c r="BC63" s="101"/>
      <c r="BD63" s="14"/>
      <c r="BE63" s="14"/>
      <c r="BF63" s="101"/>
      <c r="BG63" s="14"/>
      <c r="BH63" s="14"/>
      <c r="BI63" s="101"/>
      <c r="BJ63" s="14"/>
      <c r="BK63" s="14"/>
      <c r="BL63" s="101"/>
      <c r="BM63" s="14"/>
      <c r="BN63" s="14"/>
      <c r="BO63" s="101"/>
      <c r="BP63" s="14"/>
      <c r="BQ63" s="14"/>
      <c r="BR63" s="101"/>
      <c r="BS63" s="14"/>
      <c r="BT63" s="14"/>
      <c r="BU63" s="101"/>
      <c r="BV63" s="14"/>
      <c r="BW63" s="14"/>
      <c r="BX63" s="14"/>
      <c r="BY63" s="14"/>
      <c r="BZ63" s="14"/>
      <c r="CA63" s="101"/>
      <c r="CB63" s="14"/>
      <c r="CC63" s="14"/>
      <c r="CD63" s="101"/>
      <c r="CE63" s="14"/>
      <c r="CF63" s="14"/>
      <c r="CG63" s="101"/>
      <c r="CH63" s="14"/>
      <c r="CI63" s="14"/>
      <c r="CJ63" s="101"/>
      <c r="CK63" s="15"/>
      <c r="CL63" s="14"/>
      <c r="CM63" s="101"/>
      <c r="CN63" s="15"/>
      <c r="CO63" s="14"/>
      <c r="CP63" s="101"/>
      <c r="CQ63" s="15"/>
      <c r="CR63" s="14"/>
      <c r="CS63" s="101"/>
      <c r="CT63" s="15"/>
      <c r="CU63" s="14"/>
      <c r="CV63" s="101"/>
      <c r="CW63" s="15"/>
      <c r="CX63" s="14"/>
      <c r="CY63" s="101"/>
      <c r="CZ63" s="15"/>
      <c r="DA63" s="14"/>
      <c r="DB63" s="101"/>
      <c r="DC63" s="15"/>
      <c r="DD63" s="14"/>
      <c r="DE63" s="101"/>
      <c r="DF63" s="15"/>
      <c r="DG63" s="14"/>
      <c r="DH63" s="101"/>
    </row>
    <row r="64" spans="1:112" s="35" customFormat="1" ht="15.75" x14ac:dyDescent="0.25">
      <c r="A64" s="59" t="s">
        <v>328</v>
      </c>
      <c r="B64" s="119">
        <f t="shared" si="57"/>
        <v>49291</v>
      </c>
      <c r="C64" s="119">
        <f t="shared" si="57"/>
        <v>7967.1459999999997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08"/>
      <c r="AM64" s="108"/>
      <c r="AN64" s="108"/>
      <c r="AO64" s="14"/>
      <c r="AP64" s="14"/>
      <c r="AQ64" s="101"/>
      <c r="AR64" s="14"/>
      <c r="AS64" s="14"/>
      <c r="AT64" s="101"/>
      <c r="AU64" s="14"/>
      <c r="AV64" s="14"/>
      <c r="AW64" s="15"/>
      <c r="AX64" s="14"/>
      <c r="AY64" s="14"/>
      <c r="AZ64" s="15"/>
      <c r="BA64" s="14"/>
      <c r="BB64" s="14"/>
      <c r="BC64" s="101"/>
      <c r="BD64" s="14"/>
      <c r="BE64" s="14"/>
      <c r="BF64" s="14"/>
      <c r="BG64" s="14"/>
      <c r="BH64" s="14"/>
      <c r="BI64" s="14"/>
      <c r="BJ64" s="14">
        <v>1283.9000000000001</v>
      </c>
      <c r="BK64" s="14"/>
      <c r="BL64" s="14"/>
      <c r="BM64" s="14"/>
      <c r="BN64" s="14"/>
      <c r="BO64" s="101"/>
      <c r="BP64" s="14"/>
      <c r="BQ64" s="14"/>
      <c r="BR64" s="101"/>
      <c r="BS64" s="14"/>
      <c r="BT64" s="14"/>
      <c r="BU64" s="101"/>
      <c r="BV64" s="14"/>
      <c r="BW64" s="14"/>
      <c r="BX64" s="101"/>
      <c r="BY64" s="14"/>
      <c r="BZ64" s="14"/>
      <c r="CA64" s="101"/>
      <c r="CB64" s="14"/>
      <c r="CC64" s="14"/>
      <c r="CD64" s="101"/>
      <c r="CE64" s="14"/>
      <c r="CF64" s="14"/>
      <c r="CG64" s="101"/>
      <c r="CH64" s="14"/>
      <c r="CI64" s="14"/>
      <c r="CJ64" s="101"/>
      <c r="CK64" s="15"/>
      <c r="CL64" s="14"/>
      <c r="CM64" s="101"/>
      <c r="CN64" s="15"/>
      <c r="CO64" s="14"/>
      <c r="CP64" s="101"/>
      <c r="CQ64" s="15"/>
      <c r="CR64" s="14"/>
      <c r="CS64" s="101"/>
      <c r="CT64" s="15"/>
      <c r="CU64" s="14"/>
      <c r="CV64" s="101"/>
      <c r="CW64" s="15"/>
      <c r="CX64" s="14"/>
      <c r="CY64" s="101"/>
      <c r="CZ64" s="15">
        <v>48007.1</v>
      </c>
      <c r="DA64" s="15">
        <v>7967.1459999999997</v>
      </c>
      <c r="DB64" s="15">
        <f>DA64/CZ64*100</f>
        <v>16.595766042939481</v>
      </c>
      <c r="DC64" s="15"/>
      <c r="DD64" s="14"/>
      <c r="DE64" s="101"/>
      <c r="DF64" s="15"/>
      <c r="DG64" s="14"/>
      <c r="DH64" s="101"/>
    </row>
    <row r="65" spans="1:112" s="35" customFormat="1" ht="15.75" x14ac:dyDescent="0.25">
      <c r="A65" s="59" t="s">
        <v>330</v>
      </c>
      <c r="B65" s="119">
        <f t="shared" si="57"/>
        <v>0</v>
      </c>
      <c r="C65" s="119">
        <f t="shared" si="57"/>
        <v>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08"/>
      <c r="AM65" s="108"/>
      <c r="AN65" s="108"/>
      <c r="AO65" s="14"/>
      <c r="AP65" s="14"/>
      <c r="AQ65" s="101"/>
      <c r="AR65" s="14"/>
      <c r="AS65" s="14"/>
      <c r="AT65" s="101"/>
      <c r="AU65" s="14"/>
      <c r="AV65" s="14"/>
      <c r="AW65" s="15"/>
      <c r="AX65" s="14"/>
      <c r="AY65" s="14"/>
      <c r="AZ65" s="15"/>
      <c r="BA65" s="14"/>
      <c r="BB65" s="14"/>
      <c r="BC65" s="101"/>
      <c r="BD65" s="14"/>
      <c r="BE65" s="14"/>
      <c r="BF65" s="101"/>
      <c r="BG65" s="14"/>
      <c r="BH65" s="14"/>
      <c r="BI65" s="101"/>
      <c r="BJ65" s="14"/>
      <c r="BK65" s="14"/>
      <c r="BL65" s="101"/>
      <c r="BM65" s="14"/>
      <c r="BN65" s="14"/>
      <c r="BO65" s="101"/>
      <c r="BP65" s="14"/>
      <c r="BQ65" s="14"/>
      <c r="BR65" s="101"/>
      <c r="BS65" s="14"/>
      <c r="BT65" s="14"/>
      <c r="BU65" s="101"/>
      <c r="BV65" s="14"/>
      <c r="BW65" s="14"/>
      <c r="BX65" s="101"/>
      <c r="BY65" s="14"/>
      <c r="BZ65" s="14"/>
      <c r="CA65" s="101"/>
      <c r="CB65" s="14"/>
      <c r="CC65" s="14"/>
      <c r="CD65" s="101"/>
      <c r="CE65" s="14"/>
      <c r="CF65" s="14"/>
      <c r="CG65" s="101"/>
      <c r="CH65" s="14"/>
      <c r="CI65" s="14"/>
      <c r="CJ65" s="101"/>
      <c r="CK65" s="15"/>
      <c r="CL65" s="14"/>
      <c r="CM65" s="101"/>
      <c r="CN65" s="15"/>
      <c r="CO65" s="14"/>
      <c r="CP65" s="101"/>
      <c r="CQ65" s="15"/>
      <c r="CR65" s="14"/>
      <c r="CS65" s="101"/>
      <c r="CT65" s="15"/>
      <c r="CU65" s="14"/>
      <c r="CV65" s="101"/>
      <c r="CW65" s="15"/>
      <c r="CX65" s="14"/>
      <c r="CY65" s="101"/>
      <c r="CZ65" s="15"/>
      <c r="DA65" s="14"/>
      <c r="DB65" s="101"/>
      <c r="DC65" s="15"/>
      <c r="DD65" s="14"/>
      <c r="DE65" s="101"/>
      <c r="DF65" s="15"/>
      <c r="DG65" s="14"/>
      <c r="DH65" s="101"/>
    </row>
    <row r="66" spans="1:112" s="35" customFormat="1" ht="15.75" x14ac:dyDescent="0.25">
      <c r="A66" s="59" t="s">
        <v>511</v>
      </c>
      <c r="B66" s="119">
        <f t="shared" si="57"/>
        <v>0</v>
      </c>
      <c r="C66" s="119">
        <f t="shared" si="57"/>
        <v>0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08"/>
      <c r="AM66" s="108"/>
      <c r="AN66" s="108"/>
      <c r="AO66" s="14"/>
      <c r="AP66" s="14"/>
      <c r="AQ66" s="101"/>
      <c r="AR66" s="14"/>
      <c r="AS66" s="14"/>
      <c r="AT66" s="101"/>
      <c r="AU66" s="14"/>
      <c r="AV66" s="14"/>
      <c r="AW66" s="15"/>
      <c r="AX66" s="14"/>
      <c r="AY66" s="14"/>
      <c r="AZ66" s="15"/>
      <c r="BA66" s="14"/>
      <c r="BB66" s="14"/>
      <c r="BC66" s="101"/>
      <c r="BD66" s="14"/>
      <c r="BE66" s="14"/>
      <c r="BF66" s="101"/>
      <c r="BG66" s="14"/>
      <c r="BH66" s="14"/>
      <c r="BI66" s="101"/>
      <c r="BJ66" s="14"/>
      <c r="BK66" s="14"/>
      <c r="BL66" s="101"/>
      <c r="BM66" s="14"/>
      <c r="BN66" s="14"/>
      <c r="BO66" s="101"/>
      <c r="BP66" s="14"/>
      <c r="BQ66" s="14"/>
      <c r="BR66" s="101"/>
      <c r="BS66" s="14"/>
      <c r="BT66" s="14"/>
      <c r="BU66" s="101"/>
      <c r="BV66" s="14"/>
      <c r="BW66" s="14"/>
      <c r="BX66" s="101"/>
      <c r="BY66" s="14"/>
      <c r="BZ66" s="14"/>
      <c r="CA66" s="101"/>
      <c r="CB66" s="14"/>
      <c r="CC66" s="14"/>
      <c r="CD66" s="101"/>
      <c r="CE66" s="14"/>
      <c r="CF66" s="14"/>
      <c r="CG66" s="101"/>
      <c r="CH66" s="14"/>
      <c r="CI66" s="14"/>
      <c r="CJ66" s="101"/>
      <c r="CK66" s="15"/>
      <c r="CL66" s="14"/>
      <c r="CM66" s="101"/>
      <c r="CN66" s="15"/>
      <c r="CO66" s="14"/>
      <c r="CP66" s="101"/>
      <c r="CQ66" s="15"/>
      <c r="CR66" s="14"/>
      <c r="CS66" s="101"/>
      <c r="CT66" s="15"/>
      <c r="CU66" s="14"/>
      <c r="CV66" s="101"/>
      <c r="CW66" s="15"/>
      <c r="CX66" s="14"/>
      <c r="CY66" s="101"/>
      <c r="CZ66" s="15"/>
      <c r="DA66" s="14"/>
      <c r="DB66" s="101"/>
      <c r="DC66" s="15"/>
      <c r="DD66" s="14"/>
      <c r="DE66" s="101"/>
      <c r="DF66" s="15"/>
      <c r="DG66" s="14"/>
      <c r="DH66" s="101"/>
    </row>
    <row r="67" spans="1:112" s="35" customFormat="1" ht="15.75" x14ac:dyDescent="0.25">
      <c r="A67" s="59" t="s">
        <v>514</v>
      </c>
      <c r="B67" s="119">
        <f t="shared" si="57"/>
        <v>0</v>
      </c>
      <c r="C67" s="119">
        <f t="shared" si="57"/>
        <v>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08"/>
      <c r="AM67" s="108"/>
      <c r="AN67" s="108"/>
      <c r="AO67" s="14"/>
      <c r="AP67" s="14"/>
      <c r="AQ67" s="101"/>
      <c r="AR67" s="14"/>
      <c r="AS67" s="14"/>
      <c r="AT67" s="101"/>
      <c r="AU67" s="14"/>
      <c r="AV67" s="14"/>
      <c r="AW67" s="15"/>
      <c r="AX67" s="14"/>
      <c r="AY67" s="14"/>
      <c r="AZ67" s="15"/>
      <c r="BA67" s="14"/>
      <c r="BB67" s="14"/>
      <c r="BC67" s="101"/>
      <c r="BD67" s="14"/>
      <c r="BE67" s="14"/>
      <c r="BF67" s="101"/>
      <c r="BG67" s="14"/>
      <c r="BH67" s="14"/>
      <c r="BI67" s="101"/>
      <c r="BJ67" s="14"/>
      <c r="BK67" s="14"/>
      <c r="BL67" s="101"/>
      <c r="BM67" s="14"/>
      <c r="BN67" s="14"/>
      <c r="BO67" s="101"/>
      <c r="BP67" s="14"/>
      <c r="BQ67" s="14"/>
      <c r="BR67" s="101"/>
      <c r="BS67" s="14"/>
      <c r="BT67" s="14"/>
      <c r="BU67" s="101"/>
      <c r="BV67" s="14"/>
      <c r="BW67" s="14"/>
      <c r="BX67" s="101"/>
      <c r="BY67" s="14"/>
      <c r="BZ67" s="14"/>
      <c r="CA67" s="101"/>
      <c r="CB67" s="14"/>
      <c r="CC67" s="14"/>
      <c r="CD67" s="101"/>
      <c r="CE67" s="14"/>
      <c r="CF67" s="14"/>
      <c r="CG67" s="101"/>
      <c r="CH67" s="14"/>
      <c r="CI67" s="14"/>
      <c r="CJ67" s="101"/>
      <c r="CK67" s="15"/>
      <c r="CL67" s="14"/>
      <c r="CM67" s="101"/>
      <c r="CN67" s="15"/>
      <c r="CO67" s="14"/>
      <c r="CP67" s="101"/>
      <c r="CQ67" s="15"/>
      <c r="CR67" s="14"/>
      <c r="CS67" s="101"/>
      <c r="CT67" s="15"/>
      <c r="CU67" s="14"/>
      <c r="CV67" s="101"/>
      <c r="CW67" s="15"/>
      <c r="CX67" s="14"/>
      <c r="CY67" s="101"/>
      <c r="CZ67" s="15"/>
      <c r="DA67" s="14"/>
      <c r="DB67" s="101"/>
      <c r="DC67" s="15"/>
      <c r="DD67" s="14"/>
      <c r="DE67" s="101"/>
      <c r="DF67" s="15"/>
      <c r="DG67" s="14"/>
      <c r="DH67" s="101"/>
    </row>
    <row r="68" spans="1:112" s="35" customFormat="1" ht="15.75" x14ac:dyDescent="0.25">
      <c r="A68" s="59" t="s">
        <v>331</v>
      </c>
      <c r="B68" s="119">
        <f t="shared" si="57"/>
        <v>1000</v>
      </c>
      <c r="C68" s="119">
        <f t="shared" si="57"/>
        <v>0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>
        <v>1000</v>
      </c>
      <c r="AG68" s="14"/>
      <c r="AH68" s="14"/>
      <c r="AI68" s="14"/>
      <c r="AJ68" s="14"/>
      <c r="AK68" s="14"/>
      <c r="AL68" s="108"/>
      <c r="AM68" s="108"/>
      <c r="AN68" s="108"/>
      <c r="AO68" s="14"/>
      <c r="AP68" s="14"/>
      <c r="AQ68" s="101"/>
      <c r="AR68" s="14"/>
      <c r="AS68" s="14"/>
      <c r="AT68" s="101"/>
      <c r="AU68" s="14"/>
      <c r="AV68" s="14"/>
      <c r="AW68" s="15"/>
      <c r="AX68" s="14"/>
      <c r="AY68" s="14"/>
      <c r="AZ68" s="15"/>
      <c r="BA68" s="14"/>
      <c r="BB68" s="14"/>
      <c r="BC68" s="101"/>
      <c r="BD68" s="14"/>
      <c r="BE68" s="14"/>
      <c r="BF68" s="101"/>
      <c r="BG68" s="14"/>
      <c r="BH68" s="14"/>
      <c r="BI68" s="101"/>
      <c r="BJ68" s="14"/>
      <c r="BK68" s="14"/>
      <c r="BL68" s="101"/>
      <c r="BM68" s="14"/>
      <c r="BN68" s="14"/>
      <c r="BO68" s="101"/>
      <c r="BP68" s="14"/>
      <c r="BQ68" s="14"/>
      <c r="BR68" s="101"/>
      <c r="BS68" s="14"/>
      <c r="BT68" s="14"/>
      <c r="BU68" s="101"/>
      <c r="BV68" s="14"/>
      <c r="BW68" s="14"/>
      <c r="BX68" s="101"/>
      <c r="BY68" s="14"/>
      <c r="BZ68" s="14"/>
      <c r="CA68" s="101"/>
      <c r="CB68" s="14"/>
      <c r="CC68" s="14"/>
      <c r="CD68" s="101"/>
      <c r="CE68" s="14"/>
      <c r="CF68" s="14"/>
      <c r="CG68" s="101"/>
      <c r="CH68" s="14"/>
      <c r="CI68" s="14"/>
      <c r="CJ68" s="101"/>
      <c r="CK68" s="15"/>
      <c r="CL68" s="14"/>
      <c r="CM68" s="101"/>
      <c r="CN68" s="15"/>
      <c r="CO68" s="14"/>
      <c r="CP68" s="101"/>
      <c r="CQ68" s="15"/>
      <c r="CR68" s="14"/>
      <c r="CS68" s="101"/>
      <c r="CT68" s="15"/>
      <c r="CU68" s="14"/>
      <c r="CV68" s="101"/>
      <c r="CW68" s="15"/>
      <c r="CX68" s="14"/>
      <c r="CY68" s="101"/>
      <c r="CZ68" s="15"/>
      <c r="DA68" s="14"/>
      <c r="DB68" s="101"/>
      <c r="DC68" s="15"/>
      <c r="DD68" s="14"/>
      <c r="DE68" s="101"/>
      <c r="DF68" s="15"/>
      <c r="DG68" s="14"/>
      <c r="DH68" s="101"/>
    </row>
    <row r="69" spans="1:112" s="35" customFormat="1" ht="15.75" x14ac:dyDescent="0.25">
      <c r="A69" s="59" t="s">
        <v>513</v>
      </c>
      <c r="B69" s="119">
        <f t="shared" si="57"/>
        <v>0</v>
      </c>
      <c r="C69" s="119">
        <f t="shared" si="57"/>
        <v>0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08"/>
      <c r="AM69" s="108"/>
      <c r="AN69" s="108"/>
      <c r="AO69" s="14"/>
      <c r="AP69" s="14"/>
      <c r="AQ69" s="101"/>
      <c r="AR69" s="14"/>
      <c r="AS69" s="14"/>
      <c r="AT69" s="101"/>
      <c r="AU69" s="14"/>
      <c r="AV69" s="14"/>
      <c r="AW69" s="15"/>
      <c r="AX69" s="14"/>
      <c r="AY69" s="14"/>
      <c r="AZ69" s="15"/>
      <c r="BA69" s="14"/>
      <c r="BB69" s="14"/>
      <c r="BC69" s="101"/>
      <c r="BD69" s="14"/>
      <c r="BE69" s="14"/>
      <c r="BF69" s="101"/>
      <c r="BG69" s="14"/>
      <c r="BH69" s="14"/>
      <c r="BI69" s="101"/>
      <c r="BJ69" s="14"/>
      <c r="BK69" s="14"/>
      <c r="BL69" s="101"/>
      <c r="BM69" s="14"/>
      <c r="BN69" s="14"/>
      <c r="BO69" s="101"/>
      <c r="BP69" s="14"/>
      <c r="BQ69" s="14"/>
      <c r="BR69" s="101"/>
      <c r="BS69" s="14"/>
      <c r="BT69" s="14"/>
      <c r="BU69" s="101"/>
      <c r="BV69" s="14"/>
      <c r="BW69" s="14"/>
      <c r="BX69" s="101"/>
      <c r="BY69" s="14"/>
      <c r="BZ69" s="14"/>
      <c r="CA69" s="101"/>
      <c r="CB69" s="14"/>
      <c r="CC69" s="14"/>
      <c r="CD69" s="101"/>
      <c r="CE69" s="14"/>
      <c r="CF69" s="14"/>
      <c r="CG69" s="101"/>
      <c r="CH69" s="14"/>
      <c r="CI69" s="14"/>
      <c r="CJ69" s="101"/>
      <c r="CK69" s="15"/>
      <c r="CL69" s="14"/>
      <c r="CM69" s="101"/>
      <c r="CN69" s="15"/>
      <c r="CO69" s="14"/>
      <c r="CP69" s="101"/>
      <c r="CQ69" s="15"/>
      <c r="CR69" s="14"/>
      <c r="CS69" s="101"/>
      <c r="CT69" s="15"/>
      <c r="CU69" s="14"/>
      <c r="CV69" s="101"/>
      <c r="CW69" s="15"/>
      <c r="CX69" s="14"/>
      <c r="CY69" s="101"/>
      <c r="CZ69" s="15"/>
      <c r="DA69" s="14"/>
      <c r="DB69" s="101"/>
      <c r="DC69" s="15"/>
      <c r="DD69" s="14"/>
      <c r="DE69" s="101"/>
      <c r="DF69" s="15"/>
      <c r="DG69" s="14"/>
      <c r="DH69" s="101"/>
    </row>
    <row r="70" spans="1:112" s="35" customFormat="1" ht="15.75" x14ac:dyDescent="0.25">
      <c r="A70" s="59" t="s">
        <v>512</v>
      </c>
      <c r="B70" s="119">
        <f t="shared" si="57"/>
        <v>1000</v>
      </c>
      <c r="C70" s="119">
        <f t="shared" si="57"/>
        <v>0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>
        <v>1000</v>
      </c>
      <c r="AG70" s="14"/>
      <c r="AH70" s="14"/>
      <c r="AI70" s="14"/>
      <c r="AJ70" s="14"/>
      <c r="AK70" s="14"/>
      <c r="AL70" s="108"/>
      <c r="AM70" s="108"/>
      <c r="AN70" s="108"/>
      <c r="AO70" s="14"/>
      <c r="AP70" s="14"/>
      <c r="AQ70" s="101"/>
      <c r="AR70" s="14"/>
      <c r="AS70" s="14"/>
      <c r="AT70" s="101"/>
      <c r="AU70" s="14"/>
      <c r="AV70" s="14"/>
      <c r="AW70" s="15"/>
      <c r="AX70" s="14"/>
      <c r="AY70" s="14"/>
      <c r="AZ70" s="15"/>
      <c r="BA70" s="14"/>
      <c r="BB70" s="14"/>
      <c r="BC70" s="101"/>
      <c r="BD70" s="14"/>
      <c r="BE70" s="14"/>
      <c r="BF70" s="101"/>
      <c r="BG70" s="14"/>
      <c r="BH70" s="14"/>
      <c r="BI70" s="101"/>
      <c r="BJ70" s="14"/>
      <c r="BK70" s="14"/>
      <c r="BL70" s="101"/>
      <c r="BM70" s="14"/>
      <c r="BN70" s="14"/>
      <c r="BO70" s="101"/>
      <c r="BP70" s="14"/>
      <c r="BQ70" s="14"/>
      <c r="BR70" s="101"/>
      <c r="BS70" s="14"/>
      <c r="BT70" s="14"/>
      <c r="BU70" s="101"/>
      <c r="BV70" s="14"/>
      <c r="BW70" s="14"/>
      <c r="BX70" s="101"/>
      <c r="BY70" s="14"/>
      <c r="BZ70" s="14"/>
      <c r="CA70" s="101"/>
      <c r="CB70" s="14"/>
      <c r="CC70" s="14"/>
      <c r="CD70" s="101"/>
      <c r="CE70" s="14"/>
      <c r="CF70" s="14"/>
      <c r="CG70" s="101"/>
      <c r="CH70" s="14"/>
      <c r="CI70" s="14"/>
      <c r="CJ70" s="101"/>
      <c r="CK70" s="15"/>
      <c r="CL70" s="14"/>
      <c r="CM70" s="101"/>
      <c r="CN70" s="15"/>
      <c r="CO70" s="14"/>
      <c r="CP70" s="101"/>
      <c r="CQ70" s="15"/>
      <c r="CR70" s="14"/>
      <c r="CS70" s="101"/>
      <c r="CT70" s="15"/>
      <c r="CU70" s="14"/>
      <c r="CV70" s="101"/>
      <c r="CW70" s="15"/>
      <c r="CX70" s="14"/>
      <c r="CY70" s="101"/>
      <c r="CZ70" s="15"/>
      <c r="DA70" s="14"/>
      <c r="DB70" s="101"/>
      <c r="DC70" s="15"/>
      <c r="DD70" s="14"/>
      <c r="DE70" s="101"/>
      <c r="DF70" s="15"/>
      <c r="DG70" s="14"/>
      <c r="DH70" s="101"/>
    </row>
    <row r="71" spans="1:112" s="77" customFormat="1" ht="31.5" x14ac:dyDescent="0.25">
      <c r="A71" s="78" t="s">
        <v>338</v>
      </c>
      <c r="B71" s="118">
        <f t="shared" si="57"/>
        <v>30704.452510000003</v>
      </c>
      <c r="C71" s="118">
        <f t="shared" si="57"/>
        <v>8096.3031899999996</v>
      </c>
      <c r="D71" s="82">
        <f t="shared" ref="D71" si="119">C71/B71*100</f>
        <v>26.368498794639471</v>
      </c>
      <c r="E71" s="84">
        <f t="shared" ref="E71:AP71" si="120">E72+E73+E74+E75+E76</f>
        <v>0</v>
      </c>
      <c r="F71" s="84">
        <f t="shared" si="120"/>
        <v>0</v>
      </c>
      <c r="G71" s="84">
        <f t="shared" si="120"/>
        <v>0</v>
      </c>
      <c r="H71" s="84">
        <f t="shared" si="120"/>
        <v>0</v>
      </c>
      <c r="I71" s="84">
        <f t="shared" si="120"/>
        <v>0</v>
      </c>
      <c r="J71" s="84">
        <f t="shared" si="120"/>
        <v>0</v>
      </c>
      <c r="K71" s="84">
        <f t="shared" si="120"/>
        <v>0</v>
      </c>
      <c r="L71" s="84">
        <f t="shared" si="120"/>
        <v>0</v>
      </c>
      <c r="M71" s="84">
        <f t="shared" si="120"/>
        <v>0</v>
      </c>
      <c r="N71" s="84">
        <f t="shared" si="120"/>
        <v>0</v>
      </c>
      <c r="O71" s="84">
        <f t="shared" si="120"/>
        <v>0</v>
      </c>
      <c r="P71" s="84">
        <f t="shared" si="120"/>
        <v>0</v>
      </c>
      <c r="Q71" s="84">
        <f t="shared" si="120"/>
        <v>0</v>
      </c>
      <c r="R71" s="84">
        <f t="shared" si="120"/>
        <v>0</v>
      </c>
      <c r="S71" s="84">
        <f t="shared" si="120"/>
        <v>0</v>
      </c>
      <c r="T71" s="84">
        <f t="shared" si="120"/>
        <v>2898</v>
      </c>
      <c r="U71" s="84">
        <f t="shared" si="120"/>
        <v>869.4</v>
      </c>
      <c r="V71" s="82">
        <f t="shared" ref="V71:V77" si="121">U71/T71*100</f>
        <v>30</v>
      </c>
      <c r="W71" s="84">
        <f t="shared" si="120"/>
        <v>0</v>
      </c>
      <c r="X71" s="84">
        <f t="shared" si="120"/>
        <v>0</v>
      </c>
      <c r="Y71" s="84">
        <f t="shared" si="120"/>
        <v>0</v>
      </c>
      <c r="Z71" s="84">
        <f t="shared" si="120"/>
        <v>0</v>
      </c>
      <c r="AA71" s="84">
        <f t="shared" si="120"/>
        <v>0</v>
      </c>
      <c r="AB71" s="84">
        <f t="shared" si="120"/>
        <v>0</v>
      </c>
      <c r="AC71" s="84">
        <f t="shared" si="120"/>
        <v>0</v>
      </c>
      <c r="AD71" s="84">
        <f t="shared" si="120"/>
        <v>0</v>
      </c>
      <c r="AE71" s="84">
        <f t="shared" si="120"/>
        <v>0</v>
      </c>
      <c r="AF71" s="84">
        <f>SUM(AF72:AF76)</f>
        <v>987.25251000000003</v>
      </c>
      <c r="AG71" s="84">
        <f t="shared" si="120"/>
        <v>0</v>
      </c>
      <c r="AH71" s="84">
        <f t="shared" si="120"/>
        <v>0</v>
      </c>
      <c r="AI71" s="84">
        <f t="shared" si="120"/>
        <v>741.3</v>
      </c>
      <c r="AJ71" s="84">
        <f t="shared" si="120"/>
        <v>741.29368999999997</v>
      </c>
      <c r="AK71" s="82">
        <f t="shared" ref="AK71:AK77" si="122">AJ71/AI71*100</f>
        <v>99.999148792661543</v>
      </c>
      <c r="AL71" s="84">
        <f t="shared" si="120"/>
        <v>11013.3</v>
      </c>
      <c r="AM71" s="84">
        <f t="shared" si="120"/>
        <v>4040.9927699999998</v>
      </c>
      <c r="AN71" s="84">
        <f t="shared" si="64"/>
        <v>36.69193402522405</v>
      </c>
      <c r="AO71" s="84">
        <f t="shared" si="120"/>
        <v>0</v>
      </c>
      <c r="AP71" s="84">
        <f t="shared" si="120"/>
        <v>0</v>
      </c>
      <c r="AQ71" s="84">
        <f t="shared" ref="AQ71:CG71" si="123">AQ72+AQ73+AQ74+AQ75+AQ76</f>
        <v>0</v>
      </c>
      <c r="AR71" s="84">
        <f t="shared" si="123"/>
        <v>0</v>
      </c>
      <c r="AS71" s="84">
        <f t="shared" si="123"/>
        <v>0</v>
      </c>
      <c r="AT71" s="84">
        <f t="shared" si="123"/>
        <v>0</v>
      </c>
      <c r="AU71" s="84">
        <f t="shared" si="123"/>
        <v>0</v>
      </c>
      <c r="AV71" s="84">
        <f t="shared" si="123"/>
        <v>0</v>
      </c>
      <c r="AW71" s="84">
        <f t="shared" si="123"/>
        <v>0</v>
      </c>
      <c r="AX71" s="84">
        <f t="shared" si="123"/>
        <v>0</v>
      </c>
      <c r="AY71" s="84">
        <f t="shared" si="123"/>
        <v>0</v>
      </c>
      <c r="AZ71" s="84">
        <f t="shared" si="123"/>
        <v>0</v>
      </c>
      <c r="BA71" s="84">
        <f t="shared" si="123"/>
        <v>3380.9</v>
      </c>
      <c r="BB71" s="84">
        <f t="shared" si="123"/>
        <v>939.37</v>
      </c>
      <c r="BC71" s="84">
        <f t="shared" si="82"/>
        <v>27.784613564435507</v>
      </c>
      <c r="BD71" s="84">
        <f t="shared" si="123"/>
        <v>0</v>
      </c>
      <c r="BE71" s="84">
        <f t="shared" si="123"/>
        <v>0</v>
      </c>
      <c r="BF71" s="84">
        <f t="shared" si="123"/>
        <v>0</v>
      </c>
      <c r="BG71" s="84">
        <f t="shared" si="123"/>
        <v>0</v>
      </c>
      <c r="BH71" s="84">
        <f t="shared" si="123"/>
        <v>0</v>
      </c>
      <c r="BI71" s="84">
        <f t="shared" si="123"/>
        <v>0</v>
      </c>
      <c r="BJ71" s="84">
        <f t="shared" si="123"/>
        <v>0</v>
      </c>
      <c r="BK71" s="84">
        <f t="shared" si="123"/>
        <v>0</v>
      </c>
      <c r="BL71" s="84">
        <f t="shared" si="123"/>
        <v>0</v>
      </c>
      <c r="BM71" s="84">
        <f t="shared" si="123"/>
        <v>0</v>
      </c>
      <c r="BN71" s="84">
        <f t="shared" si="123"/>
        <v>0</v>
      </c>
      <c r="BO71" s="84">
        <f t="shared" si="123"/>
        <v>0</v>
      </c>
      <c r="BP71" s="84">
        <f t="shared" si="123"/>
        <v>0</v>
      </c>
      <c r="BQ71" s="84">
        <f t="shared" si="123"/>
        <v>0</v>
      </c>
      <c r="BR71" s="84">
        <f t="shared" si="123"/>
        <v>0</v>
      </c>
      <c r="BS71" s="84">
        <f t="shared" si="123"/>
        <v>0</v>
      </c>
      <c r="BT71" s="84">
        <f t="shared" si="123"/>
        <v>0</v>
      </c>
      <c r="BU71" s="84">
        <f t="shared" si="123"/>
        <v>0</v>
      </c>
      <c r="BV71" s="84">
        <f t="shared" si="123"/>
        <v>0</v>
      </c>
      <c r="BW71" s="84">
        <f t="shared" si="123"/>
        <v>0</v>
      </c>
      <c r="BX71" s="84">
        <f t="shared" si="123"/>
        <v>0</v>
      </c>
      <c r="BY71" s="84">
        <f t="shared" si="123"/>
        <v>0</v>
      </c>
      <c r="BZ71" s="84">
        <f t="shared" si="123"/>
        <v>0</v>
      </c>
      <c r="CA71" s="84">
        <f t="shared" si="123"/>
        <v>0</v>
      </c>
      <c r="CB71" s="84">
        <f t="shared" si="123"/>
        <v>0</v>
      </c>
      <c r="CC71" s="84">
        <f t="shared" si="123"/>
        <v>0</v>
      </c>
      <c r="CD71" s="84">
        <f t="shared" si="123"/>
        <v>0</v>
      </c>
      <c r="CE71" s="84">
        <f t="shared" si="123"/>
        <v>0</v>
      </c>
      <c r="CF71" s="84">
        <f t="shared" si="123"/>
        <v>0</v>
      </c>
      <c r="CG71" s="84">
        <f t="shared" si="123"/>
        <v>0</v>
      </c>
      <c r="CH71" s="84">
        <f t="shared" ref="CH71:CV71" si="124">CH72+CH73+CH74+CH75+CH76</f>
        <v>0</v>
      </c>
      <c r="CI71" s="84">
        <f t="shared" si="124"/>
        <v>0</v>
      </c>
      <c r="CJ71" s="84">
        <f t="shared" si="124"/>
        <v>0</v>
      </c>
      <c r="CK71" s="84">
        <f t="shared" si="124"/>
        <v>0</v>
      </c>
      <c r="CL71" s="84">
        <f t="shared" si="124"/>
        <v>0</v>
      </c>
      <c r="CM71" s="84">
        <f t="shared" si="124"/>
        <v>0</v>
      </c>
      <c r="CN71" s="84">
        <f t="shared" si="124"/>
        <v>3410.5</v>
      </c>
      <c r="CO71" s="84">
        <f t="shared" si="124"/>
        <v>1505.2467300000001</v>
      </c>
      <c r="CP71" s="84">
        <f t="shared" si="67"/>
        <v>44.135661339979478</v>
      </c>
      <c r="CQ71" s="84">
        <f t="shared" si="124"/>
        <v>0</v>
      </c>
      <c r="CR71" s="84">
        <f t="shared" si="124"/>
        <v>0</v>
      </c>
      <c r="CS71" s="84">
        <f t="shared" si="124"/>
        <v>0</v>
      </c>
      <c r="CT71" s="84">
        <f t="shared" si="124"/>
        <v>0</v>
      </c>
      <c r="CU71" s="84">
        <f t="shared" si="124"/>
        <v>0</v>
      </c>
      <c r="CV71" s="84">
        <f t="shared" si="124"/>
        <v>0</v>
      </c>
      <c r="CW71" s="84">
        <f t="shared" ref="CW71:CY71" si="125">CW72+CW73+CW74+CW75+CW76</f>
        <v>3875.4</v>
      </c>
      <c r="CX71" s="84">
        <f t="shared" si="125"/>
        <v>0</v>
      </c>
      <c r="CY71" s="84">
        <f t="shared" si="125"/>
        <v>0</v>
      </c>
      <c r="CZ71" s="84">
        <f t="shared" ref="CZ71:DB71" si="126">CZ72+CZ73+CZ74+CZ75+CZ76</f>
        <v>0</v>
      </c>
      <c r="DA71" s="84">
        <f t="shared" si="126"/>
        <v>0</v>
      </c>
      <c r="DB71" s="84">
        <f t="shared" si="126"/>
        <v>0</v>
      </c>
      <c r="DC71" s="84">
        <f t="shared" ref="DC71:DE71" si="127">DC72+DC73+DC74+DC75+DC76</f>
        <v>1260.3</v>
      </c>
      <c r="DD71" s="84">
        <f t="shared" si="127"/>
        <v>0</v>
      </c>
      <c r="DE71" s="84">
        <f t="shared" si="127"/>
        <v>0</v>
      </c>
      <c r="DF71" s="84">
        <f t="shared" ref="DF71:DH71" si="128">DF72+DF73+DF74+DF75+DF76</f>
        <v>3137.5</v>
      </c>
      <c r="DG71" s="84">
        <f t="shared" si="128"/>
        <v>0</v>
      </c>
      <c r="DH71" s="84">
        <f t="shared" si="128"/>
        <v>0</v>
      </c>
    </row>
    <row r="72" spans="1:112" s="35" customFormat="1" ht="15.75" x14ac:dyDescent="0.25">
      <c r="A72" s="59" t="s">
        <v>337</v>
      </c>
      <c r="B72" s="119">
        <f t="shared" si="57"/>
        <v>28975.9</v>
      </c>
      <c r="C72" s="119">
        <f t="shared" si="57"/>
        <v>7355.0094999999992</v>
      </c>
      <c r="D72" s="14">
        <f t="shared" si="58"/>
        <v>25.383196035325906</v>
      </c>
      <c r="E72" s="15"/>
      <c r="F72" s="14"/>
      <c r="G72" s="14"/>
      <c r="H72" s="15"/>
      <c r="I72" s="15"/>
      <c r="J72" s="14"/>
      <c r="K72" s="14"/>
      <c r="L72" s="14"/>
      <c r="M72" s="15"/>
      <c r="N72" s="15"/>
      <c r="O72" s="14"/>
      <c r="P72" s="15"/>
      <c r="Q72" s="15">
        <v>0</v>
      </c>
      <c r="R72" s="15">
        <v>0</v>
      </c>
      <c r="S72" s="14"/>
      <c r="T72" s="15">
        <v>2898</v>
      </c>
      <c r="U72" s="15">
        <v>869.4</v>
      </c>
      <c r="V72" s="14">
        <f t="shared" si="121"/>
        <v>30</v>
      </c>
      <c r="W72" s="15"/>
      <c r="X72" s="15"/>
      <c r="Y72" s="14"/>
      <c r="Z72" s="15"/>
      <c r="AA72" s="15"/>
      <c r="AB72" s="14"/>
      <c r="AC72" s="15"/>
      <c r="AD72" s="15"/>
      <c r="AE72" s="14"/>
      <c r="AF72" s="14"/>
      <c r="AG72" s="14"/>
      <c r="AH72" s="14"/>
      <c r="AI72" s="15">
        <v>0</v>
      </c>
      <c r="AJ72" s="15"/>
      <c r="AK72" s="14"/>
      <c r="AL72" s="15">
        <v>11013.3</v>
      </c>
      <c r="AM72" s="15">
        <v>4040.9927699999998</v>
      </c>
      <c r="AN72" s="15">
        <f t="shared" si="64"/>
        <v>36.69193402522405</v>
      </c>
      <c r="AO72" s="15"/>
      <c r="AP72" s="15"/>
      <c r="AQ72" s="15"/>
      <c r="AR72" s="15"/>
      <c r="AS72" s="15"/>
      <c r="AT72" s="15"/>
      <c r="AU72" s="15"/>
      <c r="AV72" s="15"/>
      <c r="AW72" s="100"/>
      <c r="AX72" s="15"/>
      <c r="AY72" s="15"/>
      <c r="AZ72" s="100"/>
      <c r="BA72" s="15">
        <v>3380.9</v>
      </c>
      <c r="BB72" s="15">
        <v>939.37</v>
      </c>
      <c r="BC72" s="15">
        <f t="shared" si="82"/>
        <v>27.784613564435507</v>
      </c>
      <c r="BD72" s="15"/>
      <c r="BE72" s="100"/>
      <c r="BF72" s="100"/>
      <c r="BG72" s="15"/>
      <c r="BH72" s="100"/>
      <c r="BI72" s="100"/>
      <c r="BJ72" s="15"/>
      <c r="BK72" s="100"/>
      <c r="BL72" s="100"/>
      <c r="BM72" s="15"/>
      <c r="BN72" s="100"/>
      <c r="BO72" s="100"/>
      <c r="BP72" s="15"/>
      <c r="BQ72" s="100"/>
      <c r="BR72" s="100"/>
      <c r="BS72" s="15"/>
      <c r="BT72" s="100"/>
      <c r="BU72" s="100"/>
      <c r="BV72" s="15"/>
      <c r="BW72" s="100"/>
      <c r="BX72" s="100"/>
      <c r="BY72" s="15"/>
      <c r="BZ72" s="100"/>
      <c r="CA72" s="100"/>
      <c r="CB72" s="15"/>
      <c r="CC72" s="100"/>
      <c r="CD72" s="100"/>
      <c r="CE72" s="15"/>
      <c r="CF72" s="100"/>
      <c r="CG72" s="100"/>
      <c r="CH72" s="15"/>
      <c r="CI72" s="100"/>
      <c r="CJ72" s="100"/>
      <c r="CK72" s="15"/>
      <c r="CL72" s="100"/>
      <c r="CM72" s="100"/>
      <c r="CN72" s="15">
        <v>3410.5</v>
      </c>
      <c r="CO72" s="15">
        <v>1505.2467300000001</v>
      </c>
      <c r="CP72" s="15">
        <f t="shared" si="67"/>
        <v>44.135661339979478</v>
      </c>
      <c r="CQ72" s="15"/>
      <c r="CR72" s="100"/>
      <c r="CS72" s="100"/>
      <c r="CT72" s="15"/>
      <c r="CU72" s="100"/>
      <c r="CV72" s="100"/>
      <c r="CW72" s="15">
        <v>3875.4</v>
      </c>
      <c r="CX72" s="100"/>
      <c r="CY72" s="100"/>
      <c r="CZ72" s="15"/>
      <c r="DA72" s="100"/>
      <c r="DB72" s="100"/>
      <c r="DC72" s="15">
        <v>1260.3</v>
      </c>
      <c r="DD72" s="100"/>
      <c r="DE72" s="100"/>
      <c r="DF72" s="15">
        <v>3137.5</v>
      </c>
      <c r="DG72" s="100"/>
      <c r="DH72" s="100"/>
    </row>
    <row r="73" spans="1:112" s="35" customFormat="1" ht="15.75" x14ac:dyDescent="0.25">
      <c r="A73" s="59" t="s">
        <v>335</v>
      </c>
      <c r="B73" s="119">
        <f t="shared" si="57"/>
        <v>1728.55251</v>
      </c>
      <c r="C73" s="119">
        <f t="shared" si="57"/>
        <v>741.29368999999997</v>
      </c>
      <c r="D73" s="14">
        <f>C73/B73*100</f>
        <v>42.885228288494396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>
        <v>987.25251000000003</v>
      </c>
      <c r="AG73" s="14"/>
      <c r="AH73" s="14"/>
      <c r="AI73" s="14">
        <v>741.3</v>
      </c>
      <c r="AJ73" s="14">
        <v>741.29368999999997</v>
      </c>
      <c r="AK73" s="14">
        <f t="shared" si="122"/>
        <v>99.999148792661543</v>
      </c>
      <c r="AL73" s="108"/>
      <c r="AM73" s="108"/>
      <c r="AN73" s="15"/>
      <c r="AO73" s="14"/>
      <c r="AP73" s="14"/>
      <c r="AQ73" s="101"/>
      <c r="AR73" s="14"/>
      <c r="AS73" s="14"/>
      <c r="AT73" s="101"/>
      <c r="AU73" s="14"/>
      <c r="AV73" s="14"/>
      <c r="AW73" s="15"/>
      <c r="AX73" s="14"/>
      <c r="AY73" s="14"/>
      <c r="AZ73" s="15"/>
      <c r="BA73" s="14"/>
      <c r="BB73" s="14"/>
      <c r="BC73" s="15"/>
      <c r="BD73" s="14"/>
      <c r="BE73" s="14"/>
      <c r="BF73" s="101"/>
      <c r="BG73" s="14"/>
      <c r="BH73" s="14"/>
      <c r="BI73" s="101"/>
      <c r="BJ73" s="14"/>
      <c r="BK73" s="14"/>
      <c r="BL73" s="101"/>
      <c r="BM73" s="14"/>
      <c r="BN73" s="14"/>
      <c r="BO73" s="101"/>
      <c r="BP73" s="14"/>
      <c r="BQ73" s="14"/>
      <c r="BR73" s="101"/>
      <c r="BS73" s="14"/>
      <c r="BT73" s="14"/>
      <c r="BU73" s="101"/>
      <c r="BV73" s="14"/>
      <c r="BW73" s="14"/>
      <c r="BX73" s="101"/>
      <c r="BY73" s="14"/>
      <c r="BZ73" s="14"/>
      <c r="CA73" s="101"/>
      <c r="CB73" s="14"/>
      <c r="CC73" s="14"/>
      <c r="CD73" s="101"/>
      <c r="CE73" s="14"/>
      <c r="CF73" s="14"/>
      <c r="CG73" s="101"/>
      <c r="CH73" s="14"/>
      <c r="CI73" s="14"/>
      <c r="CJ73" s="101"/>
      <c r="CK73" s="15"/>
      <c r="CL73" s="14"/>
      <c r="CM73" s="101"/>
      <c r="CN73" s="15"/>
      <c r="CO73" s="14"/>
      <c r="CP73" s="101"/>
      <c r="CQ73" s="15"/>
      <c r="CR73" s="14"/>
      <c r="CS73" s="101"/>
      <c r="CT73" s="15"/>
      <c r="CU73" s="14"/>
      <c r="CV73" s="101"/>
      <c r="CW73" s="15"/>
      <c r="CX73" s="14"/>
      <c r="CY73" s="101"/>
      <c r="CZ73" s="15"/>
      <c r="DA73" s="14"/>
      <c r="DB73" s="101"/>
      <c r="DC73" s="15"/>
      <c r="DD73" s="14"/>
      <c r="DE73" s="101"/>
      <c r="DF73" s="15"/>
      <c r="DG73" s="14"/>
      <c r="DH73" s="101"/>
    </row>
    <row r="74" spans="1:112" s="35" customFormat="1" ht="15.75" x14ac:dyDescent="0.25">
      <c r="A74" s="59" t="s">
        <v>517</v>
      </c>
      <c r="B74" s="119">
        <f t="shared" si="57"/>
        <v>0</v>
      </c>
      <c r="C74" s="119">
        <f t="shared" si="57"/>
        <v>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08"/>
      <c r="AM74" s="108"/>
      <c r="AN74" s="15"/>
      <c r="AO74" s="14"/>
      <c r="AP74" s="14"/>
      <c r="AQ74" s="101"/>
      <c r="AR74" s="14"/>
      <c r="AS74" s="14"/>
      <c r="AT74" s="101"/>
      <c r="AU74" s="14"/>
      <c r="AV74" s="14"/>
      <c r="AW74" s="15"/>
      <c r="AX74" s="14"/>
      <c r="AY74" s="14"/>
      <c r="AZ74" s="15"/>
      <c r="BA74" s="14"/>
      <c r="BB74" s="14"/>
      <c r="BC74" s="15"/>
      <c r="BD74" s="14"/>
      <c r="BE74" s="14"/>
      <c r="BF74" s="101"/>
      <c r="BG74" s="14"/>
      <c r="BH74" s="14"/>
      <c r="BI74" s="101"/>
      <c r="BJ74" s="14"/>
      <c r="BK74" s="14"/>
      <c r="BL74" s="101"/>
      <c r="BM74" s="14"/>
      <c r="BN74" s="14"/>
      <c r="BO74" s="101"/>
      <c r="BP74" s="14"/>
      <c r="BQ74" s="14"/>
      <c r="BR74" s="101"/>
      <c r="BS74" s="14"/>
      <c r="BT74" s="14"/>
      <c r="BU74" s="101"/>
      <c r="BV74" s="14"/>
      <c r="BW74" s="14"/>
      <c r="BX74" s="101"/>
      <c r="BY74" s="14"/>
      <c r="BZ74" s="14"/>
      <c r="CA74" s="101"/>
      <c r="CB74" s="14"/>
      <c r="CC74" s="14"/>
      <c r="CD74" s="101"/>
      <c r="CE74" s="14"/>
      <c r="CF74" s="14"/>
      <c r="CG74" s="101"/>
      <c r="CH74" s="14"/>
      <c r="CI74" s="14"/>
      <c r="CJ74" s="101"/>
      <c r="CK74" s="15"/>
      <c r="CL74" s="14"/>
      <c r="CM74" s="101"/>
      <c r="CN74" s="15"/>
      <c r="CO74" s="14"/>
      <c r="CP74" s="101"/>
      <c r="CQ74" s="15"/>
      <c r="CR74" s="14"/>
      <c r="CS74" s="101"/>
      <c r="CT74" s="15"/>
      <c r="CU74" s="14"/>
      <c r="CV74" s="101"/>
      <c r="CW74" s="15"/>
      <c r="CX74" s="14"/>
      <c r="CY74" s="101"/>
      <c r="CZ74" s="15"/>
      <c r="DA74" s="14"/>
      <c r="DB74" s="101"/>
      <c r="DC74" s="15"/>
      <c r="DD74" s="14"/>
      <c r="DE74" s="101"/>
      <c r="DF74" s="15"/>
      <c r="DG74" s="14"/>
      <c r="DH74" s="101"/>
    </row>
    <row r="75" spans="1:112" s="35" customFormat="1" ht="15.75" x14ac:dyDescent="0.25">
      <c r="A75" s="59" t="s">
        <v>516</v>
      </c>
      <c r="B75" s="119">
        <f t="shared" si="57"/>
        <v>0</v>
      </c>
      <c r="C75" s="119">
        <f t="shared" si="57"/>
        <v>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08"/>
      <c r="AM75" s="108"/>
      <c r="AN75" s="15"/>
      <c r="AO75" s="14"/>
      <c r="AP75" s="14"/>
      <c r="AQ75" s="101"/>
      <c r="AR75" s="14"/>
      <c r="AS75" s="14"/>
      <c r="AT75" s="101"/>
      <c r="AU75" s="14"/>
      <c r="AV75" s="14"/>
      <c r="AW75" s="15"/>
      <c r="AX75" s="14"/>
      <c r="AY75" s="14"/>
      <c r="AZ75" s="15"/>
      <c r="BA75" s="14"/>
      <c r="BB75" s="14"/>
      <c r="BC75" s="15"/>
      <c r="BD75" s="14"/>
      <c r="BE75" s="14"/>
      <c r="BF75" s="101"/>
      <c r="BG75" s="14"/>
      <c r="BH75" s="14"/>
      <c r="BI75" s="101"/>
      <c r="BJ75" s="14"/>
      <c r="BK75" s="14"/>
      <c r="BL75" s="101"/>
      <c r="BM75" s="14"/>
      <c r="BN75" s="14"/>
      <c r="BO75" s="101"/>
      <c r="BP75" s="14"/>
      <c r="BQ75" s="14"/>
      <c r="BR75" s="101"/>
      <c r="BS75" s="14"/>
      <c r="BT75" s="14"/>
      <c r="BU75" s="101"/>
      <c r="BV75" s="14"/>
      <c r="BW75" s="14"/>
      <c r="BX75" s="101"/>
      <c r="BY75" s="14"/>
      <c r="BZ75" s="14"/>
      <c r="CA75" s="101"/>
      <c r="CB75" s="14"/>
      <c r="CC75" s="14"/>
      <c r="CD75" s="101"/>
      <c r="CE75" s="14"/>
      <c r="CF75" s="14"/>
      <c r="CG75" s="101"/>
      <c r="CH75" s="14"/>
      <c r="CI75" s="14"/>
      <c r="CJ75" s="101"/>
      <c r="CK75" s="15"/>
      <c r="CL75" s="14"/>
      <c r="CM75" s="101"/>
      <c r="CN75" s="15"/>
      <c r="CO75" s="14"/>
      <c r="CP75" s="101"/>
      <c r="CQ75" s="15"/>
      <c r="CR75" s="14"/>
      <c r="CS75" s="101"/>
      <c r="CT75" s="15"/>
      <c r="CU75" s="14"/>
      <c r="CV75" s="101"/>
      <c r="CW75" s="15"/>
      <c r="CX75" s="14"/>
      <c r="CY75" s="101"/>
      <c r="CZ75" s="15"/>
      <c r="DA75" s="14"/>
      <c r="DB75" s="101"/>
      <c r="DC75" s="15"/>
      <c r="DD75" s="14"/>
      <c r="DE75" s="101"/>
      <c r="DF75" s="15"/>
      <c r="DG75" s="14"/>
      <c r="DH75" s="101"/>
    </row>
    <row r="76" spans="1:112" s="35" customFormat="1" ht="15.75" x14ac:dyDescent="0.25">
      <c r="A76" s="59" t="s">
        <v>336</v>
      </c>
      <c r="B76" s="119">
        <f t="shared" ref="B76:C139" si="129">E76+H76+K76+N76+Q76+T76+W76+Z76+AC76+AF76+AI76+AL76+AO76+AR76+AU76+AX76+BA76+BD76+BG76+BJ76+BM76+BP76+BS76+BV76+BY76+CB76+CE76+CH76+CK76+CN76+CQ76+CT76+CW76+CZ76+DC76+DF76</f>
        <v>0</v>
      </c>
      <c r="C76" s="119">
        <f t="shared" si="129"/>
        <v>0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08"/>
      <c r="AM76" s="108"/>
      <c r="AN76" s="15"/>
      <c r="AO76" s="14"/>
      <c r="AP76" s="14"/>
      <c r="AQ76" s="101"/>
      <c r="AR76" s="14"/>
      <c r="AS76" s="14"/>
      <c r="AT76" s="101"/>
      <c r="AU76" s="14"/>
      <c r="AV76" s="14"/>
      <c r="AW76" s="15"/>
      <c r="AX76" s="14"/>
      <c r="AY76" s="14"/>
      <c r="AZ76" s="15"/>
      <c r="BA76" s="14"/>
      <c r="BB76" s="14"/>
      <c r="BC76" s="15"/>
      <c r="BD76" s="14"/>
      <c r="BE76" s="14"/>
      <c r="BF76" s="101"/>
      <c r="BG76" s="14"/>
      <c r="BH76" s="14"/>
      <c r="BI76" s="101"/>
      <c r="BJ76" s="14"/>
      <c r="BK76" s="14"/>
      <c r="BL76" s="101"/>
      <c r="BM76" s="14"/>
      <c r="BN76" s="14"/>
      <c r="BO76" s="101"/>
      <c r="BP76" s="14"/>
      <c r="BQ76" s="14"/>
      <c r="BR76" s="101"/>
      <c r="BS76" s="14"/>
      <c r="BT76" s="14"/>
      <c r="BU76" s="101"/>
      <c r="BV76" s="14"/>
      <c r="BW76" s="14"/>
      <c r="BX76" s="101"/>
      <c r="BY76" s="14"/>
      <c r="BZ76" s="14"/>
      <c r="CA76" s="101"/>
      <c r="CB76" s="14"/>
      <c r="CC76" s="14"/>
      <c r="CD76" s="101"/>
      <c r="CE76" s="14"/>
      <c r="CF76" s="14"/>
      <c r="CG76" s="101"/>
      <c r="CH76" s="14"/>
      <c r="CI76" s="14"/>
      <c r="CJ76" s="101"/>
      <c r="CK76" s="15"/>
      <c r="CL76" s="14"/>
      <c r="CM76" s="101"/>
      <c r="CN76" s="15"/>
      <c r="CO76" s="14"/>
      <c r="CP76" s="101"/>
      <c r="CQ76" s="15"/>
      <c r="CR76" s="14"/>
      <c r="CS76" s="101"/>
      <c r="CT76" s="15"/>
      <c r="CU76" s="14"/>
      <c r="CV76" s="101"/>
      <c r="CW76" s="15"/>
      <c r="CX76" s="14"/>
      <c r="CY76" s="101"/>
      <c r="CZ76" s="15"/>
      <c r="DA76" s="14"/>
      <c r="DB76" s="101"/>
      <c r="DC76" s="15"/>
      <c r="DD76" s="14"/>
      <c r="DE76" s="101"/>
      <c r="DF76" s="15"/>
      <c r="DG76" s="14"/>
      <c r="DH76" s="101"/>
    </row>
    <row r="77" spans="1:112" s="77" customFormat="1" ht="31.5" x14ac:dyDescent="0.25">
      <c r="A77" s="78" t="s">
        <v>529</v>
      </c>
      <c r="B77" s="118">
        <f t="shared" si="129"/>
        <v>208702.73963999996</v>
      </c>
      <c r="C77" s="118">
        <f t="shared" si="129"/>
        <v>58090.095349999996</v>
      </c>
      <c r="D77" s="82">
        <f t="shared" ref="D77" si="130">C77/B77*100</f>
        <v>27.83389209466154</v>
      </c>
      <c r="E77" s="84">
        <f t="shared" ref="E77:AP77" si="131">E78+E79+E80+E81+E82+E83+E84+E85+E86+E87+E88+E89+E90+E91+E92+E93</f>
        <v>0</v>
      </c>
      <c r="F77" s="84">
        <f t="shared" si="131"/>
        <v>0</v>
      </c>
      <c r="G77" s="84">
        <f t="shared" si="131"/>
        <v>0</v>
      </c>
      <c r="H77" s="84">
        <f t="shared" si="131"/>
        <v>0</v>
      </c>
      <c r="I77" s="84">
        <f t="shared" si="131"/>
        <v>0</v>
      </c>
      <c r="J77" s="84">
        <f t="shared" si="131"/>
        <v>0</v>
      </c>
      <c r="K77" s="84">
        <f t="shared" si="131"/>
        <v>1943.9</v>
      </c>
      <c r="L77" s="84">
        <f t="shared" si="131"/>
        <v>1943.8965000000001</v>
      </c>
      <c r="M77" s="84">
        <f>L77/K77*100</f>
        <v>99.999819949585884</v>
      </c>
      <c r="N77" s="84">
        <f t="shared" si="131"/>
        <v>0</v>
      </c>
      <c r="O77" s="84">
        <f t="shared" si="131"/>
        <v>0</v>
      </c>
      <c r="P77" s="84">
        <f t="shared" si="131"/>
        <v>0</v>
      </c>
      <c r="Q77" s="84">
        <f t="shared" si="131"/>
        <v>0</v>
      </c>
      <c r="R77" s="84">
        <f t="shared" si="131"/>
        <v>0</v>
      </c>
      <c r="S77" s="84">
        <f t="shared" si="131"/>
        <v>0</v>
      </c>
      <c r="T77" s="84">
        <f t="shared" si="131"/>
        <v>3467.4</v>
      </c>
      <c r="U77" s="84">
        <f t="shared" si="131"/>
        <v>1811.2518400000001</v>
      </c>
      <c r="V77" s="82">
        <f t="shared" si="121"/>
        <v>52.236599180942498</v>
      </c>
      <c r="W77" s="84">
        <f t="shared" si="131"/>
        <v>102.04082</v>
      </c>
      <c r="X77" s="84">
        <f t="shared" si="131"/>
        <v>102.04082000000001</v>
      </c>
      <c r="Y77" s="82">
        <f>X77/W77*100</f>
        <v>100.00000000000003</v>
      </c>
      <c r="Z77" s="84">
        <f t="shared" si="131"/>
        <v>51.020420000000001</v>
      </c>
      <c r="AA77" s="84">
        <f t="shared" si="131"/>
        <v>51.020420000000001</v>
      </c>
      <c r="AB77" s="82">
        <f>AA77/Z77*100</f>
        <v>100</v>
      </c>
      <c r="AC77" s="84">
        <f t="shared" si="131"/>
        <v>0</v>
      </c>
      <c r="AD77" s="84">
        <f t="shared" si="131"/>
        <v>0</v>
      </c>
      <c r="AE77" s="84">
        <f t="shared" si="131"/>
        <v>0</v>
      </c>
      <c r="AF77" s="84">
        <f>SUM(AF78:AF93)</f>
        <v>5300.8783999999996</v>
      </c>
      <c r="AG77" s="84">
        <f t="shared" si="131"/>
        <v>0</v>
      </c>
      <c r="AH77" s="84">
        <f t="shared" si="131"/>
        <v>0</v>
      </c>
      <c r="AI77" s="84">
        <f t="shared" si="131"/>
        <v>15720</v>
      </c>
      <c r="AJ77" s="84">
        <f t="shared" si="131"/>
        <v>15719.983890000001</v>
      </c>
      <c r="AK77" s="82">
        <f t="shared" si="122"/>
        <v>99.999897519083987</v>
      </c>
      <c r="AL77" s="84">
        <f t="shared" si="131"/>
        <v>35119.699999999997</v>
      </c>
      <c r="AM77" s="84">
        <f t="shared" si="131"/>
        <v>12140.25073</v>
      </c>
      <c r="AN77" s="84">
        <f t="shared" si="64"/>
        <v>34.568207387876321</v>
      </c>
      <c r="AO77" s="84">
        <f t="shared" si="131"/>
        <v>0</v>
      </c>
      <c r="AP77" s="84">
        <f t="shared" si="131"/>
        <v>0</v>
      </c>
      <c r="AQ77" s="84">
        <f t="shared" ref="AQ77:CG77" si="132">AQ78+AQ79+AQ80+AQ81+AQ82+AQ83+AQ84+AQ85+AQ86+AQ87+AQ88+AQ89+AQ90+AQ91+AQ92+AQ93</f>
        <v>0</v>
      </c>
      <c r="AR77" s="84">
        <f t="shared" si="132"/>
        <v>0</v>
      </c>
      <c r="AS77" s="84">
        <f t="shared" si="132"/>
        <v>0</v>
      </c>
      <c r="AT77" s="84">
        <f t="shared" si="132"/>
        <v>0</v>
      </c>
      <c r="AU77" s="84">
        <f t="shared" si="132"/>
        <v>3747.5</v>
      </c>
      <c r="AV77" s="84">
        <f t="shared" si="132"/>
        <v>1120.5506200000002</v>
      </c>
      <c r="AW77" s="84">
        <f t="shared" ref="AW77" si="133">AV77/AU77*100</f>
        <v>29.901284056037365</v>
      </c>
      <c r="AX77" s="84">
        <f t="shared" si="132"/>
        <v>76.5</v>
      </c>
      <c r="AY77" s="84">
        <f t="shared" si="132"/>
        <v>22.868380000000002</v>
      </c>
      <c r="AZ77" s="84">
        <f t="shared" ref="AZ77" si="134">AY77/AX77*100</f>
        <v>29.893307189542483</v>
      </c>
      <c r="BA77" s="84">
        <f t="shared" si="132"/>
        <v>5071.3</v>
      </c>
      <c r="BB77" s="84">
        <f t="shared" si="132"/>
        <v>1667.7310400000001</v>
      </c>
      <c r="BC77" s="84">
        <f t="shared" si="82"/>
        <v>32.885671129690614</v>
      </c>
      <c r="BD77" s="84">
        <f t="shared" si="132"/>
        <v>29768.6</v>
      </c>
      <c r="BE77" s="84">
        <f t="shared" si="132"/>
        <v>173.98573999999999</v>
      </c>
      <c r="BF77" s="82">
        <f t="shared" ref="BF77" si="135">BE77/BD77*100</f>
        <v>0.58446060614204232</v>
      </c>
      <c r="BG77" s="84">
        <f t="shared" si="132"/>
        <v>0</v>
      </c>
      <c r="BH77" s="84">
        <f t="shared" si="132"/>
        <v>0</v>
      </c>
      <c r="BI77" s="84">
        <f t="shared" si="132"/>
        <v>0</v>
      </c>
      <c r="BJ77" s="84">
        <f t="shared" si="132"/>
        <v>0</v>
      </c>
      <c r="BK77" s="84">
        <f t="shared" si="132"/>
        <v>0</v>
      </c>
      <c r="BL77" s="84">
        <f t="shared" si="132"/>
        <v>0</v>
      </c>
      <c r="BM77" s="84">
        <f t="shared" si="132"/>
        <v>0</v>
      </c>
      <c r="BN77" s="84">
        <f t="shared" si="132"/>
        <v>0</v>
      </c>
      <c r="BO77" s="84">
        <f t="shared" si="132"/>
        <v>0</v>
      </c>
      <c r="BP77" s="84">
        <f t="shared" si="132"/>
        <v>0</v>
      </c>
      <c r="BQ77" s="84">
        <f t="shared" si="132"/>
        <v>0</v>
      </c>
      <c r="BR77" s="84">
        <f t="shared" si="132"/>
        <v>0</v>
      </c>
      <c r="BS77" s="84">
        <f t="shared" si="132"/>
        <v>0</v>
      </c>
      <c r="BT77" s="84">
        <f t="shared" si="132"/>
        <v>0</v>
      </c>
      <c r="BU77" s="84">
        <f t="shared" si="132"/>
        <v>0</v>
      </c>
      <c r="BV77" s="84">
        <f t="shared" si="132"/>
        <v>1208.3</v>
      </c>
      <c r="BW77" s="84">
        <f t="shared" si="132"/>
        <v>0</v>
      </c>
      <c r="BX77" s="84">
        <f t="shared" si="132"/>
        <v>0</v>
      </c>
      <c r="BY77" s="84">
        <f t="shared" si="132"/>
        <v>0</v>
      </c>
      <c r="BZ77" s="84">
        <f t="shared" si="132"/>
        <v>0</v>
      </c>
      <c r="CA77" s="84">
        <f t="shared" si="132"/>
        <v>0</v>
      </c>
      <c r="CB77" s="84">
        <f t="shared" si="132"/>
        <v>460.7</v>
      </c>
      <c r="CC77" s="84">
        <f t="shared" si="132"/>
        <v>0</v>
      </c>
      <c r="CD77" s="84">
        <f t="shared" si="132"/>
        <v>0</v>
      </c>
      <c r="CE77" s="84">
        <f t="shared" si="132"/>
        <v>11278.9</v>
      </c>
      <c r="CF77" s="84">
        <f t="shared" si="132"/>
        <v>0</v>
      </c>
      <c r="CG77" s="84">
        <f t="shared" si="132"/>
        <v>0</v>
      </c>
      <c r="CH77" s="84">
        <f t="shared" ref="CH77:CV77" si="136">CH78+CH79+CH80+CH81+CH82+CH83+CH84+CH85+CH86+CH87+CH88+CH89+CH90+CH91+CH92+CH93</f>
        <v>0</v>
      </c>
      <c r="CI77" s="84">
        <f t="shared" si="136"/>
        <v>0</v>
      </c>
      <c r="CJ77" s="84">
        <f t="shared" si="136"/>
        <v>0</v>
      </c>
      <c r="CK77" s="84">
        <f t="shared" si="136"/>
        <v>0</v>
      </c>
      <c r="CL77" s="84">
        <f t="shared" si="136"/>
        <v>0</v>
      </c>
      <c r="CM77" s="84">
        <f t="shared" si="136"/>
        <v>0</v>
      </c>
      <c r="CN77" s="84">
        <f t="shared" si="136"/>
        <v>30456.3</v>
      </c>
      <c r="CO77" s="84">
        <f t="shared" si="136"/>
        <v>13511.068600000001</v>
      </c>
      <c r="CP77" s="84">
        <f t="shared" si="67"/>
        <v>44.362147076302769</v>
      </c>
      <c r="CQ77" s="84">
        <f t="shared" si="136"/>
        <v>60000</v>
      </c>
      <c r="CR77" s="84">
        <f t="shared" si="136"/>
        <v>9800.2068400000007</v>
      </c>
      <c r="CS77" s="84">
        <f t="shared" ref="CS77" si="137">CR77/CQ77*100</f>
        <v>16.333678066666668</v>
      </c>
      <c r="CT77" s="84">
        <f t="shared" si="136"/>
        <v>0</v>
      </c>
      <c r="CU77" s="84">
        <f t="shared" si="136"/>
        <v>0</v>
      </c>
      <c r="CV77" s="84">
        <f t="shared" si="136"/>
        <v>0</v>
      </c>
      <c r="CW77" s="84">
        <f t="shared" ref="CW77:CY77" si="138">CW78+CW79+CW80+CW81+CW82+CW83+CW84+CW85+CW86+CW87+CW88+CW89+CW90+CW91+CW92+CW93</f>
        <v>531.9</v>
      </c>
      <c r="CX77" s="84">
        <f t="shared" si="138"/>
        <v>0</v>
      </c>
      <c r="CY77" s="84">
        <f t="shared" si="138"/>
        <v>0</v>
      </c>
      <c r="CZ77" s="84">
        <f t="shared" ref="CZ77:DB77" si="139">CZ78+CZ79+CZ80+CZ81+CZ82+CZ83+CZ84+CZ85+CZ86+CZ87+CZ88+CZ89+CZ90+CZ91+CZ92+CZ93</f>
        <v>0</v>
      </c>
      <c r="DA77" s="84">
        <f t="shared" si="139"/>
        <v>0</v>
      </c>
      <c r="DB77" s="84">
        <f t="shared" si="139"/>
        <v>0</v>
      </c>
      <c r="DC77" s="84">
        <f t="shared" ref="DC77:DE77" si="140">DC78+DC79+DC80+DC81+DC82+DC83+DC84+DC85+DC86+DC87+DC88+DC89+DC90+DC91+DC92+DC93</f>
        <v>1260.3</v>
      </c>
      <c r="DD77" s="84">
        <f t="shared" si="140"/>
        <v>0</v>
      </c>
      <c r="DE77" s="84">
        <f t="shared" si="140"/>
        <v>0</v>
      </c>
      <c r="DF77" s="84">
        <f t="shared" ref="DF77:DG77" si="141">DF78+DF79+DF80+DF81+DF82+DF83+DF84+DF85+DF86+DF87+DF88+DF89+DF90+DF91+DF92+DF93</f>
        <v>3137.5</v>
      </c>
      <c r="DG77" s="84">
        <f t="shared" si="141"/>
        <v>25.239930000000001</v>
      </c>
      <c r="DH77" s="84">
        <f t="shared" ref="DH77:DH94" si="142">DG77/DF77*100</f>
        <v>0.80445992031872515</v>
      </c>
    </row>
    <row r="78" spans="1:112" s="35" customFormat="1" ht="15.75" x14ac:dyDescent="0.25">
      <c r="A78" s="59" t="s">
        <v>341</v>
      </c>
      <c r="B78" s="119">
        <f t="shared" si="129"/>
        <v>92880.96123999999</v>
      </c>
      <c r="C78" s="119">
        <f t="shared" si="129"/>
        <v>31252.499879999999</v>
      </c>
      <c r="D78" s="14">
        <f t="shared" si="58"/>
        <v>33.647907453546935</v>
      </c>
      <c r="E78" s="15"/>
      <c r="F78" s="14"/>
      <c r="G78" s="14"/>
      <c r="H78" s="15"/>
      <c r="I78" s="15"/>
      <c r="J78" s="14"/>
      <c r="K78" s="14">
        <v>1943.9</v>
      </c>
      <c r="L78" s="14">
        <v>1943.8965000000001</v>
      </c>
      <c r="M78" s="15">
        <f>L78/K78*100</f>
        <v>99.999819949585884</v>
      </c>
      <c r="N78" s="15"/>
      <c r="O78" s="14"/>
      <c r="P78" s="15"/>
      <c r="Q78" s="15">
        <v>0</v>
      </c>
      <c r="R78" s="15">
        <v>0</v>
      </c>
      <c r="S78" s="14"/>
      <c r="T78" s="15">
        <v>3467.4</v>
      </c>
      <c r="U78" s="15">
        <v>1811.2518400000001</v>
      </c>
      <c r="V78" s="14">
        <f>U78/T78*100</f>
        <v>52.236599180942498</v>
      </c>
      <c r="W78" s="15">
        <v>102.04082</v>
      </c>
      <c r="X78" s="15">
        <v>102.04082000000001</v>
      </c>
      <c r="Y78" s="14">
        <f>X78/W78*100</f>
        <v>100.00000000000003</v>
      </c>
      <c r="Z78" s="14">
        <v>51.020420000000001</v>
      </c>
      <c r="AA78" s="14">
        <v>51.020420000000001</v>
      </c>
      <c r="AB78" s="14">
        <f>AA78/Z78*100</f>
        <v>100</v>
      </c>
      <c r="AC78" s="15"/>
      <c r="AD78" s="15"/>
      <c r="AE78" s="14"/>
      <c r="AF78" s="14"/>
      <c r="AG78" s="14"/>
      <c r="AH78" s="14"/>
      <c r="AI78" s="15">
        <v>0</v>
      </c>
      <c r="AJ78" s="15"/>
      <c r="AK78" s="14"/>
      <c r="AL78" s="15">
        <v>35119.699999999997</v>
      </c>
      <c r="AM78" s="15">
        <v>12140.25073</v>
      </c>
      <c r="AN78" s="15">
        <f t="shared" si="64"/>
        <v>34.568207387876321</v>
      </c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>
        <v>5071.3</v>
      </c>
      <c r="BB78" s="15">
        <v>1667.7310400000001</v>
      </c>
      <c r="BC78" s="15">
        <f t="shared" si="82"/>
        <v>32.885671129690614</v>
      </c>
      <c r="BD78" s="15"/>
      <c r="BE78" s="100"/>
      <c r="BF78" s="14"/>
      <c r="BG78" s="15"/>
      <c r="BH78" s="100"/>
      <c r="BI78" s="100"/>
      <c r="BJ78" s="15"/>
      <c r="BK78" s="100"/>
      <c r="BL78" s="100"/>
      <c r="BM78" s="15"/>
      <c r="BN78" s="100"/>
      <c r="BO78" s="100"/>
      <c r="BP78" s="15"/>
      <c r="BQ78" s="100"/>
      <c r="BR78" s="100"/>
      <c r="BS78" s="15"/>
      <c r="BT78" s="100"/>
      <c r="BU78" s="100"/>
      <c r="BV78" s="15"/>
      <c r="BW78" s="100"/>
      <c r="BX78" s="100"/>
      <c r="BY78" s="15"/>
      <c r="BZ78" s="100"/>
      <c r="CA78" s="100"/>
      <c r="CB78" s="15">
        <v>460.7</v>
      </c>
      <c r="CC78" s="100"/>
      <c r="CD78" s="100"/>
      <c r="CE78" s="15">
        <v>11278.9</v>
      </c>
      <c r="CF78" s="100"/>
      <c r="CG78" s="100"/>
      <c r="CH78" s="15"/>
      <c r="CI78" s="15"/>
      <c r="CJ78" s="15"/>
      <c r="CK78" s="15"/>
      <c r="CL78" s="100"/>
      <c r="CM78" s="100"/>
      <c r="CN78" s="15">
        <v>30456.3</v>
      </c>
      <c r="CO78" s="15">
        <v>13511.068600000001</v>
      </c>
      <c r="CP78" s="15">
        <f t="shared" si="67"/>
        <v>44.362147076302769</v>
      </c>
      <c r="CQ78" s="15"/>
      <c r="CR78" s="100"/>
      <c r="CS78" s="15"/>
      <c r="CT78" s="15"/>
      <c r="CU78" s="100"/>
      <c r="CV78" s="100"/>
      <c r="CW78" s="15">
        <v>531.9</v>
      </c>
      <c r="CX78" s="100"/>
      <c r="CY78" s="100"/>
      <c r="CZ78" s="15"/>
      <c r="DA78" s="100"/>
      <c r="DB78" s="100"/>
      <c r="DC78" s="15">
        <v>1260.3</v>
      </c>
      <c r="DD78" s="100"/>
      <c r="DE78" s="100"/>
      <c r="DF78" s="15">
        <v>3137.5</v>
      </c>
      <c r="DG78" s="15">
        <v>25.239930000000001</v>
      </c>
      <c r="DH78" s="15">
        <f t="shared" si="142"/>
        <v>0.80445992031872515</v>
      </c>
    </row>
    <row r="79" spans="1:112" s="35" customFormat="1" ht="15.75" x14ac:dyDescent="0.25">
      <c r="A79" s="59" t="s">
        <v>340</v>
      </c>
      <c r="B79" s="119">
        <f t="shared" si="129"/>
        <v>79544</v>
      </c>
      <c r="C79" s="119">
        <f t="shared" si="129"/>
        <v>26663.609730000004</v>
      </c>
      <c r="D79" s="14">
        <f>C79/B79*100</f>
        <v>33.520579465453089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>
        <v>15720</v>
      </c>
      <c r="AJ79" s="14">
        <v>15719.983890000001</v>
      </c>
      <c r="AK79" s="14">
        <f>AJ79/AI79*100</f>
        <v>99.999897519083987</v>
      </c>
      <c r="AL79" s="108"/>
      <c r="AM79" s="108"/>
      <c r="AN79" s="108"/>
      <c r="AO79" s="14"/>
      <c r="AP79" s="14"/>
      <c r="AQ79" s="101"/>
      <c r="AR79" s="14"/>
      <c r="AS79" s="14"/>
      <c r="AT79" s="101"/>
      <c r="AU79" s="15">
        <v>3747.5</v>
      </c>
      <c r="AV79" s="15">
        <v>1120.5506200000002</v>
      </c>
      <c r="AW79" s="15">
        <f>AV79/AU79*100</f>
        <v>29.901284056037365</v>
      </c>
      <c r="AX79" s="15">
        <v>76.5</v>
      </c>
      <c r="AY79" s="15">
        <v>22.868380000000002</v>
      </c>
      <c r="AZ79" s="15">
        <f>AY79/AX79*100</f>
        <v>29.893307189542483</v>
      </c>
      <c r="BA79" s="14"/>
      <c r="BB79" s="14"/>
      <c r="BC79" s="101"/>
      <c r="BD79" s="14"/>
      <c r="BE79" s="14"/>
      <c r="BF79" s="14"/>
      <c r="BG79" s="14"/>
      <c r="BH79" s="14"/>
      <c r="BI79" s="101"/>
      <c r="BJ79" s="14"/>
      <c r="BK79" s="14"/>
      <c r="BL79" s="101"/>
      <c r="BM79" s="14"/>
      <c r="BN79" s="14"/>
      <c r="BO79" s="101"/>
      <c r="BP79" s="14"/>
      <c r="BQ79" s="14"/>
      <c r="BR79" s="101"/>
      <c r="BS79" s="14"/>
      <c r="BT79" s="14"/>
      <c r="BU79" s="101"/>
      <c r="BV79" s="14"/>
      <c r="BW79" s="14"/>
      <c r="BX79" s="101"/>
      <c r="BY79" s="14"/>
      <c r="BZ79" s="14"/>
      <c r="CA79" s="101"/>
      <c r="CB79" s="14"/>
      <c r="CC79" s="14"/>
      <c r="CD79" s="101"/>
      <c r="CE79" s="14"/>
      <c r="CF79" s="14"/>
      <c r="CG79" s="101"/>
      <c r="CH79" s="14"/>
      <c r="CI79" s="14"/>
      <c r="CJ79" s="101"/>
      <c r="CK79" s="15"/>
      <c r="CL79" s="14"/>
      <c r="CM79" s="101"/>
      <c r="CN79" s="15"/>
      <c r="CO79" s="14"/>
      <c r="CP79" s="101"/>
      <c r="CQ79" s="15">
        <v>60000</v>
      </c>
      <c r="CR79" s="15">
        <v>9800.2068400000007</v>
      </c>
      <c r="CS79" s="15">
        <f>CR79/CQ79*100</f>
        <v>16.333678066666668</v>
      </c>
      <c r="CT79" s="15"/>
      <c r="CU79" s="14"/>
      <c r="CV79" s="101"/>
      <c r="CW79" s="15"/>
      <c r="CX79" s="14"/>
      <c r="CY79" s="101"/>
      <c r="CZ79" s="15"/>
      <c r="DA79" s="14"/>
      <c r="DB79" s="101"/>
      <c r="DC79" s="15"/>
      <c r="DD79" s="14"/>
      <c r="DE79" s="101"/>
      <c r="DF79" s="15"/>
      <c r="DG79" s="14"/>
      <c r="DH79" s="15"/>
    </row>
    <row r="80" spans="1:112" s="35" customFormat="1" ht="15.75" x14ac:dyDescent="0.25">
      <c r="A80" s="59" t="s">
        <v>315</v>
      </c>
      <c r="B80" s="119">
        <f t="shared" si="129"/>
        <v>886.78499999999997</v>
      </c>
      <c r="C80" s="119">
        <f t="shared" si="129"/>
        <v>0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>
        <v>886.78499999999997</v>
      </c>
      <c r="AG80" s="14"/>
      <c r="AH80" s="14"/>
      <c r="AI80" s="14"/>
      <c r="AJ80" s="14"/>
      <c r="AK80" s="14"/>
      <c r="AL80" s="108"/>
      <c r="AM80" s="108"/>
      <c r="AN80" s="108"/>
      <c r="AO80" s="14"/>
      <c r="AP80" s="14"/>
      <c r="AQ80" s="101"/>
      <c r="AR80" s="14"/>
      <c r="AS80" s="14"/>
      <c r="AT80" s="101"/>
      <c r="AU80" s="14"/>
      <c r="AV80" s="14"/>
      <c r="AW80" s="101"/>
      <c r="AX80" s="14"/>
      <c r="AY80" s="14"/>
      <c r="AZ80" s="101"/>
      <c r="BA80" s="14"/>
      <c r="BB80" s="14"/>
      <c r="BC80" s="101"/>
      <c r="BD80" s="14"/>
      <c r="BE80" s="14"/>
      <c r="BF80" s="14"/>
      <c r="BG80" s="14"/>
      <c r="BH80" s="14"/>
      <c r="BI80" s="101"/>
      <c r="BJ80" s="14"/>
      <c r="BK80" s="14"/>
      <c r="BL80" s="101"/>
      <c r="BM80" s="14"/>
      <c r="BN80" s="14"/>
      <c r="BO80" s="101"/>
      <c r="BP80" s="14"/>
      <c r="BQ80" s="14"/>
      <c r="BR80" s="101"/>
      <c r="BS80" s="14"/>
      <c r="BT80" s="14"/>
      <c r="BU80" s="101"/>
      <c r="BV80" s="14"/>
      <c r="BW80" s="14"/>
      <c r="BX80" s="101"/>
      <c r="BY80" s="14"/>
      <c r="BZ80" s="14"/>
      <c r="CA80" s="101"/>
      <c r="CB80" s="14"/>
      <c r="CC80" s="14"/>
      <c r="CD80" s="101"/>
      <c r="CE80" s="14"/>
      <c r="CF80" s="14"/>
      <c r="CG80" s="101"/>
      <c r="CH80" s="14"/>
      <c r="CI80" s="14"/>
      <c r="CJ80" s="101"/>
      <c r="CK80" s="15"/>
      <c r="CL80" s="14"/>
      <c r="CM80" s="101"/>
      <c r="CN80" s="15"/>
      <c r="CO80" s="14"/>
      <c r="CP80" s="101"/>
      <c r="CQ80" s="15"/>
      <c r="CR80" s="14"/>
      <c r="CS80" s="101"/>
      <c r="CT80" s="15"/>
      <c r="CU80" s="14"/>
      <c r="CV80" s="101"/>
      <c r="CW80" s="15"/>
      <c r="CX80" s="14"/>
      <c r="CY80" s="101"/>
      <c r="CZ80" s="15"/>
      <c r="DA80" s="14"/>
      <c r="DB80" s="101"/>
      <c r="DC80" s="15"/>
      <c r="DD80" s="14"/>
      <c r="DE80" s="101"/>
      <c r="DF80" s="15"/>
      <c r="DG80" s="14"/>
      <c r="DH80" s="15"/>
    </row>
    <row r="81" spans="1:112" s="35" customFormat="1" ht="15.75" x14ac:dyDescent="0.25">
      <c r="A81" s="59" t="s">
        <v>518</v>
      </c>
      <c r="B81" s="119">
        <f t="shared" si="129"/>
        <v>0</v>
      </c>
      <c r="C81" s="119">
        <f t="shared" si="129"/>
        <v>0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08"/>
      <c r="AM81" s="108"/>
      <c r="AN81" s="108"/>
      <c r="AO81" s="14"/>
      <c r="AP81" s="14"/>
      <c r="AQ81" s="101"/>
      <c r="AR81" s="14"/>
      <c r="AS81" s="14"/>
      <c r="AT81" s="101"/>
      <c r="AU81" s="14"/>
      <c r="AV81" s="14"/>
      <c r="AW81" s="101"/>
      <c r="AX81" s="14"/>
      <c r="AY81" s="14"/>
      <c r="AZ81" s="101"/>
      <c r="BA81" s="14"/>
      <c r="BB81" s="14"/>
      <c r="BC81" s="101"/>
      <c r="BD81" s="14"/>
      <c r="BE81" s="14"/>
      <c r="BF81" s="14"/>
      <c r="BG81" s="14"/>
      <c r="BH81" s="14"/>
      <c r="BI81" s="101"/>
      <c r="BJ81" s="14"/>
      <c r="BK81" s="14"/>
      <c r="BL81" s="101"/>
      <c r="BM81" s="14"/>
      <c r="BN81" s="14"/>
      <c r="BO81" s="101"/>
      <c r="BP81" s="14"/>
      <c r="BQ81" s="14"/>
      <c r="BR81" s="101"/>
      <c r="BS81" s="14"/>
      <c r="BT81" s="14"/>
      <c r="BU81" s="101"/>
      <c r="BV81" s="14"/>
      <c r="BW81" s="14"/>
      <c r="BX81" s="101"/>
      <c r="BY81" s="14"/>
      <c r="BZ81" s="14"/>
      <c r="CA81" s="101"/>
      <c r="CB81" s="14"/>
      <c r="CC81" s="14"/>
      <c r="CD81" s="101"/>
      <c r="CE81" s="14"/>
      <c r="CF81" s="14"/>
      <c r="CG81" s="101"/>
      <c r="CH81" s="14"/>
      <c r="CI81" s="14"/>
      <c r="CJ81" s="101"/>
      <c r="CK81" s="15"/>
      <c r="CL81" s="14"/>
      <c r="CM81" s="101"/>
      <c r="CN81" s="15"/>
      <c r="CO81" s="14"/>
      <c r="CP81" s="101"/>
      <c r="CQ81" s="15"/>
      <c r="CR81" s="14"/>
      <c r="CS81" s="101"/>
      <c r="CT81" s="15"/>
      <c r="CU81" s="14"/>
      <c r="CV81" s="101"/>
      <c r="CW81" s="15"/>
      <c r="CX81" s="14"/>
      <c r="CY81" s="101"/>
      <c r="CZ81" s="15"/>
      <c r="DA81" s="14"/>
      <c r="DB81" s="101"/>
      <c r="DC81" s="15"/>
      <c r="DD81" s="14"/>
      <c r="DE81" s="101"/>
      <c r="DF81" s="15"/>
      <c r="DG81" s="14"/>
      <c r="DH81" s="15"/>
    </row>
    <row r="82" spans="1:112" s="35" customFormat="1" ht="15.75" x14ac:dyDescent="0.25">
      <c r="A82" s="59" t="s">
        <v>519</v>
      </c>
      <c r="B82" s="119">
        <f t="shared" si="129"/>
        <v>0</v>
      </c>
      <c r="C82" s="119">
        <f t="shared" si="129"/>
        <v>0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08"/>
      <c r="AM82" s="108"/>
      <c r="AN82" s="108"/>
      <c r="AO82" s="14"/>
      <c r="AP82" s="14"/>
      <c r="AQ82" s="101"/>
      <c r="AR82" s="14"/>
      <c r="AS82" s="14"/>
      <c r="AT82" s="101"/>
      <c r="AU82" s="14"/>
      <c r="AV82" s="14"/>
      <c r="AW82" s="101"/>
      <c r="AX82" s="14"/>
      <c r="AY82" s="14"/>
      <c r="AZ82" s="101"/>
      <c r="BA82" s="14"/>
      <c r="BB82" s="14"/>
      <c r="BC82" s="101"/>
      <c r="BD82" s="14"/>
      <c r="BE82" s="14"/>
      <c r="BF82" s="14"/>
      <c r="BG82" s="14"/>
      <c r="BH82" s="14"/>
      <c r="BI82" s="101"/>
      <c r="BJ82" s="14"/>
      <c r="BK82" s="14"/>
      <c r="BL82" s="101"/>
      <c r="BM82" s="14"/>
      <c r="BN82" s="14"/>
      <c r="BO82" s="101"/>
      <c r="BP82" s="14"/>
      <c r="BQ82" s="14"/>
      <c r="BR82" s="101"/>
      <c r="BS82" s="14"/>
      <c r="BT82" s="14"/>
      <c r="BU82" s="101"/>
      <c r="BV82" s="14"/>
      <c r="BW82" s="14"/>
      <c r="BX82" s="101"/>
      <c r="BY82" s="14"/>
      <c r="BZ82" s="14"/>
      <c r="CA82" s="101"/>
      <c r="CB82" s="14"/>
      <c r="CC82" s="14"/>
      <c r="CD82" s="101"/>
      <c r="CE82" s="14"/>
      <c r="CF82" s="14"/>
      <c r="CG82" s="101"/>
      <c r="CH82" s="14"/>
      <c r="CI82" s="14"/>
      <c r="CJ82" s="101"/>
      <c r="CK82" s="15"/>
      <c r="CL82" s="14"/>
      <c r="CM82" s="101"/>
      <c r="CN82" s="15"/>
      <c r="CO82" s="14"/>
      <c r="CP82" s="101"/>
      <c r="CQ82" s="15"/>
      <c r="CR82" s="14"/>
      <c r="CS82" s="101"/>
      <c r="CT82" s="15"/>
      <c r="CU82" s="14"/>
      <c r="CV82" s="101"/>
      <c r="CW82" s="15"/>
      <c r="CX82" s="14"/>
      <c r="CY82" s="101"/>
      <c r="CZ82" s="15"/>
      <c r="DA82" s="14"/>
      <c r="DB82" s="101"/>
      <c r="DC82" s="15"/>
      <c r="DD82" s="14"/>
      <c r="DE82" s="101"/>
      <c r="DF82" s="15"/>
      <c r="DG82" s="14"/>
      <c r="DH82" s="15"/>
    </row>
    <row r="83" spans="1:112" s="35" customFormat="1" ht="15.75" x14ac:dyDescent="0.25">
      <c r="A83" s="59" t="s">
        <v>521</v>
      </c>
      <c r="B83" s="119">
        <f t="shared" si="129"/>
        <v>823.10199999999998</v>
      </c>
      <c r="C83" s="119">
        <f t="shared" si="129"/>
        <v>0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>
        <v>823.10199999999998</v>
      </c>
      <c r="AG83" s="14"/>
      <c r="AH83" s="14"/>
      <c r="AI83" s="14"/>
      <c r="AJ83" s="14"/>
      <c r="AK83" s="14"/>
      <c r="AL83" s="108"/>
      <c r="AM83" s="108"/>
      <c r="AN83" s="108"/>
      <c r="AO83" s="14"/>
      <c r="AP83" s="14"/>
      <c r="AQ83" s="101"/>
      <c r="AR83" s="14"/>
      <c r="AS83" s="14"/>
      <c r="AT83" s="101"/>
      <c r="AU83" s="14"/>
      <c r="AV83" s="14"/>
      <c r="AW83" s="101"/>
      <c r="AX83" s="14"/>
      <c r="AY83" s="14"/>
      <c r="AZ83" s="101"/>
      <c r="BA83" s="14"/>
      <c r="BB83" s="14"/>
      <c r="BC83" s="101"/>
      <c r="BD83" s="14"/>
      <c r="BE83" s="14"/>
      <c r="BF83" s="14"/>
      <c r="BG83" s="14"/>
      <c r="BH83" s="14"/>
      <c r="BI83" s="101"/>
      <c r="BJ83" s="14"/>
      <c r="BK83" s="14"/>
      <c r="BL83" s="101"/>
      <c r="BM83" s="14"/>
      <c r="BN83" s="14"/>
      <c r="BO83" s="101"/>
      <c r="BP83" s="14"/>
      <c r="BQ83" s="14"/>
      <c r="BR83" s="101"/>
      <c r="BS83" s="14"/>
      <c r="BT83" s="14"/>
      <c r="BU83" s="101"/>
      <c r="BV83" s="14"/>
      <c r="BW83" s="14"/>
      <c r="BX83" s="101"/>
      <c r="BY83" s="14"/>
      <c r="BZ83" s="14"/>
      <c r="CA83" s="101"/>
      <c r="CB83" s="14"/>
      <c r="CC83" s="14"/>
      <c r="CD83" s="101"/>
      <c r="CE83" s="14"/>
      <c r="CF83" s="14"/>
      <c r="CG83" s="101"/>
      <c r="CH83" s="14"/>
      <c r="CI83" s="14"/>
      <c r="CJ83" s="101"/>
      <c r="CK83" s="15"/>
      <c r="CL83" s="14"/>
      <c r="CM83" s="101"/>
      <c r="CN83" s="15"/>
      <c r="CO83" s="14"/>
      <c r="CP83" s="101"/>
      <c r="CQ83" s="15"/>
      <c r="CR83" s="14"/>
      <c r="CS83" s="101"/>
      <c r="CT83" s="15"/>
      <c r="CU83" s="14"/>
      <c r="CV83" s="101"/>
      <c r="CW83" s="15"/>
      <c r="CX83" s="14"/>
      <c r="CY83" s="101"/>
      <c r="CZ83" s="15"/>
      <c r="DA83" s="14"/>
      <c r="DB83" s="101"/>
      <c r="DC83" s="15"/>
      <c r="DD83" s="14"/>
      <c r="DE83" s="101"/>
      <c r="DF83" s="15"/>
      <c r="DG83" s="14"/>
      <c r="DH83" s="15"/>
    </row>
    <row r="84" spans="1:112" s="35" customFormat="1" ht="15.75" x14ac:dyDescent="0.25">
      <c r="A84" s="59" t="s">
        <v>520</v>
      </c>
      <c r="B84" s="119">
        <f t="shared" si="129"/>
        <v>870</v>
      </c>
      <c r="C84" s="119">
        <f t="shared" si="129"/>
        <v>0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>
        <v>870</v>
      </c>
      <c r="AG84" s="14"/>
      <c r="AH84" s="14"/>
      <c r="AI84" s="14"/>
      <c r="AJ84" s="14"/>
      <c r="AK84" s="14"/>
      <c r="AL84" s="108"/>
      <c r="AM84" s="108"/>
      <c r="AN84" s="108"/>
      <c r="AO84" s="14"/>
      <c r="AP84" s="14"/>
      <c r="AQ84" s="101"/>
      <c r="AR84" s="14"/>
      <c r="AS84" s="14"/>
      <c r="AT84" s="101"/>
      <c r="AU84" s="14"/>
      <c r="AV84" s="14"/>
      <c r="AW84" s="101"/>
      <c r="AX84" s="14"/>
      <c r="AY84" s="14"/>
      <c r="AZ84" s="101"/>
      <c r="BA84" s="14"/>
      <c r="BB84" s="14"/>
      <c r="BC84" s="101"/>
      <c r="BD84" s="14"/>
      <c r="BE84" s="14"/>
      <c r="BF84" s="14"/>
      <c r="BG84" s="14"/>
      <c r="BH84" s="14"/>
      <c r="BI84" s="101"/>
      <c r="BJ84" s="14"/>
      <c r="BK84" s="14"/>
      <c r="BL84" s="101"/>
      <c r="BM84" s="14"/>
      <c r="BN84" s="14"/>
      <c r="BO84" s="101"/>
      <c r="BP84" s="14"/>
      <c r="BQ84" s="14"/>
      <c r="BR84" s="101"/>
      <c r="BS84" s="14"/>
      <c r="BT84" s="14"/>
      <c r="BU84" s="101"/>
      <c r="BV84" s="14"/>
      <c r="BW84" s="14"/>
      <c r="BX84" s="101"/>
      <c r="BY84" s="14"/>
      <c r="BZ84" s="14"/>
      <c r="CA84" s="101"/>
      <c r="CB84" s="14"/>
      <c r="CC84" s="14"/>
      <c r="CD84" s="101"/>
      <c r="CE84" s="14"/>
      <c r="CF84" s="14"/>
      <c r="CG84" s="101"/>
      <c r="CH84" s="14"/>
      <c r="CI84" s="14"/>
      <c r="CJ84" s="101"/>
      <c r="CK84" s="15"/>
      <c r="CL84" s="14"/>
      <c r="CM84" s="101"/>
      <c r="CN84" s="15"/>
      <c r="CO84" s="14"/>
      <c r="CP84" s="101"/>
      <c r="CQ84" s="15"/>
      <c r="CR84" s="14"/>
      <c r="CS84" s="101"/>
      <c r="CT84" s="15"/>
      <c r="CU84" s="14"/>
      <c r="CV84" s="101"/>
      <c r="CW84" s="15"/>
      <c r="CX84" s="14"/>
      <c r="CY84" s="101"/>
      <c r="CZ84" s="15"/>
      <c r="DA84" s="14"/>
      <c r="DB84" s="101"/>
      <c r="DC84" s="15"/>
      <c r="DD84" s="14"/>
      <c r="DE84" s="101"/>
      <c r="DF84" s="15"/>
      <c r="DG84" s="14"/>
      <c r="DH84" s="15"/>
    </row>
    <row r="85" spans="1:112" s="35" customFormat="1" ht="15.75" x14ac:dyDescent="0.25">
      <c r="A85" s="59" t="s">
        <v>419</v>
      </c>
      <c r="B85" s="119">
        <f t="shared" si="129"/>
        <v>456.7</v>
      </c>
      <c r="C85" s="119">
        <f t="shared" si="129"/>
        <v>0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08"/>
      <c r="AM85" s="108"/>
      <c r="AN85" s="108"/>
      <c r="AO85" s="14"/>
      <c r="AP85" s="14"/>
      <c r="AQ85" s="101"/>
      <c r="AR85" s="14"/>
      <c r="AS85" s="14"/>
      <c r="AT85" s="101"/>
      <c r="AU85" s="14"/>
      <c r="AV85" s="14"/>
      <c r="AW85" s="101"/>
      <c r="AX85" s="14"/>
      <c r="AY85" s="14"/>
      <c r="AZ85" s="101"/>
      <c r="BA85" s="14"/>
      <c r="BB85" s="14"/>
      <c r="BC85" s="101"/>
      <c r="BD85" s="14"/>
      <c r="BE85" s="14"/>
      <c r="BF85" s="14"/>
      <c r="BG85" s="14"/>
      <c r="BH85" s="14"/>
      <c r="BI85" s="101"/>
      <c r="BJ85" s="14"/>
      <c r="BK85" s="14"/>
      <c r="BL85" s="101"/>
      <c r="BM85" s="14"/>
      <c r="BN85" s="14"/>
      <c r="BO85" s="101"/>
      <c r="BP85" s="14"/>
      <c r="BQ85" s="14"/>
      <c r="BR85" s="101"/>
      <c r="BS85" s="14"/>
      <c r="BT85" s="14"/>
      <c r="BU85" s="101"/>
      <c r="BV85" s="14">
        <v>456.7</v>
      </c>
      <c r="BW85" s="14"/>
      <c r="BX85" s="101"/>
      <c r="BY85" s="14"/>
      <c r="BZ85" s="14"/>
      <c r="CA85" s="101"/>
      <c r="CB85" s="14"/>
      <c r="CC85" s="14"/>
      <c r="CD85" s="101"/>
      <c r="CE85" s="14"/>
      <c r="CF85" s="14"/>
      <c r="CG85" s="101"/>
      <c r="CH85" s="14"/>
      <c r="CI85" s="14"/>
      <c r="CJ85" s="101"/>
      <c r="CK85" s="15"/>
      <c r="CL85" s="14"/>
      <c r="CM85" s="101"/>
      <c r="CN85" s="15"/>
      <c r="CO85" s="14"/>
      <c r="CP85" s="101"/>
      <c r="CQ85" s="15"/>
      <c r="CR85" s="14"/>
      <c r="CS85" s="101"/>
      <c r="CT85" s="15"/>
      <c r="CU85" s="14"/>
      <c r="CV85" s="101"/>
      <c r="CW85" s="15"/>
      <c r="CX85" s="14"/>
      <c r="CY85" s="101"/>
      <c r="CZ85" s="15"/>
      <c r="DA85" s="14"/>
      <c r="DB85" s="101"/>
      <c r="DC85" s="15"/>
      <c r="DD85" s="14"/>
      <c r="DE85" s="101"/>
      <c r="DF85" s="15"/>
      <c r="DG85" s="14"/>
      <c r="DH85" s="15"/>
    </row>
    <row r="86" spans="1:112" s="35" customFormat="1" ht="15.75" x14ac:dyDescent="0.25">
      <c r="A86" s="59" t="s">
        <v>522</v>
      </c>
      <c r="B86" s="119">
        <f t="shared" si="129"/>
        <v>999.57799999999997</v>
      </c>
      <c r="C86" s="119">
        <f t="shared" si="129"/>
        <v>0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>
        <v>999.57799999999997</v>
      </c>
      <c r="AG86" s="14"/>
      <c r="AH86" s="14"/>
      <c r="AI86" s="14"/>
      <c r="AJ86" s="14"/>
      <c r="AK86" s="14"/>
      <c r="AL86" s="108"/>
      <c r="AM86" s="108"/>
      <c r="AN86" s="108"/>
      <c r="AO86" s="14"/>
      <c r="AP86" s="14"/>
      <c r="AQ86" s="101"/>
      <c r="AR86" s="14"/>
      <c r="AS86" s="14"/>
      <c r="AT86" s="101"/>
      <c r="AU86" s="14"/>
      <c r="AV86" s="14"/>
      <c r="AW86" s="101"/>
      <c r="AX86" s="14"/>
      <c r="AY86" s="14"/>
      <c r="AZ86" s="101"/>
      <c r="BA86" s="14"/>
      <c r="BB86" s="14"/>
      <c r="BC86" s="101"/>
      <c r="BD86" s="14"/>
      <c r="BE86" s="14"/>
      <c r="BF86" s="14"/>
      <c r="BG86" s="14"/>
      <c r="BH86" s="14"/>
      <c r="BI86" s="101"/>
      <c r="BJ86" s="14"/>
      <c r="BK86" s="14"/>
      <c r="BL86" s="101"/>
      <c r="BM86" s="14"/>
      <c r="BN86" s="14"/>
      <c r="BO86" s="101"/>
      <c r="BP86" s="14"/>
      <c r="BQ86" s="14"/>
      <c r="BR86" s="101"/>
      <c r="BS86" s="14"/>
      <c r="BT86" s="14"/>
      <c r="BU86" s="101"/>
      <c r="BV86" s="14"/>
      <c r="BW86" s="14"/>
      <c r="BX86" s="101"/>
      <c r="BY86" s="14"/>
      <c r="BZ86" s="14"/>
      <c r="CA86" s="101"/>
      <c r="CB86" s="14"/>
      <c r="CC86" s="14"/>
      <c r="CD86" s="101"/>
      <c r="CE86" s="14"/>
      <c r="CF86" s="14"/>
      <c r="CG86" s="101"/>
      <c r="CH86" s="14"/>
      <c r="CI86" s="14"/>
      <c r="CJ86" s="101"/>
      <c r="CK86" s="15"/>
      <c r="CL86" s="14"/>
      <c r="CM86" s="101"/>
      <c r="CN86" s="15"/>
      <c r="CO86" s="14"/>
      <c r="CP86" s="101"/>
      <c r="CQ86" s="15"/>
      <c r="CR86" s="14"/>
      <c r="CS86" s="101"/>
      <c r="CT86" s="15"/>
      <c r="CU86" s="14"/>
      <c r="CV86" s="101"/>
      <c r="CW86" s="15"/>
      <c r="CX86" s="14"/>
      <c r="CY86" s="101"/>
      <c r="CZ86" s="15"/>
      <c r="DA86" s="14"/>
      <c r="DB86" s="101"/>
      <c r="DC86" s="15"/>
      <c r="DD86" s="14"/>
      <c r="DE86" s="101"/>
      <c r="DF86" s="15"/>
      <c r="DG86" s="14"/>
      <c r="DH86" s="15"/>
    </row>
    <row r="87" spans="1:112" s="35" customFormat="1" ht="15.75" x14ac:dyDescent="0.25">
      <c r="A87" s="59" t="s">
        <v>523</v>
      </c>
      <c r="B87" s="119">
        <f t="shared" si="129"/>
        <v>751.41340000000002</v>
      </c>
      <c r="C87" s="119">
        <f t="shared" si="129"/>
        <v>0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>
        <v>751.41340000000002</v>
      </c>
      <c r="AG87" s="14"/>
      <c r="AH87" s="14"/>
      <c r="AI87" s="14"/>
      <c r="AJ87" s="14"/>
      <c r="AK87" s="14"/>
      <c r="AL87" s="108"/>
      <c r="AM87" s="108"/>
      <c r="AN87" s="108"/>
      <c r="AO87" s="14"/>
      <c r="AP87" s="14"/>
      <c r="AQ87" s="101"/>
      <c r="AR87" s="14"/>
      <c r="AS87" s="14"/>
      <c r="AT87" s="101"/>
      <c r="AU87" s="14"/>
      <c r="AV87" s="14"/>
      <c r="AW87" s="101"/>
      <c r="AX87" s="14"/>
      <c r="AY87" s="14"/>
      <c r="AZ87" s="101"/>
      <c r="BA87" s="14"/>
      <c r="BB87" s="14"/>
      <c r="BC87" s="101"/>
      <c r="BD87" s="14"/>
      <c r="BE87" s="14"/>
      <c r="BF87" s="14"/>
      <c r="BG87" s="14"/>
      <c r="BH87" s="14"/>
      <c r="BI87" s="101"/>
      <c r="BJ87" s="14"/>
      <c r="BK87" s="14"/>
      <c r="BL87" s="101"/>
      <c r="BM87" s="14"/>
      <c r="BN87" s="14"/>
      <c r="BO87" s="101"/>
      <c r="BP87" s="14"/>
      <c r="BQ87" s="14"/>
      <c r="BR87" s="101"/>
      <c r="BS87" s="14"/>
      <c r="BT87" s="14"/>
      <c r="BU87" s="101"/>
      <c r="BV87" s="14"/>
      <c r="BW87" s="14"/>
      <c r="BX87" s="101"/>
      <c r="BY87" s="14"/>
      <c r="BZ87" s="14"/>
      <c r="CA87" s="101"/>
      <c r="CB87" s="14"/>
      <c r="CC87" s="14"/>
      <c r="CD87" s="101"/>
      <c r="CE87" s="14"/>
      <c r="CF87" s="14"/>
      <c r="CG87" s="101"/>
      <c r="CH87" s="14"/>
      <c r="CI87" s="14"/>
      <c r="CJ87" s="101"/>
      <c r="CK87" s="15"/>
      <c r="CL87" s="14"/>
      <c r="CM87" s="101"/>
      <c r="CN87" s="15"/>
      <c r="CO87" s="14"/>
      <c r="CP87" s="101"/>
      <c r="CQ87" s="15"/>
      <c r="CR87" s="14"/>
      <c r="CS87" s="101"/>
      <c r="CT87" s="15"/>
      <c r="CU87" s="14"/>
      <c r="CV87" s="101"/>
      <c r="CW87" s="15"/>
      <c r="CX87" s="14"/>
      <c r="CY87" s="101"/>
      <c r="CZ87" s="15"/>
      <c r="DA87" s="14"/>
      <c r="DB87" s="101"/>
      <c r="DC87" s="15"/>
      <c r="DD87" s="14"/>
      <c r="DE87" s="101"/>
      <c r="DF87" s="15"/>
      <c r="DG87" s="14"/>
      <c r="DH87" s="15"/>
    </row>
    <row r="88" spans="1:112" s="35" customFormat="1" ht="15.75" x14ac:dyDescent="0.25">
      <c r="A88" s="59" t="s">
        <v>528</v>
      </c>
      <c r="B88" s="119">
        <f t="shared" si="129"/>
        <v>0</v>
      </c>
      <c r="C88" s="119">
        <f t="shared" si="129"/>
        <v>0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08"/>
      <c r="AM88" s="108"/>
      <c r="AN88" s="108"/>
      <c r="AO88" s="14"/>
      <c r="AP88" s="14"/>
      <c r="AQ88" s="101"/>
      <c r="AR88" s="14"/>
      <c r="AS88" s="14"/>
      <c r="AT88" s="101"/>
      <c r="AU88" s="14"/>
      <c r="AV88" s="14"/>
      <c r="AW88" s="101"/>
      <c r="AX88" s="14"/>
      <c r="AY88" s="14"/>
      <c r="AZ88" s="101"/>
      <c r="BA88" s="14"/>
      <c r="BB88" s="14"/>
      <c r="BC88" s="101"/>
      <c r="BD88" s="14"/>
      <c r="BE88" s="14"/>
      <c r="BF88" s="14"/>
      <c r="BG88" s="14"/>
      <c r="BH88" s="14"/>
      <c r="BI88" s="101"/>
      <c r="BJ88" s="14"/>
      <c r="BK88" s="14"/>
      <c r="BL88" s="101"/>
      <c r="BM88" s="14"/>
      <c r="BN88" s="14"/>
      <c r="BO88" s="101"/>
      <c r="BP88" s="14"/>
      <c r="BQ88" s="14"/>
      <c r="BR88" s="101"/>
      <c r="BS88" s="14"/>
      <c r="BT88" s="14"/>
      <c r="BU88" s="101"/>
      <c r="BV88" s="14"/>
      <c r="BW88" s="14"/>
      <c r="BX88" s="101"/>
      <c r="BY88" s="14"/>
      <c r="BZ88" s="14"/>
      <c r="CA88" s="101"/>
      <c r="CB88" s="14"/>
      <c r="CC88" s="14"/>
      <c r="CD88" s="101"/>
      <c r="CE88" s="14"/>
      <c r="CF88" s="14"/>
      <c r="CG88" s="101"/>
      <c r="CH88" s="14"/>
      <c r="CI88" s="14"/>
      <c r="CJ88" s="101"/>
      <c r="CK88" s="15"/>
      <c r="CL88" s="14"/>
      <c r="CM88" s="101"/>
      <c r="CN88" s="15"/>
      <c r="CO88" s="14"/>
      <c r="CP88" s="101"/>
      <c r="CQ88" s="15"/>
      <c r="CR88" s="14"/>
      <c r="CS88" s="101"/>
      <c r="CT88" s="15"/>
      <c r="CU88" s="14"/>
      <c r="CV88" s="101"/>
      <c r="CW88" s="15"/>
      <c r="CX88" s="14"/>
      <c r="CY88" s="101"/>
      <c r="CZ88" s="15"/>
      <c r="DA88" s="14"/>
      <c r="DB88" s="101"/>
      <c r="DC88" s="15"/>
      <c r="DD88" s="14"/>
      <c r="DE88" s="101"/>
      <c r="DF88" s="15"/>
      <c r="DG88" s="14"/>
      <c r="DH88" s="15"/>
    </row>
    <row r="89" spans="1:112" s="35" customFormat="1" ht="15.75" x14ac:dyDescent="0.25">
      <c r="A89" s="59" t="s">
        <v>339</v>
      </c>
      <c r="B89" s="119">
        <f t="shared" si="129"/>
        <v>970</v>
      </c>
      <c r="C89" s="119">
        <f t="shared" si="129"/>
        <v>0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>
        <v>970</v>
      </c>
      <c r="AG89" s="14"/>
      <c r="AH89" s="14"/>
      <c r="AI89" s="14"/>
      <c r="AJ89" s="14"/>
      <c r="AK89" s="14"/>
      <c r="AL89" s="108"/>
      <c r="AM89" s="108"/>
      <c r="AN89" s="108"/>
      <c r="AO89" s="14"/>
      <c r="AP89" s="14"/>
      <c r="AQ89" s="101"/>
      <c r="AR89" s="14"/>
      <c r="AS89" s="14"/>
      <c r="AT89" s="101"/>
      <c r="AU89" s="14"/>
      <c r="AV89" s="14"/>
      <c r="AW89" s="101"/>
      <c r="AX89" s="14"/>
      <c r="AY89" s="14"/>
      <c r="AZ89" s="101"/>
      <c r="BA89" s="14"/>
      <c r="BB89" s="14"/>
      <c r="BC89" s="101"/>
      <c r="BD89" s="14"/>
      <c r="BE89" s="14"/>
      <c r="BF89" s="14"/>
      <c r="BG89" s="14"/>
      <c r="BH89" s="14"/>
      <c r="BI89" s="101"/>
      <c r="BJ89" s="14"/>
      <c r="BK89" s="14"/>
      <c r="BL89" s="101"/>
      <c r="BM89" s="14"/>
      <c r="BN89" s="14"/>
      <c r="BO89" s="101"/>
      <c r="BP89" s="14"/>
      <c r="BQ89" s="14"/>
      <c r="BR89" s="101"/>
      <c r="BS89" s="14"/>
      <c r="BT89" s="14"/>
      <c r="BU89" s="101"/>
      <c r="BV89" s="14"/>
      <c r="BW89" s="14"/>
      <c r="BX89" s="14"/>
      <c r="BY89" s="14"/>
      <c r="BZ89" s="14"/>
      <c r="CA89" s="101"/>
      <c r="CB89" s="14"/>
      <c r="CC89" s="14"/>
      <c r="CD89" s="101"/>
      <c r="CE89" s="14"/>
      <c r="CF89" s="14"/>
      <c r="CG89" s="101"/>
      <c r="CH89" s="14"/>
      <c r="CI89" s="14"/>
      <c r="CJ89" s="101"/>
      <c r="CK89" s="15"/>
      <c r="CL89" s="14"/>
      <c r="CM89" s="101"/>
      <c r="CN89" s="15"/>
      <c r="CO89" s="14"/>
      <c r="CP89" s="101"/>
      <c r="CQ89" s="15"/>
      <c r="CR89" s="14"/>
      <c r="CS89" s="101"/>
      <c r="CT89" s="15"/>
      <c r="CU89" s="14"/>
      <c r="CV89" s="101"/>
      <c r="CW89" s="15"/>
      <c r="CX89" s="14"/>
      <c r="CY89" s="101"/>
      <c r="CZ89" s="15"/>
      <c r="DA89" s="14"/>
      <c r="DB89" s="101"/>
      <c r="DC89" s="15"/>
      <c r="DD89" s="14"/>
      <c r="DE89" s="101"/>
      <c r="DF89" s="15"/>
      <c r="DG89" s="14"/>
      <c r="DH89" s="15"/>
    </row>
    <row r="90" spans="1:112" s="35" customFormat="1" ht="15.75" x14ac:dyDescent="0.25">
      <c r="A90" s="59" t="s">
        <v>524</v>
      </c>
      <c r="B90" s="119">
        <f t="shared" si="129"/>
        <v>0</v>
      </c>
      <c r="C90" s="119">
        <f t="shared" si="129"/>
        <v>0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08"/>
      <c r="AM90" s="108"/>
      <c r="AN90" s="108"/>
      <c r="AO90" s="14"/>
      <c r="AP90" s="14"/>
      <c r="AQ90" s="101"/>
      <c r="AR90" s="14"/>
      <c r="AS90" s="14"/>
      <c r="AT90" s="101"/>
      <c r="AU90" s="14"/>
      <c r="AV90" s="14"/>
      <c r="AW90" s="101"/>
      <c r="AX90" s="14"/>
      <c r="AY90" s="14"/>
      <c r="AZ90" s="101"/>
      <c r="BA90" s="14"/>
      <c r="BB90" s="14"/>
      <c r="BC90" s="101"/>
      <c r="BD90" s="14"/>
      <c r="BE90" s="14"/>
      <c r="BF90" s="14"/>
      <c r="BG90" s="14"/>
      <c r="BH90" s="14"/>
      <c r="BI90" s="101"/>
      <c r="BJ90" s="14"/>
      <c r="BK90" s="14"/>
      <c r="BL90" s="101"/>
      <c r="BM90" s="14"/>
      <c r="BN90" s="14"/>
      <c r="BO90" s="101"/>
      <c r="BP90" s="14"/>
      <c r="BQ90" s="14"/>
      <c r="BR90" s="101"/>
      <c r="BS90" s="14"/>
      <c r="BT90" s="14"/>
      <c r="BU90" s="101"/>
      <c r="BV90" s="14"/>
      <c r="BW90" s="14"/>
      <c r="BX90" s="101"/>
      <c r="BY90" s="14"/>
      <c r="BZ90" s="14"/>
      <c r="CA90" s="101"/>
      <c r="CB90" s="14"/>
      <c r="CC90" s="14"/>
      <c r="CD90" s="101"/>
      <c r="CE90" s="14"/>
      <c r="CF90" s="14"/>
      <c r="CG90" s="101"/>
      <c r="CH90" s="14"/>
      <c r="CI90" s="14"/>
      <c r="CJ90" s="101"/>
      <c r="CK90" s="15"/>
      <c r="CL90" s="14"/>
      <c r="CM90" s="101"/>
      <c r="CN90" s="15"/>
      <c r="CO90" s="14"/>
      <c r="CP90" s="101"/>
      <c r="CQ90" s="15"/>
      <c r="CR90" s="14"/>
      <c r="CS90" s="101"/>
      <c r="CT90" s="15"/>
      <c r="CU90" s="14"/>
      <c r="CV90" s="101"/>
      <c r="CW90" s="15"/>
      <c r="CX90" s="14"/>
      <c r="CY90" s="101"/>
      <c r="CZ90" s="15"/>
      <c r="DA90" s="14"/>
      <c r="DB90" s="101"/>
      <c r="DC90" s="15"/>
      <c r="DD90" s="14"/>
      <c r="DE90" s="101"/>
      <c r="DF90" s="15"/>
      <c r="DG90" s="14"/>
      <c r="DH90" s="15"/>
    </row>
    <row r="91" spans="1:112" s="35" customFormat="1" ht="15.75" x14ac:dyDescent="0.25">
      <c r="A91" s="59" t="s">
        <v>525</v>
      </c>
      <c r="B91" s="119">
        <f t="shared" si="129"/>
        <v>29768.6</v>
      </c>
      <c r="C91" s="119">
        <f t="shared" si="129"/>
        <v>173.98573999999999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08"/>
      <c r="AM91" s="108"/>
      <c r="AN91" s="108"/>
      <c r="AO91" s="14"/>
      <c r="AP91" s="14"/>
      <c r="AQ91" s="101"/>
      <c r="AR91" s="14"/>
      <c r="AS91" s="14"/>
      <c r="AT91" s="101"/>
      <c r="AU91" s="14"/>
      <c r="AV91" s="14"/>
      <c r="AW91" s="101"/>
      <c r="AX91" s="14"/>
      <c r="AY91" s="14"/>
      <c r="AZ91" s="101"/>
      <c r="BA91" s="14"/>
      <c r="BB91" s="14"/>
      <c r="BC91" s="101"/>
      <c r="BD91" s="14">
        <v>29768.6</v>
      </c>
      <c r="BE91" s="14">
        <v>173.98573999999999</v>
      </c>
      <c r="BF91" s="14">
        <f>BE91/BD91*100</f>
        <v>0.58446060614204232</v>
      </c>
      <c r="BG91" s="14"/>
      <c r="BH91" s="14"/>
      <c r="BI91" s="101"/>
      <c r="BJ91" s="14"/>
      <c r="BK91" s="14"/>
      <c r="BL91" s="101"/>
      <c r="BM91" s="14"/>
      <c r="BN91" s="14"/>
      <c r="BO91" s="101"/>
      <c r="BP91" s="14"/>
      <c r="BQ91" s="14"/>
      <c r="BR91" s="101"/>
      <c r="BS91" s="14"/>
      <c r="BT91" s="14"/>
      <c r="BU91" s="101"/>
      <c r="BV91" s="14"/>
      <c r="BW91" s="14"/>
      <c r="BX91" s="101"/>
      <c r="BY91" s="14"/>
      <c r="BZ91" s="14"/>
      <c r="CA91" s="101"/>
      <c r="CB91" s="14"/>
      <c r="CC91" s="14"/>
      <c r="CD91" s="101"/>
      <c r="CE91" s="14"/>
      <c r="CF91" s="14"/>
      <c r="CG91" s="101"/>
      <c r="CH91" s="14"/>
      <c r="CI91" s="14"/>
      <c r="CJ91" s="101"/>
      <c r="CK91" s="15"/>
      <c r="CL91" s="14"/>
      <c r="CM91" s="101"/>
      <c r="CN91" s="15"/>
      <c r="CO91" s="14"/>
      <c r="CP91" s="101"/>
      <c r="CQ91" s="15"/>
      <c r="CR91" s="14"/>
      <c r="CS91" s="101"/>
      <c r="CT91" s="15"/>
      <c r="CU91" s="14"/>
      <c r="CV91" s="101"/>
      <c r="CW91" s="15"/>
      <c r="CX91" s="14"/>
      <c r="CY91" s="101"/>
      <c r="CZ91" s="15"/>
      <c r="DA91" s="14"/>
      <c r="DB91" s="101"/>
      <c r="DC91" s="15"/>
      <c r="DD91" s="14"/>
      <c r="DE91" s="101"/>
      <c r="DF91" s="15"/>
      <c r="DG91" s="14"/>
      <c r="DH91" s="15"/>
    </row>
    <row r="92" spans="1:112" s="35" customFormat="1" ht="15.75" x14ac:dyDescent="0.25">
      <c r="A92" s="59" t="s">
        <v>526</v>
      </c>
      <c r="B92" s="119">
        <f t="shared" si="129"/>
        <v>751.6</v>
      </c>
      <c r="C92" s="119">
        <f t="shared" si="129"/>
        <v>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08"/>
      <c r="AM92" s="108"/>
      <c r="AN92" s="108"/>
      <c r="AO92" s="14"/>
      <c r="AP92" s="14"/>
      <c r="AQ92" s="101"/>
      <c r="AR92" s="14"/>
      <c r="AS92" s="14"/>
      <c r="AT92" s="101"/>
      <c r="AU92" s="14"/>
      <c r="AV92" s="14"/>
      <c r="AW92" s="101"/>
      <c r="AX92" s="14"/>
      <c r="AY92" s="14"/>
      <c r="AZ92" s="101"/>
      <c r="BA92" s="14"/>
      <c r="BB92" s="14"/>
      <c r="BC92" s="101"/>
      <c r="BD92" s="14"/>
      <c r="BE92" s="14"/>
      <c r="BF92" s="101"/>
      <c r="BG92" s="14"/>
      <c r="BH92" s="14"/>
      <c r="BI92" s="101"/>
      <c r="BJ92" s="14"/>
      <c r="BK92" s="14"/>
      <c r="BL92" s="101"/>
      <c r="BM92" s="14"/>
      <c r="BN92" s="14"/>
      <c r="BO92" s="101"/>
      <c r="BP92" s="14"/>
      <c r="BQ92" s="14"/>
      <c r="BR92" s="101"/>
      <c r="BS92" s="14"/>
      <c r="BT92" s="14"/>
      <c r="BU92" s="101"/>
      <c r="BV92" s="14">
        <v>751.6</v>
      </c>
      <c r="BW92" s="14"/>
      <c r="BX92" s="101"/>
      <c r="BY92" s="14"/>
      <c r="BZ92" s="14"/>
      <c r="CA92" s="101"/>
      <c r="CB92" s="14"/>
      <c r="CC92" s="14"/>
      <c r="CD92" s="101"/>
      <c r="CE92" s="14"/>
      <c r="CF92" s="14"/>
      <c r="CG92" s="101"/>
      <c r="CH92" s="14"/>
      <c r="CI92" s="14"/>
      <c r="CJ92" s="101"/>
      <c r="CK92" s="15"/>
      <c r="CL92" s="14"/>
      <c r="CM92" s="101"/>
      <c r="CN92" s="15"/>
      <c r="CO92" s="14"/>
      <c r="CP92" s="101"/>
      <c r="CQ92" s="15"/>
      <c r="CR92" s="14"/>
      <c r="CS92" s="101"/>
      <c r="CT92" s="15"/>
      <c r="CU92" s="14"/>
      <c r="CV92" s="101"/>
      <c r="CW92" s="15"/>
      <c r="CX92" s="14"/>
      <c r="CY92" s="101"/>
      <c r="CZ92" s="15"/>
      <c r="DA92" s="14"/>
      <c r="DB92" s="101"/>
      <c r="DC92" s="15"/>
      <c r="DD92" s="14"/>
      <c r="DE92" s="101"/>
      <c r="DF92" s="15"/>
      <c r="DG92" s="14"/>
      <c r="DH92" s="15"/>
    </row>
    <row r="93" spans="1:112" s="35" customFormat="1" ht="15.75" x14ac:dyDescent="0.25">
      <c r="A93" s="59" t="s">
        <v>527</v>
      </c>
      <c r="B93" s="119">
        <f t="shared" si="129"/>
        <v>0</v>
      </c>
      <c r="C93" s="119">
        <f t="shared" si="129"/>
        <v>0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08"/>
      <c r="AM93" s="108"/>
      <c r="AN93" s="108"/>
      <c r="AO93" s="14"/>
      <c r="AP93" s="14"/>
      <c r="AQ93" s="101"/>
      <c r="AR93" s="14"/>
      <c r="AS93" s="14"/>
      <c r="AT93" s="101"/>
      <c r="AU93" s="14"/>
      <c r="AV93" s="14"/>
      <c r="AW93" s="101"/>
      <c r="AX93" s="14"/>
      <c r="AY93" s="14"/>
      <c r="AZ93" s="101"/>
      <c r="BA93" s="14"/>
      <c r="BB93" s="14"/>
      <c r="BC93" s="101"/>
      <c r="BD93" s="14"/>
      <c r="BE93" s="14"/>
      <c r="BF93" s="101"/>
      <c r="BG93" s="14"/>
      <c r="BH93" s="14"/>
      <c r="BI93" s="101"/>
      <c r="BJ93" s="14"/>
      <c r="BK93" s="14"/>
      <c r="BL93" s="101"/>
      <c r="BM93" s="14"/>
      <c r="BN93" s="14"/>
      <c r="BO93" s="101"/>
      <c r="BP93" s="14"/>
      <c r="BQ93" s="14"/>
      <c r="BR93" s="101"/>
      <c r="BS93" s="14"/>
      <c r="BT93" s="14"/>
      <c r="BU93" s="101"/>
      <c r="BV93" s="14"/>
      <c r="BW93" s="14"/>
      <c r="BX93" s="101"/>
      <c r="BY93" s="14"/>
      <c r="BZ93" s="14"/>
      <c r="CA93" s="101"/>
      <c r="CB93" s="14"/>
      <c r="CC93" s="14"/>
      <c r="CD93" s="101"/>
      <c r="CE93" s="14"/>
      <c r="CF93" s="14"/>
      <c r="CG93" s="101"/>
      <c r="CH93" s="14"/>
      <c r="CI93" s="14"/>
      <c r="CJ93" s="101"/>
      <c r="CK93" s="15"/>
      <c r="CL93" s="14"/>
      <c r="CM93" s="101"/>
      <c r="CN93" s="15"/>
      <c r="CO93" s="14"/>
      <c r="CP93" s="101"/>
      <c r="CQ93" s="15"/>
      <c r="CR93" s="14"/>
      <c r="CS93" s="101"/>
      <c r="CT93" s="15"/>
      <c r="CU93" s="14"/>
      <c r="CV93" s="101"/>
      <c r="CW93" s="15"/>
      <c r="CX93" s="14"/>
      <c r="CY93" s="101"/>
      <c r="CZ93" s="15"/>
      <c r="DA93" s="14"/>
      <c r="DB93" s="101"/>
      <c r="DC93" s="15"/>
      <c r="DD93" s="14"/>
      <c r="DE93" s="101"/>
      <c r="DF93" s="15"/>
      <c r="DG93" s="14"/>
      <c r="DH93" s="15"/>
    </row>
    <row r="94" spans="1:112" s="77" customFormat="1" ht="31.5" x14ac:dyDescent="0.25">
      <c r="A94" s="78" t="s">
        <v>345</v>
      </c>
      <c r="B94" s="118">
        <f t="shared" si="129"/>
        <v>27352.746999999999</v>
      </c>
      <c r="C94" s="118">
        <f t="shared" si="129"/>
        <v>6633.0554400000001</v>
      </c>
      <c r="D94" s="82">
        <f t="shared" ref="D94" si="143">C94/B94*100</f>
        <v>24.250052252521474</v>
      </c>
      <c r="E94" s="84">
        <f t="shared" ref="E94:AP94" si="144">E95+E96+E97+E98</f>
        <v>0</v>
      </c>
      <c r="F94" s="84">
        <f t="shared" si="144"/>
        <v>0</v>
      </c>
      <c r="G94" s="84">
        <f t="shared" si="144"/>
        <v>0</v>
      </c>
      <c r="H94" s="84">
        <f t="shared" si="144"/>
        <v>0</v>
      </c>
      <c r="I94" s="84">
        <f t="shared" si="144"/>
        <v>0</v>
      </c>
      <c r="J94" s="84">
        <f t="shared" si="144"/>
        <v>0</v>
      </c>
      <c r="K94" s="84">
        <f t="shared" si="144"/>
        <v>0</v>
      </c>
      <c r="L94" s="84">
        <f t="shared" si="144"/>
        <v>0</v>
      </c>
      <c r="M94" s="84">
        <f t="shared" si="144"/>
        <v>0</v>
      </c>
      <c r="N94" s="84">
        <f t="shared" si="144"/>
        <v>0</v>
      </c>
      <c r="O94" s="84">
        <f t="shared" si="144"/>
        <v>0</v>
      </c>
      <c r="P94" s="84">
        <f t="shared" si="144"/>
        <v>0</v>
      </c>
      <c r="Q94" s="84">
        <f t="shared" si="144"/>
        <v>0</v>
      </c>
      <c r="R94" s="84">
        <f t="shared" si="144"/>
        <v>0</v>
      </c>
      <c r="S94" s="84">
        <f t="shared" si="144"/>
        <v>0</v>
      </c>
      <c r="T94" s="84">
        <f t="shared" si="144"/>
        <v>0</v>
      </c>
      <c r="U94" s="84">
        <f t="shared" si="144"/>
        <v>0</v>
      </c>
      <c r="V94" s="84">
        <f t="shared" si="144"/>
        <v>0</v>
      </c>
      <c r="W94" s="84">
        <f t="shared" si="144"/>
        <v>0</v>
      </c>
      <c r="X94" s="84">
        <f t="shared" si="144"/>
        <v>0</v>
      </c>
      <c r="Y94" s="84">
        <f t="shared" si="144"/>
        <v>0</v>
      </c>
      <c r="Z94" s="84">
        <f t="shared" si="144"/>
        <v>0</v>
      </c>
      <c r="AA94" s="84">
        <f t="shared" si="144"/>
        <v>0</v>
      </c>
      <c r="AB94" s="84">
        <f t="shared" si="144"/>
        <v>0</v>
      </c>
      <c r="AC94" s="84">
        <f t="shared" si="144"/>
        <v>0</v>
      </c>
      <c r="AD94" s="84">
        <f t="shared" si="144"/>
        <v>0</v>
      </c>
      <c r="AE94" s="84">
        <f t="shared" si="144"/>
        <v>0</v>
      </c>
      <c r="AF94" s="84">
        <f>SUM(AF95:AF98)</f>
        <v>2349.6469999999999</v>
      </c>
      <c r="AG94" s="84">
        <f t="shared" si="144"/>
        <v>0</v>
      </c>
      <c r="AH94" s="84"/>
      <c r="AI94" s="84">
        <f t="shared" si="144"/>
        <v>764.2</v>
      </c>
      <c r="AJ94" s="84">
        <f t="shared" si="144"/>
        <v>0</v>
      </c>
      <c r="AK94" s="84">
        <f t="shared" si="144"/>
        <v>0</v>
      </c>
      <c r="AL94" s="84">
        <f t="shared" si="144"/>
        <v>10229.700000000001</v>
      </c>
      <c r="AM94" s="84">
        <f t="shared" si="144"/>
        <v>3294.6669999999999</v>
      </c>
      <c r="AN94" s="84">
        <f t="shared" si="64"/>
        <v>32.206878012062909</v>
      </c>
      <c r="AO94" s="84">
        <f t="shared" si="144"/>
        <v>0</v>
      </c>
      <c r="AP94" s="84">
        <f t="shared" si="144"/>
        <v>0</v>
      </c>
      <c r="AQ94" s="84">
        <f t="shared" ref="AQ94:CG94" si="145">AQ95+AQ96+AQ97+AQ98</f>
        <v>0</v>
      </c>
      <c r="AR94" s="84">
        <f t="shared" si="145"/>
        <v>0</v>
      </c>
      <c r="AS94" s="84">
        <f t="shared" si="145"/>
        <v>0</v>
      </c>
      <c r="AT94" s="84">
        <f t="shared" si="145"/>
        <v>0</v>
      </c>
      <c r="AU94" s="84">
        <f t="shared" si="145"/>
        <v>0</v>
      </c>
      <c r="AV94" s="84">
        <f t="shared" si="145"/>
        <v>0</v>
      </c>
      <c r="AW94" s="84">
        <f t="shared" si="145"/>
        <v>0</v>
      </c>
      <c r="AX94" s="84">
        <f t="shared" si="145"/>
        <v>0</v>
      </c>
      <c r="AY94" s="84">
        <f t="shared" si="145"/>
        <v>0</v>
      </c>
      <c r="AZ94" s="84">
        <f t="shared" si="145"/>
        <v>0</v>
      </c>
      <c r="BA94" s="84">
        <f t="shared" si="145"/>
        <v>3380.9</v>
      </c>
      <c r="BB94" s="84">
        <f t="shared" si="145"/>
        <v>1555.3934400000001</v>
      </c>
      <c r="BC94" s="84">
        <f t="shared" si="82"/>
        <v>46.005307462509982</v>
      </c>
      <c r="BD94" s="84">
        <f t="shared" si="145"/>
        <v>0</v>
      </c>
      <c r="BE94" s="84">
        <f t="shared" si="145"/>
        <v>0</v>
      </c>
      <c r="BF94" s="84">
        <f t="shared" si="145"/>
        <v>0</v>
      </c>
      <c r="BG94" s="84">
        <f t="shared" si="145"/>
        <v>0</v>
      </c>
      <c r="BH94" s="84">
        <f t="shared" si="145"/>
        <v>0</v>
      </c>
      <c r="BI94" s="84">
        <f t="shared" si="145"/>
        <v>0</v>
      </c>
      <c r="BJ94" s="84">
        <f t="shared" si="145"/>
        <v>0</v>
      </c>
      <c r="BK94" s="84">
        <f t="shared" si="145"/>
        <v>0</v>
      </c>
      <c r="BL94" s="84">
        <f t="shared" si="145"/>
        <v>0</v>
      </c>
      <c r="BM94" s="84">
        <f t="shared" si="145"/>
        <v>0</v>
      </c>
      <c r="BN94" s="84">
        <f t="shared" si="145"/>
        <v>0</v>
      </c>
      <c r="BO94" s="84">
        <f t="shared" si="145"/>
        <v>0</v>
      </c>
      <c r="BP94" s="84">
        <f t="shared" si="145"/>
        <v>0</v>
      </c>
      <c r="BQ94" s="84">
        <f t="shared" si="145"/>
        <v>0</v>
      </c>
      <c r="BR94" s="84">
        <f t="shared" si="145"/>
        <v>0</v>
      </c>
      <c r="BS94" s="84">
        <f t="shared" si="145"/>
        <v>0</v>
      </c>
      <c r="BT94" s="84">
        <f t="shared" si="145"/>
        <v>0</v>
      </c>
      <c r="BU94" s="84">
        <f t="shared" si="145"/>
        <v>0</v>
      </c>
      <c r="BV94" s="84">
        <f t="shared" si="145"/>
        <v>1024.5</v>
      </c>
      <c r="BW94" s="84">
        <f t="shared" si="145"/>
        <v>0</v>
      </c>
      <c r="BX94" s="84">
        <f t="shared" si="145"/>
        <v>0</v>
      </c>
      <c r="BY94" s="84">
        <f t="shared" si="145"/>
        <v>0</v>
      </c>
      <c r="BZ94" s="84">
        <f t="shared" si="145"/>
        <v>0</v>
      </c>
      <c r="CA94" s="84">
        <f t="shared" si="145"/>
        <v>0</v>
      </c>
      <c r="CB94" s="84">
        <f t="shared" si="145"/>
        <v>0</v>
      </c>
      <c r="CC94" s="84">
        <f t="shared" si="145"/>
        <v>0</v>
      </c>
      <c r="CD94" s="84">
        <f t="shared" si="145"/>
        <v>0</v>
      </c>
      <c r="CE94" s="84">
        <f t="shared" si="145"/>
        <v>0</v>
      </c>
      <c r="CF94" s="84">
        <f t="shared" si="145"/>
        <v>0</v>
      </c>
      <c r="CG94" s="84">
        <f t="shared" si="145"/>
        <v>0</v>
      </c>
      <c r="CH94" s="84">
        <f t="shared" ref="CH94:CV94" si="146">CH95+CH96+CH97+CH98</f>
        <v>0</v>
      </c>
      <c r="CI94" s="84">
        <f t="shared" si="146"/>
        <v>0</v>
      </c>
      <c r="CJ94" s="84">
        <f t="shared" si="146"/>
        <v>0</v>
      </c>
      <c r="CK94" s="84">
        <f t="shared" si="146"/>
        <v>0</v>
      </c>
      <c r="CL94" s="84">
        <f t="shared" si="146"/>
        <v>0</v>
      </c>
      <c r="CM94" s="84">
        <f t="shared" si="146"/>
        <v>0</v>
      </c>
      <c r="CN94" s="84">
        <f t="shared" si="146"/>
        <v>3799.9</v>
      </c>
      <c r="CO94" s="84">
        <f t="shared" si="146"/>
        <v>1438.5590199999999</v>
      </c>
      <c r="CP94" s="84">
        <f t="shared" si="67"/>
        <v>37.857812574015107</v>
      </c>
      <c r="CQ94" s="84">
        <f t="shared" si="146"/>
        <v>0</v>
      </c>
      <c r="CR94" s="84">
        <f t="shared" si="146"/>
        <v>0</v>
      </c>
      <c r="CS94" s="84">
        <f t="shared" si="146"/>
        <v>0</v>
      </c>
      <c r="CT94" s="84">
        <f t="shared" si="146"/>
        <v>0</v>
      </c>
      <c r="CU94" s="84">
        <f t="shared" si="146"/>
        <v>0</v>
      </c>
      <c r="CV94" s="84">
        <f t="shared" si="146"/>
        <v>0</v>
      </c>
      <c r="CW94" s="84">
        <f t="shared" ref="CW94:CY94" si="147">CW95+CW96+CW97+CW98</f>
        <v>3605.1</v>
      </c>
      <c r="CX94" s="84">
        <f t="shared" si="147"/>
        <v>0</v>
      </c>
      <c r="CY94" s="84">
        <f t="shared" si="147"/>
        <v>0</v>
      </c>
      <c r="CZ94" s="84">
        <f t="shared" ref="CZ94:DB94" si="148">CZ95+CZ96+CZ97+CZ98</f>
        <v>0</v>
      </c>
      <c r="DA94" s="84">
        <f t="shared" si="148"/>
        <v>0</v>
      </c>
      <c r="DB94" s="84">
        <f t="shared" si="148"/>
        <v>0</v>
      </c>
      <c r="DC94" s="84">
        <f t="shared" ref="DC94:DE94" si="149">DC95+DC96+DC97+DC98</f>
        <v>630.1</v>
      </c>
      <c r="DD94" s="84">
        <f t="shared" si="149"/>
        <v>0</v>
      </c>
      <c r="DE94" s="84">
        <f t="shared" si="149"/>
        <v>0</v>
      </c>
      <c r="DF94" s="84">
        <f t="shared" ref="DF94:DG94" si="150">DF95+DF96+DF97+DF98</f>
        <v>1568.7</v>
      </c>
      <c r="DG94" s="84">
        <f t="shared" si="150"/>
        <v>344.43597999999997</v>
      </c>
      <c r="DH94" s="84">
        <f t="shared" si="142"/>
        <v>21.956778224007138</v>
      </c>
    </row>
    <row r="95" spans="1:112" s="35" customFormat="1" ht="30.75" customHeight="1" x14ac:dyDescent="0.25">
      <c r="A95" s="59" t="s">
        <v>344</v>
      </c>
      <c r="B95" s="119">
        <f t="shared" si="129"/>
        <v>23214.399999999998</v>
      </c>
      <c r="C95" s="119">
        <f t="shared" si="129"/>
        <v>6633.0554400000001</v>
      </c>
      <c r="D95" s="14">
        <f t="shared" si="58"/>
        <v>28.573021228203189</v>
      </c>
      <c r="E95" s="15"/>
      <c r="F95" s="14"/>
      <c r="G95" s="14"/>
      <c r="H95" s="15"/>
      <c r="I95" s="15"/>
      <c r="J95" s="14"/>
      <c r="K95" s="14"/>
      <c r="L95" s="14"/>
      <c r="M95" s="15"/>
      <c r="N95" s="15"/>
      <c r="O95" s="14"/>
      <c r="P95" s="15"/>
      <c r="Q95" s="15">
        <v>0</v>
      </c>
      <c r="R95" s="15">
        <v>0</v>
      </c>
      <c r="S95" s="14"/>
      <c r="T95" s="15"/>
      <c r="U95" s="15"/>
      <c r="V95" s="14"/>
      <c r="W95" s="15"/>
      <c r="X95" s="15"/>
      <c r="Y95" s="14"/>
      <c r="Z95" s="15"/>
      <c r="AA95" s="15"/>
      <c r="AB95" s="14"/>
      <c r="AC95" s="15"/>
      <c r="AD95" s="15"/>
      <c r="AE95" s="14"/>
      <c r="AF95" s="14"/>
      <c r="AG95" s="14"/>
      <c r="AH95" s="14"/>
      <c r="AI95" s="15">
        <v>0</v>
      </c>
      <c r="AJ95" s="15"/>
      <c r="AK95" s="14"/>
      <c r="AL95" s="15">
        <v>10229.700000000001</v>
      </c>
      <c r="AM95" s="15">
        <v>3294.6669999999999</v>
      </c>
      <c r="AN95" s="15">
        <f t="shared" si="64"/>
        <v>32.206878012062909</v>
      </c>
      <c r="AO95" s="15"/>
      <c r="AP95" s="15"/>
      <c r="AQ95" s="15"/>
      <c r="AR95" s="15"/>
      <c r="AS95" s="15"/>
      <c r="AT95" s="15"/>
      <c r="AU95" s="15"/>
      <c r="AV95" s="15"/>
      <c r="AW95" s="100"/>
      <c r="AX95" s="15"/>
      <c r="AY95" s="15"/>
      <c r="AZ95" s="100"/>
      <c r="BA95" s="15">
        <v>3380.9</v>
      </c>
      <c r="BB95" s="15">
        <v>1555.3934400000001</v>
      </c>
      <c r="BC95" s="15">
        <f t="shared" si="82"/>
        <v>46.005307462509982</v>
      </c>
      <c r="BD95" s="15"/>
      <c r="BE95" s="100"/>
      <c r="BF95" s="100"/>
      <c r="BG95" s="15"/>
      <c r="BH95" s="100"/>
      <c r="BI95" s="100"/>
      <c r="BJ95" s="15"/>
      <c r="BK95" s="100"/>
      <c r="BL95" s="100"/>
      <c r="BM95" s="15"/>
      <c r="BN95" s="100"/>
      <c r="BO95" s="100"/>
      <c r="BP95" s="15"/>
      <c r="BQ95" s="100"/>
      <c r="BR95" s="100"/>
      <c r="BS95" s="15"/>
      <c r="BT95" s="100"/>
      <c r="BU95" s="100"/>
      <c r="BV95" s="15"/>
      <c r="BW95" s="100"/>
      <c r="BX95" s="100"/>
      <c r="BY95" s="15"/>
      <c r="BZ95" s="100"/>
      <c r="CA95" s="100"/>
      <c r="CB95" s="15"/>
      <c r="CC95" s="100"/>
      <c r="CD95" s="100"/>
      <c r="CE95" s="15"/>
      <c r="CF95" s="100"/>
      <c r="CG95" s="100"/>
      <c r="CH95" s="15"/>
      <c r="CI95" s="100"/>
      <c r="CJ95" s="100"/>
      <c r="CK95" s="15"/>
      <c r="CL95" s="100"/>
      <c r="CM95" s="100"/>
      <c r="CN95" s="15">
        <v>3799.9</v>
      </c>
      <c r="CO95" s="15">
        <v>1438.5590199999999</v>
      </c>
      <c r="CP95" s="15">
        <f t="shared" si="67"/>
        <v>37.857812574015107</v>
      </c>
      <c r="CQ95" s="15"/>
      <c r="CR95" s="100"/>
      <c r="CS95" s="100"/>
      <c r="CT95" s="15"/>
      <c r="CU95" s="100"/>
      <c r="CV95" s="100"/>
      <c r="CW95" s="15">
        <v>3605.1</v>
      </c>
      <c r="CX95" s="100"/>
      <c r="CY95" s="100"/>
      <c r="CZ95" s="15"/>
      <c r="DA95" s="100"/>
      <c r="DB95" s="100"/>
      <c r="DC95" s="15">
        <v>630.1</v>
      </c>
      <c r="DD95" s="100"/>
      <c r="DE95" s="100"/>
      <c r="DF95" s="15">
        <v>1568.7</v>
      </c>
      <c r="DG95" s="15">
        <v>344.43597999999997</v>
      </c>
      <c r="DH95" s="15">
        <f>DG95/DF95*100</f>
        <v>21.956778224007138</v>
      </c>
    </row>
    <row r="96" spans="1:112" s="35" customFormat="1" ht="15.75" x14ac:dyDescent="0.25">
      <c r="A96" s="59" t="s">
        <v>343</v>
      </c>
      <c r="B96" s="119">
        <f t="shared" si="129"/>
        <v>1764.2</v>
      </c>
      <c r="C96" s="119">
        <f t="shared" si="129"/>
        <v>0</v>
      </c>
      <c r="D96" s="14">
        <f>C96/B96*100</f>
        <v>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>
        <v>1000</v>
      </c>
      <c r="AG96" s="14"/>
      <c r="AH96" s="14"/>
      <c r="AI96" s="14">
        <v>764.2</v>
      </c>
      <c r="AJ96" s="14"/>
      <c r="AK96" s="14">
        <f>AJ96/AI96*100</f>
        <v>0</v>
      </c>
      <c r="AL96" s="108"/>
      <c r="AM96" s="108"/>
      <c r="AN96" s="15"/>
      <c r="AO96" s="14"/>
      <c r="AP96" s="14"/>
      <c r="AQ96" s="101"/>
      <c r="AR96" s="14"/>
      <c r="AS96" s="14"/>
      <c r="AT96" s="101"/>
      <c r="AU96" s="14"/>
      <c r="AV96" s="14"/>
      <c r="AW96" s="101"/>
      <c r="AX96" s="14"/>
      <c r="AY96" s="14"/>
      <c r="AZ96" s="101"/>
      <c r="BA96" s="14"/>
      <c r="BB96" s="14"/>
      <c r="BC96" s="15"/>
      <c r="BD96" s="14"/>
      <c r="BE96" s="14"/>
      <c r="BF96" s="101"/>
      <c r="BG96" s="14"/>
      <c r="BH96" s="14"/>
      <c r="BI96" s="101"/>
      <c r="BJ96" s="14"/>
      <c r="BK96" s="14"/>
      <c r="BL96" s="101"/>
      <c r="BM96" s="14"/>
      <c r="BN96" s="14"/>
      <c r="BO96" s="101"/>
      <c r="BP96" s="14"/>
      <c r="BQ96" s="14"/>
      <c r="BR96" s="101"/>
      <c r="BS96" s="14"/>
      <c r="BT96" s="14"/>
      <c r="BU96" s="101"/>
      <c r="BV96" s="14"/>
      <c r="BW96" s="14"/>
      <c r="BX96" s="14"/>
      <c r="BY96" s="14"/>
      <c r="BZ96" s="14"/>
      <c r="CA96" s="101"/>
      <c r="CB96" s="14"/>
      <c r="CC96" s="14"/>
      <c r="CD96" s="101"/>
      <c r="CE96" s="14"/>
      <c r="CF96" s="14"/>
      <c r="CG96" s="101"/>
      <c r="CH96" s="14"/>
      <c r="CI96" s="14"/>
      <c r="CJ96" s="101"/>
      <c r="CK96" s="15"/>
      <c r="CL96" s="14"/>
      <c r="CM96" s="101"/>
      <c r="CN96" s="15"/>
      <c r="CO96" s="14"/>
      <c r="CP96" s="101"/>
      <c r="CQ96" s="15"/>
      <c r="CR96" s="14"/>
      <c r="CS96" s="101"/>
      <c r="CT96" s="15"/>
      <c r="CU96" s="14"/>
      <c r="CV96" s="101"/>
      <c r="CW96" s="15"/>
      <c r="CX96" s="14"/>
      <c r="CY96" s="101"/>
      <c r="CZ96" s="15"/>
      <c r="DA96" s="14"/>
      <c r="DB96" s="101"/>
      <c r="DC96" s="15"/>
      <c r="DD96" s="14"/>
      <c r="DE96" s="101"/>
      <c r="DF96" s="15"/>
      <c r="DG96" s="14"/>
      <c r="DH96" s="15"/>
    </row>
    <row r="97" spans="1:112" s="35" customFormat="1" ht="15.75" x14ac:dyDescent="0.25">
      <c r="A97" s="59" t="s">
        <v>530</v>
      </c>
      <c r="B97" s="119">
        <f t="shared" si="129"/>
        <v>1724.5</v>
      </c>
      <c r="C97" s="119">
        <f t="shared" si="129"/>
        <v>0</v>
      </c>
      <c r="D97" s="14">
        <f>C97/B97*100</f>
        <v>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>
        <v>700</v>
      </c>
      <c r="AG97" s="14"/>
      <c r="AH97" s="14"/>
      <c r="AI97" s="14"/>
      <c r="AJ97" s="14"/>
      <c r="AK97" s="14"/>
      <c r="AL97" s="108"/>
      <c r="AM97" s="108"/>
      <c r="AN97" s="15"/>
      <c r="AO97" s="14"/>
      <c r="AP97" s="14"/>
      <c r="AQ97" s="101"/>
      <c r="AR97" s="14"/>
      <c r="AS97" s="14"/>
      <c r="AT97" s="101"/>
      <c r="AU97" s="14"/>
      <c r="AV97" s="14"/>
      <c r="AW97" s="101"/>
      <c r="AX97" s="14"/>
      <c r="AY97" s="14"/>
      <c r="AZ97" s="101"/>
      <c r="BA97" s="14"/>
      <c r="BB97" s="14"/>
      <c r="BC97" s="15"/>
      <c r="BD97" s="14"/>
      <c r="BE97" s="14"/>
      <c r="BF97" s="101"/>
      <c r="BG97" s="14"/>
      <c r="BH97" s="14"/>
      <c r="BI97" s="101"/>
      <c r="BJ97" s="14"/>
      <c r="BK97" s="14"/>
      <c r="BL97" s="101"/>
      <c r="BM97" s="14"/>
      <c r="BN97" s="14"/>
      <c r="BO97" s="101"/>
      <c r="BP97" s="14"/>
      <c r="BQ97" s="14"/>
      <c r="BR97" s="101"/>
      <c r="BS97" s="14"/>
      <c r="BT97" s="14"/>
      <c r="BU97" s="101"/>
      <c r="BV97" s="14">
        <v>1024.5</v>
      </c>
      <c r="BW97" s="14"/>
      <c r="BX97" s="101"/>
      <c r="BY97" s="14"/>
      <c r="BZ97" s="14"/>
      <c r="CA97" s="101"/>
      <c r="CB97" s="14"/>
      <c r="CC97" s="14"/>
      <c r="CD97" s="101"/>
      <c r="CE97" s="14"/>
      <c r="CF97" s="14"/>
      <c r="CG97" s="101"/>
      <c r="CH97" s="14"/>
      <c r="CI97" s="14"/>
      <c r="CJ97" s="101"/>
      <c r="CK97" s="15"/>
      <c r="CL97" s="14"/>
      <c r="CM97" s="101"/>
      <c r="CN97" s="15"/>
      <c r="CO97" s="14"/>
      <c r="CP97" s="101"/>
      <c r="CQ97" s="15"/>
      <c r="CR97" s="14"/>
      <c r="CS97" s="101"/>
      <c r="CT97" s="15"/>
      <c r="CU97" s="14"/>
      <c r="CV97" s="101"/>
      <c r="CW97" s="15"/>
      <c r="CX97" s="14"/>
      <c r="CY97" s="101"/>
      <c r="CZ97" s="15"/>
      <c r="DA97" s="14"/>
      <c r="DB97" s="101"/>
      <c r="DC97" s="15"/>
      <c r="DD97" s="14"/>
      <c r="DE97" s="101"/>
      <c r="DF97" s="15"/>
      <c r="DG97" s="14"/>
      <c r="DH97" s="15"/>
    </row>
    <row r="98" spans="1:112" s="35" customFormat="1" ht="15.75" x14ac:dyDescent="0.25">
      <c r="A98" s="59" t="s">
        <v>531</v>
      </c>
      <c r="B98" s="119">
        <f t="shared" si="129"/>
        <v>649.64700000000005</v>
      </c>
      <c r="C98" s="119">
        <f t="shared" si="129"/>
        <v>0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>
        <v>649.64700000000005</v>
      </c>
      <c r="AG98" s="14"/>
      <c r="AH98" s="14"/>
      <c r="AI98" s="14"/>
      <c r="AJ98" s="14"/>
      <c r="AK98" s="14"/>
      <c r="AL98" s="108"/>
      <c r="AM98" s="108"/>
      <c r="AN98" s="15"/>
      <c r="AO98" s="14"/>
      <c r="AP98" s="14"/>
      <c r="AQ98" s="101"/>
      <c r="AR98" s="14"/>
      <c r="AS98" s="14"/>
      <c r="AT98" s="101"/>
      <c r="AU98" s="14"/>
      <c r="AV98" s="14"/>
      <c r="AW98" s="101"/>
      <c r="AX98" s="14"/>
      <c r="AY98" s="14"/>
      <c r="AZ98" s="101"/>
      <c r="BA98" s="14"/>
      <c r="BB98" s="14"/>
      <c r="BC98" s="15"/>
      <c r="BD98" s="14"/>
      <c r="BE98" s="14"/>
      <c r="BF98" s="101"/>
      <c r="BG98" s="14"/>
      <c r="BH98" s="14"/>
      <c r="BI98" s="101"/>
      <c r="BJ98" s="14"/>
      <c r="BK98" s="14"/>
      <c r="BL98" s="101"/>
      <c r="BM98" s="14"/>
      <c r="BN98" s="14"/>
      <c r="BO98" s="101"/>
      <c r="BP98" s="14"/>
      <c r="BQ98" s="14"/>
      <c r="BR98" s="101"/>
      <c r="BS98" s="14"/>
      <c r="BT98" s="14"/>
      <c r="BU98" s="101"/>
      <c r="BV98" s="14"/>
      <c r="BW98" s="14"/>
      <c r="BX98" s="101"/>
      <c r="BY98" s="14"/>
      <c r="BZ98" s="14"/>
      <c r="CA98" s="101"/>
      <c r="CB98" s="14"/>
      <c r="CC98" s="14"/>
      <c r="CD98" s="101"/>
      <c r="CE98" s="14"/>
      <c r="CF98" s="14"/>
      <c r="CG98" s="101"/>
      <c r="CH98" s="14"/>
      <c r="CI98" s="14"/>
      <c r="CJ98" s="101"/>
      <c r="CK98" s="15"/>
      <c r="CL98" s="14"/>
      <c r="CM98" s="101"/>
      <c r="CN98" s="15"/>
      <c r="CO98" s="14"/>
      <c r="CP98" s="101"/>
      <c r="CQ98" s="15"/>
      <c r="CR98" s="14"/>
      <c r="CS98" s="101"/>
      <c r="CT98" s="15"/>
      <c r="CU98" s="14"/>
      <c r="CV98" s="101"/>
      <c r="CW98" s="15"/>
      <c r="CX98" s="14"/>
      <c r="CY98" s="101"/>
      <c r="CZ98" s="15"/>
      <c r="DA98" s="14"/>
      <c r="DB98" s="101"/>
      <c r="DC98" s="15"/>
      <c r="DD98" s="14"/>
      <c r="DE98" s="101"/>
      <c r="DF98" s="15"/>
      <c r="DG98" s="14"/>
      <c r="DH98" s="15"/>
    </row>
    <row r="99" spans="1:112" s="77" customFormat="1" ht="30.75" customHeight="1" x14ac:dyDescent="0.25">
      <c r="A99" s="78" t="s">
        <v>348</v>
      </c>
      <c r="B99" s="118">
        <f t="shared" si="129"/>
        <v>41654.974999999999</v>
      </c>
      <c r="C99" s="118">
        <f t="shared" si="129"/>
        <v>10210.327969999998</v>
      </c>
      <c r="D99" s="82">
        <f t="shared" ref="D99" si="151">C99/B99*100</f>
        <v>24.5116651012274</v>
      </c>
      <c r="E99" s="84">
        <f t="shared" ref="E99:AP99" si="152">E100+E101+E102+E103+E104+E105+E106+E107+E108+E109+E110</f>
        <v>0</v>
      </c>
      <c r="F99" s="84">
        <f t="shared" si="152"/>
        <v>0</v>
      </c>
      <c r="G99" s="84">
        <f t="shared" si="152"/>
        <v>0</v>
      </c>
      <c r="H99" s="84">
        <f t="shared" si="152"/>
        <v>0</v>
      </c>
      <c r="I99" s="84">
        <f t="shared" si="152"/>
        <v>0</v>
      </c>
      <c r="J99" s="84">
        <f t="shared" si="152"/>
        <v>0</v>
      </c>
      <c r="K99" s="84">
        <f t="shared" si="152"/>
        <v>376.8</v>
      </c>
      <c r="L99" s="84">
        <f t="shared" si="152"/>
        <v>376.79040000000003</v>
      </c>
      <c r="M99" s="84">
        <f t="shared" ref="M99:M111" si="153">L99/K99*100</f>
        <v>99.99745222929937</v>
      </c>
      <c r="N99" s="84">
        <f t="shared" si="152"/>
        <v>0</v>
      </c>
      <c r="O99" s="84">
        <f t="shared" si="152"/>
        <v>0</v>
      </c>
      <c r="P99" s="84">
        <f t="shared" si="152"/>
        <v>0</v>
      </c>
      <c r="Q99" s="84">
        <f t="shared" si="152"/>
        <v>0</v>
      </c>
      <c r="R99" s="84">
        <f t="shared" si="152"/>
        <v>0</v>
      </c>
      <c r="S99" s="84">
        <f t="shared" si="152"/>
        <v>0</v>
      </c>
      <c r="T99" s="84">
        <f t="shared" si="152"/>
        <v>0</v>
      </c>
      <c r="U99" s="84">
        <f t="shared" si="152"/>
        <v>0</v>
      </c>
      <c r="V99" s="84">
        <f t="shared" si="152"/>
        <v>0</v>
      </c>
      <c r="W99" s="84">
        <f t="shared" si="152"/>
        <v>0</v>
      </c>
      <c r="X99" s="84">
        <f t="shared" si="152"/>
        <v>0</v>
      </c>
      <c r="Y99" s="84">
        <f t="shared" si="152"/>
        <v>0</v>
      </c>
      <c r="Z99" s="84">
        <f t="shared" si="152"/>
        <v>0</v>
      </c>
      <c r="AA99" s="84">
        <f t="shared" si="152"/>
        <v>0</v>
      </c>
      <c r="AB99" s="84">
        <f t="shared" si="152"/>
        <v>0</v>
      </c>
      <c r="AC99" s="84">
        <f t="shared" si="152"/>
        <v>0</v>
      </c>
      <c r="AD99" s="84">
        <f t="shared" si="152"/>
        <v>0</v>
      </c>
      <c r="AE99" s="84">
        <f t="shared" si="152"/>
        <v>0</v>
      </c>
      <c r="AF99" s="84">
        <f>SUM(AF100:AF110)</f>
        <v>1633.875</v>
      </c>
      <c r="AG99" s="84">
        <f t="shared" si="152"/>
        <v>0</v>
      </c>
      <c r="AH99" s="84">
        <f t="shared" si="152"/>
        <v>0</v>
      </c>
      <c r="AI99" s="84">
        <f t="shared" si="152"/>
        <v>1214.5</v>
      </c>
      <c r="AJ99" s="84">
        <f t="shared" si="152"/>
        <v>0</v>
      </c>
      <c r="AK99" s="84">
        <f t="shared" si="152"/>
        <v>0</v>
      </c>
      <c r="AL99" s="84">
        <f t="shared" si="152"/>
        <v>17037.099999999999</v>
      </c>
      <c r="AM99" s="84">
        <f t="shared" si="152"/>
        <v>4282.3938699999999</v>
      </c>
      <c r="AN99" s="84">
        <f t="shared" si="64"/>
        <v>25.135697213727692</v>
      </c>
      <c r="AO99" s="84">
        <f t="shared" si="152"/>
        <v>0</v>
      </c>
      <c r="AP99" s="84">
        <f t="shared" si="152"/>
        <v>0</v>
      </c>
      <c r="AQ99" s="84">
        <f t="shared" ref="AQ99:CG99" si="154">AQ100+AQ101+AQ102+AQ103+AQ104+AQ105+AQ106+AQ107+AQ108+AQ109+AQ110</f>
        <v>0</v>
      </c>
      <c r="AR99" s="84">
        <f t="shared" si="154"/>
        <v>0</v>
      </c>
      <c r="AS99" s="84">
        <f t="shared" si="154"/>
        <v>0</v>
      </c>
      <c r="AT99" s="84">
        <f t="shared" si="154"/>
        <v>0</v>
      </c>
      <c r="AU99" s="84">
        <f t="shared" si="154"/>
        <v>0</v>
      </c>
      <c r="AV99" s="84">
        <f t="shared" si="154"/>
        <v>0</v>
      </c>
      <c r="AW99" s="84">
        <f t="shared" si="154"/>
        <v>0</v>
      </c>
      <c r="AX99" s="84">
        <f t="shared" si="154"/>
        <v>0</v>
      </c>
      <c r="AY99" s="84">
        <f t="shared" si="154"/>
        <v>0</v>
      </c>
      <c r="AZ99" s="84">
        <f t="shared" si="154"/>
        <v>0</v>
      </c>
      <c r="BA99" s="84">
        <f t="shared" si="154"/>
        <v>3380.9</v>
      </c>
      <c r="BB99" s="84">
        <f t="shared" si="154"/>
        <v>822.57222999999999</v>
      </c>
      <c r="BC99" s="84">
        <f t="shared" si="82"/>
        <v>24.329978112336949</v>
      </c>
      <c r="BD99" s="84">
        <f t="shared" si="154"/>
        <v>0</v>
      </c>
      <c r="BE99" s="84">
        <f t="shared" si="154"/>
        <v>0</v>
      </c>
      <c r="BF99" s="84">
        <f t="shared" si="154"/>
        <v>0</v>
      </c>
      <c r="BG99" s="84">
        <f t="shared" si="154"/>
        <v>0</v>
      </c>
      <c r="BH99" s="84">
        <f t="shared" si="154"/>
        <v>0</v>
      </c>
      <c r="BI99" s="84">
        <f t="shared" si="154"/>
        <v>0</v>
      </c>
      <c r="BJ99" s="84">
        <f t="shared" si="154"/>
        <v>0</v>
      </c>
      <c r="BK99" s="84">
        <f t="shared" si="154"/>
        <v>0</v>
      </c>
      <c r="BL99" s="84">
        <f t="shared" si="154"/>
        <v>0</v>
      </c>
      <c r="BM99" s="84">
        <f t="shared" si="154"/>
        <v>0</v>
      </c>
      <c r="BN99" s="84">
        <f t="shared" si="154"/>
        <v>0</v>
      </c>
      <c r="BO99" s="84">
        <f t="shared" si="154"/>
        <v>0</v>
      </c>
      <c r="BP99" s="84">
        <f t="shared" si="154"/>
        <v>0</v>
      </c>
      <c r="BQ99" s="84">
        <f t="shared" si="154"/>
        <v>0</v>
      </c>
      <c r="BR99" s="84">
        <f t="shared" si="154"/>
        <v>0</v>
      </c>
      <c r="BS99" s="84">
        <f t="shared" si="154"/>
        <v>0</v>
      </c>
      <c r="BT99" s="84">
        <f t="shared" si="154"/>
        <v>0</v>
      </c>
      <c r="BU99" s="84">
        <f t="shared" si="154"/>
        <v>0</v>
      </c>
      <c r="BV99" s="84">
        <f t="shared" si="154"/>
        <v>0</v>
      </c>
      <c r="BW99" s="84">
        <f t="shared" si="154"/>
        <v>0</v>
      </c>
      <c r="BX99" s="84">
        <f t="shared" si="154"/>
        <v>0</v>
      </c>
      <c r="BY99" s="84">
        <f t="shared" si="154"/>
        <v>0</v>
      </c>
      <c r="BZ99" s="84">
        <f t="shared" si="154"/>
        <v>0</v>
      </c>
      <c r="CA99" s="84">
        <f t="shared" si="154"/>
        <v>0</v>
      </c>
      <c r="CB99" s="84">
        <f t="shared" si="154"/>
        <v>0</v>
      </c>
      <c r="CC99" s="84">
        <f t="shared" si="154"/>
        <v>0</v>
      </c>
      <c r="CD99" s="84">
        <f t="shared" si="154"/>
        <v>0</v>
      </c>
      <c r="CE99" s="84">
        <f t="shared" si="154"/>
        <v>0</v>
      </c>
      <c r="CF99" s="84">
        <f t="shared" si="154"/>
        <v>0</v>
      </c>
      <c r="CG99" s="84">
        <f t="shared" si="154"/>
        <v>0</v>
      </c>
      <c r="CH99" s="84">
        <f t="shared" ref="CH99:CV99" si="155">CH100+CH101+CH102+CH103+CH104+CH105+CH106+CH107+CH108+CH109+CH110</f>
        <v>0</v>
      </c>
      <c r="CI99" s="84">
        <f t="shared" si="155"/>
        <v>0</v>
      </c>
      <c r="CJ99" s="84">
        <f t="shared" si="155"/>
        <v>0</v>
      </c>
      <c r="CK99" s="84">
        <f t="shared" si="155"/>
        <v>0</v>
      </c>
      <c r="CL99" s="84">
        <f t="shared" si="155"/>
        <v>0</v>
      </c>
      <c r="CM99" s="84">
        <f t="shared" si="155"/>
        <v>0</v>
      </c>
      <c r="CN99" s="84">
        <f t="shared" si="155"/>
        <v>7679.3</v>
      </c>
      <c r="CO99" s="84">
        <f t="shared" si="155"/>
        <v>3519.0538199999996</v>
      </c>
      <c r="CP99" s="84">
        <f t="shared" si="67"/>
        <v>45.825190056385338</v>
      </c>
      <c r="CQ99" s="84">
        <f t="shared" si="155"/>
        <v>0</v>
      </c>
      <c r="CR99" s="84">
        <f t="shared" si="155"/>
        <v>0</v>
      </c>
      <c r="CS99" s="84">
        <f t="shared" si="155"/>
        <v>0</v>
      </c>
      <c r="CT99" s="84">
        <f t="shared" si="155"/>
        <v>0</v>
      </c>
      <c r="CU99" s="84">
        <f t="shared" si="155"/>
        <v>0</v>
      </c>
      <c r="CV99" s="84">
        <f t="shared" si="155"/>
        <v>0</v>
      </c>
      <c r="CW99" s="84">
        <f t="shared" ref="CW99:CY99" si="156">CW100+CW101+CW102+CW103+CW104+CW105+CW106+CW107+CW108+CW109+CW110</f>
        <v>5934.7</v>
      </c>
      <c r="CX99" s="84">
        <f t="shared" si="156"/>
        <v>0</v>
      </c>
      <c r="CY99" s="84">
        <f t="shared" si="156"/>
        <v>0</v>
      </c>
      <c r="CZ99" s="84">
        <f t="shared" ref="CZ99:DB99" si="157">CZ100+CZ101+CZ102+CZ103+CZ104+CZ105+CZ106+CZ107+CZ108+CZ109+CZ110</f>
        <v>0</v>
      </c>
      <c r="DA99" s="84">
        <f t="shared" si="157"/>
        <v>0</v>
      </c>
      <c r="DB99" s="84">
        <f t="shared" si="157"/>
        <v>0</v>
      </c>
      <c r="DC99" s="84">
        <f t="shared" ref="DC99:DE99" si="158">DC100+DC101+DC102+DC103+DC104+DC105+DC106+DC107+DC108+DC109+DC110</f>
        <v>1260.3</v>
      </c>
      <c r="DD99" s="84">
        <f t="shared" si="158"/>
        <v>0</v>
      </c>
      <c r="DE99" s="84">
        <f t="shared" si="158"/>
        <v>0</v>
      </c>
      <c r="DF99" s="84">
        <f t="shared" ref="DF99:DG99" si="159">DF100+DF101+DF102+DF103+DF104+DF105+DF106+DF107+DF108+DF109+DF110</f>
        <v>3137.5</v>
      </c>
      <c r="DG99" s="84">
        <f t="shared" si="159"/>
        <v>1209.51765</v>
      </c>
      <c r="DH99" s="84">
        <f t="shared" ref="DH99:DH100" si="160">DG99/DF99*100</f>
        <v>38.550363346613551</v>
      </c>
    </row>
    <row r="100" spans="1:112" s="35" customFormat="1" ht="31.5" x14ac:dyDescent="0.25">
      <c r="A100" s="59" t="s">
        <v>347</v>
      </c>
      <c r="B100" s="119">
        <f t="shared" si="129"/>
        <v>38806.6</v>
      </c>
      <c r="C100" s="119">
        <f t="shared" si="129"/>
        <v>10210.327969999998</v>
      </c>
      <c r="D100" s="14">
        <f t="shared" si="58"/>
        <v>26.310802724278858</v>
      </c>
      <c r="E100" s="14"/>
      <c r="F100" s="14"/>
      <c r="G100" s="14"/>
      <c r="H100" s="15"/>
      <c r="I100" s="15"/>
      <c r="J100" s="14"/>
      <c r="K100" s="14">
        <v>376.8</v>
      </c>
      <c r="L100" s="14">
        <v>376.79040000000003</v>
      </c>
      <c r="M100" s="15">
        <f t="shared" si="153"/>
        <v>99.99745222929937</v>
      </c>
      <c r="N100" s="15"/>
      <c r="O100" s="15"/>
      <c r="P100" s="15"/>
      <c r="Q100" s="15">
        <v>0</v>
      </c>
      <c r="R100" s="15">
        <v>0</v>
      </c>
      <c r="S100" s="14"/>
      <c r="T100" s="15"/>
      <c r="U100" s="15"/>
      <c r="V100" s="14"/>
      <c r="W100" s="15"/>
      <c r="X100" s="15"/>
      <c r="Y100" s="14"/>
      <c r="Z100" s="15"/>
      <c r="AA100" s="15"/>
      <c r="AB100" s="14"/>
      <c r="AC100" s="15"/>
      <c r="AD100" s="15"/>
      <c r="AE100" s="14"/>
      <c r="AF100" s="14"/>
      <c r="AG100" s="14"/>
      <c r="AH100" s="14"/>
      <c r="AI100" s="15">
        <v>0</v>
      </c>
      <c r="AJ100" s="15"/>
      <c r="AK100" s="14"/>
      <c r="AL100" s="15">
        <v>17037.099999999999</v>
      </c>
      <c r="AM100" s="15">
        <v>4282.3938699999999</v>
      </c>
      <c r="AN100" s="15">
        <f t="shared" si="64"/>
        <v>25.135697213727692</v>
      </c>
      <c r="AO100" s="15"/>
      <c r="AP100" s="15"/>
      <c r="AQ100" s="15"/>
      <c r="AR100" s="15"/>
      <c r="AS100" s="15"/>
      <c r="AT100" s="15"/>
      <c r="AU100" s="15"/>
      <c r="AV100" s="15"/>
      <c r="AW100" s="100"/>
      <c r="AX100" s="15"/>
      <c r="AY100" s="15"/>
      <c r="AZ100" s="100"/>
      <c r="BA100" s="15">
        <v>3380.9</v>
      </c>
      <c r="BB100" s="15">
        <v>822.57222999999999</v>
      </c>
      <c r="BC100" s="15">
        <f t="shared" si="82"/>
        <v>24.329978112336949</v>
      </c>
      <c r="BD100" s="15"/>
      <c r="BE100" s="100"/>
      <c r="BF100" s="100"/>
      <c r="BG100" s="15"/>
      <c r="BH100" s="100"/>
      <c r="BI100" s="100"/>
      <c r="BJ100" s="15"/>
      <c r="BK100" s="100"/>
      <c r="BL100" s="100"/>
      <c r="BM100" s="15"/>
      <c r="BN100" s="100"/>
      <c r="BO100" s="100"/>
      <c r="BP100" s="15"/>
      <c r="BQ100" s="100"/>
      <c r="BR100" s="100"/>
      <c r="BS100" s="15"/>
      <c r="BT100" s="100"/>
      <c r="BU100" s="100"/>
      <c r="BV100" s="15"/>
      <c r="BW100" s="100"/>
      <c r="BX100" s="100"/>
      <c r="BY100" s="15"/>
      <c r="BZ100" s="100"/>
      <c r="CA100" s="100"/>
      <c r="CB100" s="15"/>
      <c r="CC100" s="100"/>
      <c r="CD100" s="100"/>
      <c r="CE100" s="15"/>
      <c r="CF100" s="100"/>
      <c r="CG100" s="100"/>
      <c r="CH100" s="15"/>
      <c r="CI100" s="100"/>
      <c r="CJ100" s="100"/>
      <c r="CK100" s="15"/>
      <c r="CL100" s="100"/>
      <c r="CM100" s="100"/>
      <c r="CN100" s="15">
        <v>7679.3</v>
      </c>
      <c r="CO100" s="15">
        <v>3519.0538199999996</v>
      </c>
      <c r="CP100" s="15">
        <f t="shared" si="67"/>
        <v>45.825190056385338</v>
      </c>
      <c r="CQ100" s="15"/>
      <c r="CR100" s="100"/>
      <c r="CS100" s="100"/>
      <c r="CT100" s="15"/>
      <c r="CU100" s="100"/>
      <c r="CV100" s="100"/>
      <c r="CW100" s="15">
        <v>5934.7</v>
      </c>
      <c r="CX100" s="100"/>
      <c r="CY100" s="100"/>
      <c r="CZ100" s="15"/>
      <c r="DA100" s="100"/>
      <c r="DB100" s="100"/>
      <c r="DC100" s="15">
        <v>1260.3</v>
      </c>
      <c r="DD100" s="100"/>
      <c r="DE100" s="100"/>
      <c r="DF100" s="15">
        <v>3137.5</v>
      </c>
      <c r="DG100" s="15">
        <v>1209.51765</v>
      </c>
      <c r="DH100" s="15">
        <f t="shared" si="160"/>
        <v>38.550363346613551</v>
      </c>
    </row>
    <row r="101" spans="1:112" s="35" customFormat="1" ht="15.75" x14ac:dyDescent="0.25">
      <c r="A101" s="59" t="s">
        <v>532</v>
      </c>
      <c r="B101" s="119">
        <f t="shared" si="129"/>
        <v>0</v>
      </c>
      <c r="C101" s="119">
        <f t="shared" si="129"/>
        <v>0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5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08"/>
      <c r="AM101" s="108"/>
      <c r="AN101" s="108"/>
      <c r="AO101" s="14"/>
      <c r="AP101" s="14"/>
      <c r="AQ101" s="101"/>
      <c r="AR101" s="14"/>
      <c r="AS101" s="14"/>
      <c r="AT101" s="101"/>
      <c r="AU101" s="14"/>
      <c r="AV101" s="14"/>
      <c r="AW101" s="101"/>
      <c r="AX101" s="14"/>
      <c r="AY101" s="14"/>
      <c r="AZ101" s="101"/>
      <c r="BA101" s="14"/>
      <c r="BB101" s="14"/>
      <c r="BC101" s="15"/>
      <c r="BD101" s="14"/>
      <c r="BE101" s="14"/>
      <c r="BF101" s="101"/>
      <c r="BG101" s="14"/>
      <c r="BH101" s="14"/>
      <c r="BI101" s="101"/>
      <c r="BJ101" s="14"/>
      <c r="BK101" s="14"/>
      <c r="BL101" s="101"/>
      <c r="BM101" s="14"/>
      <c r="BN101" s="14"/>
      <c r="BO101" s="101"/>
      <c r="BP101" s="14"/>
      <c r="BQ101" s="14"/>
      <c r="BR101" s="101"/>
      <c r="BS101" s="14"/>
      <c r="BT101" s="14"/>
      <c r="BU101" s="101"/>
      <c r="BV101" s="14"/>
      <c r="BW101" s="14"/>
      <c r="BX101" s="101"/>
      <c r="BY101" s="14"/>
      <c r="BZ101" s="14"/>
      <c r="CA101" s="101"/>
      <c r="CB101" s="14"/>
      <c r="CC101" s="14"/>
      <c r="CD101" s="101"/>
      <c r="CE101" s="14"/>
      <c r="CF101" s="14"/>
      <c r="CG101" s="101"/>
      <c r="CH101" s="14"/>
      <c r="CI101" s="14"/>
      <c r="CJ101" s="101"/>
      <c r="CK101" s="15"/>
      <c r="CL101" s="14"/>
      <c r="CM101" s="101"/>
      <c r="CN101" s="15"/>
      <c r="CO101" s="14"/>
      <c r="CP101" s="101"/>
      <c r="CQ101" s="15"/>
      <c r="CR101" s="14"/>
      <c r="CS101" s="101"/>
      <c r="CT101" s="15"/>
      <c r="CU101" s="14"/>
      <c r="CV101" s="101"/>
      <c r="CW101" s="15"/>
      <c r="CX101" s="14"/>
      <c r="CY101" s="101"/>
      <c r="CZ101" s="15"/>
      <c r="DA101" s="14"/>
      <c r="DB101" s="101"/>
      <c r="DC101" s="15"/>
      <c r="DD101" s="14"/>
      <c r="DE101" s="101"/>
      <c r="DF101" s="15"/>
      <c r="DG101" s="14"/>
      <c r="DH101" s="101"/>
    </row>
    <row r="102" spans="1:112" s="35" customFormat="1" ht="15.75" x14ac:dyDescent="0.25">
      <c r="A102" s="59" t="s">
        <v>533</v>
      </c>
      <c r="B102" s="119">
        <f t="shared" si="129"/>
        <v>0</v>
      </c>
      <c r="C102" s="119">
        <f t="shared" si="129"/>
        <v>0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5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08"/>
      <c r="AM102" s="108"/>
      <c r="AN102" s="108"/>
      <c r="AO102" s="14"/>
      <c r="AP102" s="14"/>
      <c r="AQ102" s="101"/>
      <c r="AR102" s="14"/>
      <c r="AS102" s="14"/>
      <c r="AT102" s="101"/>
      <c r="AU102" s="14"/>
      <c r="AV102" s="14"/>
      <c r="AW102" s="101"/>
      <c r="AX102" s="14"/>
      <c r="AY102" s="14"/>
      <c r="AZ102" s="101"/>
      <c r="BA102" s="14"/>
      <c r="BB102" s="14"/>
      <c r="BC102" s="15"/>
      <c r="BD102" s="14"/>
      <c r="BE102" s="14"/>
      <c r="BF102" s="101"/>
      <c r="BG102" s="14"/>
      <c r="BH102" s="14"/>
      <c r="BI102" s="101"/>
      <c r="BJ102" s="14"/>
      <c r="BK102" s="14"/>
      <c r="BL102" s="101"/>
      <c r="BM102" s="14"/>
      <c r="BN102" s="14"/>
      <c r="BO102" s="101"/>
      <c r="BP102" s="14"/>
      <c r="BQ102" s="14"/>
      <c r="BR102" s="101"/>
      <c r="BS102" s="14"/>
      <c r="BT102" s="14"/>
      <c r="BU102" s="101"/>
      <c r="BV102" s="14"/>
      <c r="BW102" s="14"/>
      <c r="BX102" s="101"/>
      <c r="BY102" s="14"/>
      <c r="BZ102" s="14"/>
      <c r="CA102" s="101"/>
      <c r="CB102" s="14"/>
      <c r="CC102" s="14"/>
      <c r="CD102" s="101"/>
      <c r="CE102" s="14"/>
      <c r="CF102" s="14"/>
      <c r="CG102" s="101"/>
      <c r="CH102" s="14"/>
      <c r="CI102" s="14"/>
      <c r="CJ102" s="101"/>
      <c r="CK102" s="15"/>
      <c r="CL102" s="14"/>
      <c r="CM102" s="101"/>
      <c r="CN102" s="15"/>
      <c r="CO102" s="14"/>
      <c r="CP102" s="101"/>
      <c r="CQ102" s="15"/>
      <c r="CR102" s="14"/>
      <c r="CS102" s="101"/>
      <c r="CT102" s="15"/>
      <c r="CU102" s="14"/>
      <c r="CV102" s="101"/>
      <c r="CW102" s="15"/>
      <c r="CX102" s="14"/>
      <c r="CY102" s="101"/>
      <c r="CZ102" s="15"/>
      <c r="DA102" s="14"/>
      <c r="DB102" s="101"/>
      <c r="DC102" s="15"/>
      <c r="DD102" s="14"/>
      <c r="DE102" s="101"/>
      <c r="DF102" s="15"/>
      <c r="DG102" s="14"/>
      <c r="DH102" s="101"/>
    </row>
    <row r="103" spans="1:112" s="35" customFormat="1" ht="15.75" x14ac:dyDescent="0.25">
      <c r="A103" s="59" t="s">
        <v>534</v>
      </c>
      <c r="B103" s="119">
        <f t="shared" si="129"/>
        <v>683.875</v>
      </c>
      <c r="C103" s="119">
        <f t="shared" si="129"/>
        <v>0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5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>
        <v>683.875</v>
      </c>
      <c r="AG103" s="14"/>
      <c r="AH103" s="14"/>
      <c r="AI103" s="14"/>
      <c r="AJ103" s="14"/>
      <c r="AK103" s="14"/>
      <c r="AL103" s="108"/>
      <c r="AM103" s="108"/>
      <c r="AN103" s="108"/>
      <c r="AO103" s="14"/>
      <c r="AP103" s="14"/>
      <c r="AQ103" s="101"/>
      <c r="AR103" s="14"/>
      <c r="AS103" s="14"/>
      <c r="AT103" s="101"/>
      <c r="AU103" s="14"/>
      <c r="AV103" s="14"/>
      <c r="AW103" s="101"/>
      <c r="AX103" s="14"/>
      <c r="AY103" s="14"/>
      <c r="AZ103" s="101"/>
      <c r="BA103" s="14"/>
      <c r="BB103" s="14"/>
      <c r="BC103" s="15"/>
      <c r="BD103" s="14"/>
      <c r="BE103" s="14"/>
      <c r="BF103" s="101"/>
      <c r="BG103" s="14"/>
      <c r="BH103" s="14"/>
      <c r="BI103" s="101"/>
      <c r="BJ103" s="14"/>
      <c r="BK103" s="14"/>
      <c r="BL103" s="101"/>
      <c r="BM103" s="14"/>
      <c r="BN103" s="14"/>
      <c r="BO103" s="101"/>
      <c r="BP103" s="14"/>
      <c r="BQ103" s="14"/>
      <c r="BR103" s="101"/>
      <c r="BS103" s="14"/>
      <c r="BT103" s="14"/>
      <c r="BU103" s="101"/>
      <c r="BV103" s="14"/>
      <c r="BW103" s="14"/>
      <c r="BX103" s="101"/>
      <c r="BY103" s="14"/>
      <c r="BZ103" s="14"/>
      <c r="CA103" s="101"/>
      <c r="CB103" s="14"/>
      <c r="CC103" s="14"/>
      <c r="CD103" s="101"/>
      <c r="CE103" s="14"/>
      <c r="CF103" s="14"/>
      <c r="CG103" s="101"/>
      <c r="CH103" s="14"/>
      <c r="CI103" s="14"/>
      <c r="CJ103" s="101"/>
      <c r="CK103" s="15"/>
      <c r="CL103" s="14"/>
      <c r="CM103" s="101"/>
      <c r="CN103" s="15"/>
      <c r="CO103" s="14"/>
      <c r="CP103" s="101"/>
      <c r="CQ103" s="15"/>
      <c r="CR103" s="14"/>
      <c r="CS103" s="101"/>
      <c r="CT103" s="15"/>
      <c r="CU103" s="14"/>
      <c r="CV103" s="101"/>
      <c r="CW103" s="15"/>
      <c r="CX103" s="14"/>
      <c r="CY103" s="101"/>
      <c r="CZ103" s="15"/>
      <c r="DA103" s="14"/>
      <c r="DB103" s="101"/>
      <c r="DC103" s="15"/>
      <c r="DD103" s="14"/>
      <c r="DE103" s="101"/>
      <c r="DF103" s="15"/>
      <c r="DG103" s="14"/>
      <c r="DH103" s="101"/>
    </row>
    <row r="104" spans="1:112" s="35" customFormat="1" ht="15.75" x14ac:dyDescent="0.25">
      <c r="A104" s="59" t="s">
        <v>349</v>
      </c>
      <c r="B104" s="119">
        <f t="shared" si="129"/>
        <v>2164.5</v>
      </c>
      <c r="C104" s="119">
        <f t="shared" si="129"/>
        <v>0</v>
      </c>
      <c r="D104" s="14">
        <f>C104/B104*100</f>
        <v>0</v>
      </c>
      <c r="E104" s="14"/>
      <c r="F104" s="14"/>
      <c r="G104" s="14"/>
      <c r="H104" s="14"/>
      <c r="I104" s="14"/>
      <c r="J104" s="14"/>
      <c r="K104" s="14"/>
      <c r="L104" s="14"/>
      <c r="M104" s="15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>
        <v>950</v>
      </c>
      <c r="AG104" s="14"/>
      <c r="AH104" s="14"/>
      <c r="AI104" s="14">
        <v>1214.5</v>
      </c>
      <c r="AJ104" s="14"/>
      <c r="AK104" s="14">
        <f>AJ104/AI104*100</f>
        <v>0</v>
      </c>
      <c r="AL104" s="108"/>
      <c r="AM104" s="108"/>
      <c r="AN104" s="108"/>
      <c r="AO104" s="14"/>
      <c r="AP104" s="14"/>
      <c r="AQ104" s="101"/>
      <c r="AR104" s="14"/>
      <c r="AS104" s="14"/>
      <c r="AT104" s="101"/>
      <c r="AU104" s="14"/>
      <c r="AV104" s="14"/>
      <c r="AW104" s="101"/>
      <c r="AX104" s="14"/>
      <c r="AY104" s="14"/>
      <c r="AZ104" s="101"/>
      <c r="BA104" s="14"/>
      <c r="BB104" s="14"/>
      <c r="BC104" s="15"/>
      <c r="BD104" s="14"/>
      <c r="BE104" s="14"/>
      <c r="BF104" s="101"/>
      <c r="BG104" s="14"/>
      <c r="BH104" s="14"/>
      <c r="BI104" s="101"/>
      <c r="BJ104" s="14"/>
      <c r="BK104" s="14"/>
      <c r="BL104" s="101"/>
      <c r="BM104" s="14"/>
      <c r="BN104" s="14"/>
      <c r="BO104" s="101"/>
      <c r="BP104" s="14"/>
      <c r="BQ104" s="14"/>
      <c r="BR104" s="101"/>
      <c r="BS104" s="14"/>
      <c r="BT104" s="14"/>
      <c r="BU104" s="101"/>
      <c r="BV104" s="14"/>
      <c r="BW104" s="14"/>
      <c r="BX104" s="14"/>
      <c r="BY104" s="14"/>
      <c r="BZ104" s="14"/>
      <c r="CA104" s="101"/>
      <c r="CB104" s="14"/>
      <c r="CC104" s="14"/>
      <c r="CD104" s="101"/>
      <c r="CE104" s="14"/>
      <c r="CF104" s="14"/>
      <c r="CG104" s="101"/>
      <c r="CH104" s="14"/>
      <c r="CI104" s="14"/>
      <c r="CJ104" s="101"/>
      <c r="CK104" s="15"/>
      <c r="CL104" s="14"/>
      <c r="CM104" s="101"/>
      <c r="CN104" s="15"/>
      <c r="CO104" s="14"/>
      <c r="CP104" s="101"/>
      <c r="CQ104" s="15"/>
      <c r="CR104" s="14"/>
      <c r="CS104" s="101"/>
      <c r="CT104" s="15"/>
      <c r="CU104" s="14"/>
      <c r="CV104" s="101"/>
      <c r="CW104" s="15"/>
      <c r="CX104" s="14"/>
      <c r="CY104" s="101"/>
      <c r="CZ104" s="15"/>
      <c r="DA104" s="14"/>
      <c r="DB104" s="101"/>
      <c r="DC104" s="15"/>
      <c r="DD104" s="14"/>
      <c r="DE104" s="101"/>
      <c r="DF104" s="15"/>
      <c r="DG104" s="14"/>
      <c r="DH104" s="101"/>
    </row>
    <row r="105" spans="1:112" s="35" customFormat="1" ht="15.75" x14ac:dyDescent="0.25">
      <c r="A105" s="59" t="s">
        <v>535</v>
      </c>
      <c r="B105" s="119">
        <f t="shared" si="129"/>
        <v>0</v>
      </c>
      <c r="C105" s="119">
        <f t="shared" si="129"/>
        <v>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5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08"/>
      <c r="AM105" s="108"/>
      <c r="AN105" s="108"/>
      <c r="AO105" s="14"/>
      <c r="AP105" s="14"/>
      <c r="AQ105" s="101"/>
      <c r="AR105" s="14"/>
      <c r="AS105" s="14"/>
      <c r="AT105" s="101"/>
      <c r="AU105" s="14"/>
      <c r="AV105" s="14"/>
      <c r="AW105" s="101"/>
      <c r="AX105" s="14"/>
      <c r="AY105" s="14"/>
      <c r="AZ105" s="101"/>
      <c r="BA105" s="14"/>
      <c r="BB105" s="14"/>
      <c r="BC105" s="15"/>
      <c r="BD105" s="14"/>
      <c r="BE105" s="14"/>
      <c r="BF105" s="101"/>
      <c r="BG105" s="14"/>
      <c r="BH105" s="14"/>
      <c r="BI105" s="101"/>
      <c r="BJ105" s="14"/>
      <c r="BK105" s="14"/>
      <c r="BL105" s="101"/>
      <c r="BM105" s="14"/>
      <c r="BN105" s="14"/>
      <c r="BO105" s="101"/>
      <c r="BP105" s="14"/>
      <c r="BQ105" s="14"/>
      <c r="BR105" s="101"/>
      <c r="BS105" s="14"/>
      <c r="BT105" s="14"/>
      <c r="BU105" s="101"/>
      <c r="BV105" s="14"/>
      <c r="BW105" s="14"/>
      <c r="BX105" s="101"/>
      <c r="BY105" s="14"/>
      <c r="BZ105" s="14"/>
      <c r="CA105" s="101"/>
      <c r="CB105" s="14"/>
      <c r="CC105" s="14"/>
      <c r="CD105" s="101"/>
      <c r="CE105" s="14"/>
      <c r="CF105" s="14"/>
      <c r="CG105" s="101"/>
      <c r="CH105" s="14"/>
      <c r="CI105" s="14"/>
      <c r="CJ105" s="101"/>
      <c r="CK105" s="15"/>
      <c r="CL105" s="14"/>
      <c r="CM105" s="101"/>
      <c r="CN105" s="15"/>
      <c r="CO105" s="14"/>
      <c r="CP105" s="101"/>
      <c r="CQ105" s="15"/>
      <c r="CR105" s="14"/>
      <c r="CS105" s="101"/>
      <c r="CT105" s="15"/>
      <c r="CU105" s="14"/>
      <c r="CV105" s="101"/>
      <c r="CW105" s="15"/>
      <c r="CX105" s="14"/>
      <c r="CY105" s="101"/>
      <c r="CZ105" s="15"/>
      <c r="DA105" s="14"/>
      <c r="DB105" s="101"/>
      <c r="DC105" s="15"/>
      <c r="DD105" s="14"/>
      <c r="DE105" s="101"/>
      <c r="DF105" s="15"/>
      <c r="DG105" s="14"/>
      <c r="DH105" s="101"/>
    </row>
    <row r="106" spans="1:112" s="35" customFormat="1" ht="15.75" x14ac:dyDescent="0.25">
      <c r="A106" s="59" t="s">
        <v>536</v>
      </c>
      <c r="B106" s="119">
        <f t="shared" si="129"/>
        <v>0</v>
      </c>
      <c r="C106" s="119">
        <f t="shared" si="129"/>
        <v>0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5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08"/>
      <c r="AM106" s="108"/>
      <c r="AN106" s="108"/>
      <c r="AO106" s="14"/>
      <c r="AP106" s="14"/>
      <c r="AQ106" s="101"/>
      <c r="AR106" s="14"/>
      <c r="AS106" s="14"/>
      <c r="AT106" s="101"/>
      <c r="AU106" s="14"/>
      <c r="AV106" s="14"/>
      <c r="AW106" s="101"/>
      <c r="AX106" s="14"/>
      <c r="AY106" s="14"/>
      <c r="AZ106" s="101"/>
      <c r="BA106" s="14"/>
      <c r="BB106" s="14"/>
      <c r="BC106" s="15"/>
      <c r="BD106" s="14"/>
      <c r="BE106" s="14"/>
      <c r="BF106" s="101"/>
      <c r="BG106" s="14"/>
      <c r="BH106" s="14"/>
      <c r="BI106" s="101"/>
      <c r="BJ106" s="14"/>
      <c r="BK106" s="14"/>
      <c r="BL106" s="101"/>
      <c r="BM106" s="14"/>
      <c r="BN106" s="14"/>
      <c r="BO106" s="101"/>
      <c r="BP106" s="14"/>
      <c r="BQ106" s="14"/>
      <c r="BR106" s="101"/>
      <c r="BS106" s="14"/>
      <c r="BT106" s="14"/>
      <c r="BU106" s="101"/>
      <c r="BV106" s="14"/>
      <c r="BW106" s="14"/>
      <c r="BX106" s="101"/>
      <c r="BY106" s="14"/>
      <c r="BZ106" s="14"/>
      <c r="CA106" s="101"/>
      <c r="CB106" s="14"/>
      <c r="CC106" s="14"/>
      <c r="CD106" s="101"/>
      <c r="CE106" s="14"/>
      <c r="CF106" s="14"/>
      <c r="CG106" s="101"/>
      <c r="CH106" s="14"/>
      <c r="CI106" s="14"/>
      <c r="CJ106" s="101"/>
      <c r="CK106" s="15"/>
      <c r="CL106" s="14"/>
      <c r="CM106" s="101"/>
      <c r="CN106" s="15"/>
      <c r="CO106" s="14"/>
      <c r="CP106" s="101"/>
      <c r="CQ106" s="15"/>
      <c r="CR106" s="14"/>
      <c r="CS106" s="101"/>
      <c r="CT106" s="15"/>
      <c r="CU106" s="14"/>
      <c r="CV106" s="101"/>
      <c r="CW106" s="15"/>
      <c r="CX106" s="14"/>
      <c r="CY106" s="101"/>
      <c r="CZ106" s="15"/>
      <c r="DA106" s="14"/>
      <c r="DB106" s="101"/>
      <c r="DC106" s="15"/>
      <c r="DD106" s="14"/>
      <c r="DE106" s="101"/>
      <c r="DF106" s="15"/>
      <c r="DG106" s="14"/>
      <c r="DH106" s="101"/>
    </row>
    <row r="107" spans="1:112" s="35" customFormat="1" ht="15.75" x14ac:dyDescent="0.25">
      <c r="A107" s="59" t="s">
        <v>332</v>
      </c>
      <c r="B107" s="119">
        <f t="shared" si="129"/>
        <v>0</v>
      </c>
      <c r="C107" s="119">
        <f t="shared" si="129"/>
        <v>0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5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08"/>
      <c r="AM107" s="108"/>
      <c r="AN107" s="108"/>
      <c r="AO107" s="14"/>
      <c r="AP107" s="14"/>
      <c r="AQ107" s="101"/>
      <c r="AR107" s="14"/>
      <c r="AS107" s="14"/>
      <c r="AT107" s="101"/>
      <c r="AU107" s="14"/>
      <c r="AV107" s="14"/>
      <c r="AW107" s="101"/>
      <c r="AX107" s="14"/>
      <c r="AY107" s="14"/>
      <c r="AZ107" s="101"/>
      <c r="BA107" s="14"/>
      <c r="BB107" s="14"/>
      <c r="BC107" s="15"/>
      <c r="BD107" s="14"/>
      <c r="BE107" s="14"/>
      <c r="BF107" s="101"/>
      <c r="BG107" s="14"/>
      <c r="BH107" s="14"/>
      <c r="BI107" s="101"/>
      <c r="BJ107" s="14"/>
      <c r="BK107" s="14"/>
      <c r="BL107" s="101"/>
      <c r="BM107" s="14"/>
      <c r="BN107" s="14"/>
      <c r="BO107" s="101"/>
      <c r="BP107" s="14"/>
      <c r="BQ107" s="14"/>
      <c r="BR107" s="101"/>
      <c r="BS107" s="14"/>
      <c r="BT107" s="14"/>
      <c r="BU107" s="101"/>
      <c r="BV107" s="14"/>
      <c r="BW107" s="14"/>
      <c r="BX107" s="101"/>
      <c r="BY107" s="14"/>
      <c r="BZ107" s="14"/>
      <c r="CA107" s="101"/>
      <c r="CB107" s="14"/>
      <c r="CC107" s="14"/>
      <c r="CD107" s="101"/>
      <c r="CE107" s="14"/>
      <c r="CF107" s="14"/>
      <c r="CG107" s="101"/>
      <c r="CH107" s="14"/>
      <c r="CI107" s="14"/>
      <c r="CJ107" s="101"/>
      <c r="CK107" s="15"/>
      <c r="CL107" s="14"/>
      <c r="CM107" s="101"/>
      <c r="CN107" s="15"/>
      <c r="CO107" s="14"/>
      <c r="CP107" s="101"/>
      <c r="CQ107" s="15"/>
      <c r="CR107" s="14"/>
      <c r="CS107" s="101"/>
      <c r="CT107" s="15"/>
      <c r="CU107" s="14"/>
      <c r="CV107" s="101"/>
      <c r="CW107" s="15"/>
      <c r="CX107" s="14"/>
      <c r="CY107" s="101"/>
      <c r="CZ107" s="15"/>
      <c r="DA107" s="14"/>
      <c r="DB107" s="101"/>
      <c r="DC107" s="15"/>
      <c r="DD107" s="14"/>
      <c r="DE107" s="101"/>
      <c r="DF107" s="15"/>
      <c r="DG107" s="14"/>
      <c r="DH107" s="101"/>
    </row>
    <row r="108" spans="1:112" s="35" customFormat="1" ht="15.75" x14ac:dyDescent="0.25">
      <c r="A108" s="59" t="s">
        <v>346</v>
      </c>
      <c r="B108" s="119">
        <f t="shared" si="129"/>
        <v>0</v>
      </c>
      <c r="C108" s="119">
        <f t="shared" si="129"/>
        <v>0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5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08"/>
      <c r="AM108" s="108"/>
      <c r="AN108" s="108"/>
      <c r="AO108" s="14"/>
      <c r="AP108" s="14"/>
      <c r="AQ108" s="101"/>
      <c r="AR108" s="14"/>
      <c r="AS108" s="14"/>
      <c r="AT108" s="101"/>
      <c r="AU108" s="14"/>
      <c r="AV108" s="14"/>
      <c r="AW108" s="101"/>
      <c r="AX108" s="14"/>
      <c r="AY108" s="14"/>
      <c r="AZ108" s="101"/>
      <c r="BA108" s="14"/>
      <c r="BB108" s="14"/>
      <c r="BC108" s="15"/>
      <c r="BD108" s="14"/>
      <c r="BE108" s="14"/>
      <c r="BF108" s="101"/>
      <c r="BG108" s="14"/>
      <c r="BH108" s="14"/>
      <c r="BI108" s="101"/>
      <c r="BJ108" s="14"/>
      <c r="BK108" s="14"/>
      <c r="BL108" s="101"/>
      <c r="BM108" s="14"/>
      <c r="BN108" s="14"/>
      <c r="BO108" s="101"/>
      <c r="BP108" s="14"/>
      <c r="BQ108" s="14"/>
      <c r="BR108" s="101"/>
      <c r="BS108" s="14"/>
      <c r="BT108" s="14"/>
      <c r="BU108" s="101"/>
      <c r="BV108" s="14"/>
      <c r="BW108" s="14"/>
      <c r="BX108" s="101"/>
      <c r="BY108" s="14"/>
      <c r="BZ108" s="14"/>
      <c r="CA108" s="101"/>
      <c r="CB108" s="14"/>
      <c r="CC108" s="14"/>
      <c r="CD108" s="101"/>
      <c r="CE108" s="14"/>
      <c r="CF108" s="14"/>
      <c r="CG108" s="101"/>
      <c r="CH108" s="14"/>
      <c r="CI108" s="14"/>
      <c r="CJ108" s="101"/>
      <c r="CK108" s="15"/>
      <c r="CL108" s="14"/>
      <c r="CM108" s="101"/>
      <c r="CN108" s="15"/>
      <c r="CO108" s="14"/>
      <c r="CP108" s="101"/>
      <c r="CQ108" s="15"/>
      <c r="CR108" s="14"/>
      <c r="CS108" s="101"/>
      <c r="CT108" s="15"/>
      <c r="CU108" s="14"/>
      <c r="CV108" s="101"/>
      <c r="CW108" s="15"/>
      <c r="CX108" s="14"/>
      <c r="CY108" s="101"/>
      <c r="CZ108" s="15"/>
      <c r="DA108" s="14"/>
      <c r="DB108" s="101"/>
      <c r="DC108" s="15"/>
      <c r="DD108" s="14"/>
      <c r="DE108" s="101"/>
      <c r="DF108" s="15"/>
      <c r="DG108" s="14"/>
      <c r="DH108" s="101"/>
    </row>
    <row r="109" spans="1:112" s="35" customFormat="1" ht="15.75" x14ac:dyDescent="0.25">
      <c r="A109" s="59" t="s">
        <v>455</v>
      </c>
      <c r="B109" s="119">
        <f t="shared" si="129"/>
        <v>0</v>
      </c>
      <c r="C109" s="119">
        <f t="shared" si="129"/>
        <v>0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5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08"/>
      <c r="AM109" s="108"/>
      <c r="AN109" s="108"/>
      <c r="AO109" s="14"/>
      <c r="AP109" s="14"/>
      <c r="AQ109" s="101"/>
      <c r="AR109" s="14"/>
      <c r="AS109" s="14"/>
      <c r="AT109" s="101"/>
      <c r="AU109" s="14"/>
      <c r="AV109" s="14"/>
      <c r="AW109" s="101"/>
      <c r="AX109" s="14"/>
      <c r="AY109" s="14"/>
      <c r="AZ109" s="101"/>
      <c r="BA109" s="14"/>
      <c r="BB109" s="14"/>
      <c r="BC109" s="15"/>
      <c r="BD109" s="14"/>
      <c r="BE109" s="14"/>
      <c r="BF109" s="101"/>
      <c r="BG109" s="14"/>
      <c r="BH109" s="14"/>
      <c r="BI109" s="101"/>
      <c r="BJ109" s="14"/>
      <c r="BK109" s="14"/>
      <c r="BL109" s="101"/>
      <c r="BM109" s="14"/>
      <c r="BN109" s="14"/>
      <c r="BO109" s="101"/>
      <c r="BP109" s="14"/>
      <c r="BQ109" s="14"/>
      <c r="BR109" s="101"/>
      <c r="BS109" s="14"/>
      <c r="BT109" s="14"/>
      <c r="BU109" s="101"/>
      <c r="BV109" s="14"/>
      <c r="BW109" s="14"/>
      <c r="BX109" s="101"/>
      <c r="BY109" s="14"/>
      <c r="BZ109" s="14"/>
      <c r="CA109" s="101"/>
      <c r="CB109" s="14"/>
      <c r="CC109" s="14"/>
      <c r="CD109" s="101"/>
      <c r="CE109" s="14"/>
      <c r="CF109" s="14"/>
      <c r="CG109" s="101"/>
      <c r="CH109" s="14"/>
      <c r="CI109" s="14"/>
      <c r="CJ109" s="101"/>
      <c r="CK109" s="15"/>
      <c r="CL109" s="14"/>
      <c r="CM109" s="101"/>
      <c r="CN109" s="15"/>
      <c r="CO109" s="14"/>
      <c r="CP109" s="101"/>
      <c r="CQ109" s="15"/>
      <c r="CR109" s="14"/>
      <c r="CS109" s="101"/>
      <c r="CT109" s="15"/>
      <c r="CU109" s="14"/>
      <c r="CV109" s="101"/>
      <c r="CW109" s="15"/>
      <c r="CX109" s="14"/>
      <c r="CY109" s="101"/>
      <c r="CZ109" s="15"/>
      <c r="DA109" s="14"/>
      <c r="DB109" s="101"/>
      <c r="DC109" s="15"/>
      <c r="DD109" s="14"/>
      <c r="DE109" s="101"/>
      <c r="DF109" s="15"/>
      <c r="DG109" s="14"/>
      <c r="DH109" s="101"/>
    </row>
    <row r="110" spans="1:112" s="35" customFormat="1" ht="15.75" x14ac:dyDescent="0.25">
      <c r="A110" s="59" t="s">
        <v>537</v>
      </c>
      <c r="B110" s="119">
        <f t="shared" si="129"/>
        <v>0</v>
      </c>
      <c r="C110" s="119">
        <f t="shared" si="129"/>
        <v>0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5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08"/>
      <c r="AM110" s="108"/>
      <c r="AN110" s="108"/>
      <c r="AO110" s="14"/>
      <c r="AP110" s="14"/>
      <c r="AQ110" s="101"/>
      <c r="AR110" s="14"/>
      <c r="AS110" s="14"/>
      <c r="AT110" s="101"/>
      <c r="AU110" s="14"/>
      <c r="AV110" s="14"/>
      <c r="AW110" s="101"/>
      <c r="AX110" s="14"/>
      <c r="AY110" s="14"/>
      <c r="AZ110" s="101"/>
      <c r="BA110" s="14"/>
      <c r="BB110" s="14"/>
      <c r="BC110" s="15"/>
      <c r="BD110" s="14"/>
      <c r="BE110" s="14"/>
      <c r="BF110" s="101"/>
      <c r="BG110" s="14"/>
      <c r="BH110" s="14"/>
      <c r="BI110" s="101"/>
      <c r="BJ110" s="14"/>
      <c r="BK110" s="14"/>
      <c r="BL110" s="101"/>
      <c r="BM110" s="14"/>
      <c r="BN110" s="14"/>
      <c r="BO110" s="101"/>
      <c r="BP110" s="14"/>
      <c r="BQ110" s="14"/>
      <c r="BR110" s="101"/>
      <c r="BS110" s="14"/>
      <c r="BT110" s="14"/>
      <c r="BU110" s="101"/>
      <c r="BV110" s="14"/>
      <c r="BW110" s="14"/>
      <c r="BX110" s="101"/>
      <c r="BY110" s="14"/>
      <c r="BZ110" s="14"/>
      <c r="CA110" s="101"/>
      <c r="CB110" s="14"/>
      <c r="CC110" s="14"/>
      <c r="CD110" s="101"/>
      <c r="CE110" s="14"/>
      <c r="CF110" s="14"/>
      <c r="CG110" s="101"/>
      <c r="CH110" s="14"/>
      <c r="CI110" s="14"/>
      <c r="CJ110" s="101"/>
      <c r="CK110" s="15"/>
      <c r="CL110" s="14"/>
      <c r="CM110" s="101"/>
      <c r="CN110" s="15"/>
      <c r="CO110" s="14"/>
      <c r="CP110" s="101"/>
      <c r="CQ110" s="15"/>
      <c r="CR110" s="14"/>
      <c r="CS110" s="101"/>
      <c r="CT110" s="15"/>
      <c r="CU110" s="14"/>
      <c r="CV110" s="101"/>
      <c r="CW110" s="15"/>
      <c r="CX110" s="14"/>
      <c r="CY110" s="101"/>
      <c r="CZ110" s="15"/>
      <c r="DA110" s="14"/>
      <c r="DB110" s="101"/>
      <c r="DC110" s="15"/>
      <c r="DD110" s="14"/>
      <c r="DE110" s="101"/>
      <c r="DF110" s="15"/>
      <c r="DG110" s="14"/>
      <c r="DH110" s="101"/>
    </row>
    <row r="111" spans="1:112" s="77" customFormat="1" ht="31.5" x14ac:dyDescent="0.25">
      <c r="A111" s="78" t="s">
        <v>354</v>
      </c>
      <c r="B111" s="118">
        <f t="shared" si="129"/>
        <v>40509.351620000001</v>
      </c>
      <c r="C111" s="118">
        <f t="shared" si="129"/>
        <v>9657.8010700000013</v>
      </c>
      <c r="D111" s="82">
        <f t="shared" ref="D111" si="161">C111/B111*100</f>
        <v>23.840917427154814</v>
      </c>
      <c r="E111" s="84">
        <f t="shared" ref="E111:AP111" si="162">E112+E113+E114+E115+E116+E117+E118+E119</f>
        <v>1187.5</v>
      </c>
      <c r="F111" s="84">
        <f t="shared" si="162"/>
        <v>0</v>
      </c>
      <c r="G111" s="84">
        <f t="shared" si="162"/>
        <v>0</v>
      </c>
      <c r="H111" s="84">
        <f t="shared" si="162"/>
        <v>0</v>
      </c>
      <c r="I111" s="84">
        <f t="shared" si="162"/>
        <v>0</v>
      </c>
      <c r="J111" s="84">
        <f t="shared" si="162"/>
        <v>0</v>
      </c>
      <c r="K111" s="84">
        <f t="shared" si="162"/>
        <v>392</v>
      </c>
      <c r="L111" s="84">
        <f t="shared" si="162"/>
        <v>392.03640000000001</v>
      </c>
      <c r="M111" s="84">
        <f t="shared" si="153"/>
        <v>100.00928571428571</v>
      </c>
      <c r="N111" s="84">
        <f t="shared" si="162"/>
        <v>0</v>
      </c>
      <c r="O111" s="84">
        <f t="shared" si="162"/>
        <v>0</v>
      </c>
      <c r="P111" s="84">
        <f t="shared" si="162"/>
        <v>0</v>
      </c>
      <c r="Q111" s="84">
        <f t="shared" si="162"/>
        <v>0</v>
      </c>
      <c r="R111" s="84">
        <f t="shared" si="162"/>
        <v>0</v>
      </c>
      <c r="S111" s="84">
        <f t="shared" si="162"/>
        <v>0</v>
      </c>
      <c r="T111" s="84">
        <f t="shared" si="162"/>
        <v>2800</v>
      </c>
      <c r="U111" s="84">
        <f t="shared" si="162"/>
        <v>1089.414</v>
      </c>
      <c r="V111" s="82">
        <f>U111/T111*100</f>
        <v>38.907642857142854</v>
      </c>
      <c r="W111" s="84">
        <f t="shared" si="162"/>
        <v>102.04082</v>
      </c>
      <c r="X111" s="84">
        <f t="shared" si="162"/>
        <v>102.04082000000001</v>
      </c>
      <c r="Y111" s="82">
        <f t="shared" ref="Y111:Y120" si="163">X111/W111*100</f>
        <v>100.00000000000003</v>
      </c>
      <c r="Z111" s="84">
        <f t="shared" si="162"/>
        <v>0</v>
      </c>
      <c r="AA111" s="84">
        <f t="shared" si="162"/>
        <v>0</v>
      </c>
      <c r="AB111" s="84">
        <f t="shared" si="162"/>
        <v>0</v>
      </c>
      <c r="AC111" s="84">
        <f t="shared" si="162"/>
        <v>0</v>
      </c>
      <c r="AD111" s="84">
        <f t="shared" si="162"/>
        <v>0</v>
      </c>
      <c r="AE111" s="84">
        <f t="shared" si="162"/>
        <v>0</v>
      </c>
      <c r="AF111" s="84">
        <f>SUM(AF112:AF119)</f>
        <v>1769.2107999999998</v>
      </c>
      <c r="AG111" s="84">
        <f t="shared" si="162"/>
        <v>0</v>
      </c>
      <c r="AH111" s="84">
        <f t="shared" si="162"/>
        <v>0</v>
      </c>
      <c r="AI111" s="84">
        <f t="shared" si="162"/>
        <v>1218.8</v>
      </c>
      <c r="AJ111" s="84">
        <f t="shared" si="162"/>
        <v>0</v>
      </c>
      <c r="AK111" s="84">
        <f t="shared" si="162"/>
        <v>0</v>
      </c>
      <c r="AL111" s="84">
        <f t="shared" si="162"/>
        <v>10814.9</v>
      </c>
      <c r="AM111" s="84">
        <f t="shared" si="162"/>
        <v>3204.3494500000002</v>
      </c>
      <c r="AN111" s="84">
        <f t="shared" si="64"/>
        <v>29.629025233705352</v>
      </c>
      <c r="AO111" s="84">
        <f t="shared" si="162"/>
        <v>0</v>
      </c>
      <c r="AP111" s="84">
        <f t="shared" si="162"/>
        <v>0</v>
      </c>
      <c r="AQ111" s="84">
        <f t="shared" ref="AQ111:CG111" si="164">AQ112+AQ113+AQ114+AQ115+AQ116+AQ117+AQ118+AQ119</f>
        <v>0</v>
      </c>
      <c r="AR111" s="84">
        <f t="shared" si="164"/>
        <v>8165.2</v>
      </c>
      <c r="AS111" s="84">
        <f t="shared" si="164"/>
        <v>2449.6</v>
      </c>
      <c r="AT111" s="84">
        <f>AS111/AR111*100</f>
        <v>30.000489883897512</v>
      </c>
      <c r="AU111" s="84">
        <f t="shared" si="164"/>
        <v>0</v>
      </c>
      <c r="AV111" s="84">
        <f t="shared" si="164"/>
        <v>0</v>
      </c>
      <c r="AW111" s="84">
        <f t="shared" si="164"/>
        <v>0</v>
      </c>
      <c r="AX111" s="84">
        <f t="shared" si="164"/>
        <v>0</v>
      </c>
      <c r="AY111" s="84">
        <f t="shared" si="164"/>
        <v>0</v>
      </c>
      <c r="AZ111" s="84">
        <f t="shared" si="164"/>
        <v>0</v>
      </c>
      <c r="BA111" s="84">
        <f t="shared" si="164"/>
        <v>3380.9</v>
      </c>
      <c r="BB111" s="84">
        <f t="shared" si="164"/>
        <v>851.93100000000004</v>
      </c>
      <c r="BC111" s="84">
        <f t="shared" si="82"/>
        <v>25.198349551894466</v>
      </c>
      <c r="BD111" s="84">
        <f t="shared" si="164"/>
        <v>0</v>
      </c>
      <c r="BE111" s="84">
        <f t="shared" si="164"/>
        <v>0</v>
      </c>
      <c r="BF111" s="84">
        <f t="shared" si="164"/>
        <v>0</v>
      </c>
      <c r="BG111" s="84">
        <f t="shared" si="164"/>
        <v>0</v>
      </c>
      <c r="BH111" s="84">
        <f t="shared" si="164"/>
        <v>0</v>
      </c>
      <c r="BI111" s="84">
        <f t="shared" si="164"/>
        <v>0</v>
      </c>
      <c r="BJ111" s="84">
        <f t="shared" si="164"/>
        <v>0</v>
      </c>
      <c r="BK111" s="84">
        <f t="shared" si="164"/>
        <v>0</v>
      </c>
      <c r="BL111" s="84">
        <f t="shared" si="164"/>
        <v>0</v>
      </c>
      <c r="BM111" s="84">
        <f t="shared" si="164"/>
        <v>0</v>
      </c>
      <c r="BN111" s="84">
        <f t="shared" si="164"/>
        <v>0</v>
      </c>
      <c r="BO111" s="84">
        <f t="shared" si="164"/>
        <v>0</v>
      </c>
      <c r="BP111" s="84">
        <f t="shared" si="164"/>
        <v>0</v>
      </c>
      <c r="BQ111" s="84">
        <f t="shared" si="164"/>
        <v>0</v>
      </c>
      <c r="BR111" s="84">
        <f t="shared" si="164"/>
        <v>0</v>
      </c>
      <c r="BS111" s="84">
        <f t="shared" si="164"/>
        <v>0</v>
      </c>
      <c r="BT111" s="84">
        <f t="shared" si="164"/>
        <v>0</v>
      </c>
      <c r="BU111" s="84">
        <f t="shared" si="164"/>
        <v>0</v>
      </c>
      <c r="BV111" s="84">
        <f t="shared" si="164"/>
        <v>0</v>
      </c>
      <c r="BW111" s="84">
        <f t="shared" si="164"/>
        <v>0</v>
      </c>
      <c r="BX111" s="84">
        <f t="shared" si="164"/>
        <v>0</v>
      </c>
      <c r="BY111" s="84">
        <f t="shared" si="164"/>
        <v>0</v>
      </c>
      <c r="BZ111" s="84">
        <f t="shared" si="164"/>
        <v>0</v>
      </c>
      <c r="CA111" s="84">
        <f t="shared" si="164"/>
        <v>0</v>
      </c>
      <c r="CB111" s="84">
        <f t="shared" si="164"/>
        <v>0</v>
      </c>
      <c r="CC111" s="84">
        <f t="shared" si="164"/>
        <v>0</v>
      </c>
      <c r="CD111" s="84">
        <f t="shared" si="164"/>
        <v>0</v>
      </c>
      <c r="CE111" s="84">
        <f t="shared" si="164"/>
        <v>0</v>
      </c>
      <c r="CF111" s="84">
        <f t="shared" si="164"/>
        <v>0</v>
      </c>
      <c r="CG111" s="84">
        <f t="shared" si="164"/>
        <v>0</v>
      </c>
      <c r="CH111" s="84">
        <f t="shared" ref="CH111:CV111" si="165">CH112+CH113+CH114+CH115+CH116+CH117+CH118+CH119</f>
        <v>0</v>
      </c>
      <c r="CI111" s="84">
        <f t="shared" si="165"/>
        <v>0</v>
      </c>
      <c r="CJ111" s="84">
        <f t="shared" si="165"/>
        <v>0</v>
      </c>
      <c r="CK111" s="84">
        <f t="shared" si="165"/>
        <v>0</v>
      </c>
      <c r="CL111" s="84">
        <f t="shared" si="165"/>
        <v>0</v>
      </c>
      <c r="CM111" s="84">
        <f t="shared" si="165"/>
        <v>0</v>
      </c>
      <c r="CN111" s="84">
        <f t="shared" si="165"/>
        <v>3824.1</v>
      </c>
      <c r="CO111" s="84">
        <f t="shared" si="165"/>
        <v>1568.4294</v>
      </c>
      <c r="CP111" s="84">
        <f t="shared" si="67"/>
        <v>41.014340629167648</v>
      </c>
      <c r="CQ111" s="84">
        <f t="shared" si="165"/>
        <v>0</v>
      </c>
      <c r="CR111" s="84">
        <f t="shared" si="165"/>
        <v>0</v>
      </c>
      <c r="CS111" s="84">
        <f t="shared" si="165"/>
        <v>0</v>
      </c>
      <c r="CT111" s="84">
        <f t="shared" si="165"/>
        <v>0</v>
      </c>
      <c r="CU111" s="84">
        <f t="shared" si="165"/>
        <v>0</v>
      </c>
      <c r="CV111" s="84">
        <f t="shared" si="165"/>
        <v>0</v>
      </c>
      <c r="CW111" s="84">
        <f t="shared" ref="CW111:CY111" si="166">CW112+CW113+CW114+CW115+CW116+CW117+CW118+CW119</f>
        <v>4655.8999999999996</v>
      </c>
      <c r="CX111" s="84">
        <f t="shared" si="166"/>
        <v>0</v>
      </c>
      <c r="CY111" s="84">
        <f t="shared" si="166"/>
        <v>0</v>
      </c>
      <c r="CZ111" s="84">
        <f t="shared" ref="CZ111:DB111" si="167">CZ112+CZ113+CZ114+CZ115+CZ116+CZ117+CZ118+CZ119</f>
        <v>0</v>
      </c>
      <c r="DA111" s="84">
        <f t="shared" si="167"/>
        <v>0</v>
      </c>
      <c r="DB111" s="84">
        <f t="shared" si="167"/>
        <v>0</v>
      </c>
      <c r="DC111" s="84">
        <f t="shared" ref="DC111:DE111" si="168">DC112+DC113+DC114+DC115+DC116+DC117+DC118+DC119</f>
        <v>630.1</v>
      </c>
      <c r="DD111" s="84">
        <f t="shared" si="168"/>
        <v>0</v>
      </c>
      <c r="DE111" s="84">
        <f t="shared" si="168"/>
        <v>0</v>
      </c>
      <c r="DF111" s="84">
        <f t="shared" ref="DF111:DH111" si="169">DF112+DF113+DF114+DF115+DF116+DF117+DF118+DF119</f>
        <v>1568.7</v>
      </c>
      <c r="DG111" s="84">
        <f t="shared" si="169"/>
        <v>0</v>
      </c>
      <c r="DH111" s="84">
        <f t="shared" si="169"/>
        <v>0</v>
      </c>
    </row>
    <row r="112" spans="1:112" s="35" customFormat="1" ht="31.5" x14ac:dyDescent="0.25">
      <c r="A112" s="59" t="s">
        <v>353</v>
      </c>
      <c r="B112" s="119">
        <f t="shared" si="129"/>
        <v>37521.340819999998</v>
      </c>
      <c r="C112" s="119">
        <f t="shared" si="129"/>
        <v>9657.8010700000013</v>
      </c>
      <c r="D112" s="14">
        <f t="shared" si="58"/>
        <v>25.739488139112833</v>
      </c>
      <c r="E112" s="15">
        <v>1187.5</v>
      </c>
      <c r="F112" s="14"/>
      <c r="G112" s="14"/>
      <c r="H112" s="15"/>
      <c r="I112" s="15"/>
      <c r="J112" s="14"/>
      <c r="K112" s="14">
        <v>392</v>
      </c>
      <c r="L112" s="14">
        <v>392.03640000000001</v>
      </c>
      <c r="M112" s="15">
        <f>L112/K112*100</f>
        <v>100.00928571428571</v>
      </c>
      <c r="N112" s="15"/>
      <c r="O112" s="14"/>
      <c r="P112" s="15"/>
      <c r="Q112" s="15">
        <v>0</v>
      </c>
      <c r="R112" s="15">
        <v>0</v>
      </c>
      <c r="S112" s="14"/>
      <c r="T112" s="15">
        <v>2800</v>
      </c>
      <c r="U112" s="15">
        <v>1089.414</v>
      </c>
      <c r="V112" s="14">
        <f>U112/T112*100</f>
        <v>38.907642857142854</v>
      </c>
      <c r="W112" s="15">
        <v>102.04082</v>
      </c>
      <c r="X112" s="15">
        <v>102.04082000000001</v>
      </c>
      <c r="Y112" s="14">
        <f t="shared" si="163"/>
        <v>100.00000000000003</v>
      </c>
      <c r="Z112" s="15"/>
      <c r="AA112" s="15"/>
      <c r="AB112" s="14"/>
      <c r="AC112" s="15"/>
      <c r="AD112" s="15"/>
      <c r="AE112" s="14"/>
      <c r="AF112" s="14"/>
      <c r="AG112" s="14"/>
      <c r="AH112" s="14"/>
      <c r="AI112" s="15">
        <v>0</v>
      </c>
      <c r="AJ112" s="15"/>
      <c r="AK112" s="14"/>
      <c r="AL112" s="15">
        <v>10814.9</v>
      </c>
      <c r="AM112" s="15">
        <v>3204.3494500000002</v>
      </c>
      <c r="AN112" s="15">
        <f t="shared" si="64"/>
        <v>29.629025233705352</v>
      </c>
      <c r="AO112" s="15"/>
      <c r="AP112" s="15"/>
      <c r="AQ112" s="15"/>
      <c r="AR112" s="15">
        <v>8165.2</v>
      </c>
      <c r="AS112" s="15">
        <v>2449.6</v>
      </c>
      <c r="AT112" s="15">
        <f>AS112/AR112*100</f>
        <v>30.000489883897512</v>
      </c>
      <c r="AU112" s="15"/>
      <c r="AV112" s="15"/>
      <c r="AW112" s="100"/>
      <c r="AX112" s="15"/>
      <c r="AY112" s="15"/>
      <c r="AZ112" s="100"/>
      <c r="BA112" s="15">
        <v>3380.9</v>
      </c>
      <c r="BB112" s="15">
        <v>851.93100000000004</v>
      </c>
      <c r="BC112" s="15">
        <f t="shared" si="82"/>
        <v>25.198349551894466</v>
      </c>
      <c r="BD112" s="15"/>
      <c r="BE112" s="100"/>
      <c r="BF112" s="100"/>
      <c r="BG112" s="15"/>
      <c r="BH112" s="100"/>
      <c r="BI112" s="100"/>
      <c r="BJ112" s="15"/>
      <c r="BK112" s="100"/>
      <c r="BL112" s="100"/>
      <c r="BM112" s="15"/>
      <c r="BN112" s="100"/>
      <c r="BO112" s="100"/>
      <c r="BP112" s="15"/>
      <c r="BQ112" s="100"/>
      <c r="BR112" s="100"/>
      <c r="BS112" s="15"/>
      <c r="BT112" s="100"/>
      <c r="BU112" s="100"/>
      <c r="BV112" s="15"/>
      <c r="BW112" s="100"/>
      <c r="BX112" s="100"/>
      <c r="BY112" s="15"/>
      <c r="BZ112" s="100"/>
      <c r="CA112" s="100"/>
      <c r="CB112" s="15"/>
      <c r="CC112" s="100"/>
      <c r="CD112" s="100"/>
      <c r="CE112" s="15"/>
      <c r="CF112" s="100"/>
      <c r="CG112" s="100"/>
      <c r="CH112" s="15"/>
      <c r="CI112" s="100"/>
      <c r="CJ112" s="100"/>
      <c r="CK112" s="15"/>
      <c r="CL112" s="100"/>
      <c r="CM112" s="100"/>
      <c r="CN112" s="15">
        <v>3824.1</v>
      </c>
      <c r="CO112" s="15">
        <v>1568.4294</v>
      </c>
      <c r="CP112" s="15">
        <f t="shared" si="67"/>
        <v>41.014340629167648</v>
      </c>
      <c r="CQ112" s="15"/>
      <c r="CR112" s="100"/>
      <c r="CS112" s="100"/>
      <c r="CT112" s="15"/>
      <c r="CU112" s="100"/>
      <c r="CV112" s="100"/>
      <c r="CW112" s="15">
        <v>4655.8999999999996</v>
      </c>
      <c r="CX112" s="100"/>
      <c r="CY112" s="100"/>
      <c r="CZ112" s="15"/>
      <c r="DA112" s="100"/>
      <c r="DB112" s="100"/>
      <c r="DC112" s="15">
        <v>630.1</v>
      </c>
      <c r="DD112" s="100"/>
      <c r="DE112" s="100"/>
      <c r="DF112" s="15">
        <v>1568.7</v>
      </c>
      <c r="DG112" s="100"/>
      <c r="DH112" s="100"/>
    </row>
    <row r="113" spans="1:112" s="35" customFormat="1" ht="15.75" x14ac:dyDescent="0.25">
      <c r="A113" s="59" t="s">
        <v>350</v>
      </c>
      <c r="B113" s="119">
        <f t="shared" si="129"/>
        <v>351.65800000000002</v>
      </c>
      <c r="C113" s="119">
        <f t="shared" si="129"/>
        <v>0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>
        <v>351.65800000000002</v>
      </c>
      <c r="AG113" s="14"/>
      <c r="AH113" s="14"/>
      <c r="AI113" s="14"/>
      <c r="AJ113" s="14"/>
      <c r="AK113" s="14"/>
      <c r="AL113" s="108"/>
      <c r="AM113" s="108"/>
      <c r="AN113" s="108"/>
      <c r="AO113" s="14"/>
      <c r="AP113" s="14"/>
      <c r="AQ113" s="101"/>
      <c r="AR113" s="14"/>
      <c r="AS113" s="14"/>
      <c r="AT113" s="101"/>
      <c r="AU113" s="14"/>
      <c r="AV113" s="14"/>
      <c r="AW113" s="101"/>
      <c r="AX113" s="14"/>
      <c r="AY113" s="14"/>
      <c r="AZ113" s="101"/>
      <c r="BA113" s="14"/>
      <c r="BB113" s="14"/>
      <c r="BC113" s="101"/>
      <c r="BD113" s="14"/>
      <c r="BE113" s="14"/>
      <c r="BF113" s="101"/>
      <c r="BG113" s="14"/>
      <c r="BH113" s="14"/>
      <c r="BI113" s="101"/>
      <c r="BJ113" s="14"/>
      <c r="BK113" s="14"/>
      <c r="BL113" s="101"/>
      <c r="BM113" s="14"/>
      <c r="BN113" s="14"/>
      <c r="BO113" s="101"/>
      <c r="BP113" s="14"/>
      <c r="BQ113" s="14"/>
      <c r="BR113" s="101"/>
      <c r="BS113" s="14"/>
      <c r="BT113" s="14"/>
      <c r="BU113" s="101"/>
      <c r="BV113" s="14"/>
      <c r="BW113" s="14"/>
      <c r="BX113" s="101"/>
      <c r="BY113" s="14"/>
      <c r="BZ113" s="14"/>
      <c r="CA113" s="101"/>
      <c r="CB113" s="14"/>
      <c r="CC113" s="14"/>
      <c r="CD113" s="101"/>
      <c r="CE113" s="14"/>
      <c r="CF113" s="14"/>
      <c r="CG113" s="101"/>
      <c r="CH113" s="14"/>
      <c r="CI113" s="14"/>
      <c r="CJ113" s="101"/>
      <c r="CK113" s="15"/>
      <c r="CL113" s="14"/>
      <c r="CM113" s="101"/>
      <c r="CN113" s="15"/>
      <c r="CO113" s="14"/>
      <c r="CP113" s="101"/>
      <c r="CQ113" s="15"/>
      <c r="CR113" s="14"/>
      <c r="CS113" s="101"/>
      <c r="CT113" s="15"/>
      <c r="CU113" s="14"/>
      <c r="CV113" s="101"/>
      <c r="CW113" s="15"/>
      <c r="CX113" s="14"/>
      <c r="CY113" s="101"/>
      <c r="CZ113" s="15"/>
      <c r="DA113" s="14"/>
      <c r="DB113" s="101"/>
      <c r="DC113" s="15"/>
      <c r="DD113" s="14"/>
      <c r="DE113" s="101"/>
      <c r="DF113" s="15"/>
      <c r="DG113" s="14"/>
      <c r="DH113" s="101"/>
    </row>
    <row r="114" spans="1:112" s="35" customFormat="1" ht="15.75" x14ac:dyDescent="0.25">
      <c r="A114" s="59" t="s">
        <v>538</v>
      </c>
      <c r="B114" s="119">
        <f t="shared" si="129"/>
        <v>0</v>
      </c>
      <c r="C114" s="119">
        <f t="shared" si="129"/>
        <v>0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08"/>
      <c r="AM114" s="108"/>
      <c r="AN114" s="108"/>
      <c r="AO114" s="14"/>
      <c r="AP114" s="14"/>
      <c r="AQ114" s="101"/>
      <c r="AR114" s="14"/>
      <c r="AS114" s="14"/>
      <c r="AT114" s="101"/>
      <c r="AU114" s="14"/>
      <c r="AV114" s="14"/>
      <c r="AW114" s="101"/>
      <c r="AX114" s="14"/>
      <c r="AY114" s="14"/>
      <c r="AZ114" s="101"/>
      <c r="BA114" s="14"/>
      <c r="BB114" s="14"/>
      <c r="BC114" s="101"/>
      <c r="BD114" s="14"/>
      <c r="BE114" s="14"/>
      <c r="BF114" s="101"/>
      <c r="BG114" s="14"/>
      <c r="BH114" s="14"/>
      <c r="BI114" s="101"/>
      <c r="BJ114" s="14"/>
      <c r="BK114" s="14"/>
      <c r="BL114" s="101"/>
      <c r="BM114" s="14"/>
      <c r="BN114" s="14"/>
      <c r="BO114" s="101"/>
      <c r="BP114" s="14"/>
      <c r="BQ114" s="14"/>
      <c r="BR114" s="101"/>
      <c r="BS114" s="14"/>
      <c r="BT114" s="14"/>
      <c r="BU114" s="101"/>
      <c r="BV114" s="14"/>
      <c r="BW114" s="14"/>
      <c r="BX114" s="14"/>
      <c r="BY114" s="14"/>
      <c r="BZ114" s="14"/>
      <c r="CA114" s="101"/>
      <c r="CB114" s="14"/>
      <c r="CC114" s="14"/>
      <c r="CD114" s="101"/>
      <c r="CE114" s="14"/>
      <c r="CF114" s="14"/>
      <c r="CG114" s="101"/>
      <c r="CH114" s="14"/>
      <c r="CI114" s="14"/>
      <c r="CJ114" s="101"/>
      <c r="CK114" s="15"/>
      <c r="CL114" s="14"/>
      <c r="CM114" s="101"/>
      <c r="CN114" s="15"/>
      <c r="CO114" s="14"/>
      <c r="CP114" s="101"/>
      <c r="CQ114" s="15"/>
      <c r="CR114" s="14"/>
      <c r="CS114" s="101"/>
      <c r="CT114" s="15"/>
      <c r="CU114" s="14"/>
      <c r="CV114" s="101"/>
      <c r="CW114" s="15"/>
      <c r="CX114" s="14"/>
      <c r="CY114" s="101"/>
      <c r="CZ114" s="15"/>
      <c r="DA114" s="14"/>
      <c r="DB114" s="101"/>
      <c r="DC114" s="15"/>
      <c r="DD114" s="14"/>
      <c r="DE114" s="101"/>
      <c r="DF114" s="15"/>
      <c r="DG114" s="14"/>
      <c r="DH114" s="101"/>
    </row>
    <row r="115" spans="1:112" s="35" customFormat="1" ht="15.75" x14ac:dyDescent="0.25">
      <c r="A115" s="59" t="s">
        <v>539</v>
      </c>
      <c r="B115" s="119">
        <f t="shared" si="129"/>
        <v>0</v>
      </c>
      <c r="C115" s="119">
        <f t="shared" si="129"/>
        <v>0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08"/>
      <c r="AM115" s="108"/>
      <c r="AN115" s="108"/>
      <c r="AO115" s="14"/>
      <c r="AP115" s="14"/>
      <c r="AQ115" s="101"/>
      <c r="AR115" s="14"/>
      <c r="AS115" s="14"/>
      <c r="AT115" s="101"/>
      <c r="AU115" s="14"/>
      <c r="AV115" s="14"/>
      <c r="AW115" s="101"/>
      <c r="AX115" s="14"/>
      <c r="AY115" s="14"/>
      <c r="AZ115" s="101"/>
      <c r="BA115" s="14"/>
      <c r="BB115" s="14"/>
      <c r="BC115" s="101"/>
      <c r="BD115" s="14"/>
      <c r="BE115" s="14"/>
      <c r="BF115" s="101"/>
      <c r="BG115" s="14"/>
      <c r="BH115" s="14"/>
      <c r="BI115" s="101"/>
      <c r="BJ115" s="14"/>
      <c r="BK115" s="14"/>
      <c r="BL115" s="101"/>
      <c r="BM115" s="14"/>
      <c r="BN115" s="14"/>
      <c r="BO115" s="101"/>
      <c r="BP115" s="14"/>
      <c r="BQ115" s="14"/>
      <c r="BR115" s="101"/>
      <c r="BS115" s="14"/>
      <c r="BT115" s="14"/>
      <c r="BU115" s="101"/>
      <c r="BV115" s="14"/>
      <c r="BW115" s="14"/>
      <c r="BX115" s="14"/>
      <c r="BY115" s="14"/>
      <c r="BZ115" s="14"/>
      <c r="CA115" s="101"/>
      <c r="CB115" s="14"/>
      <c r="CC115" s="14"/>
      <c r="CD115" s="101"/>
      <c r="CE115" s="14"/>
      <c r="CF115" s="14"/>
      <c r="CG115" s="101"/>
      <c r="CH115" s="14"/>
      <c r="CI115" s="14"/>
      <c r="CJ115" s="101"/>
      <c r="CK115" s="15"/>
      <c r="CL115" s="14"/>
      <c r="CM115" s="101"/>
      <c r="CN115" s="15"/>
      <c r="CO115" s="14"/>
      <c r="CP115" s="101"/>
      <c r="CQ115" s="15"/>
      <c r="CR115" s="14"/>
      <c r="CS115" s="101"/>
      <c r="CT115" s="15"/>
      <c r="CU115" s="14"/>
      <c r="CV115" s="101"/>
      <c r="CW115" s="15"/>
      <c r="CX115" s="14"/>
      <c r="CY115" s="101"/>
      <c r="CZ115" s="15"/>
      <c r="DA115" s="14"/>
      <c r="DB115" s="101"/>
      <c r="DC115" s="15"/>
      <c r="DD115" s="14"/>
      <c r="DE115" s="101"/>
      <c r="DF115" s="15"/>
      <c r="DG115" s="14"/>
      <c r="DH115" s="101"/>
    </row>
    <row r="116" spans="1:112" s="35" customFormat="1" ht="15.75" x14ac:dyDescent="0.25">
      <c r="A116" s="59" t="s">
        <v>540</v>
      </c>
      <c r="B116" s="119">
        <f t="shared" si="129"/>
        <v>0</v>
      </c>
      <c r="C116" s="119">
        <f t="shared" si="129"/>
        <v>0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08"/>
      <c r="AM116" s="108"/>
      <c r="AN116" s="108"/>
      <c r="AO116" s="14"/>
      <c r="AP116" s="14"/>
      <c r="AQ116" s="101"/>
      <c r="AR116" s="14"/>
      <c r="AS116" s="14"/>
      <c r="AT116" s="101"/>
      <c r="AU116" s="14"/>
      <c r="AV116" s="14"/>
      <c r="AW116" s="101"/>
      <c r="AX116" s="14"/>
      <c r="AY116" s="14"/>
      <c r="AZ116" s="101"/>
      <c r="BA116" s="14"/>
      <c r="BB116" s="14"/>
      <c r="BC116" s="101"/>
      <c r="BD116" s="14"/>
      <c r="BE116" s="14"/>
      <c r="BF116" s="101"/>
      <c r="BG116" s="14"/>
      <c r="BH116" s="14"/>
      <c r="BI116" s="101"/>
      <c r="BJ116" s="14"/>
      <c r="BK116" s="14"/>
      <c r="BL116" s="101"/>
      <c r="BM116" s="14"/>
      <c r="BN116" s="14"/>
      <c r="BO116" s="101"/>
      <c r="BP116" s="14"/>
      <c r="BQ116" s="14"/>
      <c r="BR116" s="101"/>
      <c r="BS116" s="14"/>
      <c r="BT116" s="14"/>
      <c r="BU116" s="101"/>
      <c r="BV116" s="14"/>
      <c r="BW116" s="14"/>
      <c r="BX116" s="14"/>
      <c r="BY116" s="14"/>
      <c r="BZ116" s="14"/>
      <c r="CA116" s="101"/>
      <c r="CB116" s="14"/>
      <c r="CC116" s="14"/>
      <c r="CD116" s="101"/>
      <c r="CE116" s="14"/>
      <c r="CF116" s="14"/>
      <c r="CG116" s="101"/>
      <c r="CH116" s="14"/>
      <c r="CI116" s="14"/>
      <c r="CJ116" s="101"/>
      <c r="CK116" s="15"/>
      <c r="CL116" s="14"/>
      <c r="CM116" s="101"/>
      <c r="CN116" s="15"/>
      <c r="CO116" s="14"/>
      <c r="CP116" s="101"/>
      <c r="CQ116" s="15"/>
      <c r="CR116" s="14"/>
      <c r="CS116" s="101"/>
      <c r="CT116" s="15"/>
      <c r="CU116" s="14"/>
      <c r="CV116" s="101"/>
      <c r="CW116" s="15"/>
      <c r="CX116" s="14"/>
      <c r="CY116" s="101"/>
      <c r="CZ116" s="15"/>
      <c r="DA116" s="14"/>
      <c r="DB116" s="101"/>
      <c r="DC116" s="15"/>
      <c r="DD116" s="14"/>
      <c r="DE116" s="101"/>
      <c r="DF116" s="15"/>
      <c r="DG116" s="14"/>
      <c r="DH116" s="101"/>
    </row>
    <row r="117" spans="1:112" s="35" customFormat="1" ht="15.75" x14ac:dyDescent="0.25">
      <c r="A117" s="59" t="s">
        <v>352</v>
      </c>
      <c r="B117" s="119">
        <f t="shared" si="129"/>
        <v>2218.8000000000002</v>
      </c>
      <c r="C117" s="119">
        <f t="shared" si="129"/>
        <v>0</v>
      </c>
      <c r="D117" s="14">
        <f>C117/B117*100</f>
        <v>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>
        <v>1000</v>
      </c>
      <c r="AG117" s="14"/>
      <c r="AH117" s="14"/>
      <c r="AI117" s="14">
        <v>1218.8</v>
      </c>
      <c r="AJ117" s="14"/>
      <c r="AK117" s="14">
        <f>AJ117/AI117*100</f>
        <v>0</v>
      </c>
      <c r="AL117" s="108"/>
      <c r="AM117" s="108"/>
      <c r="AN117" s="108"/>
      <c r="AO117" s="14"/>
      <c r="AP117" s="14"/>
      <c r="AQ117" s="101"/>
      <c r="AR117" s="14"/>
      <c r="AS117" s="14"/>
      <c r="AT117" s="101"/>
      <c r="AU117" s="14"/>
      <c r="AV117" s="14"/>
      <c r="AW117" s="101"/>
      <c r="AX117" s="14"/>
      <c r="AY117" s="14"/>
      <c r="AZ117" s="101"/>
      <c r="BA117" s="14"/>
      <c r="BB117" s="14"/>
      <c r="BC117" s="101"/>
      <c r="BD117" s="14"/>
      <c r="BE117" s="14"/>
      <c r="BF117" s="101"/>
      <c r="BG117" s="14"/>
      <c r="BH117" s="14"/>
      <c r="BI117" s="101"/>
      <c r="BJ117" s="14"/>
      <c r="BK117" s="14"/>
      <c r="BL117" s="101"/>
      <c r="BM117" s="14"/>
      <c r="BN117" s="14"/>
      <c r="BO117" s="101"/>
      <c r="BP117" s="14"/>
      <c r="BQ117" s="14"/>
      <c r="BR117" s="101"/>
      <c r="BS117" s="14"/>
      <c r="BT117" s="14"/>
      <c r="BU117" s="101"/>
      <c r="BV117" s="14"/>
      <c r="BW117" s="14"/>
      <c r="BX117" s="14"/>
      <c r="BY117" s="14"/>
      <c r="BZ117" s="14"/>
      <c r="CA117" s="101"/>
      <c r="CB117" s="14"/>
      <c r="CC117" s="14"/>
      <c r="CD117" s="101"/>
      <c r="CE117" s="14"/>
      <c r="CF117" s="14"/>
      <c r="CG117" s="101"/>
      <c r="CH117" s="14"/>
      <c r="CI117" s="14"/>
      <c r="CJ117" s="101"/>
      <c r="CK117" s="15"/>
      <c r="CL117" s="14"/>
      <c r="CM117" s="101"/>
      <c r="CN117" s="15"/>
      <c r="CO117" s="14"/>
      <c r="CP117" s="101"/>
      <c r="CQ117" s="15"/>
      <c r="CR117" s="14"/>
      <c r="CS117" s="101"/>
      <c r="CT117" s="15"/>
      <c r="CU117" s="14"/>
      <c r="CV117" s="101"/>
      <c r="CW117" s="15"/>
      <c r="CX117" s="14"/>
      <c r="CY117" s="101"/>
      <c r="CZ117" s="15"/>
      <c r="DA117" s="14"/>
      <c r="DB117" s="101"/>
      <c r="DC117" s="15"/>
      <c r="DD117" s="14"/>
      <c r="DE117" s="101"/>
      <c r="DF117" s="15"/>
      <c r="DG117" s="14"/>
      <c r="DH117" s="101"/>
    </row>
    <row r="118" spans="1:112" s="35" customFormat="1" ht="15.75" x14ac:dyDescent="0.25">
      <c r="A118" s="59" t="s">
        <v>412</v>
      </c>
      <c r="B118" s="119">
        <f t="shared" si="129"/>
        <v>417.55279999999999</v>
      </c>
      <c r="C118" s="119">
        <f t="shared" si="129"/>
        <v>0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>
        <v>417.55279999999999</v>
      </c>
      <c r="AG118" s="14"/>
      <c r="AH118" s="14"/>
      <c r="AI118" s="14"/>
      <c r="AJ118" s="14"/>
      <c r="AK118" s="14"/>
      <c r="AL118" s="108"/>
      <c r="AM118" s="108"/>
      <c r="AN118" s="108"/>
      <c r="AO118" s="14"/>
      <c r="AP118" s="14"/>
      <c r="AQ118" s="101"/>
      <c r="AR118" s="14"/>
      <c r="AS118" s="14"/>
      <c r="AT118" s="101"/>
      <c r="AU118" s="14"/>
      <c r="AV118" s="14"/>
      <c r="AW118" s="101"/>
      <c r="AX118" s="14"/>
      <c r="AY118" s="14"/>
      <c r="AZ118" s="101"/>
      <c r="BA118" s="14"/>
      <c r="BB118" s="14"/>
      <c r="BC118" s="101"/>
      <c r="BD118" s="14"/>
      <c r="BE118" s="14"/>
      <c r="BF118" s="101"/>
      <c r="BG118" s="14"/>
      <c r="BH118" s="14"/>
      <c r="BI118" s="101"/>
      <c r="BJ118" s="14"/>
      <c r="BK118" s="14"/>
      <c r="BL118" s="101"/>
      <c r="BM118" s="14"/>
      <c r="BN118" s="14"/>
      <c r="BO118" s="101"/>
      <c r="BP118" s="14"/>
      <c r="BQ118" s="14"/>
      <c r="BR118" s="101"/>
      <c r="BS118" s="14"/>
      <c r="BT118" s="14"/>
      <c r="BU118" s="101"/>
      <c r="BV118" s="14"/>
      <c r="BW118" s="14"/>
      <c r="BX118" s="101"/>
      <c r="BY118" s="14"/>
      <c r="BZ118" s="14"/>
      <c r="CA118" s="101"/>
      <c r="CB118" s="14"/>
      <c r="CC118" s="14"/>
      <c r="CD118" s="101"/>
      <c r="CE118" s="14"/>
      <c r="CF118" s="14"/>
      <c r="CG118" s="101"/>
      <c r="CH118" s="14"/>
      <c r="CI118" s="14"/>
      <c r="CJ118" s="101"/>
      <c r="CK118" s="15"/>
      <c r="CL118" s="14"/>
      <c r="CM118" s="101"/>
      <c r="CN118" s="15"/>
      <c r="CO118" s="14"/>
      <c r="CP118" s="101"/>
      <c r="CQ118" s="15"/>
      <c r="CR118" s="14"/>
      <c r="CS118" s="101"/>
      <c r="CT118" s="15"/>
      <c r="CU118" s="14"/>
      <c r="CV118" s="101"/>
      <c r="CW118" s="15"/>
      <c r="CX118" s="14"/>
      <c r="CY118" s="101"/>
      <c r="CZ118" s="15"/>
      <c r="DA118" s="14"/>
      <c r="DB118" s="101"/>
      <c r="DC118" s="15"/>
      <c r="DD118" s="14"/>
      <c r="DE118" s="101"/>
      <c r="DF118" s="15"/>
      <c r="DG118" s="14"/>
      <c r="DH118" s="101"/>
    </row>
    <row r="119" spans="1:112" s="35" customFormat="1" ht="15.75" x14ac:dyDescent="0.25">
      <c r="A119" s="59" t="s">
        <v>541</v>
      </c>
      <c r="B119" s="119">
        <f t="shared" si="129"/>
        <v>0</v>
      </c>
      <c r="C119" s="119">
        <f t="shared" si="129"/>
        <v>0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08"/>
      <c r="AM119" s="108"/>
      <c r="AN119" s="108"/>
      <c r="AO119" s="14"/>
      <c r="AP119" s="14"/>
      <c r="AQ119" s="101"/>
      <c r="AR119" s="14"/>
      <c r="AS119" s="14"/>
      <c r="AT119" s="101"/>
      <c r="AU119" s="14"/>
      <c r="AV119" s="14"/>
      <c r="AW119" s="101"/>
      <c r="AX119" s="14"/>
      <c r="AY119" s="14"/>
      <c r="AZ119" s="101"/>
      <c r="BA119" s="14"/>
      <c r="BB119" s="14"/>
      <c r="BC119" s="101"/>
      <c r="BD119" s="14"/>
      <c r="BE119" s="14"/>
      <c r="BF119" s="101"/>
      <c r="BG119" s="14"/>
      <c r="BH119" s="14"/>
      <c r="BI119" s="101"/>
      <c r="BJ119" s="14"/>
      <c r="BK119" s="14"/>
      <c r="BL119" s="101"/>
      <c r="BM119" s="14"/>
      <c r="BN119" s="14"/>
      <c r="BO119" s="101"/>
      <c r="BP119" s="14"/>
      <c r="BQ119" s="14"/>
      <c r="BR119" s="101"/>
      <c r="BS119" s="14"/>
      <c r="BT119" s="14"/>
      <c r="BU119" s="101"/>
      <c r="BV119" s="14"/>
      <c r="BW119" s="14"/>
      <c r="BX119" s="101"/>
      <c r="BY119" s="14"/>
      <c r="BZ119" s="14"/>
      <c r="CA119" s="101"/>
      <c r="CB119" s="14"/>
      <c r="CC119" s="14"/>
      <c r="CD119" s="101"/>
      <c r="CE119" s="14"/>
      <c r="CF119" s="14"/>
      <c r="CG119" s="101"/>
      <c r="CH119" s="14"/>
      <c r="CI119" s="14"/>
      <c r="CJ119" s="101"/>
      <c r="CK119" s="15"/>
      <c r="CL119" s="14"/>
      <c r="CM119" s="101"/>
      <c r="CN119" s="15"/>
      <c r="CO119" s="14"/>
      <c r="CP119" s="101"/>
      <c r="CQ119" s="15"/>
      <c r="CR119" s="14"/>
      <c r="CS119" s="101"/>
      <c r="CT119" s="15"/>
      <c r="CU119" s="14"/>
      <c r="CV119" s="101"/>
      <c r="CW119" s="15"/>
      <c r="CX119" s="14"/>
      <c r="CY119" s="101"/>
      <c r="CZ119" s="15"/>
      <c r="DA119" s="14"/>
      <c r="DB119" s="101"/>
      <c r="DC119" s="15"/>
      <c r="DD119" s="14"/>
      <c r="DE119" s="101"/>
      <c r="DF119" s="15"/>
      <c r="DG119" s="14"/>
      <c r="DH119" s="101"/>
    </row>
    <row r="120" spans="1:112" s="77" customFormat="1" ht="31.5" x14ac:dyDescent="0.25">
      <c r="A120" s="78" t="s">
        <v>357</v>
      </c>
      <c r="B120" s="118">
        <f t="shared" si="129"/>
        <v>49472.782489999991</v>
      </c>
      <c r="C120" s="118">
        <f t="shared" si="129"/>
        <v>10522.956260000001</v>
      </c>
      <c r="D120" s="82">
        <f t="shared" ref="D120" si="170">C120/B120*100</f>
        <v>21.270192882575429</v>
      </c>
      <c r="E120" s="84">
        <f t="shared" ref="E120:AP120" si="171">E121+E122+E123+E124+E125+E126+E127+E128+E129+E130+E131</f>
        <v>0</v>
      </c>
      <c r="F120" s="84">
        <f t="shared" si="171"/>
        <v>0</v>
      </c>
      <c r="G120" s="84">
        <f t="shared" si="171"/>
        <v>0</v>
      </c>
      <c r="H120" s="84">
        <f t="shared" si="171"/>
        <v>0</v>
      </c>
      <c r="I120" s="84">
        <f t="shared" si="171"/>
        <v>0</v>
      </c>
      <c r="J120" s="84">
        <f t="shared" si="171"/>
        <v>0</v>
      </c>
      <c r="K120" s="84">
        <f t="shared" si="171"/>
        <v>0</v>
      </c>
      <c r="L120" s="84">
        <f t="shared" si="171"/>
        <v>0</v>
      </c>
      <c r="M120" s="84">
        <f t="shared" si="171"/>
        <v>0</v>
      </c>
      <c r="N120" s="84">
        <f t="shared" si="171"/>
        <v>0</v>
      </c>
      <c r="O120" s="84">
        <f t="shared" si="171"/>
        <v>0</v>
      </c>
      <c r="P120" s="84">
        <f t="shared" si="171"/>
        <v>0</v>
      </c>
      <c r="Q120" s="84">
        <f t="shared" si="171"/>
        <v>0</v>
      </c>
      <c r="R120" s="84">
        <f t="shared" si="171"/>
        <v>0</v>
      </c>
      <c r="S120" s="84">
        <f t="shared" si="171"/>
        <v>0</v>
      </c>
      <c r="T120" s="84">
        <f t="shared" si="171"/>
        <v>0</v>
      </c>
      <c r="U120" s="84">
        <f t="shared" si="171"/>
        <v>0</v>
      </c>
      <c r="V120" s="84">
        <f t="shared" si="171"/>
        <v>0</v>
      </c>
      <c r="W120" s="84">
        <f t="shared" si="171"/>
        <v>102.04082</v>
      </c>
      <c r="X120" s="84">
        <f t="shared" si="171"/>
        <v>102.04082000000001</v>
      </c>
      <c r="Y120" s="82">
        <f t="shared" si="163"/>
        <v>100.00000000000003</v>
      </c>
      <c r="Z120" s="84">
        <f t="shared" si="171"/>
        <v>0</v>
      </c>
      <c r="AA120" s="84">
        <f t="shared" si="171"/>
        <v>0</v>
      </c>
      <c r="AB120" s="84">
        <f t="shared" si="171"/>
        <v>0</v>
      </c>
      <c r="AC120" s="84">
        <f t="shared" si="171"/>
        <v>0</v>
      </c>
      <c r="AD120" s="84">
        <f t="shared" si="171"/>
        <v>0</v>
      </c>
      <c r="AE120" s="84">
        <f t="shared" si="171"/>
        <v>0</v>
      </c>
      <c r="AF120" s="84">
        <f>SUM(AF121:AF131)</f>
        <v>2810.3416699999998</v>
      </c>
      <c r="AG120" s="84">
        <f t="shared" si="171"/>
        <v>225.13800000000001</v>
      </c>
      <c r="AH120" s="82">
        <f t="shared" ref="AH120" si="172">AG120/AF120*100</f>
        <v>8.0110543996595265</v>
      </c>
      <c r="AI120" s="84">
        <f t="shared" si="171"/>
        <v>1031.2</v>
      </c>
      <c r="AJ120" s="84">
        <f t="shared" si="171"/>
        <v>0</v>
      </c>
      <c r="AK120" s="84">
        <f t="shared" si="171"/>
        <v>0</v>
      </c>
      <c r="AL120" s="84">
        <f t="shared" si="171"/>
        <v>18499.599999999999</v>
      </c>
      <c r="AM120" s="84">
        <f t="shared" si="171"/>
        <v>6170.0293300000003</v>
      </c>
      <c r="AN120" s="84">
        <f t="shared" si="64"/>
        <v>33.352231021211274</v>
      </c>
      <c r="AO120" s="84">
        <f t="shared" si="171"/>
        <v>0</v>
      </c>
      <c r="AP120" s="84">
        <f t="shared" si="171"/>
        <v>0</v>
      </c>
      <c r="AQ120" s="84">
        <f t="shared" ref="AQ120:CG120" si="173">AQ121+AQ122+AQ123+AQ124+AQ125+AQ126+AQ127+AQ128+AQ129+AQ130+AQ131</f>
        <v>0</v>
      </c>
      <c r="AR120" s="84">
        <f t="shared" si="173"/>
        <v>0</v>
      </c>
      <c r="AS120" s="84">
        <f t="shared" si="173"/>
        <v>0</v>
      </c>
      <c r="AT120" s="84">
        <f t="shared" si="173"/>
        <v>0</v>
      </c>
      <c r="AU120" s="84">
        <f t="shared" si="173"/>
        <v>0</v>
      </c>
      <c r="AV120" s="84">
        <f t="shared" si="173"/>
        <v>0</v>
      </c>
      <c r="AW120" s="84">
        <f t="shared" si="173"/>
        <v>0</v>
      </c>
      <c r="AX120" s="84">
        <f t="shared" si="173"/>
        <v>0</v>
      </c>
      <c r="AY120" s="84">
        <f t="shared" si="173"/>
        <v>0</v>
      </c>
      <c r="AZ120" s="84">
        <f t="shared" si="173"/>
        <v>0</v>
      </c>
      <c r="BA120" s="84">
        <f t="shared" si="173"/>
        <v>5071.3</v>
      </c>
      <c r="BB120" s="84">
        <f t="shared" si="173"/>
        <v>2077.6094399999997</v>
      </c>
      <c r="BC120" s="84">
        <f t="shared" si="82"/>
        <v>40.967985329205518</v>
      </c>
      <c r="BD120" s="84">
        <f t="shared" si="173"/>
        <v>0</v>
      </c>
      <c r="BE120" s="84">
        <f t="shared" si="173"/>
        <v>0</v>
      </c>
      <c r="BF120" s="84">
        <f t="shared" si="173"/>
        <v>0</v>
      </c>
      <c r="BG120" s="84">
        <f t="shared" si="173"/>
        <v>0</v>
      </c>
      <c r="BH120" s="84">
        <f t="shared" si="173"/>
        <v>0</v>
      </c>
      <c r="BI120" s="84">
        <f t="shared" si="173"/>
        <v>0</v>
      </c>
      <c r="BJ120" s="84">
        <f t="shared" si="173"/>
        <v>0</v>
      </c>
      <c r="BK120" s="84">
        <f t="shared" si="173"/>
        <v>0</v>
      </c>
      <c r="BL120" s="84">
        <f t="shared" si="173"/>
        <v>0</v>
      </c>
      <c r="BM120" s="84">
        <f t="shared" si="173"/>
        <v>0</v>
      </c>
      <c r="BN120" s="84">
        <f t="shared" si="173"/>
        <v>0</v>
      </c>
      <c r="BO120" s="84">
        <f t="shared" si="173"/>
        <v>0</v>
      </c>
      <c r="BP120" s="84">
        <f t="shared" si="173"/>
        <v>0</v>
      </c>
      <c r="BQ120" s="84">
        <f t="shared" si="173"/>
        <v>0</v>
      </c>
      <c r="BR120" s="84">
        <f t="shared" si="173"/>
        <v>0</v>
      </c>
      <c r="BS120" s="84">
        <f t="shared" si="173"/>
        <v>0</v>
      </c>
      <c r="BT120" s="84">
        <f t="shared" si="173"/>
        <v>0</v>
      </c>
      <c r="BU120" s="84">
        <f t="shared" si="173"/>
        <v>0</v>
      </c>
      <c r="BV120" s="84">
        <f t="shared" si="173"/>
        <v>1096.7</v>
      </c>
      <c r="BW120" s="84">
        <f t="shared" si="173"/>
        <v>0</v>
      </c>
      <c r="BX120" s="84">
        <f t="shared" si="173"/>
        <v>0</v>
      </c>
      <c r="BY120" s="84">
        <f t="shared" si="173"/>
        <v>0</v>
      </c>
      <c r="BZ120" s="84">
        <f t="shared" si="173"/>
        <v>0</v>
      </c>
      <c r="CA120" s="84">
        <f t="shared" si="173"/>
        <v>0</v>
      </c>
      <c r="CB120" s="84">
        <f t="shared" si="173"/>
        <v>153.6</v>
      </c>
      <c r="CC120" s="84">
        <f t="shared" si="173"/>
        <v>0</v>
      </c>
      <c r="CD120" s="84">
        <f t="shared" si="173"/>
        <v>0</v>
      </c>
      <c r="CE120" s="84">
        <f t="shared" si="173"/>
        <v>3759.7</v>
      </c>
      <c r="CF120" s="84">
        <f t="shared" si="173"/>
        <v>0</v>
      </c>
      <c r="CG120" s="84">
        <f t="shared" si="173"/>
        <v>0</v>
      </c>
      <c r="CH120" s="84">
        <f t="shared" ref="CH120:CV120" si="174">CH121+CH122+CH123+CH124+CH125+CH126+CH127+CH128+CH129+CH130+CH131</f>
        <v>0</v>
      </c>
      <c r="CI120" s="84">
        <f t="shared" si="174"/>
        <v>0</v>
      </c>
      <c r="CJ120" s="84">
        <f t="shared" si="174"/>
        <v>0</v>
      </c>
      <c r="CK120" s="84">
        <f t="shared" si="174"/>
        <v>0</v>
      </c>
      <c r="CL120" s="84">
        <f t="shared" si="174"/>
        <v>0</v>
      </c>
      <c r="CM120" s="84">
        <f t="shared" si="174"/>
        <v>0</v>
      </c>
      <c r="CN120" s="84">
        <f t="shared" si="174"/>
        <v>5847.2</v>
      </c>
      <c r="CO120" s="84">
        <f t="shared" si="174"/>
        <v>1948.1386699999998</v>
      </c>
      <c r="CP120" s="84">
        <f t="shared" si="67"/>
        <v>33.317462546175946</v>
      </c>
      <c r="CQ120" s="84">
        <f t="shared" si="174"/>
        <v>0</v>
      </c>
      <c r="CR120" s="84">
        <f t="shared" si="174"/>
        <v>0</v>
      </c>
      <c r="CS120" s="84">
        <f t="shared" si="174"/>
        <v>0</v>
      </c>
      <c r="CT120" s="84">
        <f t="shared" si="174"/>
        <v>0</v>
      </c>
      <c r="CU120" s="84">
        <f t="shared" si="174"/>
        <v>0</v>
      </c>
      <c r="CV120" s="84">
        <f t="shared" si="174"/>
        <v>0</v>
      </c>
      <c r="CW120" s="84">
        <f t="shared" ref="CW120:CY120" si="175">CW121+CW122+CW123+CW124+CW125+CW126+CW127+CW128+CW129+CW130+CW131</f>
        <v>8902.2999999999993</v>
      </c>
      <c r="CX120" s="84">
        <f t="shared" si="175"/>
        <v>0</v>
      </c>
      <c r="CY120" s="84">
        <f t="shared" si="175"/>
        <v>0</v>
      </c>
      <c r="CZ120" s="84">
        <f t="shared" ref="CZ120:DB120" si="176">CZ121+CZ122+CZ123+CZ124+CZ125+CZ126+CZ127+CZ128+CZ129+CZ130+CZ131</f>
        <v>0</v>
      </c>
      <c r="DA120" s="84">
        <f t="shared" si="176"/>
        <v>0</v>
      </c>
      <c r="DB120" s="84">
        <f t="shared" si="176"/>
        <v>0</v>
      </c>
      <c r="DC120" s="84">
        <f t="shared" ref="DC120:DE120" si="177">DC121+DC122+DC123+DC124+DC125+DC126+DC127+DC128+DC129+DC130+DC131</f>
        <v>630.1</v>
      </c>
      <c r="DD120" s="84">
        <f t="shared" si="177"/>
        <v>0</v>
      </c>
      <c r="DE120" s="84">
        <f t="shared" si="177"/>
        <v>0</v>
      </c>
      <c r="DF120" s="84">
        <f t="shared" ref="DF120:DH120" si="178">DF121+DF122+DF123+DF124+DF125+DF126+DF127+DF128+DF129+DF130+DF131</f>
        <v>1568.7</v>
      </c>
      <c r="DG120" s="84">
        <f t="shared" si="178"/>
        <v>0</v>
      </c>
      <c r="DH120" s="84">
        <f t="shared" si="178"/>
        <v>0</v>
      </c>
    </row>
    <row r="121" spans="1:112" s="35" customFormat="1" ht="31.5" x14ac:dyDescent="0.25">
      <c r="A121" s="59" t="s">
        <v>356</v>
      </c>
      <c r="B121" s="119">
        <f t="shared" si="129"/>
        <v>44534.540819999987</v>
      </c>
      <c r="C121" s="119">
        <f t="shared" si="129"/>
        <v>10297.81826</v>
      </c>
      <c r="D121" s="14">
        <f t="shared" si="58"/>
        <v>23.123216430190201</v>
      </c>
      <c r="E121" s="15"/>
      <c r="F121" s="14"/>
      <c r="G121" s="14"/>
      <c r="H121" s="15"/>
      <c r="I121" s="15"/>
      <c r="J121" s="14"/>
      <c r="K121" s="14"/>
      <c r="L121" s="14"/>
      <c r="M121" s="15"/>
      <c r="N121" s="15"/>
      <c r="O121" s="14"/>
      <c r="P121" s="15"/>
      <c r="Q121" s="15">
        <v>0</v>
      </c>
      <c r="R121" s="15">
        <v>0</v>
      </c>
      <c r="S121" s="14"/>
      <c r="T121" s="15"/>
      <c r="U121" s="15"/>
      <c r="V121" s="15"/>
      <c r="W121" s="15">
        <v>102.04082</v>
      </c>
      <c r="X121" s="15">
        <v>102.04082000000001</v>
      </c>
      <c r="Y121" s="14">
        <f>X121/W121*100</f>
        <v>100.00000000000003</v>
      </c>
      <c r="Z121" s="15"/>
      <c r="AA121" s="15"/>
      <c r="AB121" s="14"/>
      <c r="AC121" s="15"/>
      <c r="AD121" s="15"/>
      <c r="AE121" s="14"/>
      <c r="AF121" s="14"/>
      <c r="AG121" s="14"/>
      <c r="AH121" s="14"/>
      <c r="AI121" s="15">
        <v>0</v>
      </c>
      <c r="AJ121" s="15"/>
      <c r="AK121" s="14"/>
      <c r="AL121" s="15">
        <v>18499.599999999999</v>
      </c>
      <c r="AM121" s="15">
        <v>6170.0293300000003</v>
      </c>
      <c r="AN121" s="15">
        <f t="shared" si="64"/>
        <v>33.352231021211274</v>
      </c>
      <c r="AO121" s="15"/>
      <c r="AP121" s="15"/>
      <c r="AQ121" s="15"/>
      <c r="AR121" s="15"/>
      <c r="AS121" s="15"/>
      <c r="AT121" s="15"/>
      <c r="AU121" s="15"/>
      <c r="AV121" s="15"/>
      <c r="AW121" s="100"/>
      <c r="AX121" s="15"/>
      <c r="AY121" s="15"/>
      <c r="AZ121" s="100"/>
      <c r="BA121" s="15">
        <v>5071.3</v>
      </c>
      <c r="BB121" s="15">
        <v>2077.6094399999997</v>
      </c>
      <c r="BC121" s="15">
        <f t="shared" si="82"/>
        <v>40.967985329205518</v>
      </c>
      <c r="BD121" s="15"/>
      <c r="BE121" s="100"/>
      <c r="BF121" s="100"/>
      <c r="BG121" s="15"/>
      <c r="BH121" s="100"/>
      <c r="BI121" s="100"/>
      <c r="BJ121" s="15"/>
      <c r="BK121" s="100"/>
      <c r="BL121" s="100"/>
      <c r="BM121" s="15"/>
      <c r="BN121" s="100"/>
      <c r="BO121" s="100"/>
      <c r="BP121" s="15"/>
      <c r="BQ121" s="100"/>
      <c r="BR121" s="100"/>
      <c r="BS121" s="15"/>
      <c r="BT121" s="100"/>
      <c r="BU121" s="100"/>
      <c r="BV121" s="15"/>
      <c r="BW121" s="100"/>
      <c r="BX121" s="100"/>
      <c r="BY121" s="15"/>
      <c r="BZ121" s="100"/>
      <c r="CA121" s="100"/>
      <c r="CB121" s="15">
        <v>153.6</v>
      </c>
      <c r="CC121" s="100"/>
      <c r="CD121" s="100"/>
      <c r="CE121" s="15">
        <v>3759.7</v>
      </c>
      <c r="CF121" s="100"/>
      <c r="CG121" s="100"/>
      <c r="CH121" s="15"/>
      <c r="CI121" s="100"/>
      <c r="CJ121" s="100"/>
      <c r="CK121" s="15"/>
      <c r="CL121" s="100"/>
      <c r="CM121" s="100"/>
      <c r="CN121" s="15">
        <v>5847.2</v>
      </c>
      <c r="CO121" s="15">
        <v>1948.1386699999998</v>
      </c>
      <c r="CP121" s="15">
        <f t="shared" si="67"/>
        <v>33.317462546175946</v>
      </c>
      <c r="CQ121" s="15"/>
      <c r="CR121" s="100"/>
      <c r="CS121" s="100"/>
      <c r="CT121" s="15"/>
      <c r="CU121" s="100"/>
      <c r="CV121" s="100"/>
      <c r="CW121" s="15">
        <v>8902.2999999999993</v>
      </c>
      <c r="CX121" s="100"/>
      <c r="CY121" s="100"/>
      <c r="CZ121" s="15"/>
      <c r="DA121" s="100"/>
      <c r="DB121" s="100"/>
      <c r="DC121" s="15">
        <v>630.1</v>
      </c>
      <c r="DD121" s="100"/>
      <c r="DE121" s="100"/>
      <c r="DF121" s="15">
        <v>1568.7</v>
      </c>
      <c r="DG121" s="100"/>
      <c r="DH121" s="100"/>
    </row>
    <row r="122" spans="1:112" s="35" customFormat="1" ht="15.75" x14ac:dyDescent="0.25">
      <c r="A122" s="59" t="s">
        <v>542</v>
      </c>
      <c r="B122" s="119">
        <f t="shared" si="129"/>
        <v>1000</v>
      </c>
      <c r="C122" s="119">
        <f t="shared" si="129"/>
        <v>0</v>
      </c>
      <c r="D122" s="14">
        <f t="shared" si="58"/>
        <v>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>
        <v>1000</v>
      </c>
      <c r="AG122" s="14"/>
      <c r="AH122" s="14"/>
      <c r="AI122" s="14"/>
      <c r="AJ122" s="14"/>
      <c r="AK122" s="14"/>
      <c r="AL122" s="108"/>
      <c r="AM122" s="108"/>
      <c r="AN122" s="15"/>
      <c r="AO122" s="14"/>
      <c r="AP122" s="14"/>
      <c r="AQ122" s="101"/>
      <c r="AR122" s="14"/>
      <c r="AS122" s="14"/>
      <c r="AT122" s="101"/>
      <c r="AU122" s="14"/>
      <c r="AV122" s="14"/>
      <c r="AW122" s="101"/>
      <c r="AX122" s="14"/>
      <c r="AY122" s="14"/>
      <c r="AZ122" s="101"/>
      <c r="BA122" s="14"/>
      <c r="BB122" s="14"/>
      <c r="BC122" s="15"/>
      <c r="BD122" s="14"/>
      <c r="BE122" s="14"/>
      <c r="BF122" s="101"/>
      <c r="BG122" s="14"/>
      <c r="BH122" s="14"/>
      <c r="BI122" s="101"/>
      <c r="BJ122" s="14"/>
      <c r="BK122" s="14"/>
      <c r="BL122" s="101"/>
      <c r="BM122" s="14"/>
      <c r="BN122" s="14"/>
      <c r="BO122" s="101"/>
      <c r="BP122" s="14"/>
      <c r="BQ122" s="14"/>
      <c r="BR122" s="101"/>
      <c r="BS122" s="14"/>
      <c r="BT122" s="14"/>
      <c r="BU122" s="101"/>
      <c r="BV122" s="14"/>
      <c r="BW122" s="14"/>
      <c r="BX122" s="101"/>
      <c r="BY122" s="14"/>
      <c r="BZ122" s="14"/>
      <c r="CA122" s="101"/>
      <c r="CB122" s="14"/>
      <c r="CC122" s="14"/>
      <c r="CD122" s="101"/>
      <c r="CE122" s="14"/>
      <c r="CF122" s="14"/>
      <c r="CG122" s="101"/>
      <c r="CH122" s="14"/>
      <c r="CI122" s="14"/>
      <c r="CJ122" s="101"/>
      <c r="CK122" s="15"/>
      <c r="CL122" s="14"/>
      <c r="CM122" s="101"/>
      <c r="CN122" s="15"/>
      <c r="CO122" s="14"/>
      <c r="CP122" s="101"/>
      <c r="CQ122" s="15"/>
      <c r="CR122" s="14"/>
      <c r="CS122" s="101"/>
      <c r="CT122" s="15"/>
      <c r="CU122" s="14"/>
      <c r="CV122" s="101"/>
      <c r="CW122" s="15"/>
      <c r="CX122" s="14"/>
      <c r="CY122" s="101"/>
      <c r="CZ122" s="15"/>
      <c r="DA122" s="14"/>
      <c r="DB122" s="101"/>
      <c r="DC122" s="15"/>
      <c r="DD122" s="14"/>
      <c r="DE122" s="101"/>
      <c r="DF122" s="15"/>
      <c r="DG122" s="14"/>
      <c r="DH122" s="101"/>
    </row>
    <row r="123" spans="1:112" s="35" customFormat="1" ht="15.75" x14ac:dyDescent="0.25">
      <c r="A123" s="59" t="s">
        <v>543</v>
      </c>
      <c r="B123" s="119">
        <f t="shared" si="129"/>
        <v>540.55999999999995</v>
      </c>
      <c r="C123" s="119">
        <f t="shared" si="129"/>
        <v>162.16800000000001</v>
      </c>
      <c r="D123" s="14">
        <f t="shared" si="58"/>
        <v>30.000000000000004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>
        <v>540.55999999999995</v>
      </c>
      <c r="AG123" s="14">
        <v>162.16800000000001</v>
      </c>
      <c r="AH123" s="14">
        <f>AG123/AF123*100</f>
        <v>30.000000000000004</v>
      </c>
      <c r="AI123" s="14"/>
      <c r="AJ123" s="14"/>
      <c r="AK123" s="14"/>
      <c r="AL123" s="108"/>
      <c r="AM123" s="108"/>
      <c r="AN123" s="15"/>
      <c r="AO123" s="14"/>
      <c r="AP123" s="14"/>
      <c r="AQ123" s="101"/>
      <c r="AR123" s="14"/>
      <c r="AS123" s="14"/>
      <c r="AT123" s="101"/>
      <c r="AU123" s="14"/>
      <c r="AV123" s="14"/>
      <c r="AW123" s="101"/>
      <c r="AX123" s="14"/>
      <c r="AY123" s="14"/>
      <c r="AZ123" s="101"/>
      <c r="BA123" s="14"/>
      <c r="BB123" s="14"/>
      <c r="BC123" s="15"/>
      <c r="BD123" s="14"/>
      <c r="BE123" s="14"/>
      <c r="BF123" s="101"/>
      <c r="BG123" s="14"/>
      <c r="BH123" s="14"/>
      <c r="BI123" s="101"/>
      <c r="BJ123" s="14"/>
      <c r="BK123" s="14"/>
      <c r="BL123" s="101"/>
      <c r="BM123" s="14"/>
      <c r="BN123" s="14"/>
      <c r="BO123" s="101"/>
      <c r="BP123" s="14"/>
      <c r="BQ123" s="14"/>
      <c r="BR123" s="101"/>
      <c r="BS123" s="14"/>
      <c r="BT123" s="14"/>
      <c r="BU123" s="101"/>
      <c r="BV123" s="14"/>
      <c r="BW123" s="14"/>
      <c r="BX123" s="101"/>
      <c r="BY123" s="14"/>
      <c r="BZ123" s="14"/>
      <c r="CA123" s="101"/>
      <c r="CB123" s="14"/>
      <c r="CC123" s="14"/>
      <c r="CD123" s="101"/>
      <c r="CE123" s="14"/>
      <c r="CF123" s="14"/>
      <c r="CG123" s="101"/>
      <c r="CH123" s="14"/>
      <c r="CI123" s="14"/>
      <c r="CJ123" s="101"/>
      <c r="CK123" s="15"/>
      <c r="CL123" s="14"/>
      <c r="CM123" s="101"/>
      <c r="CN123" s="15"/>
      <c r="CO123" s="14"/>
      <c r="CP123" s="101"/>
      <c r="CQ123" s="15"/>
      <c r="CR123" s="14"/>
      <c r="CS123" s="101"/>
      <c r="CT123" s="15"/>
      <c r="CU123" s="14"/>
      <c r="CV123" s="101"/>
      <c r="CW123" s="15"/>
      <c r="CX123" s="14"/>
      <c r="CY123" s="101"/>
      <c r="CZ123" s="15"/>
      <c r="DA123" s="14"/>
      <c r="DB123" s="101"/>
      <c r="DC123" s="15"/>
      <c r="DD123" s="14"/>
      <c r="DE123" s="101"/>
      <c r="DF123" s="15"/>
      <c r="DG123" s="14"/>
      <c r="DH123" s="101"/>
    </row>
    <row r="124" spans="1:112" s="35" customFormat="1" ht="15.75" x14ac:dyDescent="0.25">
      <c r="A124" s="59" t="s">
        <v>544</v>
      </c>
      <c r="B124" s="119">
        <f t="shared" si="129"/>
        <v>0</v>
      </c>
      <c r="C124" s="119">
        <f t="shared" si="129"/>
        <v>0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08"/>
      <c r="AM124" s="108"/>
      <c r="AN124" s="15"/>
      <c r="AO124" s="14"/>
      <c r="AP124" s="14"/>
      <c r="AQ124" s="101"/>
      <c r="AR124" s="14"/>
      <c r="AS124" s="14"/>
      <c r="AT124" s="101"/>
      <c r="AU124" s="14"/>
      <c r="AV124" s="14"/>
      <c r="AW124" s="101"/>
      <c r="AX124" s="14"/>
      <c r="AY124" s="14"/>
      <c r="AZ124" s="101"/>
      <c r="BA124" s="14"/>
      <c r="BB124" s="14"/>
      <c r="BC124" s="15"/>
      <c r="BD124" s="14"/>
      <c r="BE124" s="14"/>
      <c r="BF124" s="101"/>
      <c r="BG124" s="14"/>
      <c r="BH124" s="14"/>
      <c r="BI124" s="101"/>
      <c r="BJ124" s="14"/>
      <c r="BK124" s="14"/>
      <c r="BL124" s="101"/>
      <c r="BM124" s="14"/>
      <c r="BN124" s="14"/>
      <c r="BO124" s="101"/>
      <c r="BP124" s="14"/>
      <c r="BQ124" s="14"/>
      <c r="BR124" s="101"/>
      <c r="BS124" s="14"/>
      <c r="BT124" s="14"/>
      <c r="BU124" s="101"/>
      <c r="BV124" s="14"/>
      <c r="BW124" s="14"/>
      <c r="BX124" s="101"/>
      <c r="BY124" s="14"/>
      <c r="BZ124" s="14"/>
      <c r="CA124" s="101"/>
      <c r="CB124" s="14"/>
      <c r="CC124" s="14"/>
      <c r="CD124" s="101"/>
      <c r="CE124" s="14"/>
      <c r="CF124" s="14"/>
      <c r="CG124" s="101"/>
      <c r="CH124" s="14"/>
      <c r="CI124" s="14"/>
      <c r="CJ124" s="101"/>
      <c r="CK124" s="15"/>
      <c r="CL124" s="14"/>
      <c r="CM124" s="101"/>
      <c r="CN124" s="15"/>
      <c r="CO124" s="14"/>
      <c r="CP124" s="101"/>
      <c r="CQ124" s="15"/>
      <c r="CR124" s="14"/>
      <c r="CS124" s="101"/>
      <c r="CT124" s="15"/>
      <c r="CU124" s="14"/>
      <c r="CV124" s="101"/>
      <c r="CW124" s="15"/>
      <c r="CX124" s="14"/>
      <c r="CY124" s="101"/>
      <c r="CZ124" s="15"/>
      <c r="DA124" s="14"/>
      <c r="DB124" s="101"/>
      <c r="DC124" s="15"/>
      <c r="DD124" s="14"/>
      <c r="DE124" s="101"/>
      <c r="DF124" s="15"/>
      <c r="DG124" s="14"/>
      <c r="DH124" s="101"/>
    </row>
    <row r="125" spans="1:112" s="35" customFormat="1" ht="15.75" x14ac:dyDescent="0.25">
      <c r="A125" s="59" t="s">
        <v>545</v>
      </c>
      <c r="B125" s="119">
        <f t="shared" si="129"/>
        <v>0</v>
      </c>
      <c r="C125" s="119">
        <f t="shared" si="129"/>
        <v>0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08"/>
      <c r="AM125" s="108"/>
      <c r="AN125" s="15"/>
      <c r="AO125" s="14"/>
      <c r="AP125" s="14"/>
      <c r="AQ125" s="101"/>
      <c r="AR125" s="14"/>
      <c r="AS125" s="14"/>
      <c r="AT125" s="101"/>
      <c r="AU125" s="14"/>
      <c r="AV125" s="14"/>
      <c r="AW125" s="101"/>
      <c r="AX125" s="14"/>
      <c r="AY125" s="14"/>
      <c r="AZ125" s="101"/>
      <c r="BA125" s="14"/>
      <c r="BB125" s="14"/>
      <c r="BC125" s="15"/>
      <c r="BD125" s="14"/>
      <c r="BE125" s="14"/>
      <c r="BF125" s="101"/>
      <c r="BG125" s="14"/>
      <c r="BH125" s="14"/>
      <c r="BI125" s="101"/>
      <c r="BJ125" s="14"/>
      <c r="BK125" s="14"/>
      <c r="BL125" s="101"/>
      <c r="BM125" s="14"/>
      <c r="BN125" s="14"/>
      <c r="BO125" s="101"/>
      <c r="BP125" s="14"/>
      <c r="BQ125" s="14"/>
      <c r="BR125" s="101"/>
      <c r="BS125" s="14"/>
      <c r="BT125" s="14"/>
      <c r="BU125" s="101"/>
      <c r="BV125" s="14"/>
      <c r="BW125" s="14"/>
      <c r="BX125" s="101"/>
      <c r="BY125" s="14"/>
      <c r="BZ125" s="14"/>
      <c r="CA125" s="101"/>
      <c r="CB125" s="14"/>
      <c r="CC125" s="14"/>
      <c r="CD125" s="101"/>
      <c r="CE125" s="14"/>
      <c r="CF125" s="14"/>
      <c r="CG125" s="101"/>
      <c r="CH125" s="14"/>
      <c r="CI125" s="14"/>
      <c r="CJ125" s="101"/>
      <c r="CK125" s="15"/>
      <c r="CL125" s="14"/>
      <c r="CM125" s="101"/>
      <c r="CN125" s="15"/>
      <c r="CO125" s="14"/>
      <c r="CP125" s="101"/>
      <c r="CQ125" s="15"/>
      <c r="CR125" s="14"/>
      <c r="CS125" s="101"/>
      <c r="CT125" s="15"/>
      <c r="CU125" s="14"/>
      <c r="CV125" s="101"/>
      <c r="CW125" s="15"/>
      <c r="CX125" s="14"/>
      <c r="CY125" s="101"/>
      <c r="CZ125" s="15"/>
      <c r="DA125" s="14"/>
      <c r="DB125" s="101"/>
      <c r="DC125" s="15"/>
      <c r="DD125" s="14"/>
      <c r="DE125" s="101"/>
      <c r="DF125" s="15"/>
      <c r="DG125" s="14"/>
      <c r="DH125" s="101"/>
    </row>
    <row r="126" spans="1:112" s="35" customFormat="1" ht="15.75" x14ac:dyDescent="0.25">
      <c r="A126" s="59" t="s">
        <v>546</v>
      </c>
      <c r="B126" s="119">
        <f t="shared" si="129"/>
        <v>0</v>
      </c>
      <c r="C126" s="119">
        <f t="shared" si="129"/>
        <v>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08"/>
      <c r="AM126" s="108"/>
      <c r="AN126" s="15"/>
      <c r="AO126" s="14"/>
      <c r="AP126" s="14"/>
      <c r="AQ126" s="101"/>
      <c r="AR126" s="14"/>
      <c r="AS126" s="14"/>
      <c r="AT126" s="101"/>
      <c r="AU126" s="14"/>
      <c r="AV126" s="14"/>
      <c r="AW126" s="101"/>
      <c r="AX126" s="14"/>
      <c r="AY126" s="14"/>
      <c r="AZ126" s="101"/>
      <c r="BA126" s="14"/>
      <c r="BB126" s="14"/>
      <c r="BC126" s="15"/>
      <c r="BD126" s="14"/>
      <c r="BE126" s="14"/>
      <c r="BF126" s="101"/>
      <c r="BG126" s="14"/>
      <c r="BH126" s="14"/>
      <c r="BI126" s="101"/>
      <c r="BJ126" s="14"/>
      <c r="BK126" s="14"/>
      <c r="BL126" s="101"/>
      <c r="BM126" s="14"/>
      <c r="BN126" s="14"/>
      <c r="BO126" s="101"/>
      <c r="BP126" s="14"/>
      <c r="BQ126" s="14"/>
      <c r="BR126" s="101"/>
      <c r="BS126" s="14"/>
      <c r="BT126" s="14"/>
      <c r="BU126" s="101"/>
      <c r="BV126" s="14"/>
      <c r="BW126" s="14"/>
      <c r="BX126" s="101"/>
      <c r="BY126" s="14"/>
      <c r="BZ126" s="14"/>
      <c r="CA126" s="101"/>
      <c r="CB126" s="14"/>
      <c r="CC126" s="14"/>
      <c r="CD126" s="101"/>
      <c r="CE126" s="14"/>
      <c r="CF126" s="14"/>
      <c r="CG126" s="101"/>
      <c r="CH126" s="14"/>
      <c r="CI126" s="14"/>
      <c r="CJ126" s="101"/>
      <c r="CK126" s="15"/>
      <c r="CL126" s="14"/>
      <c r="CM126" s="101"/>
      <c r="CN126" s="15"/>
      <c r="CO126" s="14"/>
      <c r="CP126" s="101"/>
      <c r="CQ126" s="15"/>
      <c r="CR126" s="14"/>
      <c r="CS126" s="101"/>
      <c r="CT126" s="15"/>
      <c r="CU126" s="14"/>
      <c r="CV126" s="101"/>
      <c r="CW126" s="15"/>
      <c r="CX126" s="14"/>
      <c r="CY126" s="101"/>
      <c r="CZ126" s="15"/>
      <c r="DA126" s="14"/>
      <c r="DB126" s="101"/>
      <c r="DC126" s="15"/>
      <c r="DD126" s="14"/>
      <c r="DE126" s="101"/>
      <c r="DF126" s="15"/>
      <c r="DG126" s="14"/>
      <c r="DH126" s="101"/>
    </row>
    <row r="127" spans="1:112" s="35" customFormat="1" ht="15.75" x14ac:dyDescent="0.25">
      <c r="A127" s="59" t="s">
        <v>547</v>
      </c>
      <c r="B127" s="119">
        <f t="shared" si="129"/>
        <v>351.07602000000003</v>
      </c>
      <c r="C127" s="119">
        <f t="shared" si="129"/>
        <v>62.97</v>
      </c>
      <c r="D127" s="14">
        <f t="shared" si="58"/>
        <v>17.936286277826664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>
        <v>351.07602000000003</v>
      </c>
      <c r="AG127" s="14">
        <v>62.97</v>
      </c>
      <c r="AH127" s="14">
        <f t="shared" ref="AH127" si="179">AG127/AF127*100</f>
        <v>17.936286277826664</v>
      </c>
      <c r="AI127" s="14"/>
      <c r="AJ127" s="14"/>
      <c r="AK127" s="14"/>
      <c r="AL127" s="108"/>
      <c r="AM127" s="108"/>
      <c r="AN127" s="15"/>
      <c r="AO127" s="14"/>
      <c r="AP127" s="14"/>
      <c r="AQ127" s="101"/>
      <c r="AR127" s="14"/>
      <c r="AS127" s="14"/>
      <c r="AT127" s="101"/>
      <c r="AU127" s="14"/>
      <c r="AV127" s="14"/>
      <c r="AW127" s="101"/>
      <c r="AX127" s="14"/>
      <c r="AY127" s="14"/>
      <c r="AZ127" s="101"/>
      <c r="BA127" s="14"/>
      <c r="BB127" s="14"/>
      <c r="BC127" s="15"/>
      <c r="BD127" s="14"/>
      <c r="BE127" s="14"/>
      <c r="BF127" s="101"/>
      <c r="BG127" s="14"/>
      <c r="BH127" s="14"/>
      <c r="BI127" s="101"/>
      <c r="BJ127" s="14"/>
      <c r="BK127" s="14"/>
      <c r="BL127" s="101"/>
      <c r="BM127" s="14"/>
      <c r="BN127" s="14"/>
      <c r="BO127" s="101"/>
      <c r="BP127" s="14"/>
      <c r="BQ127" s="14"/>
      <c r="BR127" s="101"/>
      <c r="BS127" s="14"/>
      <c r="BT127" s="14"/>
      <c r="BU127" s="101"/>
      <c r="BV127" s="14"/>
      <c r="BW127" s="14"/>
      <c r="BX127" s="101"/>
      <c r="BY127" s="14"/>
      <c r="BZ127" s="14"/>
      <c r="CA127" s="101"/>
      <c r="CB127" s="14"/>
      <c r="CC127" s="14"/>
      <c r="CD127" s="101"/>
      <c r="CE127" s="14"/>
      <c r="CF127" s="14"/>
      <c r="CG127" s="101"/>
      <c r="CH127" s="14"/>
      <c r="CI127" s="14"/>
      <c r="CJ127" s="101"/>
      <c r="CK127" s="15"/>
      <c r="CL127" s="14"/>
      <c r="CM127" s="101"/>
      <c r="CN127" s="15"/>
      <c r="CO127" s="14"/>
      <c r="CP127" s="101"/>
      <c r="CQ127" s="15"/>
      <c r="CR127" s="14"/>
      <c r="CS127" s="101"/>
      <c r="CT127" s="15"/>
      <c r="CU127" s="14"/>
      <c r="CV127" s="101"/>
      <c r="CW127" s="15"/>
      <c r="CX127" s="14"/>
      <c r="CY127" s="101"/>
      <c r="CZ127" s="15"/>
      <c r="DA127" s="14"/>
      <c r="DB127" s="101"/>
      <c r="DC127" s="15"/>
      <c r="DD127" s="14"/>
      <c r="DE127" s="101"/>
      <c r="DF127" s="15"/>
      <c r="DG127" s="14"/>
      <c r="DH127" s="101"/>
    </row>
    <row r="128" spans="1:112" s="35" customFormat="1" ht="15.75" x14ac:dyDescent="0.25">
      <c r="A128" s="59" t="s">
        <v>548</v>
      </c>
      <c r="B128" s="119">
        <f t="shared" si="129"/>
        <v>0</v>
      </c>
      <c r="C128" s="119">
        <f t="shared" si="129"/>
        <v>0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08"/>
      <c r="AM128" s="108"/>
      <c r="AN128" s="15"/>
      <c r="AO128" s="14"/>
      <c r="AP128" s="14"/>
      <c r="AQ128" s="101"/>
      <c r="AR128" s="14"/>
      <c r="AS128" s="14"/>
      <c r="AT128" s="101"/>
      <c r="AU128" s="14"/>
      <c r="AV128" s="14"/>
      <c r="AW128" s="101"/>
      <c r="AX128" s="14"/>
      <c r="AY128" s="14"/>
      <c r="AZ128" s="101"/>
      <c r="BA128" s="14"/>
      <c r="BB128" s="14"/>
      <c r="BC128" s="15"/>
      <c r="BD128" s="14"/>
      <c r="BE128" s="14"/>
      <c r="BF128" s="101"/>
      <c r="BG128" s="14"/>
      <c r="BH128" s="14"/>
      <c r="BI128" s="101"/>
      <c r="BJ128" s="14"/>
      <c r="BK128" s="14"/>
      <c r="BL128" s="101"/>
      <c r="BM128" s="14"/>
      <c r="BN128" s="14"/>
      <c r="BO128" s="101"/>
      <c r="BP128" s="14"/>
      <c r="BQ128" s="14"/>
      <c r="BR128" s="101"/>
      <c r="BS128" s="14"/>
      <c r="BT128" s="14"/>
      <c r="BU128" s="101"/>
      <c r="BV128" s="14"/>
      <c r="BW128" s="14"/>
      <c r="BX128" s="101"/>
      <c r="BY128" s="14"/>
      <c r="BZ128" s="14"/>
      <c r="CA128" s="101"/>
      <c r="CB128" s="14"/>
      <c r="CC128" s="14"/>
      <c r="CD128" s="101"/>
      <c r="CE128" s="14"/>
      <c r="CF128" s="14"/>
      <c r="CG128" s="101"/>
      <c r="CH128" s="14"/>
      <c r="CI128" s="14"/>
      <c r="CJ128" s="101"/>
      <c r="CK128" s="15"/>
      <c r="CL128" s="14"/>
      <c r="CM128" s="101"/>
      <c r="CN128" s="15"/>
      <c r="CO128" s="14"/>
      <c r="CP128" s="101"/>
      <c r="CQ128" s="15"/>
      <c r="CR128" s="14"/>
      <c r="CS128" s="101"/>
      <c r="CT128" s="15"/>
      <c r="CU128" s="14"/>
      <c r="CV128" s="101"/>
      <c r="CW128" s="15"/>
      <c r="CX128" s="14"/>
      <c r="CY128" s="101"/>
      <c r="CZ128" s="15"/>
      <c r="DA128" s="14"/>
      <c r="DB128" s="101"/>
      <c r="DC128" s="15"/>
      <c r="DD128" s="14"/>
      <c r="DE128" s="101"/>
      <c r="DF128" s="15"/>
      <c r="DG128" s="14"/>
      <c r="DH128" s="101"/>
    </row>
    <row r="129" spans="1:112" s="35" customFormat="1" ht="15.75" x14ac:dyDescent="0.25">
      <c r="A129" s="59" t="s">
        <v>549</v>
      </c>
      <c r="B129" s="119">
        <f t="shared" si="129"/>
        <v>0</v>
      </c>
      <c r="C129" s="119">
        <f t="shared" si="129"/>
        <v>0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08"/>
      <c r="AM129" s="108"/>
      <c r="AN129" s="15"/>
      <c r="AO129" s="14"/>
      <c r="AP129" s="14"/>
      <c r="AQ129" s="101"/>
      <c r="AR129" s="14"/>
      <c r="AS129" s="14"/>
      <c r="AT129" s="101"/>
      <c r="AU129" s="14"/>
      <c r="AV129" s="14"/>
      <c r="AW129" s="101"/>
      <c r="AX129" s="14"/>
      <c r="AY129" s="14"/>
      <c r="AZ129" s="101"/>
      <c r="BA129" s="14"/>
      <c r="BB129" s="14"/>
      <c r="BC129" s="15"/>
      <c r="BD129" s="14"/>
      <c r="BE129" s="14"/>
      <c r="BF129" s="101"/>
      <c r="BG129" s="14"/>
      <c r="BH129" s="14"/>
      <c r="BI129" s="101"/>
      <c r="BJ129" s="14"/>
      <c r="BK129" s="14"/>
      <c r="BL129" s="101"/>
      <c r="BM129" s="14"/>
      <c r="BN129" s="14"/>
      <c r="BO129" s="101"/>
      <c r="BP129" s="14"/>
      <c r="BQ129" s="14"/>
      <c r="BR129" s="101"/>
      <c r="BS129" s="14"/>
      <c r="BT129" s="14"/>
      <c r="BU129" s="101"/>
      <c r="BV129" s="14"/>
      <c r="BW129" s="14"/>
      <c r="BX129" s="101"/>
      <c r="BY129" s="14"/>
      <c r="BZ129" s="14"/>
      <c r="CA129" s="101"/>
      <c r="CB129" s="14"/>
      <c r="CC129" s="14"/>
      <c r="CD129" s="101"/>
      <c r="CE129" s="14"/>
      <c r="CF129" s="14"/>
      <c r="CG129" s="101"/>
      <c r="CH129" s="14"/>
      <c r="CI129" s="14"/>
      <c r="CJ129" s="101"/>
      <c r="CK129" s="15"/>
      <c r="CL129" s="14"/>
      <c r="CM129" s="101"/>
      <c r="CN129" s="15"/>
      <c r="CO129" s="14"/>
      <c r="CP129" s="101"/>
      <c r="CQ129" s="15"/>
      <c r="CR129" s="14"/>
      <c r="CS129" s="101"/>
      <c r="CT129" s="15"/>
      <c r="CU129" s="14"/>
      <c r="CV129" s="101"/>
      <c r="CW129" s="15"/>
      <c r="CX129" s="14"/>
      <c r="CY129" s="101"/>
      <c r="CZ129" s="15"/>
      <c r="DA129" s="14"/>
      <c r="DB129" s="101"/>
      <c r="DC129" s="15"/>
      <c r="DD129" s="14"/>
      <c r="DE129" s="101"/>
      <c r="DF129" s="15"/>
      <c r="DG129" s="14"/>
      <c r="DH129" s="101"/>
    </row>
    <row r="130" spans="1:112" s="35" customFormat="1" ht="15.75" x14ac:dyDescent="0.25">
      <c r="A130" s="59" t="s">
        <v>355</v>
      </c>
      <c r="B130" s="119">
        <f t="shared" si="129"/>
        <v>2127.9</v>
      </c>
      <c r="C130" s="119">
        <f t="shared" si="129"/>
        <v>0</v>
      </c>
      <c r="D130" s="14">
        <f>C130/B130*100</f>
        <v>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>
        <v>1031.2</v>
      </c>
      <c r="AJ130" s="14"/>
      <c r="AK130" s="14">
        <f>AJ130/AI130*100</f>
        <v>0</v>
      </c>
      <c r="AL130" s="108"/>
      <c r="AM130" s="108"/>
      <c r="AN130" s="15"/>
      <c r="AO130" s="14"/>
      <c r="AP130" s="14"/>
      <c r="AQ130" s="101"/>
      <c r="AR130" s="14"/>
      <c r="AS130" s="14"/>
      <c r="AT130" s="101"/>
      <c r="AU130" s="14"/>
      <c r="AV130" s="14"/>
      <c r="AW130" s="101"/>
      <c r="AX130" s="14"/>
      <c r="AY130" s="14"/>
      <c r="AZ130" s="101"/>
      <c r="BA130" s="14"/>
      <c r="BB130" s="14"/>
      <c r="BC130" s="15"/>
      <c r="BD130" s="14"/>
      <c r="BE130" s="14"/>
      <c r="BF130" s="101"/>
      <c r="BG130" s="14"/>
      <c r="BH130" s="14"/>
      <c r="BI130" s="101"/>
      <c r="BJ130" s="14"/>
      <c r="BK130" s="14"/>
      <c r="BL130" s="101"/>
      <c r="BM130" s="14"/>
      <c r="BN130" s="14"/>
      <c r="BO130" s="101"/>
      <c r="BP130" s="14"/>
      <c r="BQ130" s="14"/>
      <c r="BR130" s="101"/>
      <c r="BS130" s="14"/>
      <c r="BT130" s="14"/>
      <c r="BU130" s="101"/>
      <c r="BV130" s="14">
        <v>1096.7</v>
      </c>
      <c r="BW130" s="14"/>
      <c r="BX130" s="101"/>
      <c r="BY130" s="14"/>
      <c r="BZ130" s="14"/>
      <c r="CA130" s="101"/>
      <c r="CB130" s="14"/>
      <c r="CC130" s="14"/>
      <c r="CD130" s="101"/>
      <c r="CE130" s="14"/>
      <c r="CF130" s="14"/>
      <c r="CG130" s="101"/>
      <c r="CH130" s="14"/>
      <c r="CI130" s="14"/>
      <c r="CJ130" s="101"/>
      <c r="CK130" s="15"/>
      <c r="CL130" s="14"/>
      <c r="CM130" s="101"/>
      <c r="CN130" s="15"/>
      <c r="CO130" s="14"/>
      <c r="CP130" s="101"/>
      <c r="CQ130" s="15"/>
      <c r="CR130" s="14"/>
      <c r="CS130" s="101"/>
      <c r="CT130" s="15"/>
      <c r="CU130" s="14"/>
      <c r="CV130" s="101"/>
      <c r="CW130" s="15"/>
      <c r="CX130" s="14"/>
      <c r="CY130" s="101"/>
      <c r="CZ130" s="15"/>
      <c r="DA130" s="14"/>
      <c r="DB130" s="101"/>
      <c r="DC130" s="15"/>
      <c r="DD130" s="14"/>
      <c r="DE130" s="101"/>
      <c r="DF130" s="15"/>
      <c r="DG130" s="14"/>
      <c r="DH130" s="101"/>
    </row>
    <row r="131" spans="1:112" s="35" customFormat="1" ht="15.75" x14ac:dyDescent="0.25">
      <c r="A131" s="59" t="s">
        <v>550</v>
      </c>
      <c r="B131" s="119">
        <f t="shared" si="129"/>
        <v>918.70564999999999</v>
      </c>
      <c r="C131" s="119">
        <f t="shared" si="129"/>
        <v>0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>
        <v>918.70564999999999</v>
      </c>
      <c r="AG131" s="14"/>
      <c r="AH131" s="14"/>
      <c r="AI131" s="14"/>
      <c r="AJ131" s="14"/>
      <c r="AK131" s="14"/>
      <c r="AL131" s="108"/>
      <c r="AM131" s="108"/>
      <c r="AN131" s="15"/>
      <c r="AO131" s="14"/>
      <c r="AP131" s="14"/>
      <c r="AQ131" s="101"/>
      <c r="AR131" s="14"/>
      <c r="AS131" s="14"/>
      <c r="AT131" s="101"/>
      <c r="AU131" s="14"/>
      <c r="AV131" s="14"/>
      <c r="AW131" s="101"/>
      <c r="AX131" s="14"/>
      <c r="AY131" s="14"/>
      <c r="AZ131" s="101"/>
      <c r="BA131" s="14"/>
      <c r="BB131" s="14"/>
      <c r="BC131" s="15"/>
      <c r="BD131" s="14"/>
      <c r="BE131" s="14"/>
      <c r="BF131" s="101"/>
      <c r="BG131" s="14"/>
      <c r="BH131" s="14"/>
      <c r="BI131" s="101"/>
      <c r="BJ131" s="14"/>
      <c r="BK131" s="14"/>
      <c r="BL131" s="101"/>
      <c r="BM131" s="14"/>
      <c r="BN131" s="14"/>
      <c r="BO131" s="101"/>
      <c r="BP131" s="14"/>
      <c r="BQ131" s="14"/>
      <c r="BR131" s="101"/>
      <c r="BS131" s="14"/>
      <c r="BT131" s="14"/>
      <c r="BU131" s="101"/>
      <c r="BV131" s="14"/>
      <c r="BW131" s="14"/>
      <c r="BX131" s="101"/>
      <c r="BY131" s="14"/>
      <c r="BZ131" s="14"/>
      <c r="CA131" s="101"/>
      <c r="CB131" s="14"/>
      <c r="CC131" s="14"/>
      <c r="CD131" s="101"/>
      <c r="CE131" s="14"/>
      <c r="CF131" s="14"/>
      <c r="CG131" s="101"/>
      <c r="CH131" s="14"/>
      <c r="CI131" s="14"/>
      <c r="CJ131" s="101"/>
      <c r="CK131" s="15"/>
      <c r="CL131" s="14"/>
      <c r="CM131" s="101"/>
      <c r="CN131" s="15"/>
      <c r="CO131" s="14"/>
      <c r="CP131" s="101"/>
      <c r="CQ131" s="15"/>
      <c r="CR131" s="14"/>
      <c r="CS131" s="101"/>
      <c r="CT131" s="15"/>
      <c r="CU131" s="14"/>
      <c r="CV131" s="101"/>
      <c r="CW131" s="15"/>
      <c r="CX131" s="14"/>
      <c r="CY131" s="101"/>
      <c r="CZ131" s="15"/>
      <c r="DA131" s="14"/>
      <c r="DB131" s="101"/>
      <c r="DC131" s="15"/>
      <c r="DD131" s="14"/>
      <c r="DE131" s="101"/>
      <c r="DF131" s="15"/>
      <c r="DG131" s="14"/>
      <c r="DH131" s="101"/>
    </row>
    <row r="132" spans="1:112" s="77" customFormat="1" ht="31.5" x14ac:dyDescent="0.25">
      <c r="A132" s="79" t="s">
        <v>360</v>
      </c>
      <c r="B132" s="118">
        <f t="shared" si="129"/>
        <v>74509.561000000002</v>
      </c>
      <c r="C132" s="118">
        <f t="shared" si="129"/>
        <v>22092.608789999998</v>
      </c>
      <c r="D132" s="82">
        <f t="shared" ref="D132" si="180">C132/B132*100</f>
        <v>29.650703203042621</v>
      </c>
      <c r="E132" s="84">
        <f t="shared" ref="E132:AP132" si="181">E133+E134+E135+E136+E137+E138+E139+E140+E141+E142</f>
        <v>1187.5</v>
      </c>
      <c r="F132" s="84">
        <f t="shared" si="181"/>
        <v>0</v>
      </c>
      <c r="G132" s="84">
        <f t="shared" si="181"/>
        <v>0</v>
      </c>
      <c r="H132" s="84">
        <f t="shared" si="181"/>
        <v>0</v>
      </c>
      <c r="I132" s="84">
        <f t="shared" si="181"/>
        <v>0</v>
      </c>
      <c r="J132" s="84">
        <f t="shared" si="181"/>
        <v>0</v>
      </c>
      <c r="K132" s="84">
        <f t="shared" si="181"/>
        <v>493.9</v>
      </c>
      <c r="L132" s="84">
        <f t="shared" si="181"/>
        <v>493.92</v>
      </c>
      <c r="M132" s="84">
        <f>L132/K132*100</f>
        <v>100.00404940271311</v>
      </c>
      <c r="N132" s="84">
        <f t="shared" si="181"/>
        <v>0</v>
      </c>
      <c r="O132" s="84">
        <f t="shared" si="181"/>
        <v>0</v>
      </c>
      <c r="P132" s="84">
        <f t="shared" si="181"/>
        <v>0</v>
      </c>
      <c r="Q132" s="84">
        <f t="shared" si="181"/>
        <v>0</v>
      </c>
      <c r="R132" s="84">
        <f t="shared" si="181"/>
        <v>0</v>
      </c>
      <c r="S132" s="84">
        <f t="shared" si="181"/>
        <v>0</v>
      </c>
      <c r="T132" s="84">
        <f t="shared" si="181"/>
        <v>0</v>
      </c>
      <c r="U132" s="84">
        <f t="shared" si="181"/>
        <v>0</v>
      </c>
      <c r="V132" s="84">
        <f t="shared" si="181"/>
        <v>0</v>
      </c>
      <c r="W132" s="84">
        <f t="shared" si="181"/>
        <v>0</v>
      </c>
      <c r="X132" s="84">
        <f t="shared" si="181"/>
        <v>0</v>
      </c>
      <c r="Y132" s="84">
        <f t="shared" si="181"/>
        <v>0</v>
      </c>
      <c r="Z132" s="84">
        <f t="shared" si="181"/>
        <v>0</v>
      </c>
      <c r="AA132" s="84">
        <f t="shared" si="181"/>
        <v>0</v>
      </c>
      <c r="AB132" s="84">
        <f t="shared" si="181"/>
        <v>0</v>
      </c>
      <c r="AC132" s="84">
        <f t="shared" si="181"/>
        <v>0</v>
      </c>
      <c r="AD132" s="84">
        <f t="shared" si="181"/>
        <v>0</v>
      </c>
      <c r="AE132" s="84">
        <f t="shared" si="181"/>
        <v>0</v>
      </c>
      <c r="AF132" s="84">
        <f xml:space="preserve"> SUM(AF133:AF142)</f>
        <v>4979.6610000000001</v>
      </c>
      <c r="AG132" s="84">
        <f t="shared" si="181"/>
        <v>275.7</v>
      </c>
      <c r="AH132" s="82">
        <f t="shared" ref="AH132:AH140" si="182">AG132/AF132*100</f>
        <v>5.5365214620031367</v>
      </c>
      <c r="AI132" s="84">
        <f t="shared" si="181"/>
        <v>5660.1</v>
      </c>
      <c r="AJ132" s="84">
        <f t="shared" si="181"/>
        <v>4999.9344199999996</v>
      </c>
      <c r="AK132" s="82">
        <f t="shared" ref="AK132" si="183">AJ132/AI132*100</f>
        <v>88.336503241992176</v>
      </c>
      <c r="AL132" s="84">
        <f t="shared" si="181"/>
        <v>21146.1</v>
      </c>
      <c r="AM132" s="84">
        <f t="shared" si="181"/>
        <v>7713.9018099999994</v>
      </c>
      <c r="AN132" s="84">
        <f t="shared" si="64"/>
        <v>36.479075621509402</v>
      </c>
      <c r="AO132" s="84">
        <f t="shared" si="181"/>
        <v>0</v>
      </c>
      <c r="AP132" s="84">
        <f t="shared" si="181"/>
        <v>0</v>
      </c>
      <c r="AQ132" s="84">
        <f t="shared" ref="AQ132:CG132" si="184">AQ133+AQ134+AQ135+AQ136+AQ137+AQ138+AQ139+AQ140+AQ141+AQ142</f>
        <v>0</v>
      </c>
      <c r="AR132" s="84">
        <f t="shared" si="184"/>
        <v>0</v>
      </c>
      <c r="AS132" s="84">
        <f t="shared" si="184"/>
        <v>0</v>
      </c>
      <c r="AT132" s="84">
        <f t="shared" si="184"/>
        <v>0</v>
      </c>
      <c r="AU132" s="84">
        <f t="shared" si="184"/>
        <v>0</v>
      </c>
      <c r="AV132" s="84">
        <f t="shared" si="184"/>
        <v>0</v>
      </c>
      <c r="AW132" s="84">
        <f t="shared" si="184"/>
        <v>0</v>
      </c>
      <c r="AX132" s="84">
        <f t="shared" si="184"/>
        <v>0</v>
      </c>
      <c r="AY132" s="84">
        <f t="shared" si="184"/>
        <v>0</v>
      </c>
      <c r="AZ132" s="84">
        <f t="shared" si="184"/>
        <v>0</v>
      </c>
      <c r="BA132" s="84">
        <f t="shared" si="184"/>
        <v>5071.3</v>
      </c>
      <c r="BB132" s="84">
        <f t="shared" si="184"/>
        <v>2345.72948</v>
      </c>
      <c r="BC132" s="84">
        <f t="shared" si="82"/>
        <v>46.254993394198721</v>
      </c>
      <c r="BD132" s="84">
        <f t="shared" si="184"/>
        <v>0</v>
      </c>
      <c r="BE132" s="84">
        <f t="shared" si="184"/>
        <v>0</v>
      </c>
      <c r="BF132" s="84">
        <f t="shared" si="184"/>
        <v>0</v>
      </c>
      <c r="BG132" s="84">
        <f t="shared" si="184"/>
        <v>0</v>
      </c>
      <c r="BH132" s="84">
        <f t="shared" si="184"/>
        <v>0</v>
      </c>
      <c r="BI132" s="84">
        <f t="shared" si="184"/>
        <v>0</v>
      </c>
      <c r="BJ132" s="84">
        <f t="shared" si="184"/>
        <v>0</v>
      </c>
      <c r="BK132" s="84">
        <f t="shared" si="184"/>
        <v>0</v>
      </c>
      <c r="BL132" s="84">
        <f t="shared" si="184"/>
        <v>0</v>
      </c>
      <c r="BM132" s="84">
        <f t="shared" si="184"/>
        <v>0</v>
      </c>
      <c r="BN132" s="84">
        <f t="shared" si="184"/>
        <v>0</v>
      </c>
      <c r="BO132" s="84">
        <f t="shared" si="184"/>
        <v>0</v>
      </c>
      <c r="BP132" s="84">
        <f t="shared" si="184"/>
        <v>0</v>
      </c>
      <c r="BQ132" s="84">
        <f t="shared" si="184"/>
        <v>0</v>
      </c>
      <c r="BR132" s="84">
        <f t="shared" si="184"/>
        <v>0</v>
      </c>
      <c r="BS132" s="84">
        <f t="shared" si="184"/>
        <v>0</v>
      </c>
      <c r="BT132" s="84">
        <f t="shared" si="184"/>
        <v>0</v>
      </c>
      <c r="BU132" s="84">
        <f t="shared" si="184"/>
        <v>0</v>
      </c>
      <c r="BV132" s="84">
        <f t="shared" si="184"/>
        <v>1208.4000000000001</v>
      </c>
      <c r="BW132" s="84">
        <f t="shared" si="184"/>
        <v>302.10000000000002</v>
      </c>
      <c r="BX132" s="82">
        <f t="shared" ref="BX132:BX136" si="185">BW132/BV132*100</f>
        <v>25</v>
      </c>
      <c r="BY132" s="84">
        <f t="shared" si="184"/>
        <v>0</v>
      </c>
      <c r="BZ132" s="84">
        <f t="shared" si="184"/>
        <v>0</v>
      </c>
      <c r="CA132" s="84">
        <f t="shared" si="184"/>
        <v>0</v>
      </c>
      <c r="CB132" s="84">
        <f t="shared" si="184"/>
        <v>0</v>
      </c>
      <c r="CC132" s="84">
        <f t="shared" si="184"/>
        <v>0</v>
      </c>
      <c r="CD132" s="84">
        <f t="shared" si="184"/>
        <v>0</v>
      </c>
      <c r="CE132" s="84">
        <f t="shared" si="184"/>
        <v>0</v>
      </c>
      <c r="CF132" s="84">
        <f t="shared" si="184"/>
        <v>0</v>
      </c>
      <c r="CG132" s="84">
        <f t="shared" si="184"/>
        <v>0</v>
      </c>
      <c r="CH132" s="84">
        <f t="shared" ref="CH132:CV132" si="186">CH133+CH134+CH135+CH136+CH137+CH138+CH139+CH140+CH141+CH142</f>
        <v>0</v>
      </c>
      <c r="CI132" s="84">
        <f t="shared" si="186"/>
        <v>0</v>
      </c>
      <c r="CJ132" s="84">
        <f t="shared" si="186"/>
        <v>0</v>
      </c>
      <c r="CK132" s="84">
        <f t="shared" si="186"/>
        <v>0</v>
      </c>
      <c r="CL132" s="84">
        <f t="shared" si="186"/>
        <v>0</v>
      </c>
      <c r="CM132" s="84">
        <f t="shared" si="186"/>
        <v>0</v>
      </c>
      <c r="CN132" s="84">
        <f t="shared" si="186"/>
        <v>16108.3</v>
      </c>
      <c r="CO132" s="84">
        <f t="shared" si="186"/>
        <v>5961.3230800000001</v>
      </c>
      <c r="CP132" s="84">
        <f t="shared" si="67"/>
        <v>37.007772887269297</v>
      </c>
      <c r="CQ132" s="84">
        <f t="shared" si="186"/>
        <v>0</v>
      </c>
      <c r="CR132" s="84">
        <f t="shared" si="186"/>
        <v>0</v>
      </c>
      <c r="CS132" s="84">
        <f t="shared" si="186"/>
        <v>0</v>
      </c>
      <c r="CT132" s="84">
        <f t="shared" si="186"/>
        <v>0</v>
      </c>
      <c r="CU132" s="84">
        <f t="shared" si="186"/>
        <v>0</v>
      </c>
      <c r="CV132" s="84">
        <f t="shared" si="186"/>
        <v>0</v>
      </c>
      <c r="CW132" s="84">
        <f t="shared" ref="CW132:CY132" si="187">CW133+CW134+CW135+CW136+CW137+CW138+CW139+CW140+CW141+CW142</f>
        <v>14256.5</v>
      </c>
      <c r="CX132" s="84">
        <f t="shared" si="187"/>
        <v>0</v>
      </c>
      <c r="CY132" s="84">
        <f t="shared" si="187"/>
        <v>0</v>
      </c>
      <c r="CZ132" s="84">
        <f t="shared" ref="CZ132:DB132" si="188">CZ133+CZ134+CZ135+CZ136+CZ137+CZ138+CZ139+CZ140+CZ141+CZ142</f>
        <v>0</v>
      </c>
      <c r="DA132" s="84">
        <f t="shared" si="188"/>
        <v>0</v>
      </c>
      <c r="DB132" s="84">
        <f t="shared" si="188"/>
        <v>0</v>
      </c>
      <c r="DC132" s="84">
        <f t="shared" ref="DC132:DE132" si="189">DC133+DC134+DC135+DC136+DC137+DC138+DC139+DC140+DC141+DC142</f>
        <v>1260.3</v>
      </c>
      <c r="DD132" s="84">
        <f t="shared" si="189"/>
        <v>0</v>
      </c>
      <c r="DE132" s="84">
        <f t="shared" si="189"/>
        <v>0</v>
      </c>
      <c r="DF132" s="84">
        <f t="shared" ref="DF132:DH132" si="190">DF133+DF134+DF135+DF136+DF137+DF138+DF139+DF140+DF141+DF142</f>
        <v>3137.5</v>
      </c>
      <c r="DG132" s="84">
        <f t="shared" si="190"/>
        <v>0</v>
      </c>
      <c r="DH132" s="84">
        <f t="shared" si="190"/>
        <v>0</v>
      </c>
    </row>
    <row r="133" spans="1:112" s="35" customFormat="1" ht="15.75" x14ac:dyDescent="0.25">
      <c r="A133" s="59" t="s">
        <v>359</v>
      </c>
      <c r="B133" s="119">
        <f t="shared" si="129"/>
        <v>62661.4</v>
      </c>
      <c r="C133" s="119">
        <f t="shared" si="129"/>
        <v>16514.874369999998</v>
      </c>
      <c r="D133" s="14">
        <f t="shared" si="58"/>
        <v>26.355737934358309</v>
      </c>
      <c r="E133" s="15">
        <v>1187.5</v>
      </c>
      <c r="F133" s="14"/>
      <c r="G133" s="14"/>
      <c r="H133" s="15"/>
      <c r="I133" s="15"/>
      <c r="J133" s="14"/>
      <c r="K133" s="14">
        <v>493.9</v>
      </c>
      <c r="L133" s="14">
        <v>493.92</v>
      </c>
      <c r="M133" s="15">
        <f>L133/K133*100</f>
        <v>100.00404940271311</v>
      </c>
      <c r="N133" s="14"/>
      <c r="O133" s="14"/>
      <c r="P133" s="15"/>
      <c r="Q133" s="15">
        <v>0</v>
      </c>
      <c r="R133" s="15">
        <v>0</v>
      </c>
      <c r="S133" s="14"/>
      <c r="T133" s="15"/>
      <c r="U133" s="15"/>
      <c r="V133" s="15"/>
      <c r="W133" s="15"/>
      <c r="X133" s="15"/>
      <c r="Y133" s="14"/>
      <c r="Z133" s="15"/>
      <c r="AA133" s="15"/>
      <c r="AB133" s="14"/>
      <c r="AC133" s="15"/>
      <c r="AD133" s="15"/>
      <c r="AE133" s="14"/>
      <c r="AF133" s="14"/>
      <c r="AG133" s="14"/>
      <c r="AH133" s="14"/>
      <c r="AI133" s="15">
        <v>0</v>
      </c>
      <c r="AJ133" s="15"/>
      <c r="AK133" s="14"/>
      <c r="AL133" s="15">
        <v>21146.1</v>
      </c>
      <c r="AM133" s="15">
        <v>7713.9018099999994</v>
      </c>
      <c r="AN133" s="15">
        <f t="shared" si="64"/>
        <v>36.479075621509402</v>
      </c>
      <c r="AO133" s="15"/>
      <c r="AP133" s="15"/>
      <c r="AQ133" s="15"/>
      <c r="AR133" s="15"/>
      <c r="AS133" s="15"/>
      <c r="AT133" s="15"/>
      <c r="AU133" s="15"/>
      <c r="AV133" s="15"/>
      <c r="AW133" s="100"/>
      <c r="AX133" s="15"/>
      <c r="AY133" s="15"/>
      <c r="AZ133" s="100"/>
      <c r="BA133" s="15">
        <v>5071.3</v>
      </c>
      <c r="BB133" s="15">
        <v>2345.72948</v>
      </c>
      <c r="BC133" s="15">
        <f t="shared" si="82"/>
        <v>46.254993394198721</v>
      </c>
      <c r="BD133" s="15"/>
      <c r="BE133" s="100"/>
      <c r="BF133" s="100"/>
      <c r="BG133" s="15"/>
      <c r="BH133" s="100"/>
      <c r="BI133" s="100"/>
      <c r="BJ133" s="15"/>
      <c r="BK133" s="100"/>
      <c r="BL133" s="100"/>
      <c r="BM133" s="15"/>
      <c r="BN133" s="100"/>
      <c r="BO133" s="100"/>
      <c r="BP133" s="15"/>
      <c r="BQ133" s="100"/>
      <c r="BR133" s="100"/>
      <c r="BS133" s="15"/>
      <c r="BT133" s="100"/>
      <c r="BU133" s="100"/>
      <c r="BV133" s="15"/>
      <c r="BW133" s="15"/>
      <c r="BX133" s="14"/>
      <c r="BY133" s="15"/>
      <c r="BZ133" s="100"/>
      <c r="CA133" s="100"/>
      <c r="CB133" s="15"/>
      <c r="CC133" s="100"/>
      <c r="CD133" s="100"/>
      <c r="CE133" s="15"/>
      <c r="CF133" s="100"/>
      <c r="CG133" s="100"/>
      <c r="CH133" s="15"/>
      <c r="CI133" s="100"/>
      <c r="CJ133" s="100"/>
      <c r="CK133" s="15"/>
      <c r="CL133" s="100"/>
      <c r="CM133" s="100"/>
      <c r="CN133" s="15">
        <v>16108.3</v>
      </c>
      <c r="CO133" s="15">
        <v>5961.3230800000001</v>
      </c>
      <c r="CP133" s="15">
        <f t="shared" si="67"/>
        <v>37.007772887269297</v>
      </c>
      <c r="CQ133" s="15"/>
      <c r="CR133" s="100"/>
      <c r="CS133" s="100"/>
      <c r="CT133" s="15"/>
      <c r="CU133" s="100"/>
      <c r="CV133" s="100"/>
      <c r="CW133" s="15">
        <v>14256.5</v>
      </c>
      <c r="CX133" s="100"/>
      <c r="CY133" s="100"/>
      <c r="CZ133" s="15"/>
      <c r="DA133" s="100"/>
      <c r="DB133" s="100"/>
      <c r="DC133" s="15">
        <v>1260.3</v>
      </c>
      <c r="DD133" s="100"/>
      <c r="DE133" s="100"/>
      <c r="DF133" s="15">
        <v>3137.5</v>
      </c>
      <c r="DG133" s="100"/>
      <c r="DH133" s="100"/>
    </row>
    <row r="134" spans="1:112" s="35" customFormat="1" ht="15.75" x14ac:dyDescent="0.25">
      <c r="A134" s="59" t="s">
        <v>551</v>
      </c>
      <c r="B134" s="119">
        <f t="shared" si="129"/>
        <v>6660.1</v>
      </c>
      <c r="C134" s="119">
        <f t="shared" si="129"/>
        <v>4999.9344199999996</v>
      </c>
      <c r="D134" s="14">
        <f>C134/B134*100</f>
        <v>75.072963168721188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>
        <v>1000</v>
      </c>
      <c r="AG134" s="14"/>
      <c r="AH134" s="14">
        <f t="shared" si="182"/>
        <v>0</v>
      </c>
      <c r="AI134" s="14">
        <v>5660.1</v>
      </c>
      <c r="AJ134" s="14">
        <v>4999.9344199999996</v>
      </c>
      <c r="AK134" s="14">
        <f>AJ134/AI134*100</f>
        <v>88.336503241992176</v>
      </c>
      <c r="AL134" s="108"/>
      <c r="AM134" s="108"/>
      <c r="AN134" s="108"/>
      <c r="AO134" s="14"/>
      <c r="AP134" s="14"/>
      <c r="AQ134" s="101"/>
      <c r="AR134" s="14"/>
      <c r="AS134" s="14"/>
      <c r="AT134" s="101"/>
      <c r="AU134" s="14"/>
      <c r="AV134" s="14"/>
      <c r="AW134" s="101"/>
      <c r="AX134" s="14"/>
      <c r="AY134" s="14"/>
      <c r="AZ134" s="101"/>
      <c r="BA134" s="14"/>
      <c r="BB134" s="14"/>
      <c r="BC134" s="101"/>
      <c r="BD134" s="14"/>
      <c r="BE134" s="14"/>
      <c r="BF134" s="14"/>
      <c r="BG134" s="14"/>
      <c r="BH134" s="14"/>
      <c r="BI134" s="101"/>
      <c r="BJ134" s="14"/>
      <c r="BK134" s="14"/>
      <c r="BL134" s="101"/>
      <c r="BM134" s="14"/>
      <c r="BN134" s="14"/>
      <c r="BO134" s="101"/>
      <c r="BP134" s="14"/>
      <c r="BQ134" s="14"/>
      <c r="BR134" s="14"/>
      <c r="BS134" s="14"/>
      <c r="BT134" s="14"/>
      <c r="BU134" s="101"/>
      <c r="BV134" s="14"/>
      <c r="BW134" s="14"/>
      <c r="BX134" s="14"/>
      <c r="BY134" s="14"/>
      <c r="BZ134" s="14"/>
      <c r="CA134" s="101"/>
      <c r="CB134" s="14"/>
      <c r="CC134" s="14"/>
      <c r="CD134" s="101"/>
      <c r="CE134" s="14"/>
      <c r="CF134" s="14"/>
      <c r="CG134" s="101"/>
      <c r="CH134" s="14"/>
      <c r="CI134" s="14"/>
      <c r="CJ134" s="101"/>
      <c r="CK134" s="15"/>
      <c r="CL134" s="14"/>
      <c r="CM134" s="101"/>
      <c r="CN134" s="15"/>
      <c r="CO134" s="14"/>
      <c r="CP134" s="101"/>
      <c r="CQ134" s="15"/>
      <c r="CR134" s="14"/>
      <c r="CS134" s="101"/>
      <c r="CT134" s="15"/>
      <c r="CU134" s="14"/>
      <c r="CV134" s="101"/>
      <c r="CW134" s="15"/>
      <c r="CX134" s="14"/>
      <c r="CY134" s="101"/>
      <c r="CZ134" s="15"/>
      <c r="DA134" s="14"/>
      <c r="DB134" s="101"/>
      <c r="DC134" s="15"/>
      <c r="DD134" s="14"/>
      <c r="DE134" s="101"/>
      <c r="DF134" s="15"/>
      <c r="DG134" s="14"/>
      <c r="DH134" s="101"/>
    </row>
    <row r="135" spans="1:112" s="35" customFormat="1" ht="15.75" x14ac:dyDescent="0.25">
      <c r="A135" s="59" t="s">
        <v>552</v>
      </c>
      <c r="B135" s="119">
        <f t="shared" si="129"/>
        <v>0</v>
      </c>
      <c r="C135" s="119">
        <f t="shared" si="129"/>
        <v>0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08"/>
      <c r="AM135" s="108"/>
      <c r="AN135" s="108"/>
      <c r="AO135" s="14"/>
      <c r="AP135" s="14"/>
      <c r="AQ135" s="101"/>
      <c r="AR135" s="14"/>
      <c r="AS135" s="14"/>
      <c r="AT135" s="101"/>
      <c r="AU135" s="14"/>
      <c r="AV135" s="14"/>
      <c r="AW135" s="101"/>
      <c r="AX135" s="14"/>
      <c r="AY135" s="14"/>
      <c r="AZ135" s="101"/>
      <c r="BA135" s="14"/>
      <c r="BB135" s="14"/>
      <c r="BC135" s="101"/>
      <c r="BD135" s="14"/>
      <c r="BE135" s="14"/>
      <c r="BF135" s="101"/>
      <c r="BG135" s="14"/>
      <c r="BH135" s="14"/>
      <c r="BI135" s="101"/>
      <c r="BJ135" s="14"/>
      <c r="BK135" s="14"/>
      <c r="BL135" s="101"/>
      <c r="BM135" s="14"/>
      <c r="BN135" s="14"/>
      <c r="BO135" s="101"/>
      <c r="BP135" s="14"/>
      <c r="BQ135" s="14"/>
      <c r="BR135" s="14"/>
      <c r="BS135" s="14"/>
      <c r="BT135" s="14"/>
      <c r="BU135" s="101"/>
      <c r="BV135" s="14"/>
      <c r="BW135" s="14"/>
      <c r="BX135" s="14"/>
      <c r="BY135" s="14"/>
      <c r="BZ135" s="14"/>
      <c r="CA135" s="101"/>
      <c r="CB135" s="14"/>
      <c r="CC135" s="14"/>
      <c r="CD135" s="101"/>
      <c r="CE135" s="14"/>
      <c r="CF135" s="14"/>
      <c r="CG135" s="101"/>
      <c r="CH135" s="14"/>
      <c r="CI135" s="14"/>
      <c r="CJ135" s="101"/>
      <c r="CK135" s="15"/>
      <c r="CL135" s="14"/>
      <c r="CM135" s="101"/>
      <c r="CN135" s="15"/>
      <c r="CO135" s="14"/>
      <c r="CP135" s="101"/>
      <c r="CQ135" s="15"/>
      <c r="CR135" s="14"/>
      <c r="CS135" s="101"/>
      <c r="CT135" s="15"/>
      <c r="CU135" s="14"/>
      <c r="CV135" s="101"/>
      <c r="CW135" s="15"/>
      <c r="CX135" s="14"/>
      <c r="CY135" s="101"/>
      <c r="CZ135" s="15"/>
      <c r="DA135" s="14"/>
      <c r="DB135" s="101"/>
      <c r="DC135" s="15"/>
      <c r="DD135" s="14"/>
      <c r="DE135" s="101"/>
      <c r="DF135" s="15"/>
      <c r="DG135" s="14"/>
      <c r="DH135" s="101"/>
    </row>
    <row r="136" spans="1:112" s="125" customFormat="1" ht="15.75" x14ac:dyDescent="0.25">
      <c r="A136" s="60" t="s">
        <v>553</v>
      </c>
      <c r="B136" s="122">
        <f t="shared" si="129"/>
        <v>302.10000000000002</v>
      </c>
      <c r="C136" s="122">
        <f t="shared" si="129"/>
        <v>0</v>
      </c>
      <c r="D136" s="50">
        <f>C136/B136*100</f>
        <v>0</v>
      </c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14"/>
      <c r="AG136" s="14"/>
      <c r="AH136" s="14"/>
      <c r="AI136" s="50"/>
      <c r="AJ136" s="50"/>
      <c r="AK136" s="50"/>
      <c r="AL136" s="123"/>
      <c r="AM136" s="123"/>
      <c r="AN136" s="123"/>
      <c r="AO136" s="50"/>
      <c r="AP136" s="50"/>
      <c r="AQ136" s="124"/>
      <c r="AR136" s="50"/>
      <c r="AS136" s="50"/>
      <c r="AT136" s="124"/>
      <c r="AU136" s="50"/>
      <c r="AV136" s="50"/>
      <c r="AW136" s="124"/>
      <c r="AX136" s="50"/>
      <c r="AY136" s="50"/>
      <c r="AZ136" s="124"/>
      <c r="BA136" s="50"/>
      <c r="BB136" s="50"/>
      <c r="BC136" s="124"/>
      <c r="BD136" s="50"/>
      <c r="BE136" s="50"/>
      <c r="BF136" s="124"/>
      <c r="BG136" s="50"/>
      <c r="BH136" s="50"/>
      <c r="BI136" s="124"/>
      <c r="BJ136" s="50"/>
      <c r="BK136" s="50"/>
      <c r="BL136" s="124"/>
      <c r="BM136" s="50"/>
      <c r="BN136" s="50"/>
      <c r="BO136" s="124"/>
      <c r="BP136" s="50"/>
      <c r="BQ136" s="50"/>
      <c r="BR136" s="124"/>
      <c r="BS136" s="50"/>
      <c r="BT136" s="50"/>
      <c r="BU136" s="124"/>
      <c r="BV136" s="50">
        <v>302.10000000000002</v>
      </c>
      <c r="BW136" s="50"/>
      <c r="BX136" s="14">
        <f t="shared" si="185"/>
        <v>0</v>
      </c>
      <c r="BY136" s="50"/>
      <c r="BZ136" s="50"/>
      <c r="CA136" s="124"/>
      <c r="CB136" s="50"/>
      <c r="CC136" s="50"/>
      <c r="CD136" s="124"/>
      <c r="CE136" s="50"/>
      <c r="CF136" s="50"/>
      <c r="CG136" s="124"/>
      <c r="CH136" s="50"/>
      <c r="CI136" s="50"/>
      <c r="CJ136" s="124"/>
      <c r="CK136" s="50"/>
      <c r="CL136" s="50"/>
      <c r="CM136" s="124"/>
      <c r="CN136" s="50"/>
      <c r="CO136" s="50"/>
      <c r="CP136" s="124"/>
      <c r="CQ136" s="50"/>
      <c r="CR136" s="50"/>
      <c r="CS136" s="124"/>
      <c r="CT136" s="50"/>
      <c r="CU136" s="50"/>
      <c r="CV136" s="124"/>
      <c r="CW136" s="50"/>
      <c r="CX136" s="50"/>
      <c r="CY136" s="124"/>
      <c r="CZ136" s="50"/>
      <c r="DA136" s="50"/>
      <c r="DB136" s="124"/>
      <c r="DC136" s="50"/>
      <c r="DD136" s="50"/>
      <c r="DE136" s="124"/>
      <c r="DF136" s="50"/>
      <c r="DG136" s="50"/>
      <c r="DH136" s="124"/>
    </row>
    <row r="137" spans="1:112" s="35" customFormat="1" ht="15.75" x14ac:dyDescent="0.25">
      <c r="A137" s="59" t="s">
        <v>554</v>
      </c>
      <c r="B137" s="119">
        <f t="shared" si="129"/>
        <v>785.69600000000003</v>
      </c>
      <c r="C137" s="119">
        <f t="shared" si="129"/>
        <v>0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>
        <v>785.69600000000003</v>
      </c>
      <c r="AG137" s="14"/>
      <c r="AH137" s="14">
        <f t="shared" si="182"/>
        <v>0</v>
      </c>
      <c r="AI137" s="14"/>
      <c r="AJ137" s="14"/>
      <c r="AK137" s="14"/>
      <c r="AL137" s="108"/>
      <c r="AM137" s="108"/>
      <c r="AN137" s="108"/>
      <c r="AO137" s="14"/>
      <c r="AP137" s="14"/>
      <c r="AQ137" s="101"/>
      <c r="AR137" s="14"/>
      <c r="AS137" s="14"/>
      <c r="AT137" s="101"/>
      <c r="AU137" s="14"/>
      <c r="AV137" s="14"/>
      <c r="AW137" s="101"/>
      <c r="AX137" s="14"/>
      <c r="AY137" s="14"/>
      <c r="AZ137" s="101"/>
      <c r="BA137" s="14"/>
      <c r="BB137" s="14"/>
      <c r="BC137" s="101"/>
      <c r="BD137" s="14"/>
      <c r="BE137" s="14"/>
      <c r="BF137" s="101"/>
      <c r="BG137" s="14"/>
      <c r="BH137" s="14"/>
      <c r="BI137" s="101"/>
      <c r="BJ137" s="14"/>
      <c r="BK137" s="14"/>
      <c r="BL137" s="101"/>
      <c r="BM137" s="14"/>
      <c r="BN137" s="14"/>
      <c r="BO137" s="101"/>
      <c r="BP137" s="14"/>
      <c r="BQ137" s="14"/>
      <c r="BR137" s="101"/>
      <c r="BS137" s="14"/>
      <c r="BT137" s="14"/>
      <c r="BU137" s="101"/>
      <c r="BV137" s="14"/>
      <c r="BW137" s="14"/>
      <c r="BX137" s="14"/>
      <c r="BY137" s="14"/>
      <c r="BZ137" s="14"/>
      <c r="CA137" s="101"/>
      <c r="CB137" s="14"/>
      <c r="CC137" s="14"/>
      <c r="CD137" s="101"/>
      <c r="CE137" s="14"/>
      <c r="CF137" s="14"/>
      <c r="CG137" s="101"/>
      <c r="CH137" s="14"/>
      <c r="CI137" s="14"/>
      <c r="CJ137" s="101"/>
      <c r="CK137" s="15"/>
      <c r="CL137" s="14"/>
      <c r="CM137" s="101"/>
      <c r="CN137" s="15"/>
      <c r="CO137" s="14"/>
      <c r="CP137" s="101"/>
      <c r="CQ137" s="15"/>
      <c r="CR137" s="14"/>
      <c r="CS137" s="101"/>
      <c r="CT137" s="15"/>
      <c r="CU137" s="14"/>
      <c r="CV137" s="101"/>
      <c r="CW137" s="15"/>
      <c r="CX137" s="14"/>
      <c r="CY137" s="101"/>
      <c r="CZ137" s="15"/>
      <c r="DA137" s="14"/>
      <c r="DB137" s="101"/>
      <c r="DC137" s="15"/>
      <c r="DD137" s="14"/>
      <c r="DE137" s="101"/>
      <c r="DF137" s="15"/>
      <c r="DG137" s="14"/>
      <c r="DH137" s="101"/>
    </row>
    <row r="138" spans="1:112" s="35" customFormat="1" ht="15.75" x14ac:dyDescent="0.25">
      <c r="A138" s="59" t="s">
        <v>555</v>
      </c>
      <c r="B138" s="119">
        <f t="shared" si="129"/>
        <v>655.65300000000002</v>
      </c>
      <c r="C138" s="119">
        <f t="shared" si="129"/>
        <v>0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>
        <v>655.65300000000002</v>
      </c>
      <c r="AG138" s="14"/>
      <c r="AH138" s="14">
        <f t="shared" si="182"/>
        <v>0</v>
      </c>
      <c r="AI138" s="14"/>
      <c r="AJ138" s="14"/>
      <c r="AK138" s="14"/>
      <c r="AL138" s="108"/>
      <c r="AM138" s="108"/>
      <c r="AN138" s="108"/>
      <c r="AO138" s="14"/>
      <c r="AP138" s="14"/>
      <c r="AQ138" s="101"/>
      <c r="AR138" s="14"/>
      <c r="AS138" s="14"/>
      <c r="AT138" s="101"/>
      <c r="AU138" s="14"/>
      <c r="AV138" s="14"/>
      <c r="AW138" s="101"/>
      <c r="AX138" s="14"/>
      <c r="AY138" s="14"/>
      <c r="AZ138" s="101"/>
      <c r="BA138" s="14"/>
      <c r="BB138" s="14"/>
      <c r="BC138" s="101"/>
      <c r="BD138" s="14"/>
      <c r="BE138" s="14"/>
      <c r="BF138" s="101"/>
      <c r="BG138" s="14"/>
      <c r="BH138" s="14"/>
      <c r="BI138" s="101"/>
      <c r="BJ138" s="14"/>
      <c r="BK138" s="14"/>
      <c r="BL138" s="101"/>
      <c r="BM138" s="14"/>
      <c r="BN138" s="14"/>
      <c r="BO138" s="101"/>
      <c r="BP138" s="14"/>
      <c r="BQ138" s="14"/>
      <c r="BR138" s="101"/>
      <c r="BS138" s="14"/>
      <c r="BT138" s="14"/>
      <c r="BU138" s="101"/>
      <c r="BV138" s="14"/>
      <c r="BW138" s="14"/>
      <c r="BX138" s="14"/>
      <c r="BY138" s="14"/>
      <c r="BZ138" s="14"/>
      <c r="CA138" s="101"/>
      <c r="CB138" s="14"/>
      <c r="CC138" s="14"/>
      <c r="CD138" s="101"/>
      <c r="CE138" s="14"/>
      <c r="CF138" s="14"/>
      <c r="CG138" s="101"/>
      <c r="CH138" s="14"/>
      <c r="CI138" s="14"/>
      <c r="CJ138" s="101"/>
      <c r="CK138" s="15"/>
      <c r="CL138" s="14"/>
      <c r="CM138" s="101"/>
      <c r="CN138" s="15"/>
      <c r="CO138" s="14"/>
      <c r="CP138" s="101"/>
      <c r="CQ138" s="15"/>
      <c r="CR138" s="14"/>
      <c r="CS138" s="101"/>
      <c r="CT138" s="15"/>
      <c r="CU138" s="14"/>
      <c r="CV138" s="101"/>
      <c r="CW138" s="15"/>
      <c r="CX138" s="14"/>
      <c r="CY138" s="101"/>
      <c r="CZ138" s="15"/>
      <c r="DA138" s="14"/>
      <c r="DB138" s="101"/>
      <c r="DC138" s="15"/>
      <c r="DD138" s="14"/>
      <c r="DE138" s="101"/>
      <c r="DF138" s="15"/>
      <c r="DG138" s="14"/>
      <c r="DH138" s="101"/>
    </row>
    <row r="139" spans="1:112" s="35" customFormat="1" ht="15.75" x14ac:dyDescent="0.25">
      <c r="A139" s="59" t="s">
        <v>556</v>
      </c>
      <c r="B139" s="119">
        <f t="shared" si="129"/>
        <v>0</v>
      </c>
      <c r="C139" s="119">
        <f t="shared" si="129"/>
        <v>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08"/>
      <c r="AM139" s="108"/>
      <c r="AN139" s="108"/>
      <c r="AO139" s="14"/>
      <c r="AP139" s="14"/>
      <c r="AQ139" s="101"/>
      <c r="AR139" s="14"/>
      <c r="AS139" s="14"/>
      <c r="AT139" s="101"/>
      <c r="AU139" s="14"/>
      <c r="AV139" s="14"/>
      <c r="AW139" s="101"/>
      <c r="AX139" s="14"/>
      <c r="AY139" s="14"/>
      <c r="AZ139" s="101"/>
      <c r="BA139" s="14"/>
      <c r="BB139" s="14"/>
      <c r="BC139" s="101"/>
      <c r="BD139" s="14"/>
      <c r="BE139" s="14"/>
      <c r="BF139" s="101"/>
      <c r="BG139" s="14"/>
      <c r="BH139" s="14"/>
      <c r="BI139" s="101"/>
      <c r="BJ139" s="14"/>
      <c r="BK139" s="14"/>
      <c r="BL139" s="101"/>
      <c r="BM139" s="14"/>
      <c r="BN139" s="14"/>
      <c r="BO139" s="101"/>
      <c r="BP139" s="14"/>
      <c r="BQ139" s="14"/>
      <c r="BR139" s="101"/>
      <c r="BS139" s="14"/>
      <c r="BT139" s="14"/>
      <c r="BU139" s="101"/>
      <c r="BV139" s="14"/>
      <c r="BW139" s="14"/>
      <c r="BX139" s="14"/>
      <c r="BY139" s="14"/>
      <c r="BZ139" s="14"/>
      <c r="CA139" s="101"/>
      <c r="CB139" s="14"/>
      <c r="CC139" s="14"/>
      <c r="CD139" s="101"/>
      <c r="CE139" s="14"/>
      <c r="CF139" s="14"/>
      <c r="CG139" s="101"/>
      <c r="CH139" s="14"/>
      <c r="CI139" s="14"/>
      <c r="CJ139" s="101"/>
      <c r="CK139" s="15"/>
      <c r="CL139" s="14"/>
      <c r="CM139" s="101"/>
      <c r="CN139" s="15"/>
      <c r="CO139" s="14"/>
      <c r="CP139" s="101"/>
      <c r="CQ139" s="15"/>
      <c r="CR139" s="14"/>
      <c r="CS139" s="101"/>
      <c r="CT139" s="15"/>
      <c r="CU139" s="14"/>
      <c r="CV139" s="101"/>
      <c r="CW139" s="15"/>
      <c r="CX139" s="14"/>
      <c r="CY139" s="101"/>
      <c r="CZ139" s="15"/>
      <c r="DA139" s="14"/>
      <c r="DB139" s="101"/>
      <c r="DC139" s="15"/>
      <c r="DD139" s="14"/>
      <c r="DE139" s="101"/>
      <c r="DF139" s="15"/>
      <c r="DG139" s="14"/>
      <c r="DH139" s="101"/>
    </row>
    <row r="140" spans="1:112" s="35" customFormat="1" ht="15.75" x14ac:dyDescent="0.25">
      <c r="A140" s="59" t="s">
        <v>557</v>
      </c>
      <c r="B140" s="119">
        <f t="shared" ref="B140:C204" si="191">E140+H140+K140+N140+Q140+T140+W140+Z140+AC140+AF140+AI140+AL140+AO140+AR140+AU140+AX140+BA140+BD140+BG140+BJ140+BM140+BP140+BS140+BV140+BY140+CB140+CE140+CH140+CK140+CN140+CQ140+CT140+CW140+CZ140+DC140+DF140</f>
        <v>1038.06</v>
      </c>
      <c r="C140" s="119">
        <f t="shared" si="191"/>
        <v>302.10000000000002</v>
      </c>
      <c r="D140" s="14">
        <f>C140/B140*100</f>
        <v>29.10236402520086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>
        <v>735.96</v>
      </c>
      <c r="AG140" s="14"/>
      <c r="AH140" s="14">
        <f t="shared" si="182"/>
        <v>0</v>
      </c>
      <c r="AI140" s="14"/>
      <c r="AJ140" s="14"/>
      <c r="AK140" s="14"/>
      <c r="AL140" s="108"/>
      <c r="AM140" s="108"/>
      <c r="AN140" s="108"/>
      <c r="AO140" s="14"/>
      <c r="AP140" s="14"/>
      <c r="AQ140" s="101"/>
      <c r="AR140" s="14"/>
      <c r="AS140" s="14"/>
      <c r="AT140" s="101"/>
      <c r="AU140" s="14"/>
      <c r="AV140" s="14"/>
      <c r="AW140" s="101"/>
      <c r="AX140" s="14"/>
      <c r="AY140" s="14"/>
      <c r="AZ140" s="101"/>
      <c r="BA140" s="14"/>
      <c r="BB140" s="14"/>
      <c r="BC140" s="101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01"/>
      <c r="BP140" s="14"/>
      <c r="BQ140" s="14"/>
      <c r="BR140" s="101"/>
      <c r="BS140" s="14"/>
      <c r="BT140" s="14"/>
      <c r="BU140" s="101"/>
      <c r="BV140" s="50">
        <v>302.10000000000002</v>
      </c>
      <c r="BW140" s="50">
        <v>302.10000000000002</v>
      </c>
      <c r="BX140" s="14">
        <f>BW140/BV140*100</f>
        <v>100</v>
      </c>
      <c r="BY140" s="14"/>
      <c r="BZ140" s="14"/>
      <c r="CA140" s="101"/>
      <c r="CB140" s="14"/>
      <c r="CC140" s="14"/>
      <c r="CD140" s="101"/>
      <c r="CE140" s="14"/>
      <c r="CF140" s="14"/>
      <c r="CG140" s="101"/>
      <c r="CH140" s="14"/>
      <c r="CI140" s="14"/>
      <c r="CJ140" s="101"/>
      <c r="CK140" s="15"/>
      <c r="CL140" s="14"/>
      <c r="CM140" s="101"/>
      <c r="CN140" s="15"/>
      <c r="CO140" s="14"/>
      <c r="CP140" s="101"/>
      <c r="CQ140" s="15"/>
      <c r="CR140" s="14"/>
      <c r="CS140" s="101"/>
      <c r="CT140" s="15"/>
      <c r="CU140" s="14"/>
      <c r="CV140" s="101"/>
      <c r="CW140" s="15"/>
      <c r="CX140" s="14"/>
      <c r="CY140" s="101"/>
      <c r="CZ140" s="15"/>
      <c r="DA140" s="14"/>
      <c r="DB140" s="101"/>
      <c r="DC140" s="15"/>
      <c r="DD140" s="14"/>
      <c r="DE140" s="101"/>
      <c r="DF140" s="15"/>
      <c r="DG140" s="14"/>
      <c r="DH140" s="101"/>
    </row>
    <row r="141" spans="1:112" s="35" customFormat="1" ht="15.75" x14ac:dyDescent="0.25">
      <c r="A141" s="59" t="s">
        <v>558</v>
      </c>
      <c r="B141" s="119">
        <f t="shared" si="191"/>
        <v>1221.0999999999999</v>
      </c>
      <c r="C141" s="119">
        <f t="shared" si="191"/>
        <v>275.7</v>
      </c>
      <c r="D141" s="14">
        <f>C141/B141*100</f>
        <v>22.578003439521744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>
        <v>919</v>
      </c>
      <c r="AG141" s="14">
        <v>275.7</v>
      </c>
      <c r="AH141" s="14">
        <f>AG141/AF141*100</f>
        <v>30</v>
      </c>
      <c r="AI141" s="14"/>
      <c r="AJ141" s="14"/>
      <c r="AK141" s="14"/>
      <c r="AL141" s="108"/>
      <c r="AM141" s="108"/>
      <c r="AN141" s="108"/>
      <c r="AO141" s="14"/>
      <c r="AP141" s="14"/>
      <c r="AQ141" s="101"/>
      <c r="AR141" s="14"/>
      <c r="AS141" s="14"/>
      <c r="AT141" s="101"/>
      <c r="AU141" s="14"/>
      <c r="AV141" s="14"/>
      <c r="AW141" s="101"/>
      <c r="AX141" s="14"/>
      <c r="AY141" s="14"/>
      <c r="AZ141" s="101"/>
      <c r="BA141" s="14"/>
      <c r="BB141" s="14"/>
      <c r="BC141" s="101"/>
      <c r="BD141" s="14"/>
      <c r="BE141" s="14"/>
      <c r="BF141" s="101"/>
      <c r="BG141" s="14"/>
      <c r="BH141" s="14"/>
      <c r="BI141" s="101"/>
      <c r="BJ141" s="14"/>
      <c r="BK141" s="14"/>
      <c r="BL141" s="101"/>
      <c r="BM141" s="14"/>
      <c r="BN141" s="14"/>
      <c r="BO141" s="101"/>
      <c r="BP141" s="14"/>
      <c r="BQ141" s="14"/>
      <c r="BR141" s="101"/>
      <c r="BS141" s="14"/>
      <c r="BT141" s="14"/>
      <c r="BU141" s="101"/>
      <c r="BV141" s="14">
        <v>302.10000000000002</v>
      </c>
      <c r="BW141" s="14"/>
      <c r="BX141" s="14"/>
      <c r="BY141" s="14"/>
      <c r="BZ141" s="14"/>
      <c r="CA141" s="101"/>
      <c r="CB141" s="14"/>
      <c r="CC141" s="14"/>
      <c r="CD141" s="101"/>
      <c r="CE141" s="14"/>
      <c r="CF141" s="14"/>
      <c r="CG141" s="101"/>
      <c r="CH141" s="14"/>
      <c r="CI141" s="14"/>
      <c r="CJ141" s="101"/>
      <c r="CK141" s="15"/>
      <c r="CL141" s="14"/>
      <c r="CM141" s="101"/>
      <c r="CN141" s="15"/>
      <c r="CO141" s="14"/>
      <c r="CP141" s="101"/>
      <c r="CQ141" s="15"/>
      <c r="CR141" s="14"/>
      <c r="CS141" s="101"/>
      <c r="CT141" s="15"/>
      <c r="CU141" s="14"/>
      <c r="CV141" s="101"/>
      <c r="CW141" s="15"/>
      <c r="CX141" s="14"/>
      <c r="CY141" s="101"/>
      <c r="CZ141" s="15"/>
      <c r="DA141" s="14"/>
      <c r="DB141" s="101"/>
      <c r="DC141" s="15"/>
      <c r="DD141" s="14"/>
      <c r="DE141" s="101"/>
      <c r="DF141" s="15"/>
      <c r="DG141" s="14"/>
      <c r="DH141" s="101"/>
    </row>
    <row r="142" spans="1:112" s="35" customFormat="1" ht="15.75" x14ac:dyDescent="0.25">
      <c r="A142" s="59" t="s">
        <v>559</v>
      </c>
      <c r="B142" s="119">
        <f t="shared" si="191"/>
        <v>1185.452</v>
      </c>
      <c r="C142" s="119">
        <f t="shared" si="191"/>
        <v>0</v>
      </c>
      <c r="D142" s="14">
        <f>C142/B142*100</f>
        <v>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>
        <v>883.35199999999998</v>
      </c>
      <c r="AG142" s="14"/>
      <c r="AH142" s="14"/>
      <c r="AI142" s="14"/>
      <c r="AJ142" s="14"/>
      <c r="AK142" s="14"/>
      <c r="AL142" s="108"/>
      <c r="AM142" s="108"/>
      <c r="AN142" s="108"/>
      <c r="AO142" s="14"/>
      <c r="AP142" s="14"/>
      <c r="AQ142" s="101"/>
      <c r="AR142" s="14"/>
      <c r="AS142" s="14"/>
      <c r="AT142" s="101"/>
      <c r="AU142" s="14"/>
      <c r="AV142" s="14"/>
      <c r="AW142" s="101"/>
      <c r="AX142" s="14"/>
      <c r="AY142" s="14"/>
      <c r="AZ142" s="101"/>
      <c r="BA142" s="14"/>
      <c r="BB142" s="14"/>
      <c r="BC142" s="101"/>
      <c r="BD142" s="14"/>
      <c r="BE142" s="14"/>
      <c r="BF142" s="101"/>
      <c r="BG142" s="14"/>
      <c r="BH142" s="14"/>
      <c r="BI142" s="101"/>
      <c r="BJ142" s="14"/>
      <c r="BK142" s="14"/>
      <c r="BL142" s="101"/>
      <c r="BM142" s="14"/>
      <c r="BN142" s="14"/>
      <c r="BO142" s="101"/>
      <c r="BP142" s="14"/>
      <c r="BQ142" s="14"/>
      <c r="BR142" s="101"/>
      <c r="BS142" s="14"/>
      <c r="BT142" s="14"/>
      <c r="BU142" s="101"/>
      <c r="BV142" s="14">
        <v>302.10000000000002</v>
      </c>
      <c r="BW142" s="14"/>
      <c r="BX142" s="14"/>
      <c r="BY142" s="14"/>
      <c r="BZ142" s="14"/>
      <c r="CA142" s="101"/>
      <c r="CB142" s="14"/>
      <c r="CC142" s="14"/>
      <c r="CD142" s="101"/>
      <c r="CE142" s="14"/>
      <c r="CF142" s="14"/>
      <c r="CG142" s="101"/>
      <c r="CH142" s="14"/>
      <c r="CI142" s="14"/>
      <c r="CJ142" s="101"/>
      <c r="CK142" s="15"/>
      <c r="CL142" s="14"/>
      <c r="CM142" s="101"/>
      <c r="CN142" s="15"/>
      <c r="CO142" s="14"/>
      <c r="CP142" s="101"/>
      <c r="CQ142" s="15"/>
      <c r="CR142" s="14"/>
      <c r="CS142" s="101"/>
      <c r="CT142" s="15"/>
      <c r="CU142" s="14"/>
      <c r="CV142" s="101"/>
      <c r="CW142" s="15"/>
      <c r="CX142" s="14"/>
      <c r="CY142" s="101"/>
      <c r="CZ142" s="15"/>
      <c r="DA142" s="14"/>
      <c r="DB142" s="101"/>
      <c r="DC142" s="15"/>
      <c r="DD142" s="14"/>
      <c r="DE142" s="101"/>
      <c r="DF142" s="15"/>
      <c r="DG142" s="14"/>
      <c r="DH142" s="101"/>
    </row>
    <row r="143" spans="1:112" s="77" customFormat="1" ht="31.5" x14ac:dyDescent="0.25">
      <c r="A143" s="78" t="s">
        <v>364</v>
      </c>
      <c r="B143" s="118">
        <f t="shared" si="191"/>
        <v>49611.798410000003</v>
      </c>
      <c r="C143" s="118">
        <f t="shared" si="191"/>
        <v>13419.473279999998</v>
      </c>
      <c r="D143" s="82">
        <f t="shared" ref="D143" si="192">C143/B143*100</f>
        <v>27.048955510742186</v>
      </c>
      <c r="E143" s="84">
        <f t="shared" ref="E143:AP143" si="193">E144+E145+E146+E147+E148+E149+E150+E151+E152+E153</f>
        <v>1187.5</v>
      </c>
      <c r="F143" s="84">
        <f t="shared" si="193"/>
        <v>1187.4966999999999</v>
      </c>
      <c r="G143" s="82">
        <f t="shared" ref="G143:G144" si="194">F143/E143*100</f>
        <v>99.99972210526316</v>
      </c>
      <c r="H143" s="84">
        <f t="shared" si="193"/>
        <v>0</v>
      </c>
      <c r="I143" s="84">
        <f t="shared" si="193"/>
        <v>0</v>
      </c>
      <c r="J143" s="84">
        <f t="shared" si="193"/>
        <v>0</v>
      </c>
      <c r="K143" s="84">
        <f t="shared" si="193"/>
        <v>0</v>
      </c>
      <c r="L143" s="84">
        <f t="shared" si="193"/>
        <v>0</v>
      </c>
      <c r="M143" s="84">
        <f t="shared" si="193"/>
        <v>0</v>
      </c>
      <c r="N143" s="84">
        <f t="shared" si="193"/>
        <v>0</v>
      </c>
      <c r="O143" s="84">
        <f t="shared" si="193"/>
        <v>0</v>
      </c>
      <c r="P143" s="84">
        <f t="shared" si="193"/>
        <v>0</v>
      </c>
      <c r="Q143" s="84">
        <f t="shared" si="193"/>
        <v>0</v>
      </c>
      <c r="R143" s="84">
        <f t="shared" si="193"/>
        <v>0</v>
      </c>
      <c r="S143" s="84">
        <f t="shared" si="193"/>
        <v>0</v>
      </c>
      <c r="T143" s="84">
        <f t="shared" si="193"/>
        <v>2478</v>
      </c>
      <c r="U143" s="84">
        <f t="shared" si="193"/>
        <v>991.05435999999997</v>
      </c>
      <c r="V143" s="84">
        <f>U143/T143*100</f>
        <v>39.994122679580308</v>
      </c>
      <c r="W143" s="84">
        <f t="shared" si="193"/>
        <v>0</v>
      </c>
      <c r="X143" s="84">
        <f t="shared" si="193"/>
        <v>0</v>
      </c>
      <c r="Y143" s="84">
        <f t="shared" si="193"/>
        <v>0</v>
      </c>
      <c r="Z143" s="84">
        <f t="shared" si="193"/>
        <v>51.020409999999998</v>
      </c>
      <c r="AA143" s="84">
        <f t="shared" si="193"/>
        <v>51.020409999999998</v>
      </c>
      <c r="AB143" s="82">
        <f t="shared" ref="AB143" si="195">AA143/Z143*100</f>
        <v>100</v>
      </c>
      <c r="AC143" s="84">
        <f t="shared" si="193"/>
        <v>0</v>
      </c>
      <c r="AD143" s="84">
        <f t="shared" si="193"/>
        <v>0</v>
      </c>
      <c r="AE143" s="84">
        <f t="shared" si="193"/>
        <v>0</v>
      </c>
      <c r="AF143" s="84">
        <f>SUM(AF144:AF153)</f>
        <v>4532.6779999999999</v>
      </c>
      <c r="AG143" s="84">
        <f t="shared" si="193"/>
        <v>0</v>
      </c>
      <c r="AH143" s="84">
        <f t="shared" si="193"/>
        <v>0</v>
      </c>
      <c r="AI143" s="84">
        <f t="shared" si="193"/>
        <v>1577.3</v>
      </c>
      <c r="AJ143" s="84">
        <f t="shared" si="193"/>
        <v>0</v>
      </c>
      <c r="AK143" s="84">
        <f t="shared" si="193"/>
        <v>0</v>
      </c>
      <c r="AL143" s="84">
        <f t="shared" si="193"/>
        <v>16836.3</v>
      </c>
      <c r="AM143" s="84">
        <f t="shared" si="193"/>
        <v>5878.9297900000001</v>
      </c>
      <c r="AN143" s="84">
        <f t="shared" si="64"/>
        <v>34.91818148880693</v>
      </c>
      <c r="AO143" s="84">
        <f t="shared" si="193"/>
        <v>0</v>
      </c>
      <c r="AP143" s="84">
        <f t="shared" si="193"/>
        <v>0</v>
      </c>
      <c r="AQ143" s="84">
        <f t="shared" ref="AQ143:CG143" si="196">AQ144+AQ145+AQ146+AQ147+AQ148+AQ149+AQ150+AQ151+AQ152+AQ153</f>
        <v>0</v>
      </c>
      <c r="AR143" s="84">
        <f t="shared" si="196"/>
        <v>0</v>
      </c>
      <c r="AS143" s="84">
        <f t="shared" si="196"/>
        <v>0</v>
      </c>
      <c r="AT143" s="84">
        <f t="shared" si="196"/>
        <v>0</v>
      </c>
      <c r="AU143" s="84">
        <f t="shared" si="196"/>
        <v>0</v>
      </c>
      <c r="AV143" s="84">
        <f t="shared" si="196"/>
        <v>0</v>
      </c>
      <c r="AW143" s="84">
        <f t="shared" si="196"/>
        <v>0</v>
      </c>
      <c r="AX143" s="84">
        <f t="shared" si="196"/>
        <v>0</v>
      </c>
      <c r="AY143" s="84">
        <f t="shared" si="196"/>
        <v>0</v>
      </c>
      <c r="AZ143" s="84">
        <f t="shared" si="196"/>
        <v>0</v>
      </c>
      <c r="BA143" s="84">
        <f t="shared" si="196"/>
        <v>5071.3</v>
      </c>
      <c r="BB143" s="84">
        <f t="shared" si="196"/>
        <v>2326.4238</v>
      </c>
      <c r="BC143" s="84">
        <f t="shared" si="82"/>
        <v>45.874308362747222</v>
      </c>
      <c r="BD143" s="84">
        <f t="shared" si="196"/>
        <v>0</v>
      </c>
      <c r="BE143" s="84">
        <f t="shared" si="196"/>
        <v>0</v>
      </c>
      <c r="BF143" s="84">
        <f t="shared" si="196"/>
        <v>0</v>
      </c>
      <c r="BG143" s="84">
        <f t="shared" si="196"/>
        <v>0</v>
      </c>
      <c r="BH143" s="84">
        <f t="shared" si="196"/>
        <v>0</v>
      </c>
      <c r="BI143" s="84">
        <f t="shared" si="196"/>
        <v>0</v>
      </c>
      <c r="BJ143" s="84">
        <f t="shared" si="196"/>
        <v>0</v>
      </c>
      <c r="BK143" s="84">
        <f t="shared" si="196"/>
        <v>0</v>
      </c>
      <c r="BL143" s="84">
        <f t="shared" si="196"/>
        <v>0</v>
      </c>
      <c r="BM143" s="84">
        <f t="shared" si="196"/>
        <v>0</v>
      </c>
      <c r="BN143" s="84">
        <f t="shared" si="196"/>
        <v>0</v>
      </c>
      <c r="BO143" s="84">
        <f t="shared" si="196"/>
        <v>0</v>
      </c>
      <c r="BP143" s="84">
        <f t="shared" si="196"/>
        <v>0</v>
      </c>
      <c r="BQ143" s="84">
        <f t="shared" si="196"/>
        <v>0</v>
      </c>
      <c r="BR143" s="84">
        <f t="shared" si="196"/>
        <v>0</v>
      </c>
      <c r="BS143" s="84">
        <f t="shared" si="196"/>
        <v>0</v>
      </c>
      <c r="BT143" s="84">
        <f t="shared" si="196"/>
        <v>0</v>
      </c>
      <c r="BU143" s="84">
        <f t="shared" si="196"/>
        <v>0</v>
      </c>
      <c r="BV143" s="84">
        <f t="shared" si="196"/>
        <v>1208.4000000000001</v>
      </c>
      <c r="BW143" s="84">
        <f t="shared" si="196"/>
        <v>0</v>
      </c>
      <c r="BX143" s="84">
        <f t="shared" si="196"/>
        <v>0</v>
      </c>
      <c r="BY143" s="84">
        <f t="shared" si="196"/>
        <v>0</v>
      </c>
      <c r="BZ143" s="84">
        <f t="shared" si="196"/>
        <v>0</v>
      </c>
      <c r="CA143" s="84">
        <f t="shared" si="196"/>
        <v>0</v>
      </c>
      <c r="CB143" s="84">
        <f t="shared" si="196"/>
        <v>0</v>
      </c>
      <c r="CC143" s="84">
        <f t="shared" si="196"/>
        <v>0</v>
      </c>
      <c r="CD143" s="84">
        <f t="shared" si="196"/>
        <v>0</v>
      </c>
      <c r="CE143" s="84">
        <f t="shared" si="196"/>
        <v>0</v>
      </c>
      <c r="CF143" s="84">
        <f t="shared" si="196"/>
        <v>0</v>
      </c>
      <c r="CG143" s="84">
        <f t="shared" si="196"/>
        <v>0</v>
      </c>
      <c r="CH143" s="84">
        <f t="shared" ref="CH143:CV143" si="197">CH144+CH145+CH146+CH147+CH148+CH149+CH150+CH151+CH152+CH153</f>
        <v>0</v>
      </c>
      <c r="CI143" s="84">
        <f t="shared" si="197"/>
        <v>0</v>
      </c>
      <c r="CJ143" s="84">
        <f t="shared" si="197"/>
        <v>0</v>
      </c>
      <c r="CK143" s="84">
        <f t="shared" si="197"/>
        <v>0</v>
      </c>
      <c r="CL143" s="84">
        <f t="shared" si="197"/>
        <v>0</v>
      </c>
      <c r="CM143" s="84">
        <f t="shared" si="197"/>
        <v>0</v>
      </c>
      <c r="CN143" s="84">
        <f t="shared" si="197"/>
        <v>5816.7</v>
      </c>
      <c r="CO143" s="84">
        <f t="shared" si="197"/>
        <v>2908.1579999999999</v>
      </c>
      <c r="CP143" s="84">
        <f t="shared" si="67"/>
        <v>49.996699159317139</v>
      </c>
      <c r="CQ143" s="84">
        <f t="shared" si="197"/>
        <v>0</v>
      </c>
      <c r="CR143" s="84">
        <f t="shared" si="197"/>
        <v>0</v>
      </c>
      <c r="CS143" s="84">
        <f t="shared" si="197"/>
        <v>0</v>
      </c>
      <c r="CT143" s="84">
        <f t="shared" si="197"/>
        <v>0</v>
      </c>
      <c r="CU143" s="84">
        <f t="shared" si="197"/>
        <v>0</v>
      </c>
      <c r="CV143" s="84">
        <f t="shared" si="197"/>
        <v>0</v>
      </c>
      <c r="CW143" s="84">
        <f t="shared" ref="CW143:CY143" si="198">CW144+CW145+CW146+CW147+CW148+CW149+CW150+CW151+CW152+CW153</f>
        <v>6454.8</v>
      </c>
      <c r="CX143" s="84">
        <f t="shared" si="198"/>
        <v>0</v>
      </c>
      <c r="CY143" s="84">
        <f t="shared" si="198"/>
        <v>0</v>
      </c>
      <c r="CZ143" s="84">
        <f t="shared" ref="CZ143:DB143" si="199">CZ144+CZ145+CZ146+CZ147+CZ148+CZ149+CZ150+CZ151+CZ152+CZ153</f>
        <v>0</v>
      </c>
      <c r="DA143" s="84">
        <f t="shared" si="199"/>
        <v>0</v>
      </c>
      <c r="DB143" s="84">
        <f t="shared" si="199"/>
        <v>0</v>
      </c>
      <c r="DC143" s="84">
        <f t="shared" ref="DC143:DE143" si="200">DC144+DC145+DC146+DC147+DC148+DC149+DC150+DC151+DC152+DC153</f>
        <v>1260.3</v>
      </c>
      <c r="DD143" s="84">
        <f t="shared" si="200"/>
        <v>0</v>
      </c>
      <c r="DE143" s="84">
        <f t="shared" si="200"/>
        <v>0</v>
      </c>
      <c r="DF143" s="84">
        <f t="shared" ref="DF143:DG143" si="201">DF144+DF145+DF146+DF147+DF148+DF149+DF150+DF151+DF152+DF153</f>
        <v>3137.5</v>
      </c>
      <c r="DG143" s="84">
        <f t="shared" si="201"/>
        <v>76.390219999999999</v>
      </c>
      <c r="DH143" s="84">
        <f>DG143/DF143*100</f>
        <v>2.4347480478087649</v>
      </c>
    </row>
    <row r="144" spans="1:112" s="35" customFormat="1" ht="31.5" x14ac:dyDescent="0.25">
      <c r="A144" s="59" t="s">
        <v>363</v>
      </c>
      <c r="B144" s="119">
        <f t="shared" si="191"/>
        <v>42293.420410000006</v>
      </c>
      <c r="C144" s="119">
        <f t="shared" si="191"/>
        <v>13419.473279999998</v>
      </c>
      <c r="D144" s="14">
        <f t="shared" si="58"/>
        <v>31.729458506569618</v>
      </c>
      <c r="E144" s="14">
        <v>1187.5</v>
      </c>
      <c r="F144" s="14">
        <v>1187.4966999999999</v>
      </c>
      <c r="G144" s="14">
        <f t="shared" si="194"/>
        <v>99.99972210526316</v>
      </c>
      <c r="H144" s="15"/>
      <c r="I144" s="15"/>
      <c r="J144" s="14"/>
      <c r="K144" s="14"/>
      <c r="L144" s="14"/>
      <c r="M144" s="14"/>
      <c r="N144" s="14"/>
      <c r="O144" s="14"/>
      <c r="P144" s="14"/>
      <c r="Q144" s="15">
        <v>0</v>
      </c>
      <c r="R144" s="15">
        <v>0</v>
      </c>
      <c r="S144" s="14"/>
      <c r="T144" s="15">
        <v>2478</v>
      </c>
      <c r="U144" s="15">
        <v>991.05435999999997</v>
      </c>
      <c r="V144" s="15">
        <f>U144/T144*100</f>
        <v>39.994122679580308</v>
      </c>
      <c r="W144" s="15"/>
      <c r="X144" s="15"/>
      <c r="Y144" s="14"/>
      <c r="Z144" s="15">
        <v>51.020409999999998</v>
      </c>
      <c r="AA144" s="15">
        <v>51.020409999999998</v>
      </c>
      <c r="AB144" s="14">
        <f>AA144/Z144*100</f>
        <v>100</v>
      </c>
      <c r="AC144" s="15"/>
      <c r="AD144" s="15"/>
      <c r="AE144" s="14"/>
      <c r="AF144" s="14"/>
      <c r="AG144" s="14"/>
      <c r="AH144" s="14"/>
      <c r="AI144" s="15">
        <v>0</v>
      </c>
      <c r="AJ144" s="15"/>
      <c r="AK144" s="14"/>
      <c r="AL144" s="15">
        <v>16836.3</v>
      </c>
      <c r="AM144" s="15">
        <v>5878.9297900000001</v>
      </c>
      <c r="AN144" s="15">
        <f t="shared" si="64"/>
        <v>34.91818148880693</v>
      </c>
      <c r="AO144" s="15"/>
      <c r="AP144" s="15"/>
      <c r="AQ144" s="15"/>
      <c r="AR144" s="15"/>
      <c r="AS144" s="15"/>
      <c r="AT144" s="15"/>
      <c r="AU144" s="15"/>
      <c r="AV144" s="15"/>
      <c r="AW144" s="100"/>
      <c r="AX144" s="15"/>
      <c r="AY144" s="15"/>
      <c r="AZ144" s="100"/>
      <c r="BA144" s="15">
        <v>5071.3</v>
      </c>
      <c r="BB144" s="15">
        <v>2326.4238</v>
      </c>
      <c r="BC144" s="15">
        <f t="shared" si="82"/>
        <v>45.874308362747222</v>
      </c>
      <c r="BD144" s="15"/>
      <c r="BE144" s="100"/>
      <c r="BF144" s="100"/>
      <c r="BG144" s="15"/>
      <c r="BH144" s="100"/>
      <c r="BI144" s="100"/>
      <c r="BJ144" s="15"/>
      <c r="BK144" s="100"/>
      <c r="BL144" s="100"/>
      <c r="BM144" s="15"/>
      <c r="BN144" s="100"/>
      <c r="BO144" s="100"/>
      <c r="BP144" s="15"/>
      <c r="BQ144" s="100"/>
      <c r="BR144" s="100"/>
      <c r="BS144" s="15"/>
      <c r="BT144" s="100"/>
      <c r="BU144" s="100"/>
      <c r="BV144" s="15"/>
      <c r="BW144" s="15"/>
      <c r="BX144" s="100"/>
      <c r="BY144" s="15"/>
      <c r="BZ144" s="100"/>
      <c r="CA144" s="100"/>
      <c r="CB144" s="15"/>
      <c r="CC144" s="100"/>
      <c r="CD144" s="100"/>
      <c r="CE144" s="15"/>
      <c r="CF144" s="100"/>
      <c r="CG144" s="100"/>
      <c r="CH144" s="15"/>
      <c r="CI144" s="100"/>
      <c r="CJ144" s="100"/>
      <c r="CK144" s="15"/>
      <c r="CL144" s="100"/>
      <c r="CM144" s="100"/>
      <c r="CN144" s="15">
        <v>5816.7</v>
      </c>
      <c r="CO144" s="15">
        <v>2908.1579999999999</v>
      </c>
      <c r="CP144" s="15">
        <f t="shared" si="67"/>
        <v>49.996699159317139</v>
      </c>
      <c r="CQ144" s="15"/>
      <c r="CR144" s="100"/>
      <c r="CS144" s="100"/>
      <c r="CT144" s="15"/>
      <c r="CU144" s="100"/>
      <c r="CV144" s="100"/>
      <c r="CW144" s="15">
        <v>6454.8</v>
      </c>
      <c r="CX144" s="100"/>
      <c r="CY144" s="100"/>
      <c r="CZ144" s="15"/>
      <c r="DA144" s="100"/>
      <c r="DB144" s="100"/>
      <c r="DC144" s="15">
        <v>1260.3</v>
      </c>
      <c r="DD144" s="100"/>
      <c r="DE144" s="100"/>
      <c r="DF144" s="15">
        <v>3137.5</v>
      </c>
      <c r="DG144" s="15">
        <v>76.390219999999999</v>
      </c>
      <c r="DH144" s="15">
        <f t="shared" ref="DH144:DH155" si="202">DG144/DF144*100</f>
        <v>2.4347480478087649</v>
      </c>
    </row>
    <row r="145" spans="1:112" s="35" customFormat="1" ht="15.75" x14ac:dyDescent="0.25">
      <c r="A145" s="59" t="s">
        <v>361</v>
      </c>
      <c r="B145" s="119">
        <f t="shared" si="191"/>
        <v>3784.4690000000001</v>
      </c>
      <c r="C145" s="119">
        <f t="shared" si="191"/>
        <v>0</v>
      </c>
      <c r="D145" s="14">
        <f>C145/B145*100</f>
        <v>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>
        <v>998.76900000000001</v>
      </c>
      <c r="AG145" s="14"/>
      <c r="AH145" s="14"/>
      <c r="AI145" s="14">
        <v>1577.3</v>
      </c>
      <c r="AJ145" s="14"/>
      <c r="AK145" s="14">
        <f>AJ145/AI145*100</f>
        <v>0</v>
      </c>
      <c r="AL145" s="108"/>
      <c r="AM145" s="108"/>
      <c r="AN145" s="15"/>
      <c r="AO145" s="14"/>
      <c r="AP145" s="14"/>
      <c r="AQ145" s="101"/>
      <c r="AR145" s="14"/>
      <c r="AS145" s="14"/>
      <c r="AT145" s="101"/>
      <c r="AU145" s="14"/>
      <c r="AV145" s="14"/>
      <c r="AW145" s="101"/>
      <c r="AX145" s="14"/>
      <c r="AY145" s="14"/>
      <c r="AZ145" s="101"/>
      <c r="BA145" s="14"/>
      <c r="BB145" s="14"/>
      <c r="BC145" s="15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5">
        <v>1208.4000000000001</v>
      </c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5"/>
      <c r="CL145" s="14"/>
      <c r="CM145" s="14"/>
      <c r="CN145" s="15"/>
      <c r="CO145" s="14"/>
      <c r="CP145" s="14"/>
      <c r="CQ145" s="15"/>
      <c r="CR145" s="14"/>
      <c r="CS145" s="14"/>
      <c r="CT145" s="15"/>
      <c r="CU145" s="14"/>
      <c r="CV145" s="14"/>
      <c r="CW145" s="15"/>
      <c r="CX145" s="14"/>
      <c r="CY145" s="14"/>
      <c r="CZ145" s="15"/>
      <c r="DA145" s="14"/>
      <c r="DB145" s="14"/>
      <c r="DC145" s="15"/>
      <c r="DD145" s="14"/>
      <c r="DE145" s="14"/>
      <c r="DF145" s="15"/>
      <c r="DG145" s="14"/>
      <c r="DH145" s="15"/>
    </row>
    <row r="146" spans="1:112" s="35" customFormat="1" ht="15.75" x14ac:dyDescent="0.25">
      <c r="A146" s="59" t="s">
        <v>560</v>
      </c>
      <c r="B146" s="119">
        <f t="shared" si="191"/>
        <v>0</v>
      </c>
      <c r="C146" s="119">
        <f t="shared" si="191"/>
        <v>0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08"/>
      <c r="AM146" s="108"/>
      <c r="AN146" s="15"/>
      <c r="AO146" s="14"/>
      <c r="AP146" s="14"/>
      <c r="AQ146" s="101"/>
      <c r="AR146" s="14"/>
      <c r="AS146" s="14"/>
      <c r="AT146" s="101"/>
      <c r="AU146" s="14"/>
      <c r="AV146" s="14"/>
      <c r="AW146" s="101"/>
      <c r="AX146" s="14"/>
      <c r="AY146" s="14"/>
      <c r="AZ146" s="101"/>
      <c r="BA146" s="14"/>
      <c r="BB146" s="14"/>
      <c r="BC146" s="15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5"/>
      <c r="CL146" s="14"/>
      <c r="CM146" s="14"/>
      <c r="CN146" s="15"/>
      <c r="CO146" s="14"/>
      <c r="CP146" s="14"/>
      <c r="CQ146" s="15"/>
      <c r="CR146" s="14"/>
      <c r="CS146" s="14"/>
      <c r="CT146" s="15"/>
      <c r="CU146" s="14"/>
      <c r="CV146" s="14"/>
      <c r="CW146" s="15"/>
      <c r="CX146" s="14"/>
      <c r="CY146" s="14"/>
      <c r="CZ146" s="15"/>
      <c r="DA146" s="14"/>
      <c r="DB146" s="14"/>
      <c r="DC146" s="15"/>
      <c r="DD146" s="14"/>
      <c r="DE146" s="14"/>
      <c r="DF146" s="15"/>
      <c r="DG146" s="14"/>
      <c r="DH146" s="15"/>
    </row>
    <row r="147" spans="1:112" s="35" customFormat="1" ht="15.75" x14ac:dyDescent="0.25">
      <c r="A147" s="59" t="s">
        <v>561</v>
      </c>
      <c r="B147" s="119">
        <f t="shared" si="191"/>
        <v>0</v>
      </c>
      <c r="C147" s="119">
        <f t="shared" si="191"/>
        <v>0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08"/>
      <c r="AM147" s="108"/>
      <c r="AN147" s="15"/>
      <c r="AO147" s="14"/>
      <c r="AP147" s="14"/>
      <c r="AQ147" s="101"/>
      <c r="AR147" s="14"/>
      <c r="AS147" s="14"/>
      <c r="AT147" s="101"/>
      <c r="AU147" s="14"/>
      <c r="AV147" s="14"/>
      <c r="AW147" s="101"/>
      <c r="AX147" s="14"/>
      <c r="AY147" s="14"/>
      <c r="AZ147" s="101"/>
      <c r="BA147" s="14"/>
      <c r="BB147" s="14"/>
      <c r="BC147" s="15"/>
      <c r="BD147" s="14"/>
      <c r="BE147" s="14"/>
      <c r="BF147" s="101"/>
      <c r="BG147" s="14"/>
      <c r="BH147" s="14"/>
      <c r="BI147" s="101"/>
      <c r="BJ147" s="14"/>
      <c r="BK147" s="14"/>
      <c r="BL147" s="101"/>
      <c r="BM147" s="14"/>
      <c r="BN147" s="14"/>
      <c r="BO147" s="101"/>
      <c r="BP147" s="14"/>
      <c r="BQ147" s="14"/>
      <c r="BR147" s="101"/>
      <c r="BS147" s="14"/>
      <c r="BT147" s="14"/>
      <c r="BU147" s="101"/>
      <c r="BV147" s="14"/>
      <c r="BW147" s="14"/>
      <c r="BX147" s="14"/>
      <c r="BY147" s="14"/>
      <c r="BZ147" s="14"/>
      <c r="CA147" s="101"/>
      <c r="CB147" s="14"/>
      <c r="CC147" s="14"/>
      <c r="CD147" s="101"/>
      <c r="CE147" s="14"/>
      <c r="CF147" s="14"/>
      <c r="CG147" s="101"/>
      <c r="CH147" s="14"/>
      <c r="CI147" s="14"/>
      <c r="CJ147" s="101"/>
      <c r="CK147" s="15"/>
      <c r="CL147" s="14"/>
      <c r="CM147" s="101"/>
      <c r="CN147" s="15"/>
      <c r="CO147" s="14"/>
      <c r="CP147" s="101"/>
      <c r="CQ147" s="15"/>
      <c r="CR147" s="14"/>
      <c r="CS147" s="101"/>
      <c r="CT147" s="15"/>
      <c r="CU147" s="14"/>
      <c r="CV147" s="101"/>
      <c r="CW147" s="15"/>
      <c r="CX147" s="14"/>
      <c r="CY147" s="101"/>
      <c r="CZ147" s="15"/>
      <c r="DA147" s="14"/>
      <c r="DB147" s="101"/>
      <c r="DC147" s="15"/>
      <c r="DD147" s="14"/>
      <c r="DE147" s="101"/>
      <c r="DF147" s="15"/>
      <c r="DG147" s="14"/>
      <c r="DH147" s="15"/>
    </row>
    <row r="148" spans="1:112" s="35" customFormat="1" ht="15.75" x14ac:dyDescent="0.25">
      <c r="A148" s="59" t="s">
        <v>562</v>
      </c>
      <c r="B148" s="119">
        <f t="shared" si="191"/>
        <v>936.12400000000002</v>
      </c>
      <c r="C148" s="119">
        <f t="shared" si="191"/>
        <v>0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>
        <v>936.12400000000002</v>
      </c>
      <c r="AG148" s="14"/>
      <c r="AH148" s="14"/>
      <c r="AI148" s="14"/>
      <c r="AJ148" s="14"/>
      <c r="AK148" s="14"/>
      <c r="AL148" s="108"/>
      <c r="AM148" s="108"/>
      <c r="AN148" s="15"/>
      <c r="AO148" s="14"/>
      <c r="AP148" s="14"/>
      <c r="AQ148" s="101"/>
      <c r="AR148" s="14"/>
      <c r="AS148" s="14"/>
      <c r="AT148" s="101"/>
      <c r="AU148" s="14"/>
      <c r="AV148" s="14"/>
      <c r="AW148" s="101"/>
      <c r="AX148" s="14"/>
      <c r="AY148" s="14"/>
      <c r="AZ148" s="101"/>
      <c r="BA148" s="14"/>
      <c r="BB148" s="14"/>
      <c r="BC148" s="15"/>
      <c r="BD148" s="14"/>
      <c r="BE148" s="14"/>
      <c r="BF148" s="101"/>
      <c r="BG148" s="14"/>
      <c r="BH148" s="14"/>
      <c r="BI148" s="101"/>
      <c r="BJ148" s="14"/>
      <c r="BK148" s="14"/>
      <c r="BL148" s="101"/>
      <c r="BM148" s="14"/>
      <c r="BN148" s="14"/>
      <c r="BO148" s="101"/>
      <c r="BP148" s="14"/>
      <c r="BQ148" s="14"/>
      <c r="BR148" s="101"/>
      <c r="BS148" s="14"/>
      <c r="BT148" s="14"/>
      <c r="BU148" s="101"/>
      <c r="BV148" s="14"/>
      <c r="BW148" s="14"/>
      <c r="BX148" s="14"/>
      <c r="BY148" s="14"/>
      <c r="BZ148" s="14"/>
      <c r="CA148" s="101"/>
      <c r="CB148" s="14"/>
      <c r="CC148" s="14"/>
      <c r="CD148" s="101"/>
      <c r="CE148" s="14"/>
      <c r="CF148" s="14"/>
      <c r="CG148" s="101"/>
      <c r="CH148" s="14"/>
      <c r="CI148" s="14"/>
      <c r="CJ148" s="101"/>
      <c r="CK148" s="15"/>
      <c r="CL148" s="14"/>
      <c r="CM148" s="101"/>
      <c r="CN148" s="15"/>
      <c r="CO148" s="14"/>
      <c r="CP148" s="101"/>
      <c r="CQ148" s="15"/>
      <c r="CR148" s="14"/>
      <c r="CS148" s="101"/>
      <c r="CT148" s="15"/>
      <c r="CU148" s="14"/>
      <c r="CV148" s="101"/>
      <c r="CW148" s="15"/>
      <c r="CX148" s="14"/>
      <c r="CY148" s="101"/>
      <c r="CZ148" s="15"/>
      <c r="DA148" s="14"/>
      <c r="DB148" s="101"/>
      <c r="DC148" s="15"/>
      <c r="DD148" s="14"/>
      <c r="DE148" s="101"/>
      <c r="DF148" s="15"/>
      <c r="DG148" s="14"/>
      <c r="DH148" s="15"/>
    </row>
    <row r="149" spans="1:112" s="35" customFormat="1" ht="15.75" x14ac:dyDescent="0.25">
      <c r="A149" s="59" t="s">
        <v>563</v>
      </c>
      <c r="B149" s="119">
        <f t="shared" si="191"/>
        <v>621.346</v>
      </c>
      <c r="C149" s="119">
        <f t="shared" si="191"/>
        <v>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>
        <v>621.346</v>
      </c>
      <c r="AG149" s="14"/>
      <c r="AH149" s="14"/>
      <c r="AI149" s="14"/>
      <c r="AJ149" s="14"/>
      <c r="AK149" s="14"/>
      <c r="AL149" s="108"/>
      <c r="AM149" s="108"/>
      <c r="AN149" s="15"/>
      <c r="AO149" s="14"/>
      <c r="AP149" s="14"/>
      <c r="AQ149" s="101"/>
      <c r="AR149" s="14"/>
      <c r="AS149" s="14"/>
      <c r="AT149" s="101"/>
      <c r="AU149" s="14"/>
      <c r="AV149" s="14"/>
      <c r="AW149" s="101"/>
      <c r="AX149" s="14"/>
      <c r="AY149" s="14"/>
      <c r="AZ149" s="101"/>
      <c r="BA149" s="14"/>
      <c r="BB149" s="14"/>
      <c r="BC149" s="15"/>
      <c r="BD149" s="14"/>
      <c r="BE149" s="14"/>
      <c r="BF149" s="101"/>
      <c r="BG149" s="14"/>
      <c r="BH149" s="14"/>
      <c r="BI149" s="101"/>
      <c r="BJ149" s="14"/>
      <c r="BK149" s="14"/>
      <c r="BL149" s="101"/>
      <c r="BM149" s="14"/>
      <c r="BN149" s="14"/>
      <c r="BO149" s="101"/>
      <c r="BP149" s="14"/>
      <c r="BQ149" s="14"/>
      <c r="BR149" s="101"/>
      <c r="BS149" s="14"/>
      <c r="BT149" s="14"/>
      <c r="BU149" s="101"/>
      <c r="BV149" s="14"/>
      <c r="BW149" s="14"/>
      <c r="BX149" s="14"/>
      <c r="BY149" s="14"/>
      <c r="BZ149" s="14"/>
      <c r="CA149" s="101"/>
      <c r="CB149" s="14"/>
      <c r="CC149" s="14"/>
      <c r="CD149" s="101"/>
      <c r="CE149" s="14"/>
      <c r="CF149" s="14"/>
      <c r="CG149" s="101"/>
      <c r="CH149" s="14"/>
      <c r="CI149" s="14"/>
      <c r="CJ149" s="101"/>
      <c r="CK149" s="15"/>
      <c r="CL149" s="14"/>
      <c r="CM149" s="101"/>
      <c r="CN149" s="15"/>
      <c r="CO149" s="14"/>
      <c r="CP149" s="101"/>
      <c r="CQ149" s="15"/>
      <c r="CR149" s="14"/>
      <c r="CS149" s="101"/>
      <c r="CT149" s="15"/>
      <c r="CU149" s="14"/>
      <c r="CV149" s="101"/>
      <c r="CW149" s="15"/>
      <c r="CX149" s="14"/>
      <c r="CY149" s="101"/>
      <c r="CZ149" s="15"/>
      <c r="DA149" s="14"/>
      <c r="DB149" s="101"/>
      <c r="DC149" s="15"/>
      <c r="DD149" s="14"/>
      <c r="DE149" s="101"/>
      <c r="DF149" s="15"/>
      <c r="DG149" s="14"/>
      <c r="DH149" s="15"/>
    </row>
    <row r="150" spans="1:112" s="35" customFormat="1" ht="15.75" x14ac:dyDescent="0.25">
      <c r="A150" s="59" t="s">
        <v>564</v>
      </c>
      <c r="B150" s="119">
        <f t="shared" si="191"/>
        <v>0</v>
      </c>
      <c r="C150" s="119">
        <f t="shared" si="191"/>
        <v>0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08"/>
      <c r="AM150" s="108"/>
      <c r="AN150" s="15"/>
      <c r="AO150" s="14"/>
      <c r="AP150" s="14"/>
      <c r="AQ150" s="101"/>
      <c r="AR150" s="14"/>
      <c r="AS150" s="14"/>
      <c r="AT150" s="101"/>
      <c r="AU150" s="14"/>
      <c r="AV150" s="14"/>
      <c r="AW150" s="101"/>
      <c r="AX150" s="14"/>
      <c r="AY150" s="14"/>
      <c r="AZ150" s="101"/>
      <c r="BA150" s="14"/>
      <c r="BB150" s="14"/>
      <c r="BC150" s="15"/>
      <c r="BD150" s="14"/>
      <c r="BE150" s="14"/>
      <c r="BF150" s="101"/>
      <c r="BG150" s="14"/>
      <c r="BH150" s="14"/>
      <c r="BI150" s="101"/>
      <c r="BJ150" s="14"/>
      <c r="BK150" s="14"/>
      <c r="BL150" s="101"/>
      <c r="BM150" s="14"/>
      <c r="BN150" s="14"/>
      <c r="BO150" s="101"/>
      <c r="BP150" s="14"/>
      <c r="BQ150" s="14"/>
      <c r="BR150" s="101"/>
      <c r="BS150" s="14"/>
      <c r="BT150" s="14"/>
      <c r="BU150" s="101"/>
      <c r="BV150" s="14"/>
      <c r="BW150" s="14"/>
      <c r="BX150" s="14"/>
      <c r="BY150" s="14"/>
      <c r="BZ150" s="14"/>
      <c r="CA150" s="101"/>
      <c r="CB150" s="14"/>
      <c r="CC150" s="14"/>
      <c r="CD150" s="101"/>
      <c r="CE150" s="14"/>
      <c r="CF150" s="14"/>
      <c r="CG150" s="101"/>
      <c r="CH150" s="14"/>
      <c r="CI150" s="14"/>
      <c r="CJ150" s="101"/>
      <c r="CK150" s="15"/>
      <c r="CL150" s="14"/>
      <c r="CM150" s="101"/>
      <c r="CN150" s="15"/>
      <c r="CO150" s="14"/>
      <c r="CP150" s="101"/>
      <c r="CQ150" s="15"/>
      <c r="CR150" s="14"/>
      <c r="CS150" s="101"/>
      <c r="CT150" s="15"/>
      <c r="CU150" s="14"/>
      <c r="CV150" s="101"/>
      <c r="CW150" s="15"/>
      <c r="CX150" s="14"/>
      <c r="CY150" s="101"/>
      <c r="CZ150" s="15"/>
      <c r="DA150" s="14"/>
      <c r="DB150" s="101"/>
      <c r="DC150" s="15"/>
      <c r="DD150" s="14"/>
      <c r="DE150" s="101"/>
      <c r="DF150" s="15"/>
      <c r="DG150" s="14"/>
      <c r="DH150" s="15"/>
    </row>
    <row r="151" spans="1:112" s="35" customFormat="1" ht="15.75" x14ac:dyDescent="0.25">
      <c r="A151" s="59" t="s">
        <v>566</v>
      </c>
      <c r="B151" s="119">
        <f t="shared" si="191"/>
        <v>987.43899999999996</v>
      </c>
      <c r="C151" s="119">
        <f t="shared" si="191"/>
        <v>0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>
        <v>987.43899999999996</v>
      </c>
      <c r="AG151" s="14"/>
      <c r="AH151" s="14"/>
      <c r="AI151" s="14"/>
      <c r="AJ151" s="14"/>
      <c r="AK151" s="14"/>
      <c r="AL151" s="108"/>
      <c r="AM151" s="108"/>
      <c r="AN151" s="15"/>
      <c r="AO151" s="14"/>
      <c r="AP151" s="14"/>
      <c r="AQ151" s="101"/>
      <c r="AR151" s="14"/>
      <c r="AS151" s="14"/>
      <c r="AT151" s="101"/>
      <c r="AU151" s="14"/>
      <c r="AV151" s="14"/>
      <c r="AW151" s="101"/>
      <c r="AX151" s="14"/>
      <c r="AY151" s="14"/>
      <c r="AZ151" s="101"/>
      <c r="BA151" s="14"/>
      <c r="BB151" s="14"/>
      <c r="BC151" s="15"/>
      <c r="BD151" s="14"/>
      <c r="BE151" s="14"/>
      <c r="BF151" s="101"/>
      <c r="BG151" s="14"/>
      <c r="BH151" s="14"/>
      <c r="BI151" s="101"/>
      <c r="BJ151" s="14"/>
      <c r="BK151" s="14"/>
      <c r="BL151" s="101"/>
      <c r="BM151" s="14"/>
      <c r="BN151" s="14"/>
      <c r="BO151" s="101"/>
      <c r="BP151" s="14"/>
      <c r="BQ151" s="14"/>
      <c r="BR151" s="101"/>
      <c r="BS151" s="14"/>
      <c r="BT151" s="14"/>
      <c r="BU151" s="101"/>
      <c r="BV151" s="14"/>
      <c r="BW151" s="14"/>
      <c r="BX151" s="14"/>
      <c r="BY151" s="14"/>
      <c r="BZ151" s="14"/>
      <c r="CA151" s="101"/>
      <c r="CB151" s="14"/>
      <c r="CC151" s="14"/>
      <c r="CD151" s="101"/>
      <c r="CE151" s="14"/>
      <c r="CF151" s="14"/>
      <c r="CG151" s="101"/>
      <c r="CH151" s="14"/>
      <c r="CI151" s="14"/>
      <c r="CJ151" s="101"/>
      <c r="CK151" s="15"/>
      <c r="CL151" s="14"/>
      <c r="CM151" s="101"/>
      <c r="CN151" s="15"/>
      <c r="CO151" s="14"/>
      <c r="CP151" s="101"/>
      <c r="CQ151" s="15"/>
      <c r="CR151" s="14"/>
      <c r="CS151" s="101"/>
      <c r="CT151" s="15"/>
      <c r="CU151" s="14"/>
      <c r="CV151" s="101"/>
      <c r="CW151" s="15"/>
      <c r="CX151" s="14"/>
      <c r="CY151" s="101"/>
      <c r="CZ151" s="15"/>
      <c r="DA151" s="14"/>
      <c r="DB151" s="101"/>
      <c r="DC151" s="15"/>
      <c r="DD151" s="14"/>
      <c r="DE151" s="101"/>
      <c r="DF151" s="15"/>
      <c r="DG151" s="14"/>
      <c r="DH151" s="15"/>
    </row>
    <row r="152" spans="1:112" s="35" customFormat="1" ht="15.75" x14ac:dyDescent="0.25">
      <c r="A152" s="59" t="s">
        <v>565</v>
      </c>
      <c r="B152" s="119">
        <f t="shared" si="191"/>
        <v>0</v>
      </c>
      <c r="C152" s="119">
        <f t="shared" si="191"/>
        <v>0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08"/>
      <c r="AM152" s="108"/>
      <c r="AN152" s="15"/>
      <c r="AO152" s="14"/>
      <c r="AP152" s="14"/>
      <c r="AQ152" s="101"/>
      <c r="AR152" s="14"/>
      <c r="AS152" s="14"/>
      <c r="AT152" s="101"/>
      <c r="AU152" s="14"/>
      <c r="AV152" s="14"/>
      <c r="AW152" s="101"/>
      <c r="AX152" s="14"/>
      <c r="AY152" s="14"/>
      <c r="AZ152" s="101"/>
      <c r="BA152" s="14"/>
      <c r="BB152" s="14"/>
      <c r="BC152" s="15"/>
      <c r="BD152" s="14"/>
      <c r="BE152" s="14"/>
      <c r="BF152" s="101"/>
      <c r="BG152" s="14"/>
      <c r="BH152" s="14"/>
      <c r="BI152" s="101"/>
      <c r="BJ152" s="14"/>
      <c r="BK152" s="14"/>
      <c r="BL152" s="101"/>
      <c r="BM152" s="14"/>
      <c r="BN152" s="14"/>
      <c r="BO152" s="101"/>
      <c r="BP152" s="14"/>
      <c r="BQ152" s="14"/>
      <c r="BR152" s="101"/>
      <c r="BS152" s="14"/>
      <c r="BT152" s="14"/>
      <c r="BU152" s="101"/>
      <c r="BV152" s="14"/>
      <c r="BW152" s="14"/>
      <c r="BX152" s="101"/>
      <c r="BY152" s="14"/>
      <c r="BZ152" s="14"/>
      <c r="CA152" s="101"/>
      <c r="CB152" s="14"/>
      <c r="CC152" s="14"/>
      <c r="CD152" s="101"/>
      <c r="CE152" s="14"/>
      <c r="CF152" s="14"/>
      <c r="CG152" s="101"/>
      <c r="CH152" s="14"/>
      <c r="CI152" s="14"/>
      <c r="CJ152" s="101"/>
      <c r="CK152" s="15"/>
      <c r="CL152" s="14"/>
      <c r="CM152" s="101"/>
      <c r="CN152" s="15"/>
      <c r="CO152" s="14"/>
      <c r="CP152" s="101"/>
      <c r="CQ152" s="15"/>
      <c r="CR152" s="14"/>
      <c r="CS152" s="101"/>
      <c r="CT152" s="15"/>
      <c r="CU152" s="14"/>
      <c r="CV152" s="101"/>
      <c r="CW152" s="15"/>
      <c r="CX152" s="14"/>
      <c r="CY152" s="101"/>
      <c r="CZ152" s="15"/>
      <c r="DA152" s="14"/>
      <c r="DB152" s="101"/>
      <c r="DC152" s="15"/>
      <c r="DD152" s="14"/>
      <c r="DE152" s="101"/>
      <c r="DF152" s="15"/>
      <c r="DG152" s="14"/>
      <c r="DH152" s="15"/>
    </row>
    <row r="153" spans="1:112" s="35" customFormat="1" ht="15.75" x14ac:dyDescent="0.25">
      <c r="A153" s="59" t="s">
        <v>362</v>
      </c>
      <c r="B153" s="119">
        <f t="shared" si="191"/>
        <v>989</v>
      </c>
      <c r="C153" s="119">
        <f t="shared" si="191"/>
        <v>0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>
        <v>989</v>
      </c>
      <c r="AG153" s="14"/>
      <c r="AH153" s="14"/>
      <c r="AI153" s="14"/>
      <c r="AJ153" s="14"/>
      <c r="AK153" s="14"/>
      <c r="AL153" s="108"/>
      <c r="AM153" s="108"/>
      <c r="AN153" s="15"/>
      <c r="AO153" s="14"/>
      <c r="AP153" s="14"/>
      <c r="AQ153" s="101"/>
      <c r="AR153" s="14"/>
      <c r="AS153" s="14"/>
      <c r="AT153" s="101"/>
      <c r="AU153" s="14"/>
      <c r="AV153" s="14"/>
      <c r="AW153" s="101"/>
      <c r="AX153" s="14"/>
      <c r="AY153" s="14"/>
      <c r="AZ153" s="101"/>
      <c r="BA153" s="14"/>
      <c r="BB153" s="14"/>
      <c r="BC153" s="15"/>
      <c r="BD153" s="14"/>
      <c r="BE153" s="14"/>
      <c r="BF153" s="101"/>
      <c r="BG153" s="14"/>
      <c r="BH153" s="14"/>
      <c r="BI153" s="101"/>
      <c r="BJ153" s="14"/>
      <c r="BK153" s="14"/>
      <c r="BL153" s="101"/>
      <c r="BM153" s="14"/>
      <c r="BN153" s="14"/>
      <c r="BO153" s="101"/>
      <c r="BP153" s="14"/>
      <c r="BQ153" s="14"/>
      <c r="BR153" s="101"/>
      <c r="BS153" s="14"/>
      <c r="BT153" s="14"/>
      <c r="BU153" s="101"/>
      <c r="BV153" s="14"/>
      <c r="BW153" s="14"/>
      <c r="BX153" s="101"/>
      <c r="BY153" s="14"/>
      <c r="BZ153" s="14"/>
      <c r="CA153" s="101"/>
      <c r="CB153" s="14"/>
      <c r="CC153" s="14"/>
      <c r="CD153" s="101"/>
      <c r="CE153" s="14"/>
      <c r="CF153" s="14"/>
      <c r="CG153" s="101"/>
      <c r="CH153" s="14"/>
      <c r="CI153" s="14"/>
      <c r="CJ153" s="101"/>
      <c r="CK153" s="15"/>
      <c r="CL153" s="14"/>
      <c r="CM153" s="101"/>
      <c r="CN153" s="15"/>
      <c r="CO153" s="14"/>
      <c r="CP153" s="101"/>
      <c r="CQ153" s="15"/>
      <c r="CR153" s="14"/>
      <c r="CS153" s="101"/>
      <c r="CT153" s="15"/>
      <c r="CU153" s="14"/>
      <c r="CV153" s="101"/>
      <c r="CW153" s="15"/>
      <c r="CX153" s="14"/>
      <c r="CY153" s="101"/>
      <c r="CZ153" s="15"/>
      <c r="DA153" s="14"/>
      <c r="DB153" s="101"/>
      <c r="DC153" s="15"/>
      <c r="DD153" s="14"/>
      <c r="DE153" s="101"/>
      <c r="DF153" s="15"/>
      <c r="DG153" s="14"/>
      <c r="DH153" s="15"/>
    </row>
    <row r="154" spans="1:112" s="77" customFormat="1" ht="31.5" x14ac:dyDescent="0.25">
      <c r="A154" s="78" t="s">
        <v>368</v>
      </c>
      <c r="B154" s="118">
        <f t="shared" si="191"/>
        <v>78966.917820000002</v>
      </c>
      <c r="C154" s="118">
        <f t="shared" si="191"/>
        <v>17094.270060000003</v>
      </c>
      <c r="D154" s="82">
        <f t="shared" ref="D154" si="203">C154/B154*100</f>
        <v>21.647381627538369</v>
      </c>
      <c r="E154" s="84">
        <f t="shared" ref="E154:AP154" si="204">E155+E156+E157+E158+E159+E160+E161+E162+E163+E164</f>
        <v>1187.5</v>
      </c>
      <c r="F154" s="84">
        <f t="shared" si="204"/>
        <v>1187.4966999999999</v>
      </c>
      <c r="G154" s="82">
        <f>F154/E154*100</f>
        <v>99.99972210526316</v>
      </c>
      <c r="H154" s="84">
        <f t="shared" si="204"/>
        <v>0</v>
      </c>
      <c r="I154" s="84">
        <f t="shared" si="204"/>
        <v>0</v>
      </c>
      <c r="J154" s="84">
        <f t="shared" si="204"/>
        <v>0</v>
      </c>
      <c r="K154" s="84">
        <f t="shared" si="204"/>
        <v>349.6</v>
      </c>
      <c r="L154" s="84">
        <f t="shared" si="204"/>
        <v>349.65</v>
      </c>
      <c r="M154" s="84">
        <f t="shared" ref="M154:M166" si="205">L154/K154*100</f>
        <v>100.01430205949656</v>
      </c>
      <c r="N154" s="84">
        <f t="shared" si="204"/>
        <v>0</v>
      </c>
      <c r="O154" s="84">
        <f t="shared" si="204"/>
        <v>0</v>
      </c>
      <c r="P154" s="84">
        <f t="shared" si="204"/>
        <v>0</v>
      </c>
      <c r="Q154" s="84">
        <f t="shared" si="204"/>
        <v>0</v>
      </c>
      <c r="R154" s="84">
        <f t="shared" si="204"/>
        <v>0</v>
      </c>
      <c r="S154" s="84">
        <f t="shared" si="204"/>
        <v>0</v>
      </c>
      <c r="T154" s="84">
        <f t="shared" si="204"/>
        <v>0</v>
      </c>
      <c r="U154" s="84">
        <f t="shared" si="204"/>
        <v>0</v>
      </c>
      <c r="V154" s="84">
        <f t="shared" si="204"/>
        <v>0</v>
      </c>
      <c r="W154" s="84">
        <f t="shared" si="204"/>
        <v>102.04082</v>
      </c>
      <c r="X154" s="84">
        <f t="shared" si="204"/>
        <v>102.04082</v>
      </c>
      <c r="Y154" s="82">
        <f>X154/W154*100</f>
        <v>100</v>
      </c>
      <c r="Z154" s="84">
        <f t="shared" si="204"/>
        <v>0</v>
      </c>
      <c r="AA154" s="84">
        <f t="shared" si="204"/>
        <v>0</v>
      </c>
      <c r="AB154" s="84">
        <f t="shared" si="204"/>
        <v>0</v>
      </c>
      <c r="AC154" s="84">
        <f t="shared" si="204"/>
        <v>0</v>
      </c>
      <c r="AD154" s="84">
        <f t="shared" si="204"/>
        <v>0</v>
      </c>
      <c r="AE154" s="84">
        <f t="shared" si="204"/>
        <v>0</v>
      </c>
      <c r="AF154" s="84">
        <f>SUM(AF155:AF165)</f>
        <v>2266.8670000000002</v>
      </c>
      <c r="AG154" s="84">
        <f t="shared" si="204"/>
        <v>0</v>
      </c>
      <c r="AH154" s="84">
        <f t="shared" si="204"/>
        <v>0</v>
      </c>
      <c r="AI154" s="84">
        <f t="shared" si="204"/>
        <v>2199.9</v>
      </c>
      <c r="AJ154" s="84">
        <f t="shared" si="204"/>
        <v>413.09440999999998</v>
      </c>
      <c r="AK154" s="82">
        <f t="shared" ref="AK154" si="206">AJ154/AI154*100</f>
        <v>18.777872176008</v>
      </c>
      <c r="AL154" s="84">
        <f t="shared" si="204"/>
        <v>19221.400000000001</v>
      </c>
      <c r="AM154" s="84">
        <f t="shared" si="204"/>
        <v>6668.4199400000007</v>
      </c>
      <c r="AN154" s="84">
        <f t="shared" si="64"/>
        <v>34.692685964601957</v>
      </c>
      <c r="AO154" s="84">
        <f t="shared" si="204"/>
        <v>0</v>
      </c>
      <c r="AP154" s="84">
        <f t="shared" si="204"/>
        <v>0</v>
      </c>
      <c r="AQ154" s="84">
        <f t="shared" ref="AQ154:CF154" si="207">AQ155+AQ156+AQ157+AQ158+AQ159+AQ160+AQ161+AQ162+AQ163+AQ164</f>
        <v>0</v>
      </c>
      <c r="AR154" s="84">
        <f t="shared" si="207"/>
        <v>0</v>
      </c>
      <c r="AS154" s="84">
        <f t="shared" si="207"/>
        <v>0</v>
      </c>
      <c r="AT154" s="84">
        <f t="shared" si="207"/>
        <v>0</v>
      </c>
      <c r="AU154" s="84">
        <f t="shared" si="207"/>
        <v>0</v>
      </c>
      <c r="AV154" s="84">
        <f t="shared" si="207"/>
        <v>0</v>
      </c>
      <c r="AW154" s="84">
        <f t="shared" si="207"/>
        <v>0</v>
      </c>
      <c r="AX154" s="84">
        <f t="shared" si="207"/>
        <v>0</v>
      </c>
      <c r="AY154" s="84">
        <f t="shared" si="207"/>
        <v>0</v>
      </c>
      <c r="AZ154" s="84">
        <f t="shared" si="207"/>
        <v>0</v>
      </c>
      <c r="BA154" s="84">
        <f t="shared" si="207"/>
        <v>5071.3</v>
      </c>
      <c r="BB154" s="84">
        <f t="shared" si="207"/>
        <v>2091.60115</v>
      </c>
      <c r="BC154" s="84">
        <f t="shared" si="82"/>
        <v>41.243885197089504</v>
      </c>
      <c r="BD154" s="84">
        <f t="shared" si="207"/>
        <v>10816.81</v>
      </c>
      <c r="BE154" s="84">
        <f t="shared" si="207"/>
        <v>150.11510999999999</v>
      </c>
      <c r="BF154" s="82">
        <f t="shared" ref="BF154" si="208">BE154/BD154*100</f>
        <v>1.3877946455563146</v>
      </c>
      <c r="BG154" s="84">
        <f t="shared" si="207"/>
        <v>0</v>
      </c>
      <c r="BH154" s="84">
        <f t="shared" si="207"/>
        <v>0</v>
      </c>
      <c r="BI154" s="84">
        <f t="shared" si="207"/>
        <v>0</v>
      </c>
      <c r="BJ154" s="84">
        <f t="shared" si="207"/>
        <v>500</v>
      </c>
      <c r="BK154" s="84">
        <f t="shared" si="207"/>
        <v>500</v>
      </c>
      <c r="BL154" s="82">
        <f t="shared" ref="BL154" si="209">BK154/BJ154*100</f>
        <v>100</v>
      </c>
      <c r="BM154" s="84">
        <f t="shared" si="207"/>
        <v>0</v>
      </c>
      <c r="BN154" s="84">
        <f t="shared" si="207"/>
        <v>0</v>
      </c>
      <c r="BO154" s="84">
        <f t="shared" si="207"/>
        <v>0</v>
      </c>
      <c r="BP154" s="84">
        <f t="shared" si="207"/>
        <v>0</v>
      </c>
      <c r="BQ154" s="84">
        <f t="shared" si="207"/>
        <v>0</v>
      </c>
      <c r="BR154" s="84">
        <f t="shared" si="207"/>
        <v>0</v>
      </c>
      <c r="BS154" s="84">
        <f t="shared" si="207"/>
        <v>0</v>
      </c>
      <c r="BT154" s="84">
        <f t="shared" si="207"/>
        <v>0</v>
      </c>
      <c r="BU154" s="84">
        <f t="shared" si="207"/>
        <v>0</v>
      </c>
      <c r="BV154" s="84">
        <f t="shared" si="207"/>
        <v>406.7</v>
      </c>
      <c r="BW154" s="84">
        <f t="shared" si="207"/>
        <v>406.7</v>
      </c>
      <c r="BX154" s="84">
        <f t="shared" si="207"/>
        <v>100</v>
      </c>
      <c r="BY154" s="84">
        <f t="shared" si="207"/>
        <v>0</v>
      </c>
      <c r="BZ154" s="84">
        <f t="shared" si="207"/>
        <v>0</v>
      </c>
      <c r="CA154" s="84">
        <f t="shared" si="207"/>
        <v>0</v>
      </c>
      <c r="CB154" s="84">
        <f t="shared" si="207"/>
        <v>230.3</v>
      </c>
      <c r="CC154" s="84">
        <f t="shared" si="207"/>
        <v>0</v>
      </c>
      <c r="CD154" s="84">
        <f t="shared" si="207"/>
        <v>0</v>
      </c>
      <c r="CE154" s="84">
        <f t="shared" si="207"/>
        <v>5639.5</v>
      </c>
      <c r="CF154" s="84">
        <f t="shared" si="207"/>
        <v>34.329980000000006</v>
      </c>
      <c r="CG154" s="84">
        <f>CF154/CE154*100</f>
        <v>0.6087415551024028</v>
      </c>
      <c r="CH154" s="84">
        <f t="shared" ref="CH154:CV154" si="210">CH155+CH156+CH157+CH158+CH159+CH160+CH161+CH162+CH163+CH164</f>
        <v>0</v>
      </c>
      <c r="CI154" s="84">
        <f t="shared" si="210"/>
        <v>0</v>
      </c>
      <c r="CJ154" s="84">
        <f t="shared" si="210"/>
        <v>0</v>
      </c>
      <c r="CK154" s="84">
        <f t="shared" si="210"/>
        <v>0</v>
      </c>
      <c r="CL154" s="84">
        <f t="shared" si="210"/>
        <v>0</v>
      </c>
      <c r="CM154" s="84">
        <f t="shared" si="210"/>
        <v>0</v>
      </c>
      <c r="CN154" s="84">
        <f t="shared" si="210"/>
        <v>11280.8</v>
      </c>
      <c r="CO154" s="84">
        <f t="shared" si="210"/>
        <v>5156.49197</v>
      </c>
      <c r="CP154" s="84">
        <f t="shared" si="67"/>
        <v>45.710339426281827</v>
      </c>
      <c r="CQ154" s="84">
        <f t="shared" si="210"/>
        <v>0</v>
      </c>
      <c r="CR154" s="84">
        <f t="shared" si="210"/>
        <v>0</v>
      </c>
      <c r="CS154" s="84">
        <f t="shared" si="210"/>
        <v>0</v>
      </c>
      <c r="CT154" s="84">
        <f t="shared" si="210"/>
        <v>0</v>
      </c>
      <c r="CU154" s="84">
        <f t="shared" si="210"/>
        <v>0</v>
      </c>
      <c r="CV154" s="84">
        <f t="shared" si="210"/>
        <v>0</v>
      </c>
      <c r="CW154" s="84">
        <f t="shared" ref="CW154:CY154" si="211">CW155+CW156+CW157+CW158+CW159+CW160+CW161+CW162+CW163+CW164</f>
        <v>13097.6</v>
      </c>
      <c r="CX154" s="84">
        <f t="shared" si="211"/>
        <v>0</v>
      </c>
      <c r="CY154" s="84">
        <f t="shared" si="211"/>
        <v>0</v>
      </c>
      <c r="CZ154" s="84">
        <f t="shared" ref="CZ154:DB154" si="212">CZ155+CZ156+CZ157+CZ158+CZ159+CZ160+CZ161+CZ162+CZ163+CZ164</f>
        <v>0</v>
      </c>
      <c r="DA154" s="84">
        <f t="shared" si="212"/>
        <v>0</v>
      </c>
      <c r="DB154" s="84">
        <f t="shared" si="212"/>
        <v>0</v>
      </c>
      <c r="DC154" s="84">
        <f t="shared" ref="DC154:DE154" si="213">DC155+DC156+DC157+DC158+DC159+DC160+DC161+DC162+DC163+DC164</f>
        <v>1890.4</v>
      </c>
      <c r="DD154" s="84">
        <f t="shared" si="213"/>
        <v>0</v>
      </c>
      <c r="DE154" s="84">
        <f t="shared" si="213"/>
        <v>0</v>
      </c>
      <c r="DF154" s="84">
        <f t="shared" ref="DF154:DG154" si="214">DF155+DF156+DF157+DF158+DF159+DF160+DF161+DF162+DF163+DF164</f>
        <v>4706.2</v>
      </c>
      <c r="DG154" s="84">
        <f t="shared" si="214"/>
        <v>34.329980000000006</v>
      </c>
      <c r="DH154" s="84">
        <f t="shared" si="202"/>
        <v>0.72946283625855268</v>
      </c>
    </row>
    <row r="155" spans="1:112" s="35" customFormat="1" ht="15.75" customHeight="1" x14ac:dyDescent="0.25">
      <c r="A155" s="59" t="s">
        <v>366</v>
      </c>
      <c r="B155" s="119">
        <f t="shared" si="191"/>
        <v>62776.640820000001</v>
      </c>
      <c r="C155" s="119">
        <f t="shared" si="191"/>
        <v>15624.360540000003</v>
      </c>
      <c r="D155" s="14">
        <f t="shared" si="58"/>
        <v>24.888812679225488</v>
      </c>
      <c r="E155" s="15">
        <v>1187.5</v>
      </c>
      <c r="F155" s="15">
        <v>1187.4966999999999</v>
      </c>
      <c r="G155" s="14">
        <f>F155/E155*100</f>
        <v>99.99972210526316</v>
      </c>
      <c r="H155" s="15"/>
      <c r="I155" s="15"/>
      <c r="J155" s="14"/>
      <c r="K155" s="14">
        <v>349.6</v>
      </c>
      <c r="L155" s="14">
        <v>349.65</v>
      </c>
      <c r="M155" s="15">
        <f t="shared" si="205"/>
        <v>100.01430205949656</v>
      </c>
      <c r="N155" s="14"/>
      <c r="O155" s="14"/>
      <c r="P155" s="15"/>
      <c r="Q155" s="15">
        <v>0</v>
      </c>
      <c r="R155" s="15">
        <v>0</v>
      </c>
      <c r="S155" s="14"/>
      <c r="T155" s="15"/>
      <c r="U155" s="15"/>
      <c r="V155" s="15"/>
      <c r="W155" s="15">
        <v>102.04082</v>
      </c>
      <c r="X155" s="15">
        <v>102.04082</v>
      </c>
      <c r="Y155" s="14">
        <f>X155/W155*100</f>
        <v>100</v>
      </c>
      <c r="Z155" s="15"/>
      <c r="AA155" s="15"/>
      <c r="AB155" s="14"/>
      <c r="AC155" s="15"/>
      <c r="AD155" s="15"/>
      <c r="AE155" s="14"/>
      <c r="AF155" s="14"/>
      <c r="AG155" s="14"/>
      <c r="AH155" s="14"/>
      <c r="AI155" s="15">
        <v>0</v>
      </c>
      <c r="AJ155" s="15"/>
      <c r="AK155" s="14"/>
      <c r="AL155" s="15">
        <v>19221.400000000001</v>
      </c>
      <c r="AM155" s="15">
        <v>6668.4199400000007</v>
      </c>
      <c r="AN155" s="15">
        <f t="shared" si="64"/>
        <v>34.692685964601957</v>
      </c>
      <c r="AO155" s="15"/>
      <c r="AP155" s="15"/>
      <c r="AQ155" s="15"/>
      <c r="AR155" s="15"/>
      <c r="AS155" s="15"/>
      <c r="AT155" s="15"/>
      <c r="AU155" s="15"/>
      <c r="AV155" s="15"/>
      <c r="AW155" s="100"/>
      <c r="AX155" s="15"/>
      <c r="AY155" s="15"/>
      <c r="AZ155" s="100"/>
      <c r="BA155" s="15">
        <v>5071.3</v>
      </c>
      <c r="BB155" s="15">
        <v>2091.60115</v>
      </c>
      <c r="BC155" s="15">
        <f t="shared" si="82"/>
        <v>41.243885197089504</v>
      </c>
      <c r="BD155" s="15"/>
      <c r="BE155" s="100"/>
      <c r="BF155" s="14"/>
      <c r="BG155" s="15"/>
      <c r="BH155" s="100"/>
      <c r="BI155" s="100"/>
      <c r="BJ155" s="15"/>
      <c r="BK155" s="100"/>
      <c r="BL155" s="14"/>
      <c r="BM155" s="15"/>
      <c r="BN155" s="100"/>
      <c r="BO155" s="100"/>
      <c r="BP155" s="15"/>
      <c r="BQ155" s="100"/>
      <c r="BR155" s="100"/>
      <c r="BS155" s="15"/>
      <c r="BT155" s="100"/>
      <c r="BU155" s="100"/>
      <c r="BV155" s="15"/>
      <c r="BW155" s="15"/>
      <c r="BX155" s="100"/>
      <c r="BY155" s="15"/>
      <c r="BZ155" s="100"/>
      <c r="CA155" s="100"/>
      <c r="CB155" s="15">
        <v>230.3</v>
      </c>
      <c r="CC155" s="100"/>
      <c r="CD155" s="100"/>
      <c r="CE155" s="15">
        <v>5639.5</v>
      </c>
      <c r="CF155" s="15">
        <v>34.329980000000006</v>
      </c>
      <c r="CG155" s="15">
        <f>CF155/CE155*100</f>
        <v>0.6087415551024028</v>
      </c>
      <c r="CH155" s="15"/>
      <c r="CI155" s="100"/>
      <c r="CJ155" s="100"/>
      <c r="CK155" s="15"/>
      <c r="CL155" s="100"/>
      <c r="CM155" s="100"/>
      <c r="CN155" s="15">
        <v>11280.8</v>
      </c>
      <c r="CO155" s="15">
        <v>5156.49197</v>
      </c>
      <c r="CP155" s="15">
        <f t="shared" si="67"/>
        <v>45.710339426281827</v>
      </c>
      <c r="CQ155" s="15"/>
      <c r="CR155" s="100"/>
      <c r="CS155" s="100"/>
      <c r="CT155" s="15"/>
      <c r="CU155" s="100"/>
      <c r="CV155" s="100"/>
      <c r="CW155" s="15">
        <v>13097.6</v>
      </c>
      <c r="CX155" s="100"/>
      <c r="CY155" s="100"/>
      <c r="CZ155" s="15"/>
      <c r="DA155" s="100"/>
      <c r="DB155" s="100"/>
      <c r="DC155" s="15">
        <v>1890.4</v>
      </c>
      <c r="DD155" s="100"/>
      <c r="DE155" s="100"/>
      <c r="DF155" s="15">
        <v>4706.2</v>
      </c>
      <c r="DG155" s="15">
        <v>34.329980000000006</v>
      </c>
      <c r="DH155" s="15">
        <f t="shared" si="202"/>
        <v>0.72946283625855268</v>
      </c>
    </row>
    <row r="156" spans="1:112" s="35" customFormat="1" ht="15.75" x14ac:dyDescent="0.25">
      <c r="A156" s="59" t="s">
        <v>567</v>
      </c>
      <c r="B156" s="119">
        <f t="shared" si="191"/>
        <v>2699.9</v>
      </c>
      <c r="C156" s="119">
        <f t="shared" si="191"/>
        <v>913.09440999999993</v>
      </c>
      <c r="D156" s="14">
        <f>C156/B156*100</f>
        <v>33.819564057928069</v>
      </c>
      <c r="E156" s="14"/>
      <c r="F156" s="14"/>
      <c r="G156" s="14"/>
      <c r="H156" s="14"/>
      <c r="I156" s="14"/>
      <c r="J156" s="14"/>
      <c r="K156" s="14"/>
      <c r="L156" s="14"/>
      <c r="M156" s="15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>
        <v>2199.9</v>
      </c>
      <c r="AJ156" s="14">
        <v>413.09440999999998</v>
      </c>
      <c r="AK156" s="14">
        <f>AJ156/AI156*100</f>
        <v>18.777872176008</v>
      </c>
      <c r="AL156" s="108"/>
      <c r="AM156" s="108"/>
      <c r="AN156" s="108"/>
      <c r="AO156" s="14"/>
      <c r="AP156" s="14"/>
      <c r="AQ156" s="101"/>
      <c r="AR156" s="14"/>
      <c r="AS156" s="14"/>
      <c r="AT156" s="101"/>
      <c r="AU156" s="14"/>
      <c r="AV156" s="14"/>
      <c r="AW156" s="101"/>
      <c r="AX156" s="14"/>
      <c r="AY156" s="14"/>
      <c r="AZ156" s="101"/>
      <c r="BA156" s="14"/>
      <c r="BB156" s="14"/>
      <c r="BC156" s="101"/>
      <c r="BD156" s="14"/>
      <c r="BE156" s="14"/>
      <c r="BF156" s="14"/>
      <c r="BG156" s="14"/>
      <c r="BH156" s="14"/>
      <c r="BI156" s="14"/>
      <c r="BJ156" s="14">
        <v>500</v>
      </c>
      <c r="BK156" s="14">
        <v>500</v>
      </c>
      <c r="BL156" s="14">
        <f>BK156/BJ156*100</f>
        <v>100</v>
      </c>
      <c r="BM156" s="14"/>
      <c r="BN156" s="14"/>
      <c r="BO156" s="101"/>
      <c r="BP156" s="14"/>
      <c r="BQ156" s="14"/>
      <c r="BR156" s="101"/>
      <c r="BS156" s="14"/>
      <c r="BT156" s="14"/>
      <c r="BU156" s="101"/>
      <c r="BV156" s="14"/>
      <c r="BW156" s="14"/>
      <c r="BX156" s="101"/>
      <c r="BY156" s="14"/>
      <c r="BZ156" s="14"/>
      <c r="CA156" s="101"/>
      <c r="CB156" s="14"/>
      <c r="CC156" s="14"/>
      <c r="CD156" s="101"/>
      <c r="CE156" s="14"/>
      <c r="CF156" s="14"/>
      <c r="CG156" s="101"/>
      <c r="CH156" s="14"/>
      <c r="CI156" s="14"/>
      <c r="CJ156" s="101"/>
      <c r="CK156" s="15"/>
      <c r="CL156" s="14"/>
      <c r="CM156" s="101"/>
      <c r="CN156" s="15"/>
      <c r="CO156" s="14"/>
      <c r="CP156" s="101"/>
      <c r="CQ156" s="15"/>
      <c r="CR156" s="14"/>
      <c r="CS156" s="101"/>
      <c r="CT156" s="15"/>
      <c r="CU156" s="14"/>
      <c r="CV156" s="101"/>
      <c r="CW156" s="15"/>
      <c r="CX156" s="14"/>
      <c r="CY156" s="101"/>
      <c r="CZ156" s="15"/>
      <c r="DA156" s="14"/>
      <c r="DB156" s="101"/>
      <c r="DC156" s="15"/>
      <c r="DD156" s="14"/>
      <c r="DE156" s="101"/>
      <c r="DF156" s="15"/>
      <c r="DG156" s="14"/>
      <c r="DH156" s="101"/>
    </row>
    <row r="157" spans="1:112" s="35" customFormat="1" ht="15.75" x14ac:dyDescent="0.25">
      <c r="A157" s="59" t="s">
        <v>365</v>
      </c>
      <c r="B157" s="119">
        <f t="shared" si="191"/>
        <v>585</v>
      </c>
      <c r="C157" s="119">
        <f t="shared" si="191"/>
        <v>0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5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>
        <v>585</v>
      </c>
      <c r="AG157" s="14"/>
      <c r="AH157" s="14"/>
      <c r="AI157" s="14"/>
      <c r="AJ157" s="14"/>
      <c r="AK157" s="14"/>
      <c r="AL157" s="108"/>
      <c r="AM157" s="108"/>
      <c r="AN157" s="108"/>
      <c r="AO157" s="14"/>
      <c r="AP157" s="14"/>
      <c r="AQ157" s="101"/>
      <c r="AR157" s="14"/>
      <c r="AS157" s="14"/>
      <c r="AT157" s="101"/>
      <c r="AU157" s="14"/>
      <c r="AV157" s="14"/>
      <c r="AW157" s="101"/>
      <c r="AX157" s="14"/>
      <c r="AY157" s="14"/>
      <c r="AZ157" s="101"/>
      <c r="BA157" s="14"/>
      <c r="BB157" s="14"/>
      <c r="BC157" s="101"/>
      <c r="BD157" s="14"/>
      <c r="BE157" s="14"/>
      <c r="BF157" s="14"/>
      <c r="BG157" s="14"/>
      <c r="BH157" s="14"/>
      <c r="BI157" s="101"/>
      <c r="BJ157" s="14"/>
      <c r="BK157" s="14"/>
      <c r="BL157" s="101"/>
      <c r="BM157" s="14"/>
      <c r="BN157" s="14"/>
      <c r="BO157" s="101"/>
      <c r="BP157" s="14"/>
      <c r="BQ157" s="14"/>
      <c r="BR157" s="101"/>
      <c r="BS157" s="14"/>
      <c r="BT157" s="14"/>
      <c r="BU157" s="101"/>
      <c r="BV157" s="14"/>
      <c r="BW157" s="14"/>
      <c r="BX157" s="101"/>
      <c r="BY157" s="14"/>
      <c r="BZ157" s="14"/>
      <c r="CA157" s="101"/>
      <c r="CB157" s="14"/>
      <c r="CC157" s="14"/>
      <c r="CD157" s="101"/>
      <c r="CE157" s="14"/>
      <c r="CF157" s="14"/>
      <c r="CG157" s="101"/>
      <c r="CH157" s="14"/>
      <c r="CI157" s="14"/>
      <c r="CJ157" s="101"/>
      <c r="CK157" s="15"/>
      <c r="CL157" s="14"/>
      <c r="CM157" s="101"/>
      <c r="CN157" s="15"/>
      <c r="CO157" s="14"/>
      <c r="CP157" s="101"/>
      <c r="CQ157" s="15"/>
      <c r="CR157" s="14"/>
      <c r="CS157" s="101"/>
      <c r="CT157" s="15"/>
      <c r="CU157" s="14"/>
      <c r="CV157" s="101"/>
      <c r="CW157" s="15"/>
      <c r="CX157" s="14"/>
      <c r="CY157" s="101"/>
      <c r="CZ157" s="15"/>
      <c r="DA157" s="14"/>
      <c r="DB157" s="101"/>
      <c r="DC157" s="15"/>
      <c r="DD157" s="14"/>
      <c r="DE157" s="101"/>
      <c r="DF157" s="15"/>
      <c r="DG157" s="14"/>
      <c r="DH157" s="101"/>
    </row>
    <row r="158" spans="1:112" s="35" customFormat="1" ht="15.75" x14ac:dyDescent="0.25">
      <c r="A158" s="59" t="s">
        <v>568</v>
      </c>
      <c r="B158" s="119">
        <f t="shared" si="191"/>
        <v>406.7</v>
      </c>
      <c r="C158" s="119">
        <f t="shared" si="191"/>
        <v>406.7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5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08"/>
      <c r="AM158" s="108"/>
      <c r="AN158" s="108"/>
      <c r="AO158" s="14"/>
      <c r="AP158" s="14"/>
      <c r="AQ158" s="101"/>
      <c r="AR158" s="14"/>
      <c r="AS158" s="14"/>
      <c r="AT158" s="101"/>
      <c r="AU158" s="14"/>
      <c r="AV158" s="14"/>
      <c r="AW158" s="101"/>
      <c r="AX158" s="14"/>
      <c r="AY158" s="14"/>
      <c r="AZ158" s="101"/>
      <c r="BA158" s="14"/>
      <c r="BB158" s="14"/>
      <c r="BC158" s="101"/>
      <c r="BD158" s="14"/>
      <c r="BE158" s="14"/>
      <c r="BF158" s="14"/>
      <c r="BG158" s="14"/>
      <c r="BH158" s="14"/>
      <c r="BI158" s="101"/>
      <c r="BJ158" s="14"/>
      <c r="BK158" s="14"/>
      <c r="BL158" s="101"/>
      <c r="BM158" s="14"/>
      <c r="BN158" s="14"/>
      <c r="BO158" s="101"/>
      <c r="BP158" s="14"/>
      <c r="BQ158" s="14"/>
      <c r="BR158" s="101"/>
      <c r="BS158" s="14"/>
      <c r="BT158" s="14"/>
      <c r="BU158" s="101"/>
      <c r="BV158" s="15">
        <v>406.7</v>
      </c>
      <c r="BW158" s="15">
        <v>406.7</v>
      </c>
      <c r="BX158" s="15">
        <f>BW158/BV158*100</f>
        <v>100</v>
      </c>
      <c r="BY158" s="14"/>
      <c r="BZ158" s="14"/>
      <c r="CA158" s="101"/>
      <c r="CB158" s="14"/>
      <c r="CC158" s="14"/>
      <c r="CD158" s="101"/>
      <c r="CE158" s="14"/>
      <c r="CF158" s="14"/>
      <c r="CG158" s="101"/>
      <c r="CH158" s="14"/>
      <c r="CI158" s="14"/>
      <c r="CJ158" s="101"/>
      <c r="CK158" s="15"/>
      <c r="CL158" s="14"/>
      <c r="CM158" s="101"/>
      <c r="CN158" s="15"/>
      <c r="CO158" s="14"/>
      <c r="CP158" s="101"/>
      <c r="CQ158" s="15"/>
      <c r="CR158" s="14"/>
      <c r="CS158" s="101"/>
      <c r="CT158" s="15"/>
      <c r="CU158" s="14"/>
      <c r="CV158" s="101"/>
      <c r="CW158" s="15"/>
      <c r="CX158" s="14"/>
      <c r="CY158" s="101"/>
      <c r="CZ158" s="15"/>
      <c r="DA158" s="14"/>
      <c r="DB158" s="101"/>
      <c r="DC158" s="15"/>
      <c r="DD158" s="14"/>
      <c r="DE158" s="101"/>
      <c r="DF158" s="15"/>
      <c r="DG158" s="14"/>
      <c r="DH158" s="101"/>
    </row>
    <row r="159" spans="1:112" s="35" customFormat="1" ht="15.75" x14ac:dyDescent="0.25">
      <c r="A159" s="59" t="s">
        <v>569</v>
      </c>
      <c r="B159" s="119">
        <f t="shared" si="191"/>
        <v>1000</v>
      </c>
      <c r="C159" s="119">
        <f t="shared" si="191"/>
        <v>0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5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>
        <v>1000</v>
      </c>
      <c r="AG159" s="14"/>
      <c r="AH159" s="14"/>
      <c r="AI159" s="14"/>
      <c r="AJ159" s="14"/>
      <c r="AK159" s="14"/>
      <c r="AL159" s="108"/>
      <c r="AM159" s="108"/>
      <c r="AN159" s="108"/>
      <c r="AO159" s="14"/>
      <c r="AP159" s="14"/>
      <c r="AQ159" s="101"/>
      <c r="AR159" s="14"/>
      <c r="AS159" s="14"/>
      <c r="AT159" s="101"/>
      <c r="AU159" s="14"/>
      <c r="AV159" s="14"/>
      <c r="AW159" s="101"/>
      <c r="AX159" s="14"/>
      <c r="AY159" s="14"/>
      <c r="AZ159" s="101"/>
      <c r="BA159" s="14"/>
      <c r="BB159" s="14"/>
      <c r="BC159" s="101"/>
      <c r="BD159" s="14"/>
      <c r="BE159" s="14"/>
      <c r="BF159" s="14"/>
      <c r="BG159" s="14"/>
      <c r="BH159" s="14"/>
      <c r="BI159" s="101"/>
      <c r="BJ159" s="14"/>
      <c r="BK159" s="14"/>
      <c r="BL159" s="101"/>
      <c r="BM159" s="14"/>
      <c r="BN159" s="14"/>
      <c r="BO159" s="101"/>
      <c r="BP159" s="14"/>
      <c r="BQ159" s="14"/>
      <c r="BR159" s="101"/>
      <c r="BS159" s="14"/>
      <c r="BT159" s="14"/>
      <c r="BU159" s="101"/>
      <c r="BV159" s="14"/>
      <c r="BW159" s="14"/>
      <c r="BX159" s="101"/>
      <c r="BY159" s="14"/>
      <c r="BZ159" s="14"/>
      <c r="CA159" s="101"/>
      <c r="CB159" s="14"/>
      <c r="CC159" s="14"/>
      <c r="CD159" s="101"/>
      <c r="CE159" s="14"/>
      <c r="CF159" s="14"/>
      <c r="CG159" s="101"/>
      <c r="CH159" s="14"/>
      <c r="CI159" s="14"/>
      <c r="CJ159" s="101"/>
      <c r="CK159" s="15"/>
      <c r="CL159" s="14"/>
      <c r="CM159" s="101"/>
      <c r="CN159" s="15"/>
      <c r="CO159" s="14"/>
      <c r="CP159" s="101"/>
      <c r="CQ159" s="15"/>
      <c r="CR159" s="14"/>
      <c r="CS159" s="101"/>
      <c r="CT159" s="15"/>
      <c r="CU159" s="14"/>
      <c r="CV159" s="101"/>
      <c r="CW159" s="15"/>
      <c r="CX159" s="14"/>
      <c r="CY159" s="101"/>
      <c r="CZ159" s="15"/>
      <c r="DA159" s="14"/>
      <c r="DB159" s="101"/>
      <c r="DC159" s="15"/>
      <c r="DD159" s="14"/>
      <c r="DE159" s="101"/>
      <c r="DF159" s="15"/>
      <c r="DG159" s="14"/>
      <c r="DH159" s="101"/>
    </row>
    <row r="160" spans="1:112" s="35" customFormat="1" ht="15.75" x14ac:dyDescent="0.25">
      <c r="A160" s="59" t="s">
        <v>570</v>
      </c>
      <c r="B160" s="119">
        <f t="shared" si="191"/>
        <v>10816.81</v>
      </c>
      <c r="C160" s="119">
        <f t="shared" si="191"/>
        <v>150.11510999999999</v>
      </c>
      <c r="D160" s="14">
        <f>C160/B160*100</f>
        <v>1.3877946455563146</v>
      </c>
      <c r="E160" s="14"/>
      <c r="F160" s="14"/>
      <c r="G160" s="14"/>
      <c r="H160" s="14"/>
      <c r="I160" s="14"/>
      <c r="J160" s="14"/>
      <c r="K160" s="14"/>
      <c r="L160" s="14"/>
      <c r="M160" s="15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08"/>
      <c r="AM160" s="108"/>
      <c r="AN160" s="108"/>
      <c r="AO160" s="14"/>
      <c r="AP160" s="14"/>
      <c r="AQ160" s="101"/>
      <c r="AR160" s="14"/>
      <c r="AS160" s="14"/>
      <c r="AT160" s="101"/>
      <c r="AU160" s="14"/>
      <c r="AV160" s="14"/>
      <c r="AW160" s="101"/>
      <c r="AX160" s="14"/>
      <c r="AY160" s="14"/>
      <c r="AZ160" s="101"/>
      <c r="BA160" s="14"/>
      <c r="BB160" s="14"/>
      <c r="BC160" s="101"/>
      <c r="BD160" s="14">
        <v>10816.81</v>
      </c>
      <c r="BE160" s="14">
        <v>150.11510999999999</v>
      </c>
      <c r="BF160" s="14">
        <f>BE160/BD160*100</f>
        <v>1.3877946455563146</v>
      </c>
      <c r="BG160" s="14"/>
      <c r="BH160" s="14"/>
      <c r="BI160" s="101"/>
      <c r="BJ160" s="14"/>
      <c r="BK160" s="14"/>
      <c r="BL160" s="101"/>
      <c r="BM160" s="14"/>
      <c r="BN160" s="14"/>
      <c r="BO160" s="101"/>
      <c r="BP160" s="14"/>
      <c r="BQ160" s="14"/>
      <c r="BR160" s="101"/>
      <c r="BS160" s="14"/>
      <c r="BT160" s="14"/>
      <c r="BU160" s="101"/>
      <c r="BV160" s="14"/>
      <c r="BW160" s="14"/>
      <c r="BX160" s="14"/>
      <c r="BY160" s="14"/>
      <c r="BZ160" s="14"/>
      <c r="CA160" s="101"/>
      <c r="CB160" s="14"/>
      <c r="CC160" s="14"/>
      <c r="CD160" s="101"/>
      <c r="CE160" s="14"/>
      <c r="CF160" s="14"/>
      <c r="CG160" s="101"/>
      <c r="CH160" s="14"/>
      <c r="CI160" s="14"/>
      <c r="CJ160" s="101"/>
      <c r="CK160" s="15"/>
      <c r="CL160" s="14"/>
      <c r="CM160" s="101"/>
      <c r="CN160" s="15"/>
      <c r="CO160" s="14"/>
      <c r="CP160" s="101"/>
      <c r="CQ160" s="15"/>
      <c r="CR160" s="14"/>
      <c r="CS160" s="101"/>
      <c r="CT160" s="15"/>
      <c r="CU160" s="14"/>
      <c r="CV160" s="101"/>
      <c r="CW160" s="15"/>
      <c r="CX160" s="14"/>
      <c r="CY160" s="101"/>
      <c r="CZ160" s="15"/>
      <c r="DA160" s="14"/>
      <c r="DB160" s="101"/>
      <c r="DC160" s="15"/>
      <c r="DD160" s="14"/>
      <c r="DE160" s="101"/>
      <c r="DF160" s="15"/>
      <c r="DG160" s="14"/>
      <c r="DH160" s="101"/>
    </row>
    <row r="161" spans="1:112" s="35" customFormat="1" ht="15.75" x14ac:dyDescent="0.25">
      <c r="A161" s="59" t="s">
        <v>571</v>
      </c>
      <c r="B161" s="119">
        <f t="shared" si="191"/>
        <v>400.33100000000002</v>
      </c>
      <c r="C161" s="119">
        <f t="shared" si="191"/>
        <v>0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5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>
        <v>400.33100000000002</v>
      </c>
      <c r="AG161" s="14"/>
      <c r="AH161" s="14"/>
      <c r="AI161" s="14"/>
      <c r="AJ161" s="14"/>
      <c r="AK161" s="14"/>
      <c r="AL161" s="108"/>
      <c r="AM161" s="108"/>
      <c r="AN161" s="108"/>
      <c r="AO161" s="14"/>
      <c r="AP161" s="14"/>
      <c r="AQ161" s="101"/>
      <c r="AR161" s="14"/>
      <c r="AS161" s="14"/>
      <c r="AT161" s="101"/>
      <c r="AU161" s="14"/>
      <c r="AV161" s="14"/>
      <c r="AW161" s="101"/>
      <c r="AX161" s="14"/>
      <c r="AY161" s="14"/>
      <c r="AZ161" s="101"/>
      <c r="BA161" s="14"/>
      <c r="BB161" s="14"/>
      <c r="BC161" s="101"/>
      <c r="BD161" s="14"/>
      <c r="BE161" s="14"/>
      <c r="BF161" s="101"/>
      <c r="BG161" s="14"/>
      <c r="BH161" s="14"/>
      <c r="BI161" s="101"/>
      <c r="BJ161" s="14"/>
      <c r="BK161" s="14"/>
      <c r="BL161" s="101"/>
      <c r="BM161" s="14"/>
      <c r="BN161" s="14"/>
      <c r="BO161" s="101"/>
      <c r="BP161" s="14"/>
      <c r="BQ161" s="14"/>
      <c r="BR161" s="101"/>
      <c r="BS161" s="14"/>
      <c r="BT161" s="14"/>
      <c r="BU161" s="101"/>
      <c r="BV161" s="14"/>
      <c r="BW161" s="14"/>
      <c r="BX161" s="14"/>
      <c r="BY161" s="14"/>
      <c r="BZ161" s="14"/>
      <c r="CA161" s="101"/>
      <c r="CB161" s="14"/>
      <c r="CC161" s="14"/>
      <c r="CD161" s="101"/>
      <c r="CE161" s="14"/>
      <c r="CF161" s="14"/>
      <c r="CG161" s="101"/>
      <c r="CH161" s="14"/>
      <c r="CI161" s="14"/>
      <c r="CJ161" s="101"/>
      <c r="CK161" s="15"/>
      <c r="CL161" s="14"/>
      <c r="CM161" s="101"/>
      <c r="CN161" s="15"/>
      <c r="CO161" s="14"/>
      <c r="CP161" s="101"/>
      <c r="CQ161" s="15"/>
      <c r="CR161" s="14"/>
      <c r="CS161" s="101"/>
      <c r="CT161" s="15"/>
      <c r="CU161" s="14"/>
      <c r="CV161" s="101"/>
      <c r="CW161" s="15"/>
      <c r="CX161" s="14"/>
      <c r="CY161" s="101"/>
      <c r="CZ161" s="15"/>
      <c r="DA161" s="14"/>
      <c r="DB161" s="101"/>
      <c r="DC161" s="15"/>
      <c r="DD161" s="14"/>
      <c r="DE161" s="101"/>
      <c r="DF161" s="15"/>
      <c r="DG161" s="14"/>
      <c r="DH161" s="101"/>
    </row>
    <row r="162" spans="1:112" s="35" customFormat="1" ht="15.75" x14ac:dyDescent="0.25">
      <c r="A162" s="59" t="s">
        <v>572</v>
      </c>
      <c r="B162" s="119">
        <f t="shared" si="191"/>
        <v>0</v>
      </c>
      <c r="C162" s="119">
        <f t="shared" si="191"/>
        <v>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5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08"/>
      <c r="AM162" s="108"/>
      <c r="AN162" s="108"/>
      <c r="AO162" s="14"/>
      <c r="AP162" s="14"/>
      <c r="AQ162" s="101"/>
      <c r="AR162" s="14"/>
      <c r="AS162" s="14"/>
      <c r="AT162" s="101"/>
      <c r="AU162" s="14"/>
      <c r="AV162" s="14"/>
      <c r="AW162" s="101"/>
      <c r="AX162" s="14"/>
      <c r="AY162" s="14"/>
      <c r="AZ162" s="101"/>
      <c r="BA162" s="14"/>
      <c r="BB162" s="14"/>
      <c r="BC162" s="101"/>
      <c r="BD162" s="14"/>
      <c r="BE162" s="14"/>
      <c r="BF162" s="101"/>
      <c r="BG162" s="14"/>
      <c r="BH162" s="14"/>
      <c r="BI162" s="101"/>
      <c r="BJ162" s="14"/>
      <c r="BK162" s="14"/>
      <c r="BL162" s="101"/>
      <c r="BM162" s="14"/>
      <c r="BN162" s="14"/>
      <c r="BO162" s="101"/>
      <c r="BP162" s="14"/>
      <c r="BQ162" s="14"/>
      <c r="BR162" s="101"/>
      <c r="BS162" s="14"/>
      <c r="BT162" s="14"/>
      <c r="BU162" s="101"/>
      <c r="BV162" s="14"/>
      <c r="BW162" s="14"/>
      <c r="BX162" s="14"/>
      <c r="BY162" s="14"/>
      <c r="BZ162" s="14"/>
      <c r="CA162" s="101"/>
      <c r="CB162" s="14"/>
      <c r="CC162" s="14"/>
      <c r="CD162" s="101"/>
      <c r="CE162" s="14"/>
      <c r="CF162" s="14"/>
      <c r="CG162" s="101"/>
      <c r="CH162" s="14"/>
      <c r="CI162" s="14"/>
      <c r="CJ162" s="101"/>
      <c r="CK162" s="15"/>
      <c r="CL162" s="14"/>
      <c r="CM162" s="101"/>
      <c r="CN162" s="15"/>
      <c r="CO162" s="14"/>
      <c r="CP162" s="101"/>
      <c r="CQ162" s="15"/>
      <c r="CR162" s="14"/>
      <c r="CS162" s="101"/>
      <c r="CT162" s="15"/>
      <c r="CU162" s="14"/>
      <c r="CV162" s="101"/>
      <c r="CW162" s="15"/>
      <c r="CX162" s="14"/>
      <c r="CY162" s="101"/>
      <c r="CZ162" s="15"/>
      <c r="DA162" s="14"/>
      <c r="DB162" s="101"/>
      <c r="DC162" s="15"/>
      <c r="DD162" s="14"/>
      <c r="DE162" s="101"/>
      <c r="DF162" s="15"/>
      <c r="DG162" s="14"/>
      <c r="DH162" s="101"/>
    </row>
    <row r="163" spans="1:112" s="35" customFormat="1" ht="15.75" x14ac:dyDescent="0.25">
      <c r="A163" s="80" t="s">
        <v>573</v>
      </c>
      <c r="B163" s="119">
        <f t="shared" si="191"/>
        <v>281.536</v>
      </c>
      <c r="C163" s="119">
        <f t="shared" si="191"/>
        <v>0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5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>
        <v>281.536</v>
      </c>
      <c r="AG163" s="14"/>
      <c r="AH163" s="14"/>
      <c r="AI163" s="14"/>
      <c r="AJ163" s="14"/>
      <c r="AK163" s="14"/>
      <c r="AL163" s="108"/>
      <c r="AM163" s="108"/>
      <c r="AN163" s="108"/>
      <c r="AO163" s="14"/>
      <c r="AP163" s="14"/>
      <c r="AQ163" s="101"/>
      <c r="AR163" s="14"/>
      <c r="AS163" s="14"/>
      <c r="AT163" s="101"/>
      <c r="AU163" s="14"/>
      <c r="AV163" s="14"/>
      <c r="AW163" s="101"/>
      <c r="AX163" s="14"/>
      <c r="AY163" s="14"/>
      <c r="AZ163" s="101"/>
      <c r="BA163" s="14"/>
      <c r="BB163" s="14"/>
      <c r="BC163" s="101"/>
      <c r="BD163" s="14"/>
      <c r="BE163" s="14"/>
      <c r="BF163" s="101"/>
      <c r="BG163" s="14"/>
      <c r="BH163" s="14"/>
      <c r="BI163" s="101"/>
      <c r="BJ163" s="14"/>
      <c r="BK163" s="14"/>
      <c r="BL163" s="101"/>
      <c r="BM163" s="14"/>
      <c r="BN163" s="14"/>
      <c r="BO163" s="101"/>
      <c r="BP163" s="14"/>
      <c r="BQ163" s="14"/>
      <c r="BR163" s="101"/>
      <c r="BS163" s="14"/>
      <c r="BT163" s="14"/>
      <c r="BU163" s="101"/>
      <c r="BV163" s="14"/>
      <c r="BW163" s="14"/>
      <c r="BX163" s="14"/>
      <c r="BY163" s="14"/>
      <c r="BZ163" s="14"/>
      <c r="CA163" s="101"/>
      <c r="CB163" s="14"/>
      <c r="CC163" s="14"/>
      <c r="CD163" s="101"/>
      <c r="CE163" s="14"/>
      <c r="CF163" s="14"/>
      <c r="CG163" s="101"/>
      <c r="CH163" s="14"/>
      <c r="CI163" s="14"/>
      <c r="CJ163" s="101"/>
      <c r="CK163" s="15"/>
      <c r="CL163" s="14"/>
      <c r="CM163" s="101"/>
      <c r="CN163" s="15"/>
      <c r="CO163" s="14"/>
      <c r="CP163" s="101"/>
      <c r="CQ163" s="15"/>
      <c r="CR163" s="14"/>
      <c r="CS163" s="101"/>
      <c r="CT163" s="15"/>
      <c r="CU163" s="14"/>
      <c r="CV163" s="101"/>
      <c r="CW163" s="15"/>
      <c r="CX163" s="14"/>
      <c r="CY163" s="101"/>
      <c r="CZ163" s="15"/>
      <c r="DA163" s="14"/>
      <c r="DB163" s="101"/>
      <c r="DC163" s="15"/>
      <c r="DD163" s="14"/>
      <c r="DE163" s="101"/>
      <c r="DF163" s="15"/>
      <c r="DG163" s="14"/>
      <c r="DH163" s="101"/>
    </row>
    <row r="164" spans="1:112" s="35" customFormat="1" ht="15.75" x14ac:dyDescent="0.25">
      <c r="A164" s="80" t="s">
        <v>574</v>
      </c>
      <c r="B164" s="119">
        <f t="shared" si="191"/>
        <v>0</v>
      </c>
      <c r="C164" s="119">
        <f t="shared" si="191"/>
        <v>0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5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08"/>
      <c r="AM164" s="108"/>
      <c r="AN164" s="108"/>
      <c r="AO164" s="14"/>
      <c r="AP164" s="14"/>
      <c r="AQ164" s="101"/>
      <c r="AR164" s="14"/>
      <c r="AS164" s="14"/>
      <c r="AT164" s="101"/>
      <c r="AU164" s="14"/>
      <c r="AV164" s="14"/>
      <c r="AW164" s="101"/>
      <c r="AX164" s="14"/>
      <c r="AY164" s="14"/>
      <c r="AZ164" s="101"/>
      <c r="BA164" s="14"/>
      <c r="BB164" s="14"/>
      <c r="BC164" s="101"/>
      <c r="BD164" s="14"/>
      <c r="BE164" s="14"/>
      <c r="BF164" s="101"/>
      <c r="BG164" s="14"/>
      <c r="BH164" s="14"/>
      <c r="BI164" s="101"/>
      <c r="BJ164" s="14"/>
      <c r="BK164" s="14"/>
      <c r="BL164" s="101"/>
      <c r="BM164" s="14"/>
      <c r="BN164" s="14"/>
      <c r="BO164" s="101"/>
      <c r="BP164" s="14"/>
      <c r="BQ164" s="14"/>
      <c r="BR164" s="101"/>
      <c r="BS164" s="14"/>
      <c r="BT164" s="14"/>
      <c r="BU164" s="101"/>
      <c r="BV164" s="14"/>
      <c r="BW164" s="14"/>
      <c r="BX164" s="14"/>
      <c r="BY164" s="14"/>
      <c r="BZ164" s="14"/>
      <c r="CA164" s="101"/>
      <c r="CB164" s="14"/>
      <c r="CC164" s="14"/>
      <c r="CD164" s="101"/>
      <c r="CE164" s="14"/>
      <c r="CF164" s="14"/>
      <c r="CG164" s="101"/>
      <c r="CH164" s="14"/>
      <c r="CI164" s="14"/>
      <c r="CJ164" s="101"/>
      <c r="CK164" s="15"/>
      <c r="CL164" s="14"/>
      <c r="CM164" s="101"/>
      <c r="CN164" s="15"/>
      <c r="CO164" s="14"/>
      <c r="CP164" s="101"/>
      <c r="CQ164" s="15"/>
      <c r="CR164" s="14"/>
      <c r="CS164" s="101"/>
      <c r="CT164" s="15"/>
      <c r="CU164" s="14"/>
      <c r="CV164" s="101"/>
      <c r="CW164" s="15"/>
      <c r="CX164" s="14"/>
      <c r="CY164" s="101"/>
      <c r="CZ164" s="15"/>
      <c r="DA164" s="14"/>
      <c r="DB164" s="101"/>
      <c r="DC164" s="15"/>
      <c r="DD164" s="14"/>
      <c r="DE164" s="101"/>
      <c r="DF164" s="15"/>
      <c r="DG164" s="14"/>
      <c r="DH164" s="101"/>
    </row>
    <row r="165" spans="1:112" s="35" customFormat="1" ht="15.75" x14ac:dyDescent="0.25">
      <c r="A165" s="59" t="s">
        <v>575</v>
      </c>
      <c r="B165" s="119">
        <f t="shared" si="191"/>
        <v>0</v>
      </c>
      <c r="C165" s="119">
        <f t="shared" si="191"/>
        <v>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5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08"/>
      <c r="AM165" s="108"/>
      <c r="AN165" s="108"/>
      <c r="AO165" s="14"/>
      <c r="AP165" s="14"/>
      <c r="AQ165" s="101"/>
      <c r="AR165" s="14"/>
      <c r="AS165" s="14"/>
      <c r="AT165" s="101"/>
      <c r="AU165" s="14"/>
      <c r="AV165" s="14"/>
      <c r="AW165" s="101"/>
      <c r="AX165" s="14"/>
      <c r="AY165" s="14"/>
      <c r="AZ165" s="101"/>
      <c r="BA165" s="14"/>
      <c r="BB165" s="14"/>
      <c r="BC165" s="101"/>
      <c r="BD165" s="14"/>
      <c r="BE165" s="14"/>
      <c r="BF165" s="101"/>
      <c r="BG165" s="14"/>
      <c r="BH165" s="14"/>
      <c r="BI165" s="101"/>
      <c r="BJ165" s="14"/>
      <c r="BK165" s="14"/>
      <c r="BL165" s="101"/>
      <c r="BM165" s="14"/>
      <c r="BN165" s="14"/>
      <c r="BO165" s="101"/>
      <c r="BP165" s="14"/>
      <c r="BQ165" s="14"/>
      <c r="BR165" s="101"/>
      <c r="BS165" s="14"/>
      <c r="BT165" s="14"/>
      <c r="BU165" s="101"/>
      <c r="BV165" s="14"/>
      <c r="BW165" s="14"/>
      <c r="BX165" s="14"/>
      <c r="BY165" s="14"/>
      <c r="BZ165" s="14"/>
      <c r="CA165" s="101"/>
      <c r="CB165" s="14"/>
      <c r="CC165" s="14"/>
      <c r="CD165" s="101"/>
      <c r="CE165" s="14"/>
      <c r="CF165" s="14"/>
      <c r="CG165" s="101"/>
      <c r="CH165" s="14"/>
      <c r="CI165" s="14"/>
      <c r="CJ165" s="101"/>
      <c r="CK165" s="15"/>
      <c r="CL165" s="14"/>
      <c r="CM165" s="101"/>
      <c r="CN165" s="15"/>
      <c r="CO165" s="14"/>
      <c r="CP165" s="101"/>
      <c r="CQ165" s="15"/>
      <c r="CR165" s="14"/>
      <c r="CS165" s="101"/>
      <c r="CT165" s="15"/>
      <c r="CU165" s="14"/>
      <c r="CV165" s="101"/>
      <c r="CW165" s="15"/>
      <c r="CX165" s="14"/>
      <c r="CY165" s="101"/>
      <c r="CZ165" s="15"/>
      <c r="DA165" s="14"/>
      <c r="DB165" s="101"/>
      <c r="DC165" s="15"/>
      <c r="DD165" s="14"/>
      <c r="DE165" s="101"/>
      <c r="DF165" s="15"/>
      <c r="DG165" s="14"/>
      <c r="DH165" s="101"/>
    </row>
    <row r="166" spans="1:112" s="77" customFormat="1" ht="31.5" x14ac:dyDescent="0.25">
      <c r="A166" s="78" t="s">
        <v>372</v>
      </c>
      <c r="B166" s="118">
        <f>E166+H166+K166+N166+Q166+T166+W166+Z166+AC166+AF166+AI166+AL166+AO166+AR166+AU166+AX166+BA166+BD166+BG166+BJ166+BM166+BP166+BS166+BV166+BY166+CB166+CE166+CH166+CK166+CN166+CQ166+CT166+CW166+CZ166+DC166+DF166</f>
        <v>75801.793480000008</v>
      </c>
      <c r="C166" s="118">
        <f t="shared" si="191"/>
        <v>18571.75909</v>
      </c>
      <c r="D166" s="82">
        <f t="shared" ref="D166" si="215">C166/B166*100</f>
        <v>24.500421741208644</v>
      </c>
      <c r="E166" s="84">
        <f>E167+E168+E169+E170+E171+E172+E173+E175+E176+E177</f>
        <v>1187.5</v>
      </c>
      <c r="F166" s="84">
        <f>F167+F168+F169+F170+F171+F172+F173+F175+F176+F177</f>
        <v>472.62299999999999</v>
      </c>
      <c r="G166" s="82">
        <f t="shared" ref="G166:G167" si="216">F166/E166*100</f>
        <v>39.799831578947369</v>
      </c>
      <c r="H166" s="84">
        <f>H167+H168+H169+H170+H171+H172+H173+H175+H176+H177</f>
        <v>0</v>
      </c>
      <c r="I166" s="84">
        <f>I167+I168+I169+I170+I171+I172+I173+I175+I176+I177</f>
        <v>0</v>
      </c>
      <c r="J166" s="84">
        <f>J167+J168+J169+J170+J171+J172+J173+J175+J176+J177</f>
        <v>0</v>
      </c>
      <c r="K166" s="84">
        <f>K167+K168+K169+K170+K171+K172+K173+K175+K176+K177</f>
        <v>561.29999999999995</v>
      </c>
      <c r="L166" s="84">
        <f>L167+L168+L169+L170+L171+L172+L173+L175+L176+L177</f>
        <v>561.33000000000004</v>
      </c>
      <c r="M166" s="84">
        <f t="shared" si="205"/>
        <v>100.00534473543561</v>
      </c>
      <c r="N166" s="84">
        <f t="shared" ref="N166:X166" si="217">N167+N168+N169+N170+N171+N172+N173+N175+N176+N177</f>
        <v>0</v>
      </c>
      <c r="O166" s="84">
        <f t="shared" si="217"/>
        <v>0</v>
      </c>
      <c r="P166" s="84">
        <f t="shared" si="217"/>
        <v>0</v>
      </c>
      <c r="Q166" s="84">
        <f t="shared" si="217"/>
        <v>0</v>
      </c>
      <c r="R166" s="84">
        <f t="shared" si="217"/>
        <v>0</v>
      </c>
      <c r="S166" s="84">
        <f t="shared" si="217"/>
        <v>0</v>
      </c>
      <c r="T166" s="84">
        <f t="shared" si="217"/>
        <v>0</v>
      </c>
      <c r="U166" s="84">
        <f t="shared" si="217"/>
        <v>0</v>
      </c>
      <c r="V166" s="84">
        <f t="shared" si="217"/>
        <v>0</v>
      </c>
      <c r="W166" s="84">
        <f t="shared" si="217"/>
        <v>102.04082</v>
      </c>
      <c r="X166" s="84">
        <f t="shared" si="217"/>
        <v>102.04082</v>
      </c>
      <c r="Y166" s="82">
        <f>X166/W166*100</f>
        <v>100</v>
      </c>
      <c r="Z166" s="84">
        <f t="shared" ref="Z166:AE166" si="218">Z167+Z168+Z169+Z170+Z171+Z172+Z173+Z175+Z176+Z177</f>
        <v>0</v>
      </c>
      <c r="AA166" s="84">
        <f t="shared" si="218"/>
        <v>0</v>
      </c>
      <c r="AB166" s="84">
        <f t="shared" si="218"/>
        <v>0</v>
      </c>
      <c r="AC166" s="84">
        <f t="shared" si="218"/>
        <v>0</v>
      </c>
      <c r="AD166" s="84">
        <f t="shared" si="218"/>
        <v>0</v>
      </c>
      <c r="AE166" s="84">
        <f t="shared" si="218"/>
        <v>0</v>
      </c>
      <c r="AF166" s="84">
        <f>SUM(AF167:AF177)</f>
        <v>2066.0526599999998</v>
      </c>
      <c r="AG166" s="84">
        <f>AG167+AG168+AG169+AG170+AG171+AG172+AG173+AG175+AG176+AG177</f>
        <v>163.36984999999999</v>
      </c>
      <c r="AH166" s="82">
        <f t="shared" ref="AH166" si="219">AG166/AF166*100</f>
        <v>7.9073420132476198</v>
      </c>
      <c r="AI166" s="84">
        <f>AI167+AI168+AI169+AI170+AI171+AI172+AI173+AI175+AI176+AI177</f>
        <v>5000</v>
      </c>
      <c r="AJ166" s="84">
        <f>AJ167+AJ168+AJ169+AJ170+AJ171+AJ172+AJ173+AJ175+AJ176+AJ177</f>
        <v>0</v>
      </c>
      <c r="AK166" s="84">
        <f>AK167+AK168+AK169+AK170+AK171+AK172+AK173+AK175+AK176+AK177</f>
        <v>0</v>
      </c>
      <c r="AL166" s="84">
        <f>AL167+AL168+AL169+AL170+AL171+AL172+AL173+AL175+AL176+AL177</f>
        <v>23365.3</v>
      </c>
      <c r="AM166" s="84">
        <f>AM167+AM168+AM169+AM170+AM171+AM172+AM173+AM175+AM176+AM177</f>
        <v>7295.0961600000001</v>
      </c>
      <c r="AN166" s="84">
        <f t="shared" si="64"/>
        <v>31.221923792975055</v>
      </c>
      <c r="AO166" s="84">
        <f>AO167+AO168+AO169+AO170+AO171+AO172+AO173+AO175+AO176+AO177</f>
        <v>0</v>
      </c>
      <c r="AP166" s="84">
        <f>AP167+AP168+AP169+AP170+AP171+AP172+AP173+AP175+AP176+AP177</f>
        <v>0</v>
      </c>
      <c r="AQ166" s="84">
        <f t="shared" ref="AQ166:CG166" si="220">AQ167+AQ168+AQ169+AQ170+AQ171+AQ172+AQ173+AQ175+AQ176+AQ177</f>
        <v>0</v>
      </c>
      <c r="AR166" s="84">
        <f t="shared" si="220"/>
        <v>5347</v>
      </c>
      <c r="AS166" s="84">
        <f t="shared" si="220"/>
        <v>1604.1</v>
      </c>
      <c r="AT166" s="84">
        <f>AS166/AR166*100</f>
        <v>30</v>
      </c>
      <c r="AU166" s="84">
        <f t="shared" si="220"/>
        <v>0</v>
      </c>
      <c r="AV166" s="84">
        <f t="shared" si="220"/>
        <v>0</v>
      </c>
      <c r="AW166" s="84">
        <f t="shared" si="220"/>
        <v>0</v>
      </c>
      <c r="AX166" s="84">
        <f t="shared" si="220"/>
        <v>0</v>
      </c>
      <c r="AY166" s="84">
        <f t="shared" si="220"/>
        <v>0</v>
      </c>
      <c r="AZ166" s="84">
        <f t="shared" si="220"/>
        <v>0</v>
      </c>
      <c r="BA166" s="84">
        <f t="shared" si="220"/>
        <v>3380.9</v>
      </c>
      <c r="BB166" s="84">
        <f t="shared" si="220"/>
        <v>1769.2080000000001</v>
      </c>
      <c r="BC166" s="84">
        <f t="shared" si="82"/>
        <v>52.329498062646039</v>
      </c>
      <c r="BD166" s="84">
        <f t="shared" si="220"/>
        <v>0</v>
      </c>
      <c r="BE166" s="84">
        <f t="shared" si="220"/>
        <v>0</v>
      </c>
      <c r="BF166" s="84">
        <f t="shared" si="220"/>
        <v>0</v>
      </c>
      <c r="BG166" s="84">
        <f t="shared" si="220"/>
        <v>0</v>
      </c>
      <c r="BH166" s="84">
        <f t="shared" si="220"/>
        <v>0</v>
      </c>
      <c r="BI166" s="84">
        <f t="shared" si="220"/>
        <v>0</v>
      </c>
      <c r="BJ166" s="84">
        <f t="shared" si="220"/>
        <v>0</v>
      </c>
      <c r="BK166" s="84">
        <f t="shared" si="220"/>
        <v>0</v>
      </c>
      <c r="BL166" s="84">
        <f t="shared" si="220"/>
        <v>0</v>
      </c>
      <c r="BM166" s="84">
        <f t="shared" si="220"/>
        <v>0</v>
      </c>
      <c r="BN166" s="84">
        <f t="shared" si="220"/>
        <v>0</v>
      </c>
      <c r="BO166" s="84">
        <f t="shared" si="220"/>
        <v>0</v>
      </c>
      <c r="BP166" s="84">
        <f t="shared" si="220"/>
        <v>0</v>
      </c>
      <c r="BQ166" s="84">
        <f t="shared" si="220"/>
        <v>0</v>
      </c>
      <c r="BR166" s="84">
        <f t="shared" si="220"/>
        <v>0</v>
      </c>
      <c r="BS166" s="84">
        <f t="shared" si="220"/>
        <v>0</v>
      </c>
      <c r="BT166" s="84">
        <f t="shared" si="220"/>
        <v>0</v>
      </c>
      <c r="BU166" s="84">
        <f t="shared" si="220"/>
        <v>0</v>
      </c>
      <c r="BV166" s="84">
        <f t="shared" si="220"/>
        <v>1020</v>
      </c>
      <c r="BW166" s="84">
        <f t="shared" si="220"/>
        <v>0</v>
      </c>
      <c r="BX166" s="84">
        <f t="shared" si="220"/>
        <v>0</v>
      </c>
      <c r="BY166" s="84">
        <f t="shared" si="220"/>
        <v>0</v>
      </c>
      <c r="BZ166" s="84">
        <f t="shared" si="220"/>
        <v>0</v>
      </c>
      <c r="CA166" s="84">
        <f t="shared" si="220"/>
        <v>0</v>
      </c>
      <c r="CB166" s="84">
        <f t="shared" si="220"/>
        <v>153.6</v>
      </c>
      <c r="CC166" s="84">
        <f t="shared" si="220"/>
        <v>0</v>
      </c>
      <c r="CD166" s="84">
        <f t="shared" si="220"/>
        <v>0</v>
      </c>
      <c r="CE166" s="84">
        <f t="shared" si="220"/>
        <v>3759.7</v>
      </c>
      <c r="CF166" s="84">
        <f t="shared" si="220"/>
        <v>0</v>
      </c>
      <c r="CG166" s="84">
        <f t="shared" si="220"/>
        <v>0</v>
      </c>
      <c r="CH166" s="84">
        <f t="shared" ref="CH166:CV166" si="221">CH167+CH168+CH169+CH170+CH171+CH172+CH173+CH175+CH176+CH177</f>
        <v>0</v>
      </c>
      <c r="CI166" s="84">
        <f t="shared" si="221"/>
        <v>0</v>
      </c>
      <c r="CJ166" s="84">
        <f t="shared" si="221"/>
        <v>0</v>
      </c>
      <c r="CK166" s="84">
        <f t="shared" si="221"/>
        <v>0</v>
      </c>
      <c r="CL166" s="84">
        <f t="shared" si="221"/>
        <v>0</v>
      </c>
      <c r="CM166" s="84">
        <f t="shared" si="221"/>
        <v>0</v>
      </c>
      <c r="CN166" s="84">
        <f t="shared" si="221"/>
        <v>13744.1</v>
      </c>
      <c r="CO166" s="84">
        <f t="shared" si="221"/>
        <v>6603.9912599999998</v>
      </c>
      <c r="CP166" s="84">
        <f t="shared" si="67"/>
        <v>48.049645011313942</v>
      </c>
      <c r="CQ166" s="84">
        <f t="shared" si="221"/>
        <v>0</v>
      </c>
      <c r="CR166" s="84">
        <f t="shared" si="221"/>
        <v>0</v>
      </c>
      <c r="CS166" s="84">
        <f t="shared" si="221"/>
        <v>0</v>
      </c>
      <c r="CT166" s="84">
        <f t="shared" si="221"/>
        <v>0</v>
      </c>
      <c r="CU166" s="84">
        <f t="shared" si="221"/>
        <v>0</v>
      </c>
      <c r="CV166" s="84">
        <f t="shared" si="221"/>
        <v>0</v>
      </c>
      <c r="CW166" s="84">
        <f t="shared" ref="CW166:CY166" si="222">CW167+CW168+CW169+CW170+CW171+CW172+CW173+CW175+CW176+CW177</f>
        <v>11716.5</v>
      </c>
      <c r="CX166" s="84">
        <f t="shared" si="222"/>
        <v>0</v>
      </c>
      <c r="CY166" s="84">
        <f t="shared" si="222"/>
        <v>0</v>
      </c>
      <c r="CZ166" s="84">
        <f t="shared" ref="CZ166:DB166" si="223">CZ167+CZ168+CZ169+CZ170+CZ171+CZ172+CZ173+CZ175+CZ176+CZ177</f>
        <v>0</v>
      </c>
      <c r="DA166" s="84">
        <f t="shared" si="223"/>
        <v>0</v>
      </c>
      <c r="DB166" s="84">
        <f t="shared" si="223"/>
        <v>0</v>
      </c>
      <c r="DC166" s="84">
        <f t="shared" ref="DC166:DE166" si="224">DC167+DC168+DC169+DC170+DC171+DC172+DC173+DC175+DC176+DC177</f>
        <v>1260.3</v>
      </c>
      <c r="DD166" s="84">
        <f t="shared" si="224"/>
        <v>0</v>
      </c>
      <c r="DE166" s="84">
        <f t="shared" si="224"/>
        <v>0</v>
      </c>
      <c r="DF166" s="84">
        <f t="shared" ref="DF166:DH166" si="225">DF167+DF168+DF169+DF170+DF171+DF172+DF173+DF175+DF176+DF177</f>
        <v>3137.5</v>
      </c>
      <c r="DG166" s="84">
        <f t="shared" si="225"/>
        <v>0</v>
      </c>
      <c r="DH166" s="84">
        <f t="shared" si="225"/>
        <v>0</v>
      </c>
    </row>
    <row r="167" spans="1:112" s="35" customFormat="1" ht="31.5" x14ac:dyDescent="0.25">
      <c r="A167" s="59" t="s">
        <v>371</v>
      </c>
      <c r="B167" s="119">
        <f t="shared" si="191"/>
        <v>67715.740820000006</v>
      </c>
      <c r="C167" s="119">
        <f t="shared" si="191"/>
        <v>18408.38924</v>
      </c>
      <c r="D167" s="14">
        <f t="shared" si="58"/>
        <v>27.184800782040679</v>
      </c>
      <c r="E167" s="15">
        <v>1187.5</v>
      </c>
      <c r="F167" s="15">
        <v>472.62299999999999</v>
      </c>
      <c r="G167" s="14">
        <f t="shared" si="216"/>
        <v>39.799831578947369</v>
      </c>
      <c r="H167" s="15"/>
      <c r="I167" s="15"/>
      <c r="J167" s="14"/>
      <c r="K167" s="14">
        <v>561.29999999999995</v>
      </c>
      <c r="L167" s="14">
        <v>561.33000000000004</v>
      </c>
      <c r="M167" s="15">
        <f>L167/K167*100</f>
        <v>100.00534473543561</v>
      </c>
      <c r="N167" s="14"/>
      <c r="O167" s="14"/>
      <c r="P167" s="15"/>
      <c r="Q167" s="15">
        <v>0</v>
      </c>
      <c r="R167" s="15">
        <v>0</v>
      </c>
      <c r="S167" s="14"/>
      <c r="T167" s="15"/>
      <c r="U167" s="15"/>
      <c r="V167" s="15"/>
      <c r="W167" s="15">
        <v>102.04082</v>
      </c>
      <c r="X167" s="15">
        <v>102.04082</v>
      </c>
      <c r="Y167" s="14">
        <f>X167/W167*100</f>
        <v>100</v>
      </c>
      <c r="Z167" s="15"/>
      <c r="AA167" s="15"/>
      <c r="AB167" s="14"/>
      <c r="AC167" s="15"/>
      <c r="AD167" s="15"/>
      <c r="AE167" s="14"/>
      <c r="AF167" s="14"/>
      <c r="AG167" s="14"/>
      <c r="AH167" s="14"/>
      <c r="AI167" s="15">
        <v>0</v>
      </c>
      <c r="AJ167" s="15"/>
      <c r="AK167" s="14"/>
      <c r="AL167" s="15">
        <v>23365.3</v>
      </c>
      <c r="AM167" s="15">
        <v>7295.0961600000001</v>
      </c>
      <c r="AN167" s="15">
        <f t="shared" si="64"/>
        <v>31.221923792975055</v>
      </c>
      <c r="AO167" s="15"/>
      <c r="AP167" s="15"/>
      <c r="AQ167" s="15"/>
      <c r="AR167" s="15">
        <v>5347</v>
      </c>
      <c r="AS167" s="15">
        <v>1604.1</v>
      </c>
      <c r="AT167" s="15">
        <f>AS167/AR167*100</f>
        <v>30</v>
      </c>
      <c r="AU167" s="15"/>
      <c r="AV167" s="15"/>
      <c r="AW167" s="100"/>
      <c r="AX167" s="15"/>
      <c r="AY167" s="15"/>
      <c r="AZ167" s="100"/>
      <c r="BA167" s="15">
        <v>3380.9</v>
      </c>
      <c r="BB167" s="15">
        <v>1769.2080000000001</v>
      </c>
      <c r="BC167" s="15">
        <f t="shared" si="82"/>
        <v>52.329498062646039</v>
      </c>
      <c r="BD167" s="15"/>
      <c r="BE167" s="15"/>
      <c r="BF167" s="100"/>
      <c r="BG167" s="15"/>
      <c r="BH167" s="15"/>
      <c r="BI167" s="100"/>
      <c r="BJ167" s="15"/>
      <c r="BK167" s="15"/>
      <c r="BL167" s="100"/>
      <c r="BM167" s="15"/>
      <c r="BN167" s="15"/>
      <c r="BO167" s="100"/>
      <c r="BP167" s="15"/>
      <c r="BQ167" s="15"/>
      <c r="BR167" s="100"/>
      <c r="BS167" s="15"/>
      <c r="BT167" s="15"/>
      <c r="BU167" s="100"/>
      <c r="BV167" s="15"/>
      <c r="BW167" s="15"/>
      <c r="BX167" s="100"/>
      <c r="BY167" s="15"/>
      <c r="BZ167" s="15"/>
      <c r="CA167" s="100"/>
      <c r="CB167" s="15">
        <v>153.6</v>
      </c>
      <c r="CC167" s="15"/>
      <c r="CD167" s="100"/>
      <c r="CE167" s="15">
        <v>3759.7</v>
      </c>
      <c r="CF167" s="15"/>
      <c r="CG167" s="100"/>
      <c r="CH167" s="15"/>
      <c r="CI167" s="15"/>
      <c r="CJ167" s="100"/>
      <c r="CK167" s="15"/>
      <c r="CL167" s="15"/>
      <c r="CM167" s="100"/>
      <c r="CN167" s="15">
        <v>13744.1</v>
      </c>
      <c r="CO167" s="15">
        <v>6603.9912599999998</v>
      </c>
      <c r="CP167" s="15">
        <f t="shared" si="67"/>
        <v>48.049645011313942</v>
      </c>
      <c r="CQ167" s="15"/>
      <c r="CR167" s="15"/>
      <c r="CS167" s="100"/>
      <c r="CT167" s="15"/>
      <c r="CU167" s="15"/>
      <c r="CV167" s="100"/>
      <c r="CW167" s="15">
        <v>11716.5</v>
      </c>
      <c r="CX167" s="15"/>
      <c r="CY167" s="100"/>
      <c r="CZ167" s="15"/>
      <c r="DA167" s="15"/>
      <c r="DB167" s="100"/>
      <c r="DC167" s="15">
        <v>1260.3</v>
      </c>
      <c r="DD167" s="15"/>
      <c r="DE167" s="100"/>
      <c r="DF167" s="15">
        <v>3137.5</v>
      </c>
      <c r="DG167" s="15"/>
      <c r="DH167" s="100"/>
    </row>
    <row r="168" spans="1:112" s="35" customFormat="1" ht="15.75" x14ac:dyDescent="0.25">
      <c r="A168" s="59" t="s">
        <v>576</v>
      </c>
      <c r="B168" s="119">
        <f t="shared" si="191"/>
        <v>6020</v>
      </c>
      <c r="C168" s="119">
        <f t="shared" si="191"/>
        <v>0</v>
      </c>
      <c r="D168" s="14">
        <f t="shared" ref="D168" si="226">C168/B168*100</f>
        <v>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>
        <v>5000</v>
      </c>
      <c r="AJ168" s="14"/>
      <c r="AK168" s="14">
        <f>AJ168/AI168*100</f>
        <v>0</v>
      </c>
      <c r="AL168" s="108"/>
      <c r="AM168" s="108"/>
      <c r="AN168" s="15"/>
      <c r="AO168" s="14"/>
      <c r="AP168" s="14"/>
      <c r="AQ168" s="101"/>
      <c r="AR168" s="14"/>
      <c r="AS168" s="14"/>
      <c r="AT168" s="101"/>
      <c r="AU168" s="14"/>
      <c r="AV168" s="14"/>
      <c r="AW168" s="101"/>
      <c r="AX168" s="14"/>
      <c r="AY168" s="14"/>
      <c r="AZ168" s="101"/>
      <c r="BA168" s="14"/>
      <c r="BB168" s="14"/>
      <c r="BC168" s="15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01"/>
      <c r="BP168" s="14"/>
      <c r="BQ168" s="14"/>
      <c r="BR168" s="101"/>
      <c r="BS168" s="14"/>
      <c r="BT168" s="14"/>
      <c r="BU168" s="101"/>
      <c r="BV168" s="15">
        <v>1020</v>
      </c>
      <c r="BW168" s="14"/>
      <c r="BX168" s="14"/>
      <c r="BY168" s="14"/>
      <c r="BZ168" s="14"/>
      <c r="CA168" s="101"/>
      <c r="CB168" s="14"/>
      <c r="CC168" s="14"/>
      <c r="CD168" s="101"/>
      <c r="CE168" s="14"/>
      <c r="CF168" s="14"/>
      <c r="CG168" s="101"/>
      <c r="CH168" s="14"/>
      <c r="CI168" s="14"/>
      <c r="CJ168" s="101"/>
      <c r="CK168" s="15"/>
      <c r="CL168" s="14"/>
      <c r="CM168" s="101"/>
      <c r="CN168" s="15"/>
      <c r="CO168" s="14"/>
      <c r="CP168" s="101"/>
      <c r="CQ168" s="15"/>
      <c r="CR168" s="14"/>
      <c r="CS168" s="101"/>
      <c r="CT168" s="15"/>
      <c r="CU168" s="14"/>
      <c r="CV168" s="101"/>
      <c r="CW168" s="15"/>
      <c r="CX168" s="14"/>
      <c r="CY168" s="101"/>
      <c r="CZ168" s="15"/>
      <c r="DA168" s="14"/>
      <c r="DB168" s="101"/>
      <c r="DC168" s="15"/>
      <c r="DD168" s="14"/>
      <c r="DE168" s="101"/>
      <c r="DF168" s="15"/>
      <c r="DG168" s="14"/>
      <c r="DH168" s="101"/>
    </row>
    <row r="169" spans="1:112" s="35" customFormat="1" ht="15.75" x14ac:dyDescent="0.25">
      <c r="A169" s="59" t="s">
        <v>577</v>
      </c>
      <c r="B169" s="119">
        <f t="shared" si="191"/>
        <v>0</v>
      </c>
      <c r="C169" s="119">
        <f t="shared" si="191"/>
        <v>0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08"/>
      <c r="AM169" s="108"/>
      <c r="AN169" s="15"/>
      <c r="AO169" s="14"/>
      <c r="AP169" s="14"/>
      <c r="AQ169" s="101"/>
      <c r="AR169" s="14"/>
      <c r="AS169" s="14"/>
      <c r="AT169" s="101"/>
      <c r="AU169" s="14"/>
      <c r="AV169" s="14"/>
      <c r="AW169" s="101"/>
      <c r="AX169" s="14"/>
      <c r="AY169" s="14"/>
      <c r="AZ169" s="101"/>
      <c r="BA169" s="14"/>
      <c r="BB169" s="14"/>
      <c r="BC169" s="15"/>
      <c r="BD169" s="14"/>
      <c r="BE169" s="14"/>
      <c r="BF169" s="101"/>
      <c r="BG169" s="14"/>
      <c r="BH169" s="14"/>
      <c r="BI169" s="101"/>
      <c r="BJ169" s="14"/>
      <c r="BK169" s="14"/>
      <c r="BL169" s="14"/>
      <c r="BM169" s="14"/>
      <c r="BN169" s="14"/>
      <c r="BO169" s="101"/>
      <c r="BP169" s="14"/>
      <c r="BQ169" s="14"/>
      <c r="BR169" s="101"/>
      <c r="BS169" s="14"/>
      <c r="BT169" s="14"/>
      <c r="BU169" s="101"/>
      <c r="BV169" s="14"/>
      <c r="BW169" s="14"/>
      <c r="BX169" s="101"/>
      <c r="BY169" s="14"/>
      <c r="BZ169" s="14"/>
      <c r="CA169" s="101"/>
      <c r="CB169" s="14"/>
      <c r="CC169" s="14"/>
      <c r="CD169" s="101"/>
      <c r="CE169" s="14"/>
      <c r="CF169" s="14"/>
      <c r="CG169" s="101"/>
      <c r="CH169" s="14"/>
      <c r="CI169" s="14"/>
      <c r="CJ169" s="101"/>
      <c r="CK169" s="15"/>
      <c r="CL169" s="14"/>
      <c r="CM169" s="101"/>
      <c r="CN169" s="15"/>
      <c r="CO169" s="14"/>
      <c r="CP169" s="101"/>
      <c r="CQ169" s="15"/>
      <c r="CR169" s="14"/>
      <c r="CS169" s="101"/>
      <c r="CT169" s="15"/>
      <c r="CU169" s="14"/>
      <c r="CV169" s="101"/>
      <c r="CW169" s="15"/>
      <c r="CX169" s="14"/>
      <c r="CY169" s="101"/>
      <c r="CZ169" s="15"/>
      <c r="DA169" s="14"/>
      <c r="DB169" s="101"/>
      <c r="DC169" s="15"/>
      <c r="DD169" s="14"/>
      <c r="DE169" s="101"/>
      <c r="DF169" s="15"/>
      <c r="DG169" s="14"/>
      <c r="DH169" s="101"/>
    </row>
    <row r="170" spans="1:112" s="35" customFormat="1" ht="15.75" x14ac:dyDescent="0.25">
      <c r="A170" s="59" t="s">
        <v>578</v>
      </c>
      <c r="B170" s="119">
        <f t="shared" si="191"/>
        <v>184.5865</v>
      </c>
      <c r="C170" s="119">
        <f t="shared" si="191"/>
        <v>0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>
        <v>184.5865</v>
      </c>
      <c r="AG170" s="14"/>
      <c r="AH170" s="14"/>
      <c r="AI170" s="14"/>
      <c r="AJ170" s="14"/>
      <c r="AK170" s="14"/>
      <c r="AL170" s="108"/>
      <c r="AM170" s="108"/>
      <c r="AN170" s="15"/>
      <c r="AO170" s="14"/>
      <c r="AP170" s="14"/>
      <c r="AQ170" s="101"/>
      <c r="AR170" s="14"/>
      <c r="AS170" s="14"/>
      <c r="AT170" s="101"/>
      <c r="AU170" s="14"/>
      <c r="AV170" s="14"/>
      <c r="AW170" s="101"/>
      <c r="AX170" s="14"/>
      <c r="AY170" s="14"/>
      <c r="AZ170" s="101"/>
      <c r="BA170" s="14"/>
      <c r="BB170" s="14"/>
      <c r="BC170" s="15"/>
      <c r="BD170" s="14"/>
      <c r="BE170" s="14"/>
      <c r="BF170" s="101"/>
      <c r="BG170" s="14"/>
      <c r="BH170" s="14"/>
      <c r="BI170" s="101"/>
      <c r="BJ170" s="14"/>
      <c r="BK170" s="14"/>
      <c r="BL170" s="14"/>
      <c r="BM170" s="14"/>
      <c r="BN170" s="14"/>
      <c r="BO170" s="101"/>
      <c r="BP170" s="14"/>
      <c r="BQ170" s="14"/>
      <c r="BR170" s="101"/>
      <c r="BS170" s="14"/>
      <c r="BT170" s="14"/>
      <c r="BU170" s="101"/>
      <c r="BV170" s="14"/>
      <c r="BW170" s="14"/>
      <c r="BX170" s="101"/>
      <c r="BY170" s="14"/>
      <c r="BZ170" s="14"/>
      <c r="CA170" s="101"/>
      <c r="CB170" s="14"/>
      <c r="CC170" s="14"/>
      <c r="CD170" s="101"/>
      <c r="CE170" s="14"/>
      <c r="CF170" s="14"/>
      <c r="CG170" s="101"/>
      <c r="CH170" s="14"/>
      <c r="CI170" s="14"/>
      <c r="CJ170" s="101"/>
      <c r="CK170" s="15"/>
      <c r="CL170" s="14"/>
      <c r="CM170" s="101"/>
      <c r="CN170" s="15"/>
      <c r="CO170" s="14"/>
      <c r="CP170" s="101"/>
      <c r="CQ170" s="15"/>
      <c r="CR170" s="14"/>
      <c r="CS170" s="101"/>
      <c r="CT170" s="15"/>
      <c r="CU170" s="14"/>
      <c r="CV170" s="101"/>
      <c r="CW170" s="15"/>
      <c r="CX170" s="14"/>
      <c r="CY170" s="101"/>
      <c r="CZ170" s="15"/>
      <c r="DA170" s="14"/>
      <c r="DB170" s="101"/>
      <c r="DC170" s="15"/>
      <c r="DD170" s="14"/>
      <c r="DE170" s="101"/>
      <c r="DF170" s="15"/>
      <c r="DG170" s="14"/>
      <c r="DH170" s="101"/>
    </row>
    <row r="171" spans="1:112" s="35" customFormat="1" ht="15.75" x14ac:dyDescent="0.25">
      <c r="A171" s="59" t="s">
        <v>370</v>
      </c>
      <c r="B171" s="119">
        <f t="shared" si="191"/>
        <v>0</v>
      </c>
      <c r="C171" s="119">
        <f t="shared" si="191"/>
        <v>0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08"/>
      <c r="AM171" s="108"/>
      <c r="AN171" s="15"/>
      <c r="AO171" s="14"/>
      <c r="AP171" s="14"/>
      <c r="AQ171" s="101"/>
      <c r="AR171" s="14"/>
      <c r="AS171" s="14"/>
      <c r="AT171" s="101"/>
      <c r="AU171" s="14"/>
      <c r="AV171" s="14"/>
      <c r="AW171" s="101"/>
      <c r="AX171" s="14"/>
      <c r="AY171" s="14"/>
      <c r="AZ171" s="101"/>
      <c r="BA171" s="14"/>
      <c r="BB171" s="14"/>
      <c r="BC171" s="15"/>
      <c r="BD171" s="14"/>
      <c r="BE171" s="14"/>
      <c r="BF171" s="101"/>
      <c r="BG171" s="14"/>
      <c r="BH171" s="14"/>
      <c r="BI171" s="101"/>
      <c r="BJ171" s="14"/>
      <c r="BK171" s="14"/>
      <c r="BL171" s="101"/>
      <c r="BM171" s="14"/>
      <c r="BN171" s="14"/>
      <c r="BO171" s="101"/>
      <c r="BP171" s="14"/>
      <c r="BQ171" s="14"/>
      <c r="BR171" s="101"/>
      <c r="BS171" s="14"/>
      <c r="BT171" s="14"/>
      <c r="BU171" s="101"/>
      <c r="BV171" s="14"/>
      <c r="BW171" s="14"/>
      <c r="BX171" s="101"/>
      <c r="BY171" s="14"/>
      <c r="BZ171" s="14"/>
      <c r="CA171" s="101"/>
      <c r="CB171" s="14"/>
      <c r="CC171" s="14"/>
      <c r="CD171" s="101"/>
      <c r="CE171" s="14"/>
      <c r="CF171" s="14"/>
      <c r="CG171" s="101"/>
      <c r="CH171" s="14"/>
      <c r="CI171" s="14"/>
      <c r="CJ171" s="101"/>
      <c r="CK171" s="15"/>
      <c r="CL171" s="14"/>
      <c r="CM171" s="101"/>
      <c r="CN171" s="15"/>
      <c r="CO171" s="14"/>
      <c r="CP171" s="101"/>
      <c r="CQ171" s="15"/>
      <c r="CR171" s="14"/>
      <c r="CS171" s="101"/>
      <c r="CT171" s="15"/>
      <c r="CU171" s="14"/>
      <c r="CV171" s="101"/>
      <c r="CW171" s="15"/>
      <c r="CX171" s="14"/>
      <c r="CY171" s="101"/>
      <c r="CZ171" s="15"/>
      <c r="DA171" s="14"/>
      <c r="DB171" s="101"/>
      <c r="DC171" s="15"/>
      <c r="DD171" s="14"/>
      <c r="DE171" s="101"/>
      <c r="DF171" s="15"/>
      <c r="DG171" s="14"/>
      <c r="DH171" s="101"/>
    </row>
    <row r="172" spans="1:112" s="35" customFormat="1" ht="15.75" x14ac:dyDescent="0.25">
      <c r="A172" s="59" t="s">
        <v>579</v>
      </c>
      <c r="B172" s="119">
        <f t="shared" si="191"/>
        <v>0</v>
      </c>
      <c r="C172" s="119">
        <f t="shared" si="191"/>
        <v>0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08"/>
      <c r="AM172" s="108"/>
      <c r="AN172" s="15"/>
      <c r="AO172" s="14"/>
      <c r="AP172" s="14"/>
      <c r="AQ172" s="101"/>
      <c r="AR172" s="14"/>
      <c r="AS172" s="14"/>
      <c r="AT172" s="101"/>
      <c r="AU172" s="14"/>
      <c r="AV172" s="14"/>
      <c r="AW172" s="101"/>
      <c r="AX172" s="14"/>
      <c r="AY172" s="14"/>
      <c r="AZ172" s="101"/>
      <c r="BA172" s="14"/>
      <c r="BB172" s="14"/>
      <c r="BC172" s="15"/>
      <c r="BD172" s="14"/>
      <c r="BE172" s="14"/>
      <c r="BF172" s="101"/>
      <c r="BG172" s="14"/>
      <c r="BH172" s="14"/>
      <c r="BI172" s="101"/>
      <c r="BJ172" s="14"/>
      <c r="BK172" s="14"/>
      <c r="BL172" s="101"/>
      <c r="BM172" s="14"/>
      <c r="BN172" s="14"/>
      <c r="BO172" s="101"/>
      <c r="BP172" s="14"/>
      <c r="BQ172" s="14"/>
      <c r="BR172" s="101"/>
      <c r="BS172" s="14"/>
      <c r="BT172" s="14"/>
      <c r="BU172" s="101"/>
      <c r="BV172" s="14"/>
      <c r="BW172" s="14"/>
      <c r="BX172" s="101"/>
      <c r="BY172" s="14"/>
      <c r="BZ172" s="14"/>
      <c r="CA172" s="101"/>
      <c r="CB172" s="14"/>
      <c r="CC172" s="14"/>
      <c r="CD172" s="101"/>
      <c r="CE172" s="14"/>
      <c r="CF172" s="14"/>
      <c r="CG172" s="101"/>
      <c r="CH172" s="14"/>
      <c r="CI172" s="14"/>
      <c r="CJ172" s="101"/>
      <c r="CK172" s="15"/>
      <c r="CL172" s="14"/>
      <c r="CM172" s="101"/>
      <c r="CN172" s="15"/>
      <c r="CO172" s="14"/>
      <c r="CP172" s="101"/>
      <c r="CQ172" s="15"/>
      <c r="CR172" s="14"/>
      <c r="CS172" s="101"/>
      <c r="CT172" s="15"/>
      <c r="CU172" s="14"/>
      <c r="CV172" s="101"/>
      <c r="CW172" s="15"/>
      <c r="CX172" s="14"/>
      <c r="CY172" s="101"/>
      <c r="CZ172" s="15"/>
      <c r="DA172" s="14"/>
      <c r="DB172" s="101"/>
      <c r="DC172" s="15"/>
      <c r="DD172" s="14"/>
      <c r="DE172" s="101"/>
      <c r="DF172" s="15"/>
      <c r="DG172" s="14"/>
      <c r="DH172" s="101"/>
    </row>
    <row r="173" spans="1:112" s="35" customFormat="1" ht="15.75" x14ac:dyDescent="0.25">
      <c r="A173" s="59" t="s">
        <v>580</v>
      </c>
      <c r="B173" s="119">
        <f t="shared" si="191"/>
        <v>269.56615999999997</v>
      </c>
      <c r="C173" s="119">
        <f t="shared" si="191"/>
        <v>80.86985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>
        <v>269.56615999999997</v>
      </c>
      <c r="AG173" s="14">
        <v>80.86985</v>
      </c>
      <c r="AH173" s="14">
        <f t="shared" ref="AH173" si="227">AG173/AF173*100</f>
        <v>30.00000074193289</v>
      </c>
      <c r="AI173" s="14"/>
      <c r="AJ173" s="14"/>
      <c r="AK173" s="14"/>
      <c r="AL173" s="108"/>
      <c r="AM173" s="108"/>
      <c r="AN173" s="15"/>
      <c r="AO173" s="14"/>
      <c r="AP173" s="14"/>
      <c r="AQ173" s="101"/>
      <c r="AR173" s="14"/>
      <c r="AS173" s="14"/>
      <c r="AT173" s="101"/>
      <c r="AU173" s="14"/>
      <c r="AV173" s="14"/>
      <c r="AW173" s="101"/>
      <c r="AX173" s="14"/>
      <c r="AY173" s="14"/>
      <c r="AZ173" s="101"/>
      <c r="BA173" s="14"/>
      <c r="BB173" s="14"/>
      <c r="BC173" s="15"/>
      <c r="BD173" s="14"/>
      <c r="BE173" s="14"/>
      <c r="BF173" s="101"/>
      <c r="BG173" s="14"/>
      <c r="BH173" s="14"/>
      <c r="BI173" s="101"/>
      <c r="BJ173" s="14"/>
      <c r="BK173" s="14"/>
      <c r="BL173" s="101"/>
      <c r="BM173" s="14"/>
      <c r="BN173" s="14"/>
      <c r="BO173" s="101"/>
      <c r="BP173" s="14"/>
      <c r="BQ173" s="14"/>
      <c r="BR173" s="101"/>
      <c r="BS173" s="14"/>
      <c r="BT173" s="14"/>
      <c r="BU173" s="101"/>
      <c r="BV173" s="14"/>
      <c r="BW173" s="14"/>
      <c r="BX173" s="101"/>
      <c r="BY173" s="14"/>
      <c r="BZ173" s="14"/>
      <c r="CA173" s="101"/>
      <c r="CB173" s="14"/>
      <c r="CC173" s="14"/>
      <c r="CD173" s="101"/>
      <c r="CE173" s="14"/>
      <c r="CF173" s="14"/>
      <c r="CG173" s="101"/>
      <c r="CH173" s="14"/>
      <c r="CI173" s="14"/>
      <c r="CJ173" s="101"/>
      <c r="CK173" s="15"/>
      <c r="CL173" s="14"/>
      <c r="CM173" s="101"/>
      <c r="CN173" s="15"/>
      <c r="CO173" s="14"/>
      <c r="CP173" s="101"/>
      <c r="CQ173" s="15"/>
      <c r="CR173" s="14"/>
      <c r="CS173" s="101"/>
      <c r="CT173" s="15"/>
      <c r="CU173" s="14"/>
      <c r="CV173" s="101"/>
      <c r="CW173" s="15"/>
      <c r="CX173" s="14"/>
      <c r="CY173" s="101"/>
      <c r="CZ173" s="15"/>
      <c r="DA173" s="14"/>
      <c r="DB173" s="101"/>
      <c r="DC173" s="15"/>
      <c r="DD173" s="14"/>
      <c r="DE173" s="101"/>
      <c r="DF173" s="15"/>
      <c r="DG173" s="14"/>
      <c r="DH173" s="101"/>
    </row>
    <row r="174" spans="1:112" s="35" customFormat="1" ht="15.75" x14ac:dyDescent="0.25">
      <c r="A174" s="59" t="s">
        <v>701</v>
      </c>
      <c r="B174" s="119">
        <f t="shared" ref="B174" si="228">E174+H174+K174+N174+Q174+T174+W174+Z174+AC174+AF174+AI174+AL174+AO174+AR174+AU174+AX174+BA174+BD174+BG174+BJ174+BM174+BP174+BS174+BV174+BY174+CB174+CE174+CH174+CK174+CN174+CQ174+CT174+CW174+CZ174+DC174+DF174</f>
        <v>948.9</v>
      </c>
      <c r="C174" s="119">
        <f t="shared" ref="C174" si="229">F174+I174+L174+O174+R174+U174+X174+AA174+AD174+AG174+AJ174+AM174+AP174+AS174+AV174+AY174+BB174+BE174+BH174+BK174+BN174+BQ174+BT174+BW174+BZ174+CC174+CF174+CI174+CL174+CO174+CR174+CU174+CX174+DA174+DD174+DG174</f>
        <v>0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>
        <v>948.9</v>
      </c>
      <c r="AG174" s="14"/>
      <c r="AH174" s="14"/>
      <c r="AI174" s="14"/>
      <c r="AJ174" s="14"/>
      <c r="AK174" s="14"/>
      <c r="AL174" s="108"/>
      <c r="AM174" s="108"/>
      <c r="AN174" s="15"/>
      <c r="AO174" s="14"/>
      <c r="AP174" s="14"/>
      <c r="AQ174" s="101"/>
      <c r="AR174" s="14"/>
      <c r="AS174" s="14"/>
      <c r="AT174" s="101"/>
      <c r="AU174" s="14"/>
      <c r="AV174" s="14"/>
      <c r="AW174" s="101"/>
      <c r="AX174" s="14"/>
      <c r="AY174" s="14"/>
      <c r="AZ174" s="101"/>
      <c r="BA174" s="14"/>
      <c r="BB174" s="14"/>
      <c r="BC174" s="15"/>
      <c r="BD174" s="14"/>
      <c r="BE174" s="14"/>
      <c r="BF174" s="101"/>
      <c r="BG174" s="14"/>
      <c r="BH174" s="14"/>
      <c r="BI174" s="101"/>
      <c r="BJ174" s="14"/>
      <c r="BK174" s="14"/>
      <c r="BL174" s="101"/>
      <c r="BM174" s="14"/>
      <c r="BN174" s="14"/>
      <c r="BO174" s="101"/>
      <c r="BP174" s="14"/>
      <c r="BQ174" s="14"/>
      <c r="BR174" s="101"/>
      <c r="BS174" s="14"/>
      <c r="BT174" s="14"/>
      <c r="BU174" s="101"/>
      <c r="BV174" s="14"/>
      <c r="BW174" s="14"/>
      <c r="BX174" s="101"/>
      <c r="BY174" s="14"/>
      <c r="BZ174" s="14"/>
      <c r="CA174" s="101"/>
      <c r="CB174" s="14"/>
      <c r="CC174" s="14"/>
      <c r="CD174" s="101"/>
      <c r="CE174" s="14"/>
      <c r="CF174" s="14"/>
      <c r="CG174" s="101"/>
      <c r="CH174" s="14"/>
      <c r="CI174" s="14"/>
      <c r="CJ174" s="101"/>
      <c r="CK174" s="15"/>
      <c r="CL174" s="14"/>
      <c r="CM174" s="101"/>
      <c r="CN174" s="15"/>
      <c r="CO174" s="14"/>
      <c r="CP174" s="101"/>
      <c r="CQ174" s="15"/>
      <c r="CR174" s="14"/>
      <c r="CS174" s="101"/>
      <c r="CT174" s="15"/>
      <c r="CU174" s="14"/>
      <c r="CV174" s="101"/>
      <c r="CW174" s="15"/>
      <c r="CX174" s="14"/>
      <c r="CY174" s="101"/>
      <c r="CZ174" s="15"/>
      <c r="DA174" s="14"/>
      <c r="DB174" s="101"/>
      <c r="DC174" s="15"/>
      <c r="DD174" s="14"/>
      <c r="DE174" s="101"/>
      <c r="DF174" s="15"/>
      <c r="DG174" s="14"/>
      <c r="DH174" s="101"/>
    </row>
    <row r="175" spans="1:112" s="35" customFormat="1" ht="15.75" x14ac:dyDescent="0.25">
      <c r="A175" s="59" t="s">
        <v>581</v>
      </c>
      <c r="B175" s="119">
        <f t="shared" si="191"/>
        <v>0</v>
      </c>
      <c r="C175" s="119">
        <f t="shared" si="191"/>
        <v>0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08"/>
      <c r="AM175" s="108"/>
      <c r="AN175" s="15"/>
      <c r="AO175" s="14"/>
      <c r="AP175" s="14"/>
      <c r="AQ175" s="101"/>
      <c r="AR175" s="14"/>
      <c r="AS175" s="14"/>
      <c r="AT175" s="101"/>
      <c r="AU175" s="14"/>
      <c r="AV175" s="14"/>
      <c r="AW175" s="101"/>
      <c r="AX175" s="14"/>
      <c r="AY175" s="14"/>
      <c r="AZ175" s="101"/>
      <c r="BA175" s="14"/>
      <c r="BB175" s="14"/>
      <c r="BC175" s="15"/>
      <c r="BD175" s="14"/>
      <c r="BE175" s="14"/>
      <c r="BF175" s="101"/>
      <c r="BG175" s="14"/>
      <c r="BH175" s="14"/>
      <c r="BI175" s="101"/>
      <c r="BJ175" s="14"/>
      <c r="BK175" s="14"/>
      <c r="BL175" s="101"/>
      <c r="BM175" s="14"/>
      <c r="BN175" s="14"/>
      <c r="BO175" s="101"/>
      <c r="BP175" s="14"/>
      <c r="BQ175" s="14"/>
      <c r="BR175" s="101"/>
      <c r="BS175" s="14"/>
      <c r="BT175" s="14"/>
      <c r="BU175" s="101"/>
      <c r="BV175" s="14"/>
      <c r="BW175" s="14"/>
      <c r="BX175" s="101"/>
      <c r="BY175" s="14"/>
      <c r="BZ175" s="14"/>
      <c r="CA175" s="101"/>
      <c r="CB175" s="14"/>
      <c r="CC175" s="14"/>
      <c r="CD175" s="101"/>
      <c r="CE175" s="14"/>
      <c r="CF175" s="14"/>
      <c r="CG175" s="101"/>
      <c r="CH175" s="14"/>
      <c r="CI175" s="14"/>
      <c r="CJ175" s="101"/>
      <c r="CK175" s="15"/>
      <c r="CL175" s="14"/>
      <c r="CM175" s="101"/>
      <c r="CN175" s="15"/>
      <c r="CO175" s="14"/>
      <c r="CP175" s="101"/>
      <c r="CQ175" s="15"/>
      <c r="CR175" s="14"/>
      <c r="CS175" s="101"/>
      <c r="CT175" s="15"/>
      <c r="CU175" s="14"/>
      <c r="CV175" s="101"/>
      <c r="CW175" s="15"/>
      <c r="CX175" s="14"/>
      <c r="CY175" s="101"/>
      <c r="CZ175" s="15"/>
      <c r="DA175" s="14"/>
      <c r="DB175" s="101"/>
      <c r="DC175" s="15"/>
      <c r="DD175" s="14"/>
      <c r="DE175" s="101"/>
      <c r="DF175" s="15"/>
      <c r="DG175" s="14"/>
      <c r="DH175" s="101"/>
    </row>
    <row r="176" spans="1:112" s="35" customFormat="1" ht="15.75" x14ac:dyDescent="0.25">
      <c r="A176" s="59" t="s">
        <v>582</v>
      </c>
      <c r="B176" s="119">
        <f t="shared" si="191"/>
        <v>275</v>
      </c>
      <c r="C176" s="119">
        <f t="shared" si="191"/>
        <v>82.5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>
        <v>275</v>
      </c>
      <c r="AG176" s="14">
        <v>82.5</v>
      </c>
      <c r="AH176" s="14">
        <f>AG176/AF176*100</f>
        <v>30</v>
      </c>
      <c r="AI176" s="14"/>
      <c r="AJ176" s="14"/>
      <c r="AK176" s="14"/>
      <c r="AL176" s="108"/>
      <c r="AM176" s="108"/>
      <c r="AN176" s="15"/>
      <c r="AO176" s="14"/>
      <c r="AP176" s="14"/>
      <c r="AQ176" s="101"/>
      <c r="AR176" s="14"/>
      <c r="AS176" s="14"/>
      <c r="AT176" s="101"/>
      <c r="AU176" s="14"/>
      <c r="AV176" s="14"/>
      <c r="AW176" s="101"/>
      <c r="AX176" s="14"/>
      <c r="AY176" s="14"/>
      <c r="AZ176" s="101"/>
      <c r="BA176" s="14"/>
      <c r="BB176" s="14"/>
      <c r="BC176" s="15"/>
      <c r="BD176" s="14"/>
      <c r="BE176" s="14"/>
      <c r="BF176" s="101"/>
      <c r="BG176" s="14"/>
      <c r="BH176" s="14"/>
      <c r="BI176" s="101"/>
      <c r="BJ176" s="14"/>
      <c r="BK176" s="14"/>
      <c r="BL176" s="101"/>
      <c r="BM176" s="14"/>
      <c r="BN176" s="14"/>
      <c r="BO176" s="101"/>
      <c r="BP176" s="14"/>
      <c r="BQ176" s="14"/>
      <c r="BR176" s="101"/>
      <c r="BS176" s="14"/>
      <c r="BT176" s="14"/>
      <c r="BU176" s="101"/>
      <c r="BV176" s="14"/>
      <c r="BW176" s="14"/>
      <c r="BX176" s="101"/>
      <c r="BY176" s="14"/>
      <c r="BZ176" s="14"/>
      <c r="CA176" s="101"/>
      <c r="CB176" s="14"/>
      <c r="CC176" s="14"/>
      <c r="CD176" s="101"/>
      <c r="CE176" s="14"/>
      <c r="CF176" s="14"/>
      <c r="CG176" s="101"/>
      <c r="CH176" s="14"/>
      <c r="CI176" s="14"/>
      <c r="CJ176" s="101"/>
      <c r="CK176" s="15"/>
      <c r="CL176" s="14"/>
      <c r="CM176" s="101"/>
      <c r="CN176" s="15"/>
      <c r="CO176" s="14"/>
      <c r="CP176" s="101"/>
      <c r="CQ176" s="15"/>
      <c r="CR176" s="14"/>
      <c r="CS176" s="101"/>
      <c r="CT176" s="15"/>
      <c r="CU176" s="14"/>
      <c r="CV176" s="101"/>
      <c r="CW176" s="15"/>
      <c r="CX176" s="14"/>
      <c r="CY176" s="101"/>
      <c r="CZ176" s="15"/>
      <c r="DA176" s="14"/>
      <c r="DB176" s="101"/>
      <c r="DC176" s="15"/>
      <c r="DD176" s="14"/>
      <c r="DE176" s="101"/>
      <c r="DF176" s="15"/>
      <c r="DG176" s="14"/>
      <c r="DH176" s="101"/>
    </row>
    <row r="177" spans="1:112" s="35" customFormat="1" ht="15.75" x14ac:dyDescent="0.25">
      <c r="A177" s="59" t="s">
        <v>583</v>
      </c>
      <c r="B177" s="119">
        <f t="shared" si="191"/>
        <v>388</v>
      </c>
      <c r="C177" s="119">
        <f t="shared" si="191"/>
        <v>0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>
        <v>388</v>
      </c>
      <c r="AG177" s="14"/>
      <c r="AH177" s="14"/>
      <c r="AI177" s="14"/>
      <c r="AJ177" s="14"/>
      <c r="AK177" s="14"/>
      <c r="AL177" s="108"/>
      <c r="AM177" s="108"/>
      <c r="AN177" s="15"/>
      <c r="AO177" s="14"/>
      <c r="AP177" s="14"/>
      <c r="AQ177" s="101"/>
      <c r="AR177" s="14"/>
      <c r="AS177" s="14"/>
      <c r="AT177" s="101"/>
      <c r="AU177" s="14"/>
      <c r="AV177" s="14"/>
      <c r="AW177" s="101"/>
      <c r="AX177" s="14"/>
      <c r="AY177" s="14"/>
      <c r="AZ177" s="101"/>
      <c r="BA177" s="14"/>
      <c r="BB177" s="14"/>
      <c r="BC177" s="15"/>
      <c r="BD177" s="14"/>
      <c r="BE177" s="14"/>
      <c r="BF177" s="101"/>
      <c r="BG177" s="14"/>
      <c r="BH177" s="14"/>
      <c r="BI177" s="101"/>
      <c r="BJ177" s="14"/>
      <c r="BK177" s="14"/>
      <c r="BL177" s="101"/>
      <c r="BM177" s="14"/>
      <c r="BN177" s="14"/>
      <c r="BO177" s="101"/>
      <c r="BP177" s="14"/>
      <c r="BQ177" s="14"/>
      <c r="BR177" s="101"/>
      <c r="BS177" s="14"/>
      <c r="BT177" s="14"/>
      <c r="BU177" s="101"/>
      <c r="BV177" s="14"/>
      <c r="BW177" s="14"/>
      <c r="BX177" s="101"/>
      <c r="BY177" s="14"/>
      <c r="BZ177" s="14"/>
      <c r="CA177" s="101"/>
      <c r="CB177" s="14"/>
      <c r="CC177" s="14"/>
      <c r="CD177" s="101"/>
      <c r="CE177" s="14"/>
      <c r="CF177" s="14"/>
      <c r="CG177" s="101"/>
      <c r="CH177" s="14"/>
      <c r="CI177" s="14"/>
      <c r="CJ177" s="101"/>
      <c r="CK177" s="15"/>
      <c r="CL177" s="14"/>
      <c r="CM177" s="101"/>
      <c r="CN177" s="15"/>
      <c r="CO177" s="14"/>
      <c r="CP177" s="101"/>
      <c r="CQ177" s="15"/>
      <c r="CR177" s="14"/>
      <c r="CS177" s="101"/>
      <c r="CT177" s="15"/>
      <c r="CU177" s="14"/>
      <c r="CV177" s="101"/>
      <c r="CW177" s="15"/>
      <c r="CX177" s="14"/>
      <c r="CY177" s="101"/>
      <c r="CZ177" s="15"/>
      <c r="DA177" s="14"/>
      <c r="DB177" s="101"/>
      <c r="DC177" s="15"/>
      <c r="DD177" s="14"/>
      <c r="DE177" s="101"/>
      <c r="DF177" s="15"/>
      <c r="DG177" s="14"/>
      <c r="DH177" s="101"/>
    </row>
    <row r="178" spans="1:112" s="77" customFormat="1" ht="31.5" x14ac:dyDescent="0.25">
      <c r="A178" s="78" t="s">
        <v>404</v>
      </c>
      <c r="B178" s="118">
        <f t="shared" si="191"/>
        <v>152140.28986999998</v>
      </c>
      <c r="C178" s="118">
        <f t="shared" si="191"/>
        <v>43586.664319999996</v>
      </c>
      <c r="D178" s="82">
        <f t="shared" ref="D178" si="230">C178/B178*100</f>
        <v>28.648995185459221</v>
      </c>
      <c r="E178" s="84">
        <f t="shared" ref="E178:AP178" si="231">E179+E180+E181+E182+E183+E184+E185+E186+E187+E188+E189+E190+E191</f>
        <v>0</v>
      </c>
      <c r="F178" s="84">
        <f t="shared" si="231"/>
        <v>0</v>
      </c>
      <c r="G178" s="84">
        <f t="shared" si="231"/>
        <v>0</v>
      </c>
      <c r="H178" s="84">
        <f t="shared" si="231"/>
        <v>0</v>
      </c>
      <c r="I178" s="84">
        <f t="shared" si="231"/>
        <v>0</v>
      </c>
      <c r="J178" s="84">
        <f t="shared" si="231"/>
        <v>0</v>
      </c>
      <c r="K178" s="84">
        <f t="shared" si="231"/>
        <v>424.2</v>
      </c>
      <c r="L178" s="84">
        <f t="shared" si="231"/>
        <v>424.24200000000002</v>
      </c>
      <c r="M178" s="82">
        <f t="shared" ref="M178:M196" si="232">L178/K178*100</f>
        <v>100.00990099009901</v>
      </c>
      <c r="N178" s="84">
        <f t="shared" si="231"/>
        <v>0</v>
      </c>
      <c r="O178" s="84">
        <f t="shared" si="231"/>
        <v>0</v>
      </c>
      <c r="P178" s="84">
        <f t="shared" si="231"/>
        <v>0</v>
      </c>
      <c r="Q178" s="84">
        <f t="shared" si="231"/>
        <v>0</v>
      </c>
      <c r="R178" s="84">
        <f t="shared" si="231"/>
        <v>0</v>
      </c>
      <c r="S178" s="84">
        <f t="shared" si="231"/>
        <v>0</v>
      </c>
      <c r="T178" s="84">
        <f t="shared" si="231"/>
        <v>0</v>
      </c>
      <c r="U178" s="84">
        <f t="shared" si="231"/>
        <v>0</v>
      </c>
      <c r="V178" s="84">
        <f t="shared" si="231"/>
        <v>0</v>
      </c>
      <c r="W178" s="84">
        <f t="shared" si="231"/>
        <v>102.04082</v>
      </c>
      <c r="X178" s="84">
        <f t="shared" si="231"/>
        <v>102.04083</v>
      </c>
      <c r="Y178" s="82">
        <f>X178/W178*100</f>
        <v>100.00000979999966</v>
      </c>
      <c r="Z178" s="84">
        <f t="shared" si="231"/>
        <v>51.020409999999998</v>
      </c>
      <c r="AA178" s="84">
        <f t="shared" si="231"/>
        <v>51.020409999999998</v>
      </c>
      <c r="AB178" s="82">
        <f>AA178/Z178*100</f>
        <v>100</v>
      </c>
      <c r="AC178" s="84">
        <f t="shared" si="231"/>
        <v>0</v>
      </c>
      <c r="AD178" s="84">
        <f t="shared" si="231"/>
        <v>0</v>
      </c>
      <c r="AE178" s="84">
        <f t="shared" si="231"/>
        <v>0</v>
      </c>
      <c r="AF178" s="84">
        <f>SUM(AF179:AF191)</f>
        <v>3687.2786399999995</v>
      </c>
      <c r="AG178" s="84">
        <f t="shared" si="231"/>
        <v>0</v>
      </c>
      <c r="AH178" s="84">
        <f t="shared" si="231"/>
        <v>0</v>
      </c>
      <c r="AI178" s="84">
        <f t="shared" si="231"/>
        <v>4606</v>
      </c>
      <c r="AJ178" s="84">
        <f t="shared" si="231"/>
        <v>2828.8765199999998</v>
      </c>
      <c r="AK178" s="82">
        <f t="shared" ref="AK178:AK180" si="233">AJ178/AI178*100</f>
        <v>61.417206252713854</v>
      </c>
      <c r="AL178" s="84">
        <f t="shared" si="231"/>
        <v>17602.599999999999</v>
      </c>
      <c r="AM178" s="84">
        <f t="shared" si="231"/>
        <v>6365.0019199999997</v>
      </c>
      <c r="AN178" s="84">
        <f t="shared" si="64"/>
        <v>36.159441900628323</v>
      </c>
      <c r="AO178" s="84">
        <f t="shared" si="231"/>
        <v>0</v>
      </c>
      <c r="AP178" s="84">
        <f t="shared" si="231"/>
        <v>0</v>
      </c>
      <c r="AQ178" s="84">
        <f t="shared" ref="AQ178:CG178" si="234">AQ179+AQ180+AQ181+AQ182+AQ183+AQ184+AQ185+AQ186+AQ187+AQ188+AQ189+AQ190+AQ191</f>
        <v>0</v>
      </c>
      <c r="AR178" s="84">
        <f t="shared" si="234"/>
        <v>0</v>
      </c>
      <c r="AS178" s="84">
        <f t="shared" si="234"/>
        <v>0</v>
      </c>
      <c r="AT178" s="84">
        <f t="shared" si="234"/>
        <v>0</v>
      </c>
      <c r="AU178" s="84">
        <f t="shared" si="234"/>
        <v>0</v>
      </c>
      <c r="AV178" s="84">
        <f t="shared" si="234"/>
        <v>0</v>
      </c>
      <c r="AW178" s="84">
        <f t="shared" si="234"/>
        <v>0</v>
      </c>
      <c r="AX178" s="84">
        <f t="shared" si="234"/>
        <v>0</v>
      </c>
      <c r="AY178" s="84">
        <f t="shared" si="234"/>
        <v>0</v>
      </c>
      <c r="AZ178" s="84">
        <f t="shared" si="234"/>
        <v>0</v>
      </c>
      <c r="BA178" s="84">
        <f t="shared" si="234"/>
        <v>5071.3</v>
      </c>
      <c r="BB178" s="84">
        <f t="shared" si="234"/>
        <v>1544.82125</v>
      </c>
      <c r="BC178" s="84">
        <f t="shared" si="82"/>
        <v>30.462036361485218</v>
      </c>
      <c r="BD178" s="84">
        <f t="shared" si="234"/>
        <v>89423.45</v>
      </c>
      <c r="BE178" s="84">
        <f t="shared" si="234"/>
        <v>26302.268390000001</v>
      </c>
      <c r="BF178" s="82">
        <f t="shared" ref="BF178" si="235">BE178/BD178*100</f>
        <v>29.413166669369168</v>
      </c>
      <c r="BG178" s="84">
        <f t="shared" si="234"/>
        <v>0</v>
      </c>
      <c r="BH178" s="84">
        <f t="shared" si="234"/>
        <v>0</v>
      </c>
      <c r="BI178" s="84">
        <f t="shared" si="234"/>
        <v>0</v>
      </c>
      <c r="BJ178" s="84">
        <f t="shared" si="234"/>
        <v>0</v>
      </c>
      <c r="BK178" s="84">
        <f t="shared" si="234"/>
        <v>0</v>
      </c>
      <c r="BL178" s="84">
        <f t="shared" si="234"/>
        <v>0</v>
      </c>
      <c r="BM178" s="84">
        <f t="shared" si="234"/>
        <v>0</v>
      </c>
      <c r="BN178" s="84">
        <f t="shared" si="234"/>
        <v>0</v>
      </c>
      <c r="BO178" s="84">
        <f t="shared" si="234"/>
        <v>0</v>
      </c>
      <c r="BP178" s="84">
        <f t="shared" si="234"/>
        <v>0</v>
      </c>
      <c r="BQ178" s="84">
        <f t="shared" si="234"/>
        <v>0</v>
      </c>
      <c r="BR178" s="84">
        <f t="shared" si="234"/>
        <v>0</v>
      </c>
      <c r="BS178" s="84">
        <f t="shared" si="234"/>
        <v>0</v>
      </c>
      <c r="BT178" s="84">
        <f t="shared" si="234"/>
        <v>0</v>
      </c>
      <c r="BU178" s="84">
        <f t="shared" si="234"/>
        <v>0</v>
      </c>
      <c r="BV178" s="84">
        <f t="shared" si="234"/>
        <v>0</v>
      </c>
      <c r="BW178" s="84">
        <f t="shared" si="234"/>
        <v>0</v>
      </c>
      <c r="BX178" s="84">
        <f t="shared" si="234"/>
        <v>0</v>
      </c>
      <c r="BY178" s="84">
        <f t="shared" si="234"/>
        <v>0</v>
      </c>
      <c r="BZ178" s="84">
        <f t="shared" si="234"/>
        <v>0</v>
      </c>
      <c r="CA178" s="84">
        <f t="shared" si="234"/>
        <v>0</v>
      </c>
      <c r="CB178" s="84">
        <f t="shared" si="234"/>
        <v>307.10000000000002</v>
      </c>
      <c r="CC178" s="84">
        <f t="shared" si="234"/>
        <v>0</v>
      </c>
      <c r="CD178" s="84">
        <f t="shared" si="234"/>
        <v>0</v>
      </c>
      <c r="CE178" s="84">
        <f t="shared" si="234"/>
        <v>7519.3</v>
      </c>
      <c r="CF178" s="84">
        <f t="shared" si="234"/>
        <v>0</v>
      </c>
      <c r="CG178" s="84">
        <f t="shared" si="234"/>
        <v>0</v>
      </c>
      <c r="CH178" s="84">
        <f t="shared" ref="CH178:CV178" si="236">CH179+CH180+CH181+CH182+CH183+CH184+CH185+CH186+CH187+CH188+CH189+CH190+CH191</f>
        <v>0</v>
      </c>
      <c r="CI178" s="84">
        <f t="shared" si="236"/>
        <v>0</v>
      </c>
      <c r="CJ178" s="84">
        <f t="shared" si="236"/>
        <v>0</v>
      </c>
      <c r="CK178" s="84">
        <f t="shared" si="236"/>
        <v>0</v>
      </c>
      <c r="CL178" s="84">
        <f t="shared" si="236"/>
        <v>0</v>
      </c>
      <c r="CM178" s="84">
        <f t="shared" si="236"/>
        <v>0</v>
      </c>
      <c r="CN178" s="84">
        <f t="shared" si="236"/>
        <v>12760.8</v>
      </c>
      <c r="CO178" s="84">
        <f t="shared" si="236"/>
        <v>5968.393</v>
      </c>
      <c r="CP178" s="84">
        <f t="shared" si="67"/>
        <v>46.771307441539719</v>
      </c>
      <c r="CQ178" s="84">
        <f t="shared" si="236"/>
        <v>0</v>
      </c>
      <c r="CR178" s="84">
        <f t="shared" si="236"/>
        <v>0</v>
      </c>
      <c r="CS178" s="84">
        <f t="shared" si="236"/>
        <v>0</v>
      </c>
      <c r="CT178" s="84">
        <f t="shared" si="236"/>
        <v>0</v>
      </c>
      <c r="CU178" s="84">
        <f t="shared" si="236"/>
        <v>0</v>
      </c>
      <c r="CV178" s="84">
        <f t="shared" si="236"/>
        <v>0</v>
      </c>
      <c r="CW178" s="84">
        <f t="shared" ref="CW178:CY178" si="237">CW179+CW180+CW181+CW182+CW183+CW184+CW185+CW186+CW187+CW188+CW189+CW190+CW191</f>
        <v>6187.4</v>
      </c>
      <c r="CX178" s="84">
        <f t="shared" si="237"/>
        <v>0</v>
      </c>
      <c r="CY178" s="84">
        <f t="shared" si="237"/>
        <v>0</v>
      </c>
      <c r="CZ178" s="84">
        <f t="shared" ref="CZ178:DB178" si="238">CZ179+CZ180+CZ181+CZ182+CZ183+CZ184+CZ185+CZ186+CZ187+CZ188+CZ189+CZ190+CZ191</f>
        <v>0</v>
      </c>
      <c r="DA178" s="84">
        <f t="shared" si="238"/>
        <v>0</v>
      </c>
      <c r="DB178" s="84">
        <f t="shared" si="238"/>
        <v>0</v>
      </c>
      <c r="DC178" s="84">
        <f t="shared" ref="DC178:DE178" si="239">DC179+DC180+DC181+DC182+DC183+DC184+DC185+DC186+DC187+DC188+DC189+DC190+DC191</f>
        <v>1260.3</v>
      </c>
      <c r="DD178" s="84">
        <f t="shared" si="239"/>
        <v>0</v>
      </c>
      <c r="DE178" s="84">
        <f t="shared" si="239"/>
        <v>0</v>
      </c>
      <c r="DF178" s="84">
        <f t="shared" ref="DF178:DH178" si="240">DF179+DF180+DF181+DF182+DF183+DF184+DF185+DF186+DF187+DF188+DF189+DF190+DF191</f>
        <v>3137.5</v>
      </c>
      <c r="DG178" s="84">
        <f t="shared" si="240"/>
        <v>0</v>
      </c>
      <c r="DH178" s="84">
        <f t="shared" si="240"/>
        <v>0</v>
      </c>
    </row>
    <row r="179" spans="1:112" s="35" customFormat="1" ht="32.25" customHeight="1" x14ac:dyDescent="0.25">
      <c r="A179" s="59" t="s">
        <v>378</v>
      </c>
      <c r="B179" s="119">
        <f t="shared" si="191"/>
        <v>54423.561229999999</v>
      </c>
      <c r="C179" s="119">
        <f t="shared" si="191"/>
        <v>14455.519410000001</v>
      </c>
      <c r="D179" s="14">
        <f t="shared" si="58"/>
        <v>26.561142055569231</v>
      </c>
      <c r="E179" s="15"/>
      <c r="F179" s="14"/>
      <c r="G179" s="14"/>
      <c r="H179" s="15"/>
      <c r="I179" s="15"/>
      <c r="J179" s="14"/>
      <c r="K179" s="14">
        <v>424.2</v>
      </c>
      <c r="L179" s="14">
        <v>424.24200000000002</v>
      </c>
      <c r="M179" s="14">
        <f t="shared" si="232"/>
        <v>100.00990099009901</v>
      </c>
      <c r="N179" s="14"/>
      <c r="O179" s="14"/>
      <c r="P179" s="15"/>
      <c r="Q179" s="15">
        <v>0</v>
      </c>
      <c r="R179" s="15">
        <v>0</v>
      </c>
      <c r="S179" s="14"/>
      <c r="T179" s="15"/>
      <c r="U179" s="15"/>
      <c r="V179" s="15"/>
      <c r="W179" s="15">
        <v>102.04082</v>
      </c>
      <c r="X179" s="15">
        <v>102.04083</v>
      </c>
      <c r="Y179" s="14">
        <f>X179/W179*100</f>
        <v>100.00000979999966</v>
      </c>
      <c r="Z179" s="15">
        <v>51.020409999999998</v>
      </c>
      <c r="AA179" s="15">
        <v>51.020409999999998</v>
      </c>
      <c r="AB179" s="14">
        <f>AA179/Z179*100</f>
        <v>100</v>
      </c>
      <c r="AC179" s="15"/>
      <c r="AD179" s="15"/>
      <c r="AE179" s="14"/>
      <c r="AF179" s="14"/>
      <c r="AG179" s="14"/>
      <c r="AH179" s="14"/>
      <c r="AI179" s="15">
        <v>0</v>
      </c>
      <c r="AJ179" s="15"/>
      <c r="AK179" s="14"/>
      <c r="AL179" s="15">
        <v>17602.599999999999</v>
      </c>
      <c r="AM179" s="15">
        <v>6365.0019199999997</v>
      </c>
      <c r="AN179" s="15">
        <f t="shared" si="64"/>
        <v>36.159441900628323</v>
      </c>
      <c r="AO179" s="15"/>
      <c r="AP179" s="15"/>
      <c r="AQ179" s="15"/>
      <c r="AR179" s="15"/>
      <c r="AS179" s="15"/>
      <c r="AT179" s="15"/>
      <c r="AU179" s="15"/>
      <c r="AV179" s="15"/>
      <c r="AW179" s="100"/>
      <c r="AX179" s="15"/>
      <c r="AY179" s="15"/>
      <c r="AZ179" s="100"/>
      <c r="BA179" s="15">
        <v>5071.3</v>
      </c>
      <c r="BB179" s="15">
        <v>1544.82125</v>
      </c>
      <c r="BC179" s="15">
        <f t="shared" si="82"/>
        <v>30.462036361485218</v>
      </c>
      <c r="BD179" s="15"/>
      <c r="BE179" s="100"/>
      <c r="BF179" s="14"/>
      <c r="BG179" s="15"/>
      <c r="BH179" s="100"/>
      <c r="BI179" s="100"/>
      <c r="BJ179" s="15"/>
      <c r="BK179" s="100"/>
      <c r="BL179" s="100"/>
      <c r="BM179" s="15"/>
      <c r="BN179" s="100"/>
      <c r="BO179" s="100"/>
      <c r="BP179" s="15"/>
      <c r="BQ179" s="100"/>
      <c r="BR179" s="100"/>
      <c r="BS179" s="15"/>
      <c r="BT179" s="100"/>
      <c r="BU179" s="100"/>
      <c r="BV179" s="15"/>
      <c r="BW179" s="100"/>
      <c r="BX179" s="100"/>
      <c r="BY179" s="15"/>
      <c r="BZ179" s="100"/>
      <c r="CA179" s="100"/>
      <c r="CB179" s="15">
        <v>307.10000000000002</v>
      </c>
      <c r="CC179" s="100"/>
      <c r="CD179" s="100"/>
      <c r="CE179" s="15">
        <v>7519.3</v>
      </c>
      <c r="CF179" s="100"/>
      <c r="CG179" s="100"/>
      <c r="CH179" s="15"/>
      <c r="CI179" s="100"/>
      <c r="CJ179" s="100"/>
      <c r="CK179" s="15"/>
      <c r="CL179" s="100"/>
      <c r="CM179" s="100"/>
      <c r="CN179" s="15">
        <v>12760.8</v>
      </c>
      <c r="CO179" s="15">
        <v>5968.393</v>
      </c>
      <c r="CP179" s="15">
        <f t="shared" si="67"/>
        <v>46.771307441539719</v>
      </c>
      <c r="CQ179" s="15"/>
      <c r="CR179" s="100"/>
      <c r="CS179" s="100"/>
      <c r="CT179" s="15"/>
      <c r="CU179" s="100"/>
      <c r="CV179" s="100"/>
      <c r="CW179" s="15">
        <v>6187.4</v>
      </c>
      <c r="CX179" s="100"/>
      <c r="CY179" s="100"/>
      <c r="CZ179" s="15"/>
      <c r="DA179" s="100"/>
      <c r="DB179" s="100"/>
      <c r="DC179" s="15">
        <v>1260.3</v>
      </c>
      <c r="DD179" s="100"/>
      <c r="DE179" s="100"/>
      <c r="DF179" s="15">
        <v>3137.5</v>
      </c>
      <c r="DG179" s="100"/>
      <c r="DH179" s="100"/>
    </row>
    <row r="180" spans="1:112" s="35" customFormat="1" ht="15.75" x14ac:dyDescent="0.25">
      <c r="A180" s="59" t="s">
        <v>584</v>
      </c>
      <c r="B180" s="119">
        <f t="shared" si="191"/>
        <v>94029.45</v>
      </c>
      <c r="C180" s="119">
        <f t="shared" si="191"/>
        <v>29131.144910000003</v>
      </c>
      <c r="D180" s="14">
        <f>C180/B180*100</f>
        <v>30.980873449754309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>
        <v>4606</v>
      </c>
      <c r="AJ180" s="14">
        <v>2828.8765199999998</v>
      </c>
      <c r="AK180" s="14">
        <f t="shared" si="233"/>
        <v>61.417206252713854</v>
      </c>
      <c r="AL180" s="108"/>
      <c r="AM180" s="108"/>
      <c r="AN180" s="108"/>
      <c r="AO180" s="14"/>
      <c r="AP180" s="14"/>
      <c r="AQ180" s="101"/>
      <c r="AR180" s="14"/>
      <c r="AS180" s="14"/>
      <c r="AT180" s="101"/>
      <c r="AU180" s="14"/>
      <c r="AV180" s="14"/>
      <c r="AW180" s="101"/>
      <c r="AX180" s="14"/>
      <c r="AY180" s="14"/>
      <c r="AZ180" s="101"/>
      <c r="BA180" s="14"/>
      <c r="BB180" s="14"/>
      <c r="BC180" s="101"/>
      <c r="BD180" s="14">
        <v>89423.45</v>
      </c>
      <c r="BE180" s="14">
        <v>26302.268390000001</v>
      </c>
      <c r="BF180" s="14">
        <f>BE180/BD180*100</f>
        <v>29.413166669369168</v>
      </c>
      <c r="BG180" s="14"/>
      <c r="BH180" s="14"/>
      <c r="BI180" s="101"/>
      <c r="BJ180" s="14"/>
      <c r="BK180" s="14"/>
      <c r="BL180" s="101"/>
      <c r="BM180" s="14"/>
      <c r="BN180" s="14"/>
      <c r="BO180" s="101"/>
      <c r="BP180" s="14"/>
      <c r="BQ180" s="14"/>
      <c r="BR180" s="101"/>
      <c r="BS180" s="14"/>
      <c r="BT180" s="14"/>
      <c r="BU180" s="101"/>
      <c r="BV180" s="14"/>
      <c r="BW180" s="14"/>
      <c r="BX180" s="101"/>
      <c r="BY180" s="14"/>
      <c r="BZ180" s="14"/>
      <c r="CA180" s="101"/>
      <c r="CB180" s="14"/>
      <c r="CC180" s="14"/>
      <c r="CD180" s="101"/>
      <c r="CE180" s="14"/>
      <c r="CF180" s="14"/>
      <c r="CG180" s="101"/>
      <c r="CH180" s="14"/>
      <c r="CI180" s="14"/>
      <c r="CJ180" s="101"/>
      <c r="CK180" s="15"/>
      <c r="CL180" s="14"/>
      <c r="CM180" s="101"/>
      <c r="CN180" s="15"/>
      <c r="CO180" s="14"/>
      <c r="CP180" s="101"/>
      <c r="CQ180" s="15"/>
      <c r="CR180" s="14"/>
      <c r="CS180" s="101"/>
      <c r="CT180" s="15"/>
      <c r="CU180" s="14"/>
      <c r="CV180" s="101"/>
      <c r="CW180" s="15"/>
      <c r="CX180" s="14"/>
      <c r="CY180" s="101"/>
      <c r="CZ180" s="15"/>
      <c r="DA180" s="14"/>
      <c r="DB180" s="101"/>
      <c r="DC180" s="15"/>
      <c r="DD180" s="14"/>
      <c r="DE180" s="101"/>
      <c r="DF180" s="15"/>
      <c r="DG180" s="14"/>
      <c r="DH180" s="101"/>
    </row>
    <row r="181" spans="1:112" s="35" customFormat="1" ht="15.75" x14ac:dyDescent="0.25">
      <c r="A181" s="59" t="s">
        <v>585</v>
      </c>
      <c r="B181" s="119">
        <f t="shared" si="191"/>
        <v>300.3</v>
      </c>
      <c r="C181" s="119">
        <f t="shared" si="191"/>
        <v>0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>
        <v>300.3</v>
      </c>
      <c r="AG181" s="14"/>
      <c r="AH181" s="14"/>
      <c r="AI181" s="14"/>
      <c r="AJ181" s="14"/>
      <c r="AK181" s="14"/>
      <c r="AL181" s="108"/>
      <c r="AM181" s="108"/>
      <c r="AN181" s="108"/>
      <c r="AO181" s="14"/>
      <c r="AP181" s="14"/>
      <c r="AQ181" s="101"/>
      <c r="AR181" s="14"/>
      <c r="AS181" s="14"/>
      <c r="AT181" s="101"/>
      <c r="AU181" s="14"/>
      <c r="AV181" s="14"/>
      <c r="AW181" s="101"/>
      <c r="AX181" s="14"/>
      <c r="AY181" s="14"/>
      <c r="AZ181" s="101"/>
      <c r="BA181" s="14"/>
      <c r="BB181" s="14"/>
      <c r="BC181" s="101"/>
      <c r="BD181" s="14"/>
      <c r="BE181" s="14"/>
      <c r="BF181" s="101"/>
      <c r="BG181" s="14"/>
      <c r="BH181" s="14"/>
      <c r="BI181" s="101"/>
      <c r="BJ181" s="14"/>
      <c r="BK181" s="14"/>
      <c r="BL181" s="101"/>
      <c r="BM181" s="14"/>
      <c r="BN181" s="14"/>
      <c r="BO181" s="101"/>
      <c r="BP181" s="14"/>
      <c r="BQ181" s="14"/>
      <c r="BR181" s="101"/>
      <c r="BS181" s="14"/>
      <c r="BT181" s="14"/>
      <c r="BU181" s="101"/>
      <c r="BV181" s="14"/>
      <c r="BW181" s="14"/>
      <c r="BX181" s="101"/>
      <c r="BY181" s="14"/>
      <c r="BZ181" s="14"/>
      <c r="CA181" s="101"/>
      <c r="CB181" s="14"/>
      <c r="CC181" s="14"/>
      <c r="CD181" s="101"/>
      <c r="CE181" s="14"/>
      <c r="CF181" s="14"/>
      <c r="CG181" s="101"/>
      <c r="CH181" s="14"/>
      <c r="CI181" s="14"/>
      <c r="CJ181" s="101"/>
      <c r="CK181" s="15"/>
      <c r="CL181" s="14"/>
      <c r="CM181" s="101"/>
      <c r="CN181" s="15"/>
      <c r="CO181" s="14"/>
      <c r="CP181" s="101"/>
      <c r="CQ181" s="15"/>
      <c r="CR181" s="14"/>
      <c r="CS181" s="101"/>
      <c r="CT181" s="15"/>
      <c r="CU181" s="14"/>
      <c r="CV181" s="101"/>
      <c r="CW181" s="15"/>
      <c r="CX181" s="14"/>
      <c r="CY181" s="101"/>
      <c r="CZ181" s="15"/>
      <c r="DA181" s="14"/>
      <c r="DB181" s="101"/>
      <c r="DC181" s="15"/>
      <c r="DD181" s="14"/>
      <c r="DE181" s="101"/>
      <c r="DF181" s="15"/>
      <c r="DG181" s="14"/>
      <c r="DH181" s="101"/>
    </row>
    <row r="182" spans="1:112" s="35" customFormat="1" ht="15.75" x14ac:dyDescent="0.25">
      <c r="A182" s="59" t="s">
        <v>586</v>
      </c>
      <c r="B182" s="119">
        <f t="shared" si="191"/>
        <v>0</v>
      </c>
      <c r="C182" s="119">
        <f t="shared" si="191"/>
        <v>0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08"/>
      <c r="AM182" s="108"/>
      <c r="AN182" s="108"/>
      <c r="AO182" s="14"/>
      <c r="AP182" s="14"/>
      <c r="AQ182" s="101"/>
      <c r="AR182" s="14"/>
      <c r="AS182" s="14"/>
      <c r="AT182" s="101"/>
      <c r="AU182" s="14"/>
      <c r="AV182" s="14"/>
      <c r="AW182" s="101"/>
      <c r="AX182" s="14"/>
      <c r="AY182" s="14"/>
      <c r="AZ182" s="101"/>
      <c r="BA182" s="14"/>
      <c r="BB182" s="14"/>
      <c r="BC182" s="101"/>
      <c r="BD182" s="14"/>
      <c r="BE182" s="14"/>
      <c r="BF182" s="101"/>
      <c r="BG182" s="14"/>
      <c r="BH182" s="14"/>
      <c r="BI182" s="101"/>
      <c r="BJ182" s="14"/>
      <c r="BK182" s="14"/>
      <c r="BL182" s="101"/>
      <c r="BM182" s="14"/>
      <c r="BN182" s="14"/>
      <c r="BO182" s="101"/>
      <c r="BP182" s="14"/>
      <c r="BQ182" s="14"/>
      <c r="BR182" s="101"/>
      <c r="BS182" s="14"/>
      <c r="BT182" s="14"/>
      <c r="BU182" s="101"/>
      <c r="BV182" s="14"/>
      <c r="BW182" s="14"/>
      <c r="BX182" s="101"/>
      <c r="BY182" s="14"/>
      <c r="BZ182" s="14"/>
      <c r="CA182" s="101"/>
      <c r="CB182" s="14"/>
      <c r="CC182" s="14"/>
      <c r="CD182" s="101"/>
      <c r="CE182" s="14"/>
      <c r="CF182" s="14"/>
      <c r="CG182" s="101"/>
      <c r="CH182" s="14"/>
      <c r="CI182" s="14"/>
      <c r="CJ182" s="101"/>
      <c r="CK182" s="15"/>
      <c r="CL182" s="14"/>
      <c r="CM182" s="101"/>
      <c r="CN182" s="15"/>
      <c r="CO182" s="14"/>
      <c r="CP182" s="101"/>
      <c r="CQ182" s="15"/>
      <c r="CR182" s="14"/>
      <c r="CS182" s="101"/>
      <c r="CT182" s="15"/>
      <c r="CU182" s="14"/>
      <c r="CV182" s="101"/>
      <c r="CW182" s="15"/>
      <c r="CX182" s="14"/>
      <c r="CY182" s="101"/>
      <c r="CZ182" s="15"/>
      <c r="DA182" s="14"/>
      <c r="DB182" s="101"/>
      <c r="DC182" s="15"/>
      <c r="DD182" s="14"/>
      <c r="DE182" s="101"/>
      <c r="DF182" s="15"/>
      <c r="DG182" s="14"/>
      <c r="DH182" s="101"/>
    </row>
    <row r="183" spans="1:112" s="35" customFormat="1" ht="15.75" x14ac:dyDescent="0.25">
      <c r="A183" s="59" t="s">
        <v>587</v>
      </c>
      <c r="B183" s="119">
        <f t="shared" si="191"/>
        <v>0</v>
      </c>
      <c r="C183" s="119">
        <f t="shared" si="191"/>
        <v>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08"/>
      <c r="AM183" s="108"/>
      <c r="AN183" s="108"/>
      <c r="AO183" s="14"/>
      <c r="AP183" s="14"/>
      <c r="AQ183" s="101"/>
      <c r="AR183" s="14"/>
      <c r="AS183" s="14"/>
      <c r="AT183" s="101"/>
      <c r="AU183" s="14"/>
      <c r="AV183" s="14"/>
      <c r="AW183" s="101"/>
      <c r="AX183" s="14"/>
      <c r="AY183" s="14"/>
      <c r="AZ183" s="101"/>
      <c r="BA183" s="14"/>
      <c r="BB183" s="14"/>
      <c r="BC183" s="101"/>
      <c r="BD183" s="14"/>
      <c r="BE183" s="14"/>
      <c r="BF183" s="101"/>
      <c r="BG183" s="14"/>
      <c r="BH183" s="14"/>
      <c r="BI183" s="101"/>
      <c r="BJ183" s="14"/>
      <c r="BK183" s="14"/>
      <c r="BL183" s="101"/>
      <c r="BM183" s="14"/>
      <c r="BN183" s="14"/>
      <c r="BO183" s="101"/>
      <c r="BP183" s="14"/>
      <c r="BQ183" s="14"/>
      <c r="BR183" s="101"/>
      <c r="BS183" s="14"/>
      <c r="BT183" s="14"/>
      <c r="BU183" s="101"/>
      <c r="BV183" s="14"/>
      <c r="BW183" s="14"/>
      <c r="BX183" s="101"/>
      <c r="BY183" s="14"/>
      <c r="BZ183" s="14"/>
      <c r="CA183" s="101"/>
      <c r="CB183" s="14"/>
      <c r="CC183" s="14"/>
      <c r="CD183" s="101"/>
      <c r="CE183" s="14"/>
      <c r="CF183" s="14"/>
      <c r="CG183" s="101"/>
      <c r="CH183" s="14"/>
      <c r="CI183" s="14"/>
      <c r="CJ183" s="101"/>
      <c r="CK183" s="15"/>
      <c r="CL183" s="14"/>
      <c r="CM183" s="101"/>
      <c r="CN183" s="15"/>
      <c r="CO183" s="14"/>
      <c r="CP183" s="101"/>
      <c r="CQ183" s="15"/>
      <c r="CR183" s="14"/>
      <c r="CS183" s="101"/>
      <c r="CT183" s="15"/>
      <c r="CU183" s="14"/>
      <c r="CV183" s="101"/>
      <c r="CW183" s="15"/>
      <c r="CX183" s="14"/>
      <c r="CY183" s="101"/>
      <c r="CZ183" s="15"/>
      <c r="DA183" s="14"/>
      <c r="DB183" s="101"/>
      <c r="DC183" s="15"/>
      <c r="DD183" s="14"/>
      <c r="DE183" s="101"/>
      <c r="DF183" s="15"/>
      <c r="DG183" s="14"/>
      <c r="DH183" s="101"/>
    </row>
    <row r="184" spans="1:112" s="35" customFormat="1" ht="15.75" x14ac:dyDescent="0.25">
      <c r="A184" s="59" t="s">
        <v>588</v>
      </c>
      <c r="B184" s="119">
        <f t="shared" si="191"/>
        <v>998.77864</v>
      </c>
      <c r="C184" s="119">
        <f t="shared" si="191"/>
        <v>0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>
        <v>998.77864</v>
      </c>
      <c r="AG184" s="14"/>
      <c r="AH184" s="14"/>
      <c r="AI184" s="14"/>
      <c r="AJ184" s="14"/>
      <c r="AK184" s="14"/>
      <c r="AL184" s="108"/>
      <c r="AM184" s="108"/>
      <c r="AN184" s="108"/>
      <c r="AO184" s="14"/>
      <c r="AP184" s="14"/>
      <c r="AQ184" s="101"/>
      <c r="AR184" s="14"/>
      <c r="AS184" s="14"/>
      <c r="AT184" s="101"/>
      <c r="AU184" s="14"/>
      <c r="AV184" s="14"/>
      <c r="AW184" s="101"/>
      <c r="AX184" s="14"/>
      <c r="AY184" s="14"/>
      <c r="AZ184" s="101"/>
      <c r="BA184" s="14"/>
      <c r="BB184" s="14"/>
      <c r="BC184" s="101"/>
      <c r="BD184" s="14"/>
      <c r="BE184" s="14"/>
      <c r="BF184" s="101"/>
      <c r="BG184" s="14"/>
      <c r="BH184" s="14"/>
      <c r="BI184" s="101"/>
      <c r="BJ184" s="14"/>
      <c r="BK184" s="14"/>
      <c r="BL184" s="101"/>
      <c r="BM184" s="14"/>
      <c r="BN184" s="14"/>
      <c r="BO184" s="101"/>
      <c r="BP184" s="14"/>
      <c r="BQ184" s="14"/>
      <c r="BR184" s="101"/>
      <c r="BS184" s="14"/>
      <c r="BT184" s="14"/>
      <c r="BU184" s="101"/>
      <c r="BV184" s="14"/>
      <c r="BW184" s="14"/>
      <c r="BX184" s="101"/>
      <c r="BY184" s="14"/>
      <c r="BZ184" s="14"/>
      <c r="CA184" s="101"/>
      <c r="CB184" s="14"/>
      <c r="CC184" s="14"/>
      <c r="CD184" s="101"/>
      <c r="CE184" s="14"/>
      <c r="CF184" s="14"/>
      <c r="CG184" s="101"/>
      <c r="CH184" s="14"/>
      <c r="CI184" s="14"/>
      <c r="CJ184" s="101"/>
      <c r="CK184" s="15"/>
      <c r="CL184" s="14"/>
      <c r="CM184" s="101"/>
      <c r="CN184" s="15"/>
      <c r="CO184" s="14"/>
      <c r="CP184" s="101"/>
      <c r="CQ184" s="15"/>
      <c r="CR184" s="14"/>
      <c r="CS184" s="101"/>
      <c r="CT184" s="15"/>
      <c r="CU184" s="14"/>
      <c r="CV184" s="101"/>
      <c r="CW184" s="15"/>
      <c r="CX184" s="14"/>
      <c r="CY184" s="101"/>
      <c r="CZ184" s="15"/>
      <c r="DA184" s="14"/>
      <c r="DB184" s="101"/>
      <c r="DC184" s="15"/>
      <c r="DD184" s="14"/>
      <c r="DE184" s="101"/>
      <c r="DF184" s="15"/>
      <c r="DG184" s="14"/>
      <c r="DH184" s="101"/>
    </row>
    <row r="185" spans="1:112" s="35" customFormat="1" ht="15.75" x14ac:dyDescent="0.25">
      <c r="A185" s="59" t="s">
        <v>589</v>
      </c>
      <c r="B185" s="119">
        <f t="shared" si="191"/>
        <v>1000</v>
      </c>
      <c r="C185" s="119">
        <f t="shared" si="191"/>
        <v>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>
        <v>1000</v>
      </c>
      <c r="AG185" s="14"/>
      <c r="AH185" s="14"/>
      <c r="AI185" s="14"/>
      <c r="AJ185" s="14"/>
      <c r="AK185" s="14"/>
      <c r="AL185" s="108"/>
      <c r="AM185" s="108"/>
      <c r="AN185" s="108"/>
      <c r="AO185" s="14"/>
      <c r="AP185" s="14"/>
      <c r="AQ185" s="101"/>
      <c r="AR185" s="14"/>
      <c r="AS185" s="14"/>
      <c r="AT185" s="101"/>
      <c r="AU185" s="14"/>
      <c r="AV185" s="14"/>
      <c r="AW185" s="101"/>
      <c r="AX185" s="14"/>
      <c r="AY185" s="14"/>
      <c r="AZ185" s="101"/>
      <c r="BA185" s="14"/>
      <c r="BB185" s="14"/>
      <c r="BC185" s="101"/>
      <c r="BD185" s="14"/>
      <c r="BE185" s="14"/>
      <c r="BF185" s="101"/>
      <c r="BG185" s="14"/>
      <c r="BH185" s="14"/>
      <c r="BI185" s="101"/>
      <c r="BJ185" s="14"/>
      <c r="BK185" s="14"/>
      <c r="BL185" s="101"/>
      <c r="BM185" s="14"/>
      <c r="BN185" s="14"/>
      <c r="BO185" s="101"/>
      <c r="BP185" s="14"/>
      <c r="BQ185" s="14"/>
      <c r="BR185" s="101"/>
      <c r="BS185" s="14"/>
      <c r="BT185" s="14"/>
      <c r="BU185" s="101"/>
      <c r="BV185" s="14"/>
      <c r="BW185" s="14"/>
      <c r="BX185" s="101"/>
      <c r="BY185" s="14"/>
      <c r="BZ185" s="14"/>
      <c r="CA185" s="101"/>
      <c r="CB185" s="14"/>
      <c r="CC185" s="14"/>
      <c r="CD185" s="101"/>
      <c r="CE185" s="14"/>
      <c r="CF185" s="14"/>
      <c r="CG185" s="101"/>
      <c r="CH185" s="14"/>
      <c r="CI185" s="14"/>
      <c r="CJ185" s="101"/>
      <c r="CK185" s="15"/>
      <c r="CL185" s="14"/>
      <c r="CM185" s="101"/>
      <c r="CN185" s="15"/>
      <c r="CO185" s="14"/>
      <c r="CP185" s="101"/>
      <c r="CQ185" s="15"/>
      <c r="CR185" s="14"/>
      <c r="CS185" s="101"/>
      <c r="CT185" s="15"/>
      <c r="CU185" s="14"/>
      <c r="CV185" s="101"/>
      <c r="CW185" s="15"/>
      <c r="CX185" s="14"/>
      <c r="CY185" s="101"/>
      <c r="CZ185" s="15"/>
      <c r="DA185" s="14"/>
      <c r="DB185" s="101"/>
      <c r="DC185" s="15"/>
      <c r="DD185" s="14"/>
      <c r="DE185" s="101"/>
      <c r="DF185" s="15"/>
      <c r="DG185" s="14"/>
      <c r="DH185" s="101"/>
    </row>
    <row r="186" spans="1:112" s="35" customFormat="1" ht="15.75" x14ac:dyDescent="0.25">
      <c r="A186" s="59" t="s">
        <v>590</v>
      </c>
      <c r="B186" s="119">
        <f t="shared" si="191"/>
        <v>0</v>
      </c>
      <c r="C186" s="119">
        <f t="shared" si="191"/>
        <v>0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08"/>
      <c r="AM186" s="108"/>
      <c r="AN186" s="108"/>
      <c r="AO186" s="14"/>
      <c r="AP186" s="14"/>
      <c r="AQ186" s="101"/>
      <c r="AR186" s="14"/>
      <c r="AS186" s="14"/>
      <c r="AT186" s="101"/>
      <c r="AU186" s="14"/>
      <c r="AV186" s="14"/>
      <c r="AW186" s="101"/>
      <c r="AX186" s="14"/>
      <c r="AY186" s="14"/>
      <c r="AZ186" s="101"/>
      <c r="BA186" s="14"/>
      <c r="BB186" s="14"/>
      <c r="BC186" s="101"/>
      <c r="BD186" s="14"/>
      <c r="BE186" s="14"/>
      <c r="BF186" s="101"/>
      <c r="BG186" s="14"/>
      <c r="BH186" s="14"/>
      <c r="BI186" s="101"/>
      <c r="BJ186" s="14"/>
      <c r="BK186" s="14"/>
      <c r="BL186" s="101"/>
      <c r="BM186" s="14"/>
      <c r="BN186" s="14"/>
      <c r="BO186" s="101"/>
      <c r="BP186" s="14"/>
      <c r="BQ186" s="14"/>
      <c r="BR186" s="101"/>
      <c r="BS186" s="14"/>
      <c r="BT186" s="14"/>
      <c r="BU186" s="101"/>
      <c r="BV186" s="14"/>
      <c r="BW186" s="14"/>
      <c r="BX186" s="101"/>
      <c r="BY186" s="14"/>
      <c r="BZ186" s="14"/>
      <c r="CA186" s="101"/>
      <c r="CB186" s="14"/>
      <c r="CC186" s="14"/>
      <c r="CD186" s="101"/>
      <c r="CE186" s="14"/>
      <c r="CF186" s="14"/>
      <c r="CG186" s="101"/>
      <c r="CH186" s="14"/>
      <c r="CI186" s="14"/>
      <c r="CJ186" s="101"/>
      <c r="CK186" s="15"/>
      <c r="CL186" s="14"/>
      <c r="CM186" s="101"/>
      <c r="CN186" s="15"/>
      <c r="CO186" s="14"/>
      <c r="CP186" s="101"/>
      <c r="CQ186" s="15"/>
      <c r="CR186" s="14"/>
      <c r="CS186" s="101"/>
      <c r="CT186" s="15"/>
      <c r="CU186" s="14"/>
      <c r="CV186" s="101"/>
      <c r="CW186" s="15"/>
      <c r="CX186" s="14"/>
      <c r="CY186" s="101"/>
      <c r="CZ186" s="15"/>
      <c r="DA186" s="14"/>
      <c r="DB186" s="101"/>
      <c r="DC186" s="15"/>
      <c r="DD186" s="14"/>
      <c r="DE186" s="101"/>
      <c r="DF186" s="15"/>
      <c r="DG186" s="14"/>
      <c r="DH186" s="101"/>
    </row>
    <row r="187" spans="1:112" s="35" customFormat="1" ht="15.75" x14ac:dyDescent="0.25">
      <c r="A187" s="59" t="s">
        <v>591</v>
      </c>
      <c r="B187" s="119">
        <f t="shared" si="191"/>
        <v>462</v>
      </c>
      <c r="C187" s="119">
        <f t="shared" si="191"/>
        <v>0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>
        <v>462</v>
      </c>
      <c r="AG187" s="14"/>
      <c r="AH187" s="14"/>
      <c r="AI187" s="14"/>
      <c r="AJ187" s="14"/>
      <c r="AK187" s="14"/>
      <c r="AL187" s="108"/>
      <c r="AM187" s="108"/>
      <c r="AN187" s="108"/>
      <c r="AO187" s="14"/>
      <c r="AP187" s="14"/>
      <c r="AQ187" s="101"/>
      <c r="AR187" s="14"/>
      <c r="AS187" s="14"/>
      <c r="AT187" s="101"/>
      <c r="AU187" s="14"/>
      <c r="AV187" s="14"/>
      <c r="AW187" s="101"/>
      <c r="AX187" s="14"/>
      <c r="AY187" s="14"/>
      <c r="AZ187" s="101"/>
      <c r="BA187" s="14"/>
      <c r="BB187" s="14"/>
      <c r="BC187" s="101"/>
      <c r="BD187" s="14"/>
      <c r="BE187" s="14"/>
      <c r="BF187" s="101"/>
      <c r="BG187" s="14"/>
      <c r="BH187" s="14"/>
      <c r="BI187" s="101"/>
      <c r="BJ187" s="14"/>
      <c r="BK187" s="14"/>
      <c r="BL187" s="101"/>
      <c r="BM187" s="14"/>
      <c r="BN187" s="14"/>
      <c r="BO187" s="101"/>
      <c r="BP187" s="14"/>
      <c r="BQ187" s="14"/>
      <c r="BR187" s="101"/>
      <c r="BS187" s="14"/>
      <c r="BT187" s="14"/>
      <c r="BU187" s="101"/>
      <c r="BV187" s="14"/>
      <c r="BW187" s="14"/>
      <c r="BX187" s="101"/>
      <c r="BY187" s="14"/>
      <c r="BZ187" s="14"/>
      <c r="CA187" s="101"/>
      <c r="CB187" s="14"/>
      <c r="CC187" s="14"/>
      <c r="CD187" s="101"/>
      <c r="CE187" s="14"/>
      <c r="CF187" s="14"/>
      <c r="CG187" s="101"/>
      <c r="CH187" s="14"/>
      <c r="CI187" s="14"/>
      <c r="CJ187" s="101"/>
      <c r="CK187" s="15"/>
      <c r="CL187" s="14"/>
      <c r="CM187" s="101"/>
      <c r="CN187" s="15"/>
      <c r="CO187" s="14"/>
      <c r="CP187" s="101"/>
      <c r="CQ187" s="15"/>
      <c r="CR187" s="14"/>
      <c r="CS187" s="101"/>
      <c r="CT187" s="15"/>
      <c r="CU187" s="14"/>
      <c r="CV187" s="101"/>
      <c r="CW187" s="15"/>
      <c r="CX187" s="14"/>
      <c r="CY187" s="101"/>
      <c r="CZ187" s="15"/>
      <c r="DA187" s="14"/>
      <c r="DB187" s="101"/>
      <c r="DC187" s="15"/>
      <c r="DD187" s="14"/>
      <c r="DE187" s="101"/>
      <c r="DF187" s="15"/>
      <c r="DG187" s="14"/>
      <c r="DH187" s="101"/>
    </row>
    <row r="188" spans="1:112" s="35" customFormat="1" ht="15.75" x14ac:dyDescent="0.25">
      <c r="A188" s="59" t="s">
        <v>592</v>
      </c>
      <c r="B188" s="119">
        <f t="shared" si="191"/>
        <v>0</v>
      </c>
      <c r="C188" s="119">
        <f t="shared" si="191"/>
        <v>0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08"/>
      <c r="AM188" s="108"/>
      <c r="AN188" s="108"/>
      <c r="AO188" s="14"/>
      <c r="AP188" s="14"/>
      <c r="AQ188" s="101"/>
      <c r="AR188" s="14"/>
      <c r="AS188" s="14"/>
      <c r="AT188" s="101"/>
      <c r="AU188" s="14"/>
      <c r="AV188" s="14"/>
      <c r="AW188" s="101"/>
      <c r="AX188" s="14"/>
      <c r="AY188" s="14"/>
      <c r="AZ188" s="101"/>
      <c r="BA188" s="14"/>
      <c r="BB188" s="14"/>
      <c r="BC188" s="101"/>
      <c r="BD188" s="14"/>
      <c r="BE188" s="14"/>
      <c r="BF188" s="101"/>
      <c r="BG188" s="14"/>
      <c r="BH188" s="14"/>
      <c r="BI188" s="101"/>
      <c r="BJ188" s="14"/>
      <c r="BK188" s="14"/>
      <c r="BL188" s="101"/>
      <c r="BM188" s="14"/>
      <c r="BN188" s="14"/>
      <c r="BO188" s="101"/>
      <c r="BP188" s="14"/>
      <c r="BQ188" s="14"/>
      <c r="BR188" s="101"/>
      <c r="BS188" s="14"/>
      <c r="BT188" s="14"/>
      <c r="BU188" s="101"/>
      <c r="BV188" s="14"/>
      <c r="BW188" s="14"/>
      <c r="BX188" s="101"/>
      <c r="BY188" s="14"/>
      <c r="BZ188" s="14"/>
      <c r="CA188" s="101"/>
      <c r="CB188" s="14"/>
      <c r="CC188" s="14"/>
      <c r="CD188" s="101"/>
      <c r="CE188" s="14"/>
      <c r="CF188" s="14"/>
      <c r="CG188" s="101"/>
      <c r="CH188" s="14"/>
      <c r="CI188" s="14"/>
      <c r="CJ188" s="101"/>
      <c r="CK188" s="15"/>
      <c r="CL188" s="14"/>
      <c r="CM188" s="101"/>
      <c r="CN188" s="15"/>
      <c r="CO188" s="14"/>
      <c r="CP188" s="101"/>
      <c r="CQ188" s="15"/>
      <c r="CR188" s="14"/>
      <c r="CS188" s="101"/>
      <c r="CT188" s="15"/>
      <c r="CU188" s="14"/>
      <c r="CV188" s="101"/>
      <c r="CW188" s="15"/>
      <c r="CX188" s="14"/>
      <c r="CY188" s="101"/>
      <c r="CZ188" s="15"/>
      <c r="DA188" s="14"/>
      <c r="DB188" s="101"/>
      <c r="DC188" s="15"/>
      <c r="DD188" s="14"/>
      <c r="DE188" s="101"/>
      <c r="DF188" s="15"/>
      <c r="DG188" s="14"/>
      <c r="DH188" s="101"/>
    </row>
    <row r="189" spans="1:112" s="35" customFormat="1" ht="15.75" x14ac:dyDescent="0.25">
      <c r="A189" s="59" t="s">
        <v>430</v>
      </c>
      <c r="B189" s="119">
        <f t="shared" si="191"/>
        <v>479.2</v>
      </c>
      <c r="C189" s="119">
        <f t="shared" si="191"/>
        <v>0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>
        <v>479.2</v>
      </c>
      <c r="AG189" s="14"/>
      <c r="AH189" s="14"/>
      <c r="AI189" s="14"/>
      <c r="AJ189" s="14"/>
      <c r="AK189" s="14"/>
      <c r="AL189" s="108"/>
      <c r="AM189" s="108"/>
      <c r="AN189" s="108"/>
      <c r="AO189" s="14"/>
      <c r="AP189" s="14"/>
      <c r="AQ189" s="101"/>
      <c r="AR189" s="14"/>
      <c r="AS189" s="14"/>
      <c r="AT189" s="101"/>
      <c r="AU189" s="14"/>
      <c r="AV189" s="14"/>
      <c r="AW189" s="101"/>
      <c r="AX189" s="14"/>
      <c r="AY189" s="14"/>
      <c r="AZ189" s="101"/>
      <c r="BA189" s="14"/>
      <c r="BB189" s="14"/>
      <c r="BC189" s="101"/>
      <c r="BD189" s="14"/>
      <c r="BE189" s="14"/>
      <c r="BF189" s="101"/>
      <c r="BG189" s="14"/>
      <c r="BH189" s="14"/>
      <c r="BI189" s="101"/>
      <c r="BJ189" s="14"/>
      <c r="BK189" s="14"/>
      <c r="BL189" s="101"/>
      <c r="BM189" s="14"/>
      <c r="BN189" s="14"/>
      <c r="BO189" s="101"/>
      <c r="BP189" s="14"/>
      <c r="BQ189" s="14"/>
      <c r="BR189" s="101"/>
      <c r="BS189" s="14"/>
      <c r="BT189" s="14"/>
      <c r="BU189" s="101"/>
      <c r="BV189" s="14"/>
      <c r="BW189" s="14"/>
      <c r="BX189" s="101"/>
      <c r="BY189" s="14"/>
      <c r="BZ189" s="14"/>
      <c r="CA189" s="101"/>
      <c r="CB189" s="14"/>
      <c r="CC189" s="14"/>
      <c r="CD189" s="101"/>
      <c r="CE189" s="14"/>
      <c r="CF189" s="14"/>
      <c r="CG189" s="101"/>
      <c r="CH189" s="14"/>
      <c r="CI189" s="14"/>
      <c r="CJ189" s="101"/>
      <c r="CK189" s="15"/>
      <c r="CL189" s="14"/>
      <c r="CM189" s="101"/>
      <c r="CN189" s="15"/>
      <c r="CO189" s="14"/>
      <c r="CP189" s="101"/>
      <c r="CQ189" s="15"/>
      <c r="CR189" s="14"/>
      <c r="CS189" s="101"/>
      <c r="CT189" s="15"/>
      <c r="CU189" s="14"/>
      <c r="CV189" s="101"/>
      <c r="CW189" s="15"/>
      <c r="CX189" s="14"/>
      <c r="CY189" s="101"/>
      <c r="CZ189" s="15"/>
      <c r="DA189" s="14"/>
      <c r="DB189" s="101"/>
      <c r="DC189" s="15"/>
      <c r="DD189" s="14"/>
      <c r="DE189" s="101"/>
      <c r="DF189" s="15"/>
      <c r="DG189" s="14"/>
      <c r="DH189" s="101"/>
    </row>
    <row r="190" spans="1:112" s="35" customFormat="1" ht="15.75" x14ac:dyDescent="0.25">
      <c r="A190" s="59" t="s">
        <v>593</v>
      </c>
      <c r="B190" s="119">
        <f t="shared" si="191"/>
        <v>447</v>
      </c>
      <c r="C190" s="119">
        <f t="shared" si="191"/>
        <v>0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>
        <v>447</v>
      </c>
      <c r="AG190" s="14"/>
      <c r="AH190" s="14"/>
      <c r="AI190" s="14"/>
      <c r="AJ190" s="14"/>
      <c r="AK190" s="14"/>
      <c r="AL190" s="108"/>
      <c r="AM190" s="108"/>
      <c r="AN190" s="108"/>
      <c r="AO190" s="14"/>
      <c r="AP190" s="14"/>
      <c r="AQ190" s="101"/>
      <c r="AR190" s="14"/>
      <c r="AS190" s="14"/>
      <c r="AT190" s="101"/>
      <c r="AU190" s="14"/>
      <c r="AV190" s="14"/>
      <c r="AW190" s="101"/>
      <c r="AX190" s="14"/>
      <c r="AY190" s="14"/>
      <c r="AZ190" s="101"/>
      <c r="BA190" s="14"/>
      <c r="BB190" s="14"/>
      <c r="BC190" s="101"/>
      <c r="BD190" s="14"/>
      <c r="BE190" s="14"/>
      <c r="BF190" s="101"/>
      <c r="BG190" s="14"/>
      <c r="BH190" s="14"/>
      <c r="BI190" s="101"/>
      <c r="BJ190" s="14"/>
      <c r="BK190" s="14"/>
      <c r="BL190" s="101"/>
      <c r="BM190" s="14"/>
      <c r="BN190" s="14"/>
      <c r="BO190" s="101"/>
      <c r="BP190" s="14"/>
      <c r="BQ190" s="14"/>
      <c r="BR190" s="101"/>
      <c r="BS190" s="14"/>
      <c r="BT190" s="14"/>
      <c r="BU190" s="101"/>
      <c r="BV190" s="14"/>
      <c r="BW190" s="14"/>
      <c r="BX190" s="101"/>
      <c r="BY190" s="14"/>
      <c r="BZ190" s="14"/>
      <c r="CA190" s="101"/>
      <c r="CB190" s="14"/>
      <c r="CC190" s="14"/>
      <c r="CD190" s="101"/>
      <c r="CE190" s="14"/>
      <c r="CF190" s="14"/>
      <c r="CG190" s="101"/>
      <c r="CH190" s="14"/>
      <c r="CI190" s="14"/>
      <c r="CJ190" s="101"/>
      <c r="CK190" s="15"/>
      <c r="CL190" s="14"/>
      <c r="CM190" s="101"/>
      <c r="CN190" s="15"/>
      <c r="CO190" s="14"/>
      <c r="CP190" s="101"/>
      <c r="CQ190" s="15"/>
      <c r="CR190" s="14"/>
      <c r="CS190" s="101"/>
      <c r="CT190" s="15"/>
      <c r="CU190" s="14"/>
      <c r="CV190" s="101"/>
      <c r="CW190" s="15"/>
      <c r="CX190" s="14"/>
      <c r="CY190" s="101"/>
      <c r="CZ190" s="15"/>
      <c r="DA190" s="14"/>
      <c r="DB190" s="101"/>
      <c r="DC190" s="15"/>
      <c r="DD190" s="14"/>
      <c r="DE190" s="101"/>
      <c r="DF190" s="15"/>
      <c r="DG190" s="14"/>
      <c r="DH190" s="101"/>
    </row>
    <row r="191" spans="1:112" s="35" customFormat="1" ht="15.75" x14ac:dyDescent="0.25">
      <c r="A191" s="59" t="s">
        <v>594</v>
      </c>
      <c r="B191" s="119">
        <f t="shared" si="191"/>
        <v>0</v>
      </c>
      <c r="C191" s="119">
        <f t="shared" si="191"/>
        <v>0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08"/>
      <c r="AM191" s="108"/>
      <c r="AN191" s="108"/>
      <c r="AO191" s="14"/>
      <c r="AP191" s="14"/>
      <c r="AQ191" s="101"/>
      <c r="AR191" s="14"/>
      <c r="AS191" s="14"/>
      <c r="AT191" s="101"/>
      <c r="AU191" s="14"/>
      <c r="AV191" s="14"/>
      <c r="AW191" s="101"/>
      <c r="AX191" s="14"/>
      <c r="AY191" s="14"/>
      <c r="AZ191" s="101"/>
      <c r="BA191" s="14"/>
      <c r="BB191" s="14"/>
      <c r="BC191" s="101"/>
      <c r="BD191" s="14"/>
      <c r="BE191" s="14"/>
      <c r="BF191" s="101"/>
      <c r="BG191" s="14"/>
      <c r="BH191" s="14"/>
      <c r="BI191" s="101"/>
      <c r="BJ191" s="14"/>
      <c r="BK191" s="14"/>
      <c r="BL191" s="101"/>
      <c r="BM191" s="14"/>
      <c r="BN191" s="14"/>
      <c r="BO191" s="101"/>
      <c r="BP191" s="14"/>
      <c r="BQ191" s="14"/>
      <c r="BR191" s="101"/>
      <c r="BS191" s="14"/>
      <c r="BT191" s="14"/>
      <c r="BU191" s="101"/>
      <c r="BV191" s="14"/>
      <c r="BW191" s="14"/>
      <c r="BX191" s="101"/>
      <c r="BY191" s="14"/>
      <c r="BZ191" s="14"/>
      <c r="CA191" s="101"/>
      <c r="CB191" s="14"/>
      <c r="CC191" s="14"/>
      <c r="CD191" s="101"/>
      <c r="CE191" s="14"/>
      <c r="CF191" s="14"/>
      <c r="CG191" s="101"/>
      <c r="CH191" s="14"/>
      <c r="CI191" s="14"/>
      <c r="CJ191" s="101"/>
      <c r="CK191" s="15"/>
      <c r="CL191" s="14"/>
      <c r="CM191" s="101"/>
      <c r="CN191" s="15"/>
      <c r="CO191" s="14"/>
      <c r="CP191" s="101"/>
      <c r="CQ191" s="15"/>
      <c r="CR191" s="14"/>
      <c r="CS191" s="101"/>
      <c r="CT191" s="15"/>
      <c r="CU191" s="14"/>
      <c r="CV191" s="101"/>
      <c r="CW191" s="15"/>
      <c r="CX191" s="14"/>
      <c r="CY191" s="101"/>
      <c r="CZ191" s="15"/>
      <c r="DA191" s="14"/>
      <c r="DB191" s="101"/>
      <c r="DC191" s="15"/>
      <c r="DD191" s="14"/>
      <c r="DE191" s="101"/>
      <c r="DF191" s="15"/>
      <c r="DG191" s="14"/>
      <c r="DH191" s="101"/>
    </row>
    <row r="192" spans="1:112" s="77" customFormat="1" ht="31.5" x14ac:dyDescent="0.25">
      <c r="A192" s="78" t="s">
        <v>406</v>
      </c>
      <c r="B192" s="118">
        <f t="shared" si="191"/>
        <v>36457.502910000003</v>
      </c>
      <c r="C192" s="118">
        <f t="shared" si="191"/>
        <v>7871.2618699999994</v>
      </c>
      <c r="D192" s="82">
        <f t="shared" ref="D192" si="241">C192/B192*100</f>
        <v>21.590238611325667</v>
      </c>
      <c r="E192" s="84">
        <f t="shared" ref="E192:AP192" si="242">E193+E194+E195</f>
        <v>1187.5</v>
      </c>
      <c r="F192" s="84">
        <f t="shared" si="242"/>
        <v>0</v>
      </c>
      <c r="G192" s="84">
        <f t="shared" si="242"/>
        <v>0</v>
      </c>
      <c r="H192" s="84">
        <f t="shared" si="242"/>
        <v>0</v>
      </c>
      <c r="I192" s="84">
        <f t="shared" si="242"/>
        <v>0</v>
      </c>
      <c r="J192" s="84">
        <f t="shared" si="242"/>
        <v>0</v>
      </c>
      <c r="K192" s="84">
        <f t="shared" si="242"/>
        <v>0</v>
      </c>
      <c r="L192" s="84">
        <f t="shared" si="242"/>
        <v>0</v>
      </c>
      <c r="M192" s="14"/>
      <c r="N192" s="84">
        <f t="shared" si="242"/>
        <v>0</v>
      </c>
      <c r="O192" s="84">
        <f t="shared" si="242"/>
        <v>0</v>
      </c>
      <c r="P192" s="84">
        <f t="shared" si="242"/>
        <v>0</v>
      </c>
      <c r="Q192" s="84">
        <f t="shared" si="242"/>
        <v>0</v>
      </c>
      <c r="R192" s="84">
        <f t="shared" si="242"/>
        <v>0</v>
      </c>
      <c r="S192" s="84">
        <f t="shared" si="242"/>
        <v>0</v>
      </c>
      <c r="T192" s="84">
        <f t="shared" si="242"/>
        <v>3592.8</v>
      </c>
      <c r="U192" s="84">
        <f t="shared" si="242"/>
        <v>1077.8</v>
      </c>
      <c r="V192" s="84">
        <f>U192/T192*100</f>
        <v>29.998886662213316</v>
      </c>
      <c r="W192" s="84">
        <f t="shared" si="242"/>
        <v>102.04082</v>
      </c>
      <c r="X192" s="84">
        <f t="shared" si="242"/>
        <v>102.04083</v>
      </c>
      <c r="Y192" s="82">
        <f>X192/W192*100</f>
        <v>100.00000979999966</v>
      </c>
      <c r="Z192" s="84">
        <f t="shared" si="242"/>
        <v>51.020409999999998</v>
      </c>
      <c r="AA192" s="84">
        <f t="shared" si="242"/>
        <v>51.020409999999998</v>
      </c>
      <c r="AB192" s="82">
        <f>AA192/Z192*100</f>
        <v>100</v>
      </c>
      <c r="AC192" s="84">
        <f t="shared" si="242"/>
        <v>0</v>
      </c>
      <c r="AD192" s="84">
        <f t="shared" si="242"/>
        <v>0</v>
      </c>
      <c r="AE192" s="84">
        <f t="shared" si="242"/>
        <v>0</v>
      </c>
      <c r="AF192" s="84">
        <f>SUM(AF193:AF195)</f>
        <v>1992.6416800000002</v>
      </c>
      <c r="AG192" s="84">
        <f t="shared" si="242"/>
        <v>0</v>
      </c>
      <c r="AH192" s="84">
        <f t="shared" si="242"/>
        <v>0</v>
      </c>
      <c r="AI192" s="84">
        <f t="shared" si="242"/>
        <v>1833.2</v>
      </c>
      <c r="AJ192" s="84">
        <f t="shared" si="242"/>
        <v>0</v>
      </c>
      <c r="AK192" s="84">
        <f t="shared" si="242"/>
        <v>0</v>
      </c>
      <c r="AL192" s="84">
        <f t="shared" si="242"/>
        <v>11842.8</v>
      </c>
      <c r="AM192" s="84">
        <f t="shared" si="242"/>
        <v>3412.9487999999997</v>
      </c>
      <c r="AN192" s="84">
        <f t="shared" si="64"/>
        <v>28.818765832404498</v>
      </c>
      <c r="AO192" s="84">
        <f t="shared" si="242"/>
        <v>0</v>
      </c>
      <c r="AP192" s="84">
        <f t="shared" si="242"/>
        <v>0</v>
      </c>
      <c r="AQ192" s="84">
        <f t="shared" ref="AQ192:CG192" si="243">AQ193+AQ194+AQ195</f>
        <v>0</v>
      </c>
      <c r="AR192" s="84">
        <f t="shared" si="243"/>
        <v>0</v>
      </c>
      <c r="AS192" s="84">
        <f t="shared" si="243"/>
        <v>0</v>
      </c>
      <c r="AT192" s="84">
        <f t="shared" si="243"/>
        <v>0</v>
      </c>
      <c r="AU192" s="84">
        <f t="shared" si="243"/>
        <v>1439.5</v>
      </c>
      <c r="AV192" s="84">
        <f t="shared" si="243"/>
        <v>0</v>
      </c>
      <c r="AW192" s="84">
        <f t="shared" si="243"/>
        <v>0</v>
      </c>
      <c r="AX192" s="84">
        <f t="shared" si="243"/>
        <v>29.4</v>
      </c>
      <c r="AY192" s="84">
        <f t="shared" si="243"/>
        <v>0</v>
      </c>
      <c r="AZ192" s="84">
        <f t="shared" si="243"/>
        <v>0</v>
      </c>
      <c r="BA192" s="84">
        <f t="shared" si="243"/>
        <v>3380.9</v>
      </c>
      <c r="BB192" s="84">
        <f t="shared" si="243"/>
        <v>1466.7764299999999</v>
      </c>
      <c r="BC192" s="84">
        <f t="shared" si="82"/>
        <v>43.384200360850656</v>
      </c>
      <c r="BD192" s="84">
        <f t="shared" si="243"/>
        <v>0</v>
      </c>
      <c r="BE192" s="84">
        <f t="shared" si="243"/>
        <v>0</v>
      </c>
      <c r="BF192" s="84">
        <f t="shared" si="243"/>
        <v>0</v>
      </c>
      <c r="BG192" s="84">
        <f t="shared" si="243"/>
        <v>0</v>
      </c>
      <c r="BH192" s="84">
        <f t="shared" si="243"/>
        <v>0</v>
      </c>
      <c r="BI192" s="84">
        <f t="shared" si="243"/>
        <v>0</v>
      </c>
      <c r="BJ192" s="84">
        <f t="shared" si="243"/>
        <v>0</v>
      </c>
      <c r="BK192" s="84">
        <f t="shared" si="243"/>
        <v>0</v>
      </c>
      <c r="BL192" s="84">
        <f t="shared" si="243"/>
        <v>0</v>
      </c>
      <c r="BM192" s="84">
        <f t="shared" si="243"/>
        <v>0</v>
      </c>
      <c r="BN192" s="84">
        <f t="shared" si="243"/>
        <v>0</v>
      </c>
      <c r="BO192" s="84">
        <f t="shared" si="243"/>
        <v>0</v>
      </c>
      <c r="BP192" s="84">
        <f t="shared" si="243"/>
        <v>0</v>
      </c>
      <c r="BQ192" s="84">
        <f t="shared" si="243"/>
        <v>0</v>
      </c>
      <c r="BR192" s="84">
        <f t="shared" si="243"/>
        <v>0</v>
      </c>
      <c r="BS192" s="84">
        <f t="shared" si="243"/>
        <v>0</v>
      </c>
      <c r="BT192" s="84">
        <f t="shared" si="243"/>
        <v>0</v>
      </c>
      <c r="BU192" s="84">
        <f t="shared" si="243"/>
        <v>0</v>
      </c>
      <c r="BV192" s="84">
        <f t="shared" si="243"/>
        <v>1208.3</v>
      </c>
      <c r="BW192" s="84">
        <f t="shared" si="243"/>
        <v>0</v>
      </c>
      <c r="BX192" s="84">
        <f t="shared" si="243"/>
        <v>0</v>
      </c>
      <c r="BY192" s="84">
        <f t="shared" si="243"/>
        <v>0</v>
      </c>
      <c r="BZ192" s="84">
        <f t="shared" si="243"/>
        <v>0</v>
      </c>
      <c r="CA192" s="84">
        <f t="shared" si="243"/>
        <v>0</v>
      </c>
      <c r="CB192" s="84">
        <f t="shared" si="243"/>
        <v>76.8</v>
      </c>
      <c r="CC192" s="84">
        <f t="shared" si="243"/>
        <v>0</v>
      </c>
      <c r="CD192" s="84">
        <f t="shared" si="243"/>
        <v>0</v>
      </c>
      <c r="CE192" s="84">
        <f t="shared" si="243"/>
        <v>1879.8</v>
      </c>
      <c r="CF192" s="84">
        <f t="shared" si="243"/>
        <v>0</v>
      </c>
      <c r="CG192" s="84">
        <f t="shared" si="243"/>
        <v>0</v>
      </c>
      <c r="CH192" s="84">
        <f t="shared" ref="CH192:CV192" si="244">CH193+CH194+CH195</f>
        <v>0</v>
      </c>
      <c r="CI192" s="84">
        <f t="shared" si="244"/>
        <v>0</v>
      </c>
      <c r="CJ192" s="84">
        <f t="shared" si="244"/>
        <v>0</v>
      </c>
      <c r="CK192" s="84">
        <f t="shared" si="244"/>
        <v>0</v>
      </c>
      <c r="CL192" s="84">
        <f t="shared" si="244"/>
        <v>0</v>
      </c>
      <c r="CM192" s="84">
        <f t="shared" si="244"/>
        <v>0</v>
      </c>
      <c r="CN192" s="84">
        <f t="shared" si="244"/>
        <v>3763.4</v>
      </c>
      <c r="CO192" s="84">
        <f t="shared" si="244"/>
        <v>1760.6753999999999</v>
      </c>
      <c r="CP192" s="84">
        <f t="shared" si="67"/>
        <v>46.784168570973051</v>
      </c>
      <c r="CQ192" s="84">
        <f t="shared" si="244"/>
        <v>0</v>
      </c>
      <c r="CR192" s="84">
        <f t="shared" si="244"/>
        <v>0</v>
      </c>
      <c r="CS192" s="84">
        <f t="shared" si="244"/>
        <v>0</v>
      </c>
      <c r="CT192" s="84">
        <f t="shared" si="244"/>
        <v>0</v>
      </c>
      <c r="CU192" s="84">
        <f t="shared" si="244"/>
        <v>0</v>
      </c>
      <c r="CV192" s="84">
        <f t="shared" si="244"/>
        <v>0</v>
      </c>
      <c r="CW192" s="84">
        <f t="shared" ref="CW192:CY192" si="245">CW193+CW194+CW195</f>
        <v>4077.4</v>
      </c>
      <c r="CX192" s="84">
        <f t="shared" si="245"/>
        <v>0</v>
      </c>
      <c r="CY192" s="84">
        <f t="shared" si="245"/>
        <v>0</v>
      </c>
      <c r="CZ192" s="84">
        <f t="shared" ref="CZ192:DB192" si="246">CZ193+CZ194+CZ195</f>
        <v>0</v>
      </c>
      <c r="DA192" s="84">
        <f t="shared" si="246"/>
        <v>0</v>
      </c>
      <c r="DB192" s="84">
        <f t="shared" si="246"/>
        <v>0</v>
      </c>
      <c r="DC192" s="84">
        <f t="shared" ref="DC192:DE192" si="247">DC193+DC194+DC195</f>
        <v>0</v>
      </c>
      <c r="DD192" s="84">
        <f t="shared" si="247"/>
        <v>0</v>
      </c>
      <c r="DE192" s="84">
        <f t="shared" si="247"/>
        <v>0</v>
      </c>
      <c r="DF192" s="84">
        <f t="shared" ref="DF192:DH192" si="248">DF193+DF194+DF195</f>
        <v>0</v>
      </c>
      <c r="DG192" s="84">
        <f t="shared" si="248"/>
        <v>0</v>
      </c>
      <c r="DH192" s="84">
        <f t="shared" si="248"/>
        <v>0</v>
      </c>
    </row>
    <row r="193" spans="1:112" s="35" customFormat="1" ht="31.5" x14ac:dyDescent="0.25">
      <c r="A193" s="59" t="s">
        <v>379</v>
      </c>
      <c r="B193" s="119">
        <f t="shared" si="191"/>
        <v>29954.461230000001</v>
      </c>
      <c r="C193" s="119">
        <f t="shared" si="191"/>
        <v>7871.2618699999994</v>
      </c>
      <c r="D193" s="14">
        <f t="shared" si="58"/>
        <v>26.277427624426007</v>
      </c>
      <c r="E193" s="15">
        <v>1187.5</v>
      </c>
      <c r="F193" s="14"/>
      <c r="G193" s="14"/>
      <c r="H193" s="15"/>
      <c r="I193" s="15"/>
      <c r="J193" s="14"/>
      <c r="K193" s="14"/>
      <c r="L193" s="14"/>
      <c r="M193" s="14"/>
      <c r="N193" s="14"/>
      <c r="O193" s="14"/>
      <c r="P193" s="14"/>
      <c r="Q193" s="15">
        <v>0</v>
      </c>
      <c r="R193" s="15">
        <v>0</v>
      </c>
      <c r="S193" s="14"/>
      <c r="T193" s="15">
        <v>3592.8</v>
      </c>
      <c r="U193" s="15">
        <v>1077.8</v>
      </c>
      <c r="V193" s="15">
        <f>U193/T193*100</f>
        <v>29.998886662213316</v>
      </c>
      <c r="W193" s="15">
        <v>102.04082</v>
      </c>
      <c r="X193" s="15">
        <v>102.04083</v>
      </c>
      <c r="Y193" s="14">
        <f>X193/W193*100</f>
        <v>100.00000979999966</v>
      </c>
      <c r="Z193" s="15">
        <v>51.020409999999998</v>
      </c>
      <c r="AA193" s="15">
        <v>51.020409999999998</v>
      </c>
      <c r="AB193" s="14">
        <f>AA193/Z193*100</f>
        <v>100</v>
      </c>
      <c r="AC193" s="15"/>
      <c r="AD193" s="15"/>
      <c r="AE193" s="14"/>
      <c r="AF193" s="14"/>
      <c r="AG193" s="14"/>
      <c r="AH193" s="14"/>
      <c r="AI193" s="15">
        <v>0</v>
      </c>
      <c r="AJ193" s="15"/>
      <c r="AK193" s="14"/>
      <c r="AL193" s="15">
        <v>11842.8</v>
      </c>
      <c r="AM193" s="15">
        <v>3412.9487999999997</v>
      </c>
      <c r="AN193" s="15">
        <f t="shared" si="64"/>
        <v>28.818765832404498</v>
      </c>
      <c r="AO193" s="15"/>
      <c r="AP193" s="15"/>
      <c r="AQ193" s="15"/>
      <c r="AR193" s="15"/>
      <c r="AS193" s="15"/>
      <c r="AT193" s="15"/>
      <c r="AU193" s="15"/>
      <c r="AV193" s="15"/>
      <c r="AW193" s="100"/>
      <c r="AX193" s="15"/>
      <c r="AY193" s="15"/>
      <c r="AZ193" s="100"/>
      <c r="BA193" s="15">
        <v>3380.9</v>
      </c>
      <c r="BB193" s="15">
        <v>1466.7764299999999</v>
      </c>
      <c r="BC193" s="15">
        <f t="shared" si="82"/>
        <v>43.384200360850656</v>
      </c>
      <c r="BD193" s="15"/>
      <c r="BE193" s="100"/>
      <c r="BF193" s="100"/>
      <c r="BG193" s="15"/>
      <c r="BH193" s="100"/>
      <c r="BI193" s="100"/>
      <c r="BJ193" s="15"/>
      <c r="BK193" s="100"/>
      <c r="BL193" s="100"/>
      <c r="BM193" s="15"/>
      <c r="BN193" s="100"/>
      <c r="BO193" s="100"/>
      <c r="BP193" s="15"/>
      <c r="BQ193" s="100"/>
      <c r="BR193" s="100"/>
      <c r="BS193" s="15"/>
      <c r="BT193" s="100"/>
      <c r="BU193" s="100"/>
      <c r="BV193" s="15"/>
      <c r="BW193" s="100"/>
      <c r="BX193" s="100"/>
      <c r="BY193" s="15"/>
      <c r="BZ193" s="100"/>
      <c r="CA193" s="100"/>
      <c r="CB193" s="15">
        <v>76.8</v>
      </c>
      <c r="CC193" s="100"/>
      <c r="CD193" s="100"/>
      <c r="CE193" s="15">
        <v>1879.8</v>
      </c>
      <c r="CF193" s="100"/>
      <c r="CG193" s="100"/>
      <c r="CH193" s="15"/>
      <c r="CI193" s="100"/>
      <c r="CJ193" s="100"/>
      <c r="CK193" s="15"/>
      <c r="CL193" s="100"/>
      <c r="CM193" s="100"/>
      <c r="CN193" s="15">
        <v>3763.4</v>
      </c>
      <c r="CO193" s="15">
        <v>1760.6753999999999</v>
      </c>
      <c r="CP193" s="15">
        <f t="shared" si="67"/>
        <v>46.784168570973051</v>
      </c>
      <c r="CQ193" s="15"/>
      <c r="CR193" s="100"/>
      <c r="CS193" s="100"/>
      <c r="CT193" s="15"/>
      <c r="CU193" s="100"/>
      <c r="CV193" s="100"/>
      <c r="CW193" s="15">
        <v>4077.4</v>
      </c>
      <c r="CX193" s="100"/>
      <c r="CY193" s="100"/>
      <c r="CZ193" s="15"/>
      <c r="DA193" s="100"/>
      <c r="DB193" s="100"/>
      <c r="DC193" s="15"/>
      <c r="DD193" s="100"/>
      <c r="DE193" s="100"/>
      <c r="DF193" s="15"/>
      <c r="DG193" s="100"/>
      <c r="DH193" s="100"/>
    </row>
    <row r="194" spans="1:112" s="35" customFormat="1" ht="15.75" x14ac:dyDescent="0.25">
      <c r="A194" s="59" t="s">
        <v>405</v>
      </c>
      <c r="B194" s="119">
        <f t="shared" si="191"/>
        <v>4294.9336800000001</v>
      </c>
      <c r="C194" s="119">
        <f t="shared" si="191"/>
        <v>0</v>
      </c>
      <c r="D194" s="14">
        <f>C194/B194*100</f>
        <v>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>
        <v>992.83368000000007</v>
      </c>
      <c r="AG194" s="14"/>
      <c r="AH194" s="14"/>
      <c r="AI194" s="14">
        <v>1833.2</v>
      </c>
      <c r="AJ194" s="14"/>
      <c r="AK194" s="14">
        <f>AJ194/AI194*100</f>
        <v>0</v>
      </c>
      <c r="AL194" s="14"/>
      <c r="AM194" s="14"/>
      <c r="AN194" s="15"/>
      <c r="AO194" s="14"/>
      <c r="AP194" s="14"/>
      <c r="AQ194" s="14"/>
      <c r="AR194" s="14"/>
      <c r="AS194" s="14"/>
      <c r="AT194" s="14"/>
      <c r="AU194" s="14">
        <v>1439.5</v>
      </c>
      <c r="AV194" s="14"/>
      <c r="AW194" s="14"/>
      <c r="AX194" s="14">
        <v>29.4</v>
      </c>
      <c r="AY194" s="14"/>
      <c r="AZ194" s="14">
        <f>AY194/AX194*100</f>
        <v>0</v>
      </c>
      <c r="BA194" s="14"/>
      <c r="BB194" s="14"/>
      <c r="BC194" s="15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5"/>
      <c r="CL194" s="14"/>
      <c r="CM194" s="14"/>
      <c r="CN194" s="15"/>
      <c r="CO194" s="14"/>
      <c r="CP194" s="14"/>
      <c r="CQ194" s="15"/>
      <c r="CR194" s="14"/>
      <c r="CS194" s="14"/>
      <c r="CT194" s="15"/>
      <c r="CU194" s="14"/>
      <c r="CV194" s="14"/>
      <c r="CW194" s="15"/>
      <c r="CX194" s="14"/>
      <c r="CY194" s="14"/>
      <c r="CZ194" s="15"/>
      <c r="DA194" s="14"/>
      <c r="DB194" s="14"/>
      <c r="DC194" s="15"/>
      <c r="DD194" s="14"/>
      <c r="DE194" s="14"/>
      <c r="DF194" s="15"/>
      <c r="DG194" s="14"/>
      <c r="DH194" s="14"/>
    </row>
    <row r="195" spans="1:112" s="35" customFormat="1" ht="15.75" x14ac:dyDescent="0.25">
      <c r="A195" s="59" t="s">
        <v>595</v>
      </c>
      <c r="B195" s="119">
        <f t="shared" si="191"/>
        <v>2208.1080000000002</v>
      </c>
      <c r="C195" s="119">
        <f t="shared" si="191"/>
        <v>0</v>
      </c>
      <c r="D195" s="14">
        <f>C195/B195*100</f>
        <v>0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>
        <v>999.80799999999999</v>
      </c>
      <c r="AG195" s="14"/>
      <c r="AH195" s="14"/>
      <c r="AI195" s="14"/>
      <c r="AJ195" s="14"/>
      <c r="AK195" s="14"/>
      <c r="AL195" s="14"/>
      <c r="AM195" s="108"/>
      <c r="AN195" s="15"/>
      <c r="AO195" s="14"/>
      <c r="AP195" s="14"/>
      <c r="AQ195" s="101"/>
      <c r="AR195" s="14"/>
      <c r="AS195" s="14"/>
      <c r="AT195" s="101"/>
      <c r="AU195" s="14"/>
      <c r="AV195" s="14"/>
      <c r="AW195" s="101"/>
      <c r="AX195" s="14"/>
      <c r="AY195" s="14"/>
      <c r="AZ195" s="101"/>
      <c r="BA195" s="14"/>
      <c r="BB195" s="14"/>
      <c r="BC195" s="15"/>
      <c r="BD195" s="14"/>
      <c r="BE195" s="14"/>
      <c r="BF195" s="101"/>
      <c r="BG195" s="14"/>
      <c r="BH195" s="14"/>
      <c r="BI195" s="101"/>
      <c r="BJ195" s="14"/>
      <c r="BK195" s="14"/>
      <c r="BL195" s="101"/>
      <c r="BM195" s="14"/>
      <c r="BN195" s="14"/>
      <c r="BO195" s="101"/>
      <c r="BP195" s="14"/>
      <c r="BQ195" s="14"/>
      <c r="BR195" s="101"/>
      <c r="BS195" s="14"/>
      <c r="BT195" s="14"/>
      <c r="BU195" s="101"/>
      <c r="BV195" s="15">
        <v>1208.3</v>
      </c>
      <c r="BW195" s="14"/>
      <c r="BX195" s="14"/>
      <c r="BY195" s="14"/>
      <c r="BZ195" s="14"/>
      <c r="CA195" s="101"/>
      <c r="CB195" s="14"/>
      <c r="CC195" s="14"/>
      <c r="CD195" s="101"/>
      <c r="CE195" s="14"/>
      <c r="CF195" s="14"/>
      <c r="CG195" s="101"/>
      <c r="CH195" s="14"/>
      <c r="CI195" s="14"/>
      <c r="CJ195" s="101"/>
      <c r="CK195" s="15"/>
      <c r="CL195" s="14"/>
      <c r="CM195" s="101"/>
      <c r="CN195" s="15"/>
      <c r="CO195" s="14"/>
      <c r="CP195" s="101"/>
      <c r="CQ195" s="15"/>
      <c r="CR195" s="14"/>
      <c r="CS195" s="101"/>
      <c r="CT195" s="15"/>
      <c r="CU195" s="14"/>
      <c r="CV195" s="101"/>
      <c r="CW195" s="15"/>
      <c r="CX195" s="14"/>
      <c r="CY195" s="101"/>
      <c r="CZ195" s="15"/>
      <c r="DA195" s="14"/>
      <c r="DB195" s="101"/>
      <c r="DC195" s="15"/>
      <c r="DD195" s="14"/>
      <c r="DE195" s="101"/>
      <c r="DF195" s="15"/>
      <c r="DG195" s="14"/>
      <c r="DH195" s="101"/>
    </row>
    <row r="196" spans="1:112" s="77" customFormat="1" ht="31.5" x14ac:dyDescent="0.25">
      <c r="A196" s="78" t="s">
        <v>408</v>
      </c>
      <c r="B196" s="118">
        <f t="shared" si="191"/>
        <v>40881.526459999994</v>
      </c>
      <c r="C196" s="118">
        <f t="shared" si="191"/>
        <v>9895.1398999999983</v>
      </c>
      <c r="D196" s="82">
        <f t="shared" ref="D196" si="249">C196/B196*100</f>
        <v>24.204428642560035</v>
      </c>
      <c r="E196" s="84">
        <f t="shared" ref="E196:AP196" si="250">E197+E198+E199+E200+E201+E202+E203+E204+E205+E206+E207</f>
        <v>0</v>
      </c>
      <c r="F196" s="84">
        <f t="shared" si="250"/>
        <v>0</v>
      </c>
      <c r="G196" s="84">
        <f t="shared" si="250"/>
        <v>0</v>
      </c>
      <c r="H196" s="84">
        <f t="shared" si="250"/>
        <v>0</v>
      </c>
      <c r="I196" s="84">
        <f t="shared" si="250"/>
        <v>0</v>
      </c>
      <c r="J196" s="84">
        <f t="shared" si="250"/>
        <v>0</v>
      </c>
      <c r="K196" s="84">
        <f t="shared" si="250"/>
        <v>191.1</v>
      </c>
      <c r="L196" s="84">
        <f t="shared" si="250"/>
        <v>191.1</v>
      </c>
      <c r="M196" s="82">
        <f t="shared" si="232"/>
        <v>100</v>
      </c>
      <c r="N196" s="84">
        <f t="shared" si="250"/>
        <v>0</v>
      </c>
      <c r="O196" s="84">
        <f t="shared" si="250"/>
        <v>0</v>
      </c>
      <c r="P196" s="84">
        <f t="shared" si="250"/>
        <v>0</v>
      </c>
      <c r="Q196" s="84">
        <f t="shared" si="250"/>
        <v>0</v>
      </c>
      <c r="R196" s="84">
        <f t="shared" si="250"/>
        <v>0</v>
      </c>
      <c r="S196" s="84">
        <f t="shared" si="250"/>
        <v>0</v>
      </c>
      <c r="T196" s="84">
        <f t="shared" si="250"/>
        <v>0</v>
      </c>
      <c r="U196" s="84">
        <f t="shared" si="250"/>
        <v>0</v>
      </c>
      <c r="V196" s="84">
        <f t="shared" si="250"/>
        <v>0</v>
      </c>
      <c r="W196" s="84">
        <f t="shared" si="250"/>
        <v>102.04082</v>
      </c>
      <c r="X196" s="84">
        <f t="shared" si="250"/>
        <v>102.04083</v>
      </c>
      <c r="Y196" s="82">
        <f t="shared" ref="Y196:Y225" si="251">X196/W196*100</f>
        <v>100.00000979999966</v>
      </c>
      <c r="Z196" s="84">
        <f t="shared" si="250"/>
        <v>51.020409999999998</v>
      </c>
      <c r="AA196" s="84">
        <f t="shared" si="250"/>
        <v>51.020409999999998</v>
      </c>
      <c r="AB196" s="82">
        <f>AA196/Z196*100</f>
        <v>100</v>
      </c>
      <c r="AC196" s="84">
        <f t="shared" si="250"/>
        <v>0</v>
      </c>
      <c r="AD196" s="84">
        <f t="shared" si="250"/>
        <v>0</v>
      </c>
      <c r="AE196" s="84">
        <f t="shared" si="250"/>
        <v>0</v>
      </c>
      <c r="AF196" s="84">
        <f>SUM(AF197:AF207)</f>
        <v>2318.8652299999999</v>
      </c>
      <c r="AG196" s="84">
        <f t="shared" si="250"/>
        <v>0</v>
      </c>
      <c r="AH196" s="84">
        <f t="shared" si="250"/>
        <v>0</v>
      </c>
      <c r="AI196" s="84">
        <f t="shared" si="250"/>
        <v>810</v>
      </c>
      <c r="AJ196" s="84">
        <f t="shared" si="250"/>
        <v>0</v>
      </c>
      <c r="AK196" s="84">
        <f t="shared" si="250"/>
        <v>0</v>
      </c>
      <c r="AL196" s="84">
        <f t="shared" si="250"/>
        <v>11725.1</v>
      </c>
      <c r="AM196" s="84">
        <f t="shared" si="250"/>
        <v>4163.6427299999996</v>
      </c>
      <c r="AN196" s="84">
        <f t="shared" si="64"/>
        <v>35.510509334675177</v>
      </c>
      <c r="AO196" s="84">
        <f t="shared" si="250"/>
        <v>0</v>
      </c>
      <c r="AP196" s="84">
        <f t="shared" si="250"/>
        <v>0</v>
      </c>
      <c r="AQ196" s="84">
        <f t="shared" ref="AQ196:CG196" si="252">AQ197+AQ198+AQ199+AQ200+AQ201+AQ202+AQ203+AQ204+AQ205+AQ206+AQ207</f>
        <v>0</v>
      </c>
      <c r="AR196" s="84">
        <f t="shared" si="252"/>
        <v>0</v>
      </c>
      <c r="AS196" s="84">
        <f t="shared" si="252"/>
        <v>0</v>
      </c>
      <c r="AT196" s="84">
        <f t="shared" si="252"/>
        <v>0</v>
      </c>
      <c r="AU196" s="84">
        <f t="shared" si="252"/>
        <v>0</v>
      </c>
      <c r="AV196" s="84">
        <f t="shared" si="252"/>
        <v>0</v>
      </c>
      <c r="AW196" s="84">
        <f t="shared" si="252"/>
        <v>0</v>
      </c>
      <c r="AX196" s="84">
        <f t="shared" si="252"/>
        <v>0</v>
      </c>
      <c r="AY196" s="84">
        <f t="shared" si="252"/>
        <v>0</v>
      </c>
      <c r="AZ196" s="84">
        <f t="shared" si="252"/>
        <v>0</v>
      </c>
      <c r="BA196" s="84">
        <f t="shared" si="252"/>
        <v>5071.3</v>
      </c>
      <c r="BB196" s="84">
        <f t="shared" si="252"/>
        <v>2158.4352599999997</v>
      </c>
      <c r="BC196" s="84">
        <f t="shared" si="82"/>
        <v>42.561774298503337</v>
      </c>
      <c r="BD196" s="84">
        <f t="shared" si="252"/>
        <v>0</v>
      </c>
      <c r="BE196" s="84">
        <f t="shared" si="252"/>
        <v>0</v>
      </c>
      <c r="BF196" s="84">
        <f t="shared" si="252"/>
        <v>0</v>
      </c>
      <c r="BG196" s="84">
        <f t="shared" si="252"/>
        <v>0</v>
      </c>
      <c r="BH196" s="84">
        <f t="shared" si="252"/>
        <v>0</v>
      </c>
      <c r="BI196" s="84">
        <f t="shared" si="252"/>
        <v>0</v>
      </c>
      <c r="BJ196" s="84">
        <f t="shared" si="252"/>
        <v>0</v>
      </c>
      <c r="BK196" s="84">
        <f t="shared" si="252"/>
        <v>0</v>
      </c>
      <c r="BL196" s="84">
        <f t="shared" si="252"/>
        <v>0</v>
      </c>
      <c r="BM196" s="84">
        <f t="shared" si="252"/>
        <v>0</v>
      </c>
      <c r="BN196" s="84">
        <f t="shared" si="252"/>
        <v>0</v>
      </c>
      <c r="BO196" s="84">
        <f t="shared" si="252"/>
        <v>0</v>
      </c>
      <c r="BP196" s="84">
        <f t="shared" si="252"/>
        <v>0</v>
      </c>
      <c r="BQ196" s="84">
        <f t="shared" si="252"/>
        <v>0</v>
      </c>
      <c r="BR196" s="84">
        <f t="shared" si="252"/>
        <v>0</v>
      </c>
      <c r="BS196" s="84">
        <f t="shared" si="252"/>
        <v>0</v>
      </c>
      <c r="BT196" s="84">
        <f t="shared" si="252"/>
        <v>0</v>
      </c>
      <c r="BU196" s="84">
        <f t="shared" si="252"/>
        <v>0</v>
      </c>
      <c r="BV196" s="84">
        <f t="shared" si="252"/>
        <v>1208.3</v>
      </c>
      <c r="BW196" s="84">
        <f t="shared" si="252"/>
        <v>0</v>
      </c>
      <c r="BX196" s="84">
        <f t="shared" si="252"/>
        <v>0</v>
      </c>
      <c r="BY196" s="84">
        <f t="shared" si="252"/>
        <v>0</v>
      </c>
      <c r="BZ196" s="84">
        <f t="shared" si="252"/>
        <v>0</v>
      </c>
      <c r="CA196" s="84">
        <f t="shared" si="252"/>
        <v>0</v>
      </c>
      <c r="CB196" s="84">
        <f t="shared" si="252"/>
        <v>153.6</v>
      </c>
      <c r="CC196" s="84">
        <f t="shared" si="252"/>
        <v>0</v>
      </c>
      <c r="CD196" s="84">
        <f t="shared" si="252"/>
        <v>0</v>
      </c>
      <c r="CE196" s="84">
        <f t="shared" si="252"/>
        <v>3759.7</v>
      </c>
      <c r="CF196" s="84">
        <f t="shared" si="252"/>
        <v>0</v>
      </c>
      <c r="CG196" s="84">
        <f t="shared" si="252"/>
        <v>0</v>
      </c>
      <c r="CH196" s="84">
        <f t="shared" ref="CH196:CV196" si="253">CH197+CH198+CH199+CH200+CH201+CH202+CH203+CH204+CH205+CH206+CH207</f>
        <v>0</v>
      </c>
      <c r="CI196" s="84">
        <f t="shared" si="253"/>
        <v>0</v>
      </c>
      <c r="CJ196" s="84">
        <f t="shared" si="253"/>
        <v>0</v>
      </c>
      <c r="CK196" s="84">
        <f t="shared" si="253"/>
        <v>0</v>
      </c>
      <c r="CL196" s="84">
        <f t="shared" si="253"/>
        <v>0</v>
      </c>
      <c r="CM196" s="84">
        <f t="shared" si="253"/>
        <v>0</v>
      </c>
      <c r="CN196" s="84">
        <f t="shared" si="253"/>
        <v>6728</v>
      </c>
      <c r="CO196" s="84">
        <f t="shared" si="253"/>
        <v>3228.90067</v>
      </c>
      <c r="CP196" s="84">
        <f t="shared" si="67"/>
        <v>47.991983799048754</v>
      </c>
      <c r="CQ196" s="84">
        <f t="shared" si="253"/>
        <v>0</v>
      </c>
      <c r="CR196" s="84">
        <f t="shared" si="253"/>
        <v>0</v>
      </c>
      <c r="CS196" s="84">
        <f t="shared" si="253"/>
        <v>0</v>
      </c>
      <c r="CT196" s="84">
        <f t="shared" si="253"/>
        <v>0</v>
      </c>
      <c r="CU196" s="84">
        <f t="shared" si="253"/>
        <v>0</v>
      </c>
      <c r="CV196" s="84">
        <f t="shared" si="253"/>
        <v>0</v>
      </c>
      <c r="CW196" s="84">
        <f t="shared" ref="CW196:CY196" si="254">CW197+CW198+CW199+CW200+CW201+CW202+CW203+CW204+CW205+CW206+CW207</f>
        <v>6563.7</v>
      </c>
      <c r="CX196" s="84">
        <f t="shared" si="254"/>
        <v>0</v>
      </c>
      <c r="CY196" s="84">
        <f t="shared" si="254"/>
        <v>0</v>
      </c>
      <c r="CZ196" s="84">
        <f t="shared" ref="CZ196:DB196" si="255">CZ197+CZ198+CZ199+CZ200+CZ201+CZ202+CZ203+CZ204+CZ205+CZ206+CZ207</f>
        <v>0</v>
      </c>
      <c r="DA196" s="84">
        <f t="shared" si="255"/>
        <v>0</v>
      </c>
      <c r="DB196" s="84">
        <f t="shared" si="255"/>
        <v>0</v>
      </c>
      <c r="DC196" s="84">
        <f t="shared" ref="DC196:DE196" si="256">DC197+DC198+DC199+DC200+DC201+DC202+DC203+DC204+DC205+DC206+DC207</f>
        <v>630.1</v>
      </c>
      <c r="DD196" s="84">
        <f t="shared" si="256"/>
        <v>0</v>
      </c>
      <c r="DE196" s="84">
        <f t="shared" si="256"/>
        <v>0</v>
      </c>
      <c r="DF196" s="84">
        <f t="shared" ref="DF196:DH196" si="257">DF197+DF198+DF199+DF200+DF201+DF202+DF203+DF204+DF205+DF206+DF207</f>
        <v>1568.7</v>
      </c>
      <c r="DG196" s="84">
        <f t="shared" si="257"/>
        <v>0</v>
      </c>
      <c r="DH196" s="84">
        <f t="shared" si="257"/>
        <v>0</v>
      </c>
    </row>
    <row r="197" spans="1:112" s="35" customFormat="1" ht="16.5" customHeight="1" x14ac:dyDescent="0.25">
      <c r="A197" s="59" t="s">
        <v>380</v>
      </c>
      <c r="B197" s="119">
        <f t="shared" si="191"/>
        <v>36544.361229999995</v>
      </c>
      <c r="C197" s="119">
        <f t="shared" si="191"/>
        <v>9895.1398999999983</v>
      </c>
      <c r="D197" s="14">
        <f t="shared" si="58"/>
        <v>27.077063511174142</v>
      </c>
      <c r="E197" s="15"/>
      <c r="F197" s="14"/>
      <c r="G197" s="14"/>
      <c r="H197" s="15"/>
      <c r="I197" s="15"/>
      <c r="J197" s="14"/>
      <c r="K197" s="14">
        <v>191.1</v>
      </c>
      <c r="L197" s="14">
        <v>191.1</v>
      </c>
      <c r="M197" s="14">
        <f>L197/K197*100</f>
        <v>100</v>
      </c>
      <c r="N197" s="14"/>
      <c r="O197" s="14"/>
      <c r="P197" s="14"/>
      <c r="Q197" s="15">
        <v>0</v>
      </c>
      <c r="R197" s="15">
        <v>0</v>
      </c>
      <c r="S197" s="14"/>
      <c r="T197" s="15"/>
      <c r="U197" s="15"/>
      <c r="V197" s="15"/>
      <c r="W197" s="15">
        <v>102.04082</v>
      </c>
      <c r="X197" s="15">
        <v>102.04083</v>
      </c>
      <c r="Y197" s="14">
        <f t="shared" si="251"/>
        <v>100.00000979999966</v>
      </c>
      <c r="Z197" s="15">
        <v>51.020409999999998</v>
      </c>
      <c r="AA197" s="15">
        <v>51.020409999999998</v>
      </c>
      <c r="AB197" s="14">
        <f>AA197/Z197*100</f>
        <v>100</v>
      </c>
      <c r="AC197" s="15"/>
      <c r="AD197" s="15"/>
      <c r="AE197" s="14"/>
      <c r="AF197" s="14"/>
      <c r="AG197" s="14"/>
      <c r="AH197" s="14"/>
      <c r="AI197" s="15">
        <v>0</v>
      </c>
      <c r="AJ197" s="15"/>
      <c r="AK197" s="14"/>
      <c r="AL197" s="15">
        <v>11725.1</v>
      </c>
      <c r="AM197" s="15">
        <v>4163.6427299999996</v>
      </c>
      <c r="AN197" s="15">
        <f t="shared" si="64"/>
        <v>35.510509334675177</v>
      </c>
      <c r="AO197" s="15"/>
      <c r="AP197" s="15"/>
      <c r="AQ197" s="15"/>
      <c r="AR197" s="15"/>
      <c r="AS197" s="15"/>
      <c r="AT197" s="15"/>
      <c r="AU197" s="15"/>
      <c r="AV197" s="15"/>
      <c r="AW197" s="100"/>
      <c r="AX197" s="15"/>
      <c r="AY197" s="15"/>
      <c r="AZ197" s="100"/>
      <c r="BA197" s="15">
        <v>5071.3</v>
      </c>
      <c r="BB197" s="15">
        <v>2158.4352599999997</v>
      </c>
      <c r="BC197" s="15">
        <f t="shared" si="82"/>
        <v>42.561774298503337</v>
      </c>
      <c r="BD197" s="15"/>
      <c r="BE197" s="100"/>
      <c r="BF197" s="100"/>
      <c r="BG197" s="15"/>
      <c r="BH197" s="100"/>
      <c r="BI197" s="100"/>
      <c r="BJ197" s="15"/>
      <c r="BK197" s="100"/>
      <c r="BL197" s="100"/>
      <c r="BM197" s="15"/>
      <c r="BN197" s="100"/>
      <c r="BO197" s="100"/>
      <c r="BP197" s="15"/>
      <c r="BQ197" s="100"/>
      <c r="BR197" s="100"/>
      <c r="BS197" s="15"/>
      <c r="BT197" s="100"/>
      <c r="BU197" s="100"/>
      <c r="BV197" s="15"/>
      <c r="BW197" s="100"/>
      <c r="BX197" s="100"/>
      <c r="BY197" s="15"/>
      <c r="BZ197" s="100"/>
      <c r="CA197" s="100"/>
      <c r="CB197" s="15">
        <v>153.6</v>
      </c>
      <c r="CC197" s="100"/>
      <c r="CD197" s="100"/>
      <c r="CE197" s="15">
        <v>3759.7</v>
      </c>
      <c r="CF197" s="100"/>
      <c r="CG197" s="100"/>
      <c r="CH197" s="15"/>
      <c r="CI197" s="100"/>
      <c r="CJ197" s="100"/>
      <c r="CK197" s="15"/>
      <c r="CL197" s="100"/>
      <c r="CM197" s="100"/>
      <c r="CN197" s="15">
        <v>6728</v>
      </c>
      <c r="CO197" s="15">
        <v>3228.90067</v>
      </c>
      <c r="CP197" s="15">
        <f t="shared" si="67"/>
        <v>47.991983799048754</v>
      </c>
      <c r="CQ197" s="15"/>
      <c r="CR197" s="100"/>
      <c r="CS197" s="100"/>
      <c r="CT197" s="15"/>
      <c r="CU197" s="100"/>
      <c r="CV197" s="100"/>
      <c r="CW197" s="15">
        <v>6563.7</v>
      </c>
      <c r="CX197" s="100"/>
      <c r="CY197" s="100"/>
      <c r="CZ197" s="15"/>
      <c r="DA197" s="100"/>
      <c r="DB197" s="100"/>
      <c r="DC197" s="15">
        <v>630.1</v>
      </c>
      <c r="DD197" s="100"/>
      <c r="DE197" s="100"/>
      <c r="DF197" s="15">
        <v>1568.7</v>
      </c>
      <c r="DG197" s="100"/>
      <c r="DH197" s="100"/>
    </row>
    <row r="198" spans="1:112" s="35" customFormat="1" ht="15.75" x14ac:dyDescent="0.25">
      <c r="A198" s="59" t="s">
        <v>407</v>
      </c>
      <c r="B198" s="119">
        <f t="shared" si="191"/>
        <v>2018.3</v>
      </c>
      <c r="C198" s="119">
        <f t="shared" si="191"/>
        <v>0</v>
      </c>
      <c r="D198" s="14">
        <f>C198/B198*100</f>
        <v>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>
        <v>810</v>
      </c>
      <c r="AJ198" s="14"/>
      <c r="AK198" s="14">
        <f t="shared" ref="AK198" si="258">AJ198/AI198*100</f>
        <v>0</v>
      </c>
      <c r="AL198" s="14"/>
      <c r="AM198" s="108"/>
      <c r="AN198" s="15"/>
      <c r="AO198" s="14"/>
      <c r="AP198" s="14"/>
      <c r="AQ198" s="101"/>
      <c r="AR198" s="14"/>
      <c r="AS198" s="14"/>
      <c r="AT198" s="101"/>
      <c r="AU198" s="14"/>
      <c r="AV198" s="14"/>
      <c r="AW198" s="101"/>
      <c r="AX198" s="14"/>
      <c r="AY198" s="14"/>
      <c r="AZ198" s="101"/>
      <c r="BA198" s="14"/>
      <c r="BB198" s="14"/>
      <c r="BC198" s="15"/>
      <c r="BD198" s="14"/>
      <c r="BE198" s="14"/>
      <c r="BF198" s="101"/>
      <c r="BG198" s="14"/>
      <c r="BH198" s="14"/>
      <c r="BI198" s="101"/>
      <c r="BJ198" s="14"/>
      <c r="BK198" s="14"/>
      <c r="BL198" s="101"/>
      <c r="BM198" s="14"/>
      <c r="BN198" s="14"/>
      <c r="BO198" s="101"/>
      <c r="BP198" s="14"/>
      <c r="BQ198" s="14"/>
      <c r="BR198" s="101"/>
      <c r="BS198" s="14"/>
      <c r="BT198" s="14"/>
      <c r="BU198" s="101"/>
      <c r="BV198" s="15">
        <v>1208.3</v>
      </c>
      <c r="BW198" s="14"/>
      <c r="BX198" s="14"/>
      <c r="BY198" s="14"/>
      <c r="BZ198" s="14"/>
      <c r="CA198" s="101"/>
      <c r="CB198" s="14"/>
      <c r="CC198" s="14"/>
      <c r="CD198" s="101"/>
      <c r="CE198" s="14"/>
      <c r="CF198" s="14"/>
      <c r="CG198" s="101"/>
      <c r="CH198" s="14"/>
      <c r="CI198" s="14"/>
      <c r="CJ198" s="101"/>
      <c r="CK198" s="15"/>
      <c r="CL198" s="14"/>
      <c r="CM198" s="101"/>
      <c r="CN198" s="15"/>
      <c r="CO198" s="14"/>
      <c r="CP198" s="101"/>
      <c r="CQ198" s="15"/>
      <c r="CR198" s="14"/>
      <c r="CS198" s="101"/>
      <c r="CT198" s="15"/>
      <c r="CU198" s="14"/>
      <c r="CV198" s="101"/>
      <c r="CW198" s="15"/>
      <c r="CX198" s="14"/>
      <c r="CY198" s="101"/>
      <c r="CZ198" s="15"/>
      <c r="DA198" s="14"/>
      <c r="DB198" s="101"/>
      <c r="DC198" s="15"/>
      <c r="DD198" s="14"/>
      <c r="DE198" s="101"/>
      <c r="DF198" s="15"/>
      <c r="DG198" s="14"/>
      <c r="DH198" s="101"/>
    </row>
    <row r="199" spans="1:112" s="35" customFormat="1" ht="15.75" x14ac:dyDescent="0.25">
      <c r="A199" s="59" t="s">
        <v>596</v>
      </c>
      <c r="B199" s="119">
        <f t="shared" si="191"/>
        <v>289.8</v>
      </c>
      <c r="C199" s="119">
        <f t="shared" si="191"/>
        <v>0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>
        <v>289.8</v>
      </c>
      <c r="AG199" s="14"/>
      <c r="AH199" s="14"/>
      <c r="AI199" s="14"/>
      <c r="AJ199" s="14"/>
      <c r="AK199" s="14"/>
      <c r="AL199" s="14"/>
      <c r="AM199" s="108"/>
      <c r="AN199" s="15"/>
      <c r="AO199" s="14"/>
      <c r="AP199" s="14"/>
      <c r="AQ199" s="101"/>
      <c r="AR199" s="14"/>
      <c r="AS199" s="14"/>
      <c r="AT199" s="101"/>
      <c r="AU199" s="14"/>
      <c r="AV199" s="14"/>
      <c r="AW199" s="101"/>
      <c r="AX199" s="14"/>
      <c r="AY199" s="14"/>
      <c r="AZ199" s="101"/>
      <c r="BA199" s="14"/>
      <c r="BB199" s="14"/>
      <c r="BC199" s="15"/>
      <c r="BD199" s="14"/>
      <c r="BE199" s="14"/>
      <c r="BF199" s="101"/>
      <c r="BG199" s="14"/>
      <c r="BH199" s="14"/>
      <c r="BI199" s="101"/>
      <c r="BJ199" s="14"/>
      <c r="BK199" s="14"/>
      <c r="BL199" s="101"/>
      <c r="BM199" s="14"/>
      <c r="BN199" s="14"/>
      <c r="BO199" s="101"/>
      <c r="BP199" s="14"/>
      <c r="BQ199" s="14"/>
      <c r="BR199" s="101"/>
      <c r="BS199" s="14"/>
      <c r="BT199" s="14"/>
      <c r="BU199" s="101"/>
      <c r="BV199" s="14"/>
      <c r="BW199" s="14"/>
      <c r="BX199" s="101"/>
      <c r="BY199" s="14"/>
      <c r="BZ199" s="14"/>
      <c r="CA199" s="101"/>
      <c r="CB199" s="14"/>
      <c r="CC199" s="14"/>
      <c r="CD199" s="101"/>
      <c r="CE199" s="14"/>
      <c r="CF199" s="14"/>
      <c r="CG199" s="101"/>
      <c r="CH199" s="14"/>
      <c r="CI199" s="14"/>
      <c r="CJ199" s="101"/>
      <c r="CK199" s="15"/>
      <c r="CL199" s="14"/>
      <c r="CM199" s="101"/>
      <c r="CN199" s="15"/>
      <c r="CO199" s="14"/>
      <c r="CP199" s="101"/>
      <c r="CQ199" s="15"/>
      <c r="CR199" s="14"/>
      <c r="CS199" s="101"/>
      <c r="CT199" s="15"/>
      <c r="CU199" s="14"/>
      <c r="CV199" s="101"/>
      <c r="CW199" s="15"/>
      <c r="CX199" s="14"/>
      <c r="CY199" s="101"/>
      <c r="CZ199" s="15"/>
      <c r="DA199" s="14"/>
      <c r="DB199" s="101"/>
      <c r="DC199" s="15"/>
      <c r="DD199" s="14"/>
      <c r="DE199" s="101"/>
      <c r="DF199" s="15"/>
      <c r="DG199" s="14"/>
      <c r="DH199" s="101"/>
    </row>
    <row r="200" spans="1:112" s="35" customFormat="1" ht="15.75" x14ac:dyDescent="0.25">
      <c r="A200" s="59" t="s">
        <v>597</v>
      </c>
      <c r="B200" s="119">
        <f t="shared" si="191"/>
        <v>0</v>
      </c>
      <c r="C200" s="119">
        <f t="shared" si="191"/>
        <v>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08"/>
      <c r="AN200" s="15"/>
      <c r="AO200" s="14"/>
      <c r="AP200" s="14"/>
      <c r="AQ200" s="101"/>
      <c r="AR200" s="14"/>
      <c r="AS200" s="14"/>
      <c r="AT200" s="101"/>
      <c r="AU200" s="14"/>
      <c r="AV200" s="14"/>
      <c r="AW200" s="101"/>
      <c r="AX200" s="14"/>
      <c r="AY200" s="14"/>
      <c r="AZ200" s="101"/>
      <c r="BA200" s="14"/>
      <c r="BB200" s="14"/>
      <c r="BC200" s="15"/>
      <c r="BD200" s="14"/>
      <c r="BE200" s="14"/>
      <c r="BF200" s="101"/>
      <c r="BG200" s="14"/>
      <c r="BH200" s="14"/>
      <c r="BI200" s="101"/>
      <c r="BJ200" s="14"/>
      <c r="BK200" s="14"/>
      <c r="BL200" s="101"/>
      <c r="BM200" s="14"/>
      <c r="BN200" s="14"/>
      <c r="BO200" s="101"/>
      <c r="BP200" s="14"/>
      <c r="BQ200" s="14"/>
      <c r="BR200" s="101"/>
      <c r="BS200" s="14"/>
      <c r="BT200" s="14"/>
      <c r="BU200" s="101"/>
      <c r="BV200" s="14"/>
      <c r="BW200" s="14"/>
      <c r="BX200" s="101"/>
      <c r="BY200" s="14"/>
      <c r="BZ200" s="14"/>
      <c r="CA200" s="101"/>
      <c r="CB200" s="14"/>
      <c r="CC200" s="14"/>
      <c r="CD200" s="101"/>
      <c r="CE200" s="14"/>
      <c r="CF200" s="14"/>
      <c r="CG200" s="101"/>
      <c r="CH200" s="14"/>
      <c r="CI200" s="14"/>
      <c r="CJ200" s="101"/>
      <c r="CK200" s="15"/>
      <c r="CL200" s="14"/>
      <c r="CM200" s="101"/>
      <c r="CN200" s="15"/>
      <c r="CO200" s="14"/>
      <c r="CP200" s="101"/>
      <c r="CQ200" s="15"/>
      <c r="CR200" s="14"/>
      <c r="CS200" s="101"/>
      <c r="CT200" s="15"/>
      <c r="CU200" s="14"/>
      <c r="CV200" s="101"/>
      <c r="CW200" s="15"/>
      <c r="CX200" s="14"/>
      <c r="CY200" s="101"/>
      <c r="CZ200" s="15"/>
      <c r="DA200" s="14"/>
      <c r="DB200" s="101"/>
      <c r="DC200" s="15"/>
      <c r="DD200" s="14"/>
      <c r="DE200" s="101"/>
      <c r="DF200" s="15"/>
      <c r="DG200" s="14"/>
      <c r="DH200" s="101"/>
    </row>
    <row r="201" spans="1:112" s="35" customFormat="1" ht="15.75" x14ac:dyDescent="0.25">
      <c r="A201" s="59" t="s">
        <v>598</v>
      </c>
      <c r="B201" s="119">
        <f t="shared" si="191"/>
        <v>419.97262999999998</v>
      </c>
      <c r="C201" s="119">
        <f t="shared" si="191"/>
        <v>0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>
        <v>419.97262999999998</v>
      </c>
      <c r="AG201" s="14"/>
      <c r="AH201" s="14"/>
      <c r="AI201" s="14"/>
      <c r="AJ201" s="14"/>
      <c r="AK201" s="14"/>
      <c r="AL201" s="14"/>
      <c r="AM201" s="108"/>
      <c r="AN201" s="15"/>
      <c r="AO201" s="14"/>
      <c r="AP201" s="14"/>
      <c r="AQ201" s="101"/>
      <c r="AR201" s="14"/>
      <c r="AS201" s="14"/>
      <c r="AT201" s="101"/>
      <c r="AU201" s="14"/>
      <c r="AV201" s="14"/>
      <c r="AW201" s="101"/>
      <c r="AX201" s="14"/>
      <c r="AY201" s="14"/>
      <c r="AZ201" s="101"/>
      <c r="BA201" s="14"/>
      <c r="BB201" s="14"/>
      <c r="BC201" s="15"/>
      <c r="BD201" s="14"/>
      <c r="BE201" s="14"/>
      <c r="BF201" s="101"/>
      <c r="BG201" s="14"/>
      <c r="BH201" s="14"/>
      <c r="BI201" s="101"/>
      <c r="BJ201" s="14"/>
      <c r="BK201" s="14"/>
      <c r="BL201" s="101"/>
      <c r="BM201" s="14"/>
      <c r="BN201" s="14"/>
      <c r="BO201" s="101"/>
      <c r="BP201" s="14"/>
      <c r="BQ201" s="14"/>
      <c r="BR201" s="101"/>
      <c r="BS201" s="14"/>
      <c r="BT201" s="14"/>
      <c r="BU201" s="101"/>
      <c r="BV201" s="14"/>
      <c r="BW201" s="14"/>
      <c r="BX201" s="101"/>
      <c r="BY201" s="14"/>
      <c r="BZ201" s="14"/>
      <c r="CA201" s="101"/>
      <c r="CB201" s="14"/>
      <c r="CC201" s="14"/>
      <c r="CD201" s="101"/>
      <c r="CE201" s="14"/>
      <c r="CF201" s="14"/>
      <c r="CG201" s="101"/>
      <c r="CH201" s="14"/>
      <c r="CI201" s="14"/>
      <c r="CJ201" s="101"/>
      <c r="CK201" s="15"/>
      <c r="CL201" s="14"/>
      <c r="CM201" s="101"/>
      <c r="CN201" s="15"/>
      <c r="CO201" s="14"/>
      <c r="CP201" s="101"/>
      <c r="CQ201" s="15"/>
      <c r="CR201" s="14"/>
      <c r="CS201" s="101"/>
      <c r="CT201" s="15"/>
      <c r="CU201" s="14"/>
      <c r="CV201" s="101"/>
      <c r="CW201" s="15"/>
      <c r="CX201" s="14"/>
      <c r="CY201" s="101"/>
      <c r="CZ201" s="15"/>
      <c r="DA201" s="14"/>
      <c r="DB201" s="101"/>
      <c r="DC201" s="15"/>
      <c r="DD201" s="14"/>
      <c r="DE201" s="101"/>
      <c r="DF201" s="15"/>
      <c r="DG201" s="14"/>
      <c r="DH201" s="101"/>
    </row>
    <row r="202" spans="1:112" s="35" customFormat="1" ht="15.75" x14ac:dyDescent="0.25">
      <c r="A202" s="59" t="s">
        <v>599</v>
      </c>
      <c r="B202" s="119">
        <f t="shared" si="191"/>
        <v>207.40412000000001</v>
      </c>
      <c r="C202" s="119">
        <f t="shared" si="191"/>
        <v>0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>
        <v>207.40412000000001</v>
      </c>
      <c r="AG202" s="14"/>
      <c r="AH202" s="14"/>
      <c r="AI202" s="14"/>
      <c r="AJ202" s="14"/>
      <c r="AK202" s="14"/>
      <c r="AL202" s="14"/>
      <c r="AM202" s="108"/>
      <c r="AN202" s="15"/>
      <c r="AO202" s="14"/>
      <c r="AP202" s="14"/>
      <c r="AQ202" s="101"/>
      <c r="AR202" s="14"/>
      <c r="AS202" s="14"/>
      <c r="AT202" s="101"/>
      <c r="AU202" s="14"/>
      <c r="AV202" s="14"/>
      <c r="AW202" s="101"/>
      <c r="AX202" s="14"/>
      <c r="AY202" s="14"/>
      <c r="AZ202" s="101"/>
      <c r="BA202" s="14"/>
      <c r="BB202" s="14"/>
      <c r="BC202" s="15"/>
      <c r="BD202" s="14"/>
      <c r="BE202" s="14"/>
      <c r="BF202" s="101"/>
      <c r="BG202" s="14"/>
      <c r="BH202" s="14"/>
      <c r="BI202" s="101"/>
      <c r="BJ202" s="14"/>
      <c r="BK202" s="14"/>
      <c r="BL202" s="101"/>
      <c r="BM202" s="14"/>
      <c r="BN202" s="14"/>
      <c r="BO202" s="101"/>
      <c r="BP202" s="14"/>
      <c r="BQ202" s="14"/>
      <c r="BR202" s="101"/>
      <c r="BS202" s="14"/>
      <c r="BT202" s="14"/>
      <c r="BU202" s="101"/>
      <c r="BV202" s="14"/>
      <c r="BW202" s="14"/>
      <c r="BX202" s="101"/>
      <c r="BY202" s="14"/>
      <c r="BZ202" s="14"/>
      <c r="CA202" s="101"/>
      <c r="CB202" s="14"/>
      <c r="CC202" s="14"/>
      <c r="CD202" s="101"/>
      <c r="CE202" s="14"/>
      <c r="CF202" s="14"/>
      <c r="CG202" s="101"/>
      <c r="CH202" s="14"/>
      <c r="CI202" s="14"/>
      <c r="CJ202" s="101"/>
      <c r="CK202" s="15"/>
      <c r="CL202" s="14"/>
      <c r="CM202" s="101"/>
      <c r="CN202" s="15"/>
      <c r="CO202" s="14"/>
      <c r="CP202" s="101"/>
      <c r="CQ202" s="15"/>
      <c r="CR202" s="14"/>
      <c r="CS202" s="101"/>
      <c r="CT202" s="15"/>
      <c r="CU202" s="14"/>
      <c r="CV202" s="101"/>
      <c r="CW202" s="15"/>
      <c r="CX202" s="14"/>
      <c r="CY202" s="101"/>
      <c r="CZ202" s="15"/>
      <c r="DA202" s="14"/>
      <c r="DB202" s="101"/>
      <c r="DC202" s="15"/>
      <c r="DD202" s="14"/>
      <c r="DE202" s="101"/>
      <c r="DF202" s="15"/>
      <c r="DG202" s="14"/>
      <c r="DH202" s="101"/>
    </row>
    <row r="203" spans="1:112" s="35" customFormat="1" ht="15.75" x14ac:dyDescent="0.25">
      <c r="A203" s="59" t="s">
        <v>600</v>
      </c>
      <c r="B203" s="119">
        <f t="shared" si="191"/>
        <v>307.43482</v>
      </c>
      <c r="C203" s="119">
        <f t="shared" si="191"/>
        <v>0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>
        <v>307.43482</v>
      </c>
      <c r="AG203" s="14"/>
      <c r="AH203" s="14"/>
      <c r="AI203" s="14"/>
      <c r="AJ203" s="14"/>
      <c r="AK203" s="14"/>
      <c r="AL203" s="14"/>
      <c r="AM203" s="108"/>
      <c r="AN203" s="15"/>
      <c r="AO203" s="14"/>
      <c r="AP203" s="14"/>
      <c r="AQ203" s="101"/>
      <c r="AR203" s="14"/>
      <c r="AS203" s="14"/>
      <c r="AT203" s="101"/>
      <c r="AU203" s="14"/>
      <c r="AV203" s="14"/>
      <c r="AW203" s="101"/>
      <c r="AX203" s="14"/>
      <c r="AY203" s="14"/>
      <c r="AZ203" s="101"/>
      <c r="BA203" s="14"/>
      <c r="BB203" s="14"/>
      <c r="BC203" s="15"/>
      <c r="BD203" s="14"/>
      <c r="BE203" s="14"/>
      <c r="BF203" s="101"/>
      <c r="BG203" s="14"/>
      <c r="BH203" s="14"/>
      <c r="BI203" s="101"/>
      <c r="BJ203" s="14"/>
      <c r="BK203" s="14"/>
      <c r="BL203" s="101"/>
      <c r="BM203" s="14"/>
      <c r="BN203" s="14"/>
      <c r="BO203" s="101"/>
      <c r="BP203" s="14"/>
      <c r="BQ203" s="14"/>
      <c r="BR203" s="101"/>
      <c r="BS203" s="14"/>
      <c r="BT203" s="14"/>
      <c r="BU203" s="101"/>
      <c r="BV203" s="14"/>
      <c r="BW203" s="14"/>
      <c r="BX203" s="101"/>
      <c r="BY203" s="14"/>
      <c r="BZ203" s="14"/>
      <c r="CA203" s="101"/>
      <c r="CB203" s="14"/>
      <c r="CC203" s="14"/>
      <c r="CD203" s="101"/>
      <c r="CE203" s="14"/>
      <c r="CF203" s="14"/>
      <c r="CG203" s="101"/>
      <c r="CH203" s="14"/>
      <c r="CI203" s="14"/>
      <c r="CJ203" s="101"/>
      <c r="CK203" s="15"/>
      <c r="CL203" s="14"/>
      <c r="CM203" s="101"/>
      <c r="CN203" s="15"/>
      <c r="CO203" s="14"/>
      <c r="CP203" s="101"/>
      <c r="CQ203" s="15"/>
      <c r="CR203" s="14"/>
      <c r="CS203" s="101"/>
      <c r="CT203" s="15"/>
      <c r="CU203" s="14"/>
      <c r="CV203" s="101"/>
      <c r="CW203" s="15"/>
      <c r="CX203" s="14"/>
      <c r="CY203" s="101"/>
      <c r="CZ203" s="15"/>
      <c r="DA203" s="14"/>
      <c r="DB203" s="101"/>
      <c r="DC203" s="15"/>
      <c r="DD203" s="14"/>
      <c r="DE203" s="101"/>
      <c r="DF203" s="15"/>
      <c r="DG203" s="14"/>
      <c r="DH203" s="101"/>
    </row>
    <row r="204" spans="1:112" s="35" customFormat="1" ht="15.75" x14ac:dyDescent="0.25">
      <c r="A204" s="59" t="s">
        <v>601</v>
      </c>
      <c r="B204" s="119">
        <f t="shared" si="191"/>
        <v>446.78684000000004</v>
      </c>
      <c r="C204" s="119">
        <f t="shared" si="191"/>
        <v>0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>
        <v>446.78684000000004</v>
      </c>
      <c r="AG204" s="14"/>
      <c r="AH204" s="14"/>
      <c r="AI204" s="14"/>
      <c r="AJ204" s="14"/>
      <c r="AK204" s="14"/>
      <c r="AL204" s="14"/>
      <c r="AM204" s="108"/>
      <c r="AN204" s="15"/>
      <c r="AO204" s="14"/>
      <c r="AP204" s="14"/>
      <c r="AQ204" s="101"/>
      <c r="AR204" s="14"/>
      <c r="AS204" s="14"/>
      <c r="AT204" s="101"/>
      <c r="AU204" s="14"/>
      <c r="AV204" s="14"/>
      <c r="AW204" s="101"/>
      <c r="AX204" s="14"/>
      <c r="AY204" s="14"/>
      <c r="AZ204" s="101"/>
      <c r="BA204" s="14"/>
      <c r="BB204" s="14"/>
      <c r="BC204" s="15"/>
      <c r="BD204" s="14"/>
      <c r="BE204" s="14"/>
      <c r="BF204" s="101"/>
      <c r="BG204" s="14"/>
      <c r="BH204" s="14"/>
      <c r="BI204" s="101"/>
      <c r="BJ204" s="14"/>
      <c r="BK204" s="14"/>
      <c r="BL204" s="101"/>
      <c r="BM204" s="14"/>
      <c r="BN204" s="14"/>
      <c r="BO204" s="101"/>
      <c r="BP204" s="14"/>
      <c r="BQ204" s="14"/>
      <c r="BR204" s="101"/>
      <c r="BS204" s="14"/>
      <c r="BT204" s="14"/>
      <c r="BU204" s="101"/>
      <c r="BV204" s="14"/>
      <c r="BW204" s="14"/>
      <c r="BX204" s="101"/>
      <c r="BY204" s="14"/>
      <c r="BZ204" s="14"/>
      <c r="CA204" s="101"/>
      <c r="CB204" s="14"/>
      <c r="CC204" s="14"/>
      <c r="CD204" s="101"/>
      <c r="CE204" s="14"/>
      <c r="CF204" s="14"/>
      <c r="CG204" s="101"/>
      <c r="CH204" s="14"/>
      <c r="CI204" s="14"/>
      <c r="CJ204" s="101"/>
      <c r="CK204" s="15"/>
      <c r="CL204" s="14"/>
      <c r="CM204" s="101"/>
      <c r="CN204" s="15"/>
      <c r="CO204" s="14"/>
      <c r="CP204" s="101"/>
      <c r="CQ204" s="15"/>
      <c r="CR204" s="14"/>
      <c r="CS204" s="101"/>
      <c r="CT204" s="15"/>
      <c r="CU204" s="14"/>
      <c r="CV204" s="101"/>
      <c r="CW204" s="15"/>
      <c r="CX204" s="14"/>
      <c r="CY204" s="101"/>
      <c r="CZ204" s="15"/>
      <c r="DA204" s="14"/>
      <c r="DB204" s="101"/>
      <c r="DC204" s="15"/>
      <c r="DD204" s="14"/>
      <c r="DE204" s="101"/>
      <c r="DF204" s="15"/>
      <c r="DG204" s="14"/>
      <c r="DH204" s="101"/>
    </row>
    <row r="205" spans="1:112" s="35" customFormat="1" ht="15.75" x14ac:dyDescent="0.25">
      <c r="A205" s="59" t="s">
        <v>332</v>
      </c>
      <c r="B205" s="119">
        <f t="shared" ref="B205:C268" si="259">E205+H205+K205+N205+Q205+T205+W205+Z205+AC205+AF205+AI205+AL205+AO205+AR205+AU205+AX205+BA205+BD205+BG205+BJ205+BM205+BP205+BS205+BV205+BY205+CB205+CE205+CH205+CK205+CN205+CQ205+CT205+CW205+CZ205+DC205+DF205</f>
        <v>311.16315999999995</v>
      </c>
      <c r="C205" s="119">
        <f t="shared" si="259"/>
        <v>0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>
        <v>311.16315999999995</v>
      </c>
      <c r="AG205" s="14"/>
      <c r="AH205" s="14"/>
      <c r="AI205" s="14"/>
      <c r="AJ205" s="14"/>
      <c r="AK205" s="14"/>
      <c r="AL205" s="14"/>
      <c r="AM205" s="108"/>
      <c r="AN205" s="15"/>
      <c r="AO205" s="14"/>
      <c r="AP205" s="14"/>
      <c r="AQ205" s="101"/>
      <c r="AR205" s="14"/>
      <c r="AS205" s="14"/>
      <c r="AT205" s="101"/>
      <c r="AU205" s="14"/>
      <c r="AV205" s="14"/>
      <c r="AW205" s="101"/>
      <c r="AX205" s="14"/>
      <c r="AY205" s="14"/>
      <c r="AZ205" s="101"/>
      <c r="BA205" s="14"/>
      <c r="BB205" s="14"/>
      <c r="BC205" s="15"/>
      <c r="BD205" s="14"/>
      <c r="BE205" s="14"/>
      <c r="BF205" s="101"/>
      <c r="BG205" s="14"/>
      <c r="BH205" s="14"/>
      <c r="BI205" s="101"/>
      <c r="BJ205" s="14"/>
      <c r="BK205" s="14"/>
      <c r="BL205" s="101"/>
      <c r="BM205" s="14"/>
      <c r="BN205" s="14"/>
      <c r="BO205" s="101"/>
      <c r="BP205" s="14"/>
      <c r="BQ205" s="14"/>
      <c r="BR205" s="101"/>
      <c r="BS205" s="14"/>
      <c r="BT205" s="14"/>
      <c r="BU205" s="101"/>
      <c r="BV205" s="14"/>
      <c r="BW205" s="14"/>
      <c r="BX205" s="101"/>
      <c r="BY205" s="14"/>
      <c r="BZ205" s="14"/>
      <c r="CA205" s="101"/>
      <c r="CB205" s="14"/>
      <c r="CC205" s="14"/>
      <c r="CD205" s="101"/>
      <c r="CE205" s="14"/>
      <c r="CF205" s="14"/>
      <c r="CG205" s="101"/>
      <c r="CH205" s="14"/>
      <c r="CI205" s="14"/>
      <c r="CJ205" s="101"/>
      <c r="CK205" s="15"/>
      <c r="CL205" s="14"/>
      <c r="CM205" s="101"/>
      <c r="CN205" s="15"/>
      <c r="CO205" s="14"/>
      <c r="CP205" s="101"/>
      <c r="CQ205" s="15"/>
      <c r="CR205" s="14"/>
      <c r="CS205" s="101"/>
      <c r="CT205" s="15"/>
      <c r="CU205" s="14"/>
      <c r="CV205" s="101"/>
      <c r="CW205" s="15"/>
      <c r="CX205" s="14"/>
      <c r="CY205" s="101"/>
      <c r="CZ205" s="15"/>
      <c r="DA205" s="14"/>
      <c r="DB205" s="101"/>
      <c r="DC205" s="15"/>
      <c r="DD205" s="14"/>
      <c r="DE205" s="101"/>
      <c r="DF205" s="15"/>
      <c r="DG205" s="14"/>
      <c r="DH205" s="101"/>
    </row>
    <row r="206" spans="1:112" s="35" customFormat="1" ht="15.75" x14ac:dyDescent="0.25">
      <c r="A206" s="59" t="s">
        <v>602</v>
      </c>
      <c r="B206" s="119">
        <f t="shared" si="259"/>
        <v>336.30365999999998</v>
      </c>
      <c r="C206" s="119">
        <f t="shared" si="259"/>
        <v>0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>
        <v>336.30365999999998</v>
      </c>
      <c r="AG206" s="14"/>
      <c r="AH206" s="14"/>
      <c r="AI206" s="14"/>
      <c r="AJ206" s="14"/>
      <c r="AK206" s="14"/>
      <c r="AL206" s="14"/>
      <c r="AM206" s="108"/>
      <c r="AN206" s="15"/>
      <c r="AO206" s="14"/>
      <c r="AP206" s="14"/>
      <c r="AQ206" s="101"/>
      <c r="AR206" s="14"/>
      <c r="AS206" s="14"/>
      <c r="AT206" s="101"/>
      <c r="AU206" s="14"/>
      <c r="AV206" s="14"/>
      <c r="AW206" s="101"/>
      <c r="AX206" s="14"/>
      <c r="AY206" s="14"/>
      <c r="AZ206" s="101"/>
      <c r="BA206" s="14"/>
      <c r="BB206" s="14"/>
      <c r="BC206" s="15"/>
      <c r="BD206" s="14"/>
      <c r="BE206" s="14"/>
      <c r="BF206" s="101"/>
      <c r="BG206" s="14"/>
      <c r="BH206" s="14"/>
      <c r="BI206" s="101"/>
      <c r="BJ206" s="14"/>
      <c r="BK206" s="14"/>
      <c r="BL206" s="101"/>
      <c r="BM206" s="14"/>
      <c r="BN206" s="14"/>
      <c r="BO206" s="101"/>
      <c r="BP206" s="14"/>
      <c r="BQ206" s="14"/>
      <c r="BR206" s="101"/>
      <c r="BS206" s="14"/>
      <c r="BT206" s="14"/>
      <c r="BU206" s="101"/>
      <c r="BV206" s="14"/>
      <c r="BW206" s="14"/>
      <c r="BX206" s="101"/>
      <c r="BY206" s="14"/>
      <c r="BZ206" s="14"/>
      <c r="CA206" s="101"/>
      <c r="CB206" s="14"/>
      <c r="CC206" s="14"/>
      <c r="CD206" s="101"/>
      <c r="CE206" s="14"/>
      <c r="CF206" s="14"/>
      <c r="CG206" s="101"/>
      <c r="CH206" s="14"/>
      <c r="CI206" s="14"/>
      <c r="CJ206" s="101"/>
      <c r="CK206" s="15"/>
      <c r="CL206" s="14"/>
      <c r="CM206" s="101"/>
      <c r="CN206" s="15"/>
      <c r="CO206" s="14"/>
      <c r="CP206" s="101"/>
      <c r="CQ206" s="15"/>
      <c r="CR206" s="14"/>
      <c r="CS206" s="101"/>
      <c r="CT206" s="15"/>
      <c r="CU206" s="14"/>
      <c r="CV206" s="101"/>
      <c r="CW206" s="15"/>
      <c r="CX206" s="14"/>
      <c r="CY206" s="101"/>
      <c r="CZ206" s="15"/>
      <c r="DA206" s="14"/>
      <c r="DB206" s="101"/>
      <c r="DC206" s="15"/>
      <c r="DD206" s="14"/>
      <c r="DE206" s="101"/>
      <c r="DF206" s="15"/>
      <c r="DG206" s="14"/>
      <c r="DH206" s="101"/>
    </row>
    <row r="207" spans="1:112" s="35" customFormat="1" ht="15.75" x14ac:dyDescent="0.25">
      <c r="A207" s="59" t="s">
        <v>603</v>
      </c>
      <c r="B207" s="119">
        <f t="shared" si="259"/>
        <v>0</v>
      </c>
      <c r="C207" s="119">
        <f t="shared" si="259"/>
        <v>0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08"/>
      <c r="AN207" s="15"/>
      <c r="AO207" s="14"/>
      <c r="AP207" s="14"/>
      <c r="AQ207" s="101"/>
      <c r="AR207" s="14"/>
      <c r="AS207" s="14"/>
      <c r="AT207" s="101"/>
      <c r="AU207" s="14"/>
      <c r="AV207" s="14"/>
      <c r="AW207" s="101"/>
      <c r="AX207" s="14"/>
      <c r="AY207" s="14"/>
      <c r="AZ207" s="101"/>
      <c r="BA207" s="14"/>
      <c r="BB207" s="14"/>
      <c r="BC207" s="15"/>
      <c r="BD207" s="14"/>
      <c r="BE207" s="14"/>
      <c r="BF207" s="101"/>
      <c r="BG207" s="14"/>
      <c r="BH207" s="14"/>
      <c r="BI207" s="101"/>
      <c r="BJ207" s="14"/>
      <c r="BK207" s="14"/>
      <c r="BL207" s="101"/>
      <c r="BM207" s="14"/>
      <c r="BN207" s="14"/>
      <c r="BO207" s="101"/>
      <c r="BP207" s="14"/>
      <c r="BQ207" s="14"/>
      <c r="BR207" s="101"/>
      <c r="BS207" s="14"/>
      <c r="BT207" s="14"/>
      <c r="BU207" s="101"/>
      <c r="BV207" s="14"/>
      <c r="BW207" s="14"/>
      <c r="BX207" s="101"/>
      <c r="BY207" s="14"/>
      <c r="BZ207" s="14"/>
      <c r="CA207" s="101"/>
      <c r="CB207" s="14"/>
      <c r="CC207" s="14"/>
      <c r="CD207" s="101"/>
      <c r="CE207" s="14"/>
      <c r="CF207" s="14"/>
      <c r="CG207" s="101"/>
      <c r="CH207" s="14"/>
      <c r="CI207" s="14"/>
      <c r="CJ207" s="101"/>
      <c r="CK207" s="15"/>
      <c r="CL207" s="14"/>
      <c r="CM207" s="101"/>
      <c r="CN207" s="15"/>
      <c r="CO207" s="14"/>
      <c r="CP207" s="101"/>
      <c r="CQ207" s="15"/>
      <c r="CR207" s="14"/>
      <c r="CS207" s="101"/>
      <c r="CT207" s="15"/>
      <c r="CU207" s="14"/>
      <c r="CV207" s="101"/>
      <c r="CW207" s="15"/>
      <c r="CX207" s="14"/>
      <c r="CY207" s="101"/>
      <c r="CZ207" s="15"/>
      <c r="DA207" s="14"/>
      <c r="DB207" s="101"/>
      <c r="DC207" s="15"/>
      <c r="DD207" s="14"/>
      <c r="DE207" s="101"/>
      <c r="DF207" s="15"/>
      <c r="DG207" s="14"/>
      <c r="DH207" s="101"/>
    </row>
    <row r="208" spans="1:112" s="77" customFormat="1" ht="31.5" x14ac:dyDescent="0.25">
      <c r="A208" s="78" t="s">
        <v>415</v>
      </c>
      <c r="B208" s="118">
        <f t="shared" si="259"/>
        <v>98035.730029999992</v>
      </c>
      <c r="C208" s="118">
        <f t="shared" si="259"/>
        <v>27292.486800000002</v>
      </c>
      <c r="D208" s="82">
        <f t="shared" ref="D208" si="260">C208/B208*100</f>
        <v>27.839326326889395</v>
      </c>
      <c r="E208" s="84">
        <f t="shared" ref="E208:AP208" si="261">E209+E210+E211+E212+E213+E214+E215+E216</f>
        <v>0</v>
      </c>
      <c r="F208" s="84">
        <f t="shared" si="261"/>
        <v>0</v>
      </c>
      <c r="G208" s="84" t="e">
        <f t="shared" si="261"/>
        <v>#DIV/0!</v>
      </c>
      <c r="H208" s="84">
        <f t="shared" si="261"/>
        <v>0</v>
      </c>
      <c r="I208" s="84">
        <f t="shared" si="261"/>
        <v>0</v>
      </c>
      <c r="J208" s="84">
        <f t="shared" si="261"/>
        <v>0</v>
      </c>
      <c r="K208" s="84">
        <f t="shared" si="261"/>
        <v>1587.6</v>
      </c>
      <c r="L208" s="84">
        <f t="shared" si="261"/>
        <v>1587.6</v>
      </c>
      <c r="M208" s="84">
        <f>L208/K208*100</f>
        <v>100</v>
      </c>
      <c r="N208" s="84">
        <f t="shared" si="261"/>
        <v>0</v>
      </c>
      <c r="O208" s="84">
        <f t="shared" si="261"/>
        <v>0</v>
      </c>
      <c r="P208" s="84">
        <f t="shared" si="261"/>
        <v>0</v>
      </c>
      <c r="Q208" s="84">
        <f t="shared" si="261"/>
        <v>0</v>
      </c>
      <c r="R208" s="84">
        <f t="shared" si="261"/>
        <v>0</v>
      </c>
      <c r="S208" s="84">
        <f t="shared" si="261"/>
        <v>0</v>
      </c>
      <c r="T208" s="84">
        <f t="shared" si="261"/>
        <v>0</v>
      </c>
      <c r="U208" s="84">
        <f t="shared" si="261"/>
        <v>0</v>
      </c>
      <c r="V208" s="84">
        <f t="shared" si="261"/>
        <v>0</v>
      </c>
      <c r="W208" s="84">
        <f t="shared" si="261"/>
        <v>102.04082</v>
      </c>
      <c r="X208" s="84">
        <f t="shared" si="261"/>
        <v>102.04083</v>
      </c>
      <c r="Y208" s="82">
        <f t="shared" si="251"/>
        <v>100.00000979999966</v>
      </c>
      <c r="Z208" s="84">
        <f t="shared" si="261"/>
        <v>51.020409999999998</v>
      </c>
      <c r="AA208" s="84">
        <f t="shared" si="261"/>
        <v>51.020409999999998</v>
      </c>
      <c r="AB208" s="82">
        <f>AA208/Z208*100</f>
        <v>100</v>
      </c>
      <c r="AC208" s="84">
        <f t="shared" si="261"/>
        <v>0</v>
      </c>
      <c r="AD208" s="84">
        <f t="shared" si="261"/>
        <v>0</v>
      </c>
      <c r="AE208" s="84">
        <f t="shared" si="261"/>
        <v>0</v>
      </c>
      <c r="AF208" s="84">
        <f>SUM(AF209:AF216)</f>
        <v>3956.1687999999999</v>
      </c>
      <c r="AG208" s="84">
        <f t="shared" si="261"/>
        <v>433.38558</v>
      </c>
      <c r="AH208" s="82">
        <f t="shared" ref="AH208:AH215" si="262">AG208/AF208*100</f>
        <v>10.954678678017986</v>
      </c>
      <c r="AI208" s="84">
        <f t="shared" si="261"/>
        <v>5000</v>
      </c>
      <c r="AJ208" s="84">
        <f t="shared" si="261"/>
        <v>2707.4709800000001</v>
      </c>
      <c r="AK208" s="82">
        <f t="shared" ref="AK208:AK224" si="263">AJ208/AI208*100</f>
        <v>54.149419600000002</v>
      </c>
      <c r="AL208" s="84">
        <f t="shared" si="261"/>
        <v>29747.1</v>
      </c>
      <c r="AM208" s="84">
        <f t="shared" si="261"/>
        <v>10714.60965</v>
      </c>
      <c r="AN208" s="84">
        <f t="shared" si="64"/>
        <v>36.019005718204468</v>
      </c>
      <c r="AO208" s="84">
        <f t="shared" si="261"/>
        <v>0</v>
      </c>
      <c r="AP208" s="84">
        <f t="shared" si="261"/>
        <v>0</v>
      </c>
      <c r="AQ208" s="84">
        <f t="shared" ref="AQ208:CF208" si="264">AQ209+AQ210+AQ211+AQ212+AQ213+AQ214+AQ215+AQ216</f>
        <v>0</v>
      </c>
      <c r="AR208" s="84">
        <f t="shared" si="264"/>
        <v>0</v>
      </c>
      <c r="AS208" s="84">
        <f t="shared" si="264"/>
        <v>0</v>
      </c>
      <c r="AT208" s="84">
        <f t="shared" si="264"/>
        <v>0</v>
      </c>
      <c r="AU208" s="84">
        <f t="shared" si="264"/>
        <v>0</v>
      </c>
      <c r="AV208" s="84">
        <f t="shared" si="264"/>
        <v>0</v>
      </c>
      <c r="AW208" s="84">
        <f t="shared" si="264"/>
        <v>0</v>
      </c>
      <c r="AX208" s="84">
        <f t="shared" si="264"/>
        <v>0</v>
      </c>
      <c r="AY208" s="84">
        <f t="shared" si="264"/>
        <v>0</v>
      </c>
      <c r="AZ208" s="84">
        <f t="shared" si="264"/>
        <v>0</v>
      </c>
      <c r="BA208" s="84">
        <f t="shared" si="264"/>
        <v>6761.7</v>
      </c>
      <c r="BB208" s="84">
        <f t="shared" si="264"/>
        <v>1986.12889</v>
      </c>
      <c r="BC208" s="84">
        <f t="shared" si="82"/>
        <v>29.373218125619299</v>
      </c>
      <c r="BD208" s="84">
        <f t="shared" si="264"/>
        <v>0</v>
      </c>
      <c r="BE208" s="84">
        <f t="shared" si="264"/>
        <v>0</v>
      </c>
      <c r="BF208" s="84">
        <f t="shared" si="264"/>
        <v>0</v>
      </c>
      <c r="BG208" s="84">
        <f t="shared" si="264"/>
        <v>0</v>
      </c>
      <c r="BH208" s="84">
        <f t="shared" si="264"/>
        <v>0</v>
      </c>
      <c r="BI208" s="84">
        <f t="shared" si="264"/>
        <v>0</v>
      </c>
      <c r="BJ208" s="84">
        <f t="shared" si="264"/>
        <v>0</v>
      </c>
      <c r="BK208" s="84">
        <f t="shared" si="264"/>
        <v>0</v>
      </c>
      <c r="BL208" s="84">
        <f t="shared" si="264"/>
        <v>0</v>
      </c>
      <c r="BM208" s="84">
        <f t="shared" si="264"/>
        <v>0</v>
      </c>
      <c r="BN208" s="84">
        <f t="shared" si="264"/>
        <v>0</v>
      </c>
      <c r="BO208" s="84">
        <f t="shared" si="264"/>
        <v>0</v>
      </c>
      <c r="BP208" s="84">
        <f t="shared" si="264"/>
        <v>0</v>
      </c>
      <c r="BQ208" s="84">
        <f t="shared" si="264"/>
        <v>0</v>
      </c>
      <c r="BR208" s="84">
        <f t="shared" si="264"/>
        <v>0</v>
      </c>
      <c r="BS208" s="84">
        <f t="shared" si="264"/>
        <v>0</v>
      </c>
      <c r="BT208" s="84">
        <f t="shared" si="264"/>
        <v>0</v>
      </c>
      <c r="BU208" s="84">
        <f t="shared" si="264"/>
        <v>0</v>
      </c>
      <c r="BV208" s="84">
        <f t="shared" si="264"/>
        <v>1000.8</v>
      </c>
      <c r="BW208" s="84">
        <f t="shared" si="264"/>
        <v>0</v>
      </c>
      <c r="BX208" s="84">
        <f t="shared" si="264"/>
        <v>0</v>
      </c>
      <c r="BY208" s="84">
        <f t="shared" si="264"/>
        <v>0</v>
      </c>
      <c r="BZ208" s="84">
        <f t="shared" si="264"/>
        <v>0</v>
      </c>
      <c r="CA208" s="84">
        <f t="shared" si="264"/>
        <v>0</v>
      </c>
      <c r="CB208" s="84">
        <f t="shared" si="264"/>
        <v>307.10000000000002</v>
      </c>
      <c r="CC208" s="84">
        <f t="shared" si="264"/>
        <v>0</v>
      </c>
      <c r="CD208" s="84">
        <f t="shared" si="264"/>
        <v>0</v>
      </c>
      <c r="CE208" s="84">
        <f t="shared" si="264"/>
        <v>7519.3</v>
      </c>
      <c r="CF208" s="84">
        <f t="shared" si="264"/>
        <v>46.020600000000002</v>
      </c>
      <c r="CG208" s="84">
        <f>CF208/CE208*100</f>
        <v>0.6120330349899592</v>
      </c>
      <c r="CH208" s="84">
        <f t="shared" ref="CH208:CV208" si="265">CH209+CH210+CH211+CH212+CH213+CH214+CH215+CH216</f>
        <v>0</v>
      </c>
      <c r="CI208" s="84">
        <f t="shared" si="265"/>
        <v>0</v>
      </c>
      <c r="CJ208" s="84">
        <f t="shared" si="265"/>
        <v>0</v>
      </c>
      <c r="CK208" s="84">
        <f t="shared" si="265"/>
        <v>0</v>
      </c>
      <c r="CL208" s="84">
        <f t="shared" si="265"/>
        <v>0</v>
      </c>
      <c r="CM208" s="84">
        <f t="shared" si="265"/>
        <v>0</v>
      </c>
      <c r="CN208" s="84">
        <f t="shared" si="265"/>
        <v>23319.599999999999</v>
      </c>
      <c r="CO208" s="84">
        <f t="shared" si="265"/>
        <v>9629.35</v>
      </c>
      <c r="CP208" s="84">
        <f t="shared" si="67"/>
        <v>41.2929467057754</v>
      </c>
      <c r="CQ208" s="84">
        <f t="shared" si="265"/>
        <v>0</v>
      </c>
      <c r="CR208" s="84">
        <f t="shared" si="265"/>
        <v>0</v>
      </c>
      <c r="CS208" s="84">
        <f t="shared" si="265"/>
        <v>0</v>
      </c>
      <c r="CT208" s="84">
        <f t="shared" si="265"/>
        <v>0</v>
      </c>
      <c r="CU208" s="84">
        <f t="shared" si="265"/>
        <v>0</v>
      </c>
      <c r="CV208" s="84">
        <f t="shared" si="265"/>
        <v>0</v>
      </c>
      <c r="CW208" s="84">
        <f t="shared" ref="CW208:CY208" si="266">CW209+CW210+CW211+CW212+CW213+CW214+CW215+CW216</f>
        <v>12086.7</v>
      </c>
      <c r="CX208" s="84">
        <f t="shared" si="266"/>
        <v>0</v>
      </c>
      <c r="CY208" s="84">
        <f t="shared" si="266"/>
        <v>0</v>
      </c>
      <c r="CZ208" s="84">
        <f t="shared" ref="CZ208:DB208" si="267">CZ209+CZ210+CZ211+CZ212+CZ213+CZ214+CZ215+CZ216</f>
        <v>0</v>
      </c>
      <c r="DA208" s="84">
        <f t="shared" si="267"/>
        <v>0</v>
      </c>
      <c r="DB208" s="84">
        <f t="shared" si="267"/>
        <v>0</v>
      </c>
      <c r="DC208" s="84">
        <f t="shared" ref="DC208:DE208" si="268">DC209+DC210+DC211+DC212+DC213+DC214+DC215+DC216</f>
        <v>1890.4</v>
      </c>
      <c r="DD208" s="84">
        <f t="shared" si="268"/>
        <v>0</v>
      </c>
      <c r="DE208" s="84">
        <f t="shared" si="268"/>
        <v>0</v>
      </c>
      <c r="DF208" s="84">
        <f t="shared" ref="DF208:DG208" si="269">DF209+DF210+DF211+DF212+DF213+DF214+DF215+DF216</f>
        <v>4706.2</v>
      </c>
      <c r="DG208" s="84">
        <f t="shared" si="269"/>
        <v>34.859859999999998</v>
      </c>
      <c r="DH208" s="84">
        <f>DG208/DF208*100</f>
        <v>0.74072202626322714</v>
      </c>
    </row>
    <row r="209" spans="1:112" s="35" customFormat="1" ht="31.5" customHeight="1" x14ac:dyDescent="0.25">
      <c r="A209" s="59" t="s">
        <v>381</v>
      </c>
      <c r="B209" s="119">
        <f t="shared" si="259"/>
        <v>88078.761229999989</v>
      </c>
      <c r="C209" s="119">
        <f t="shared" si="259"/>
        <v>24151.630240000002</v>
      </c>
      <c r="D209" s="14">
        <f t="shared" si="58"/>
        <v>27.420492639460349</v>
      </c>
      <c r="E209" s="14"/>
      <c r="F209" s="14"/>
      <c r="G209" s="14" t="e">
        <f t="shared" ref="G209:G359" si="270">F209/E209*100</f>
        <v>#DIV/0!</v>
      </c>
      <c r="H209" s="15"/>
      <c r="I209" s="15"/>
      <c r="J209" s="14"/>
      <c r="K209" s="14">
        <v>1587.6</v>
      </c>
      <c r="L209" s="14">
        <v>1587.6</v>
      </c>
      <c r="M209" s="15">
        <f t="shared" ref="M209:M225" si="271">L209/K209*100</f>
        <v>100</v>
      </c>
      <c r="N209" s="14"/>
      <c r="O209" s="14"/>
      <c r="P209" s="14"/>
      <c r="Q209" s="15">
        <v>0</v>
      </c>
      <c r="R209" s="15">
        <v>0</v>
      </c>
      <c r="S209" s="14"/>
      <c r="T209" s="15"/>
      <c r="U209" s="15"/>
      <c r="V209" s="15"/>
      <c r="W209" s="15">
        <v>102.04082</v>
      </c>
      <c r="X209" s="15">
        <v>102.04083</v>
      </c>
      <c r="Y209" s="14">
        <f t="shared" si="251"/>
        <v>100.00000979999966</v>
      </c>
      <c r="Z209" s="15">
        <v>51.020409999999998</v>
      </c>
      <c r="AA209" s="15">
        <v>51.020409999999998</v>
      </c>
      <c r="AB209" s="14">
        <f>AA209/Z209*100</f>
        <v>100</v>
      </c>
      <c r="AC209" s="15"/>
      <c r="AD209" s="15"/>
      <c r="AE209" s="14"/>
      <c r="AF209" s="14"/>
      <c r="AG209" s="14"/>
      <c r="AH209" s="14"/>
      <c r="AI209" s="15">
        <v>0</v>
      </c>
      <c r="AJ209" s="15"/>
      <c r="AK209" s="14"/>
      <c r="AL209" s="15">
        <v>29747.1</v>
      </c>
      <c r="AM209" s="15">
        <v>10714.60965</v>
      </c>
      <c r="AN209" s="15">
        <f t="shared" si="64"/>
        <v>36.019005718204468</v>
      </c>
      <c r="AO209" s="15"/>
      <c r="AP209" s="15"/>
      <c r="AQ209" s="15"/>
      <c r="AR209" s="15"/>
      <c r="AS209" s="15"/>
      <c r="AT209" s="15"/>
      <c r="AU209" s="15"/>
      <c r="AV209" s="15"/>
      <c r="AW209" s="100"/>
      <c r="AX209" s="15"/>
      <c r="AY209" s="15"/>
      <c r="AZ209" s="100"/>
      <c r="BA209" s="15">
        <v>6761.7</v>
      </c>
      <c r="BB209" s="15">
        <v>1986.12889</v>
      </c>
      <c r="BC209" s="15">
        <f t="shared" si="82"/>
        <v>29.373218125619299</v>
      </c>
      <c r="BD209" s="15"/>
      <c r="BE209" s="100"/>
      <c r="BF209" s="100"/>
      <c r="BG209" s="15"/>
      <c r="BH209" s="100"/>
      <c r="BI209" s="100"/>
      <c r="BJ209" s="15"/>
      <c r="BK209" s="100"/>
      <c r="BL209" s="100"/>
      <c r="BM209" s="15"/>
      <c r="BN209" s="100"/>
      <c r="BO209" s="100"/>
      <c r="BP209" s="15"/>
      <c r="BQ209" s="100"/>
      <c r="BR209" s="100"/>
      <c r="BS209" s="15"/>
      <c r="BT209" s="100"/>
      <c r="BU209" s="100"/>
      <c r="BV209" s="15"/>
      <c r="BW209" s="109"/>
      <c r="BX209" s="100"/>
      <c r="BY209" s="15"/>
      <c r="BZ209" s="100"/>
      <c r="CA209" s="100"/>
      <c r="CB209" s="15">
        <v>307.10000000000002</v>
      </c>
      <c r="CC209" s="100"/>
      <c r="CD209" s="100"/>
      <c r="CE209" s="15">
        <v>7519.3</v>
      </c>
      <c r="CF209" s="15">
        <v>46.020600000000002</v>
      </c>
      <c r="CG209" s="15">
        <f>CF209/CE209*100</f>
        <v>0.6120330349899592</v>
      </c>
      <c r="CH209" s="15"/>
      <c r="CI209" s="100"/>
      <c r="CJ209" s="100"/>
      <c r="CK209" s="15"/>
      <c r="CL209" s="100"/>
      <c r="CM209" s="100"/>
      <c r="CN209" s="15">
        <v>23319.599999999999</v>
      </c>
      <c r="CO209" s="15">
        <v>9629.35</v>
      </c>
      <c r="CP209" s="15">
        <f t="shared" si="67"/>
        <v>41.2929467057754</v>
      </c>
      <c r="CQ209" s="15"/>
      <c r="CR209" s="100"/>
      <c r="CS209" s="100"/>
      <c r="CT209" s="15"/>
      <c r="CU209" s="100"/>
      <c r="CV209" s="100"/>
      <c r="CW209" s="15">
        <v>12086.7</v>
      </c>
      <c r="CX209" s="100"/>
      <c r="CY209" s="100"/>
      <c r="CZ209" s="15"/>
      <c r="DA209" s="100"/>
      <c r="DB209" s="100"/>
      <c r="DC209" s="15">
        <v>1890.4</v>
      </c>
      <c r="DD209" s="100"/>
      <c r="DE209" s="100"/>
      <c r="DF209" s="15">
        <v>4706.2</v>
      </c>
      <c r="DG209" s="15">
        <v>34.859859999999998</v>
      </c>
      <c r="DH209" s="15">
        <f>DG209/DF209*100</f>
        <v>0.74072202626322714</v>
      </c>
    </row>
    <row r="210" spans="1:112" s="35" customFormat="1" ht="15.75" x14ac:dyDescent="0.25">
      <c r="A210" s="59" t="s">
        <v>604</v>
      </c>
      <c r="B210" s="119">
        <f t="shared" si="259"/>
        <v>5000</v>
      </c>
      <c r="C210" s="119">
        <f t="shared" si="259"/>
        <v>2707.4709800000001</v>
      </c>
      <c r="D210" s="14">
        <f t="shared" ref="D210:D211" si="272">C210/B210*100</f>
        <v>54.149419600000002</v>
      </c>
      <c r="E210" s="14"/>
      <c r="F210" s="14"/>
      <c r="G210" s="14"/>
      <c r="H210" s="14"/>
      <c r="I210" s="14"/>
      <c r="J210" s="14"/>
      <c r="K210" s="14"/>
      <c r="L210" s="14"/>
      <c r="M210" s="15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>
        <v>5000</v>
      </c>
      <c r="AJ210" s="14">
        <v>2707.4709800000001</v>
      </c>
      <c r="AK210" s="14">
        <f t="shared" si="263"/>
        <v>54.149419600000002</v>
      </c>
      <c r="AL210" s="108"/>
      <c r="AM210" s="108"/>
      <c r="AN210" s="108"/>
      <c r="AO210" s="14"/>
      <c r="AP210" s="14"/>
      <c r="AQ210" s="101"/>
      <c r="AR210" s="14"/>
      <c r="AS210" s="14"/>
      <c r="AT210" s="101"/>
      <c r="AU210" s="14"/>
      <c r="AV210" s="14"/>
      <c r="AW210" s="101"/>
      <c r="AX210" s="14"/>
      <c r="AY210" s="14"/>
      <c r="AZ210" s="101"/>
      <c r="BA210" s="14"/>
      <c r="BB210" s="14"/>
      <c r="BC210" s="101"/>
      <c r="BD210" s="14"/>
      <c r="BE210" s="14"/>
      <c r="BF210" s="101"/>
      <c r="BG210" s="14"/>
      <c r="BH210" s="14"/>
      <c r="BI210" s="101"/>
      <c r="BJ210" s="14"/>
      <c r="BK210" s="14"/>
      <c r="BL210" s="101"/>
      <c r="BM210" s="14"/>
      <c r="BN210" s="14"/>
      <c r="BO210" s="101"/>
      <c r="BP210" s="14"/>
      <c r="BQ210" s="14"/>
      <c r="BR210" s="101"/>
      <c r="BS210" s="14"/>
      <c r="BT210" s="14"/>
      <c r="BU210" s="101"/>
      <c r="BV210" s="14"/>
      <c r="BW210" s="14"/>
      <c r="BX210" s="101"/>
      <c r="BY210" s="14"/>
      <c r="BZ210" s="14"/>
      <c r="CA210" s="101"/>
      <c r="CB210" s="14"/>
      <c r="CC210" s="14"/>
      <c r="CD210" s="101"/>
      <c r="CE210" s="14"/>
      <c r="CF210" s="14"/>
      <c r="CG210" s="101"/>
      <c r="CH210" s="14"/>
      <c r="CI210" s="14"/>
      <c r="CJ210" s="101"/>
      <c r="CK210" s="15"/>
      <c r="CL210" s="14"/>
      <c r="CM210" s="101"/>
      <c r="CN210" s="15"/>
      <c r="CO210" s="14"/>
      <c r="CP210" s="101"/>
      <c r="CQ210" s="15"/>
      <c r="CR210" s="14"/>
      <c r="CS210" s="101"/>
      <c r="CT210" s="15"/>
      <c r="CU210" s="14"/>
      <c r="CV210" s="101"/>
      <c r="CW210" s="15"/>
      <c r="CX210" s="14"/>
      <c r="CY210" s="101"/>
      <c r="CZ210" s="15"/>
      <c r="DA210" s="14"/>
      <c r="DB210" s="101"/>
      <c r="DC210" s="15"/>
      <c r="DD210" s="14"/>
      <c r="DE210" s="101"/>
      <c r="DF210" s="15"/>
      <c r="DG210" s="14"/>
      <c r="DH210" s="15"/>
    </row>
    <row r="211" spans="1:112" s="35" customFormat="1" ht="15.75" x14ac:dyDescent="0.25">
      <c r="A211" s="59" t="s">
        <v>410</v>
      </c>
      <c r="B211" s="119">
        <f t="shared" si="259"/>
        <v>1913.8255999999999</v>
      </c>
      <c r="C211" s="119">
        <f t="shared" si="259"/>
        <v>273.90767999999997</v>
      </c>
      <c r="D211" s="14">
        <f t="shared" si="272"/>
        <v>14.312050167998589</v>
      </c>
      <c r="E211" s="14"/>
      <c r="F211" s="14"/>
      <c r="G211" s="14"/>
      <c r="H211" s="14"/>
      <c r="I211" s="14"/>
      <c r="J211" s="14"/>
      <c r="K211" s="14"/>
      <c r="L211" s="14"/>
      <c r="M211" s="15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>
        <v>913.02559999999994</v>
      </c>
      <c r="AG211" s="14">
        <v>273.90767999999997</v>
      </c>
      <c r="AH211" s="14">
        <f t="shared" si="262"/>
        <v>30</v>
      </c>
      <c r="AI211" s="14"/>
      <c r="AJ211" s="14"/>
      <c r="AK211" s="14"/>
      <c r="AL211" s="108"/>
      <c r="AM211" s="108"/>
      <c r="AN211" s="108"/>
      <c r="AO211" s="14"/>
      <c r="AP211" s="14"/>
      <c r="AQ211" s="101"/>
      <c r="AR211" s="14"/>
      <c r="AS211" s="14"/>
      <c r="AT211" s="101"/>
      <c r="AU211" s="14"/>
      <c r="AV211" s="14"/>
      <c r="AW211" s="101"/>
      <c r="AX211" s="14"/>
      <c r="AY211" s="14"/>
      <c r="AZ211" s="101"/>
      <c r="BA211" s="14"/>
      <c r="BB211" s="14"/>
      <c r="BC211" s="101"/>
      <c r="BD211" s="14"/>
      <c r="BE211" s="14"/>
      <c r="BF211" s="101"/>
      <c r="BG211" s="14"/>
      <c r="BH211" s="14"/>
      <c r="BI211" s="101"/>
      <c r="BJ211" s="14"/>
      <c r="BK211" s="14"/>
      <c r="BL211" s="101"/>
      <c r="BM211" s="14"/>
      <c r="BN211" s="14"/>
      <c r="BO211" s="101"/>
      <c r="BP211" s="14"/>
      <c r="BQ211" s="14"/>
      <c r="BR211" s="101"/>
      <c r="BS211" s="14"/>
      <c r="BT211" s="14"/>
      <c r="BU211" s="101"/>
      <c r="BV211" s="15">
        <v>1000.8</v>
      </c>
      <c r="BW211" s="14"/>
      <c r="BX211" s="101"/>
      <c r="BY211" s="14"/>
      <c r="BZ211" s="14"/>
      <c r="CA211" s="101"/>
      <c r="CB211" s="14"/>
      <c r="CC211" s="14"/>
      <c r="CD211" s="101"/>
      <c r="CE211" s="14"/>
      <c r="CF211" s="14"/>
      <c r="CG211" s="101"/>
      <c r="CH211" s="14"/>
      <c r="CI211" s="14"/>
      <c r="CJ211" s="101"/>
      <c r="CK211" s="15"/>
      <c r="CL211" s="14"/>
      <c r="CM211" s="101"/>
      <c r="CN211" s="15"/>
      <c r="CO211" s="14"/>
      <c r="CP211" s="101"/>
      <c r="CQ211" s="15"/>
      <c r="CR211" s="14"/>
      <c r="CS211" s="101"/>
      <c r="CT211" s="15"/>
      <c r="CU211" s="14"/>
      <c r="CV211" s="101"/>
      <c r="CW211" s="15"/>
      <c r="CX211" s="14"/>
      <c r="CY211" s="101"/>
      <c r="CZ211" s="15"/>
      <c r="DA211" s="14"/>
      <c r="DB211" s="101"/>
      <c r="DC211" s="15"/>
      <c r="DD211" s="14"/>
      <c r="DE211" s="101"/>
      <c r="DF211" s="15"/>
      <c r="DG211" s="14"/>
      <c r="DH211" s="15"/>
    </row>
    <row r="212" spans="1:112" s="35" customFormat="1" ht="15.75" x14ac:dyDescent="0.25">
      <c r="A212" s="59" t="s">
        <v>411</v>
      </c>
      <c r="B212" s="119">
        <f t="shared" si="259"/>
        <v>0</v>
      </c>
      <c r="C212" s="119">
        <f t="shared" si="259"/>
        <v>0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5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08"/>
      <c r="AM212" s="108"/>
      <c r="AN212" s="108"/>
      <c r="AO212" s="14"/>
      <c r="AP212" s="14"/>
      <c r="AQ212" s="101"/>
      <c r="AR212" s="14"/>
      <c r="AS212" s="14"/>
      <c r="AT212" s="101"/>
      <c r="AU212" s="14"/>
      <c r="AV212" s="14"/>
      <c r="AW212" s="101"/>
      <c r="AX212" s="14"/>
      <c r="AY212" s="14"/>
      <c r="AZ212" s="101"/>
      <c r="BA212" s="14"/>
      <c r="BB212" s="14"/>
      <c r="BC212" s="101"/>
      <c r="BD212" s="14"/>
      <c r="BE212" s="14"/>
      <c r="BF212" s="101"/>
      <c r="BG212" s="14"/>
      <c r="BH212" s="14"/>
      <c r="BI212" s="101"/>
      <c r="BJ212" s="14"/>
      <c r="BK212" s="14"/>
      <c r="BL212" s="101"/>
      <c r="BM212" s="14"/>
      <c r="BN212" s="14"/>
      <c r="BO212" s="101"/>
      <c r="BP212" s="14"/>
      <c r="BQ212" s="14"/>
      <c r="BR212" s="101"/>
      <c r="BS212" s="14"/>
      <c r="BT212" s="14"/>
      <c r="BU212" s="101"/>
      <c r="BV212" s="14"/>
      <c r="BW212" s="14"/>
      <c r="BX212" s="14"/>
      <c r="BY212" s="14"/>
      <c r="BZ212" s="14"/>
      <c r="CA212" s="101"/>
      <c r="CB212" s="14"/>
      <c r="CC212" s="14"/>
      <c r="CD212" s="101"/>
      <c r="CE212" s="14"/>
      <c r="CF212" s="14"/>
      <c r="CG212" s="101"/>
      <c r="CH212" s="14"/>
      <c r="CI212" s="14"/>
      <c r="CJ212" s="101"/>
      <c r="CK212" s="15"/>
      <c r="CL212" s="14"/>
      <c r="CM212" s="101"/>
      <c r="CN212" s="15"/>
      <c r="CO212" s="14"/>
      <c r="CP212" s="101"/>
      <c r="CQ212" s="15"/>
      <c r="CR212" s="14"/>
      <c r="CS212" s="101"/>
      <c r="CT212" s="15"/>
      <c r="CU212" s="14"/>
      <c r="CV212" s="101"/>
      <c r="CW212" s="15"/>
      <c r="CX212" s="14"/>
      <c r="CY212" s="101"/>
      <c r="CZ212" s="15"/>
      <c r="DA212" s="14"/>
      <c r="DB212" s="101"/>
      <c r="DC212" s="15"/>
      <c r="DD212" s="14"/>
      <c r="DE212" s="101"/>
      <c r="DF212" s="15"/>
      <c r="DG212" s="14"/>
      <c r="DH212" s="15"/>
    </row>
    <row r="213" spans="1:112" s="35" customFormat="1" ht="15.75" x14ac:dyDescent="0.25">
      <c r="A213" s="59" t="s">
        <v>412</v>
      </c>
      <c r="B213" s="119">
        <f t="shared" si="259"/>
        <v>405.23599999999999</v>
      </c>
      <c r="C213" s="119">
        <f t="shared" si="259"/>
        <v>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5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>
        <v>405.23599999999999</v>
      </c>
      <c r="AG213" s="14"/>
      <c r="AH213" s="14">
        <f t="shared" si="262"/>
        <v>0</v>
      </c>
      <c r="AI213" s="14"/>
      <c r="AJ213" s="14"/>
      <c r="AK213" s="14"/>
      <c r="AL213" s="108"/>
      <c r="AM213" s="108"/>
      <c r="AN213" s="108"/>
      <c r="AO213" s="14"/>
      <c r="AP213" s="14"/>
      <c r="AQ213" s="101"/>
      <c r="AR213" s="14"/>
      <c r="AS213" s="14"/>
      <c r="AT213" s="101"/>
      <c r="AU213" s="14"/>
      <c r="AV213" s="14"/>
      <c r="AW213" s="101"/>
      <c r="AX213" s="14"/>
      <c r="AY213" s="14"/>
      <c r="AZ213" s="101"/>
      <c r="BA213" s="14"/>
      <c r="BB213" s="14"/>
      <c r="BC213" s="101"/>
      <c r="BD213" s="14"/>
      <c r="BE213" s="14"/>
      <c r="BF213" s="101"/>
      <c r="BG213" s="14"/>
      <c r="BH213" s="14"/>
      <c r="BI213" s="101"/>
      <c r="BJ213" s="14"/>
      <c r="BK213" s="14"/>
      <c r="BL213" s="101"/>
      <c r="BM213" s="14"/>
      <c r="BN213" s="14"/>
      <c r="BO213" s="101"/>
      <c r="BP213" s="14"/>
      <c r="BQ213" s="14"/>
      <c r="BR213" s="101"/>
      <c r="BS213" s="14"/>
      <c r="BT213" s="14"/>
      <c r="BU213" s="101"/>
      <c r="BV213" s="14"/>
      <c r="BW213" s="14"/>
      <c r="BX213" s="14"/>
      <c r="BY213" s="14"/>
      <c r="BZ213" s="14"/>
      <c r="CA213" s="101"/>
      <c r="CB213" s="14"/>
      <c r="CC213" s="14"/>
      <c r="CD213" s="101"/>
      <c r="CE213" s="14"/>
      <c r="CF213" s="14"/>
      <c r="CG213" s="101"/>
      <c r="CH213" s="14"/>
      <c r="CI213" s="14"/>
      <c r="CJ213" s="101"/>
      <c r="CK213" s="15"/>
      <c r="CL213" s="14"/>
      <c r="CM213" s="101"/>
      <c r="CN213" s="15"/>
      <c r="CO213" s="14"/>
      <c r="CP213" s="101"/>
      <c r="CQ213" s="15"/>
      <c r="CR213" s="14"/>
      <c r="CS213" s="101"/>
      <c r="CT213" s="15"/>
      <c r="CU213" s="14"/>
      <c r="CV213" s="101"/>
      <c r="CW213" s="15"/>
      <c r="CX213" s="14"/>
      <c r="CY213" s="101"/>
      <c r="CZ213" s="15"/>
      <c r="DA213" s="14"/>
      <c r="DB213" s="101"/>
      <c r="DC213" s="15"/>
      <c r="DD213" s="14"/>
      <c r="DE213" s="101"/>
      <c r="DF213" s="15"/>
      <c r="DG213" s="14"/>
      <c r="DH213" s="15"/>
    </row>
    <row r="214" spans="1:112" s="35" customFormat="1" ht="15.75" x14ac:dyDescent="0.25">
      <c r="A214" s="59" t="s">
        <v>605</v>
      </c>
      <c r="B214" s="119">
        <f t="shared" si="259"/>
        <v>993.94919999999991</v>
      </c>
      <c r="C214" s="119">
        <f t="shared" si="259"/>
        <v>0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5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>
        <v>993.94919999999991</v>
      </c>
      <c r="AG214" s="14"/>
      <c r="AH214" s="14">
        <f t="shared" si="262"/>
        <v>0</v>
      </c>
      <c r="AI214" s="14"/>
      <c r="AJ214" s="14"/>
      <c r="AK214" s="14"/>
      <c r="AL214" s="108"/>
      <c r="AM214" s="108"/>
      <c r="AN214" s="108"/>
      <c r="AO214" s="14"/>
      <c r="AP214" s="14"/>
      <c r="AQ214" s="101"/>
      <c r="AR214" s="14"/>
      <c r="AS214" s="14"/>
      <c r="AT214" s="101"/>
      <c r="AU214" s="14"/>
      <c r="AV214" s="14"/>
      <c r="AW214" s="101"/>
      <c r="AX214" s="14"/>
      <c r="AY214" s="14"/>
      <c r="AZ214" s="101"/>
      <c r="BA214" s="14"/>
      <c r="BB214" s="14"/>
      <c r="BC214" s="101"/>
      <c r="BD214" s="14"/>
      <c r="BE214" s="14"/>
      <c r="BF214" s="101"/>
      <c r="BG214" s="14"/>
      <c r="BH214" s="14"/>
      <c r="BI214" s="101"/>
      <c r="BJ214" s="14"/>
      <c r="BK214" s="14"/>
      <c r="BL214" s="101"/>
      <c r="BM214" s="14"/>
      <c r="BN214" s="14"/>
      <c r="BO214" s="101"/>
      <c r="BP214" s="14"/>
      <c r="BQ214" s="14"/>
      <c r="BR214" s="101"/>
      <c r="BS214" s="14"/>
      <c r="BT214" s="14"/>
      <c r="BU214" s="101"/>
      <c r="BV214" s="14"/>
      <c r="BW214" s="14"/>
      <c r="BX214" s="14"/>
      <c r="BY214" s="14"/>
      <c r="BZ214" s="14"/>
      <c r="CA214" s="101"/>
      <c r="CB214" s="14"/>
      <c r="CC214" s="14"/>
      <c r="CD214" s="101"/>
      <c r="CE214" s="14"/>
      <c r="CF214" s="14"/>
      <c r="CG214" s="101"/>
      <c r="CH214" s="14"/>
      <c r="CI214" s="14"/>
      <c r="CJ214" s="101"/>
      <c r="CK214" s="15"/>
      <c r="CL214" s="14"/>
      <c r="CM214" s="101"/>
      <c r="CN214" s="15"/>
      <c r="CO214" s="14"/>
      <c r="CP214" s="101"/>
      <c r="CQ214" s="15"/>
      <c r="CR214" s="14"/>
      <c r="CS214" s="101"/>
      <c r="CT214" s="15"/>
      <c r="CU214" s="14"/>
      <c r="CV214" s="101"/>
      <c r="CW214" s="15"/>
      <c r="CX214" s="14"/>
      <c r="CY214" s="101"/>
      <c r="CZ214" s="15"/>
      <c r="DA214" s="14"/>
      <c r="DB214" s="101"/>
      <c r="DC214" s="15"/>
      <c r="DD214" s="14"/>
      <c r="DE214" s="101"/>
      <c r="DF214" s="15"/>
      <c r="DG214" s="14"/>
      <c r="DH214" s="15"/>
    </row>
    <row r="215" spans="1:112" s="35" customFormat="1" ht="15.75" x14ac:dyDescent="0.25">
      <c r="A215" s="59" t="s">
        <v>413</v>
      </c>
      <c r="B215" s="119">
        <f t="shared" si="259"/>
        <v>643.95799999999997</v>
      </c>
      <c r="C215" s="119">
        <f t="shared" si="259"/>
        <v>0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5"/>
      <c r="N215" s="14"/>
      <c r="O215" s="14"/>
      <c r="P215" s="14"/>
      <c r="Q215" s="14"/>
      <c r="R215" s="14"/>
      <c r="S215" s="14"/>
      <c r="T215" s="15"/>
      <c r="U215" s="15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>
        <v>643.95799999999997</v>
      </c>
      <c r="AG215" s="14"/>
      <c r="AH215" s="14">
        <f t="shared" si="262"/>
        <v>0</v>
      </c>
      <c r="AI215" s="14"/>
      <c r="AJ215" s="14"/>
      <c r="AK215" s="14"/>
      <c r="AL215" s="108"/>
      <c r="AM215" s="108"/>
      <c r="AN215" s="108"/>
      <c r="AO215" s="14"/>
      <c r="AP215" s="14"/>
      <c r="AQ215" s="101"/>
      <c r="AR215" s="14"/>
      <c r="AS215" s="14"/>
      <c r="AT215" s="101"/>
      <c r="AU215" s="14"/>
      <c r="AV215" s="14"/>
      <c r="AW215" s="101"/>
      <c r="AX215" s="14"/>
      <c r="AY215" s="14"/>
      <c r="AZ215" s="101"/>
      <c r="BA215" s="14"/>
      <c r="BB215" s="14"/>
      <c r="BC215" s="101"/>
      <c r="BD215" s="14"/>
      <c r="BE215" s="14"/>
      <c r="BF215" s="101"/>
      <c r="BG215" s="14"/>
      <c r="BH215" s="14"/>
      <c r="BI215" s="101"/>
      <c r="BJ215" s="14"/>
      <c r="BK215" s="14"/>
      <c r="BL215" s="101"/>
      <c r="BM215" s="14"/>
      <c r="BN215" s="14"/>
      <c r="BO215" s="101"/>
      <c r="BP215" s="14"/>
      <c r="BQ215" s="14"/>
      <c r="BR215" s="101"/>
      <c r="BS215" s="14"/>
      <c r="BT215" s="14"/>
      <c r="BU215" s="101"/>
      <c r="BV215" s="14"/>
      <c r="BW215" s="14"/>
      <c r="BX215" s="14"/>
      <c r="BY215" s="14"/>
      <c r="BZ215" s="14"/>
      <c r="CA215" s="101"/>
      <c r="CB215" s="14"/>
      <c r="CC215" s="14"/>
      <c r="CD215" s="101"/>
      <c r="CE215" s="14"/>
      <c r="CF215" s="14"/>
      <c r="CG215" s="101"/>
      <c r="CH215" s="14"/>
      <c r="CI215" s="14"/>
      <c r="CJ215" s="101"/>
      <c r="CK215" s="15"/>
      <c r="CL215" s="14"/>
      <c r="CM215" s="101"/>
      <c r="CN215" s="15"/>
      <c r="CO215" s="14"/>
      <c r="CP215" s="101"/>
      <c r="CQ215" s="15"/>
      <c r="CR215" s="14"/>
      <c r="CS215" s="101"/>
      <c r="CT215" s="15"/>
      <c r="CU215" s="14"/>
      <c r="CV215" s="101"/>
      <c r="CW215" s="15"/>
      <c r="CX215" s="14"/>
      <c r="CY215" s="101"/>
      <c r="CZ215" s="15"/>
      <c r="DA215" s="14"/>
      <c r="DB215" s="101"/>
      <c r="DC215" s="15"/>
      <c r="DD215" s="14"/>
      <c r="DE215" s="101"/>
      <c r="DF215" s="15"/>
      <c r="DG215" s="14"/>
      <c r="DH215" s="15"/>
    </row>
    <row r="216" spans="1:112" s="35" customFormat="1" ht="15.75" x14ac:dyDescent="0.25">
      <c r="A216" s="59" t="s">
        <v>414</v>
      </c>
      <c r="B216" s="119">
        <f t="shared" si="259"/>
        <v>1000</v>
      </c>
      <c r="C216" s="119">
        <f t="shared" si="259"/>
        <v>159.47790000000001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5"/>
      <c r="N216" s="14"/>
      <c r="O216" s="14"/>
      <c r="P216" s="14"/>
      <c r="Q216" s="14"/>
      <c r="R216" s="14"/>
      <c r="S216" s="14"/>
      <c r="T216" s="14"/>
      <c r="U216" s="14">
        <v>0</v>
      </c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>
        <v>1000</v>
      </c>
      <c r="AG216" s="14">
        <v>159.47790000000001</v>
      </c>
      <c r="AH216" s="14">
        <f>AG216/AF216*100</f>
        <v>15.947790000000001</v>
      </c>
      <c r="AI216" s="14"/>
      <c r="AJ216" s="14"/>
      <c r="AK216" s="14"/>
      <c r="AL216" s="108"/>
      <c r="AM216" s="108"/>
      <c r="AN216" s="108"/>
      <c r="AO216" s="14"/>
      <c r="AP216" s="14"/>
      <c r="AQ216" s="101"/>
      <c r="AR216" s="14"/>
      <c r="AS216" s="14"/>
      <c r="AT216" s="101"/>
      <c r="AU216" s="14"/>
      <c r="AV216" s="14"/>
      <c r="AW216" s="101"/>
      <c r="AX216" s="14"/>
      <c r="AY216" s="14"/>
      <c r="AZ216" s="101"/>
      <c r="BA216" s="14"/>
      <c r="BB216" s="14"/>
      <c r="BC216" s="101"/>
      <c r="BD216" s="14"/>
      <c r="BE216" s="14"/>
      <c r="BF216" s="101"/>
      <c r="BG216" s="14"/>
      <c r="BH216" s="14"/>
      <c r="BI216" s="101"/>
      <c r="BJ216" s="14"/>
      <c r="BK216" s="14"/>
      <c r="BL216" s="101"/>
      <c r="BM216" s="14"/>
      <c r="BN216" s="14"/>
      <c r="BO216" s="101"/>
      <c r="BP216" s="14"/>
      <c r="BQ216" s="14"/>
      <c r="BR216" s="101"/>
      <c r="BS216" s="14"/>
      <c r="BT216" s="14"/>
      <c r="BU216" s="101"/>
      <c r="BV216" s="14"/>
      <c r="BW216" s="14"/>
      <c r="BX216" s="14"/>
      <c r="BY216" s="14"/>
      <c r="BZ216" s="14"/>
      <c r="CA216" s="101"/>
      <c r="CB216" s="14"/>
      <c r="CC216" s="14"/>
      <c r="CD216" s="101"/>
      <c r="CE216" s="14"/>
      <c r="CF216" s="14"/>
      <c r="CG216" s="101"/>
      <c r="CH216" s="14"/>
      <c r="CI216" s="14"/>
      <c r="CJ216" s="101"/>
      <c r="CK216" s="15"/>
      <c r="CL216" s="14"/>
      <c r="CM216" s="101"/>
      <c r="CN216" s="15"/>
      <c r="CO216" s="14"/>
      <c r="CP216" s="101"/>
      <c r="CQ216" s="15"/>
      <c r="CR216" s="14"/>
      <c r="CS216" s="101"/>
      <c r="CT216" s="15"/>
      <c r="CU216" s="14"/>
      <c r="CV216" s="101"/>
      <c r="CW216" s="15"/>
      <c r="CX216" s="14"/>
      <c r="CY216" s="101"/>
      <c r="CZ216" s="15"/>
      <c r="DA216" s="14"/>
      <c r="DB216" s="101"/>
      <c r="DC216" s="15"/>
      <c r="DD216" s="14"/>
      <c r="DE216" s="101"/>
      <c r="DF216" s="15"/>
      <c r="DG216" s="14"/>
      <c r="DH216" s="15"/>
    </row>
    <row r="217" spans="1:112" s="77" customFormat="1" ht="31.5" x14ac:dyDescent="0.25">
      <c r="A217" s="78" t="s">
        <v>417</v>
      </c>
      <c r="B217" s="118">
        <f t="shared" si="259"/>
        <v>140153.82781999998</v>
      </c>
      <c r="C217" s="118">
        <f t="shared" si="259"/>
        <v>12292.343490000001</v>
      </c>
      <c r="D217" s="82">
        <f t="shared" ref="D217" si="273">C217/B217*100</f>
        <v>8.7706084672814626</v>
      </c>
      <c r="E217" s="84">
        <f t="shared" ref="E217:AP217" si="274">E218+E219+E220+E221+E222+E223</f>
        <v>0</v>
      </c>
      <c r="F217" s="84">
        <f t="shared" si="274"/>
        <v>0</v>
      </c>
      <c r="G217" s="84">
        <f t="shared" si="274"/>
        <v>0</v>
      </c>
      <c r="H217" s="84">
        <f t="shared" si="274"/>
        <v>99643</v>
      </c>
      <c r="I217" s="84">
        <f t="shared" si="274"/>
        <v>0</v>
      </c>
      <c r="J217" s="84">
        <f t="shared" si="274"/>
        <v>0</v>
      </c>
      <c r="K217" s="84">
        <f t="shared" si="274"/>
        <v>0</v>
      </c>
      <c r="L217" s="84">
        <f t="shared" si="274"/>
        <v>0</v>
      </c>
      <c r="M217" s="15"/>
      <c r="N217" s="84">
        <f t="shared" si="274"/>
        <v>0</v>
      </c>
      <c r="O217" s="84">
        <f t="shared" si="274"/>
        <v>0</v>
      </c>
      <c r="P217" s="84">
        <f t="shared" si="274"/>
        <v>0</v>
      </c>
      <c r="Q217" s="84">
        <f t="shared" si="274"/>
        <v>0</v>
      </c>
      <c r="R217" s="84">
        <f t="shared" si="274"/>
        <v>0</v>
      </c>
      <c r="S217" s="84">
        <f t="shared" si="274"/>
        <v>0</v>
      </c>
      <c r="T217" s="84">
        <f t="shared" si="274"/>
        <v>0</v>
      </c>
      <c r="U217" s="84">
        <f t="shared" si="274"/>
        <v>0</v>
      </c>
      <c r="V217" s="84">
        <f t="shared" si="274"/>
        <v>0</v>
      </c>
      <c r="W217" s="84">
        <f t="shared" si="274"/>
        <v>102.04082</v>
      </c>
      <c r="X217" s="84">
        <f t="shared" si="274"/>
        <v>102.04083</v>
      </c>
      <c r="Y217" s="82">
        <f t="shared" si="251"/>
        <v>100.00000979999966</v>
      </c>
      <c r="Z217" s="84">
        <f t="shared" si="274"/>
        <v>0</v>
      </c>
      <c r="AA217" s="84">
        <f t="shared" si="274"/>
        <v>0</v>
      </c>
      <c r="AB217" s="84">
        <f t="shared" si="274"/>
        <v>0</v>
      </c>
      <c r="AC217" s="84">
        <f t="shared" si="274"/>
        <v>0</v>
      </c>
      <c r="AD217" s="84">
        <f t="shared" si="274"/>
        <v>0</v>
      </c>
      <c r="AE217" s="84">
        <f t="shared" si="274"/>
        <v>0</v>
      </c>
      <c r="AF217" s="84">
        <f>SUM(AF218:AF223)</f>
        <v>2718.7870000000003</v>
      </c>
      <c r="AG217" s="84">
        <f t="shared" si="274"/>
        <v>0</v>
      </c>
      <c r="AH217" s="84">
        <f t="shared" si="274"/>
        <v>0</v>
      </c>
      <c r="AI217" s="84">
        <f t="shared" si="274"/>
        <v>1104.2</v>
      </c>
      <c r="AJ217" s="84">
        <f t="shared" si="274"/>
        <v>1104.1909599999999</v>
      </c>
      <c r="AK217" s="82">
        <f t="shared" si="263"/>
        <v>99.999181307734091</v>
      </c>
      <c r="AL217" s="84">
        <f t="shared" si="274"/>
        <v>18032.400000000001</v>
      </c>
      <c r="AM217" s="84">
        <f t="shared" si="274"/>
        <v>6615.9885800000002</v>
      </c>
      <c r="AN217" s="84">
        <f t="shared" si="64"/>
        <v>36.689451099132668</v>
      </c>
      <c r="AO217" s="84">
        <f t="shared" si="274"/>
        <v>0</v>
      </c>
      <c r="AP217" s="84">
        <f t="shared" si="274"/>
        <v>0</v>
      </c>
      <c r="AQ217" s="84">
        <f t="shared" ref="AQ217:CG217" si="275">AQ218+AQ219+AQ220+AQ221+AQ222+AQ223</f>
        <v>0</v>
      </c>
      <c r="AR217" s="84">
        <f t="shared" si="275"/>
        <v>0</v>
      </c>
      <c r="AS217" s="84">
        <f t="shared" si="275"/>
        <v>0</v>
      </c>
      <c r="AT217" s="84">
        <f t="shared" si="275"/>
        <v>0</v>
      </c>
      <c r="AU217" s="84">
        <f t="shared" si="275"/>
        <v>0</v>
      </c>
      <c r="AV217" s="84">
        <f t="shared" si="275"/>
        <v>0</v>
      </c>
      <c r="AW217" s="84">
        <f t="shared" si="275"/>
        <v>0</v>
      </c>
      <c r="AX217" s="84">
        <f t="shared" si="275"/>
        <v>0</v>
      </c>
      <c r="AY217" s="84">
        <f t="shared" si="275"/>
        <v>0</v>
      </c>
      <c r="AZ217" s="84">
        <f t="shared" si="275"/>
        <v>0</v>
      </c>
      <c r="BA217" s="84">
        <f t="shared" si="275"/>
        <v>3380.9</v>
      </c>
      <c r="BB217" s="84">
        <f t="shared" si="275"/>
        <v>1665.6332199999999</v>
      </c>
      <c r="BC217" s="84">
        <f t="shared" si="82"/>
        <v>49.265971191102956</v>
      </c>
      <c r="BD217" s="84">
        <f t="shared" si="275"/>
        <v>0</v>
      </c>
      <c r="BE217" s="84">
        <f t="shared" si="275"/>
        <v>0</v>
      </c>
      <c r="BF217" s="84">
        <f t="shared" si="275"/>
        <v>0</v>
      </c>
      <c r="BG217" s="84">
        <f t="shared" si="275"/>
        <v>0</v>
      </c>
      <c r="BH217" s="84">
        <f t="shared" si="275"/>
        <v>0</v>
      </c>
      <c r="BI217" s="84">
        <f t="shared" si="275"/>
        <v>0</v>
      </c>
      <c r="BJ217" s="84">
        <f t="shared" si="275"/>
        <v>0</v>
      </c>
      <c r="BK217" s="84">
        <f t="shared" si="275"/>
        <v>0</v>
      </c>
      <c r="BL217" s="84">
        <f t="shared" si="275"/>
        <v>0</v>
      </c>
      <c r="BM217" s="84">
        <f t="shared" si="275"/>
        <v>0</v>
      </c>
      <c r="BN217" s="84">
        <f t="shared" si="275"/>
        <v>0</v>
      </c>
      <c r="BO217" s="84">
        <f t="shared" si="275"/>
        <v>0</v>
      </c>
      <c r="BP217" s="84">
        <f t="shared" si="275"/>
        <v>0</v>
      </c>
      <c r="BQ217" s="84">
        <f t="shared" si="275"/>
        <v>0</v>
      </c>
      <c r="BR217" s="84">
        <f t="shared" si="275"/>
        <v>0</v>
      </c>
      <c r="BS217" s="84">
        <f t="shared" si="275"/>
        <v>0</v>
      </c>
      <c r="BT217" s="84">
        <f t="shared" si="275"/>
        <v>0</v>
      </c>
      <c r="BU217" s="84">
        <f t="shared" si="275"/>
        <v>0</v>
      </c>
      <c r="BV217" s="84">
        <f t="shared" si="275"/>
        <v>0</v>
      </c>
      <c r="BW217" s="84">
        <f t="shared" si="275"/>
        <v>0</v>
      </c>
      <c r="BX217" s="84">
        <f t="shared" si="275"/>
        <v>0</v>
      </c>
      <c r="BY217" s="84">
        <f t="shared" si="275"/>
        <v>0</v>
      </c>
      <c r="BZ217" s="84">
        <f t="shared" si="275"/>
        <v>0</v>
      </c>
      <c r="CA217" s="84">
        <f t="shared" si="275"/>
        <v>0</v>
      </c>
      <c r="CB217" s="84">
        <f t="shared" si="275"/>
        <v>0</v>
      </c>
      <c r="CC217" s="84">
        <f t="shared" si="275"/>
        <v>0</v>
      </c>
      <c r="CD217" s="84">
        <f t="shared" si="275"/>
        <v>0</v>
      </c>
      <c r="CE217" s="84">
        <f t="shared" si="275"/>
        <v>0</v>
      </c>
      <c r="CF217" s="84">
        <f t="shared" si="275"/>
        <v>0</v>
      </c>
      <c r="CG217" s="84">
        <f t="shared" si="275"/>
        <v>0</v>
      </c>
      <c r="CH217" s="84">
        <f t="shared" ref="CH217:CV217" si="276">CH218+CH219+CH220+CH221+CH222+CH223</f>
        <v>0</v>
      </c>
      <c r="CI217" s="84">
        <f t="shared" si="276"/>
        <v>0</v>
      </c>
      <c r="CJ217" s="84">
        <f t="shared" si="276"/>
        <v>0</v>
      </c>
      <c r="CK217" s="84">
        <f t="shared" si="276"/>
        <v>0</v>
      </c>
      <c r="CL217" s="84">
        <f t="shared" si="276"/>
        <v>0</v>
      </c>
      <c r="CM217" s="84">
        <f t="shared" si="276"/>
        <v>0</v>
      </c>
      <c r="CN217" s="84">
        <f t="shared" si="276"/>
        <v>5619</v>
      </c>
      <c r="CO217" s="84">
        <f t="shared" si="276"/>
        <v>2804.4899</v>
      </c>
      <c r="CP217" s="84">
        <f t="shared" si="67"/>
        <v>49.910836447766506</v>
      </c>
      <c r="CQ217" s="84">
        <f t="shared" si="276"/>
        <v>0</v>
      </c>
      <c r="CR217" s="84">
        <f t="shared" si="276"/>
        <v>0</v>
      </c>
      <c r="CS217" s="84">
        <f t="shared" si="276"/>
        <v>0</v>
      </c>
      <c r="CT217" s="84">
        <f t="shared" si="276"/>
        <v>0</v>
      </c>
      <c r="CU217" s="84">
        <f t="shared" si="276"/>
        <v>0</v>
      </c>
      <c r="CV217" s="84">
        <f t="shared" si="276"/>
        <v>0</v>
      </c>
      <c r="CW217" s="84">
        <f t="shared" ref="CW217:CY217" si="277">CW218+CW219+CW220+CW221+CW222+CW223</f>
        <v>5155.7</v>
      </c>
      <c r="CX217" s="84">
        <f t="shared" si="277"/>
        <v>0</v>
      </c>
      <c r="CY217" s="84">
        <f t="shared" si="277"/>
        <v>0</v>
      </c>
      <c r="CZ217" s="84">
        <f t="shared" ref="CZ217:DB217" si="278">CZ218+CZ219+CZ220+CZ221+CZ222+CZ223</f>
        <v>0</v>
      </c>
      <c r="DA217" s="84">
        <f t="shared" si="278"/>
        <v>0</v>
      </c>
      <c r="DB217" s="84">
        <f t="shared" si="278"/>
        <v>0</v>
      </c>
      <c r="DC217" s="84">
        <f t="shared" ref="DC217:DE217" si="279">DC218+DC219+DC220+DC221+DC222+DC223</f>
        <v>1260.3</v>
      </c>
      <c r="DD217" s="84">
        <f t="shared" si="279"/>
        <v>0</v>
      </c>
      <c r="DE217" s="84">
        <f t="shared" si="279"/>
        <v>0</v>
      </c>
      <c r="DF217" s="84">
        <f t="shared" ref="DF217:DG217" si="280">DF218+DF219+DF220+DF221+DF222+DF223</f>
        <v>3137.5</v>
      </c>
      <c r="DG217" s="84">
        <f t="shared" si="280"/>
        <v>0</v>
      </c>
      <c r="DH217" s="15">
        <f t="shared" ref="DH217:DH225" si="281">DG217/DF217*100</f>
        <v>0</v>
      </c>
    </row>
    <row r="218" spans="1:112" s="35" customFormat="1" ht="30.75" customHeight="1" x14ac:dyDescent="0.25">
      <c r="A218" s="59" t="s">
        <v>382</v>
      </c>
      <c r="B218" s="119">
        <f t="shared" si="259"/>
        <v>136330.84081999998</v>
      </c>
      <c r="C218" s="119">
        <f t="shared" si="259"/>
        <v>11188.152530000001</v>
      </c>
      <c r="D218" s="14">
        <f t="shared" si="58"/>
        <v>8.2066188858703786</v>
      </c>
      <c r="E218" s="14"/>
      <c r="F218" s="14"/>
      <c r="G218" s="14"/>
      <c r="H218" s="15">
        <v>99643</v>
      </c>
      <c r="I218" s="15"/>
      <c r="J218" s="14"/>
      <c r="K218" s="14"/>
      <c r="L218" s="14"/>
      <c r="M218" s="15"/>
      <c r="N218" s="14"/>
      <c r="O218" s="14"/>
      <c r="P218" s="14"/>
      <c r="Q218" s="15">
        <v>0</v>
      </c>
      <c r="R218" s="15">
        <v>0</v>
      </c>
      <c r="S218" s="14"/>
      <c r="T218" s="15"/>
      <c r="U218" s="15"/>
      <c r="V218" s="15"/>
      <c r="W218" s="15">
        <v>102.04082</v>
      </c>
      <c r="X218" s="15">
        <v>102.04083</v>
      </c>
      <c r="Y218" s="14">
        <f t="shared" si="251"/>
        <v>100.00000979999966</v>
      </c>
      <c r="Z218" s="15"/>
      <c r="AA218" s="15"/>
      <c r="AB218" s="14"/>
      <c r="AC218" s="15"/>
      <c r="AD218" s="15"/>
      <c r="AE218" s="14"/>
      <c r="AF218" s="14"/>
      <c r="AG218" s="14"/>
      <c r="AH218" s="14"/>
      <c r="AI218" s="15">
        <v>0</v>
      </c>
      <c r="AJ218" s="15"/>
      <c r="AK218" s="14"/>
      <c r="AL218" s="15">
        <v>18032.400000000001</v>
      </c>
      <c r="AM218" s="15">
        <v>6615.9885800000002</v>
      </c>
      <c r="AN218" s="15">
        <f t="shared" si="64"/>
        <v>36.689451099132668</v>
      </c>
      <c r="AO218" s="15"/>
      <c r="AP218" s="15"/>
      <c r="AQ218" s="15"/>
      <c r="AR218" s="15"/>
      <c r="AS218" s="15"/>
      <c r="AT218" s="15"/>
      <c r="AU218" s="15"/>
      <c r="AV218" s="15"/>
      <c r="AW218" s="100"/>
      <c r="AX218" s="15"/>
      <c r="AY218" s="15"/>
      <c r="AZ218" s="100"/>
      <c r="BA218" s="15">
        <v>3380.9</v>
      </c>
      <c r="BB218" s="15">
        <v>1665.6332199999999</v>
      </c>
      <c r="BC218" s="15">
        <f t="shared" si="82"/>
        <v>49.265971191102956</v>
      </c>
      <c r="BD218" s="15"/>
      <c r="BE218" s="100"/>
      <c r="BF218" s="100"/>
      <c r="BG218" s="15"/>
      <c r="BH218" s="100"/>
      <c r="BI218" s="100"/>
      <c r="BJ218" s="15"/>
      <c r="BK218" s="100"/>
      <c r="BL218" s="100"/>
      <c r="BM218" s="15"/>
      <c r="BN218" s="100"/>
      <c r="BO218" s="100"/>
      <c r="BP218" s="15"/>
      <c r="BQ218" s="100"/>
      <c r="BR218" s="100"/>
      <c r="BS218" s="15"/>
      <c r="BT218" s="100"/>
      <c r="BU218" s="100"/>
      <c r="BV218" s="15"/>
      <c r="BW218" s="100"/>
      <c r="BX218" s="100"/>
      <c r="BY218" s="15"/>
      <c r="BZ218" s="100"/>
      <c r="CA218" s="100"/>
      <c r="CB218" s="15"/>
      <c r="CC218" s="100"/>
      <c r="CD218" s="100"/>
      <c r="CE218" s="15"/>
      <c r="CF218" s="100"/>
      <c r="CG218" s="100"/>
      <c r="CH218" s="15"/>
      <c r="CI218" s="100"/>
      <c r="CJ218" s="100"/>
      <c r="CK218" s="15"/>
      <c r="CL218" s="100"/>
      <c r="CM218" s="100"/>
      <c r="CN218" s="15">
        <v>5619</v>
      </c>
      <c r="CO218" s="15">
        <v>2804.4899</v>
      </c>
      <c r="CP218" s="15">
        <f t="shared" si="67"/>
        <v>49.910836447766506</v>
      </c>
      <c r="CQ218" s="15"/>
      <c r="CR218" s="100"/>
      <c r="CS218" s="100"/>
      <c r="CT218" s="15"/>
      <c r="CU218" s="100"/>
      <c r="CV218" s="100"/>
      <c r="CW218" s="15">
        <v>5155.7</v>
      </c>
      <c r="CX218" s="100"/>
      <c r="CY218" s="100"/>
      <c r="CZ218" s="15"/>
      <c r="DA218" s="100"/>
      <c r="DB218" s="100"/>
      <c r="DC218" s="15">
        <v>1260.3</v>
      </c>
      <c r="DD218" s="100"/>
      <c r="DE218" s="100"/>
      <c r="DF218" s="15">
        <v>3137.5</v>
      </c>
      <c r="DG218" s="100"/>
      <c r="DH218" s="15">
        <f t="shared" si="281"/>
        <v>0</v>
      </c>
    </row>
    <row r="219" spans="1:112" s="35" customFormat="1" ht="15.75" x14ac:dyDescent="0.25">
      <c r="A219" s="59" t="s">
        <v>606</v>
      </c>
      <c r="B219" s="119">
        <f t="shared" si="259"/>
        <v>1000</v>
      </c>
      <c r="C219" s="119">
        <f t="shared" si="259"/>
        <v>0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5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>
        <v>1000</v>
      </c>
      <c r="AG219" s="14"/>
      <c r="AH219" s="14"/>
      <c r="AI219" s="14"/>
      <c r="AJ219" s="14"/>
      <c r="AK219" s="14"/>
      <c r="AL219" s="108"/>
      <c r="AM219" s="108"/>
      <c r="AN219" s="108"/>
      <c r="AO219" s="14"/>
      <c r="AP219" s="14"/>
      <c r="AQ219" s="101"/>
      <c r="AR219" s="14"/>
      <c r="AS219" s="14"/>
      <c r="AT219" s="101"/>
      <c r="AU219" s="14"/>
      <c r="AV219" s="14"/>
      <c r="AW219" s="101"/>
      <c r="AX219" s="14"/>
      <c r="AY219" s="14"/>
      <c r="AZ219" s="101"/>
      <c r="BA219" s="14"/>
      <c r="BB219" s="14"/>
      <c r="BC219" s="15"/>
      <c r="BD219" s="14"/>
      <c r="BE219" s="14"/>
      <c r="BF219" s="101"/>
      <c r="BG219" s="14"/>
      <c r="BH219" s="14"/>
      <c r="BI219" s="101"/>
      <c r="BJ219" s="14"/>
      <c r="BK219" s="14"/>
      <c r="BL219" s="101"/>
      <c r="BM219" s="14"/>
      <c r="BN219" s="14"/>
      <c r="BO219" s="101"/>
      <c r="BP219" s="14"/>
      <c r="BQ219" s="14"/>
      <c r="BR219" s="101"/>
      <c r="BS219" s="14"/>
      <c r="BT219" s="14"/>
      <c r="BU219" s="101"/>
      <c r="BV219" s="14"/>
      <c r="BW219" s="14"/>
      <c r="BX219" s="101"/>
      <c r="BY219" s="14"/>
      <c r="BZ219" s="14"/>
      <c r="CA219" s="101"/>
      <c r="CB219" s="14"/>
      <c r="CC219" s="14"/>
      <c r="CD219" s="101"/>
      <c r="CE219" s="14"/>
      <c r="CF219" s="14"/>
      <c r="CG219" s="101"/>
      <c r="CH219" s="14"/>
      <c r="CI219" s="14"/>
      <c r="CJ219" s="101"/>
      <c r="CK219" s="15"/>
      <c r="CL219" s="14"/>
      <c r="CM219" s="101"/>
      <c r="CN219" s="15"/>
      <c r="CO219" s="14"/>
      <c r="CP219" s="101"/>
      <c r="CQ219" s="15"/>
      <c r="CR219" s="14"/>
      <c r="CS219" s="101"/>
      <c r="CT219" s="15"/>
      <c r="CU219" s="14"/>
      <c r="CV219" s="101"/>
      <c r="CW219" s="15"/>
      <c r="CX219" s="14"/>
      <c r="CY219" s="101"/>
      <c r="CZ219" s="15"/>
      <c r="DA219" s="14"/>
      <c r="DB219" s="101"/>
      <c r="DC219" s="15"/>
      <c r="DD219" s="14"/>
      <c r="DE219" s="101"/>
      <c r="DF219" s="15"/>
      <c r="DG219" s="14"/>
      <c r="DH219" s="15"/>
    </row>
    <row r="220" spans="1:112" s="35" customFormat="1" ht="15.75" x14ac:dyDescent="0.25">
      <c r="A220" s="59" t="s">
        <v>530</v>
      </c>
      <c r="B220" s="119">
        <f t="shared" si="259"/>
        <v>0</v>
      </c>
      <c r="C220" s="119">
        <f t="shared" si="259"/>
        <v>0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5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08"/>
      <c r="AM220" s="108"/>
      <c r="AN220" s="108"/>
      <c r="AO220" s="14"/>
      <c r="AP220" s="14"/>
      <c r="AQ220" s="101"/>
      <c r="AR220" s="14"/>
      <c r="AS220" s="14"/>
      <c r="AT220" s="101"/>
      <c r="AU220" s="14"/>
      <c r="AV220" s="14"/>
      <c r="AW220" s="101"/>
      <c r="AX220" s="14"/>
      <c r="AY220" s="14"/>
      <c r="AZ220" s="101"/>
      <c r="BA220" s="14"/>
      <c r="BB220" s="14"/>
      <c r="BC220" s="15"/>
      <c r="BD220" s="14"/>
      <c r="BE220" s="14"/>
      <c r="BF220" s="101"/>
      <c r="BG220" s="14"/>
      <c r="BH220" s="14"/>
      <c r="BI220" s="101"/>
      <c r="BJ220" s="14"/>
      <c r="BK220" s="14"/>
      <c r="BL220" s="101"/>
      <c r="BM220" s="14"/>
      <c r="BN220" s="14"/>
      <c r="BO220" s="101"/>
      <c r="BP220" s="14"/>
      <c r="BQ220" s="14"/>
      <c r="BR220" s="101"/>
      <c r="BS220" s="14"/>
      <c r="BT220" s="14"/>
      <c r="BU220" s="101"/>
      <c r="BV220" s="14"/>
      <c r="BW220" s="14"/>
      <c r="BX220" s="101"/>
      <c r="BY220" s="14"/>
      <c r="BZ220" s="14"/>
      <c r="CA220" s="101"/>
      <c r="CB220" s="14"/>
      <c r="CC220" s="14"/>
      <c r="CD220" s="101"/>
      <c r="CE220" s="14"/>
      <c r="CF220" s="14"/>
      <c r="CG220" s="101"/>
      <c r="CH220" s="14"/>
      <c r="CI220" s="14"/>
      <c r="CJ220" s="101"/>
      <c r="CK220" s="15"/>
      <c r="CL220" s="14"/>
      <c r="CM220" s="101"/>
      <c r="CN220" s="15"/>
      <c r="CO220" s="14"/>
      <c r="CP220" s="101"/>
      <c r="CQ220" s="15"/>
      <c r="CR220" s="14"/>
      <c r="CS220" s="101"/>
      <c r="CT220" s="15"/>
      <c r="CU220" s="14"/>
      <c r="CV220" s="101"/>
      <c r="CW220" s="15"/>
      <c r="CX220" s="14"/>
      <c r="CY220" s="101"/>
      <c r="CZ220" s="15"/>
      <c r="DA220" s="14"/>
      <c r="DB220" s="101"/>
      <c r="DC220" s="15"/>
      <c r="DD220" s="14"/>
      <c r="DE220" s="101"/>
      <c r="DF220" s="15"/>
      <c r="DG220" s="14"/>
      <c r="DH220" s="15"/>
    </row>
    <row r="221" spans="1:112" s="35" customFormat="1" ht="15.75" x14ac:dyDescent="0.25">
      <c r="A221" s="59" t="s">
        <v>607</v>
      </c>
      <c r="B221" s="119">
        <f t="shared" si="259"/>
        <v>0</v>
      </c>
      <c r="C221" s="119">
        <f t="shared" si="259"/>
        <v>0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5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08"/>
      <c r="AM221" s="108"/>
      <c r="AN221" s="108"/>
      <c r="AO221" s="14"/>
      <c r="AP221" s="14"/>
      <c r="AQ221" s="101"/>
      <c r="AR221" s="14"/>
      <c r="AS221" s="14"/>
      <c r="AT221" s="101"/>
      <c r="AU221" s="14"/>
      <c r="AV221" s="14"/>
      <c r="AW221" s="101"/>
      <c r="AX221" s="14"/>
      <c r="AY221" s="14"/>
      <c r="AZ221" s="101"/>
      <c r="BA221" s="14"/>
      <c r="BB221" s="14"/>
      <c r="BC221" s="15"/>
      <c r="BD221" s="14"/>
      <c r="BE221" s="14"/>
      <c r="BF221" s="101"/>
      <c r="BG221" s="14"/>
      <c r="BH221" s="14"/>
      <c r="BI221" s="101"/>
      <c r="BJ221" s="14"/>
      <c r="BK221" s="14"/>
      <c r="BL221" s="101"/>
      <c r="BM221" s="14"/>
      <c r="BN221" s="14"/>
      <c r="BO221" s="101"/>
      <c r="BP221" s="14"/>
      <c r="BQ221" s="14"/>
      <c r="BR221" s="101"/>
      <c r="BS221" s="14"/>
      <c r="BT221" s="14"/>
      <c r="BU221" s="101"/>
      <c r="BV221" s="14"/>
      <c r="BW221" s="14"/>
      <c r="BX221" s="101"/>
      <c r="BY221" s="14"/>
      <c r="BZ221" s="14"/>
      <c r="CA221" s="101"/>
      <c r="CB221" s="14"/>
      <c r="CC221" s="14"/>
      <c r="CD221" s="101"/>
      <c r="CE221" s="14"/>
      <c r="CF221" s="14"/>
      <c r="CG221" s="101"/>
      <c r="CH221" s="14"/>
      <c r="CI221" s="14"/>
      <c r="CJ221" s="101"/>
      <c r="CK221" s="15"/>
      <c r="CL221" s="14"/>
      <c r="CM221" s="101"/>
      <c r="CN221" s="15"/>
      <c r="CO221" s="14"/>
      <c r="CP221" s="101"/>
      <c r="CQ221" s="15"/>
      <c r="CR221" s="14"/>
      <c r="CS221" s="101"/>
      <c r="CT221" s="15"/>
      <c r="CU221" s="14"/>
      <c r="CV221" s="101"/>
      <c r="CW221" s="15"/>
      <c r="CX221" s="14"/>
      <c r="CY221" s="101"/>
      <c r="CZ221" s="15"/>
      <c r="DA221" s="14"/>
      <c r="DB221" s="101"/>
      <c r="DC221" s="15"/>
      <c r="DD221" s="14"/>
      <c r="DE221" s="101"/>
      <c r="DF221" s="15"/>
      <c r="DG221" s="14"/>
      <c r="DH221" s="15"/>
    </row>
    <row r="222" spans="1:112" s="35" customFormat="1" ht="15.75" x14ac:dyDescent="0.25">
      <c r="A222" s="59" t="s">
        <v>416</v>
      </c>
      <c r="B222" s="119">
        <f t="shared" si="259"/>
        <v>1989.56</v>
      </c>
      <c r="C222" s="119">
        <f t="shared" si="259"/>
        <v>1104.1909599999999</v>
      </c>
      <c r="D222" s="14">
        <f>C222/B222*100</f>
        <v>55.499254106435593</v>
      </c>
      <c r="E222" s="14"/>
      <c r="F222" s="14"/>
      <c r="G222" s="14"/>
      <c r="H222" s="14"/>
      <c r="I222" s="14"/>
      <c r="J222" s="14"/>
      <c r="K222" s="14"/>
      <c r="L222" s="14"/>
      <c r="M222" s="15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>
        <v>885.36</v>
      </c>
      <c r="AG222" s="14"/>
      <c r="AH222" s="14"/>
      <c r="AI222" s="14">
        <v>1104.2</v>
      </c>
      <c r="AJ222" s="14">
        <v>1104.1909599999999</v>
      </c>
      <c r="AK222" s="14">
        <f t="shared" si="263"/>
        <v>99.999181307734091</v>
      </c>
      <c r="AL222" s="108"/>
      <c r="AM222" s="108"/>
      <c r="AN222" s="108"/>
      <c r="AO222" s="14"/>
      <c r="AP222" s="14"/>
      <c r="AQ222" s="101"/>
      <c r="AR222" s="14"/>
      <c r="AS222" s="14"/>
      <c r="AT222" s="101"/>
      <c r="AU222" s="14"/>
      <c r="AV222" s="14"/>
      <c r="AW222" s="101"/>
      <c r="AX222" s="14"/>
      <c r="AY222" s="14"/>
      <c r="AZ222" s="101"/>
      <c r="BA222" s="14"/>
      <c r="BB222" s="14"/>
      <c r="BC222" s="15"/>
      <c r="BD222" s="14"/>
      <c r="BE222" s="14"/>
      <c r="BF222" s="101"/>
      <c r="BG222" s="14"/>
      <c r="BH222" s="14"/>
      <c r="BI222" s="101"/>
      <c r="BJ222" s="14"/>
      <c r="BK222" s="14"/>
      <c r="BL222" s="101"/>
      <c r="BM222" s="14"/>
      <c r="BN222" s="14"/>
      <c r="BO222" s="101"/>
      <c r="BP222" s="14"/>
      <c r="BQ222" s="14"/>
      <c r="BR222" s="101"/>
      <c r="BS222" s="14"/>
      <c r="BT222" s="14"/>
      <c r="BU222" s="101"/>
      <c r="BV222" s="14"/>
      <c r="BW222" s="14"/>
      <c r="BX222" s="101"/>
      <c r="BY222" s="14"/>
      <c r="BZ222" s="14"/>
      <c r="CA222" s="101"/>
      <c r="CB222" s="14"/>
      <c r="CC222" s="14"/>
      <c r="CD222" s="101"/>
      <c r="CE222" s="14"/>
      <c r="CF222" s="14"/>
      <c r="CG222" s="101"/>
      <c r="CH222" s="14"/>
      <c r="CI222" s="14"/>
      <c r="CJ222" s="101"/>
      <c r="CK222" s="15"/>
      <c r="CL222" s="14"/>
      <c r="CM222" s="101"/>
      <c r="CN222" s="15"/>
      <c r="CO222" s="14"/>
      <c r="CP222" s="101"/>
      <c r="CQ222" s="15"/>
      <c r="CR222" s="14"/>
      <c r="CS222" s="101"/>
      <c r="CT222" s="15"/>
      <c r="CU222" s="14"/>
      <c r="CV222" s="101"/>
      <c r="CW222" s="15"/>
      <c r="CX222" s="14"/>
      <c r="CY222" s="101"/>
      <c r="CZ222" s="15"/>
      <c r="DA222" s="14"/>
      <c r="DB222" s="101"/>
      <c r="DC222" s="15"/>
      <c r="DD222" s="14"/>
      <c r="DE222" s="101"/>
      <c r="DF222" s="15"/>
      <c r="DG222" s="14"/>
      <c r="DH222" s="15"/>
    </row>
    <row r="223" spans="1:112" s="35" customFormat="1" ht="15.75" x14ac:dyDescent="0.25">
      <c r="A223" s="59" t="s">
        <v>433</v>
      </c>
      <c r="B223" s="119">
        <f t="shared" si="259"/>
        <v>833.42700000000002</v>
      </c>
      <c r="C223" s="119">
        <f t="shared" si="259"/>
        <v>0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5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>
        <v>833.42700000000002</v>
      </c>
      <c r="AG223" s="14"/>
      <c r="AH223" s="14"/>
      <c r="AI223" s="14"/>
      <c r="AJ223" s="14"/>
      <c r="AK223" s="14"/>
      <c r="AL223" s="108"/>
      <c r="AM223" s="108"/>
      <c r="AN223" s="108"/>
      <c r="AO223" s="14"/>
      <c r="AP223" s="14"/>
      <c r="AQ223" s="101"/>
      <c r="AR223" s="14"/>
      <c r="AS223" s="14"/>
      <c r="AT223" s="101"/>
      <c r="AU223" s="14"/>
      <c r="AV223" s="14"/>
      <c r="AW223" s="101"/>
      <c r="AX223" s="14"/>
      <c r="AY223" s="14"/>
      <c r="AZ223" s="101"/>
      <c r="BA223" s="14"/>
      <c r="BB223" s="14"/>
      <c r="BC223" s="15"/>
      <c r="BD223" s="14"/>
      <c r="BE223" s="14"/>
      <c r="BF223" s="101"/>
      <c r="BG223" s="14"/>
      <c r="BH223" s="14"/>
      <c r="BI223" s="101"/>
      <c r="BJ223" s="14"/>
      <c r="BK223" s="14"/>
      <c r="BL223" s="101"/>
      <c r="BM223" s="14"/>
      <c r="BN223" s="14"/>
      <c r="BO223" s="101"/>
      <c r="BP223" s="14"/>
      <c r="BQ223" s="14"/>
      <c r="BR223" s="101"/>
      <c r="BS223" s="14"/>
      <c r="BT223" s="14"/>
      <c r="BU223" s="101"/>
      <c r="BV223" s="14"/>
      <c r="BW223" s="14"/>
      <c r="BX223" s="101"/>
      <c r="BY223" s="14"/>
      <c r="BZ223" s="14"/>
      <c r="CA223" s="101"/>
      <c r="CB223" s="14"/>
      <c r="CC223" s="14"/>
      <c r="CD223" s="101"/>
      <c r="CE223" s="14"/>
      <c r="CF223" s="14"/>
      <c r="CG223" s="101"/>
      <c r="CH223" s="14"/>
      <c r="CI223" s="14"/>
      <c r="CJ223" s="101"/>
      <c r="CK223" s="15"/>
      <c r="CL223" s="14"/>
      <c r="CM223" s="101"/>
      <c r="CN223" s="15"/>
      <c r="CO223" s="14"/>
      <c r="CP223" s="101"/>
      <c r="CQ223" s="15"/>
      <c r="CR223" s="14"/>
      <c r="CS223" s="101"/>
      <c r="CT223" s="15"/>
      <c r="CU223" s="14"/>
      <c r="CV223" s="101"/>
      <c r="CW223" s="15"/>
      <c r="CX223" s="14"/>
      <c r="CY223" s="101"/>
      <c r="CZ223" s="15"/>
      <c r="DA223" s="14"/>
      <c r="DB223" s="101"/>
      <c r="DC223" s="15"/>
      <c r="DD223" s="14"/>
      <c r="DE223" s="101"/>
      <c r="DF223" s="15"/>
      <c r="DG223" s="14"/>
      <c r="DH223" s="15"/>
    </row>
    <row r="224" spans="1:112" s="77" customFormat="1" ht="31.5" x14ac:dyDescent="0.25">
      <c r="A224" s="78" t="s">
        <v>421</v>
      </c>
      <c r="B224" s="118">
        <f t="shared" si="259"/>
        <v>52547.507230000003</v>
      </c>
      <c r="C224" s="118">
        <f t="shared" si="259"/>
        <v>17936.834350000001</v>
      </c>
      <c r="D224" s="82">
        <f t="shared" ref="D224" si="282">C224/B224*100</f>
        <v>34.134510456396391</v>
      </c>
      <c r="E224" s="84">
        <f t="shared" ref="E224:AP224" si="283">E225+E226+E227+E228+E229+E230+E231+E232+E233+E234+E235+E236</f>
        <v>0</v>
      </c>
      <c r="F224" s="84">
        <f t="shared" si="283"/>
        <v>0</v>
      </c>
      <c r="G224" s="84">
        <f t="shared" si="283"/>
        <v>0</v>
      </c>
      <c r="H224" s="84">
        <f t="shared" si="283"/>
        <v>0</v>
      </c>
      <c r="I224" s="84">
        <f t="shared" si="283"/>
        <v>0</v>
      </c>
      <c r="J224" s="84">
        <f t="shared" si="283"/>
        <v>0</v>
      </c>
      <c r="K224" s="84">
        <f t="shared" si="283"/>
        <v>261</v>
      </c>
      <c r="L224" s="84">
        <f t="shared" si="283"/>
        <v>260.99009999999998</v>
      </c>
      <c r="M224" s="84">
        <f t="shared" si="271"/>
        <v>99.996206896551726</v>
      </c>
      <c r="N224" s="84">
        <f t="shared" si="283"/>
        <v>0</v>
      </c>
      <c r="O224" s="84">
        <f t="shared" si="283"/>
        <v>0</v>
      </c>
      <c r="P224" s="84">
        <f t="shared" si="283"/>
        <v>0</v>
      </c>
      <c r="Q224" s="84">
        <f t="shared" si="283"/>
        <v>0</v>
      </c>
      <c r="R224" s="84">
        <f t="shared" si="283"/>
        <v>0</v>
      </c>
      <c r="S224" s="84">
        <f t="shared" si="283"/>
        <v>0</v>
      </c>
      <c r="T224" s="84">
        <f t="shared" si="283"/>
        <v>0</v>
      </c>
      <c r="U224" s="84">
        <f t="shared" si="283"/>
        <v>0</v>
      </c>
      <c r="V224" s="84">
        <f t="shared" si="283"/>
        <v>0</v>
      </c>
      <c r="W224" s="84">
        <f t="shared" si="283"/>
        <v>102.04082</v>
      </c>
      <c r="X224" s="84">
        <f t="shared" si="283"/>
        <v>102.04083</v>
      </c>
      <c r="Y224" s="82">
        <f t="shared" si="251"/>
        <v>100.00000979999966</v>
      </c>
      <c r="Z224" s="84">
        <f t="shared" si="283"/>
        <v>51.020409999999998</v>
      </c>
      <c r="AA224" s="84">
        <f t="shared" si="283"/>
        <v>51.020409999999998</v>
      </c>
      <c r="AB224" s="82">
        <f>AA224/Z224*100</f>
        <v>100</v>
      </c>
      <c r="AC224" s="84">
        <f t="shared" si="283"/>
        <v>0</v>
      </c>
      <c r="AD224" s="84">
        <f t="shared" si="283"/>
        <v>0</v>
      </c>
      <c r="AE224" s="84">
        <f t="shared" si="283"/>
        <v>0</v>
      </c>
      <c r="AF224" s="84">
        <f>SUM(AF225:AF236)</f>
        <v>2487.5459999999998</v>
      </c>
      <c r="AG224" s="84">
        <f t="shared" si="283"/>
        <v>0</v>
      </c>
      <c r="AH224" s="84">
        <f t="shared" si="283"/>
        <v>0</v>
      </c>
      <c r="AI224" s="84">
        <f t="shared" si="283"/>
        <v>2749.9</v>
      </c>
      <c r="AJ224" s="84">
        <f t="shared" si="283"/>
        <v>2749.8514100000002</v>
      </c>
      <c r="AK224" s="82">
        <f t="shared" si="263"/>
        <v>99.998233026655512</v>
      </c>
      <c r="AL224" s="84">
        <f t="shared" si="283"/>
        <v>20424.7</v>
      </c>
      <c r="AM224" s="84">
        <f t="shared" si="283"/>
        <v>7441.7671900000005</v>
      </c>
      <c r="AN224" s="84">
        <f t="shared" si="64"/>
        <v>36.435135840428501</v>
      </c>
      <c r="AO224" s="84">
        <f t="shared" si="283"/>
        <v>0</v>
      </c>
      <c r="AP224" s="84">
        <f t="shared" si="283"/>
        <v>0</v>
      </c>
      <c r="AQ224" s="84">
        <f t="shared" ref="AQ224:CG224" si="284">AQ225+AQ226+AQ227+AQ228+AQ229+AQ230+AQ231+AQ232+AQ233+AQ234+AQ235+AQ236</f>
        <v>0</v>
      </c>
      <c r="AR224" s="84">
        <f t="shared" si="284"/>
        <v>0</v>
      </c>
      <c r="AS224" s="84">
        <f t="shared" si="284"/>
        <v>0</v>
      </c>
      <c r="AT224" s="84">
        <f t="shared" si="284"/>
        <v>0</v>
      </c>
      <c r="AU224" s="84">
        <f t="shared" si="284"/>
        <v>0</v>
      </c>
      <c r="AV224" s="84">
        <f t="shared" si="284"/>
        <v>0</v>
      </c>
      <c r="AW224" s="84">
        <f t="shared" si="284"/>
        <v>0</v>
      </c>
      <c r="AX224" s="84">
        <f t="shared" si="284"/>
        <v>0</v>
      </c>
      <c r="AY224" s="84">
        <f t="shared" si="284"/>
        <v>0</v>
      </c>
      <c r="AZ224" s="84">
        <f t="shared" si="284"/>
        <v>0</v>
      </c>
      <c r="BA224" s="84">
        <f t="shared" si="284"/>
        <v>3380.9</v>
      </c>
      <c r="BB224" s="84">
        <f t="shared" si="284"/>
        <v>1718.278</v>
      </c>
      <c r="BC224" s="84">
        <f t="shared" si="82"/>
        <v>50.82309444230826</v>
      </c>
      <c r="BD224" s="84">
        <f t="shared" si="284"/>
        <v>0</v>
      </c>
      <c r="BE224" s="84">
        <f t="shared" si="284"/>
        <v>0</v>
      </c>
      <c r="BF224" s="84">
        <f t="shared" si="284"/>
        <v>0</v>
      </c>
      <c r="BG224" s="84">
        <f t="shared" si="284"/>
        <v>0</v>
      </c>
      <c r="BH224" s="84">
        <f t="shared" si="284"/>
        <v>0</v>
      </c>
      <c r="BI224" s="84">
        <f t="shared" si="284"/>
        <v>0</v>
      </c>
      <c r="BJ224" s="84">
        <f t="shared" si="284"/>
        <v>0</v>
      </c>
      <c r="BK224" s="84">
        <f t="shared" si="284"/>
        <v>0</v>
      </c>
      <c r="BL224" s="84">
        <f t="shared" si="284"/>
        <v>0</v>
      </c>
      <c r="BM224" s="84">
        <f t="shared" si="284"/>
        <v>0</v>
      </c>
      <c r="BN224" s="84">
        <f t="shared" si="284"/>
        <v>0</v>
      </c>
      <c r="BO224" s="84">
        <f t="shared" si="284"/>
        <v>0</v>
      </c>
      <c r="BP224" s="84">
        <f t="shared" si="284"/>
        <v>0</v>
      </c>
      <c r="BQ224" s="84">
        <f t="shared" si="284"/>
        <v>0</v>
      </c>
      <c r="BR224" s="84">
        <f t="shared" si="284"/>
        <v>0</v>
      </c>
      <c r="BS224" s="84">
        <f t="shared" si="284"/>
        <v>0</v>
      </c>
      <c r="BT224" s="84">
        <f t="shared" si="284"/>
        <v>0</v>
      </c>
      <c r="BU224" s="84">
        <f t="shared" si="284"/>
        <v>0</v>
      </c>
      <c r="BV224" s="84">
        <f t="shared" si="284"/>
        <v>0</v>
      </c>
      <c r="BW224" s="84">
        <f t="shared" si="284"/>
        <v>0</v>
      </c>
      <c r="BX224" s="84">
        <f t="shared" si="284"/>
        <v>0</v>
      </c>
      <c r="BY224" s="84">
        <f t="shared" si="284"/>
        <v>0</v>
      </c>
      <c r="BZ224" s="84">
        <f t="shared" si="284"/>
        <v>0</v>
      </c>
      <c r="CA224" s="84">
        <f t="shared" si="284"/>
        <v>0</v>
      </c>
      <c r="CB224" s="84">
        <f t="shared" si="284"/>
        <v>0</v>
      </c>
      <c r="CC224" s="84">
        <f t="shared" si="284"/>
        <v>0</v>
      </c>
      <c r="CD224" s="84">
        <f t="shared" si="284"/>
        <v>0</v>
      </c>
      <c r="CE224" s="84">
        <f t="shared" si="284"/>
        <v>0</v>
      </c>
      <c r="CF224" s="84">
        <f t="shared" si="284"/>
        <v>0</v>
      </c>
      <c r="CG224" s="84">
        <f t="shared" si="284"/>
        <v>0</v>
      </c>
      <c r="CH224" s="84">
        <f t="shared" ref="CH224:CV224" si="285">CH225+CH226+CH227+CH228+CH229+CH230+CH231+CH232+CH233+CH234+CH235+CH236</f>
        <v>0</v>
      </c>
      <c r="CI224" s="84">
        <f t="shared" si="285"/>
        <v>0</v>
      </c>
      <c r="CJ224" s="84">
        <f t="shared" si="285"/>
        <v>0</v>
      </c>
      <c r="CK224" s="84">
        <f t="shared" si="285"/>
        <v>0</v>
      </c>
      <c r="CL224" s="84">
        <f t="shared" si="285"/>
        <v>0</v>
      </c>
      <c r="CM224" s="84">
        <f t="shared" si="285"/>
        <v>0</v>
      </c>
      <c r="CN224" s="84">
        <f t="shared" si="285"/>
        <v>12649</v>
      </c>
      <c r="CO224" s="84">
        <f t="shared" si="285"/>
        <v>5588.7650800000001</v>
      </c>
      <c r="CP224" s="84">
        <f t="shared" si="67"/>
        <v>44.183453869871137</v>
      </c>
      <c r="CQ224" s="84">
        <f t="shared" si="285"/>
        <v>0</v>
      </c>
      <c r="CR224" s="84">
        <f t="shared" si="285"/>
        <v>0</v>
      </c>
      <c r="CS224" s="84">
        <f t="shared" si="285"/>
        <v>0</v>
      </c>
      <c r="CT224" s="84">
        <f t="shared" si="285"/>
        <v>0</v>
      </c>
      <c r="CU224" s="84">
        <f t="shared" si="285"/>
        <v>0</v>
      </c>
      <c r="CV224" s="84">
        <f t="shared" si="285"/>
        <v>0</v>
      </c>
      <c r="CW224" s="84">
        <f t="shared" ref="CW224:CY224" si="286">CW225+CW226+CW227+CW228+CW229+CW230+CW231+CW232+CW233+CW234+CW235+CW236</f>
        <v>6043.6</v>
      </c>
      <c r="CX224" s="84">
        <f t="shared" si="286"/>
        <v>0</v>
      </c>
      <c r="CY224" s="84">
        <f t="shared" si="286"/>
        <v>0</v>
      </c>
      <c r="CZ224" s="84">
        <f t="shared" ref="CZ224:DB224" si="287">CZ225+CZ226+CZ227+CZ228+CZ229+CZ230+CZ231+CZ232+CZ233+CZ234+CZ235+CZ236</f>
        <v>0</v>
      </c>
      <c r="DA224" s="84">
        <f t="shared" si="287"/>
        <v>0</v>
      </c>
      <c r="DB224" s="84">
        <f t="shared" si="287"/>
        <v>0</v>
      </c>
      <c r="DC224" s="84">
        <f t="shared" ref="DC224:DE224" si="288">DC225+DC226+DC227+DC228+DC229+DC230+DC231+DC232+DC233+DC234+DC235+DC236</f>
        <v>1260.3</v>
      </c>
      <c r="DD224" s="84">
        <f t="shared" si="288"/>
        <v>0</v>
      </c>
      <c r="DE224" s="84">
        <f t="shared" si="288"/>
        <v>0</v>
      </c>
      <c r="DF224" s="84">
        <f t="shared" ref="DF224:DG224" si="289">DF225+DF226+DF227+DF228+DF229+DF230+DF231+DF232+DF233+DF234+DF235+DF236</f>
        <v>3137.5</v>
      </c>
      <c r="DG224" s="84">
        <f t="shared" si="289"/>
        <v>24.12133</v>
      </c>
      <c r="DH224" s="84">
        <f t="shared" si="281"/>
        <v>0.76880733067729079</v>
      </c>
    </row>
    <row r="225" spans="1:112" s="35" customFormat="1" ht="31.5" x14ac:dyDescent="0.25">
      <c r="A225" s="59" t="s">
        <v>401</v>
      </c>
      <c r="B225" s="119">
        <f t="shared" si="259"/>
        <v>47310.061229999999</v>
      </c>
      <c r="C225" s="119">
        <f t="shared" si="259"/>
        <v>15186.98294</v>
      </c>
      <c r="D225" s="14">
        <f t="shared" si="58"/>
        <v>32.100958115796544</v>
      </c>
      <c r="E225" s="15"/>
      <c r="F225" s="14">
        <v>0</v>
      </c>
      <c r="G225" s="14"/>
      <c r="H225" s="15"/>
      <c r="I225" s="15"/>
      <c r="J225" s="14"/>
      <c r="K225" s="14">
        <v>261</v>
      </c>
      <c r="L225" s="14">
        <v>260.99009999999998</v>
      </c>
      <c r="M225" s="15">
        <f t="shared" si="271"/>
        <v>99.996206896551726</v>
      </c>
      <c r="N225" s="14"/>
      <c r="O225" s="14"/>
      <c r="P225" s="15"/>
      <c r="Q225" s="15">
        <v>0</v>
      </c>
      <c r="R225" s="15">
        <v>0</v>
      </c>
      <c r="S225" s="14"/>
      <c r="T225" s="15"/>
      <c r="U225" s="15"/>
      <c r="V225" s="15"/>
      <c r="W225" s="15">
        <v>102.04082</v>
      </c>
      <c r="X225" s="15">
        <v>102.04083</v>
      </c>
      <c r="Y225" s="14">
        <f t="shared" si="251"/>
        <v>100.00000979999966</v>
      </c>
      <c r="Z225" s="15">
        <v>51.020409999999998</v>
      </c>
      <c r="AA225" s="15">
        <v>51.020409999999998</v>
      </c>
      <c r="AB225" s="14">
        <f>AA225/Z225*100</f>
        <v>100</v>
      </c>
      <c r="AC225" s="15"/>
      <c r="AD225" s="15"/>
      <c r="AE225" s="14"/>
      <c r="AF225" s="14"/>
      <c r="AG225" s="14"/>
      <c r="AH225" s="14"/>
      <c r="AI225" s="15">
        <v>0</v>
      </c>
      <c r="AJ225" s="15"/>
      <c r="AK225" s="14"/>
      <c r="AL225" s="15">
        <v>20424.7</v>
      </c>
      <c r="AM225" s="15">
        <v>7441.7671900000005</v>
      </c>
      <c r="AN225" s="15">
        <f t="shared" si="64"/>
        <v>36.435135840428501</v>
      </c>
      <c r="AO225" s="15"/>
      <c r="AP225" s="15"/>
      <c r="AQ225" s="15"/>
      <c r="AR225" s="15"/>
      <c r="AS225" s="15"/>
      <c r="AT225" s="15"/>
      <c r="AU225" s="15"/>
      <c r="AV225" s="15"/>
      <c r="AW225" s="100"/>
      <c r="AX225" s="15"/>
      <c r="AY225" s="15"/>
      <c r="AZ225" s="100"/>
      <c r="BA225" s="15">
        <v>3380.9</v>
      </c>
      <c r="BB225" s="15">
        <v>1718.278</v>
      </c>
      <c r="BC225" s="15">
        <f t="shared" si="82"/>
        <v>50.82309444230826</v>
      </c>
      <c r="BD225" s="15"/>
      <c r="BE225" s="100"/>
      <c r="BF225" s="100"/>
      <c r="BG225" s="15"/>
      <c r="BH225" s="100"/>
      <c r="BI225" s="100"/>
      <c r="BJ225" s="15"/>
      <c r="BK225" s="100"/>
      <c r="BL225" s="100"/>
      <c r="BM225" s="15"/>
      <c r="BN225" s="100"/>
      <c r="BO225" s="100"/>
      <c r="BP225" s="15"/>
      <c r="BQ225" s="100"/>
      <c r="BR225" s="100"/>
      <c r="BS225" s="15"/>
      <c r="BT225" s="100"/>
      <c r="BU225" s="100"/>
      <c r="BV225" s="15"/>
      <c r="BW225" s="100"/>
      <c r="BX225" s="100"/>
      <c r="BY225" s="15"/>
      <c r="BZ225" s="100"/>
      <c r="CA225" s="100"/>
      <c r="CB225" s="15"/>
      <c r="CC225" s="100"/>
      <c r="CD225" s="100"/>
      <c r="CE225" s="15"/>
      <c r="CF225" s="100"/>
      <c r="CG225" s="100"/>
      <c r="CH225" s="15"/>
      <c r="CI225" s="100"/>
      <c r="CJ225" s="100"/>
      <c r="CK225" s="15"/>
      <c r="CL225" s="100"/>
      <c r="CM225" s="100"/>
      <c r="CN225" s="15">
        <v>12649</v>
      </c>
      <c r="CO225" s="15">
        <v>5588.7650800000001</v>
      </c>
      <c r="CP225" s="15">
        <f t="shared" si="67"/>
        <v>44.183453869871137</v>
      </c>
      <c r="CQ225" s="15"/>
      <c r="CR225" s="100"/>
      <c r="CS225" s="100"/>
      <c r="CT225" s="15"/>
      <c r="CU225" s="100"/>
      <c r="CV225" s="100"/>
      <c r="CW225" s="15">
        <v>6043.6</v>
      </c>
      <c r="CX225" s="100"/>
      <c r="CY225" s="100"/>
      <c r="CZ225" s="15"/>
      <c r="DA225" s="100"/>
      <c r="DB225" s="100"/>
      <c r="DC225" s="15">
        <v>1260.3</v>
      </c>
      <c r="DD225" s="100"/>
      <c r="DE225" s="100"/>
      <c r="DF225" s="15">
        <v>3137.5</v>
      </c>
      <c r="DG225" s="15">
        <v>24.12133</v>
      </c>
      <c r="DH225" s="15">
        <f t="shared" si="281"/>
        <v>0.76880733067729079</v>
      </c>
    </row>
    <row r="226" spans="1:112" s="35" customFormat="1" ht="15.75" x14ac:dyDescent="0.25">
      <c r="A226" s="59" t="s">
        <v>614</v>
      </c>
      <c r="B226" s="119">
        <f t="shared" si="259"/>
        <v>2749.9</v>
      </c>
      <c r="C226" s="119">
        <f t="shared" si="259"/>
        <v>2749.8514100000002</v>
      </c>
      <c r="D226" s="14">
        <f>C226/B226*100</f>
        <v>99.998233026655512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>
        <v>0</v>
      </c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>
        <v>2749.9</v>
      </c>
      <c r="AJ226" s="14">
        <v>2749.8514100000002</v>
      </c>
      <c r="AK226" s="14">
        <f>AJ226/AI226*100</f>
        <v>99.998233026655512</v>
      </c>
      <c r="AL226" s="108"/>
      <c r="AM226" s="108"/>
      <c r="AN226" s="108"/>
      <c r="AO226" s="14"/>
      <c r="AP226" s="14"/>
      <c r="AQ226" s="101"/>
      <c r="AR226" s="14"/>
      <c r="AS226" s="14"/>
      <c r="AT226" s="101"/>
      <c r="AU226" s="14"/>
      <c r="AV226" s="14"/>
      <c r="AW226" s="101"/>
      <c r="AX226" s="14"/>
      <c r="AY226" s="14"/>
      <c r="AZ226" s="101"/>
      <c r="BA226" s="14"/>
      <c r="BB226" s="14"/>
      <c r="BC226" s="101"/>
      <c r="BD226" s="14"/>
      <c r="BE226" s="14"/>
      <c r="BF226" s="101"/>
      <c r="BG226" s="14"/>
      <c r="BH226" s="14"/>
      <c r="BI226" s="101"/>
      <c r="BJ226" s="14"/>
      <c r="BK226" s="14"/>
      <c r="BL226" s="101"/>
      <c r="BM226" s="14"/>
      <c r="BN226" s="14"/>
      <c r="BO226" s="101"/>
      <c r="BP226" s="14"/>
      <c r="BQ226" s="14"/>
      <c r="BR226" s="101"/>
      <c r="BS226" s="14"/>
      <c r="BT226" s="14"/>
      <c r="BU226" s="101"/>
      <c r="BV226" s="14"/>
      <c r="BW226" s="14"/>
      <c r="BX226" s="101"/>
      <c r="BY226" s="14"/>
      <c r="BZ226" s="14"/>
      <c r="CA226" s="101"/>
      <c r="CB226" s="14"/>
      <c r="CC226" s="14"/>
      <c r="CD226" s="101"/>
      <c r="CE226" s="14"/>
      <c r="CF226" s="14"/>
      <c r="CG226" s="101"/>
      <c r="CH226" s="14"/>
      <c r="CI226" s="14"/>
      <c r="CJ226" s="101"/>
      <c r="CK226" s="15"/>
      <c r="CL226" s="14"/>
      <c r="CM226" s="101"/>
      <c r="CN226" s="15"/>
      <c r="CO226" s="14"/>
      <c r="CP226" s="101"/>
      <c r="CQ226" s="15"/>
      <c r="CR226" s="14"/>
      <c r="CS226" s="101"/>
      <c r="CT226" s="15"/>
      <c r="CU226" s="14"/>
      <c r="CV226" s="101"/>
      <c r="CW226" s="15"/>
      <c r="CX226" s="14"/>
      <c r="CY226" s="101"/>
      <c r="CZ226" s="15"/>
      <c r="DA226" s="14"/>
      <c r="DB226" s="101"/>
      <c r="DC226" s="15"/>
      <c r="DD226" s="14"/>
      <c r="DE226" s="101"/>
      <c r="DF226" s="15"/>
      <c r="DG226" s="14"/>
      <c r="DH226" s="101"/>
    </row>
    <row r="227" spans="1:112" s="35" customFormat="1" ht="15.75" x14ac:dyDescent="0.25">
      <c r="A227" s="59" t="s">
        <v>608</v>
      </c>
      <c r="B227" s="119">
        <f t="shared" si="259"/>
        <v>749.16</v>
      </c>
      <c r="C227" s="119">
        <f t="shared" si="259"/>
        <v>0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>
        <v>749.16</v>
      </c>
      <c r="AG227" s="14"/>
      <c r="AH227" s="14"/>
      <c r="AI227" s="14"/>
      <c r="AJ227" s="14"/>
      <c r="AK227" s="14"/>
      <c r="AL227" s="108"/>
      <c r="AM227" s="108"/>
      <c r="AN227" s="108"/>
      <c r="AO227" s="14"/>
      <c r="AP227" s="14"/>
      <c r="AQ227" s="101"/>
      <c r="AR227" s="14"/>
      <c r="AS227" s="14"/>
      <c r="AT227" s="101"/>
      <c r="AU227" s="14"/>
      <c r="AV227" s="14"/>
      <c r="AW227" s="101"/>
      <c r="AX227" s="14"/>
      <c r="AY227" s="14"/>
      <c r="AZ227" s="101"/>
      <c r="BA227" s="14"/>
      <c r="BB227" s="14"/>
      <c r="BC227" s="101"/>
      <c r="BD227" s="14"/>
      <c r="BE227" s="14"/>
      <c r="BF227" s="101"/>
      <c r="BG227" s="14"/>
      <c r="BH227" s="14"/>
      <c r="BI227" s="101"/>
      <c r="BJ227" s="14"/>
      <c r="BK227" s="14"/>
      <c r="BL227" s="101"/>
      <c r="BM227" s="14"/>
      <c r="BN227" s="14"/>
      <c r="BO227" s="101"/>
      <c r="BP227" s="14"/>
      <c r="BQ227" s="14"/>
      <c r="BR227" s="101"/>
      <c r="BS227" s="14"/>
      <c r="BT227" s="14"/>
      <c r="BU227" s="101"/>
      <c r="BV227" s="14"/>
      <c r="BW227" s="14"/>
      <c r="BX227" s="101"/>
      <c r="BY227" s="14"/>
      <c r="BZ227" s="14"/>
      <c r="CA227" s="101"/>
      <c r="CB227" s="14"/>
      <c r="CC227" s="14"/>
      <c r="CD227" s="101"/>
      <c r="CE227" s="14"/>
      <c r="CF227" s="14"/>
      <c r="CG227" s="101"/>
      <c r="CH227" s="14"/>
      <c r="CI227" s="14"/>
      <c r="CJ227" s="101"/>
      <c r="CK227" s="15"/>
      <c r="CL227" s="14"/>
      <c r="CM227" s="101"/>
      <c r="CN227" s="15"/>
      <c r="CO227" s="14"/>
      <c r="CP227" s="101"/>
      <c r="CQ227" s="15"/>
      <c r="CR227" s="14"/>
      <c r="CS227" s="101"/>
      <c r="CT227" s="15"/>
      <c r="CU227" s="14"/>
      <c r="CV227" s="101"/>
      <c r="CW227" s="15"/>
      <c r="CX227" s="14"/>
      <c r="CY227" s="101"/>
      <c r="CZ227" s="15"/>
      <c r="DA227" s="14"/>
      <c r="DB227" s="101"/>
      <c r="DC227" s="15"/>
      <c r="DD227" s="14"/>
      <c r="DE227" s="101"/>
      <c r="DF227" s="15"/>
      <c r="DG227" s="14"/>
      <c r="DH227" s="101"/>
    </row>
    <row r="228" spans="1:112" s="35" customFormat="1" ht="15.75" x14ac:dyDescent="0.25">
      <c r="A228" s="59" t="s">
        <v>609</v>
      </c>
      <c r="B228" s="119">
        <f t="shared" si="259"/>
        <v>618.096</v>
      </c>
      <c r="C228" s="119">
        <f t="shared" si="259"/>
        <v>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>
        <v>618.096</v>
      </c>
      <c r="AG228" s="14"/>
      <c r="AH228" s="14"/>
      <c r="AI228" s="14"/>
      <c r="AJ228" s="14"/>
      <c r="AK228" s="14"/>
      <c r="AL228" s="108"/>
      <c r="AM228" s="108"/>
      <c r="AN228" s="108"/>
      <c r="AO228" s="14"/>
      <c r="AP228" s="14"/>
      <c r="AQ228" s="101"/>
      <c r="AR228" s="14"/>
      <c r="AS228" s="14"/>
      <c r="AT228" s="101"/>
      <c r="AU228" s="14"/>
      <c r="AV228" s="14"/>
      <c r="AW228" s="101"/>
      <c r="AX228" s="14"/>
      <c r="AY228" s="14"/>
      <c r="AZ228" s="101"/>
      <c r="BA228" s="14"/>
      <c r="BB228" s="14"/>
      <c r="BC228" s="101"/>
      <c r="BD228" s="14"/>
      <c r="BE228" s="14"/>
      <c r="BF228" s="101"/>
      <c r="BG228" s="14"/>
      <c r="BH228" s="14"/>
      <c r="BI228" s="101"/>
      <c r="BJ228" s="14"/>
      <c r="BK228" s="14"/>
      <c r="BL228" s="101"/>
      <c r="BM228" s="14"/>
      <c r="BN228" s="14"/>
      <c r="BO228" s="101"/>
      <c r="BP228" s="14"/>
      <c r="BQ228" s="14"/>
      <c r="BR228" s="101"/>
      <c r="BS228" s="14"/>
      <c r="BT228" s="14"/>
      <c r="BU228" s="101"/>
      <c r="BV228" s="14"/>
      <c r="BW228" s="14"/>
      <c r="BX228" s="101"/>
      <c r="BY228" s="14"/>
      <c r="BZ228" s="14"/>
      <c r="CA228" s="101"/>
      <c r="CB228" s="14"/>
      <c r="CC228" s="14"/>
      <c r="CD228" s="101"/>
      <c r="CE228" s="14"/>
      <c r="CF228" s="14"/>
      <c r="CG228" s="101"/>
      <c r="CH228" s="14"/>
      <c r="CI228" s="14"/>
      <c r="CJ228" s="101"/>
      <c r="CK228" s="15"/>
      <c r="CL228" s="14"/>
      <c r="CM228" s="101"/>
      <c r="CN228" s="15"/>
      <c r="CO228" s="14"/>
      <c r="CP228" s="101"/>
      <c r="CQ228" s="15"/>
      <c r="CR228" s="14"/>
      <c r="CS228" s="101"/>
      <c r="CT228" s="15"/>
      <c r="CU228" s="14"/>
      <c r="CV228" s="101"/>
      <c r="CW228" s="15"/>
      <c r="CX228" s="14"/>
      <c r="CY228" s="101"/>
      <c r="CZ228" s="15"/>
      <c r="DA228" s="14"/>
      <c r="DB228" s="101"/>
      <c r="DC228" s="15"/>
      <c r="DD228" s="14"/>
      <c r="DE228" s="101"/>
      <c r="DF228" s="15"/>
      <c r="DG228" s="14"/>
      <c r="DH228" s="101"/>
    </row>
    <row r="229" spans="1:112" s="35" customFormat="1" ht="15.75" x14ac:dyDescent="0.25">
      <c r="A229" s="59" t="s">
        <v>610</v>
      </c>
      <c r="B229" s="119">
        <f t="shared" si="259"/>
        <v>0</v>
      </c>
      <c r="C229" s="119">
        <f t="shared" si="259"/>
        <v>0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08"/>
      <c r="AM229" s="108"/>
      <c r="AN229" s="108"/>
      <c r="AO229" s="14"/>
      <c r="AP229" s="14"/>
      <c r="AQ229" s="101"/>
      <c r="AR229" s="14"/>
      <c r="AS229" s="14"/>
      <c r="AT229" s="101"/>
      <c r="AU229" s="14"/>
      <c r="AV229" s="14"/>
      <c r="AW229" s="101"/>
      <c r="AX229" s="14"/>
      <c r="AY229" s="14"/>
      <c r="AZ229" s="101"/>
      <c r="BA229" s="14"/>
      <c r="BB229" s="14"/>
      <c r="BC229" s="101"/>
      <c r="BD229" s="14"/>
      <c r="BE229" s="14"/>
      <c r="BF229" s="101"/>
      <c r="BG229" s="14"/>
      <c r="BH229" s="14"/>
      <c r="BI229" s="101"/>
      <c r="BJ229" s="14"/>
      <c r="BK229" s="14"/>
      <c r="BL229" s="101"/>
      <c r="BM229" s="14"/>
      <c r="BN229" s="14"/>
      <c r="BO229" s="101"/>
      <c r="BP229" s="14"/>
      <c r="BQ229" s="14"/>
      <c r="BR229" s="101"/>
      <c r="BS229" s="14"/>
      <c r="BT229" s="14"/>
      <c r="BU229" s="101"/>
      <c r="BV229" s="14"/>
      <c r="BW229" s="14"/>
      <c r="BX229" s="101"/>
      <c r="BY229" s="14"/>
      <c r="BZ229" s="14"/>
      <c r="CA229" s="101"/>
      <c r="CB229" s="14"/>
      <c r="CC229" s="14"/>
      <c r="CD229" s="101"/>
      <c r="CE229" s="14"/>
      <c r="CF229" s="14"/>
      <c r="CG229" s="101"/>
      <c r="CH229" s="14"/>
      <c r="CI229" s="14"/>
      <c r="CJ229" s="101"/>
      <c r="CK229" s="15"/>
      <c r="CL229" s="14"/>
      <c r="CM229" s="101"/>
      <c r="CN229" s="15"/>
      <c r="CO229" s="14"/>
      <c r="CP229" s="101"/>
      <c r="CQ229" s="15"/>
      <c r="CR229" s="14"/>
      <c r="CS229" s="101"/>
      <c r="CT229" s="15"/>
      <c r="CU229" s="14"/>
      <c r="CV229" s="101"/>
      <c r="CW229" s="15"/>
      <c r="CX229" s="14"/>
      <c r="CY229" s="101"/>
      <c r="CZ229" s="15"/>
      <c r="DA229" s="14"/>
      <c r="DB229" s="101"/>
      <c r="DC229" s="15"/>
      <c r="DD229" s="14"/>
      <c r="DE229" s="101"/>
      <c r="DF229" s="15"/>
      <c r="DG229" s="14"/>
      <c r="DH229" s="101"/>
    </row>
    <row r="230" spans="1:112" s="35" customFormat="1" ht="15.75" x14ac:dyDescent="0.25">
      <c r="A230" s="59" t="s">
        <v>611</v>
      </c>
      <c r="B230" s="119">
        <f t="shared" si="259"/>
        <v>0</v>
      </c>
      <c r="C230" s="119">
        <f t="shared" si="259"/>
        <v>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08"/>
      <c r="AM230" s="108"/>
      <c r="AN230" s="108"/>
      <c r="AO230" s="14"/>
      <c r="AP230" s="14"/>
      <c r="AQ230" s="101"/>
      <c r="AR230" s="14"/>
      <c r="AS230" s="14"/>
      <c r="AT230" s="101"/>
      <c r="AU230" s="14"/>
      <c r="AV230" s="14"/>
      <c r="AW230" s="101"/>
      <c r="AX230" s="14"/>
      <c r="AY230" s="14"/>
      <c r="AZ230" s="101"/>
      <c r="BA230" s="14"/>
      <c r="BB230" s="14"/>
      <c r="BC230" s="101"/>
      <c r="BD230" s="14"/>
      <c r="BE230" s="14"/>
      <c r="BF230" s="101"/>
      <c r="BG230" s="14"/>
      <c r="BH230" s="14"/>
      <c r="BI230" s="101"/>
      <c r="BJ230" s="14"/>
      <c r="BK230" s="14"/>
      <c r="BL230" s="101"/>
      <c r="BM230" s="14"/>
      <c r="BN230" s="14"/>
      <c r="BO230" s="101"/>
      <c r="BP230" s="14"/>
      <c r="BQ230" s="14"/>
      <c r="BR230" s="101"/>
      <c r="BS230" s="14"/>
      <c r="BT230" s="14"/>
      <c r="BU230" s="101"/>
      <c r="BV230" s="14"/>
      <c r="BW230" s="14"/>
      <c r="BX230" s="101"/>
      <c r="BY230" s="14"/>
      <c r="BZ230" s="14"/>
      <c r="CA230" s="101"/>
      <c r="CB230" s="14"/>
      <c r="CC230" s="14"/>
      <c r="CD230" s="101"/>
      <c r="CE230" s="14"/>
      <c r="CF230" s="14"/>
      <c r="CG230" s="101"/>
      <c r="CH230" s="14"/>
      <c r="CI230" s="14"/>
      <c r="CJ230" s="101"/>
      <c r="CK230" s="15"/>
      <c r="CL230" s="14"/>
      <c r="CM230" s="101"/>
      <c r="CN230" s="15"/>
      <c r="CO230" s="14"/>
      <c r="CP230" s="101"/>
      <c r="CQ230" s="15"/>
      <c r="CR230" s="14"/>
      <c r="CS230" s="101"/>
      <c r="CT230" s="15"/>
      <c r="CU230" s="14"/>
      <c r="CV230" s="101"/>
      <c r="CW230" s="15"/>
      <c r="CX230" s="14"/>
      <c r="CY230" s="101"/>
      <c r="CZ230" s="15"/>
      <c r="DA230" s="14"/>
      <c r="DB230" s="101"/>
      <c r="DC230" s="15"/>
      <c r="DD230" s="14"/>
      <c r="DE230" s="101"/>
      <c r="DF230" s="15"/>
      <c r="DG230" s="14"/>
      <c r="DH230" s="101"/>
    </row>
    <row r="231" spans="1:112" s="35" customFormat="1" ht="15.75" x14ac:dyDescent="0.25">
      <c r="A231" s="59" t="s">
        <v>612</v>
      </c>
      <c r="B231" s="119">
        <f t="shared" si="259"/>
        <v>0</v>
      </c>
      <c r="C231" s="119">
        <f t="shared" si="259"/>
        <v>0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08"/>
      <c r="AM231" s="108"/>
      <c r="AN231" s="108"/>
      <c r="AO231" s="14"/>
      <c r="AP231" s="14"/>
      <c r="AQ231" s="101"/>
      <c r="AR231" s="14"/>
      <c r="AS231" s="14"/>
      <c r="AT231" s="101"/>
      <c r="AU231" s="14"/>
      <c r="AV231" s="14"/>
      <c r="AW231" s="101"/>
      <c r="AX231" s="14"/>
      <c r="AY231" s="14"/>
      <c r="AZ231" s="101"/>
      <c r="BA231" s="14"/>
      <c r="BB231" s="14"/>
      <c r="BC231" s="101"/>
      <c r="BD231" s="14"/>
      <c r="BE231" s="14"/>
      <c r="BF231" s="101"/>
      <c r="BG231" s="14"/>
      <c r="BH231" s="14"/>
      <c r="BI231" s="101"/>
      <c r="BJ231" s="14"/>
      <c r="BK231" s="14"/>
      <c r="BL231" s="101"/>
      <c r="BM231" s="14"/>
      <c r="BN231" s="14"/>
      <c r="BO231" s="101"/>
      <c r="BP231" s="14"/>
      <c r="BQ231" s="14"/>
      <c r="BR231" s="101"/>
      <c r="BS231" s="14"/>
      <c r="BT231" s="14"/>
      <c r="BU231" s="101"/>
      <c r="BV231" s="14"/>
      <c r="BW231" s="14"/>
      <c r="BX231" s="101"/>
      <c r="BY231" s="14"/>
      <c r="BZ231" s="14"/>
      <c r="CA231" s="101"/>
      <c r="CB231" s="14"/>
      <c r="CC231" s="14"/>
      <c r="CD231" s="101"/>
      <c r="CE231" s="14"/>
      <c r="CF231" s="14"/>
      <c r="CG231" s="101"/>
      <c r="CH231" s="14"/>
      <c r="CI231" s="14"/>
      <c r="CJ231" s="101"/>
      <c r="CK231" s="15"/>
      <c r="CL231" s="14"/>
      <c r="CM231" s="101"/>
      <c r="CN231" s="15"/>
      <c r="CO231" s="14"/>
      <c r="CP231" s="101"/>
      <c r="CQ231" s="15"/>
      <c r="CR231" s="14"/>
      <c r="CS231" s="101"/>
      <c r="CT231" s="15"/>
      <c r="CU231" s="14"/>
      <c r="CV231" s="101"/>
      <c r="CW231" s="15"/>
      <c r="CX231" s="14"/>
      <c r="CY231" s="101"/>
      <c r="CZ231" s="15"/>
      <c r="DA231" s="14"/>
      <c r="DB231" s="101"/>
      <c r="DC231" s="15"/>
      <c r="DD231" s="14"/>
      <c r="DE231" s="101"/>
      <c r="DF231" s="15"/>
      <c r="DG231" s="14"/>
      <c r="DH231" s="101"/>
    </row>
    <row r="232" spans="1:112" s="35" customFormat="1" ht="15.75" x14ac:dyDescent="0.25">
      <c r="A232" s="59" t="s">
        <v>419</v>
      </c>
      <c r="B232" s="119">
        <f t="shared" si="259"/>
        <v>0</v>
      </c>
      <c r="C232" s="119">
        <f t="shared" si="259"/>
        <v>0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08"/>
      <c r="AM232" s="108"/>
      <c r="AN232" s="108"/>
      <c r="AO232" s="14"/>
      <c r="AP232" s="14"/>
      <c r="AQ232" s="101"/>
      <c r="AR232" s="14"/>
      <c r="AS232" s="14"/>
      <c r="AT232" s="101"/>
      <c r="AU232" s="14"/>
      <c r="AV232" s="14"/>
      <c r="AW232" s="101"/>
      <c r="AX232" s="14"/>
      <c r="AY232" s="14"/>
      <c r="AZ232" s="101"/>
      <c r="BA232" s="14"/>
      <c r="BB232" s="14"/>
      <c r="BC232" s="101"/>
      <c r="BD232" s="14"/>
      <c r="BE232" s="14"/>
      <c r="BF232" s="101"/>
      <c r="BG232" s="14"/>
      <c r="BH232" s="14"/>
      <c r="BI232" s="101"/>
      <c r="BJ232" s="14"/>
      <c r="BK232" s="14"/>
      <c r="BL232" s="101"/>
      <c r="BM232" s="14"/>
      <c r="BN232" s="14"/>
      <c r="BO232" s="101"/>
      <c r="BP232" s="14"/>
      <c r="BQ232" s="14"/>
      <c r="BR232" s="101"/>
      <c r="BS232" s="14"/>
      <c r="BT232" s="14"/>
      <c r="BU232" s="101"/>
      <c r="BV232" s="14"/>
      <c r="BW232" s="14"/>
      <c r="BX232" s="101"/>
      <c r="BY232" s="14"/>
      <c r="BZ232" s="14"/>
      <c r="CA232" s="101"/>
      <c r="CB232" s="14"/>
      <c r="CC232" s="14"/>
      <c r="CD232" s="101"/>
      <c r="CE232" s="14"/>
      <c r="CF232" s="14"/>
      <c r="CG232" s="101"/>
      <c r="CH232" s="14"/>
      <c r="CI232" s="14"/>
      <c r="CJ232" s="101"/>
      <c r="CK232" s="15"/>
      <c r="CL232" s="14"/>
      <c r="CM232" s="101"/>
      <c r="CN232" s="15"/>
      <c r="CO232" s="14"/>
      <c r="CP232" s="101"/>
      <c r="CQ232" s="15"/>
      <c r="CR232" s="14"/>
      <c r="CS232" s="101"/>
      <c r="CT232" s="15"/>
      <c r="CU232" s="14"/>
      <c r="CV232" s="101"/>
      <c r="CW232" s="15"/>
      <c r="CX232" s="14"/>
      <c r="CY232" s="101"/>
      <c r="CZ232" s="15"/>
      <c r="DA232" s="14"/>
      <c r="DB232" s="101"/>
      <c r="DC232" s="15"/>
      <c r="DD232" s="14"/>
      <c r="DE232" s="101"/>
      <c r="DF232" s="15"/>
      <c r="DG232" s="14"/>
      <c r="DH232" s="101"/>
    </row>
    <row r="233" spans="1:112" s="35" customFormat="1" ht="15.75" x14ac:dyDescent="0.25">
      <c r="A233" s="59" t="s">
        <v>613</v>
      </c>
      <c r="B233" s="119">
        <f t="shared" si="259"/>
        <v>0</v>
      </c>
      <c r="C233" s="119">
        <f t="shared" si="259"/>
        <v>0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08"/>
      <c r="AM233" s="108"/>
      <c r="AN233" s="108"/>
      <c r="AO233" s="14"/>
      <c r="AP233" s="14"/>
      <c r="AQ233" s="101"/>
      <c r="AR233" s="14"/>
      <c r="AS233" s="14"/>
      <c r="AT233" s="101"/>
      <c r="AU233" s="14"/>
      <c r="AV233" s="14"/>
      <c r="AW233" s="101"/>
      <c r="AX233" s="14"/>
      <c r="AY233" s="14"/>
      <c r="AZ233" s="101"/>
      <c r="BA233" s="14"/>
      <c r="BB233" s="14"/>
      <c r="BC233" s="101"/>
      <c r="BD233" s="14"/>
      <c r="BE233" s="14"/>
      <c r="BF233" s="101"/>
      <c r="BG233" s="14"/>
      <c r="BH233" s="14"/>
      <c r="BI233" s="101"/>
      <c r="BJ233" s="14"/>
      <c r="BK233" s="14"/>
      <c r="BL233" s="101"/>
      <c r="BM233" s="14"/>
      <c r="BN233" s="14"/>
      <c r="BO233" s="101"/>
      <c r="BP233" s="14"/>
      <c r="BQ233" s="14"/>
      <c r="BR233" s="101"/>
      <c r="BS233" s="14"/>
      <c r="BT233" s="14"/>
      <c r="BU233" s="101"/>
      <c r="BV233" s="14"/>
      <c r="BW233" s="14"/>
      <c r="BX233" s="101"/>
      <c r="BY233" s="14"/>
      <c r="BZ233" s="14"/>
      <c r="CA233" s="101"/>
      <c r="CB233" s="14"/>
      <c r="CC233" s="14"/>
      <c r="CD233" s="101"/>
      <c r="CE233" s="14"/>
      <c r="CF233" s="14"/>
      <c r="CG233" s="101"/>
      <c r="CH233" s="14"/>
      <c r="CI233" s="14"/>
      <c r="CJ233" s="101"/>
      <c r="CK233" s="15"/>
      <c r="CL233" s="14"/>
      <c r="CM233" s="101"/>
      <c r="CN233" s="15"/>
      <c r="CO233" s="14"/>
      <c r="CP233" s="101"/>
      <c r="CQ233" s="15"/>
      <c r="CR233" s="14"/>
      <c r="CS233" s="101"/>
      <c r="CT233" s="15"/>
      <c r="CU233" s="14"/>
      <c r="CV233" s="101"/>
      <c r="CW233" s="15"/>
      <c r="CX233" s="14"/>
      <c r="CY233" s="101"/>
      <c r="CZ233" s="15"/>
      <c r="DA233" s="14"/>
      <c r="DB233" s="101"/>
      <c r="DC233" s="15"/>
      <c r="DD233" s="14"/>
      <c r="DE233" s="101"/>
      <c r="DF233" s="15"/>
      <c r="DG233" s="14"/>
      <c r="DH233" s="101"/>
    </row>
    <row r="234" spans="1:112" s="35" customFormat="1" ht="15.75" x14ac:dyDescent="0.25">
      <c r="A234" s="59" t="s">
        <v>420</v>
      </c>
      <c r="B234" s="119">
        <f t="shared" si="259"/>
        <v>856.99699999999996</v>
      </c>
      <c r="C234" s="119">
        <f t="shared" si="259"/>
        <v>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>
        <v>856.99699999999996</v>
      </c>
      <c r="AG234" s="14"/>
      <c r="AH234" s="14"/>
      <c r="AI234" s="14"/>
      <c r="AJ234" s="14"/>
      <c r="AK234" s="14"/>
      <c r="AL234" s="108"/>
      <c r="AM234" s="108"/>
      <c r="AN234" s="108"/>
      <c r="AO234" s="14"/>
      <c r="AP234" s="14"/>
      <c r="AQ234" s="101"/>
      <c r="AR234" s="14"/>
      <c r="AS234" s="14"/>
      <c r="AT234" s="101"/>
      <c r="AU234" s="14"/>
      <c r="AV234" s="14"/>
      <c r="AW234" s="101"/>
      <c r="AX234" s="14"/>
      <c r="AY234" s="14"/>
      <c r="AZ234" s="101"/>
      <c r="BA234" s="14"/>
      <c r="BB234" s="14"/>
      <c r="BC234" s="101"/>
      <c r="BD234" s="14"/>
      <c r="BE234" s="14"/>
      <c r="BF234" s="101"/>
      <c r="BG234" s="14"/>
      <c r="BH234" s="14"/>
      <c r="BI234" s="101"/>
      <c r="BJ234" s="14"/>
      <c r="BK234" s="14"/>
      <c r="BL234" s="101"/>
      <c r="BM234" s="14"/>
      <c r="BN234" s="14"/>
      <c r="BO234" s="101"/>
      <c r="BP234" s="14"/>
      <c r="BQ234" s="14"/>
      <c r="BR234" s="101"/>
      <c r="BS234" s="14"/>
      <c r="BT234" s="14"/>
      <c r="BU234" s="101"/>
      <c r="BV234" s="14"/>
      <c r="BW234" s="14"/>
      <c r="BX234" s="101"/>
      <c r="BY234" s="14"/>
      <c r="BZ234" s="14"/>
      <c r="CA234" s="101"/>
      <c r="CB234" s="14"/>
      <c r="CC234" s="14"/>
      <c r="CD234" s="101"/>
      <c r="CE234" s="14"/>
      <c r="CF234" s="14"/>
      <c r="CG234" s="101"/>
      <c r="CH234" s="14"/>
      <c r="CI234" s="14"/>
      <c r="CJ234" s="101"/>
      <c r="CK234" s="15"/>
      <c r="CL234" s="14"/>
      <c r="CM234" s="101"/>
      <c r="CN234" s="15"/>
      <c r="CO234" s="14"/>
      <c r="CP234" s="101"/>
      <c r="CQ234" s="15"/>
      <c r="CR234" s="14"/>
      <c r="CS234" s="101"/>
      <c r="CT234" s="15"/>
      <c r="CU234" s="14"/>
      <c r="CV234" s="101"/>
      <c r="CW234" s="15"/>
      <c r="CX234" s="14"/>
      <c r="CY234" s="101"/>
      <c r="CZ234" s="15"/>
      <c r="DA234" s="14"/>
      <c r="DB234" s="101"/>
      <c r="DC234" s="15"/>
      <c r="DD234" s="14"/>
      <c r="DE234" s="101"/>
      <c r="DF234" s="15"/>
      <c r="DG234" s="14"/>
      <c r="DH234" s="101"/>
    </row>
    <row r="235" spans="1:112" s="35" customFormat="1" ht="15.75" x14ac:dyDescent="0.25">
      <c r="A235" s="59" t="s">
        <v>616</v>
      </c>
      <c r="B235" s="119">
        <f t="shared" si="259"/>
        <v>263.29300000000001</v>
      </c>
      <c r="C235" s="119">
        <f t="shared" si="259"/>
        <v>0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>
        <v>263.29300000000001</v>
      </c>
      <c r="AG235" s="14"/>
      <c r="AH235" s="14"/>
      <c r="AI235" s="14"/>
      <c r="AJ235" s="14"/>
      <c r="AK235" s="14"/>
      <c r="AL235" s="108"/>
      <c r="AM235" s="108"/>
      <c r="AN235" s="108"/>
      <c r="AO235" s="14"/>
      <c r="AP235" s="14"/>
      <c r="AQ235" s="101"/>
      <c r="AR235" s="14"/>
      <c r="AS235" s="14"/>
      <c r="AT235" s="101"/>
      <c r="AU235" s="14"/>
      <c r="AV235" s="14"/>
      <c r="AW235" s="101"/>
      <c r="AX235" s="14"/>
      <c r="AY235" s="14"/>
      <c r="AZ235" s="101"/>
      <c r="BA235" s="14"/>
      <c r="BB235" s="14"/>
      <c r="BC235" s="101"/>
      <c r="BD235" s="14"/>
      <c r="BE235" s="14"/>
      <c r="BF235" s="101"/>
      <c r="BG235" s="14"/>
      <c r="BH235" s="14"/>
      <c r="BI235" s="101"/>
      <c r="BJ235" s="14"/>
      <c r="BK235" s="14"/>
      <c r="BL235" s="101"/>
      <c r="BM235" s="14"/>
      <c r="BN235" s="14"/>
      <c r="BO235" s="101"/>
      <c r="BP235" s="14"/>
      <c r="BQ235" s="14"/>
      <c r="BR235" s="101"/>
      <c r="BS235" s="14"/>
      <c r="BT235" s="14"/>
      <c r="BU235" s="101"/>
      <c r="BV235" s="14"/>
      <c r="BW235" s="14"/>
      <c r="BX235" s="101"/>
      <c r="BY235" s="14"/>
      <c r="BZ235" s="14"/>
      <c r="CA235" s="101"/>
      <c r="CB235" s="14"/>
      <c r="CC235" s="14"/>
      <c r="CD235" s="101"/>
      <c r="CE235" s="14"/>
      <c r="CF235" s="14"/>
      <c r="CG235" s="101"/>
      <c r="CH235" s="14"/>
      <c r="CI235" s="14"/>
      <c r="CJ235" s="101"/>
      <c r="CK235" s="15"/>
      <c r="CL235" s="14"/>
      <c r="CM235" s="101"/>
      <c r="CN235" s="15"/>
      <c r="CO235" s="14"/>
      <c r="CP235" s="101"/>
      <c r="CQ235" s="15"/>
      <c r="CR235" s="14"/>
      <c r="CS235" s="101"/>
      <c r="CT235" s="15"/>
      <c r="CU235" s="14"/>
      <c r="CV235" s="101"/>
      <c r="CW235" s="15"/>
      <c r="CX235" s="14"/>
      <c r="CY235" s="101"/>
      <c r="CZ235" s="15"/>
      <c r="DA235" s="14"/>
      <c r="DB235" s="101"/>
      <c r="DC235" s="15"/>
      <c r="DD235" s="14"/>
      <c r="DE235" s="101"/>
      <c r="DF235" s="15"/>
      <c r="DG235" s="14"/>
      <c r="DH235" s="101"/>
    </row>
    <row r="236" spans="1:112" s="35" customFormat="1" ht="15.75" x14ac:dyDescent="0.25">
      <c r="A236" s="59" t="s">
        <v>615</v>
      </c>
      <c r="B236" s="119">
        <f t="shared" si="259"/>
        <v>0</v>
      </c>
      <c r="C236" s="119">
        <f t="shared" si="259"/>
        <v>0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08"/>
      <c r="AM236" s="108"/>
      <c r="AN236" s="108"/>
      <c r="AO236" s="14"/>
      <c r="AP236" s="14"/>
      <c r="AQ236" s="101"/>
      <c r="AR236" s="14"/>
      <c r="AS236" s="14"/>
      <c r="AT236" s="101"/>
      <c r="AU236" s="14"/>
      <c r="AV236" s="14"/>
      <c r="AW236" s="101"/>
      <c r="AX236" s="14"/>
      <c r="AY236" s="14"/>
      <c r="AZ236" s="101"/>
      <c r="BA236" s="14"/>
      <c r="BB236" s="14"/>
      <c r="BC236" s="101"/>
      <c r="BD236" s="14"/>
      <c r="BE236" s="14"/>
      <c r="BF236" s="101"/>
      <c r="BG236" s="14"/>
      <c r="BH236" s="14"/>
      <c r="BI236" s="101"/>
      <c r="BJ236" s="14"/>
      <c r="BK236" s="14"/>
      <c r="BL236" s="101"/>
      <c r="BM236" s="14"/>
      <c r="BN236" s="14"/>
      <c r="BO236" s="101"/>
      <c r="BP236" s="14"/>
      <c r="BQ236" s="14"/>
      <c r="BR236" s="101"/>
      <c r="BS236" s="14"/>
      <c r="BT236" s="14"/>
      <c r="BU236" s="101"/>
      <c r="BV236" s="14"/>
      <c r="BW236" s="14"/>
      <c r="BX236" s="101"/>
      <c r="BY236" s="14"/>
      <c r="BZ236" s="14"/>
      <c r="CA236" s="101"/>
      <c r="CB236" s="14"/>
      <c r="CC236" s="14"/>
      <c r="CD236" s="101"/>
      <c r="CE236" s="14"/>
      <c r="CF236" s="14"/>
      <c r="CG236" s="101"/>
      <c r="CH236" s="14"/>
      <c r="CI236" s="14"/>
      <c r="CJ236" s="101"/>
      <c r="CK236" s="15"/>
      <c r="CL236" s="14"/>
      <c r="CM236" s="101"/>
      <c r="CN236" s="15"/>
      <c r="CO236" s="14"/>
      <c r="CP236" s="101"/>
      <c r="CQ236" s="15"/>
      <c r="CR236" s="14"/>
      <c r="CS236" s="101"/>
      <c r="CT236" s="15"/>
      <c r="CU236" s="14"/>
      <c r="CV236" s="101"/>
      <c r="CW236" s="15"/>
      <c r="CX236" s="14"/>
      <c r="CY236" s="101"/>
      <c r="CZ236" s="15"/>
      <c r="DA236" s="14"/>
      <c r="DB236" s="101"/>
      <c r="DC236" s="15"/>
      <c r="DD236" s="14"/>
      <c r="DE236" s="101"/>
      <c r="DF236" s="15"/>
      <c r="DG236" s="14"/>
      <c r="DH236" s="101"/>
    </row>
    <row r="237" spans="1:112" s="77" customFormat="1" ht="31.5" x14ac:dyDescent="0.25">
      <c r="A237" s="78" t="s">
        <v>402</v>
      </c>
      <c r="B237" s="118">
        <f t="shared" si="259"/>
        <v>55717.891340000002</v>
      </c>
      <c r="C237" s="118">
        <f t="shared" si="259"/>
        <v>12697.15119</v>
      </c>
      <c r="D237" s="82">
        <f t="shared" ref="D237" si="290">C237/B237*100</f>
        <v>22.788283771400884</v>
      </c>
      <c r="E237" s="84">
        <f t="shared" ref="E237:AP237" si="291">E238+E239+E240+E241+E242+E243+E244+E245+E246+E247+E248+E249</f>
        <v>1187.5</v>
      </c>
      <c r="F237" s="84">
        <f t="shared" si="291"/>
        <v>0</v>
      </c>
      <c r="G237" s="84">
        <f t="shared" si="291"/>
        <v>0</v>
      </c>
      <c r="H237" s="84">
        <f t="shared" si="291"/>
        <v>0</v>
      </c>
      <c r="I237" s="84">
        <f t="shared" si="291"/>
        <v>0</v>
      </c>
      <c r="J237" s="84">
        <f t="shared" si="291"/>
        <v>0</v>
      </c>
      <c r="K237" s="84">
        <f t="shared" si="291"/>
        <v>411.1</v>
      </c>
      <c r="L237" s="84">
        <f t="shared" si="291"/>
        <v>411.05609999999996</v>
      </c>
      <c r="M237" s="84">
        <f>L237/K237*100</f>
        <v>99.989321333008988</v>
      </c>
      <c r="N237" s="84">
        <f t="shared" si="291"/>
        <v>0</v>
      </c>
      <c r="O237" s="84">
        <f t="shared" si="291"/>
        <v>0</v>
      </c>
      <c r="P237" s="84">
        <f t="shared" si="291"/>
        <v>0</v>
      </c>
      <c r="Q237" s="84">
        <f t="shared" si="291"/>
        <v>0</v>
      </c>
      <c r="R237" s="84">
        <f t="shared" si="291"/>
        <v>0</v>
      </c>
      <c r="S237" s="84">
        <f t="shared" si="291"/>
        <v>0</v>
      </c>
      <c r="T237" s="84">
        <f t="shared" si="291"/>
        <v>0</v>
      </c>
      <c r="U237" s="84">
        <f t="shared" si="291"/>
        <v>0</v>
      </c>
      <c r="V237" s="84">
        <f t="shared" si="291"/>
        <v>0</v>
      </c>
      <c r="W237" s="84">
        <f t="shared" si="291"/>
        <v>0</v>
      </c>
      <c r="X237" s="84">
        <f t="shared" si="291"/>
        <v>0</v>
      </c>
      <c r="Y237" s="84">
        <f t="shared" si="291"/>
        <v>0</v>
      </c>
      <c r="Z237" s="84">
        <f t="shared" si="291"/>
        <v>0</v>
      </c>
      <c r="AA237" s="84">
        <f t="shared" si="291"/>
        <v>0</v>
      </c>
      <c r="AB237" s="84">
        <f t="shared" si="291"/>
        <v>0</v>
      </c>
      <c r="AC237" s="84">
        <f t="shared" si="291"/>
        <v>0</v>
      </c>
      <c r="AD237" s="84">
        <f t="shared" si="291"/>
        <v>0</v>
      </c>
      <c r="AE237" s="84">
        <f t="shared" si="291"/>
        <v>0</v>
      </c>
      <c r="AF237" s="84">
        <f>SUM(AF238:AF249)</f>
        <v>4253.7913399999998</v>
      </c>
      <c r="AG237" s="84">
        <f t="shared" si="291"/>
        <v>250.3117</v>
      </c>
      <c r="AH237" s="82">
        <f t="shared" ref="AH237" si="292">AG237/AF237*100</f>
        <v>5.8844376696671734</v>
      </c>
      <c r="AI237" s="84">
        <f t="shared" si="291"/>
        <v>2038.1</v>
      </c>
      <c r="AJ237" s="84">
        <f t="shared" si="291"/>
        <v>1000</v>
      </c>
      <c r="AK237" s="82">
        <f t="shared" ref="AK237" si="293">AJ237/AI237*100</f>
        <v>49.065305922182425</v>
      </c>
      <c r="AL237" s="84">
        <f t="shared" si="291"/>
        <v>17738</v>
      </c>
      <c r="AM237" s="84">
        <f t="shared" si="291"/>
        <v>6527.0111299999999</v>
      </c>
      <c r="AN237" s="84">
        <f t="shared" si="64"/>
        <v>36.796770379975193</v>
      </c>
      <c r="AO237" s="84">
        <f t="shared" si="291"/>
        <v>0</v>
      </c>
      <c r="AP237" s="84">
        <f t="shared" si="291"/>
        <v>0</v>
      </c>
      <c r="AQ237" s="84">
        <f t="shared" ref="AQ237:CG237" si="294">AQ238+AQ239+AQ240+AQ241+AQ242+AQ243+AQ244+AQ245+AQ246+AQ247+AQ248+AQ249</f>
        <v>0</v>
      </c>
      <c r="AR237" s="84">
        <f t="shared" si="294"/>
        <v>0</v>
      </c>
      <c r="AS237" s="84">
        <f t="shared" si="294"/>
        <v>0</v>
      </c>
      <c r="AT237" s="84">
        <f t="shared" si="294"/>
        <v>0</v>
      </c>
      <c r="AU237" s="84">
        <f t="shared" si="294"/>
        <v>0</v>
      </c>
      <c r="AV237" s="84">
        <f t="shared" si="294"/>
        <v>0</v>
      </c>
      <c r="AW237" s="84">
        <f t="shared" si="294"/>
        <v>0</v>
      </c>
      <c r="AX237" s="84">
        <f t="shared" si="294"/>
        <v>0</v>
      </c>
      <c r="AY237" s="84">
        <f t="shared" si="294"/>
        <v>0</v>
      </c>
      <c r="AZ237" s="84">
        <f t="shared" si="294"/>
        <v>0</v>
      </c>
      <c r="BA237" s="84">
        <f t="shared" si="294"/>
        <v>3380.9</v>
      </c>
      <c r="BB237" s="84">
        <f t="shared" si="294"/>
        <v>1066.8103000000001</v>
      </c>
      <c r="BC237" s="84">
        <f t="shared" si="82"/>
        <v>31.554032949806267</v>
      </c>
      <c r="BD237" s="84">
        <f t="shared" si="294"/>
        <v>0</v>
      </c>
      <c r="BE237" s="84">
        <f t="shared" si="294"/>
        <v>0</v>
      </c>
      <c r="BF237" s="84">
        <f t="shared" si="294"/>
        <v>0</v>
      </c>
      <c r="BG237" s="84">
        <f t="shared" si="294"/>
        <v>0</v>
      </c>
      <c r="BH237" s="84">
        <f t="shared" si="294"/>
        <v>0</v>
      </c>
      <c r="BI237" s="84">
        <f t="shared" si="294"/>
        <v>0</v>
      </c>
      <c r="BJ237" s="84">
        <f t="shared" si="294"/>
        <v>0</v>
      </c>
      <c r="BK237" s="84">
        <f t="shared" si="294"/>
        <v>0</v>
      </c>
      <c r="BL237" s="84">
        <f t="shared" si="294"/>
        <v>0</v>
      </c>
      <c r="BM237" s="84">
        <f t="shared" si="294"/>
        <v>0</v>
      </c>
      <c r="BN237" s="84">
        <f t="shared" si="294"/>
        <v>0</v>
      </c>
      <c r="BO237" s="84">
        <f t="shared" si="294"/>
        <v>0</v>
      </c>
      <c r="BP237" s="84">
        <f t="shared" si="294"/>
        <v>0</v>
      </c>
      <c r="BQ237" s="84">
        <f t="shared" si="294"/>
        <v>0</v>
      </c>
      <c r="BR237" s="84">
        <f t="shared" si="294"/>
        <v>0</v>
      </c>
      <c r="BS237" s="84">
        <f t="shared" si="294"/>
        <v>0</v>
      </c>
      <c r="BT237" s="84">
        <f t="shared" si="294"/>
        <v>0</v>
      </c>
      <c r="BU237" s="84">
        <f t="shared" si="294"/>
        <v>0</v>
      </c>
      <c r="BV237" s="84">
        <f t="shared" si="294"/>
        <v>1208.3</v>
      </c>
      <c r="BW237" s="84">
        <f t="shared" si="294"/>
        <v>0</v>
      </c>
      <c r="BX237" s="84">
        <f t="shared" si="294"/>
        <v>0</v>
      </c>
      <c r="BY237" s="84">
        <f t="shared" si="294"/>
        <v>0</v>
      </c>
      <c r="BZ237" s="84">
        <f t="shared" si="294"/>
        <v>0</v>
      </c>
      <c r="CA237" s="84">
        <f t="shared" si="294"/>
        <v>0</v>
      </c>
      <c r="CB237" s="84">
        <f t="shared" si="294"/>
        <v>153.6</v>
      </c>
      <c r="CC237" s="84">
        <f t="shared" si="294"/>
        <v>0</v>
      </c>
      <c r="CD237" s="84">
        <f t="shared" si="294"/>
        <v>0</v>
      </c>
      <c r="CE237" s="84">
        <f t="shared" si="294"/>
        <v>3759.7</v>
      </c>
      <c r="CF237" s="84">
        <f t="shared" si="294"/>
        <v>0</v>
      </c>
      <c r="CG237" s="84">
        <f t="shared" si="294"/>
        <v>0</v>
      </c>
      <c r="CH237" s="84">
        <f t="shared" ref="CH237:CV237" si="295">CH238+CH239+CH240+CH241+CH242+CH243+CH244+CH245+CH246+CH247+CH248+CH249</f>
        <v>0</v>
      </c>
      <c r="CI237" s="84">
        <f t="shared" si="295"/>
        <v>0</v>
      </c>
      <c r="CJ237" s="84">
        <f t="shared" si="295"/>
        <v>0</v>
      </c>
      <c r="CK237" s="84">
        <f t="shared" si="295"/>
        <v>0</v>
      </c>
      <c r="CL237" s="84">
        <f t="shared" si="295"/>
        <v>0</v>
      </c>
      <c r="CM237" s="84">
        <f t="shared" si="295"/>
        <v>0</v>
      </c>
      <c r="CN237" s="84">
        <f t="shared" si="295"/>
        <v>8554.2999999999993</v>
      </c>
      <c r="CO237" s="84">
        <f t="shared" si="295"/>
        <v>3441.9619600000001</v>
      </c>
      <c r="CP237" s="84">
        <f t="shared" si="67"/>
        <v>40.236629063745724</v>
      </c>
      <c r="CQ237" s="84">
        <f t="shared" si="295"/>
        <v>0</v>
      </c>
      <c r="CR237" s="84">
        <f t="shared" si="295"/>
        <v>0</v>
      </c>
      <c r="CS237" s="84">
        <f t="shared" si="295"/>
        <v>0</v>
      </c>
      <c r="CT237" s="84">
        <f t="shared" si="295"/>
        <v>0</v>
      </c>
      <c r="CU237" s="84">
        <f t="shared" si="295"/>
        <v>0</v>
      </c>
      <c r="CV237" s="84">
        <f t="shared" si="295"/>
        <v>0</v>
      </c>
      <c r="CW237" s="84">
        <f t="shared" ref="CW237:CY237" si="296">CW238+CW239+CW240+CW241+CW242+CW243+CW244+CW245+CW246+CW247+CW248+CW249</f>
        <v>8634.7999999999993</v>
      </c>
      <c r="CX237" s="84">
        <f t="shared" si="296"/>
        <v>0</v>
      </c>
      <c r="CY237" s="84">
        <f t="shared" si="296"/>
        <v>0</v>
      </c>
      <c r="CZ237" s="84">
        <f t="shared" ref="CZ237:DB237" si="297">CZ238+CZ239+CZ240+CZ241+CZ242+CZ243+CZ244+CZ245+CZ246+CZ247+CZ248+CZ249</f>
        <v>0</v>
      </c>
      <c r="DA237" s="84">
        <f t="shared" si="297"/>
        <v>0</v>
      </c>
      <c r="DB237" s="84">
        <f t="shared" si="297"/>
        <v>0</v>
      </c>
      <c r="DC237" s="84">
        <f t="shared" ref="DC237:DE237" si="298">DC238+DC239+DC240+DC241+DC242+DC243+DC244+DC245+DC246+DC247+DC248+DC249</f>
        <v>1260.3</v>
      </c>
      <c r="DD237" s="84">
        <f t="shared" si="298"/>
        <v>0</v>
      </c>
      <c r="DE237" s="84">
        <f t="shared" si="298"/>
        <v>0</v>
      </c>
      <c r="DF237" s="84">
        <f t="shared" ref="DF237:DH237" si="299">DF238+DF239+DF240+DF241+DF242+DF243+DF244+DF245+DF246+DF247+DF248+DF249</f>
        <v>3137.5</v>
      </c>
      <c r="DG237" s="84">
        <f t="shared" si="299"/>
        <v>0</v>
      </c>
      <c r="DH237" s="84">
        <f t="shared" si="299"/>
        <v>0</v>
      </c>
    </row>
    <row r="238" spans="1:112" s="35" customFormat="1" ht="15.75" x14ac:dyDescent="0.25">
      <c r="A238" s="59" t="s">
        <v>400</v>
      </c>
      <c r="B238" s="119">
        <f t="shared" si="259"/>
        <v>48217.7</v>
      </c>
      <c r="C238" s="119">
        <f t="shared" si="259"/>
        <v>11446.83949</v>
      </c>
      <c r="D238" s="14">
        <f t="shared" si="58"/>
        <v>23.739911878832878</v>
      </c>
      <c r="E238" s="14">
        <v>1187.5</v>
      </c>
      <c r="F238" s="14"/>
      <c r="G238" s="14">
        <f t="shared" si="270"/>
        <v>0</v>
      </c>
      <c r="H238" s="15"/>
      <c r="I238" s="15"/>
      <c r="J238" s="14"/>
      <c r="K238" s="14">
        <v>411.1</v>
      </c>
      <c r="L238" s="14">
        <v>411.05609999999996</v>
      </c>
      <c r="M238" s="15">
        <f>L238/K238*100</f>
        <v>99.989321333008988</v>
      </c>
      <c r="N238" s="14"/>
      <c r="O238" s="14"/>
      <c r="P238" s="15"/>
      <c r="Q238" s="15">
        <v>0</v>
      </c>
      <c r="R238" s="15">
        <v>0</v>
      </c>
      <c r="S238" s="14"/>
      <c r="T238" s="15"/>
      <c r="U238" s="15"/>
      <c r="V238" s="15"/>
      <c r="W238" s="15"/>
      <c r="X238" s="15"/>
      <c r="Y238" s="14"/>
      <c r="Z238" s="15"/>
      <c r="AA238" s="15"/>
      <c r="AB238" s="14"/>
      <c r="AC238" s="15"/>
      <c r="AD238" s="15"/>
      <c r="AE238" s="14"/>
      <c r="AF238" s="14"/>
      <c r="AG238" s="14"/>
      <c r="AH238" s="14"/>
      <c r="AI238" s="15">
        <v>0</v>
      </c>
      <c r="AJ238" s="15"/>
      <c r="AK238" s="14"/>
      <c r="AL238" s="15">
        <v>17738</v>
      </c>
      <c r="AM238" s="15">
        <v>6527.0111299999999</v>
      </c>
      <c r="AN238" s="15">
        <f t="shared" si="64"/>
        <v>36.796770379975193</v>
      </c>
      <c r="AO238" s="15"/>
      <c r="AP238" s="15"/>
      <c r="AQ238" s="15"/>
      <c r="AR238" s="15"/>
      <c r="AS238" s="15"/>
      <c r="AT238" s="15"/>
      <c r="AU238" s="15"/>
      <c r="AV238" s="15"/>
      <c r="AW238" s="100"/>
      <c r="AX238" s="15"/>
      <c r="AY238" s="15"/>
      <c r="AZ238" s="100"/>
      <c r="BA238" s="15">
        <v>3380.9</v>
      </c>
      <c r="BB238" s="15">
        <v>1066.8103000000001</v>
      </c>
      <c r="BC238" s="15">
        <f t="shared" si="82"/>
        <v>31.554032949806267</v>
      </c>
      <c r="BD238" s="15"/>
      <c r="BE238" s="100"/>
      <c r="BF238" s="100"/>
      <c r="BG238" s="15"/>
      <c r="BH238" s="100"/>
      <c r="BI238" s="100"/>
      <c r="BJ238" s="15"/>
      <c r="BK238" s="100"/>
      <c r="BL238" s="100"/>
      <c r="BM238" s="15"/>
      <c r="BN238" s="100"/>
      <c r="BO238" s="100"/>
      <c r="BP238" s="15"/>
      <c r="BQ238" s="100"/>
      <c r="BR238" s="100"/>
      <c r="BS238" s="15"/>
      <c r="BT238" s="100"/>
      <c r="BU238" s="100"/>
      <c r="BV238" s="15"/>
      <c r="BW238" s="109"/>
      <c r="BX238" s="100"/>
      <c r="BY238" s="15"/>
      <c r="BZ238" s="100"/>
      <c r="CA238" s="100"/>
      <c r="CB238" s="15">
        <v>153.6</v>
      </c>
      <c r="CC238" s="100"/>
      <c r="CD238" s="100"/>
      <c r="CE238" s="15">
        <v>3759.7</v>
      </c>
      <c r="CF238" s="100"/>
      <c r="CG238" s="100"/>
      <c r="CH238" s="15"/>
      <c r="CI238" s="100"/>
      <c r="CJ238" s="100"/>
      <c r="CK238" s="15"/>
      <c r="CL238" s="100"/>
      <c r="CM238" s="100"/>
      <c r="CN238" s="15">
        <v>8554.2999999999993</v>
      </c>
      <c r="CO238" s="15">
        <v>3441.9619600000001</v>
      </c>
      <c r="CP238" s="15">
        <f t="shared" si="67"/>
        <v>40.236629063745724</v>
      </c>
      <c r="CQ238" s="15"/>
      <c r="CR238" s="100"/>
      <c r="CS238" s="100"/>
      <c r="CT238" s="15"/>
      <c r="CU238" s="100"/>
      <c r="CV238" s="100"/>
      <c r="CW238" s="15">
        <v>8634.7999999999993</v>
      </c>
      <c r="CX238" s="100"/>
      <c r="CY238" s="100"/>
      <c r="CZ238" s="15"/>
      <c r="DA238" s="100"/>
      <c r="DB238" s="100"/>
      <c r="DC238" s="15">
        <v>1260.3</v>
      </c>
      <c r="DD238" s="100"/>
      <c r="DE238" s="100"/>
      <c r="DF238" s="15">
        <v>3137.5</v>
      </c>
      <c r="DG238" s="100"/>
      <c r="DH238" s="100"/>
    </row>
    <row r="239" spans="1:112" s="35" customFormat="1" ht="15.75" x14ac:dyDescent="0.25">
      <c r="A239" s="59" t="s">
        <v>617</v>
      </c>
      <c r="B239" s="119">
        <f t="shared" si="259"/>
        <v>834.37234000000001</v>
      </c>
      <c r="C239" s="119">
        <f t="shared" si="259"/>
        <v>250.3117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>
        <v>834.37234000000001</v>
      </c>
      <c r="AG239" s="14">
        <v>250.3117</v>
      </c>
      <c r="AH239" s="14">
        <f>AG239/AF239*100</f>
        <v>29.999999760298863</v>
      </c>
      <c r="AI239" s="14"/>
      <c r="AJ239" s="14"/>
      <c r="AK239" s="14"/>
      <c r="AL239" s="108"/>
      <c r="AM239" s="108"/>
      <c r="AN239" s="108"/>
      <c r="AO239" s="14"/>
      <c r="AP239" s="14"/>
      <c r="AQ239" s="101"/>
      <c r="AR239" s="14"/>
      <c r="AS239" s="14"/>
      <c r="AT239" s="101"/>
      <c r="AU239" s="14"/>
      <c r="AV239" s="14"/>
      <c r="AW239" s="101"/>
      <c r="AX239" s="14"/>
      <c r="AY239" s="14"/>
      <c r="AZ239" s="101"/>
      <c r="BA239" s="14"/>
      <c r="BB239" s="14"/>
      <c r="BC239" s="15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01"/>
      <c r="BP239" s="14"/>
      <c r="BQ239" s="14"/>
      <c r="BR239" s="101"/>
      <c r="BS239" s="14"/>
      <c r="BT239" s="14"/>
      <c r="BU239" s="101"/>
      <c r="BV239" s="14"/>
      <c r="BW239" s="14"/>
      <c r="BX239" s="101"/>
      <c r="BY239" s="14"/>
      <c r="BZ239" s="14"/>
      <c r="CA239" s="101"/>
      <c r="CB239" s="14"/>
      <c r="CC239" s="14"/>
      <c r="CD239" s="101"/>
      <c r="CE239" s="14"/>
      <c r="CF239" s="14"/>
      <c r="CG239" s="101"/>
      <c r="CH239" s="14"/>
      <c r="CI239" s="14"/>
      <c r="CJ239" s="101"/>
      <c r="CK239" s="15"/>
      <c r="CL239" s="14"/>
      <c r="CM239" s="101"/>
      <c r="CN239" s="15"/>
      <c r="CO239" s="14"/>
      <c r="CP239" s="101"/>
      <c r="CQ239" s="15"/>
      <c r="CR239" s="14"/>
      <c r="CS239" s="101"/>
      <c r="CT239" s="15"/>
      <c r="CU239" s="14"/>
      <c r="CV239" s="101"/>
      <c r="CW239" s="15"/>
      <c r="CX239" s="14"/>
      <c r="CY239" s="101"/>
      <c r="CZ239" s="15"/>
      <c r="DA239" s="14"/>
      <c r="DB239" s="101"/>
      <c r="DC239" s="15"/>
      <c r="DD239" s="14"/>
      <c r="DE239" s="101"/>
      <c r="DF239" s="15"/>
      <c r="DG239" s="14"/>
      <c r="DH239" s="101"/>
    </row>
    <row r="240" spans="1:112" s="35" customFormat="1" ht="15.75" x14ac:dyDescent="0.25">
      <c r="A240" s="59" t="s">
        <v>448</v>
      </c>
      <c r="B240" s="119">
        <f t="shared" si="259"/>
        <v>0</v>
      </c>
      <c r="C240" s="119">
        <f t="shared" si="259"/>
        <v>0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08"/>
      <c r="AM240" s="108"/>
      <c r="AN240" s="108"/>
      <c r="AO240" s="14"/>
      <c r="AP240" s="14"/>
      <c r="AQ240" s="101"/>
      <c r="AR240" s="14"/>
      <c r="AS240" s="14"/>
      <c r="AT240" s="101"/>
      <c r="AU240" s="14"/>
      <c r="AV240" s="14"/>
      <c r="AW240" s="101"/>
      <c r="AX240" s="14"/>
      <c r="AY240" s="14"/>
      <c r="AZ240" s="101"/>
      <c r="BA240" s="14"/>
      <c r="BB240" s="14"/>
      <c r="BC240" s="15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01"/>
      <c r="BP240" s="14"/>
      <c r="BQ240" s="14"/>
      <c r="BR240" s="101"/>
      <c r="BS240" s="14"/>
      <c r="BT240" s="14"/>
      <c r="BU240" s="101"/>
      <c r="BV240" s="14"/>
      <c r="BW240" s="14"/>
      <c r="BX240" s="101"/>
      <c r="BY240" s="14"/>
      <c r="BZ240" s="14"/>
      <c r="CA240" s="101"/>
      <c r="CB240" s="14"/>
      <c r="CC240" s="14"/>
      <c r="CD240" s="101"/>
      <c r="CE240" s="14"/>
      <c r="CF240" s="14"/>
      <c r="CG240" s="101"/>
      <c r="CH240" s="14"/>
      <c r="CI240" s="14"/>
      <c r="CJ240" s="101"/>
      <c r="CK240" s="15"/>
      <c r="CL240" s="14"/>
      <c r="CM240" s="101"/>
      <c r="CN240" s="15"/>
      <c r="CO240" s="14"/>
      <c r="CP240" s="101"/>
      <c r="CQ240" s="15"/>
      <c r="CR240" s="14"/>
      <c r="CS240" s="101"/>
      <c r="CT240" s="15"/>
      <c r="CU240" s="14"/>
      <c r="CV240" s="101"/>
      <c r="CW240" s="15"/>
      <c r="CX240" s="14"/>
      <c r="CY240" s="101"/>
      <c r="CZ240" s="15"/>
      <c r="DA240" s="14"/>
      <c r="DB240" s="101"/>
      <c r="DC240" s="15"/>
      <c r="DD240" s="14"/>
      <c r="DE240" s="101"/>
      <c r="DF240" s="15"/>
      <c r="DG240" s="14"/>
      <c r="DH240" s="101"/>
    </row>
    <row r="241" spans="1:112" s="35" customFormat="1" ht="15.75" x14ac:dyDescent="0.25">
      <c r="A241" s="59" t="s">
        <v>618</v>
      </c>
      <c r="B241" s="119">
        <f t="shared" si="259"/>
        <v>0</v>
      </c>
      <c r="C241" s="119">
        <f t="shared" si="259"/>
        <v>0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08"/>
      <c r="AM241" s="108"/>
      <c r="AN241" s="108"/>
      <c r="AO241" s="14"/>
      <c r="AP241" s="14"/>
      <c r="AQ241" s="101"/>
      <c r="AR241" s="14"/>
      <c r="AS241" s="14"/>
      <c r="AT241" s="101"/>
      <c r="AU241" s="14"/>
      <c r="AV241" s="14"/>
      <c r="AW241" s="101"/>
      <c r="AX241" s="14"/>
      <c r="AY241" s="14"/>
      <c r="AZ241" s="101"/>
      <c r="BA241" s="14"/>
      <c r="BB241" s="14"/>
      <c r="BC241" s="15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01"/>
      <c r="BP241" s="14"/>
      <c r="BQ241" s="14"/>
      <c r="BR241" s="101"/>
      <c r="BS241" s="14"/>
      <c r="BT241" s="14"/>
      <c r="BU241" s="101"/>
      <c r="BV241" s="14"/>
      <c r="BW241" s="14"/>
      <c r="BX241" s="14"/>
      <c r="BY241" s="14"/>
      <c r="BZ241" s="14"/>
      <c r="CA241" s="101"/>
      <c r="CB241" s="14"/>
      <c r="CC241" s="14"/>
      <c r="CD241" s="101"/>
      <c r="CE241" s="14"/>
      <c r="CF241" s="14"/>
      <c r="CG241" s="101"/>
      <c r="CH241" s="14"/>
      <c r="CI241" s="14"/>
      <c r="CJ241" s="101"/>
      <c r="CK241" s="15"/>
      <c r="CL241" s="14"/>
      <c r="CM241" s="101"/>
      <c r="CN241" s="15"/>
      <c r="CO241" s="14"/>
      <c r="CP241" s="101"/>
      <c r="CQ241" s="15"/>
      <c r="CR241" s="14"/>
      <c r="CS241" s="101"/>
      <c r="CT241" s="15"/>
      <c r="CU241" s="14"/>
      <c r="CV241" s="101"/>
      <c r="CW241" s="15"/>
      <c r="CX241" s="14"/>
      <c r="CY241" s="101"/>
      <c r="CZ241" s="15"/>
      <c r="DA241" s="14"/>
      <c r="DB241" s="101"/>
      <c r="DC241" s="15"/>
      <c r="DD241" s="14"/>
      <c r="DE241" s="101"/>
      <c r="DF241" s="15"/>
      <c r="DG241" s="14"/>
      <c r="DH241" s="101"/>
    </row>
    <row r="242" spans="1:112" s="35" customFormat="1" ht="15.75" x14ac:dyDescent="0.25">
      <c r="A242" s="59" t="s">
        <v>412</v>
      </c>
      <c r="B242" s="119">
        <f t="shared" si="259"/>
        <v>858.92600000000004</v>
      </c>
      <c r="C242" s="119">
        <f t="shared" si="259"/>
        <v>0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>
        <v>858.92600000000004</v>
      </c>
      <c r="AG242" s="14"/>
      <c r="AH242" s="14"/>
      <c r="AI242" s="14"/>
      <c r="AJ242" s="14"/>
      <c r="AK242" s="14"/>
      <c r="AL242" s="108"/>
      <c r="AM242" s="108"/>
      <c r="AN242" s="108"/>
      <c r="AO242" s="14"/>
      <c r="AP242" s="14"/>
      <c r="AQ242" s="101"/>
      <c r="AR242" s="14"/>
      <c r="AS242" s="14"/>
      <c r="AT242" s="101"/>
      <c r="AU242" s="14"/>
      <c r="AV242" s="14"/>
      <c r="AW242" s="101"/>
      <c r="AX242" s="14"/>
      <c r="AY242" s="14"/>
      <c r="AZ242" s="101"/>
      <c r="BA242" s="14"/>
      <c r="BB242" s="14"/>
      <c r="BC242" s="15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01"/>
      <c r="BP242" s="14"/>
      <c r="BQ242" s="14"/>
      <c r="BR242" s="101"/>
      <c r="BS242" s="14"/>
      <c r="BT242" s="14"/>
      <c r="BU242" s="101"/>
      <c r="BV242" s="14"/>
      <c r="BW242" s="14"/>
      <c r="BX242" s="101"/>
      <c r="BY242" s="14"/>
      <c r="BZ242" s="14"/>
      <c r="CA242" s="101"/>
      <c r="CB242" s="14"/>
      <c r="CC242" s="14"/>
      <c r="CD242" s="101"/>
      <c r="CE242" s="14"/>
      <c r="CF242" s="14"/>
      <c r="CG242" s="101"/>
      <c r="CH242" s="14"/>
      <c r="CI242" s="14"/>
      <c r="CJ242" s="101"/>
      <c r="CK242" s="15"/>
      <c r="CL242" s="14"/>
      <c r="CM242" s="101"/>
      <c r="CN242" s="15"/>
      <c r="CO242" s="14"/>
      <c r="CP242" s="101"/>
      <c r="CQ242" s="15"/>
      <c r="CR242" s="14"/>
      <c r="CS242" s="101"/>
      <c r="CT242" s="15"/>
      <c r="CU242" s="14"/>
      <c r="CV242" s="101"/>
      <c r="CW242" s="15"/>
      <c r="CX242" s="14"/>
      <c r="CY242" s="101"/>
      <c r="CZ242" s="15"/>
      <c r="DA242" s="14"/>
      <c r="DB242" s="101"/>
      <c r="DC242" s="15"/>
      <c r="DD242" s="14"/>
      <c r="DE242" s="101"/>
      <c r="DF242" s="15"/>
      <c r="DG242" s="14"/>
      <c r="DH242" s="101"/>
    </row>
    <row r="243" spans="1:112" s="35" customFormat="1" ht="15.75" x14ac:dyDescent="0.25">
      <c r="A243" s="59" t="s">
        <v>571</v>
      </c>
      <c r="B243" s="119">
        <f t="shared" si="259"/>
        <v>0</v>
      </c>
      <c r="C243" s="119">
        <f t="shared" si="259"/>
        <v>0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08"/>
      <c r="AM243" s="108"/>
      <c r="AN243" s="108"/>
      <c r="AO243" s="14"/>
      <c r="AP243" s="14"/>
      <c r="AQ243" s="101"/>
      <c r="AR243" s="14"/>
      <c r="AS243" s="14"/>
      <c r="AT243" s="101"/>
      <c r="AU243" s="14"/>
      <c r="AV243" s="14"/>
      <c r="AW243" s="101"/>
      <c r="AX243" s="14"/>
      <c r="AY243" s="14"/>
      <c r="AZ243" s="101"/>
      <c r="BA243" s="14"/>
      <c r="BB243" s="14"/>
      <c r="BC243" s="15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01"/>
      <c r="BP243" s="14"/>
      <c r="BQ243" s="14"/>
      <c r="BR243" s="101"/>
      <c r="BS243" s="14"/>
      <c r="BT243" s="14"/>
      <c r="BU243" s="101"/>
      <c r="BV243" s="14"/>
      <c r="BW243" s="14"/>
      <c r="BX243" s="101"/>
      <c r="BY243" s="14"/>
      <c r="BZ243" s="14"/>
      <c r="CA243" s="101"/>
      <c r="CB243" s="14"/>
      <c r="CC243" s="14"/>
      <c r="CD243" s="101"/>
      <c r="CE243" s="14"/>
      <c r="CF243" s="14"/>
      <c r="CG243" s="101"/>
      <c r="CH243" s="14"/>
      <c r="CI243" s="14"/>
      <c r="CJ243" s="101"/>
      <c r="CK243" s="15"/>
      <c r="CL243" s="14"/>
      <c r="CM243" s="101"/>
      <c r="CN243" s="15"/>
      <c r="CO243" s="14"/>
      <c r="CP243" s="101"/>
      <c r="CQ243" s="15"/>
      <c r="CR243" s="14"/>
      <c r="CS243" s="101"/>
      <c r="CT243" s="15"/>
      <c r="CU243" s="14"/>
      <c r="CV243" s="101"/>
      <c r="CW243" s="15"/>
      <c r="CX243" s="14"/>
      <c r="CY243" s="101"/>
      <c r="CZ243" s="15"/>
      <c r="DA243" s="14"/>
      <c r="DB243" s="101"/>
      <c r="DC243" s="15"/>
      <c r="DD243" s="14"/>
      <c r="DE243" s="101"/>
      <c r="DF243" s="15"/>
      <c r="DG243" s="14"/>
      <c r="DH243" s="101"/>
    </row>
    <row r="244" spans="1:112" s="35" customFormat="1" ht="15.75" x14ac:dyDescent="0.25">
      <c r="A244" s="59" t="s">
        <v>398</v>
      </c>
      <c r="B244" s="119">
        <f t="shared" si="259"/>
        <v>3246.3999999999996</v>
      </c>
      <c r="C244" s="119">
        <f t="shared" si="259"/>
        <v>1000</v>
      </c>
      <c r="D244" s="14">
        <f>C244/B244*100</f>
        <v>30.803351404632828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>
        <v>2038.1</v>
      </c>
      <c r="AJ244" s="14">
        <v>1000</v>
      </c>
      <c r="AK244" s="14">
        <f>AJ244/AI244*100</f>
        <v>49.065305922182425</v>
      </c>
      <c r="AL244" s="108"/>
      <c r="AM244" s="108"/>
      <c r="AN244" s="108"/>
      <c r="AO244" s="14"/>
      <c r="AP244" s="14"/>
      <c r="AQ244" s="101"/>
      <c r="AR244" s="14"/>
      <c r="AS244" s="14"/>
      <c r="AT244" s="101"/>
      <c r="AU244" s="14"/>
      <c r="AV244" s="14"/>
      <c r="AW244" s="101"/>
      <c r="AX244" s="14"/>
      <c r="AY244" s="14"/>
      <c r="AZ244" s="101"/>
      <c r="BA244" s="14"/>
      <c r="BB244" s="14"/>
      <c r="BC244" s="15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01"/>
      <c r="BP244" s="14"/>
      <c r="BQ244" s="14"/>
      <c r="BR244" s="101"/>
      <c r="BS244" s="14"/>
      <c r="BT244" s="14"/>
      <c r="BU244" s="101"/>
      <c r="BV244" s="15">
        <v>1208.3</v>
      </c>
      <c r="BW244" s="14"/>
      <c r="BX244" s="101"/>
      <c r="BY244" s="14"/>
      <c r="BZ244" s="14"/>
      <c r="CA244" s="101"/>
      <c r="CB244" s="14"/>
      <c r="CC244" s="14"/>
      <c r="CD244" s="101"/>
      <c r="CE244" s="14"/>
      <c r="CF244" s="14"/>
      <c r="CG244" s="101"/>
      <c r="CH244" s="14"/>
      <c r="CI244" s="14"/>
      <c r="CJ244" s="101"/>
      <c r="CK244" s="15"/>
      <c r="CL244" s="14"/>
      <c r="CM244" s="101"/>
      <c r="CN244" s="15"/>
      <c r="CO244" s="14"/>
      <c r="CP244" s="101"/>
      <c r="CQ244" s="15"/>
      <c r="CR244" s="14"/>
      <c r="CS244" s="101"/>
      <c r="CT244" s="15"/>
      <c r="CU244" s="14"/>
      <c r="CV244" s="101"/>
      <c r="CW244" s="15"/>
      <c r="CX244" s="14"/>
      <c r="CY244" s="101"/>
      <c r="CZ244" s="15"/>
      <c r="DA244" s="14"/>
      <c r="DB244" s="101"/>
      <c r="DC244" s="15"/>
      <c r="DD244" s="14"/>
      <c r="DE244" s="101"/>
      <c r="DF244" s="15"/>
      <c r="DG244" s="14"/>
      <c r="DH244" s="101"/>
    </row>
    <row r="245" spans="1:112" s="35" customFormat="1" ht="15.75" x14ac:dyDescent="0.25">
      <c r="A245" s="59" t="s">
        <v>619</v>
      </c>
      <c r="B245" s="119">
        <f t="shared" si="259"/>
        <v>0</v>
      </c>
      <c r="C245" s="119">
        <f t="shared" si="259"/>
        <v>0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08"/>
      <c r="AM245" s="108"/>
      <c r="AN245" s="108"/>
      <c r="AO245" s="14"/>
      <c r="AP245" s="14"/>
      <c r="AQ245" s="101"/>
      <c r="AR245" s="14"/>
      <c r="AS245" s="14"/>
      <c r="AT245" s="101"/>
      <c r="AU245" s="14"/>
      <c r="AV245" s="14"/>
      <c r="AW245" s="101"/>
      <c r="AX245" s="14"/>
      <c r="AY245" s="14"/>
      <c r="AZ245" s="101"/>
      <c r="BA245" s="14"/>
      <c r="BB245" s="14"/>
      <c r="BC245" s="15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01"/>
      <c r="BP245" s="14"/>
      <c r="BQ245" s="14"/>
      <c r="BR245" s="101"/>
      <c r="BS245" s="14"/>
      <c r="BT245" s="14"/>
      <c r="BU245" s="101"/>
      <c r="BV245" s="14"/>
      <c r="BW245" s="14"/>
      <c r="BX245" s="101"/>
      <c r="BY245" s="14"/>
      <c r="BZ245" s="14"/>
      <c r="CA245" s="101"/>
      <c r="CB245" s="14"/>
      <c r="CC245" s="14"/>
      <c r="CD245" s="101"/>
      <c r="CE245" s="14"/>
      <c r="CF245" s="14"/>
      <c r="CG245" s="101"/>
      <c r="CH245" s="14"/>
      <c r="CI245" s="14"/>
      <c r="CJ245" s="101"/>
      <c r="CK245" s="15"/>
      <c r="CL245" s="14"/>
      <c r="CM245" s="101"/>
      <c r="CN245" s="15"/>
      <c r="CO245" s="14"/>
      <c r="CP245" s="101"/>
      <c r="CQ245" s="15"/>
      <c r="CR245" s="14"/>
      <c r="CS245" s="101"/>
      <c r="CT245" s="15"/>
      <c r="CU245" s="14"/>
      <c r="CV245" s="101"/>
      <c r="CW245" s="15"/>
      <c r="CX245" s="14"/>
      <c r="CY245" s="101"/>
      <c r="CZ245" s="15"/>
      <c r="DA245" s="14"/>
      <c r="DB245" s="101"/>
      <c r="DC245" s="15"/>
      <c r="DD245" s="14"/>
      <c r="DE245" s="101"/>
      <c r="DF245" s="15"/>
      <c r="DG245" s="14"/>
      <c r="DH245" s="101"/>
    </row>
    <row r="246" spans="1:112" s="35" customFormat="1" ht="15.75" x14ac:dyDescent="0.25">
      <c r="A246" s="59" t="s">
        <v>620</v>
      </c>
      <c r="B246" s="119">
        <f t="shared" si="259"/>
        <v>827.07500000000005</v>
      </c>
      <c r="C246" s="119">
        <f t="shared" si="259"/>
        <v>0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>
        <v>827.07500000000005</v>
      </c>
      <c r="AG246" s="14"/>
      <c r="AH246" s="14"/>
      <c r="AI246" s="14"/>
      <c r="AJ246" s="14"/>
      <c r="AK246" s="14"/>
      <c r="AL246" s="108"/>
      <c r="AM246" s="108"/>
      <c r="AN246" s="108"/>
      <c r="AO246" s="14"/>
      <c r="AP246" s="14"/>
      <c r="AQ246" s="101"/>
      <c r="AR246" s="14"/>
      <c r="AS246" s="14"/>
      <c r="AT246" s="101"/>
      <c r="AU246" s="14"/>
      <c r="AV246" s="14"/>
      <c r="AW246" s="101"/>
      <c r="AX246" s="14"/>
      <c r="AY246" s="14"/>
      <c r="AZ246" s="101"/>
      <c r="BA246" s="14"/>
      <c r="BB246" s="14"/>
      <c r="BC246" s="15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01"/>
      <c r="BP246" s="14"/>
      <c r="BQ246" s="14"/>
      <c r="BR246" s="101"/>
      <c r="BS246" s="14"/>
      <c r="BT246" s="14"/>
      <c r="BU246" s="101"/>
      <c r="BV246" s="14"/>
      <c r="BW246" s="14"/>
      <c r="BX246" s="101"/>
      <c r="BY246" s="14"/>
      <c r="BZ246" s="14"/>
      <c r="CA246" s="101"/>
      <c r="CB246" s="14"/>
      <c r="CC246" s="14"/>
      <c r="CD246" s="101"/>
      <c r="CE246" s="14"/>
      <c r="CF246" s="14"/>
      <c r="CG246" s="101"/>
      <c r="CH246" s="14"/>
      <c r="CI246" s="14"/>
      <c r="CJ246" s="101"/>
      <c r="CK246" s="15"/>
      <c r="CL246" s="14"/>
      <c r="CM246" s="101"/>
      <c r="CN246" s="15"/>
      <c r="CO246" s="14"/>
      <c r="CP246" s="101"/>
      <c r="CQ246" s="15"/>
      <c r="CR246" s="14"/>
      <c r="CS246" s="101"/>
      <c r="CT246" s="15"/>
      <c r="CU246" s="14"/>
      <c r="CV246" s="101"/>
      <c r="CW246" s="15"/>
      <c r="CX246" s="14"/>
      <c r="CY246" s="101"/>
      <c r="CZ246" s="15"/>
      <c r="DA246" s="14"/>
      <c r="DB246" s="101"/>
      <c r="DC246" s="15"/>
      <c r="DD246" s="14"/>
      <c r="DE246" s="101"/>
      <c r="DF246" s="15"/>
      <c r="DG246" s="14"/>
      <c r="DH246" s="101"/>
    </row>
    <row r="247" spans="1:112" s="35" customFormat="1" ht="15.75" x14ac:dyDescent="0.25">
      <c r="A247" s="59" t="s">
        <v>397</v>
      </c>
      <c r="B247" s="119">
        <f t="shared" si="259"/>
        <v>0</v>
      </c>
      <c r="C247" s="119">
        <f t="shared" si="259"/>
        <v>0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08"/>
      <c r="AM247" s="108"/>
      <c r="AN247" s="108"/>
      <c r="AO247" s="14"/>
      <c r="AP247" s="14"/>
      <c r="AQ247" s="101"/>
      <c r="AR247" s="14"/>
      <c r="AS247" s="14"/>
      <c r="AT247" s="101"/>
      <c r="AU247" s="14"/>
      <c r="AV247" s="14"/>
      <c r="AW247" s="101"/>
      <c r="AX247" s="14"/>
      <c r="AY247" s="14"/>
      <c r="AZ247" s="101"/>
      <c r="BA247" s="14"/>
      <c r="BB247" s="14"/>
      <c r="BC247" s="15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01"/>
      <c r="BP247" s="14"/>
      <c r="BQ247" s="14"/>
      <c r="BR247" s="101"/>
      <c r="BS247" s="14"/>
      <c r="BT247" s="14"/>
      <c r="BU247" s="101"/>
      <c r="BV247" s="14"/>
      <c r="BW247" s="14"/>
      <c r="BX247" s="101"/>
      <c r="BY247" s="14"/>
      <c r="BZ247" s="14"/>
      <c r="CA247" s="101"/>
      <c r="CB247" s="14"/>
      <c r="CC247" s="14"/>
      <c r="CD247" s="101"/>
      <c r="CE247" s="14"/>
      <c r="CF247" s="14"/>
      <c r="CG247" s="101"/>
      <c r="CH247" s="14"/>
      <c r="CI247" s="14"/>
      <c r="CJ247" s="101"/>
      <c r="CK247" s="15"/>
      <c r="CL247" s="14"/>
      <c r="CM247" s="101"/>
      <c r="CN247" s="15"/>
      <c r="CO247" s="14"/>
      <c r="CP247" s="101"/>
      <c r="CQ247" s="15"/>
      <c r="CR247" s="14"/>
      <c r="CS247" s="101"/>
      <c r="CT247" s="15"/>
      <c r="CU247" s="14"/>
      <c r="CV247" s="101"/>
      <c r="CW247" s="15"/>
      <c r="CX247" s="14"/>
      <c r="CY247" s="101"/>
      <c r="CZ247" s="15"/>
      <c r="DA247" s="14"/>
      <c r="DB247" s="101"/>
      <c r="DC247" s="15"/>
      <c r="DD247" s="14"/>
      <c r="DE247" s="101"/>
      <c r="DF247" s="15"/>
      <c r="DG247" s="14"/>
      <c r="DH247" s="101"/>
    </row>
    <row r="248" spans="1:112" s="35" customFormat="1" ht="15.75" x14ac:dyDescent="0.25">
      <c r="A248" s="59" t="s">
        <v>621</v>
      </c>
      <c r="B248" s="119">
        <f t="shared" si="259"/>
        <v>866.44200000000001</v>
      </c>
      <c r="C248" s="119">
        <f t="shared" si="259"/>
        <v>0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>
        <v>866.44200000000001</v>
      </c>
      <c r="AG248" s="14"/>
      <c r="AH248" s="14"/>
      <c r="AI248" s="14"/>
      <c r="AJ248" s="14"/>
      <c r="AK248" s="14"/>
      <c r="AL248" s="108"/>
      <c r="AM248" s="108"/>
      <c r="AN248" s="108"/>
      <c r="AO248" s="14"/>
      <c r="AP248" s="14"/>
      <c r="AQ248" s="101"/>
      <c r="AR248" s="14"/>
      <c r="AS248" s="14"/>
      <c r="AT248" s="101"/>
      <c r="AU248" s="14"/>
      <c r="AV248" s="14"/>
      <c r="AW248" s="101"/>
      <c r="AX248" s="14"/>
      <c r="AY248" s="14"/>
      <c r="AZ248" s="101"/>
      <c r="BA248" s="14"/>
      <c r="BB248" s="14"/>
      <c r="BC248" s="15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01"/>
      <c r="BP248" s="14"/>
      <c r="BQ248" s="14"/>
      <c r="BR248" s="101"/>
      <c r="BS248" s="14"/>
      <c r="BT248" s="14"/>
      <c r="BU248" s="101"/>
      <c r="BV248" s="14"/>
      <c r="BW248" s="14"/>
      <c r="BX248" s="101"/>
      <c r="BY248" s="14"/>
      <c r="BZ248" s="14"/>
      <c r="CA248" s="101"/>
      <c r="CB248" s="14"/>
      <c r="CC248" s="14"/>
      <c r="CD248" s="101"/>
      <c r="CE248" s="14"/>
      <c r="CF248" s="14"/>
      <c r="CG248" s="101"/>
      <c r="CH248" s="14"/>
      <c r="CI248" s="14"/>
      <c r="CJ248" s="101"/>
      <c r="CK248" s="15"/>
      <c r="CL248" s="14"/>
      <c r="CM248" s="101"/>
      <c r="CN248" s="15"/>
      <c r="CO248" s="14"/>
      <c r="CP248" s="101"/>
      <c r="CQ248" s="15"/>
      <c r="CR248" s="14"/>
      <c r="CS248" s="101"/>
      <c r="CT248" s="15"/>
      <c r="CU248" s="14"/>
      <c r="CV248" s="101"/>
      <c r="CW248" s="15"/>
      <c r="CX248" s="14"/>
      <c r="CY248" s="101"/>
      <c r="CZ248" s="15"/>
      <c r="DA248" s="14"/>
      <c r="DB248" s="101"/>
      <c r="DC248" s="15"/>
      <c r="DD248" s="14"/>
      <c r="DE248" s="101"/>
      <c r="DF248" s="15"/>
      <c r="DG248" s="14"/>
      <c r="DH248" s="101"/>
    </row>
    <row r="249" spans="1:112" s="35" customFormat="1" ht="15.75" x14ac:dyDescent="0.25">
      <c r="A249" s="59" t="s">
        <v>622</v>
      </c>
      <c r="B249" s="119">
        <f t="shared" si="259"/>
        <v>866.976</v>
      </c>
      <c r="C249" s="119">
        <f t="shared" si="259"/>
        <v>0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>
        <v>866.976</v>
      </c>
      <c r="AG249" s="14"/>
      <c r="AH249" s="14"/>
      <c r="AI249" s="14"/>
      <c r="AJ249" s="14"/>
      <c r="AK249" s="14"/>
      <c r="AL249" s="108"/>
      <c r="AM249" s="108"/>
      <c r="AN249" s="108"/>
      <c r="AO249" s="14"/>
      <c r="AP249" s="14"/>
      <c r="AQ249" s="101"/>
      <c r="AR249" s="14"/>
      <c r="AS249" s="14"/>
      <c r="AT249" s="101"/>
      <c r="AU249" s="14"/>
      <c r="AV249" s="14"/>
      <c r="AW249" s="101"/>
      <c r="AX249" s="14"/>
      <c r="AY249" s="14"/>
      <c r="AZ249" s="101"/>
      <c r="BA249" s="14"/>
      <c r="BB249" s="14"/>
      <c r="BC249" s="15"/>
      <c r="BD249" s="14"/>
      <c r="BE249" s="14"/>
      <c r="BF249" s="101"/>
      <c r="BG249" s="14"/>
      <c r="BH249" s="14"/>
      <c r="BI249" s="101"/>
      <c r="BJ249" s="14"/>
      <c r="BK249" s="14"/>
      <c r="BL249" s="101"/>
      <c r="BM249" s="14"/>
      <c r="BN249" s="14"/>
      <c r="BO249" s="101"/>
      <c r="BP249" s="14"/>
      <c r="BQ249" s="14"/>
      <c r="BR249" s="101"/>
      <c r="BS249" s="14"/>
      <c r="BT249" s="14"/>
      <c r="BU249" s="101"/>
      <c r="BV249" s="14"/>
      <c r="BW249" s="14"/>
      <c r="BX249" s="101"/>
      <c r="BY249" s="14"/>
      <c r="BZ249" s="14"/>
      <c r="CA249" s="101"/>
      <c r="CB249" s="14"/>
      <c r="CC249" s="14"/>
      <c r="CD249" s="101"/>
      <c r="CE249" s="14"/>
      <c r="CF249" s="14"/>
      <c r="CG249" s="101"/>
      <c r="CH249" s="14"/>
      <c r="CI249" s="14"/>
      <c r="CJ249" s="101"/>
      <c r="CK249" s="15"/>
      <c r="CL249" s="14"/>
      <c r="CM249" s="101"/>
      <c r="CN249" s="15"/>
      <c r="CO249" s="14"/>
      <c r="CP249" s="101"/>
      <c r="CQ249" s="15"/>
      <c r="CR249" s="14"/>
      <c r="CS249" s="101"/>
      <c r="CT249" s="15"/>
      <c r="CU249" s="14"/>
      <c r="CV249" s="101"/>
      <c r="CW249" s="15"/>
      <c r="CX249" s="14"/>
      <c r="CY249" s="101"/>
      <c r="CZ249" s="15"/>
      <c r="DA249" s="14"/>
      <c r="DB249" s="101"/>
      <c r="DC249" s="15"/>
      <c r="DD249" s="14"/>
      <c r="DE249" s="101"/>
      <c r="DF249" s="15"/>
      <c r="DG249" s="14"/>
      <c r="DH249" s="101"/>
    </row>
    <row r="250" spans="1:112" s="77" customFormat="1" ht="31.5" x14ac:dyDescent="0.25">
      <c r="A250" s="78" t="s">
        <v>435</v>
      </c>
      <c r="B250" s="118">
        <f t="shared" si="259"/>
        <v>91336.341400000005</v>
      </c>
      <c r="C250" s="118">
        <f t="shared" si="259"/>
        <v>9811.7713699999986</v>
      </c>
      <c r="D250" s="82">
        <f t="shared" ref="D250" si="300">C250/B250*100</f>
        <v>10.742461565249425</v>
      </c>
      <c r="E250" s="84">
        <f t="shared" ref="E250:AP250" si="301">E251+E252+E253+E254+E255+E256+E257+E258+E259+E260</f>
        <v>0</v>
      </c>
      <c r="F250" s="84">
        <f t="shared" si="301"/>
        <v>0</v>
      </c>
      <c r="G250" s="84">
        <f t="shared" si="301"/>
        <v>0</v>
      </c>
      <c r="H250" s="84">
        <f t="shared" si="301"/>
        <v>0</v>
      </c>
      <c r="I250" s="84">
        <f t="shared" si="301"/>
        <v>0</v>
      </c>
      <c r="J250" s="84">
        <f t="shared" si="301"/>
        <v>0</v>
      </c>
      <c r="K250" s="84">
        <f t="shared" si="301"/>
        <v>0</v>
      </c>
      <c r="L250" s="84">
        <f t="shared" si="301"/>
        <v>0</v>
      </c>
      <c r="M250" s="84">
        <f t="shared" si="301"/>
        <v>0</v>
      </c>
      <c r="N250" s="84">
        <f t="shared" si="301"/>
        <v>0</v>
      </c>
      <c r="O250" s="84">
        <f t="shared" si="301"/>
        <v>0</v>
      </c>
      <c r="P250" s="84">
        <f t="shared" si="301"/>
        <v>0</v>
      </c>
      <c r="Q250" s="84">
        <f t="shared" si="301"/>
        <v>0</v>
      </c>
      <c r="R250" s="84">
        <f t="shared" si="301"/>
        <v>0</v>
      </c>
      <c r="S250" s="84">
        <f t="shared" si="301"/>
        <v>0</v>
      </c>
      <c r="T250" s="84">
        <f t="shared" si="301"/>
        <v>1411.3</v>
      </c>
      <c r="U250" s="84">
        <f t="shared" si="301"/>
        <v>423.4</v>
      </c>
      <c r="V250" s="84">
        <f>U250/T250*100</f>
        <v>30.000708566569827</v>
      </c>
      <c r="W250" s="84">
        <f t="shared" si="301"/>
        <v>102.04082</v>
      </c>
      <c r="X250" s="84">
        <f t="shared" si="301"/>
        <v>102.04083</v>
      </c>
      <c r="Y250" s="82">
        <f>X250/W250*100</f>
        <v>100.00000979999966</v>
      </c>
      <c r="Z250" s="84">
        <f t="shared" si="301"/>
        <v>51.020409999999998</v>
      </c>
      <c r="AA250" s="84">
        <f t="shared" si="301"/>
        <v>51.020409999999998</v>
      </c>
      <c r="AB250" s="82">
        <f>AA250/Z250*100</f>
        <v>100</v>
      </c>
      <c r="AC250" s="84">
        <f t="shared" si="301"/>
        <v>0</v>
      </c>
      <c r="AD250" s="84">
        <f t="shared" si="301"/>
        <v>0</v>
      </c>
      <c r="AE250" s="84">
        <f t="shared" si="301"/>
        <v>0</v>
      </c>
      <c r="AF250" s="84">
        <f>SUM(AF251:AF261)</f>
        <v>3369.5001699999998</v>
      </c>
      <c r="AG250" s="84">
        <f t="shared" si="301"/>
        <v>0</v>
      </c>
      <c r="AH250" s="84">
        <f t="shared" si="301"/>
        <v>0</v>
      </c>
      <c r="AI250" s="84">
        <f t="shared" si="301"/>
        <v>1292.5999999999999</v>
      </c>
      <c r="AJ250" s="84">
        <f t="shared" si="301"/>
        <v>0</v>
      </c>
      <c r="AK250" s="84">
        <f t="shared" si="301"/>
        <v>0</v>
      </c>
      <c r="AL250" s="84">
        <f t="shared" si="301"/>
        <v>14044.5</v>
      </c>
      <c r="AM250" s="84">
        <f t="shared" si="301"/>
        <v>5059.9772999999996</v>
      </c>
      <c r="AN250" s="84">
        <f t="shared" si="64"/>
        <v>36.028176866388975</v>
      </c>
      <c r="AO250" s="84">
        <f t="shared" si="301"/>
        <v>0</v>
      </c>
      <c r="AP250" s="84">
        <f t="shared" si="301"/>
        <v>0</v>
      </c>
      <c r="AQ250" s="84">
        <f t="shared" ref="AQ250:CG250" si="302">AQ251+AQ252+AQ253+AQ254+AQ255+AQ256+AQ257+AQ258+AQ259+AQ260</f>
        <v>0</v>
      </c>
      <c r="AR250" s="84">
        <f t="shared" si="302"/>
        <v>0</v>
      </c>
      <c r="AS250" s="84">
        <f t="shared" si="302"/>
        <v>0</v>
      </c>
      <c r="AT250" s="84">
        <f t="shared" si="302"/>
        <v>0</v>
      </c>
      <c r="AU250" s="84">
        <f t="shared" si="302"/>
        <v>0</v>
      </c>
      <c r="AV250" s="84">
        <f t="shared" si="302"/>
        <v>0</v>
      </c>
      <c r="AW250" s="84">
        <f t="shared" si="302"/>
        <v>0</v>
      </c>
      <c r="AX250" s="84">
        <f t="shared" si="302"/>
        <v>0</v>
      </c>
      <c r="AY250" s="84">
        <f t="shared" si="302"/>
        <v>0</v>
      </c>
      <c r="AZ250" s="84">
        <f t="shared" si="302"/>
        <v>0</v>
      </c>
      <c r="BA250" s="84">
        <f t="shared" si="302"/>
        <v>3380.9</v>
      </c>
      <c r="BB250" s="84">
        <f t="shared" si="302"/>
        <v>1569.52925</v>
      </c>
      <c r="BC250" s="84">
        <f t="shared" si="82"/>
        <v>46.423415362773227</v>
      </c>
      <c r="BD250" s="84">
        <f t="shared" si="302"/>
        <v>53922.38</v>
      </c>
      <c r="BE250" s="84">
        <f t="shared" si="302"/>
        <v>0</v>
      </c>
      <c r="BF250" s="84">
        <f t="shared" si="302"/>
        <v>0</v>
      </c>
      <c r="BG250" s="84">
        <f t="shared" si="302"/>
        <v>0</v>
      </c>
      <c r="BH250" s="84">
        <f t="shared" si="302"/>
        <v>0</v>
      </c>
      <c r="BI250" s="84">
        <f t="shared" si="302"/>
        <v>0</v>
      </c>
      <c r="BJ250" s="84">
        <f t="shared" si="302"/>
        <v>0</v>
      </c>
      <c r="BK250" s="84">
        <f t="shared" si="302"/>
        <v>0</v>
      </c>
      <c r="BL250" s="84">
        <f t="shared" si="302"/>
        <v>0</v>
      </c>
      <c r="BM250" s="84">
        <f t="shared" si="302"/>
        <v>0</v>
      </c>
      <c r="BN250" s="84">
        <f t="shared" si="302"/>
        <v>0</v>
      </c>
      <c r="BO250" s="84">
        <f t="shared" si="302"/>
        <v>0</v>
      </c>
      <c r="BP250" s="84">
        <f t="shared" si="302"/>
        <v>0</v>
      </c>
      <c r="BQ250" s="84">
        <f t="shared" si="302"/>
        <v>0</v>
      </c>
      <c r="BR250" s="84">
        <f t="shared" si="302"/>
        <v>0</v>
      </c>
      <c r="BS250" s="84">
        <f t="shared" si="302"/>
        <v>0</v>
      </c>
      <c r="BT250" s="84">
        <f t="shared" si="302"/>
        <v>0</v>
      </c>
      <c r="BU250" s="84">
        <f t="shared" si="302"/>
        <v>0</v>
      </c>
      <c r="BV250" s="84">
        <f t="shared" si="302"/>
        <v>1019.0999999999999</v>
      </c>
      <c r="BW250" s="84">
        <f t="shared" si="302"/>
        <v>255.12858</v>
      </c>
      <c r="BX250" s="82">
        <f t="shared" ref="BX250" si="303">BW250/BV250*100</f>
        <v>25.034695319399475</v>
      </c>
      <c r="BY250" s="84">
        <f t="shared" si="302"/>
        <v>0</v>
      </c>
      <c r="BZ250" s="84">
        <f t="shared" si="302"/>
        <v>0</v>
      </c>
      <c r="CA250" s="84">
        <f t="shared" si="302"/>
        <v>0</v>
      </c>
      <c r="CB250" s="84">
        <f t="shared" si="302"/>
        <v>0</v>
      </c>
      <c r="CC250" s="84">
        <f t="shared" si="302"/>
        <v>0</v>
      </c>
      <c r="CD250" s="84">
        <f t="shared" si="302"/>
        <v>0</v>
      </c>
      <c r="CE250" s="84">
        <f t="shared" si="302"/>
        <v>0</v>
      </c>
      <c r="CF250" s="84">
        <f t="shared" si="302"/>
        <v>0</v>
      </c>
      <c r="CG250" s="84">
        <f t="shared" si="302"/>
        <v>0</v>
      </c>
      <c r="CH250" s="84">
        <f t="shared" ref="CH250:CV250" si="304">CH251+CH252+CH253+CH254+CH255+CH256+CH257+CH258+CH259+CH260</f>
        <v>0</v>
      </c>
      <c r="CI250" s="84">
        <f t="shared" si="304"/>
        <v>0</v>
      </c>
      <c r="CJ250" s="84">
        <f t="shared" si="304"/>
        <v>0</v>
      </c>
      <c r="CK250" s="84">
        <f t="shared" si="304"/>
        <v>0</v>
      </c>
      <c r="CL250" s="84">
        <f t="shared" si="304"/>
        <v>0</v>
      </c>
      <c r="CM250" s="84">
        <f t="shared" si="304"/>
        <v>0</v>
      </c>
      <c r="CN250" s="84">
        <f t="shared" si="304"/>
        <v>6623.7</v>
      </c>
      <c r="CO250" s="84">
        <f t="shared" si="304"/>
        <v>2350.6750000000002</v>
      </c>
      <c r="CP250" s="84">
        <f t="shared" si="67"/>
        <v>35.488850642390204</v>
      </c>
      <c r="CQ250" s="84">
        <f t="shared" si="304"/>
        <v>0</v>
      </c>
      <c r="CR250" s="84">
        <f t="shared" si="304"/>
        <v>0</v>
      </c>
      <c r="CS250" s="84">
        <f t="shared" si="304"/>
        <v>0</v>
      </c>
      <c r="CT250" s="84">
        <f t="shared" si="304"/>
        <v>0</v>
      </c>
      <c r="CU250" s="84">
        <f t="shared" si="304"/>
        <v>0</v>
      </c>
      <c r="CV250" s="84">
        <f t="shared" si="304"/>
        <v>0</v>
      </c>
      <c r="CW250" s="84">
        <f t="shared" ref="CW250:CY250" si="305">CW251+CW252+CW253+CW254+CW255+CW256+CW257+CW258+CW259+CW260</f>
        <v>3920.5</v>
      </c>
      <c r="CX250" s="84">
        <f t="shared" si="305"/>
        <v>0</v>
      </c>
      <c r="CY250" s="84">
        <f t="shared" si="305"/>
        <v>0</v>
      </c>
      <c r="CZ250" s="84">
        <f t="shared" ref="CZ250:DB250" si="306">CZ251+CZ252+CZ253+CZ254+CZ255+CZ256+CZ257+CZ258+CZ259+CZ260</f>
        <v>0</v>
      </c>
      <c r="DA250" s="84">
        <f t="shared" si="306"/>
        <v>0</v>
      </c>
      <c r="DB250" s="84">
        <f t="shared" si="306"/>
        <v>0</v>
      </c>
      <c r="DC250" s="84">
        <f t="shared" ref="DC250:DE250" si="307">DC251+DC252+DC253+DC254+DC255+DC256+DC257+DC258+DC259+DC260</f>
        <v>630.1</v>
      </c>
      <c r="DD250" s="84">
        <f t="shared" si="307"/>
        <v>0</v>
      </c>
      <c r="DE250" s="84">
        <f t="shared" si="307"/>
        <v>0</v>
      </c>
      <c r="DF250" s="84">
        <f t="shared" ref="DF250:DH250" si="308">DF251+DF252+DF253+DF254+DF255+DF256+DF257+DF258+DF259+DF260</f>
        <v>1568.7</v>
      </c>
      <c r="DG250" s="84">
        <f t="shared" si="308"/>
        <v>0</v>
      </c>
      <c r="DH250" s="84">
        <f t="shared" si="308"/>
        <v>0</v>
      </c>
    </row>
    <row r="251" spans="1:112" s="35" customFormat="1" ht="17.25" customHeight="1" x14ac:dyDescent="0.25">
      <c r="A251" s="59" t="s">
        <v>396</v>
      </c>
      <c r="B251" s="119">
        <f t="shared" si="259"/>
        <v>31732.76123</v>
      </c>
      <c r="C251" s="119">
        <f t="shared" si="259"/>
        <v>9556.6427899999981</v>
      </c>
      <c r="D251" s="82">
        <f t="shared" si="58"/>
        <v>30.116013922435446</v>
      </c>
      <c r="E251" s="14"/>
      <c r="F251" s="14"/>
      <c r="G251" s="14"/>
      <c r="H251" s="15"/>
      <c r="I251" s="15"/>
      <c r="J251" s="14"/>
      <c r="K251" s="14"/>
      <c r="L251" s="14"/>
      <c r="M251" s="15"/>
      <c r="N251" s="14"/>
      <c r="O251" s="14"/>
      <c r="P251" s="15"/>
      <c r="Q251" s="15">
        <v>0</v>
      </c>
      <c r="R251" s="15">
        <v>0</v>
      </c>
      <c r="S251" s="14"/>
      <c r="T251" s="15">
        <v>1411.3</v>
      </c>
      <c r="U251" s="15">
        <v>423.4</v>
      </c>
      <c r="V251" s="15">
        <f>U251/T251*100</f>
        <v>30.000708566569827</v>
      </c>
      <c r="W251" s="15">
        <v>102.04082</v>
      </c>
      <c r="X251" s="15">
        <v>102.04083</v>
      </c>
      <c r="Y251" s="14">
        <f>X251/W251*100</f>
        <v>100.00000979999966</v>
      </c>
      <c r="Z251" s="15">
        <v>51.020409999999998</v>
      </c>
      <c r="AA251" s="15">
        <v>51.020409999999998</v>
      </c>
      <c r="AB251" s="14">
        <f>AA251/Z251*100</f>
        <v>100</v>
      </c>
      <c r="AC251" s="15"/>
      <c r="AD251" s="15"/>
      <c r="AE251" s="14"/>
      <c r="AF251" s="14"/>
      <c r="AG251" s="14"/>
      <c r="AH251" s="14"/>
      <c r="AI251" s="15">
        <v>0</v>
      </c>
      <c r="AJ251" s="15"/>
      <c r="AK251" s="14"/>
      <c r="AL251" s="15">
        <v>14044.5</v>
      </c>
      <c r="AM251" s="15">
        <v>5059.9772999999996</v>
      </c>
      <c r="AN251" s="15">
        <f t="shared" si="64"/>
        <v>36.028176866388975</v>
      </c>
      <c r="AO251" s="15"/>
      <c r="AP251" s="15"/>
      <c r="AQ251" s="15"/>
      <c r="AR251" s="15"/>
      <c r="AS251" s="15"/>
      <c r="AT251" s="15"/>
      <c r="AU251" s="15"/>
      <c r="AV251" s="15"/>
      <c r="AW251" s="100"/>
      <c r="AX251" s="15"/>
      <c r="AY251" s="15"/>
      <c r="AZ251" s="100"/>
      <c r="BA251" s="15">
        <v>3380.9</v>
      </c>
      <c r="BB251" s="15">
        <v>1569.52925</v>
      </c>
      <c r="BC251" s="15">
        <f t="shared" si="82"/>
        <v>46.423415362773227</v>
      </c>
      <c r="BD251" s="15"/>
      <c r="BE251" s="100"/>
      <c r="BF251" s="100"/>
      <c r="BG251" s="15"/>
      <c r="BH251" s="100"/>
      <c r="BI251" s="100"/>
      <c r="BJ251" s="15"/>
      <c r="BK251" s="100"/>
      <c r="BL251" s="100"/>
      <c r="BM251" s="15"/>
      <c r="BN251" s="100"/>
      <c r="BO251" s="100"/>
      <c r="BP251" s="15"/>
      <c r="BQ251" s="100"/>
      <c r="BR251" s="100"/>
      <c r="BS251" s="15"/>
      <c r="BT251" s="100"/>
      <c r="BU251" s="100"/>
      <c r="BV251" s="15"/>
      <c r="BW251" s="109"/>
      <c r="BX251" s="14"/>
      <c r="BY251" s="15"/>
      <c r="BZ251" s="100"/>
      <c r="CA251" s="100"/>
      <c r="CB251" s="15"/>
      <c r="CC251" s="100"/>
      <c r="CD251" s="100"/>
      <c r="CE251" s="15"/>
      <c r="CF251" s="100"/>
      <c r="CG251" s="100"/>
      <c r="CH251" s="15"/>
      <c r="CI251" s="100"/>
      <c r="CJ251" s="100"/>
      <c r="CK251" s="15"/>
      <c r="CL251" s="100"/>
      <c r="CM251" s="100"/>
      <c r="CN251" s="15">
        <v>6623.7</v>
      </c>
      <c r="CO251" s="15">
        <v>2350.6750000000002</v>
      </c>
      <c r="CP251" s="15">
        <f t="shared" si="67"/>
        <v>35.488850642390204</v>
      </c>
      <c r="CQ251" s="15"/>
      <c r="CR251" s="100"/>
      <c r="CS251" s="100"/>
      <c r="CT251" s="15"/>
      <c r="CU251" s="100"/>
      <c r="CV251" s="100"/>
      <c r="CW251" s="15">
        <v>3920.5</v>
      </c>
      <c r="CX251" s="100"/>
      <c r="CY251" s="100"/>
      <c r="CZ251" s="15"/>
      <c r="DA251" s="100"/>
      <c r="DB251" s="100"/>
      <c r="DC251" s="15">
        <v>630.1</v>
      </c>
      <c r="DD251" s="100"/>
      <c r="DE251" s="100"/>
      <c r="DF251" s="15">
        <v>1568.7</v>
      </c>
      <c r="DG251" s="100"/>
      <c r="DH251" s="100"/>
    </row>
    <row r="252" spans="1:112" s="35" customFormat="1" ht="15.75" x14ac:dyDescent="0.25">
      <c r="A252" s="59" t="s">
        <v>424</v>
      </c>
      <c r="B252" s="119">
        <f t="shared" si="259"/>
        <v>0</v>
      </c>
      <c r="C252" s="119">
        <f t="shared" si="259"/>
        <v>0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08"/>
      <c r="AM252" s="108"/>
      <c r="AN252" s="15"/>
      <c r="AO252" s="14"/>
      <c r="AP252" s="14"/>
      <c r="AQ252" s="101"/>
      <c r="AR252" s="14"/>
      <c r="AS252" s="14"/>
      <c r="AT252" s="101"/>
      <c r="AU252" s="14"/>
      <c r="AV252" s="14"/>
      <c r="AW252" s="101"/>
      <c r="AX252" s="14"/>
      <c r="AY252" s="14"/>
      <c r="AZ252" s="101"/>
      <c r="BA252" s="14"/>
      <c r="BB252" s="14"/>
      <c r="BC252" s="101"/>
      <c r="BD252" s="14"/>
      <c r="BE252" s="14"/>
      <c r="BF252" s="101"/>
      <c r="BG252" s="14"/>
      <c r="BH252" s="14"/>
      <c r="BI252" s="101"/>
      <c r="BJ252" s="14"/>
      <c r="BK252" s="14"/>
      <c r="BL252" s="101"/>
      <c r="BM252" s="14"/>
      <c r="BN252" s="14"/>
      <c r="BO252" s="101"/>
      <c r="BP252" s="14"/>
      <c r="BQ252" s="14"/>
      <c r="BR252" s="101"/>
      <c r="BS252" s="14"/>
      <c r="BT252" s="14"/>
      <c r="BU252" s="101"/>
      <c r="BV252" s="14"/>
      <c r="BW252" s="14"/>
      <c r="BX252" s="14"/>
      <c r="BY252" s="14"/>
      <c r="BZ252" s="14"/>
      <c r="CA252" s="101"/>
      <c r="CB252" s="14"/>
      <c r="CC252" s="14"/>
      <c r="CD252" s="101"/>
      <c r="CE252" s="14"/>
      <c r="CF252" s="14"/>
      <c r="CG252" s="101"/>
      <c r="CH252" s="14"/>
      <c r="CI252" s="14"/>
      <c r="CJ252" s="101"/>
      <c r="CK252" s="15"/>
      <c r="CL252" s="14"/>
      <c r="CM252" s="101"/>
      <c r="CN252" s="15"/>
      <c r="CO252" s="14"/>
      <c r="CP252" s="101"/>
      <c r="CQ252" s="15"/>
      <c r="CR252" s="14"/>
      <c r="CS252" s="101"/>
      <c r="CT252" s="15"/>
      <c r="CU252" s="14"/>
      <c r="CV252" s="101"/>
      <c r="CW252" s="15"/>
      <c r="CX252" s="14"/>
      <c r="CY252" s="101"/>
      <c r="CZ252" s="15"/>
      <c r="DA252" s="14"/>
      <c r="DB252" s="101"/>
      <c r="DC252" s="15"/>
      <c r="DD252" s="14"/>
      <c r="DE252" s="101"/>
      <c r="DF252" s="15"/>
      <c r="DG252" s="14"/>
      <c r="DH252" s="101"/>
    </row>
    <row r="253" spans="1:112" s="35" customFormat="1" ht="15.75" x14ac:dyDescent="0.25">
      <c r="A253" s="59" t="s">
        <v>425</v>
      </c>
      <c r="B253" s="119">
        <f t="shared" si="259"/>
        <v>1053.74</v>
      </c>
      <c r="C253" s="119">
        <f t="shared" si="259"/>
        <v>255.12858</v>
      </c>
      <c r="D253" s="14">
        <f>C253/B253*100</f>
        <v>24.211720158672918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>
        <v>798.64</v>
      </c>
      <c r="AG253" s="14"/>
      <c r="AH253" s="14"/>
      <c r="AI253" s="14"/>
      <c r="AJ253" s="14"/>
      <c r="AK253" s="14"/>
      <c r="AL253" s="108"/>
      <c r="AM253" s="108"/>
      <c r="AN253" s="15"/>
      <c r="AO253" s="14"/>
      <c r="AP253" s="14"/>
      <c r="AQ253" s="101"/>
      <c r="AR253" s="14"/>
      <c r="AS253" s="14"/>
      <c r="AT253" s="101"/>
      <c r="AU253" s="14"/>
      <c r="AV253" s="14"/>
      <c r="AW253" s="101"/>
      <c r="AX253" s="14"/>
      <c r="AY253" s="14"/>
      <c r="AZ253" s="101"/>
      <c r="BA253" s="14"/>
      <c r="BB253" s="14"/>
      <c r="BC253" s="101"/>
      <c r="BD253" s="14"/>
      <c r="BE253" s="14"/>
      <c r="BF253" s="101"/>
      <c r="BG253" s="14"/>
      <c r="BH253" s="14"/>
      <c r="BI253" s="101"/>
      <c r="BJ253" s="14"/>
      <c r="BK253" s="14"/>
      <c r="BL253" s="101"/>
      <c r="BM253" s="14"/>
      <c r="BN253" s="14"/>
      <c r="BO253" s="101"/>
      <c r="BP253" s="14"/>
      <c r="BQ253" s="14"/>
      <c r="BR253" s="101"/>
      <c r="BS253" s="14"/>
      <c r="BT253" s="14"/>
      <c r="BU253" s="101"/>
      <c r="BV253" s="14">
        <v>255.1</v>
      </c>
      <c r="BW253" s="14">
        <v>255.12858</v>
      </c>
      <c r="BX253" s="14">
        <f>BW253/BV253*100</f>
        <v>100.0112034496276</v>
      </c>
      <c r="BY253" s="14"/>
      <c r="BZ253" s="14"/>
      <c r="CA253" s="101"/>
      <c r="CB253" s="14"/>
      <c r="CC253" s="14"/>
      <c r="CD253" s="101"/>
      <c r="CE253" s="14"/>
      <c r="CF253" s="14"/>
      <c r="CG253" s="101"/>
      <c r="CH253" s="14"/>
      <c r="CI253" s="14"/>
      <c r="CJ253" s="101"/>
      <c r="CK253" s="15"/>
      <c r="CL253" s="14"/>
      <c r="CM253" s="101"/>
      <c r="CN253" s="15"/>
      <c r="CO253" s="14"/>
      <c r="CP253" s="101"/>
      <c r="CQ253" s="15"/>
      <c r="CR253" s="14"/>
      <c r="CS253" s="101"/>
      <c r="CT253" s="15"/>
      <c r="CU253" s="14"/>
      <c r="CV253" s="101"/>
      <c r="CW253" s="15"/>
      <c r="CX253" s="14"/>
      <c r="CY253" s="101"/>
      <c r="CZ253" s="15"/>
      <c r="DA253" s="14"/>
      <c r="DB253" s="101"/>
      <c r="DC253" s="15"/>
      <c r="DD253" s="14"/>
      <c r="DE253" s="101"/>
      <c r="DF253" s="15"/>
      <c r="DG253" s="14"/>
      <c r="DH253" s="101"/>
    </row>
    <row r="254" spans="1:112" s="35" customFormat="1" ht="15.75" x14ac:dyDescent="0.25">
      <c r="A254" s="59" t="s">
        <v>426</v>
      </c>
      <c r="B254" s="119">
        <f t="shared" si="259"/>
        <v>0</v>
      </c>
      <c r="C254" s="119">
        <f t="shared" si="259"/>
        <v>0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08"/>
      <c r="AM254" s="108"/>
      <c r="AN254" s="15"/>
      <c r="AO254" s="14"/>
      <c r="AP254" s="14"/>
      <c r="AQ254" s="101"/>
      <c r="AR254" s="14"/>
      <c r="AS254" s="14"/>
      <c r="AT254" s="101"/>
      <c r="AU254" s="14"/>
      <c r="AV254" s="14"/>
      <c r="AW254" s="101"/>
      <c r="AX254" s="14"/>
      <c r="AY254" s="14"/>
      <c r="AZ254" s="101"/>
      <c r="BA254" s="14"/>
      <c r="BB254" s="14"/>
      <c r="BC254" s="101"/>
      <c r="BD254" s="14"/>
      <c r="BE254" s="14"/>
      <c r="BF254" s="101"/>
      <c r="BG254" s="14"/>
      <c r="BH254" s="14"/>
      <c r="BI254" s="101"/>
      <c r="BJ254" s="14"/>
      <c r="BK254" s="14"/>
      <c r="BL254" s="101"/>
      <c r="BM254" s="14"/>
      <c r="BN254" s="14"/>
      <c r="BO254" s="101"/>
      <c r="BP254" s="14"/>
      <c r="BQ254" s="14"/>
      <c r="BR254" s="101"/>
      <c r="BS254" s="14"/>
      <c r="BT254" s="14"/>
      <c r="BU254" s="101"/>
      <c r="BV254" s="14"/>
      <c r="BW254" s="14"/>
      <c r="BX254" s="14"/>
      <c r="BY254" s="14"/>
      <c r="BZ254" s="14"/>
      <c r="CA254" s="101"/>
      <c r="CB254" s="14"/>
      <c r="CC254" s="14"/>
      <c r="CD254" s="101"/>
      <c r="CE254" s="14"/>
      <c r="CF254" s="14"/>
      <c r="CG254" s="101"/>
      <c r="CH254" s="14"/>
      <c r="CI254" s="14"/>
      <c r="CJ254" s="101"/>
      <c r="CK254" s="15"/>
      <c r="CL254" s="14"/>
      <c r="CM254" s="101"/>
      <c r="CN254" s="15"/>
      <c r="CO254" s="14"/>
      <c r="CP254" s="101"/>
      <c r="CQ254" s="15"/>
      <c r="CR254" s="14"/>
      <c r="CS254" s="101"/>
      <c r="CT254" s="15"/>
      <c r="CU254" s="14"/>
      <c r="CV254" s="101"/>
      <c r="CW254" s="15"/>
      <c r="CX254" s="14"/>
      <c r="CY254" s="101"/>
      <c r="CZ254" s="15"/>
      <c r="DA254" s="14"/>
      <c r="DB254" s="101"/>
      <c r="DC254" s="15"/>
      <c r="DD254" s="14"/>
      <c r="DE254" s="101"/>
      <c r="DF254" s="15"/>
      <c r="DG254" s="14"/>
      <c r="DH254" s="101"/>
    </row>
    <row r="255" spans="1:112" s="35" customFormat="1" ht="15.75" x14ac:dyDescent="0.25">
      <c r="A255" s="59" t="s">
        <v>427</v>
      </c>
      <c r="B255" s="119">
        <f t="shared" si="259"/>
        <v>939.07677999999999</v>
      </c>
      <c r="C255" s="119">
        <f t="shared" si="259"/>
        <v>0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>
        <v>939.07677999999999</v>
      </c>
      <c r="AG255" s="14"/>
      <c r="AH255" s="14"/>
      <c r="AI255" s="14"/>
      <c r="AJ255" s="14"/>
      <c r="AK255" s="14"/>
      <c r="AL255" s="108"/>
      <c r="AM255" s="108"/>
      <c r="AN255" s="15"/>
      <c r="AO255" s="14"/>
      <c r="AP255" s="14"/>
      <c r="AQ255" s="101"/>
      <c r="AR255" s="14"/>
      <c r="AS255" s="14"/>
      <c r="AT255" s="101"/>
      <c r="AU255" s="14"/>
      <c r="AV255" s="14"/>
      <c r="AW255" s="101"/>
      <c r="AX255" s="14"/>
      <c r="AY255" s="14"/>
      <c r="AZ255" s="101"/>
      <c r="BA255" s="14"/>
      <c r="BB255" s="14"/>
      <c r="BC255" s="101"/>
      <c r="BD255" s="14"/>
      <c r="BE255" s="14"/>
      <c r="BF255" s="101"/>
      <c r="BG255" s="14"/>
      <c r="BH255" s="14"/>
      <c r="BI255" s="101"/>
      <c r="BJ255" s="14"/>
      <c r="BK255" s="14"/>
      <c r="BL255" s="101"/>
      <c r="BM255" s="14"/>
      <c r="BN255" s="14"/>
      <c r="BO255" s="101"/>
      <c r="BP255" s="14"/>
      <c r="BQ255" s="14"/>
      <c r="BR255" s="101"/>
      <c r="BS255" s="14"/>
      <c r="BT255" s="14"/>
      <c r="BU255" s="101"/>
      <c r="BV255" s="14"/>
      <c r="BW255" s="14"/>
      <c r="BX255" s="14"/>
      <c r="BY255" s="14"/>
      <c r="BZ255" s="14"/>
      <c r="CA255" s="101"/>
      <c r="CB255" s="14"/>
      <c r="CC255" s="14"/>
      <c r="CD255" s="101"/>
      <c r="CE255" s="14"/>
      <c r="CF255" s="14"/>
      <c r="CG255" s="101"/>
      <c r="CH255" s="14"/>
      <c r="CI255" s="14"/>
      <c r="CJ255" s="101"/>
      <c r="CK255" s="15"/>
      <c r="CL255" s="14"/>
      <c r="CM255" s="101"/>
      <c r="CN255" s="15"/>
      <c r="CO255" s="14"/>
      <c r="CP255" s="101"/>
      <c r="CQ255" s="15"/>
      <c r="CR255" s="14"/>
      <c r="CS255" s="101"/>
      <c r="CT255" s="15"/>
      <c r="CU255" s="14"/>
      <c r="CV255" s="101"/>
      <c r="CW255" s="15"/>
      <c r="CX255" s="14"/>
      <c r="CY255" s="101"/>
      <c r="CZ255" s="15"/>
      <c r="DA255" s="14"/>
      <c r="DB255" s="101"/>
      <c r="DC255" s="15"/>
      <c r="DD255" s="14"/>
      <c r="DE255" s="101"/>
      <c r="DF255" s="15"/>
      <c r="DG255" s="14"/>
      <c r="DH255" s="101"/>
    </row>
    <row r="256" spans="1:112" s="35" customFormat="1" ht="15.75" x14ac:dyDescent="0.25">
      <c r="A256" s="59" t="s">
        <v>428</v>
      </c>
      <c r="B256" s="119">
        <f t="shared" si="259"/>
        <v>0</v>
      </c>
      <c r="C256" s="119">
        <f t="shared" si="259"/>
        <v>0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08"/>
      <c r="AM256" s="108"/>
      <c r="AN256" s="15"/>
      <c r="AO256" s="14"/>
      <c r="AP256" s="14"/>
      <c r="AQ256" s="101"/>
      <c r="AR256" s="14"/>
      <c r="AS256" s="14"/>
      <c r="AT256" s="101"/>
      <c r="AU256" s="14"/>
      <c r="AV256" s="14"/>
      <c r="AW256" s="101"/>
      <c r="AX256" s="14"/>
      <c r="AY256" s="14"/>
      <c r="AZ256" s="101"/>
      <c r="BA256" s="14"/>
      <c r="BB256" s="14"/>
      <c r="BC256" s="101"/>
      <c r="BD256" s="14"/>
      <c r="BE256" s="14"/>
      <c r="BF256" s="101"/>
      <c r="BG256" s="14"/>
      <c r="BH256" s="14"/>
      <c r="BI256" s="101"/>
      <c r="BJ256" s="14"/>
      <c r="BK256" s="14"/>
      <c r="BL256" s="101"/>
      <c r="BM256" s="14"/>
      <c r="BN256" s="14"/>
      <c r="BO256" s="101"/>
      <c r="BP256" s="14"/>
      <c r="BQ256" s="14"/>
      <c r="BR256" s="101"/>
      <c r="BS256" s="14"/>
      <c r="BT256" s="14"/>
      <c r="BU256" s="101"/>
      <c r="BV256" s="14"/>
      <c r="BW256" s="14"/>
      <c r="BX256" s="14"/>
      <c r="BY256" s="14"/>
      <c r="BZ256" s="14"/>
      <c r="CA256" s="101"/>
      <c r="CB256" s="14"/>
      <c r="CC256" s="14"/>
      <c r="CD256" s="101"/>
      <c r="CE256" s="14"/>
      <c r="CF256" s="14"/>
      <c r="CG256" s="101"/>
      <c r="CH256" s="14"/>
      <c r="CI256" s="14"/>
      <c r="CJ256" s="101"/>
      <c r="CK256" s="15"/>
      <c r="CL256" s="14"/>
      <c r="CM256" s="101"/>
      <c r="CN256" s="15"/>
      <c r="CO256" s="14"/>
      <c r="CP256" s="101"/>
      <c r="CQ256" s="15"/>
      <c r="CR256" s="14"/>
      <c r="CS256" s="101"/>
      <c r="CT256" s="15"/>
      <c r="CU256" s="14"/>
      <c r="CV256" s="101"/>
      <c r="CW256" s="15"/>
      <c r="CX256" s="14"/>
      <c r="CY256" s="101"/>
      <c r="CZ256" s="15"/>
      <c r="DA256" s="14"/>
      <c r="DB256" s="101"/>
      <c r="DC256" s="15"/>
      <c r="DD256" s="14"/>
      <c r="DE256" s="101"/>
      <c r="DF256" s="15"/>
      <c r="DG256" s="14"/>
      <c r="DH256" s="101"/>
    </row>
    <row r="257" spans="1:112" s="35" customFormat="1" ht="15.75" x14ac:dyDescent="0.25">
      <c r="A257" s="59" t="s">
        <v>429</v>
      </c>
      <c r="B257" s="119">
        <f t="shared" si="259"/>
        <v>743.75939000000005</v>
      </c>
      <c r="C257" s="119">
        <f t="shared" si="259"/>
        <v>0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>
        <v>743.75939000000005</v>
      </c>
      <c r="AG257" s="14"/>
      <c r="AH257" s="14"/>
      <c r="AI257" s="14"/>
      <c r="AJ257" s="14"/>
      <c r="AK257" s="14"/>
      <c r="AL257" s="108"/>
      <c r="AM257" s="108"/>
      <c r="AN257" s="15"/>
      <c r="AO257" s="14"/>
      <c r="AP257" s="14"/>
      <c r="AQ257" s="101"/>
      <c r="AR257" s="14"/>
      <c r="AS257" s="14"/>
      <c r="AT257" s="101"/>
      <c r="AU257" s="14"/>
      <c r="AV257" s="14"/>
      <c r="AW257" s="101"/>
      <c r="AX257" s="14"/>
      <c r="AY257" s="14"/>
      <c r="AZ257" s="101"/>
      <c r="BA257" s="14"/>
      <c r="BB257" s="14"/>
      <c r="BC257" s="101"/>
      <c r="BD257" s="14"/>
      <c r="BE257" s="14"/>
      <c r="BF257" s="101"/>
      <c r="BG257" s="14"/>
      <c r="BH257" s="14"/>
      <c r="BI257" s="101"/>
      <c r="BJ257" s="14"/>
      <c r="BK257" s="14"/>
      <c r="BL257" s="101"/>
      <c r="BM257" s="14"/>
      <c r="BN257" s="14"/>
      <c r="BO257" s="101"/>
      <c r="BP257" s="14"/>
      <c r="BQ257" s="14"/>
      <c r="BR257" s="101"/>
      <c r="BS257" s="14"/>
      <c r="BT257" s="14"/>
      <c r="BU257" s="101"/>
      <c r="BV257" s="14"/>
      <c r="BW257" s="14"/>
      <c r="BX257" s="14"/>
      <c r="BY257" s="14"/>
      <c r="BZ257" s="14"/>
      <c r="CA257" s="101"/>
      <c r="CB257" s="14"/>
      <c r="CC257" s="14"/>
      <c r="CD257" s="101"/>
      <c r="CE257" s="14"/>
      <c r="CF257" s="14"/>
      <c r="CG257" s="101"/>
      <c r="CH257" s="14"/>
      <c r="CI257" s="14"/>
      <c r="CJ257" s="101"/>
      <c r="CK257" s="15"/>
      <c r="CL257" s="14"/>
      <c r="CM257" s="101"/>
      <c r="CN257" s="15"/>
      <c r="CO257" s="14"/>
      <c r="CP257" s="101"/>
      <c r="CQ257" s="15"/>
      <c r="CR257" s="14"/>
      <c r="CS257" s="101"/>
      <c r="CT257" s="15"/>
      <c r="CU257" s="14"/>
      <c r="CV257" s="101"/>
      <c r="CW257" s="15"/>
      <c r="CX257" s="14"/>
      <c r="CY257" s="101"/>
      <c r="CZ257" s="15"/>
      <c r="DA257" s="14"/>
      <c r="DB257" s="101"/>
      <c r="DC257" s="15"/>
      <c r="DD257" s="14"/>
      <c r="DE257" s="101"/>
      <c r="DF257" s="15"/>
      <c r="DG257" s="14"/>
      <c r="DH257" s="101"/>
    </row>
    <row r="258" spans="1:112" s="35" customFormat="1" ht="15.75" x14ac:dyDescent="0.25">
      <c r="A258" s="59" t="s">
        <v>332</v>
      </c>
      <c r="B258" s="119">
        <f t="shared" si="259"/>
        <v>54161.479999999996</v>
      </c>
      <c r="C258" s="119">
        <f t="shared" si="259"/>
        <v>0</v>
      </c>
      <c r="D258" s="14">
        <f>C258/B258*100</f>
        <v>0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08"/>
      <c r="AM258" s="108"/>
      <c r="AN258" s="15"/>
      <c r="AO258" s="14"/>
      <c r="AP258" s="14"/>
      <c r="AQ258" s="101"/>
      <c r="AR258" s="14"/>
      <c r="AS258" s="14"/>
      <c r="AT258" s="101"/>
      <c r="AU258" s="14"/>
      <c r="AV258" s="14"/>
      <c r="AW258" s="101"/>
      <c r="AX258" s="14"/>
      <c r="AY258" s="14"/>
      <c r="AZ258" s="101"/>
      <c r="BA258" s="14"/>
      <c r="BB258" s="14"/>
      <c r="BC258" s="101"/>
      <c r="BD258" s="14">
        <v>53922.38</v>
      </c>
      <c r="BE258" s="14"/>
      <c r="BF258" s="101"/>
      <c r="BG258" s="14"/>
      <c r="BH258" s="14"/>
      <c r="BI258" s="101"/>
      <c r="BJ258" s="14"/>
      <c r="BK258" s="14"/>
      <c r="BL258" s="101"/>
      <c r="BM258" s="14"/>
      <c r="BN258" s="14"/>
      <c r="BO258" s="101"/>
      <c r="BP258" s="14"/>
      <c r="BQ258" s="14"/>
      <c r="BR258" s="101"/>
      <c r="BS258" s="14"/>
      <c r="BT258" s="14"/>
      <c r="BU258" s="101"/>
      <c r="BV258" s="14">
        <v>239.1</v>
      </c>
      <c r="BW258" s="14"/>
      <c r="BX258" s="14"/>
      <c r="BY258" s="14"/>
      <c r="BZ258" s="14"/>
      <c r="CA258" s="101"/>
      <c r="CB258" s="14"/>
      <c r="CC258" s="14"/>
      <c r="CD258" s="101"/>
      <c r="CE258" s="14"/>
      <c r="CF258" s="14"/>
      <c r="CG258" s="101"/>
      <c r="CH258" s="14"/>
      <c r="CI258" s="14"/>
      <c r="CJ258" s="101"/>
      <c r="CK258" s="15"/>
      <c r="CL258" s="14"/>
      <c r="CM258" s="101"/>
      <c r="CN258" s="15"/>
      <c r="CO258" s="14"/>
      <c r="CP258" s="101"/>
      <c r="CQ258" s="15"/>
      <c r="CR258" s="14"/>
      <c r="CS258" s="101"/>
      <c r="CT258" s="15"/>
      <c r="CU258" s="14"/>
      <c r="CV258" s="101"/>
      <c r="CW258" s="15"/>
      <c r="CX258" s="14"/>
      <c r="CY258" s="101"/>
      <c r="CZ258" s="15"/>
      <c r="DA258" s="14"/>
      <c r="DB258" s="101"/>
      <c r="DC258" s="15"/>
      <c r="DD258" s="14"/>
      <c r="DE258" s="101"/>
      <c r="DF258" s="15"/>
      <c r="DG258" s="14"/>
      <c r="DH258" s="101"/>
    </row>
    <row r="259" spans="1:112" s="35" customFormat="1" ht="15.75" x14ac:dyDescent="0.25">
      <c r="A259" s="59" t="s">
        <v>430</v>
      </c>
      <c r="B259" s="119">
        <f t="shared" si="259"/>
        <v>888.024</v>
      </c>
      <c r="C259" s="119">
        <f t="shared" si="259"/>
        <v>0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>
        <v>888.024</v>
      </c>
      <c r="AG259" s="14"/>
      <c r="AH259" s="14"/>
      <c r="AI259" s="14"/>
      <c r="AJ259" s="14"/>
      <c r="AK259" s="14"/>
      <c r="AL259" s="108"/>
      <c r="AM259" s="108"/>
      <c r="AN259" s="15"/>
      <c r="AO259" s="14"/>
      <c r="AP259" s="14"/>
      <c r="AQ259" s="101"/>
      <c r="AR259" s="14"/>
      <c r="AS259" s="14"/>
      <c r="AT259" s="101"/>
      <c r="AU259" s="14"/>
      <c r="AV259" s="14"/>
      <c r="AW259" s="101"/>
      <c r="AX259" s="14"/>
      <c r="AY259" s="14"/>
      <c r="AZ259" s="101"/>
      <c r="BA259" s="14"/>
      <c r="BB259" s="14"/>
      <c r="BC259" s="101"/>
      <c r="BD259" s="14"/>
      <c r="BE259" s="14"/>
      <c r="BF259" s="101"/>
      <c r="BG259" s="14"/>
      <c r="BH259" s="14"/>
      <c r="BI259" s="101"/>
      <c r="BJ259" s="14"/>
      <c r="BK259" s="14"/>
      <c r="BL259" s="101"/>
      <c r="BM259" s="14"/>
      <c r="BN259" s="14"/>
      <c r="BO259" s="101"/>
      <c r="BP259" s="14"/>
      <c r="BQ259" s="14"/>
      <c r="BR259" s="101"/>
      <c r="BS259" s="14"/>
      <c r="BT259" s="14"/>
      <c r="BU259" s="101"/>
      <c r="BV259" s="14"/>
      <c r="BW259" s="14"/>
      <c r="BX259" s="14"/>
      <c r="BY259" s="14"/>
      <c r="BZ259" s="14"/>
      <c r="CA259" s="101"/>
      <c r="CB259" s="14"/>
      <c r="CC259" s="14"/>
      <c r="CD259" s="101"/>
      <c r="CE259" s="14"/>
      <c r="CF259" s="14"/>
      <c r="CG259" s="101"/>
      <c r="CH259" s="14"/>
      <c r="CI259" s="14"/>
      <c r="CJ259" s="101"/>
      <c r="CK259" s="15"/>
      <c r="CL259" s="14"/>
      <c r="CM259" s="101"/>
      <c r="CN259" s="15"/>
      <c r="CO259" s="14"/>
      <c r="CP259" s="101"/>
      <c r="CQ259" s="15"/>
      <c r="CR259" s="14"/>
      <c r="CS259" s="101"/>
      <c r="CT259" s="15"/>
      <c r="CU259" s="14"/>
      <c r="CV259" s="101"/>
      <c r="CW259" s="15"/>
      <c r="CX259" s="14"/>
      <c r="CY259" s="101"/>
      <c r="CZ259" s="15"/>
      <c r="DA259" s="14"/>
      <c r="DB259" s="101"/>
      <c r="DC259" s="15"/>
      <c r="DD259" s="14"/>
      <c r="DE259" s="101"/>
      <c r="DF259" s="15"/>
      <c r="DG259" s="14"/>
      <c r="DH259" s="101"/>
    </row>
    <row r="260" spans="1:112" s="35" customFormat="1" ht="15.75" x14ac:dyDescent="0.25">
      <c r="A260" s="59" t="s">
        <v>431</v>
      </c>
      <c r="B260" s="119">
        <f t="shared" si="259"/>
        <v>1817.5</v>
      </c>
      <c r="C260" s="119">
        <f t="shared" si="259"/>
        <v>0</v>
      </c>
      <c r="D260" s="14">
        <f>C260/B260*100</f>
        <v>0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>
        <v>1292.5999999999999</v>
      </c>
      <c r="AJ260" s="14"/>
      <c r="AK260" s="14">
        <f>AJ260/AI260*100</f>
        <v>0</v>
      </c>
      <c r="AL260" s="108"/>
      <c r="AM260" s="108"/>
      <c r="AN260" s="15"/>
      <c r="AO260" s="14"/>
      <c r="AP260" s="14"/>
      <c r="AQ260" s="101"/>
      <c r="AR260" s="14"/>
      <c r="AS260" s="14"/>
      <c r="AT260" s="101"/>
      <c r="AU260" s="14"/>
      <c r="AV260" s="14"/>
      <c r="AW260" s="101"/>
      <c r="AX260" s="14"/>
      <c r="AY260" s="14"/>
      <c r="AZ260" s="101"/>
      <c r="BA260" s="14"/>
      <c r="BB260" s="14"/>
      <c r="BC260" s="101"/>
      <c r="BD260" s="14"/>
      <c r="BE260" s="14"/>
      <c r="BF260" s="101"/>
      <c r="BG260" s="14"/>
      <c r="BH260" s="14"/>
      <c r="BI260" s="101"/>
      <c r="BJ260" s="14"/>
      <c r="BK260" s="14"/>
      <c r="BL260" s="101"/>
      <c r="BM260" s="14"/>
      <c r="BN260" s="14"/>
      <c r="BO260" s="101"/>
      <c r="BP260" s="14"/>
      <c r="BQ260" s="14"/>
      <c r="BR260" s="101"/>
      <c r="BS260" s="14"/>
      <c r="BT260" s="14"/>
      <c r="BU260" s="101"/>
      <c r="BV260" s="14">
        <v>524.9</v>
      </c>
      <c r="BW260" s="14"/>
      <c r="BX260" s="14"/>
      <c r="BY260" s="14"/>
      <c r="BZ260" s="14"/>
      <c r="CA260" s="101"/>
      <c r="CB260" s="14"/>
      <c r="CC260" s="14"/>
      <c r="CD260" s="101"/>
      <c r="CE260" s="14"/>
      <c r="CF260" s="14"/>
      <c r="CG260" s="101"/>
      <c r="CH260" s="14"/>
      <c r="CI260" s="14"/>
      <c r="CJ260" s="101"/>
      <c r="CK260" s="15"/>
      <c r="CL260" s="14"/>
      <c r="CM260" s="101"/>
      <c r="CN260" s="15"/>
      <c r="CO260" s="14"/>
      <c r="CP260" s="101"/>
      <c r="CQ260" s="15"/>
      <c r="CR260" s="14"/>
      <c r="CS260" s="101"/>
      <c r="CT260" s="15"/>
      <c r="CU260" s="14"/>
      <c r="CV260" s="101"/>
      <c r="CW260" s="15"/>
      <c r="CX260" s="14"/>
      <c r="CY260" s="101"/>
      <c r="CZ260" s="15"/>
      <c r="DA260" s="14"/>
      <c r="DB260" s="101"/>
      <c r="DC260" s="15"/>
      <c r="DD260" s="14"/>
      <c r="DE260" s="101"/>
      <c r="DF260" s="15"/>
      <c r="DG260" s="14"/>
      <c r="DH260" s="101"/>
    </row>
    <row r="261" spans="1:112" s="35" customFormat="1" ht="15.75" x14ac:dyDescent="0.25">
      <c r="A261" s="59" t="s">
        <v>434</v>
      </c>
      <c r="B261" s="119">
        <f t="shared" si="259"/>
        <v>0</v>
      </c>
      <c r="C261" s="119">
        <f t="shared" si="259"/>
        <v>0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08"/>
      <c r="AM261" s="108"/>
      <c r="AN261" s="15"/>
      <c r="AO261" s="14"/>
      <c r="AP261" s="14"/>
      <c r="AQ261" s="101"/>
      <c r="AR261" s="14"/>
      <c r="AS261" s="14"/>
      <c r="AT261" s="101"/>
      <c r="AU261" s="14"/>
      <c r="AV261" s="14"/>
      <c r="AW261" s="101"/>
      <c r="AX261" s="14"/>
      <c r="AY261" s="14"/>
      <c r="AZ261" s="101"/>
      <c r="BA261" s="14"/>
      <c r="BB261" s="14"/>
      <c r="BC261" s="101"/>
      <c r="BD261" s="14"/>
      <c r="BE261" s="14"/>
      <c r="BF261" s="101"/>
      <c r="BG261" s="14"/>
      <c r="BH261" s="14"/>
      <c r="BI261" s="101"/>
      <c r="BJ261" s="14"/>
      <c r="BK261" s="14"/>
      <c r="BL261" s="101"/>
      <c r="BM261" s="14"/>
      <c r="BN261" s="14"/>
      <c r="BO261" s="101"/>
      <c r="BP261" s="14"/>
      <c r="BQ261" s="14"/>
      <c r="BR261" s="101"/>
      <c r="BS261" s="14"/>
      <c r="BT261" s="14"/>
      <c r="BU261" s="101"/>
      <c r="BV261" s="14"/>
      <c r="BW261" s="14"/>
      <c r="BX261" s="101"/>
      <c r="BY261" s="14"/>
      <c r="BZ261" s="14"/>
      <c r="CA261" s="101"/>
      <c r="CB261" s="14"/>
      <c r="CC261" s="14"/>
      <c r="CD261" s="101"/>
      <c r="CE261" s="14"/>
      <c r="CF261" s="14"/>
      <c r="CG261" s="101"/>
      <c r="CH261" s="14"/>
      <c r="CI261" s="14"/>
      <c r="CJ261" s="101"/>
      <c r="CK261" s="15"/>
      <c r="CL261" s="14"/>
      <c r="CM261" s="101"/>
      <c r="CN261" s="15"/>
      <c r="CO261" s="14"/>
      <c r="CP261" s="101"/>
      <c r="CQ261" s="15"/>
      <c r="CR261" s="14"/>
      <c r="CS261" s="101"/>
      <c r="CT261" s="15"/>
      <c r="CU261" s="14"/>
      <c r="CV261" s="101"/>
      <c r="CW261" s="15"/>
      <c r="CX261" s="14"/>
      <c r="CY261" s="101"/>
      <c r="CZ261" s="15"/>
      <c r="DA261" s="14"/>
      <c r="DB261" s="101"/>
      <c r="DC261" s="15"/>
      <c r="DD261" s="14"/>
      <c r="DE261" s="101"/>
      <c r="DF261" s="15"/>
      <c r="DG261" s="14"/>
      <c r="DH261" s="101"/>
    </row>
    <row r="262" spans="1:112" s="77" customFormat="1" ht="31.5" x14ac:dyDescent="0.25">
      <c r="A262" s="78" t="s">
        <v>423</v>
      </c>
      <c r="B262" s="118">
        <f t="shared" si="259"/>
        <v>126810.79282000002</v>
      </c>
      <c r="C262" s="118">
        <f t="shared" si="259"/>
        <v>37014.19715</v>
      </c>
      <c r="D262" s="82">
        <f t="shared" ref="D262" si="309">C262/B262*100</f>
        <v>29.18852278018586</v>
      </c>
      <c r="E262" s="84">
        <f t="shared" ref="E262:AP262" si="310">E263+E264+E265+E266+E267+E268+E269</f>
        <v>1187.5</v>
      </c>
      <c r="F262" s="84">
        <f t="shared" si="310"/>
        <v>0</v>
      </c>
      <c r="G262" s="84">
        <f t="shared" si="310"/>
        <v>0</v>
      </c>
      <c r="H262" s="84">
        <f t="shared" si="310"/>
        <v>0</v>
      </c>
      <c r="I262" s="84">
        <f t="shared" si="310"/>
        <v>0</v>
      </c>
      <c r="J262" s="84">
        <f t="shared" si="310"/>
        <v>0</v>
      </c>
      <c r="K262" s="84">
        <f t="shared" si="310"/>
        <v>4428.2</v>
      </c>
      <c r="L262" s="84">
        <f t="shared" si="310"/>
        <v>4428.2280000000001</v>
      </c>
      <c r="M262" s="84">
        <f t="shared" ref="M262:M279" si="311">L262/K262*100</f>
        <v>100.00063231109706</v>
      </c>
      <c r="N262" s="84">
        <f t="shared" si="310"/>
        <v>0</v>
      </c>
      <c r="O262" s="84">
        <f t="shared" si="310"/>
        <v>0</v>
      </c>
      <c r="P262" s="84">
        <f t="shared" si="310"/>
        <v>0</v>
      </c>
      <c r="Q262" s="84">
        <f t="shared" si="310"/>
        <v>0</v>
      </c>
      <c r="R262" s="84">
        <f t="shared" si="310"/>
        <v>0</v>
      </c>
      <c r="S262" s="84">
        <f t="shared" si="310"/>
        <v>0</v>
      </c>
      <c r="T262" s="84">
        <f t="shared" si="310"/>
        <v>2280.1999999999998</v>
      </c>
      <c r="U262" s="84">
        <f t="shared" si="310"/>
        <v>699.10592000000008</v>
      </c>
      <c r="V262" s="84">
        <f>U262/T262*100</f>
        <v>30.659850890272789</v>
      </c>
      <c r="W262" s="84">
        <f t="shared" si="310"/>
        <v>102.04082</v>
      </c>
      <c r="X262" s="84">
        <f t="shared" si="310"/>
        <v>102.04083</v>
      </c>
      <c r="Y262" s="84">
        <f>X262/W262*100</f>
        <v>100.00000979999966</v>
      </c>
      <c r="Z262" s="84">
        <f t="shared" si="310"/>
        <v>0</v>
      </c>
      <c r="AA262" s="84">
        <f t="shared" si="310"/>
        <v>0</v>
      </c>
      <c r="AB262" s="84">
        <f t="shared" si="310"/>
        <v>0</v>
      </c>
      <c r="AC262" s="84">
        <f t="shared" si="310"/>
        <v>0</v>
      </c>
      <c r="AD262" s="84">
        <f t="shared" si="310"/>
        <v>0</v>
      </c>
      <c r="AE262" s="84">
        <f t="shared" si="310"/>
        <v>0</v>
      </c>
      <c r="AF262" s="84">
        <f>SUM(AF263:AF269)</f>
        <v>3484.93</v>
      </c>
      <c r="AG262" s="84">
        <f t="shared" si="310"/>
        <v>0</v>
      </c>
      <c r="AH262" s="84">
        <f t="shared" si="310"/>
        <v>0</v>
      </c>
      <c r="AI262" s="84">
        <f t="shared" si="310"/>
        <v>5000</v>
      </c>
      <c r="AJ262" s="84">
        <f t="shared" si="310"/>
        <v>0</v>
      </c>
      <c r="AK262" s="84">
        <f t="shared" si="310"/>
        <v>0</v>
      </c>
      <c r="AL262" s="84">
        <f t="shared" si="310"/>
        <v>27962.400000000001</v>
      </c>
      <c r="AM262" s="84">
        <f t="shared" si="310"/>
        <v>10095</v>
      </c>
      <c r="AN262" s="84">
        <f t="shared" si="64"/>
        <v>36.10205132606643</v>
      </c>
      <c r="AO262" s="84">
        <f t="shared" si="310"/>
        <v>0</v>
      </c>
      <c r="AP262" s="84">
        <f t="shared" si="310"/>
        <v>0</v>
      </c>
      <c r="AQ262" s="84">
        <f t="shared" ref="AQ262:CF262" si="312">AQ263+AQ264+AQ265+AQ266+AQ267+AQ268+AQ269</f>
        <v>0</v>
      </c>
      <c r="AR262" s="84">
        <f t="shared" si="312"/>
        <v>0</v>
      </c>
      <c r="AS262" s="84">
        <f t="shared" si="312"/>
        <v>0</v>
      </c>
      <c r="AT262" s="84">
        <f t="shared" si="312"/>
        <v>0</v>
      </c>
      <c r="AU262" s="84">
        <f t="shared" si="312"/>
        <v>0</v>
      </c>
      <c r="AV262" s="84">
        <f t="shared" si="312"/>
        <v>0</v>
      </c>
      <c r="AW262" s="84">
        <f t="shared" si="312"/>
        <v>0</v>
      </c>
      <c r="AX262" s="84">
        <f t="shared" si="312"/>
        <v>0</v>
      </c>
      <c r="AY262" s="84">
        <f t="shared" si="312"/>
        <v>0</v>
      </c>
      <c r="AZ262" s="84">
        <f t="shared" si="312"/>
        <v>0</v>
      </c>
      <c r="BA262" s="84">
        <f t="shared" si="312"/>
        <v>3380.9</v>
      </c>
      <c r="BB262" s="84">
        <f t="shared" si="312"/>
        <v>1665.49179</v>
      </c>
      <c r="BC262" s="84">
        <f t="shared" si="82"/>
        <v>49.261787985447661</v>
      </c>
      <c r="BD262" s="84">
        <f t="shared" si="312"/>
        <v>40501.021999999997</v>
      </c>
      <c r="BE262" s="84">
        <f t="shared" si="312"/>
        <v>14440.602560000001</v>
      </c>
      <c r="BF262" s="82">
        <f t="shared" ref="BF262" si="313">BE262/BD262*100</f>
        <v>35.654909053899928</v>
      </c>
      <c r="BG262" s="84">
        <f t="shared" si="312"/>
        <v>0</v>
      </c>
      <c r="BH262" s="84">
        <f t="shared" si="312"/>
        <v>0</v>
      </c>
      <c r="BI262" s="84">
        <f t="shared" si="312"/>
        <v>0</v>
      </c>
      <c r="BJ262" s="84">
        <f t="shared" si="312"/>
        <v>1500</v>
      </c>
      <c r="BK262" s="84">
        <f t="shared" si="312"/>
        <v>1499.9991699999998</v>
      </c>
      <c r="BL262" s="82">
        <f t="shared" ref="BL262" si="314">BK262/BJ262*100</f>
        <v>99.99994466666665</v>
      </c>
      <c r="BM262" s="84">
        <f t="shared" si="312"/>
        <v>0</v>
      </c>
      <c r="BN262" s="84">
        <f t="shared" si="312"/>
        <v>0</v>
      </c>
      <c r="BO262" s="84">
        <f t="shared" si="312"/>
        <v>0</v>
      </c>
      <c r="BP262" s="84">
        <f t="shared" si="312"/>
        <v>0</v>
      </c>
      <c r="BQ262" s="84">
        <f t="shared" si="312"/>
        <v>0</v>
      </c>
      <c r="BR262" s="84">
        <f t="shared" si="312"/>
        <v>0</v>
      </c>
      <c r="BS262" s="84">
        <f t="shared" si="312"/>
        <v>0</v>
      </c>
      <c r="BT262" s="84">
        <f t="shared" si="312"/>
        <v>0</v>
      </c>
      <c r="BU262" s="84">
        <f t="shared" si="312"/>
        <v>0</v>
      </c>
      <c r="BV262" s="84">
        <f t="shared" si="312"/>
        <v>401.1</v>
      </c>
      <c r="BW262" s="84">
        <f t="shared" si="312"/>
        <v>0</v>
      </c>
      <c r="BX262" s="84">
        <f t="shared" si="312"/>
        <v>0</v>
      </c>
      <c r="BY262" s="84">
        <f t="shared" si="312"/>
        <v>0</v>
      </c>
      <c r="BZ262" s="84">
        <f t="shared" si="312"/>
        <v>0</v>
      </c>
      <c r="CA262" s="84">
        <f t="shared" si="312"/>
        <v>0</v>
      </c>
      <c r="CB262" s="84">
        <f t="shared" si="312"/>
        <v>307.10000000000002</v>
      </c>
      <c r="CC262" s="84">
        <f t="shared" si="312"/>
        <v>0</v>
      </c>
      <c r="CD262" s="84">
        <f t="shared" si="312"/>
        <v>0</v>
      </c>
      <c r="CE262" s="84">
        <f t="shared" si="312"/>
        <v>7519.3</v>
      </c>
      <c r="CF262" s="84">
        <f t="shared" si="312"/>
        <v>44.031199999999998</v>
      </c>
      <c r="CG262" s="84">
        <f>CF262/CE262*100</f>
        <v>0.58557578497998486</v>
      </c>
      <c r="CH262" s="84">
        <f t="shared" ref="CH262:CV262" si="315">CH263+CH264+CH265+CH266+CH267+CH268+CH269</f>
        <v>0</v>
      </c>
      <c r="CI262" s="84">
        <f t="shared" si="315"/>
        <v>0</v>
      </c>
      <c r="CJ262" s="84">
        <f t="shared" si="315"/>
        <v>0</v>
      </c>
      <c r="CK262" s="84">
        <f t="shared" si="315"/>
        <v>0</v>
      </c>
      <c r="CL262" s="84">
        <f t="shared" si="315"/>
        <v>0</v>
      </c>
      <c r="CM262" s="84">
        <f t="shared" si="315"/>
        <v>0</v>
      </c>
      <c r="CN262" s="84">
        <f t="shared" si="315"/>
        <v>12279</v>
      </c>
      <c r="CO262" s="84">
        <f t="shared" si="315"/>
        <v>4015.52484</v>
      </c>
      <c r="CP262" s="84">
        <f t="shared" si="67"/>
        <v>32.702376740776934</v>
      </c>
      <c r="CQ262" s="84">
        <f t="shared" si="315"/>
        <v>0</v>
      </c>
      <c r="CR262" s="84">
        <f t="shared" si="315"/>
        <v>0</v>
      </c>
      <c r="CS262" s="84">
        <f t="shared" si="315"/>
        <v>0</v>
      </c>
      <c r="CT262" s="84">
        <f t="shared" si="315"/>
        <v>0</v>
      </c>
      <c r="CU262" s="84">
        <f t="shared" si="315"/>
        <v>0</v>
      </c>
      <c r="CV262" s="84">
        <f t="shared" si="315"/>
        <v>0</v>
      </c>
      <c r="CW262" s="84">
        <f t="shared" ref="CW262:CY262" si="316">CW263+CW264+CW265+CW266+CW267+CW268+CW269</f>
        <v>12079.3</v>
      </c>
      <c r="CX262" s="84">
        <f t="shared" si="316"/>
        <v>0</v>
      </c>
      <c r="CY262" s="84">
        <f t="shared" si="316"/>
        <v>0</v>
      </c>
      <c r="CZ262" s="84">
        <f t="shared" ref="CZ262:DB262" si="317">CZ263+CZ264+CZ265+CZ266+CZ267+CZ268+CZ269</f>
        <v>0</v>
      </c>
      <c r="DA262" s="84">
        <f t="shared" si="317"/>
        <v>0</v>
      </c>
      <c r="DB262" s="84">
        <f t="shared" si="317"/>
        <v>0</v>
      </c>
      <c r="DC262" s="84">
        <f t="shared" ref="DC262:DE262" si="318">DC263+DC264+DC265+DC266+DC267+DC268+DC269</f>
        <v>1260.3</v>
      </c>
      <c r="DD262" s="84">
        <f t="shared" si="318"/>
        <v>0</v>
      </c>
      <c r="DE262" s="84">
        <f t="shared" si="318"/>
        <v>0</v>
      </c>
      <c r="DF262" s="84">
        <f t="shared" ref="DF262:DG262" si="319">DF263+DF264+DF265+DF266+DF267+DF268+DF269</f>
        <v>3137.5</v>
      </c>
      <c r="DG262" s="84">
        <f t="shared" si="319"/>
        <v>24.172840000000001</v>
      </c>
      <c r="DH262" s="84">
        <f>DG262/DF262*100</f>
        <v>0.77044908366533871</v>
      </c>
    </row>
    <row r="263" spans="1:112" s="35" customFormat="1" ht="15.75" x14ac:dyDescent="0.25">
      <c r="A263" s="59" t="s">
        <v>395</v>
      </c>
      <c r="B263" s="119">
        <f t="shared" si="259"/>
        <v>75923.740820000006</v>
      </c>
      <c r="C263" s="119">
        <f t="shared" si="259"/>
        <v>21073.595419999998</v>
      </c>
      <c r="D263" s="14">
        <f t="shared" si="58"/>
        <v>27.756265948435381</v>
      </c>
      <c r="E263" s="15">
        <v>1187.5</v>
      </c>
      <c r="F263" s="14"/>
      <c r="G263" s="14"/>
      <c r="H263" s="15"/>
      <c r="I263" s="15"/>
      <c r="J263" s="14"/>
      <c r="K263" s="14">
        <v>4428.2</v>
      </c>
      <c r="L263" s="14">
        <v>4428.2280000000001</v>
      </c>
      <c r="M263" s="15">
        <f t="shared" si="311"/>
        <v>100.00063231109706</v>
      </c>
      <c r="N263" s="14"/>
      <c r="O263" s="14"/>
      <c r="P263" s="15"/>
      <c r="Q263" s="15">
        <v>0</v>
      </c>
      <c r="R263" s="15">
        <v>0</v>
      </c>
      <c r="S263" s="14"/>
      <c r="T263" s="15">
        <v>2280.1999999999998</v>
      </c>
      <c r="U263" s="15">
        <v>699.10592000000008</v>
      </c>
      <c r="V263" s="15">
        <f>U263/T263*100</f>
        <v>30.659850890272789</v>
      </c>
      <c r="W263" s="15">
        <v>102.04082</v>
      </c>
      <c r="X263" s="15">
        <v>102.04083</v>
      </c>
      <c r="Y263" s="15">
        <f>X263/W263*100</f>
        <v>100.00000979999966</v>
      </c>
      <c r="Z263" s="15"/>
      <c r="AA263" s="15"/>
      <c r="AB263" s="14"/>
      <c r="AC263" s="15"/>
      <c r="AD263" s="15"/>
      <c r="AE263" s="14"/>
      <c r="AF263" s="14"/>
      <c r="AG263" s="14"/>
      <c r="AH263" s="14"/>
      <c r="AI263" s="15">
        <v>0</v>
      </c>
      <c r="AJ263" s="15"/>
      <c r="AK263" s="14"/>
      <c r="AL263" s="15">
        <v>27962.400000000001</v>
      </c>
      <c r="AM263" s="15">
        <v>10095</v>
      </c>
      <c r="AN263" s="15">
        <f t="shared" si="64"/>
        <v>36.10205132606643</v>
      </c>
      <c r="AO263" s="15"/>
      <c r="AP263" s="15"/>
      <c r="AQ263" s="15"/>
      <c r="AR263" s="15"/>
      <c r="AS263" s="15"/>
      <c r="AT263" s="15"/>
      <c r="AU263" s="15"/>
      <c r="AV263" s="15"/>
      <c r="AW263" s="100"/>
      <c r="AX263" s="15"/>
      <c r="AY263" s="15"/>
      <c r="AZ263" s="100"/>
      <c r="BA263" s="15">
        <v>3380.9</v>
      </c>
      <c r="BB263" s="15">
        <v>1665.49179</v>
      </c>
      <c r="BC263" s="15">
        <f t="shared" si="82"/>
        <v>49.261787985447661</v>
      </c>
      <c r="BD263" s="15"/>
      <c r="BE263" s="100"/>
      <c r="BF263" s="14"/>
      <c r="BG263" s="15"/>
      <c r="BH263" s="100"/>
      <c r="BI263" s="100"/>
      <c r="BJ263" s="15"/>
      <c r="BK263" s="100"/>
      <c r="BL263" s="14"/>
      <c r="BM263" s="15"/>
      <c r="BN263" s="100"/>
      <c r="BO263" s="100"/>
      <c r="BP263" s="15"/>
      <c r="BQ263" s="100"/>
      <c r="BR263" s="100"/>
      <c r="BS263" s="15"/>
      <c r="BT263" s="100"/>
      <c r="BU263" s="100"/>
      <c r="BV263" s="15"/>
      <c r="BW263" s="109"/>
      <c r="BX263" s="100"/>
      <c r="BY263" s="15"/>
      <c r="BZ263" s="100"/>
      <c r="CA263" s="100"/>
      <c r="CB263" s="15">
        <v>307.10000000000002</v>
      </c>
      <c r="CC263" s="100"/>
      <c r="CD263" s="100"/>
      <c r="CE263" s="15">
        <v>7519.3</v>
      </c>
      <c r="CF263" s="15">
        <v>44.031199999999998</v>
      </c>
      <c r="CG263" s="15">
        <f>CF263/CE263*100</f>
        <v>0.58557578497998486</v>
      </c>
      <c r="CH263" s="15"/>
      <c r="CI263" s="100"/>
      <c r="CJ263" s="100"/>
      <c r="CK263" s="15"/>
      <c r="CL263" s="100"/>
      <c r="CM263" s="100"/>
      <c r="CN263" s="15">
        <v>12279</v>
      </c>
      <c r="CO263" s="15">
        <v>4015.52484</v>
      </c>
      <c r="CP263" s="15">
        <f t="shared" si="67"/>
        <v>32.702376740776934</v>
      </c>
      <c r="CQ263" s="15"/>
      <c r="CR263" s="100"/>
      <c r="CS263" s="100"/>
      <c r="CT263" s="15"/>
      <c r="CU263" s="100"/>
      <c r="CV263" s="100"/>
      <c r="CW263" s="15">
        <v>12079.3</v>
      </c>
      <c r="CX263" s="100"/>
      <c r="CY263" s="100"/>
      <c r="CZ263" s="15"/>
      <c r="DA263" s="100"/>
      <c r="DB263" s="100"/>
      <c r="DC263" s="15">
        <v>1260.3</v>
      </c>
      <c r="DD263" s="100"/>
      <c r="DE263" s="100"/>
      <c r="DF263" s="15">
        <v>3137.5</v>
      </c>
      <c r="DG263" s="15">
        <v>24.172840000000001</v>
      </c>
      <c r="DH263" s="15">
        <f>DG263/DF263*100</f>
        <v>0.77044908366533871</v>
      </c>
    </row>
    <row r="264" spans="1:112" s="35" customFormat="1" ht="15.75" x14ac:dyDescent="0.25">
      <c r="A264" s="59" t="s">
        <v>422</v>
      </c>
      <c r="B264" s="119">
        <f t="shared" si="259"/>
        <v>47001.021999999997</v>
      </c>
      <c r="C264" s="119">
        <f t="shared" si="259"/>
        <v>15940.60173</v>
      </c>
      <c r="D264" s="14">
        <f t="shared" ref="D264:D267" si="320">C264/B264*100</f>
        <v>33.915436413276296</v>
      </c>
      <c r="E264" s="14"/>
      <c r="F264" s="14"/>
      <c r="G264" s="14"/>
      <c r="H264" s="14"/>
      <c r="I264" s="14"/>
      <c r="J264" s="14"/>
      <c r="K264" s="14"/>
      <c r="L264" s="14"/>
      <c r="M264" s="15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>
        <v>5000</v>
      </c>
      <c r="AJ264" s="14"/>
      <c r="AK264" s="14">
        <f>AJ264/AI264*100</f>
        <v>0</v>
      </c>
      <c r="AL264" s="108"/>
      <c r="AM264" s="108"/>
      <c r="AN264" s="108"/>
      <c r="AO264" s="14"/>
      <c r="AP264" s="14"/>
      <c r="AQ264" s="101"/>
      <c r="AR264" s="14"/>
      <c r="AS264" s="14"/>
      <c r="AT264" s="101"/>
      <c r="AU264" s="14"/>
      <c r="AV264" s="14"/>
      <c r="AW264" s="101"/>
      <c r="AX264" s="14"/>
      <c r="AY264" s="14"/>
      <c r="AZ264" s="101"/>
      <c r="BA264" s="14"/>
      <c r="BB264" s="14"/>
      <c r="BC264" s="15"/>
      <c r="BD264" s="14">
        <v>40501.021999999997</v>
      </c>
      <c r="BE264" s="14">
        <v>14440.602560000001</v>
      </c>
      <c r="BF264" s="14">
        <f>BE264/BD264*100</f>
        <v>35.654909053899928</v>
      </c>
      <c r="BG264" s="14"/>
      <c r="BH264" s="14"/>
      <c r="BI264" s="101"/>
      <c r="BJ264" s="14">
        <v>1500</v>
      </c>
      <c r="BK264" s="14">
        <v>1499.9991699999998</v>
      </c>
      <c r="BL264" s="14">
        <f>BK264/BJ264*100</f>
        <v>99.99994466666665</v>
      </c>
      <c r="BM264" s="14"/>
      <c r="BN264" s="14"/>
      <c r="BO264" s="101"/>
      <c r="BP264" s="14"/>
      <c r="BQ264" s="14"/>
      <c r="BR264" s="101"/>
      <c r="BS264" s="14"/>
      <c r="BT264" s="14"/>
      <c r="BU264" s="101"/>
      <c r="BV264" s="14"/>
      <c r="BW264" s="14"/>
      <c r="BX264" s="101"/>
      <c r="BY264" s="14"/>
      <c r="BZ264" s="14"/>
      <c r="CA264" s="101"/>
      <c r="CB264" s="14"/>
      <c r="CC264" s="14"/>
      <c r="CD264" s="101"/>
      <c r="CE264" s="14"/>
      <c r="CF264" s="14"/>
      <c r="CG264" s="101"/>
      <c r="CH264" s="14"/>
      <c r="CI264" s="14"/>
      <c r="CJ264" s="101"/>
      <c r="CK264" s="15"/>
      <c r="CL264" s="14"/>
      <c r="CM264" s="101"/>
      <c r="CN264" s="15"/>
      <c r="CO264" s="14"/>
      <c r="CP264" s="101"/>
      <c r="CQ264" s="15"/>
      <c r="CR264" s="14"/>
      <c r="CS264" s="101"/>
      <c r="CT264" s="15"/>
      <c r="CU264" s="14"/>
      <c r="CV264" s="101"/>
      <c r="CW264" s="15"/>
      <c r="CX264" s="14"/>
      <c r="CY264" s="101"/>
      <c r="CZ264" s="15"/>
      <c r="DA264" s="14"/>
      <c r="DB264" s="101"/>
      <c r="DC264" s="15"/>
      <c r="DD264" s="14"/>
      <c r="DE264" s="101"/>
      <c r="DF264" s="15"/>
      <c r="DG264" s="14"/>
      <c r="DH264" s="101"/>
    </row>
    <row r="265" spans="1:112" s="35" customFormat="1" ht="15.75" x14ac:dyDescent="0.25">
      <c r="A265" s="59" t="s">
        <v>623</v>
      </c>
      <c r="B265" s="119">
        <f t="shared" si="259"/>
        <v>943.47699999999998</v>
      </c>
      <c r="C265" s="119">
        <f t="shared" si="259"/>
        <v>0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5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>
        <v>943.47699999999998</v>
      </c>
      <c r="AG265" s="14"/>
      <c r="AH265" s="14"/>
      <c r="AI265" s="14"/>
      <c r="AJ265" s="14"/>
      <c r="AK265" s="14"/>
      <c r="AL265" s="108"/>
      <c r="AM265" s="108"/>
      <c r="AN265" s="108"/>
      <c r="AO265" s="14"/>
      <c r="AP265" s="14"/>
      <c r="AQ265" s="101"/>
      <c r="AR265" s="14"/>
      <c r="AS265" s="14"/>
      <c r="AT265" s="101"/>
      <c r="AU265" s="14"/>
      <c r="AV265" s="14"/>
      <c r="AW265" s="101"/>
      <c r="AX265" s="14"/>
      <c r="AY265" s="14"/>
      <c r="AZ265" s="101"/>
      <c r="BA265" s="14"/>
      <c r="BB265" s="14"/>
      <c r="BC265" s="15"/>
      <c r="BD265" s="14"/>
      <c r="BE265" s="14"/>
      <c r="BF265" s="101"/>
      <c r="BG265" s="14"/>
      <c r="BH265" s="14"/>
      <c r="BI265" s="101"/>
      <c r="BJ265" s="14"/>
      <c r="BK265" s="14"/>
      <c r="BL265" s="101"/>
      <c r="BM265" s="14"/>
      <c r="BN265" s="14"/>
      <c r="BO265" s="101"/>
      <c r="BP265" s="14"/>
      <c r="BQ265" s="14"/>
      <c r="BR265" s="101"/>
      <c r="BS265" s="14"/>
      <c r="BT265" s="14"/>
      <c r="BU265" s="101"/>
      <c r="BV265" s="14"/>
      <c r="BW265" s="14"/>
      <c r="BX265" s="14"/>
      <c r="BY265" s="14"/>
      <c r="BZ265" s="14"/>
      <c r="CA265" s="101"/>
      <c r="CB265" s="14"/>
      <c r="CC265" s="14"/>
      <c r="CD265" s="101"/>
      <c r="CE265" s="14"/>
      <c r="CF265" s="14"/>
      <c r="CG265" s="101"/>
      <c r="CH265" s="14"/>
      <c r="CI265" s="14"/>
      <c r="CJ265" s="101"/>
      <c r="CK265" s="15"/>
      <c r="CL265" s="14"/>
      <c r="CM265" s="101"/>
      <c r="CN265" s="15"/>
      <c r="CO265" s="14"/>
      <c r="CP265" s="101"/>
      <c r="CQ265" s="15"/>
      <c r="CR265" s="14"/>
      <c r="CS265" s="101"/>
      <c r="CT265" s="15"/>
      <c r="CU265" s="14"/>
      <c r="CV265" s="101"/>
      <c r="CW265" s="15"/>
      <c r="CX265" s="14"/>
      <c r="CY265" s="101"/>
      <c r="CZ265" s="15"/>
      <c r="DA265" s="14"/>
      <c r="DB265" s="101"/>
      <c r="DC265" s="15"/>
      <c r="DD265" s="14"/>
      <c r="DE265" s="101"/>
      <c r="DF265" s="15"/>
      <c r="DG265" s="14"/>
      <c r="DH265" s="101"/>
    </row>
    <row r="266" spans="1:112" s="35" customFormat="1" ht="15.75" x14ac:dyDescent="0.25">
      <c r="A266" s="59" t="s">
        <v>624</v>
      </c>
      <c r="B266" s="119">
        <f t="shared" si="259"/>
        <v>998.4</v>
      </c>
      <c r="C266" s="119">
        <f t="shared" si="259"/>
        <v>0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5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>
        <v>998.4</v>
      </c>
      <c r="AG266" s="14"/>
      <c r="AH266" s="14"/>
      <c r="AI266" s="14"/>
      <c r="AJ266" s="14"/>
      <c r="AK266" s="14"/>
      <c r="AL266" s="108"/>
      <c r="AM266" s="108"/>
      <c r="AN266" s="108"/>
      <c r="AO266" s="14"/>
      <c r="AP266" s="14"/>
      <c r="AQ266" s="101"/>
      <c r="AR266" s="14"/>
      <c r="AS266" s="14"/>
      <c r="AT266" s="101"/>
      <c r="AU266" s="14"/>
      <c r="AV266" s="14"/>
      <c r="AW266" s="101"/>
      <c r="AX266" s="14"/>
      <c r="AY266" s="14"/>
      <c r="AZ266" s="101"/>
      <c r="BA266" s="14"/>
      <c r="BB266" s="14"/>
      <c r="BC266" s="15"/>
      <c r="BD266" s="14"/>
      <c r="BE266" s="14"/>
      <c r="BF266" s="101"/>
      <c r="BG266" s="14"/>
      <c r="BH266" s="14"/>
      <c r="BI266" s="101"/>
      <c r="BJ266" s="14"/>
      <c r="BK266" s="14"/>
      <c r="BL266" s="101"/>
      <c r="BM266" s="14"/>
      <c r="BN266" s="14"/>
      <c r="BO266" s="101"/>
      <c r="BP266" s="14"/>
      <c r="BQ266" s="14"/>
      <c r="BR266" s="101"/>
      <c r="BS266" s="14"/>
      <c r="BT266" s="14"/>
      <c r="BU266" s="101"/>
      <c r="BV266" s="14"/>
      <c r="BW266" s="14"/>
      <c r="BX266" s="14"/>
      <c r="BY266" s="14"/>
      <c r="BZ266" s="14"/>
      <c r="CA266" s="101"/>
      <c r="CB266" s="14"/>
      <c r="CC266" s="14"/>
      <c r="CD266" s="101"/>
      <c r="CE266" s="14"/>
      <c r="CF266" s="14"/>
      <c r="CG266" s="101"/>
      <c r="CH266" s="14"/>
      <c r="CI266" s="14"/>
      <c r="CJ266" s="101"/>
      <c r="CK266" s="15"/>
      <c r="CL266" s="14"/>
      <c r="CM266" s="101"/>
      <c r="CN266" s="15"/>
      <c r="CO266" s="14"/>
      <c r="CP266" s="101"/>
      <c r="CQ266" s="15"/>
      <c r="CR266" s="14"/>
      <c r="CS266" s="101"/>
      <c r="CT266" s="15"/>
      <c r="CU266" s="14"/>
      <c r="CV266" s="101"/>
      <c r="CW266" s="15"/>
      <c r="CX266" s="14"/>
      <c r="CY266" s="101"/>
      <c r="CZ266" s="15"/>
      <c r="DA266" s="14"/>
      <c r="DB266" s="101"/>
      <c r="DC266" s="15"/>
      <c r="DD266" s="14"/>
      <c r="DE266" s="101"/>
      <c r="DF266" s="15"/>
      <c r="DG266" s="14"/>
      <c r="DH266" s="101"/>
    </row>
    <row r="267" spans="1:112" s="35" customFormat="1" ht="15.75" x14ac:dyDescent="0.25">
      <c r="A267" s="59" t="s">
        <v>541</v>
      </c>
      <c r="B267" s="119">
        <f t="shared" si="259"/>
        <v>401.1</v>
      </c>
      <c r="C267" s="119">
        <f t="shared" si="259"/>
        <v>0</v>
      </c>
      <c r="D267" s="14">
        <f t="shared" si="320"/>
        <v>0</v>
      </c>
      <c r="E267" s="14"/>
      <c r="F267" s="14"/>
      <c r="G267" s="14"/>
      <c r="H267" s="14"/>
      <c r="I267" s="14"/>
      <c r="J267" s="14"/>
      <c r="K267" s="14"/>
      <c r="L267" s="14"/>
      <c r="M267" s="15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08"/>
      <c r="AM267" s="108"/>
      <c r="AN267" s="108"/>
      <c r="AO267" s="14"/>
      <c r="AP267" s="14"/>
      <c r="AQ267" s="101"/>
      <c r="AR267" s="14"/>
      <c r="AS267" s="14"/>
      <c r="AT267" s="101"/>
      <c r="AU267" s="14"/>
      <c r="AV267" s="14"/>
      <c r="AW267" s="101"/>
      <c r="AX267" s="14"/>
      <c r="AY267" s="14"/>
      <c r="AZ267" s="101"/>
      <c r="BA267" s="14"/>
      <c r="BB267" s="14"/>
      <c r="BC267" s="15"/>
      <c r="BD267" s="14"/>
      <c r="BE267" s="14"/>
      <c r="BF267" s="101"/>
      <c r="BG267" s="14"/>
      <c r="BH267" s="14"/>
      <c r="BI267" s="101"/>
      <c r="BJ267" s="14"/>
      <c r="BK267" s="14"/>
      <c r="BL267" s="101"/>
      <c r="BM267" s="14"/>
      <c r="BN267" s="14"/>
      <c r="BO267" s="101"/>
      <c r="BP267" s="14"/>
      <c r="BQ267" s="14"/>
      <c r="BR267" s="101"/>
      <c r="BS267" s="14"/>
      <c r="BT267" s="14"/>
      <c r="BU267" s="101"/>
      <c r="BV267" s="15">
        <v>401.1</v>
      </c>
      <c r="BW267" s="14"/>
      <c r="BX267" s="14"/>
      <c r="BY267" s="14"/>
      <c r="BZ267" s="14"/>
      <c r="CA267" s="101"/>
      <c r="CB267" s="14"/>
      <c r="CC267" s="14"/>
      <c r="CD267" s="101"/>
      <c r="CE267" s="14"/>
      <c r="CF267" s="14"/>
      <c r="CG267" s="101"/>
      <c r="CH267" s="14"/>
      <c r="CI267" s="14"/>
      <c r="CJ267" s="101"/>
      <c r="CK267" s="15"/>
      <c r="CL267" s="14"/>
      <c r="CM267" s="101"/>
      <c r="CN267" s="15"/>
      <c r="CO267" s="14"/>
      <c r="CP267" s="101"/>
      <c r="CQ267" s="15"/>
      <c r="CR267" s="14"/>
      <c r="CS267" s="101"/>
      <c r="CT267" s="15"/>
      <c r="CU267" s="14"/>
      <c r="CV267" s="101"/>
      <c r="CW267" s="15"/>
      <c r="CX267" s="14"/>
      <c r="CY267" s="101"/>
      <c r="CZ267" s="15"/>
      <c r="DA267" s="14"/>
      <c r="DB267" s="101"/>
      <c r="DC267" s="15"/>
      <c r="DD267" s="14"/>
      <c r="DE267" s="101"/>
      <c r="DF267" s="15"/>
      <c r="DG267" s="14"/>
      <c r="DH267" s="101"/>
    </row>
    <row r="268" spans="1:112" s="35" customFormat="1" ht="15.75" x14ac:dyDescent="0.25">
      <c r="A268" s="59" t="s">
        <v>625</v>
      </c>
      <c r="B268" s="119">
        <f t="shared" si="259"/>
        <v>793.053</v>
      </c>
      <c r="C268" s="119">
        <f t="shared" si="259"/>
        <v>0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5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>
        <v>793.053</v>
      </c>
      <c r="AG268" s="14"/>
      <c r="AH268" s="14"/>
      <c r="AI268" s="14"/>
      <c r="AJ268" s="14"/>
      <c r="AK268" s="14"/>
      <c r="AL268" s="108"/>
      <c r="AM268" s="108"/>
      <c r="AN268" s="108"/>
      <c r="AO268" s="14"/>
      <c r="AP268" s="14"/>
      <c r="AQ268" s="101"/>
      <c r="AR268" s="14"/>
      <c r="AS268" s="14"/>
      <c r="AT268" s="101"/>
      <c r="AU268" s="14"/>
      <c r="AV268" s="14"/>
      <c r="AW268" s="101"/>
      <c r="AX268" s="14"/>
      <c r="AY268" s="14"/>
      <c r="AZ268" s="101"/>
      <c r="BA268" s="14"/>
      <c r="BB268" s="14"/>
      <c r="BC268" s="15"/>
      <c r="BD268" s="14"/>
      <c r="BE268" s="14"/>
      <c r="BF268" s="101"/>
      <c r="BG268" s="14"/>
      <c r="BH268" s="14"/>
      <c r="BI268" s="101"/>
      <c r="BJ268" s="14"/>
      <c r="BK268" s="14"/>
      <c r="BL268" s="101"/>
      <c r="BM268" s="14"/>
      <c r="BN268" s="14"/>
      <c r="BO268" s="101"/>
      <c r="BP268" s="14"/>
      <c r="BQ268" s="14"/>
      <c r="BR268" s="101"/>
      <c r="BS268" s="14"/>
      <c r="BT268" s="14"/>
      <c r="BU268" s="101"/>
      <c r="BV268" s="14"/>
      <c r="BW268" s="14"/>
      <c r="BX268" s="14"/>
      <c r="BY268" s="14"/>
      <c r="BZ268" s="14"/>
      <c r="CA268" s="101"/>
      <c r="CB268" s="14"/>
      <c r="CC268" s="14"/>
      <c r="CD268" s="101"/>
      <c r="CE268" s="14"/>
      <c r="CF268" s="14"/>
      <c r="CG268" s="101"/>
      <c r="CH268" s="14"/>
      <c r="CI268" s="14"/>
      <c r="CJ268" s="101"/>
      <c r="CK268" s="15"/>
      <c r="CL268" s="14"/>
      <c r="CM268" s="101"/>
      <c r="CN268" s="15"/>
      <c r="CO268" s="14"/>
      <c r="CP268" s="101"/>
      <c r="CQ268" s="15"/>
      <c r="CR268" s="14"/>
      <c r="CS268" s="101"/>
      <c r="CT268" s="15"/>
      <c r="CU268" s="14"/>
      <c r="CV268" s="101"/>
      <c r="CW268" s="15"/>
      <c r="CX268" s="14"/>
      <c r="CY268" s="101"/>
      <c r="CZ268" s="15"/>
      <c r="DA268" s="14"/>
      <c r="DB268" s="101"/>
      <c r="DC268" s="15"/>
      <c r="DD268" s="14"/>
      <c r="DE268" s="101"/>
      <c r="DF268" s="15"/>
      <c r="DG268" s="14"/>
      <c r="DH268" s="101"/>
    </row>
    <row r="269" spans="1:112" s="35" customFormat="1" ht="15.75" x14ac:dyDescent="0.25">
      <c r="A269" s="59" t="s">
        <v>626</v>
      </c>
      <c r="B269" s="119">
        <f t="shared" ref="B269:C333" si="321">E269+H269+K269+N269+Q269+T269+W269+Z269+AC269+AF269+AI269+AL269+AO269+AR269+AU269+AX269+BA269+BD269+BG269+BJ269+BM269+BP269+BS269+BV269+BY269+CB269+CE269+CH269+CK269+CN269+CQ269+CT269+CW269+CZ269+DC269+DF269</f>
        <v>750</v>
      </c>
      <c r="C269" s="119">
        <f t="shared" si="321"/>
        <v>0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5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>
        <v>750</v>
      </c>
      <c r="AG269" s="14"/>
      <c r="AH269" s="14"/>
      <c r="AI269" s="14"/>
      <c r="AJ269" s="14"/>
      <c r="AK269" s="14"/>
      <c r="AL269" s="108"/>
      <c r="AM269" s="108"/>
      <c r="AN269" s="108"/>
      <c r="AO269" s="14"/>
      <c r="AP269" s="14"/>
      <c r="AQ269" s="101"/>
      <c r="AR269" s="14"/>
      <c r="AS269" s="14"/>
      <c r="AT269" s="101"/>
      <c r="AU269" s="14"/>
      <c r="AV269" s="14"/>
      <c r="AW269" s="101"/>
      <c r="AX269" s="14"/>
      <c r="AY269" s="14"/>
      <c r="AZ269" s="101"/>
      <c r="BA269" s="14"/>
      <c r="BB269" s="14"/>
      <c r="BC269" s="15"/>
      <c r="BD269" s="14"/>
      <c r="BE269" s="14"/>
      <c r="BF269" s="101"/>
      <c r="BG269" s="14"/>
      <c r="BH269" s="14"/>
      <c r="BI269" s="101"/>
      <c r="BJ269" s="14"/>
      <c r="BK269" s="14"/>
      <c r="BL269" s="101"/>
      <c r="BM269" s="14"/>
      <c r="BN269" s="14"/>
      <c r="BO269" s="101"/>
      <c r="BP269" s="14"/>
      <c r="BQ269" s="14"/>
      <c r="BR269" s="101"/>
      <c r="BS269" s="14"/>
      <c r="BT269" s="14"/>
      <c r="BU269" s="101"/>
      <c r="BV269" s="14"/>
      <c r="BW269" s="14"/>
      <c r="BX269" s="101"/>
      <c r="BY269" s="14"/>
      <c r="BZ269" s="14"/>
      <c r="CA269" s="101"/>
      <c r="CB269" s="14"/>
      <c r="CC269" s="14"/>
      <c r="CD269" s="101"/>
      <c r="CE269" s="14"/>
      <c r="CF269" s="14"/>
      <c r="CG269" s="101"/>
      <c r="CH269" s="14"/>
      <c r="CI269" s="14"/>
      <c r="CJ269" s="101"/>
      <c r="CK269" s="15"/>
      <c r="CL269" s="14"/>
      <c r="CM269" s="101"/>
      <c r="CN269" s="15"/>
      <c r="CO269" s="14"/>
      <c r="CP269" s="101"/>
      <c r="CQ269" s="15"/>
      <c r="CR269" s="14"/>
      <c r="CS269" s="101"/>
      <c r="CT269" s="15"/>
      <c r="CU269" s="14"/>
      <c r="CV269" s="101"/>
      <c r="CW269" s="15"/>
      <c r="CX269" s="14"/>
      <c r="CY269" s="101"/>
      <c r="CZ269" s="15"/>
      <c r="DA269" s="14"/>
      <c r="DB269" s="101"/>
      <c r="DC269" s="15"/>
      <c r="DD269" s="14"/>
      <c r="DE269" s="101"/>
      <c r="DF269" s="15"/>
      <c r="DG269" s="14"/>
      <c r="DH269" s="101"/>
    </row>
    <row r="270" spans="1:112" s="77" customFormat="1" ht="31.5" x14ac:dyDescent="0.25">
      <c r="A270" s="78" t="s">
        <v>463</v>
      </c>
      <c r="B270" s="118">
        <f t="shared" si="321"/>
        <v>39332.458409999999</v>
      </c>
      <c r="C270" s="118">
        <f t="shared" si="321"/>
        <v>11378.795529999999</v>
      </c>
      <c r="D270" s="82">
        <f t="shared" ref="D270" si="322">C270/B270*100</f>
        <v>28.92978468670298</v>
      </c>
      <c r="E270" s="84">
        <f t="shared" ref="E270:AP270" si="323">E271+E272+E273+E274+E275+E276+E277+E278</f>
        <v>0</v>
      </c>
      <c r="F270" s="84">
        <f t="shared" si="323"/>
        <v>0</v>
      </c>
      <c r="G270" s="84">
        <f t="shared" si="323"/>
        <v>0</v>
      </c>
      <c r="H270" s="84">
        <f t="shared" si="323"/>
        <v>0</v>
      </c>
      <c r="I270" s="84">
        <f t="shared" si="323"/>
        <v>0</v>
      </c>
      <c r="J270" s="84">
        <f t="shared" si="323"/>
        <v>0</v>
      </c>
      <c r="K270" s="84">
        <f t="shared" si="323"/>
        <v>432.9</v>
      </c>
      <c r="L270" s="84">
        <f t="shared" si="323"/>
        <v>432.86040000000003</v>
      </c>
      <c r="M270" s="84">
        <f t="shared" si="311"/>
        <v>99.990852390852396</v>
      </c>
      <c r="N270" s="84">
        <f t="shared" si="323"/>
        <v>0</v>
      </c>
      <c r="O270" s="84">
        <f t="shared" si="323"/>
        <v>0</v>
      </c>
      <c r="P270" s="84">
        <f t="shared" si="323"/>
        <v>0</v>
      </c>
      <c r="Q270" s="84">
        <f t="shared" si="323"/>
        <v>0</v>
      </c>
      <c r="R270" s="84">
        <f t="shared" si="323"/>
        <v>0</v>
      </c>
      <c r="S270" s="84">
        <f t="shared" si="323"/>
        <v>0</v>
      </c>
      <c r="T270" s="84">
        <f t="shared" si="323"/>
        <v>0</v>
      </c>
      <c r="U270" s="84">
        <f t="shared" si="323"/>
        <v>0</v>
      </c>
      <c r="V270" s="84">
        <f t="shared" si="323"/>
        <v>0</v>
      </c>
      <c r="W270" s="84">
        <f t="shared" si="323"/>
        <v>0</v>
      </c>
      <c r="X270" s="84">
        <f t="shared" si="323"/>
        <v>0</v>
      </c>
      <c r="Y270" s="84">
        <f t="shared" si="323"/>
        <v>0</v>
      </c>
      <c r="Z270" s="84">
        <f t="shared" si="323"/>
        <v>51.020409999999998</v>
      </c>
      <c r="AA270" s="84">
        <f t="shared" si="323"/>
        <v>51.020410000000005</v>
      </c>
      <c r="AB270" s="82">
        <f>AA270/Z270*100</f>
        <v>100.00000000000003</v>
      </c>
      <c r="AC270" s="84">
        <f t="shared" si="323"/>
        <v>0</v>
      </c>
      <c r="AD270" s="84">
        <f t="shared" si="323"/>
        <v>0</v>
      </c>
      <c r="AE270" s="84">
        <f t="shared" si="323"/>
        <v>0</v>
      </c>
      <c r="AF270" s="84">
        <f>SUM(AF271:AF278)</f>
        <v>2986.4380000000001</v>
      </c>
      <c r="AG270" s="84">
        <f t="shared" si="323"/>
        <v>0</v>
      </c>
      <c r="AH270" s="84">
        <f t="shared" si="323"/>
        <v>0</v>
      </c>
      <c r="AI270" s="84">
        <f t="shared" si="323"/>
        <v>855.9</v>
      </c>
      <c r="AJ270" s="84">
        <f t="shared" si="323"/>
        <v>855.87082999999996</v>
      </c>
      <c r="AK270" s="82">
        <f t="shared" ref="AK270:AK290" si="324">AJ270/AI270*100</f>
        <v>99.996591891576116</v>
      </c>
      <c r="AL270" s="84">
        <f t="shared" si="323"/>
        <v>16858.8</v>
      </c>
      <c r="AM270" s="84">
        <f t="shared" si="323"/>
        <v>6265.5300199999992</v>
      </c>
      <c r="AN270" s="84">
        <f t="shared" si="64"/>
        <v>37.1647449403279</v>
      </c>
      <c r="AO270" s="84">
        <f t="shared" si="323"/>
        <v>0</v>
      </c>
      <c r="AP270" s="84">
        <f t="shared" si="323"/>
        <v>0</v>
      </c>
      <c r="AQ270" s="84">
        <f t="shared" ref="AQ270:CG270" si="325">AQ271+AQ272+AQ273+AQ274+AQ275+AQ276+AQ277+AQ278</f>
        <v>0</v>
      </c>
      <c r="AR270" s="84">
        <f t="shared" si="325"/>
        <v>0</v>
      </c>
      <c r="AS270" s="84">
        <f t="shared" si="325"/>
        <v>0</v>
      </c>
      <c r="AT270" s="84">
        <f t="shared" si="325"/>
        <v>0</v>
      </c>
      <c r="AU270" s="84">
        <f t="shared" si="325"/>
        <v>0</v>
      </c>
      <c r="AV270" s="84">
        <f t="shared" si="325"/>
        <v>0</v>
      </c>
      <c r="AW270" s="84">
        <f t="shared" si="325"/>
        <v>0</v>
      </c>
      <c r="AX270" s="84">
        <f t="shared" si="325"/>
        <v>0</v>
      </c>
      <c r="AY270" s="84">
        <f t="shared" si="325"/>
        <v>0</v>
      </c>
      <c r="AZ270" s="84">
        <f t="shared" si="325"/>
        <v>0</v>
      </c>
      <c r="BA270" s="84">
        <f t="shared" si="325"/>
        <v>3380.9</v>
      </c>
      <c r="BB270" s="84">
        <f t="shared" si="325"/>
        <v>1584.36734</v>
      </c>
      <c r="BC270" s="84">
        <f t="shared" si="82"/>
        <v>46.86229524682777</v>
      </c>
      <c r="BD270" s="84">
        <f t="shared" si="325"/>
        <v>0</v>
      </c>
      <c r="BE270" s="84">
        <f t="shared" si="325"/>
        <v>0</v>
      </c>
      <c r="BF270" s="84">
        <f t="shared" si="325"/>
        <v>0</v>
      </c>
      <c r="BG270" s="84">
        <f t="shared" si="325"/>
        <v>0</v>
      </c>
      <c r="BH270" s="84">
        <f t="shared" si="325"/>
        <v>0</v>
      </c>
      <c r="BI270" s="84">
        <f t="shared" si="325"/>
        <v>0</v>
      </c>
      <c r="BJ270" s="84">
        <f t="shared" si="325"/>
        <v>0</v>
      </c>
      <c r="BK270" s="84">
        <f t="shared" si="325"/>
        <v>0</v>
      </c>
      <c r="BL270" s="84">
        <f t="shared" si="325"/>
        <v>0</v>
      </c>
      <c r="BM270" s="84">
        <f t="shared" si="325"/>
        <v>0</v>
      </c>
      <c r="BN270" s="84">
        <f t="shared" si="325"/>
        <v>0</v>
      </c>
      <c r="BO270" s="84">
        <f t="shared" si="325"/>
        <v>0</v>
      </c>
      <c r="BP270" s="84">
        <f t="shared" si="325"/>
        <v>0</v>
      </c>
      <c r="BQ270" s="84">
        <f t="shared" si="325"/>
        <v>0</v>
      </c>
      <c r="BR270" s="84">
        <f t="shared" si="325"/>
        <v>0</v>
      </c>
      <c r="BS270" s="84">
        <f t="shared" si="325"/>
        <v>0</v>
      </c>
      <c r="BT270" s="84">
        <f t="shared" si="325"/>
        <v>0</v>
      </c>
      <c r="BU270" s="84">
        <f t="shared" si="325"/>
        <v>0</v>
      </c>
      <c r="BV270" s="84">
        <f t="shared" si="325"/>
        <v>1208.3</v>
      </c>
      <c r="BW270" s="84">
        <f t="shared" si="325"/>
        <v>0</v>
      </c>
      <c r="BX270" s="84">
        <f t="shared" si="325"/>
        <v>0</v>
      </c>
      <c r="BY270" s="84">
        <f t="shared" si="325"/>
        <v>0</v>
      </c>
      <c r="BZ270" s="84">
        <f t="shared" si="325"/>
        <v>0</v>
      </c>
      <c r="CA270" s="84">
        <f t="shared" si="325"/>
        <v>0</v>
      </c>
      <c r="CB270" s="84">
        <f t="shared" si="325"/>
        <v>0</v>
      </c>
      <c r="CC270" s="84">
        <f t="shared" si="325"/>
        <v>0</v>
      </c>
      <c r="CD270" s="84">
        <f t="shared" si="325"/>
        <v>0</v>
      </c>
      <c r="CE270" s="84">
        <f t="shared" si="325"/>
        <v>0</v>
      </c>
      <c r="CF270" s="84">
        <f t="shared" si="325"/>
        <v>0</v>
      </c>
      <c r="CG270" s="84">
        <f t="shared" si="325"/>
        <v>0</v>
      </c>
      <c r="CH270" s="84">
        <f t="shared" ref="CH270:CV270" si="326">CH271+CH272+CH273+CH274+CH275+CH276+CH277+CH278</f>
        <v>0</v>
      </c>
      <c r="CI270" s="84">
        <f t="shared" si="326"/>
        <v>0</v>
      </c>
      <c r="CJ270" s="84">
        <f t="shared" si="326"/>
        <v>0</v>
      </c>
      <c r="CK270" s="84">
        <f t="shared" si="326"/>
        <v>0</v>
      </c>
      <c r="CL270" s="84">
        <f t="shared" si="326"/>
        <v>0</v>
      </c>
      <c r="CM270" s="84">
        <f t="shared" si="326"/>
        <v>0</v>
      </c>
      <c r="CN270" s="84">
        <f t="shared" si="326"/>
        <v>4523.3999999999996</v>
      </c>
      <c r="CO270" s="84">
        <f t="shared" si="326"/>
        <v>2189.14653</v>
      </c>
      <c r="CP270" s="84">
        <f t="shared" si="67"/>
        <v>48.396041252155463</v>
      </c>
      <c r="CQ270" s="84">
        <f t="shared" si="326"/>
        <v>0</v>
      </c>
      <c r="CR270" s="84">
        <f t="shared" si="326"/>
        <v>0</v>
      </c>
      <c r="CS270" s="84">
        <f t="shared" si="326"/>
        <v>0</v>
      </c>
      <c r="CT270" s="84">
        <f t="shared" si="326"/>
        <v>0</v>
      </c>
      <c r="CU270" s="84">
        <f t="shared" si="326"/>
        <v>0</v>
      </c>
      <c r="CV270" s="84">
        <f t="shared" si="326"/>
        <v>0</v>
      </c>
      <c r="CW270" s="84">
        <f t="shared" ref="CW270:CY270" si="327">CW271+CW272+CW273+CW274+CW275+CW276+CW277+CW278</f>
        <v>4637</v>
      </c>
      <c r="CX270" s="84">
        <f t="shared" si="327"/>
        <v>0</v>
      </c>
      <c r="CY270" s="84">
        <f t="shared" si="327"/>
        <v>0</v>
      </c>
      <c r="CZ270" s="84">
        <f t="shared" ref="CZ270:DB270" si="328">CZ271+CZ272+CZ273+CZ274+CZ275+CZ276+CZ277+CZ278</f>
        <v>0</v>
      </c>
      <c r="DA270" s="84">
        <f t="shared" si="328"/>
        <v>0</v>
      </c>
      <c r="DB270" s="84">
        <f t="shared" si="328"/>
        <v>0</v>
      </c>
      <c r="DC270" s="84">
        <f t="shared" ref="DC270:DE270" si="329">DC271+DC272+DC273+DC274+DC275+DC276+DC277+DC278</f>
        <v>1260.3</v>
      </c>
      <c r="DD270" s="84">
        <f t="shared" si="329"/>
        <v>0</v>
      </c>
      <c r="DE270" s="84">
        <f t="shared" si="329"/>
        <v>0</v>
      </c>
      <c r="DF270" s="84">
        <f t="shared" ref="DF270:DH270" si="330">DF271+DF272+DF273+DF274+DF275+DF276+DF277+DF278</f>
        <v>3137.5</v>
      </c>
      <c r="DG270" s="84">
        <f t="shared" si="330"/>
        <v>0</v>
      </c>
      <c r="DH270" s="84">
        <f t="shared" si="330"/>
        <v>0</v>
      </c>
    </row>
    <row r="271" spans="1:112" s="35" customFormat="1" ht="15.75" x14ac:dyDescent="0.25">
      <c r="A271" s="59" t="s">
        <v>394</v>
      </c>
      <c r="B271" s="119">
        <f t="shared" si="321"/>
        <v>34281.82041</v>
      </c>
      <c r="C271" s="119">
        <f t="shared" si="321"/>
        <v>10522.9247</v>
      </c>
      <c r="D271" s="14">
        <f t="shared" si="58"/>
        <v>30.695349821418656</v>
      </c>
      <c r="E271" s="14"/>
      <c r="F271" s="14"/>
      <c r="G271" s="14"/>
      <c r="H271" s="15"/>
      <c r="I271" s="15"/>
      <c r="J271" s="14"/>
      <c r="K271" s="14">
        <v>432.9</v>
      </c>
      <c r="L271" s="14">
        <v>432.86040000000003</v>
      </c>
      <c r="M271" s="15">
        <f t="shared" si="311"/>
        <v>99.990852390852396</v>
      </c>
      <c r="N271" s="14"/>
      <c r="O271" s="14"/>
      <c r="P271" s="15"/>
      <c r="Q271" s="15">
        <v>0</v>
      </c>
      <c r="R271" s="15">
        <v>0</v>
      </c>
      <c r="S271" s="14"/>
      <c r="T271" s="15"/>
      <c r="U271" s="15"/>
      <c r="V271" s="15"/>
      <c r="W271" s="15"/>
      <c r="X271" s="15"/>
      <c r="Y271" s="14"/>
      <c r="Z271" s="15">
        <v>51.020409999999998</v>
      </c>
      <c r="AA271" s="15">
        <v>51.020410000000005</v>
      </c>
      <c r="AB271" s="14">
        <f>AA271/Z271*100</f>
        <v>100.00000000000003</v>
      </c>
      <c r="AC271" s="15"/>
      <c r="AD271" s="15"/>
      <c r="AE271" s="14"/>
      <c r="AF271" s="14"/>
      <c r="AG271" s="14"/>
      <c r="AH271" s="14"/>
      <c r="AI271" s="15">
        <v>0</v>
      </c>
      <c r="AJ271" s="15"/>
      <c r="AK271" s="14"/>
      <c r="AL271" s="15">
        <v>16858.8</v>
      </c>
      <c r="AM271" s="15">
        <v>6265.5300199999992</v>
      </c>
      <c r="AN271" s="15">
        <f t="shared" si="64"/>
        <v>37.1647449403279</v>
      </c>
      <c r="AO271" s="15"/>
      <c r="AP271" s="15"/>
      <c r="AQ271" s="15"/>
      <c r="AR271" s="15"/>
      <c r="AS271" s="15"/>
      <c r="AT271" s="15"/>
      <c r="AU271" s="15"/>
      <c r="AV271" s="15"/>
      <c r="AW271" s="100"/>
      <c r="AX271" s="15"/>
      <c r="AY271" s="15"/>
      <c r="AZ271" s="100"/>
      <c r="BA271" s="15">
        <v>3380.9</v>
      </c>
      <c r="BB271" s="15">
        <v>1584.36734</v>
      </c>
      <c r="BC271" s="15">
        <f t="shared" si="82"/>
        <v>46.86229524682777</v>
      </c>
      <c r="BD271" s="15"/>
      <c r="BE271" s="100"/>
      <c r="BF271" s="100"/>
      <c r="BG271" s="15"/>
      <c r="BH271" s="100"/>
      <c r="BI271" s="100"/>
      <c r="BJ271" s="15"/>
      <c r="BK271" s="100"/>
      <c r="BL271" s="100"/>
      <c r="BM271" s="15"/>
      <c r="BN271" s="100"/>
      <c r="BO271" s="100"/>
      <c r="BP271" s="15"/>
      <c r="BQ271" s="100"/>
      <c r="BR271" s="100"/>
      <c r="BS271" s="15"/>
      <c r="BT271" s="100"/>
      <c r="BU271" s="100"/>
      <c r="BV271" s="15"/>
      <c r="BW271" s="109"/>
      <c r="BX271" s="100"/>
      <c r="BY271" s="15"/>
      <c r="BZ271" s="100"/>
      <c r="CA271" s="100"/>
      <c r="CB271" s="15"/>
      <c r="CC271" s="100"/>
      <c r="CD271" s="100"/>
      <c r="CE271" s="15"/>
      <c r="CF271" s="100"/>
      <c r="CG271" s="100"/>
      <c r="CH271" s="15"/>
      <c r="CI271" s="100"/>
      <c r="CJ271" s="100"/>
      <c r="CK271" s="15"/>
      <c r="CL271" s="100"/>
      <c r="CM271" s="100"/>
      <c r="CN271" s="15">
        <v>4523.3999999999996</v>
      </c>
      <c r="CO271" s="15">
        <v>2189.14653</v>
      </c>
      <c r="CP271" s="15">
        <f t="shared" si="67"/>
        <v>48.396041252155463</v>
      </c>
      <c r="CQ271" s="15"/>
      <c r="CR271" s="100"/>
      <c r="CS271" s="100"/>
      <c r="CT271" s="15"/>
      <c r="CU271" s="100"/>
      <c r="CV271" s="100"/>
      <c r="CW271" s="15">
        <v>4637</v>
      </c>
      <c r="CX271" s="100"/>
      <c r="CY271" s="100"/>
      <c r="CZ271" s="15"/>
      <c r="DA271" s="100"/>
      <c r="DB271" s="100"/>
      <c r="DC271" s="15">
        <v>1260.3</v>
      </c>
      <c r="DD271" s="100"/>
      <c r="DE271" s="100"/>
      <c r="DF271" s="15">
        <v>3137.5</v>
      </c>
      <c r="DG271" s="100"/>
      <c r="DH271" s="100"/>
    </row>
    <row r="272" spans="1:112" s="35" customFormat="1" ht="15.75" x14ac:dyDescent="0.25">
      <c r="A272" s="59" t="s">
        <v>627</v>
      </c>
      <c r="B272" s="119">
        <f t="shared" si="321"/>
        <v>0</v>
      </c>
      <c r="C272" s="119">
        <f t="shared" si="321"/>
        <v>0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5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08"/>
      <c r="AM272" s="108"/>
      <c r="AN272" s="15"/>
      <c r="AO272" s="14"/>
      <c r="AP272" s="14"/>
      <c r="AQ272" s="101"/>
      <c r="AR272" s="14"/>
      <c r="AS272" s="14"/>
      <c r="AT272" s="101"/>
      <c r="AU272" s="14"/>
      <c r="AV272" s="14"/>
      <c r="AW272" s="101"/>
      <c r="AX272" s="14"/>
      <c r="AY272" s="14"/>
      <c r="AZ272" s="101"/>
      <c r="BA272" s="14"/>
      <c r="BB272" s="14"/>
      <c r="BC272" s="15"/>
      <c r="BD272" s="14"/>
      <c r="BE272" s="14"/>
      <c r="BF272" s="101"/>
      <c r="BG272" s="14"/>
      <c r="BH272" s="14"/>
      <c r="BI272" s="101"/>
      <c r="BJ272" s="14"/>
      <c r="BK272" s="14"/>
      <c r="BL272" s="101"/>
      <c r="BM272" s="14"/>
      <c r="BN272" s="14"/>
      <c r="BO272" s="101"/>
      <c r="BP272" s="14"/>
      <c r="BQ272" s="14"/>
      <c r="BR272" s="101"/>
      <c r="BS272" s="14"/>
      <c r="BT272" s="14"/>
      <c r="BU272" s="101"/>
      <c r="BV272" s="14"/>
      <c r="BW272" s="14"/>
      <c r="BX272" s="101"/>
      <c r="BY272" s="14"/>
      <c r="BZ272" s="14"/>
      <c r="CA272" s="101"/>
      <c r="CB272" s="14"/>
      <c r="CC272" s="14"/>
      <c r="CD272" s="101"/>
      <c r="CE272" s="14"/>
      <c r="CF272" s="14"/>
      <c r="CG272" s="101"/>
      <c r="CH272" s="14"/>
      <c r="CI272" s="14"/>
      <c r="CJ272" s="101"/>
      <c r="CK272" s="15"/>
      <c r="CL272" s="14"/>
      <c r="CM272" s="101"/>
      <c r="CN272" s="15"/>
      <c r="CO272" s="14"/>
      <c r="CP272" s="101"/>
      <c r="CQ272" s="15"/>
      <c r="CR272" s="14"/>
      <c r="CS272" s="101"/>
      <c r="CT272" s="15"/>
      <c r="CU272" s="14"/>
      <c r="CV272" s="101"/>
      <c r="CW272" s="15"/>
      <c r="CX272" s="14"/>
      <c r="CY272" s="101"/>
      <c r="CZ272" s="15"/>
      <c r="DA272" s="14"/>
      <c r="DB272" s="101"/>
      <c r="DC272" s="15"/>
      <c r="DD272" s="14"/>
      <c r="DE272" s="101"/>
      <c r="DF272" s="15"/>
      <c r="DG272" s="14"/>
      <c r="DH272" s="101"/>
    </row>
    <row r="273" spans="1:112" s="35" customFormat="1" ht="15.75" x14ac:dyDescent="0.25">
      <c r="A273" s="59" t="s">
        <v>628</v>
      </c>
      <c r="B273" s="119">
        <f t="shared" si="321"/>
        <v>0</v>
      </c>
      <c r="C273" s="119">
        <f t="shared" si="321"/>
        <v>0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5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08"/>
      <c r="AM273" s="108"/>
      <c r="AN273" s="15"/>
      <c r="AO273" s="14"/>
      <c r="AP273" s="14"/>
      <c r="AQ273" s="101"/>
      <c r="AR273" s="14"/>
      <c r="AS273" s="14"/>
      <c r="AT273" s="101"/>
      <c r="AU273" s="14"/>
      <c r="AV273" s="14"/>
      <c r="AW273" s="101"/>
      <c r="AX273" s="14"/>
      <c r="AY273" s="14"/>
      <c r="AZ273" s="101"/>
      <c r="BA273" s="14"/>
      <c r="BB273" s="14"/>
      <c r="BC273" s="15"/>
      <c r="BD273" s="14"/>
      <c r="BE273" s="14"/>
      <c r="BF273" s="101"/>
      <c r="BG273" s="14"/>
      <c r="BH273" s="14"/>
      <c r="BI273" s="101"/>
      <c r="BJ273" s="14"/>
      <c r="BK273" s="14"/>
      <c r="BL273" s="101"/>
      <c r="BM273" s="14"/>
      <c r="BN273" s="14"/>
      <c r="BO273" s="101"/>
      <c r="BP273" s="14"/>
      <c r="BQ273" s="14"/>
      <c r="BR273" s="101"/>
      <c r="BS273" s="14"/>
      <c r="BT273" s="14"/>
      <c r="BU273" s="101"/>
      <c r="BV273" s="14"/>
      <c r="BW273" s="14"/>
      <c r="BX273" s="101"/>
      <c r="BY273" s="14"/>
      <c r="BZ273" s="14"/>
      <c r="CA273" s="101"/>
      <c r="CB273" s="14"/>
      <c r="CC273" s="14"/>
      <c r="CD273" s="101"/>
      <c r="CE273" s="14"/>
      <c r="CF273" s="14"/>
      <c r="CG273" s="101"/>
      <c r="CH273" s="14"/>
      <c r="CI273" s="14"/>
      <c r="CJ273" s="101"/>
      <c r="CK273" s="15"/>
      <c r="CL273" s="14"/>
      <c r="CM273" s="101"/>
      <c r="CN273" s="15"/>
      <c r="CO273" s="14"/>
      <c r="CP273" s="101"/>
      <c r="CQ273" s="15"/>
      <c r="CR273" s="14"/>
      <c r="CS273" s="101"/>
      <c r="CT273" s="15"/>
      <c r="CU273" s="14"/>
      <c r="CV273" s="101"/>
      <c r="CW273" s="15"/>
      <c r="CX273" s="14"/>
      <c r="CY273" s="101"/>
      <c r="CZ273" s="15"/>
      <c r="DA273" s="14"/>
      <c r="DB273" s="101"/>
      <c r="DC273" s="15"/>
      <c r="DD273" s="14"/>
      <c r="DE273" s="101"/>
      <c r="DF273" s="15"/>
      <c r="DG273" s="14"/>
      <c r="DH273" s="101"/>
    </row>
    <row r="274" spans="1:112" s="35" customFormat="1" ht="15.75" x14ac:dyDescent="0.25">
      <c r="A274" s="59" t="s">
        <v>631</v>
      </c>
      <c r="B274" s="119">
        <f t="shared" si="321"/>
        <v>459.73</v>
      </c>
      <c r="C274" s="119">
        <f t="shared" si="321"/>
        <v>0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5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>
        <v>459.73</v>
      </c>
      <c r="AG274" s="14"/>
      <c r="AH274" s="14"/>
      <c r="AI274" s="14"/>
      <c r="AJ274" s="14"/>
      <c r="AK274" s="14"/>
      <c r="AL274" s="108"/>
      <c r="AM274" s="108"/>
      <c r="AN274" s="15"/>
      <c r="AO274" s="14"/>
      <c r="AP274" s="14"/>
      <c r="AQ274" s="101"/>
      <c r="AR274" s="14"/>
      <c r="AS274" s="14"/>
      <c r="AT274" s="101"/>
      <c r="AU274" s="14"/>
      <c r="AV274" s="14"/>
      <c r="AW274" s="101"/>
      <c r="AX274" s="14"/>
      <c r="AY274" s="14"/>
      <c r="AZ274" s="101"/>
      <c r="BA274" s="14"/>
      <c r="BB274" s="14"/>
      <c r="BC274" s="15"/>
      <c r="BD274" s="14"/>
      <c r="BE274" s="14"/>
      <c r="BF274" s="101"/>
      <c r="BG274" s="14"/>
      <c r="BH274" s="14"/>
      <c r="BI274" s="101"/>
      <c r="BJ274" s="14"/>
      <c r="BK274" s="14"/>
      <c r="BL274" s="101"/>
      <c r="BM274" s="14"/>
      <c r="BN274" s="14"/>
      <c r="BO274" s="101"/>
      <c r="BP274" s="14"/>
      <c r="BQ274" s="14"/>
      <c r="BR274" s="101"/>
      <c r="BS274" s="14"/>
      <c r="BT274" s="14"/>
      <c r="BU274" s="101"/>
      <c r="BV274" s="14"/>
      <c r="BW274" s="14"/>
      <c r="BX274" s="101"/>
      <c r="BY274" s="14"/>
      <c r="BZ274" s="14"/>
      <c r="CA274" s="101"/>
      <c r="CB274" s="14"/>
      <c r="CC274" s="14"/>
      <c r="CD274" s="101"/>
      <c r="CE274" s="14"/>
      <c r="CF274" s="14"/>
      <c r="CG274" s="101"/>
      <c r="CH274" s="14"/>
      <c r="CI274" s="14"/>
      <c r="CJ274" s="101"/>
      <c r="CK274" s="15"/>
      <c r="CL274" s="14"/>
      <c r="CM274" s="101"/>
      <c r="CN274" s="15"/>
      <c r="CO274" s="14"/>
      <c r="CP274" s="101"/>
      <c r="CQ274" s="15"/>
      <c r="CR274" s="14"/>
      <c r="CS274" s="101"/>
      <c r="CT274" s="15"/>
      <c r="CU274" s="14"/>
      <c r="CV274" s="101"/>
      <c r="CW274" s="15"/>
      <c r="CX274" s="14"/>
      <c r="CY274" s="101"/>
      <c r="CZ274" s="15"/>
      <c r="DA274" s="14"/>
      <c r="DB274" s="101"/>
      <c r="DC274" s="15"/>
      <c r="DD274" s="14"/>
      <c r="DE274" s="101"/>
      <c r="DF274" s="15"/>
      <c r="DG274" s="14"/>
      <c r="DH274" s="101"/>
    </row>
    <row r="275" spans="1:112" s="35" customFormat="1" ht="15.75" x14ac:dyDescent="0.25">
      <c r="A275" s="59" t="s">
        <v>462</v>
      </c>
      <c r="B275" s="119">
        <f t="shared" si="321"/>
        <v>875.8</v>
      </c>
      <c r="C275" s="119">
        <f t="shared" si="321"/>
        <v>0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5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>
        <v>875.8</v>
      </c>
      <c r="AG275" s="14"/>
      <c r="AH275" s="14"/>
      <c r="AI275" s="14"/>
      <c r="AJ275" s="14"/>
      <c r="AK275" s="14"/>
      <c r="AL275" s="108"/>
      <c r="AM275" s="108"/>
      <c r="AN275" s="15"/>
      <c r="AO275" s="14"/>
      <c r="AP275" s="14"/>
      <c r="AQ275" s="101"/>
      <c r="AR275" s="14"/>
      <c r="AS275" s="14"/>
      <c r="AT275" s="101"/>
      <c r="AU275" s="14"/>
      <c r="AV275" s="14"/>
      <c r="AW275" s="101"/>
      <c r="AX275" s="14"/>
      <c r="AY275" s="14"/>
      <c r="AZ275" s="101"/>
      <c r="BA275" s="14"/>
      <c r="BB275" s="14"/>
      <c r="BC275" s="15"/>
      <c r="BD275" s="14"/>
      <c r="BE275" s="14"/>
      <c r="BF275" s="101"/>
      <c r="BG275" s="14"/>
      <c r="BH275" s="14"/>
      <c r="BI275" s="101"/>
      <c r="BJ275" s="14"/>
      <c r="BK275" s="14"/>
      <c r="BL275" s="101"/>
      <c r="BM275" s="14"/>
      <c r="BN275" s="14"/>
      <c r="BO275" s="101"/>
      <c r="BP275" s="14"/>
      <c r="BQ275" s="14"/>
      <c r="BR275" s="101"/>
      <c r="BS275" s="14"/>
      <c r="BT275" s="14"/>
      <c r="BU275" s="101"/>
      <c r="BV275" s="14"/>
      <c r="BW275" s="14"/>
      <c r="BX275" s="14"/>
      <c r="BY275" s="14"/>
      <c r="BZ275" s="14"/>
      <c r="CA275" s="101"/>
      <c r="CB275" s="14"/>
      <c r="CC275" s="14"/>
      <c r="CD275" s="101"/>
      <c r="CE275" s="14"/>
      <c r="CF275" s="14"/>
      <c r="CG275" s="101"/>
      <c r="CH275" s="14"/>
      <c r="CI275" s="14"/>
      <c r="CJ275" s="101"/>
      <c r="CK275" s="15"/>
      <c r="CL275" s="14"/>
      <c r="CM275" s="101"/>
      <c r="CN275" s="15"/>
      <c r="CO275" s="14"/>
      <c r="CP275" s="101"/>
      <c r="CQ275" s="15"/>
      <c r="CR275" s="14"/>
      <c r="CS275" s="101"/>
      <c r="CT275" s="15"/>
      <c r="CU275" s="14"/>
      <c r="CV275" s="101"/>
      <c r="CW275" s="15"/>
      <c r="CX275" s="14"/>
      <c r="CY275" s="101"/>
      <c r="CZ275" s="15"/>
      <c r="DA275" s="14"/>
      <c r="DB275" s="101"/>
      <c r="DC275" s="15"/>
      <c r="DD275" s="14"/>
      <c r="DE275" s="101"/>
      <c r="DF275" s="15"/>
      <c r="DG275" s="14"/>
      <c r="DH275" s="101"/>
    </row>
    <row r="276" spans="1:112" s="35" customFormat="1" ht="15.75" x14ac:dyDescent="0.25">
      <c r="A276" s="59" t="s">
        <v>629</v>
      </c>
      <c r="B276" s="119">
        <f t="shared" si="321"/>
        <v>0</v>
      </c>
      <c r="C276" s="119">
        <f t="shared" si="321"/>
        <v>0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5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08"/>
      <c r="AM276" s="108"/>
      <c r="AN276" s="15"/>
      <c r="AO276" s="14"/>
      <c r="AP276" s="14"/>
      <c r="AQ276" s="101"/>
      <c r="AR276" s="14"/>
      <c r="AS276" s="14"/>
      <c r="AT276" s="101"/>
      <c r="AU276" s="14"/>
      <c r="AV276" s="14"/>
      <c r="AW276" s="101"/>
      <c r="AX276" s="14"/>
      <c r="AY276" s="14"/>
      <c r="AZ276" s="101"/>
      <c r="BA276" s="14"/>
      <c r="BB276" s="14"/>
      <c r="BC276" s="15"/>
      <c r="BD276" s="14"/>
      <c r="BE276" s="14"/>
      <c r="BF276" s="101"/>
      <c r="BG276" s="14"/>
      <c r="BH276" s="14"/>
      <c r="BI276" s="101"/>
      <c r="BJ276" s="14"/>
      <c r="BK276" s="14"/>
      <c r="BL276" s="101"/>
      <c r="BM276" s="14"/>
      <c r="BN276" s="14"/>
      <c r="BO276" s="101"/>
      <c r="BP276" s="14"/>
      <c r="BQ276" s="14"/>
      <c r="BR276" s="101"/>
      <c r="BS276" s="14"/>
      <c r="BT276" s="14"/>
      <c r="BU276" s="101"/>
      <c r="BV276" s="14"/>
      <c r="BW276" s="14"/>
      <c r="BX276" s="101"/>
      <c r="BY276" s="14"/>
      <c r="BZ276" s="14"/>
      <c r="CA276" s="101"/>
      <c r="CB276" s="14"/>
      <c r="CC276" s="14"/>
      <c r="CD276" s="101"/>
      <c r="CE276" s="14"/>
      <c r="CF276" s="14"/>
      <c r="CG276" s="101"/>
      <c r="CH276" s="14"/>
      <c r="CI276" s="14"/>
      <c r="CJ276" s="101"/>
      <c r="CK276" s="15"/>
      <c r="CL276" s="14"/>
      <c r="CM276" s="101"/>
      <c r="CN276" s="15"/>
      <c r="CO276" s="14"/>
      <c r="CP276" s="101"/>
      <c r="CQ276" s="15"/>
      <c r="CR276" s="14"/>
      <c r="CS276" s="101"/>
      <c r="CT276" s="15"/>
      <c r="CU276" s="14"/>
      <c r="CV276" s="101"/>
      <c r="CW276" s="15"/>
      <c r="CX276" s="14"/>
      <c r="CY276" s="101"/>
      <c r="CZ276" s="15"/>
      <c r="DA276" s="14"/>
      <c r="DB276" s="101"/>
      <c r="DC276" s="15"/>
      <c r="DD276" s="14"/>
      <c r="DE276" s="101"/>
      <c r="DF276" s="15"/>
      <c r="DG276" s="14"/>
      <c r="DH276" s="101"/>
    </row>
    <row r="277" spans="1:112" s="35" customFormat="1" ht="15.75" x14ac:dyDescent="0.25">
      <c r="A277" s="59" t="s">
        <v>346</v>
      </c>
      <c r="B277" s="119">
        <f t="shared" si="321"/>
        <v>650.90800000000002</v>
      </c>
      <c r="C277" s="119">
        <f t="shared" si="321"/>
        <v>0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5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>
        <v>650.90800000000002</v>
      </c>
      <c r="AG277" s="14"/>
      <c r="AH277" s="14"/>
      <c r="AI277" s="14"/>
      <c r="AJ277" s="14"/>
      <c r="AK277" s="14"/>
      <c r="AL277" s="108"/>
      <c r="AM277" s="108"/>
      <c r="AN277" s="15"/>
      <c r="AO277" s="14"/>
      <c r="AP277" s="14"/>
      <c r="AQ277" s="101"/>
      <c r="AR277" s="14"/>
      <c r="AS277" s="14"/>
      <c r="AT277" s="101"/>
      <c r="AU277" s="14"/>
      <c r="AV277" s="14"/>
      <c r="AW277" s="101"/>
      <c r="AX277" s="14"/>
      <c r="AY277" s="14"/>
      <c r="AZ277" s="101"/>
      <c r="BA277" s="14"/>
      <c r="BB277" s="14"/>
      <c r="BC277" s="15"/>
      <c r="BD277" s="14"/>
      <c r="BE277" s="14"/>
      <c r="BF277" s="101"/>
      <c r="BG277" s="14"/>
      <c r="BH277" s="14"/>
      <c r="BI277" s="101"/>
      <c r="BJ277" s="14"/>
      <c r="BK277" s="14"/>
      <c r="BL277" s="101"/>
      <c r="BM277" s="14"/>
      <c r="BN277" s="14"/>
      <c r="BO277" s="101"/>
      <c r="BP277" s="14"/>
      <c r="BQ277" s="14"/>
      <c r="BR277" s="101"/>
      <c r="BS277" s="14"/>
      <c r="BT277" s="14"/>
      <c r="BU277" s="101"/>
      <c r="BV277" s="14"/>
      <c r="BW277" s="14"/>
      <c r="BX277" s="101"/>
      <c r="BY277" s="14"/>
      <c r="BZ277" s="14"/>
      <c r="CA277" s="101"/>
      <c r="CB277" s="14"/>
      <c r="CC277" s="14"/>
      <c r="CD277" s="101"/>
      <c r="CE277" s="14"/>
      <c r="CF277" s="14"/>
      <c r="CG277" s="101"/>
      <c r="CH277" s="14"/>
      <c r="CI277" s="14"/>
      <c r="CJ277" s="101"/>
      <c r="CK277" s="15"/>
      <c r="CL277" s="14"/>
      <c r="CM277" s="101"/>
      <c r="CN277" s="15"/>
      <c r="CO277" s="14"/>
      <c r="CP277" s="101"/>
      <c r="CQ277" s="15"/>
      <c r="CR277" s="14"/>
      <c r="CS277" s="101"/>
      <c r="CT277" s="15"/>
      <c r="CU277" s="14"/>
      <c r="CV277" s="101"/>
      <c r="CW277" s="15"/>
      <c r="CX277" s="14"/>
      <c r="CY277" s="101"/>
      <c r="CZ277" s="15"/>
      <c r="DA277" s="14"/>
      <c r="DB277" s="101"/>
      <c r="DC277" s="15"/>
      <c r="DD277" s="14"/>
      <c r="DE277" s="101"/>
      <c r="DF277" s="15"/>
      <c r="DG277" s="14"/>
      <c r="DH277" s="101"/>
    </row>
    <row r="278" spans="1:112" s="35" customFormat="1" ht="15.75" x14ac:dyDescent="0.25">
      <c r="A278" s="59" t="s">
        <v>630</v>
      </c>
      <c r="B278" s="119">
        <f t="shared" si="321"/>
        <v>3064.2</v>
      </c>
      <c r="C278" s="119">
        <f t="shared" si="321"/>
        <v>855.87082999999996</v>
      </c>
      <c r="D278" s="14">
        <f>C278/B278*100</f>
        <v>27.931297891782521</v>
      </c>
      <c r="E278" s="14"/>
      <c r="F278" s="14"/>
      <c r="G278" s="14"/>
      <c r="H278" s="14"/>
      <c r="I278" s="14"/>
      <c r="J278" s="14"/>
      <c r="K278" s="14"/>
      <c r="L278" s="14"/>
      <c r="M278" s="15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>
        <v>1000</v>
      </c>
      <c r="AG278" s="14"/>
      <c r="AH278" s="14"/>
      <c r="AI278" s="14">
        <v>855.9</v>
      </c>
      <c r="AJ278" s="14">
        <v>855.87082999999996</v>
      </c>
      <c r="AK278" s="14">
        <f t="shared" si="324"/>
        <v>99.996591891576116</v>
      </c>
      <c r="AL278" s="108"/>
      <c r="AM278" s="108"/>
      <c r="AN278" s="15"/>
      <c r="AO278" s="14"/>
      <c r="AP278" s="14"/>
      <c r="AQ278" s="101"/>
      <c r="AR278" s="14"/>
      <c r="AS278" s="14"/>
      <c r="AT278" s="101"/>
      <c r="AU278" s="14"/>
      <c r="AV278" s="14"/>
      <c r="AW278" s="101"/>
      <c r="AX278" s="14"/>
      <c r="AY278" s="14"/>
      <c r="AZ278" s="101"/>
      <c r="BA278" s="14"/>
      <c r="BB278" s="14"/>
      <c r="BC278" s="15"/>
      <c r="BD278" s="14"/>
      <c r="BE278" s="14"/>
      <c r="BF278" s="101"/>
      <c r="BG278" s="14"/>
      <c r="BH278" s="14"/>
      <c r="BI278" s="101"/>
      <c r="BJ278" s="14"/>
      <c r="BK278" s="14"/>
      <c r="BL278" s="101"/>
      <c r="BM278" s="14"/>
      <c r="BN278" s="14"/>
      <c r="BO278" s="101"/>
      <c r="BP278" s="14"/>
      <c r="BQ278" s="14"/>
      <c r="BR278" s="101"/>
      <c r="BS278" s="14"/>
      <c r="BT278" s="14"/>
      <c r="BU278" s="101"/>
      <c r="BV278" s="15">
        <v>1208.3</v>
      </c>
      <c r="BW278" s="14"/>
      <c r="BX278" s="14"/>
      <c r="BY278" s="14"/>
      <c r="BZ278" s="14"/>
      <c r="CA278" s="101"/>
      <c r="CB278" s="14"/>
      <c r="CC278" s="14"/>
      <c r="CD278" s="101"/>
      <c r="CE278" s="14"/>
      <c r="CF278" s="14"/>
      <c r="CG278" s="101"/>
      <c r="CH278" s="14"/>
      <c r="CI278" s="14"/>
      <c r="CJ278" s="101"/>
      <c r="CK278" s="15"/>
      <c r="CL278" s="14"/>
      <c r="CM278" s="101"/>
      <c r="CN278" s="15"/>
      <c r="CO278" s="14"/>
      <c r="CP278" s="101"/>
      <c r="CQ278" s="15"/>
      <c r="CR278" s="14"/>
      <c r="CS278" s="101"/>
      <c r="CT278" s="15"/>
      <c r="CU278" s="14"/>
      <c r="CV278" s="101"/>
      <c r="CW278" s="15"/>
      <c r="CX278" s="14"/>
      <c r="CY278" s="101"/>
      <c r="CZ278" s="15"/>
      <c r="DA278" s="14"/>
      <c r="DB278" s="101"/>
      <c r="DC278" s="15"/>
      <c r="DD278" s="14"/>
      <c r="DE278" s="101"/>
      <c r="DF278" s="15"/>
      <c r="DG278" s="14"/>
      <c r="DH278" s="101"/>
    </row>
    <row r="279" spans="1:112" s="77" customFormat="1" ht="31.5" x14ac:dyDescent="0.25">
      <c r="A279" s="78" t="s">
        <v>451</v>
      </c>
      <c r="B279" s="118">
        <f t="shared" si="321"/>
        <v>228966.27600999997</v>
      </c>
      <c r="C279" s="118">
        <f t="shared" si="321"/>
        <v>65170.128169999996</v>
      </c>
      <c r="D279" s="82">
        <f t="shared" ref="D279" si="331">C279/B279*100</f>
        <v>28.462762859956602</v>
      </c>
      <c r="E279" s="84">
        <f t="shared" ref="E279:AP279" si="332">E280+E281+E282+E283+E284+E285+E286+E287+E288+E289</f>
        <v>0</v>
      </c>
      <c r="F279" s="84">
        <f t="shared" si="332"/>
        <v>0</v>
      </c>
      <c r="G279" s="84">
        <f t="shared" si="332"/>
        <v>0</v>
      </c>
      <c r="H279" s="84">
        <f t="shared" si="332"/>
        <v>0</v>
      </c>
      <c r="I279" s="84">
        <f t="shared" si="332"/>
        <v>0</v>
      </c>
      <c r="J279" s="84">
        <f t="shared" si="332"/>
        <v>0</v>
      </c>
      <c r="K279" s="84">
        <f t="shared" si="332"/>
        <v>8339</v>
      </c>
      <c r="L279" s="84">
        <f t="shared" si="332"/>
        <v>1629.44589</v>
      </c>
      <c r="M279" s="84">
        <f t="shared" si="311"/>
        <v>19.540063436862933</v>
      </c>
      <c r="N279" s="84">
        <f t="shared" si="332"/>
        <v>0</v>
      </c>
      <c r="O279" s="84">
        <f t="shared" si="332"/>
        <v>0</v>
      </c>
      <c r="P279" s="84">
        <f t="shared" si="332"/>
        <v>0</v>
      </c>
      <c r="Q279" s="84">
        <f t="shared" si="332"/>
        <v>0</v>
      </c>
      <c r="R279" s="84">
        <f t="shared" si="332"/>
        <v>0</v>
      </c>
      <c r="S279" s="84">
        <f t="shared" si="332"/>
        <v>0</v>
      </c>
      <c r="T279" s="84">
        <f t="shared" si="332"/>
        <v>0</v>
      </c>
      <c r="U279" s="84">
        <f t="shared" si="332"/>
        <v>0</v>
      </c>
      <c r="V279" s="84">
        <f t="shared" si="332"/>
        <v>0</v>
      </c>
      <c r="W279" s="84">
        <f t="shared" si="332"/>
        <v>0</v>
      </c>
      <c r="X279" s="84">
        <f t="shared" si="332"/>
        <v>0</v>
      </c>
      <c r="Y279" s="84">
        <f t="shared" si="332"/>
        <v>0</v>
      </c>
      <c r="Z279" s="84">
        <f t="shared" si="332"/>
        <v>51.020409999999998</v>
      </c>
      <c r="AA279" s="84">
        <f t="shared" si="332"/>
        <v>51.020410000000005</v>
      </c>
      <c r="AB279" s="82">
        <f>AA279/Z279*100</f>
        <v>100.00000000000003</v>
      </c>
      <c r="AC279" s="84">
        <f t="shared" si="332"/>
        <v>0</v>
      </c>
      <c r="AD279" s="84">
        <f t="shared" si="332"/>
        <v>0</v>
      </c>
      <c r="AE279" s="84">
        <f t="shared" si="332"/>
        <v>0</v>
      </c>
      <c r="AF279" s="84">
        <f>SUM(AF280:AF289)</f>
        <v>2079.9555999999998</v>
      </c>
      <c r="AG279" s="84">
        <f t="shared" si="332"/>
        <v>0</v>
      </c>
      <c r="AH279" s="84">
        <f t="shared" si="332"/>
        <v>0</v>
      </c>
      <c r="AI279" s="84">
        <f t="shared" si="332"/>
        <v>6393.4</v>
      </c>
      <c r="AJ279" s="84">
        <f t="shared" si="332"/>
        <v>0</v>
      </c>
      <c r="AK279" s="82">
        <f t="shared" si="324"/>
        <v>0</v>
      </c>
      <c r="AL279" s="84">
        <f t="shared" si="332"/>
        <v>32140.1</v>
      </c>
      <c r="AM279" s="84">
        <f t="shared" si="332"/>
        <v>11724.29</v>
      </c>
      <c r="AN279" s="84">
        <f t="shared" si="64"/>
        <v>36.478697950535313</v>
      </c>
      <c r="AO279" s="84">
        <f t="shared" si="332"/>
        <v>0</v>
      </c>
      <c r="AP279" s="84">
        <f t="shared" si="332"/>
        <v>0</v>
      </c>
      <c r="AQ279" s="84">
        <f t="shared" ref="AQ279:CG279" si="333">AQ280+AQ281+AQ282+AQ283+AQ284+AQ285+AQ286+AQ287+AQ288+AQ289</f>
        <v>0</v>
      </c>
      <c r="AR279" s="84">
        <f t="shared" si="333"/>
        <v>0</v>
      </c>
      <c r="AS279" s="84">
        <f t="shared" si="333"/>
        <v>0</v>
      </c>
      <c r="AT279" s="84">
        <f t="shared" si="333"/>
        <v>0</v>
      </c>
      <c r="AU279" s="84">
        <f t="shared" si="333"/>
        <v>76138.2</v>
      </c>
      <c r="AV279" s="84">
        <f t="shared" si="333"/>
        <v>24785.150610000001</v>
      </c>
      <c r="AW279" s="84">
        <f t="shared" ref="AW279" si="334">AV279/AU279*100</f>
        <v>32.552845496741455</v>
      </c>
      <c r="AX279" s="84">
        <f t="shared" si="333"/>
        <v>1553.8</v>
      </c>
      <c r="AY279" s="84">
        <f t="shared" si="333"/>
        <v>505.81939</v>
      </c>
      <c r="AZ279" s="84">
        <f t="shared" ref="AZ279" si="335">AY279/AX279*100</f>
        <v>32.553699961384993</v>
      </c>
      <c r="BA279" s="84">
        <f t="shared" si="333"/>
        <v>8452.2000000000007</v>
      </c>
      <c r="BB279" s="84">
        <f t="shared" si="333"/>
        <v>4681.7311500000005</v>
      </c>
      <c r="BC279" s="84">
        <f t="shared" si="82"/>
        <v>55.390681124440974</v>
      </c>
      <c r="BD279" s="84">
        <f t="shared" si="333"/>
        <v>0</v>
      </c>
      <c r="BE279" s="84">
        <f t="shared" si="333"/>
        <v>0</v>
      </c>
      <c r="BF279" s="84">
        <f t="shared" si="333"/>
        <v>0</v>
      </c>
      <c r="BG279" s="84">
        <f t="shared" si="333"/>
        <v>0</v>
      </c>
      <c r="BH279" s="84">
        <f t="shared" si="333"/>
        <v>0</v>
      </c>
      <c r="BI279" s="84">
        <f t="shared" si="333"/>
        <v>0</v>
      </c>
      <c r="BJ279" s="84">
        <f t="shared" si="333"/>
        <v>485.5</v>
      </c>
      <c r="BK279" s="84">
        <f t="shared" si="333"/>
        <v>485.5</v>
      </c>
      <c r="BL279" s="82">
        <f t="shared" ref="BL279" si="336">BK279/BJ279*100</f>
        <v>100</v>
      </c>
      <c r="BM279" s="84">
        <f t="shared" si="333"/>
        <v>0</v>
      </c>
      <c r="BN279" s="84">
        <f t="shared" si="333"/>
        <v>0</v>
      </c>
      <c r="BO279" s="84">
        <f t="shared" si="333"/>
        <v>0</v>
      </c>
      <c r="BP279" s="84">
        <f t="shared" si="333"/>
        <v>25455.5</v>
      </c>
      <c r="BQ279" s="84">
        <f t="shared" si="333"/>
        <v>11158.02737</v>
      </c>
      <c r="BR279" s="82">
        <f t="shared" ref="BR279" si="337">BQ279/BP279*100</f>
        <v>43.833463770108622</v>
      </c>
      <c r="BS279" s="84">
        <f t="shared" si="333"/>
        <v>0</v>
      </c>
      <c r="BT279" s="84">
        <f t="shared" si="333"/>
        <v>0</v>
      </c>
      <c r="BU279" s="84">
        <f t="shared" si="333"/>
        <v>0</v>
      </c>
      <c r="BV279" s="84">
        <f t="shared" si="333"/>
        <v>1208.3</v>
      </c>
      <c r="BW279" s="84">
        <f t="shared" si="333"/>
        <v>0</v>
      </c>
      <c r="BX279" s="84">
        <f t="shared" si="333"/>
        <v>0</v>
      </c>
      <c r="BY279" s="84">
        <f t="shared" si="333"/>
        <v>0</v>
      </c>
      <c r="BZ279" s="84">
        <f t="shared" si="333"/>
        <v>0</v>
      </c>
      <c r="CA279" s="84">
        <f t="shared" si="333"/>
        <v>0</v>
      </c>
      <c r="CB279" s="84">
        <f t="shared" si="333"/>
        <v>614.29999999999995</v>
      </c>
      <c r="CC279" s="84">
        <f t="shared" si="333"/>
        <v>0</v>
      </c>
      <c r="CD279" s="84">
        <f t="shared" si="333"/>
        <v>0</v>
      </c>
      <c r="CE279" s="84">
        <f t="shared" si="333"/>
        <v>15038.5</v>
      </c>
      <c r="CF279" s="84">
        <f t="shared" si="333"/>
        <v>0</v>
      </c>
      <c r="CG279" s="84">
        <f t="shared" si="333"/>
        <v>0</v>
      </c>
      <c r="CH279" s="84">
        <f t="shared" ref="CH279:CV279" si="338">CH280+CH281+CH282+CH283+CH284+CH285+CH286+CH287+CH288+CH289</f>
        <v>0</v>
      </c>
      <c r="CI279" s="84">
        <f t="shared" si="338"/>
        <v>0</v>
      </c>
      <c r="CJ279" s="84">
        <f t="shared" si="338"/>
        <v>0</v>
      </c>
      <c r="CK279" s="84">
        <f t="shared" si="338"/>
        <v>0</v>
      </c>
      <c r="CL279" s="84">
        <f t="shared" si="338"/>
        <v>0</v>
      </c>
      <c r="CM279" s="84">
        <f t="shared" si="338"/>
        <v>0</v>
      </c>
      <c r="CN279" s="84">
        <f t="shared" si="338"/>
        <v>21243.200000000001</v>
      </c>
      <c r="CO279" s="84">
        <f t="shared" si="338"/>
        <v>10149.14335</v>
      </c>
      <c r="CP279" s="84">
        <f t="shared" si="67"/>
        <v>47.775962896362131</v>
      </c>
      <c r="CQ279" s="84">
        <f t="shared" si="338"/>
        <v>20000</v>
      </c>
      <c r="CR279" s="84">
        <f t="shared" si="338"/>
        <v>0</v>
      </c>
      <c r="CS279" s="84">
        <f t="shared" si="338"/>
        <v>0</v>
      </c>
      <c r="CT279" s="84">
        <f t="shared" si="338"/>
        <v>0</v>
      </c>
      <c r="CU279" s="84">
        <f t="shared" si="338"/>
        <v>0</v>
      </c>
      <c r="CV279" s="84">
        <f t="shared" si="338"/>
        <v>0</v>
      </c>
      <c r="CW279" s="84">
        <f t="shared" ref="CW279:CY279" si="339">CW280+CW281+CW282+CW283+CW284+CW285+CW286+CW287+CW288+CW289</f>
        <v>5375.5</v>
      </c>
      <c r="CX279" s="84">
        <f t="shared" si="339"/>
        <v>0</v>
      </c>
      <c r="CY279" s="84">
        <f t="shared" si="339"/>
        <v>0</v>
      </c>
      <c r="CZ279" s="84">
        <f t="shared" ref="CZ279:DB279" si="340">CZ280+CZ281+CZ282+CZ283+CZ284+CZ285+CZ286+CZ287+CZ288+CZ289</f>
        <v>0</v>
      </c>
      <c r="DA279" s="84">
        <f t="shared" si="340"/>
        <v>0</v>
      </c>
      <c r="DB279" s="84">
        <f t="shared" si="340"/>
        <v>0</v>
      </c>
      <c r="DC279" s="84">
        <f t="shared" ref="DC279:DE279" si="341">DC280+DC281+DC282+DC283+DC284+DC285+DC286+DC287+DC288+DC289</f>
        <v>1260.3</v>
      </c>
      <c r="DD279" s="84">
        <f t="shared" si="341"/>
        <v>0</v>
      </c>
      <c r="DE279" s="84">
        <f t="shared" si="341"/>
        <v>0</v>
      </c>
      <c r="DF279" s="84">
        <f t="shared" ref="DF279:DH279" si="342">DF280+DF281+DF282+DF283+DF284+DF285+DF286+DF287+DF288+DF289</f>
        <v>3137.5</v>
      </c>
      <c r="DG279" s="84">
        <f t="shared" si="342"/>
        <v>0</v>
      </c>
      <c r="DH279" s="84">
        <f t="shared" si="342"/>
        <v>0</v>
      </c>
    </row>
    <row r="280" spans="1:112" s="35" customFormat="1" ht="21" customHeight="1" x14ac:dyDescent="0.25">
      <c r="A280" s="59" t="s">
        <v>393</v>
      </c>
      <c r="B280" s="119">
        <f t="shared" si="321"/>
        <v>95651.620410000003</v>
      </c>
      <c r="C280" s="119">
        <f t="shared" si="321"/>
        <v>28235.630799999999</v>
      </c>
      <c r="D280" s="14">
        <f t="shared" si="58"/>
        <v>29.519239380337854</v>
      </c>
      <c r="E280" s="15"/>
      <c r="F280" s="14"/>
      <c r="G280" s="14"/>
      <c r="H280" s="15"/>
      <c r="I280" s="15"/>
      <c r="J280" s="14"/>
      <c r="K280" s="14">
        <v>8339</v>
      </c>
      <c r="L280" s="14">
        <v>1629.44589</v>
      </c>
      <c r="M280" s="15">
        <f>L280/K280*100</f>
        <v>19.540063436862933</v>
      </c>
      <c r="N280" s="14"/>
      <c r="O280" s="14"/>
      <c r="P280" s="15"/>
      <c r="Q280" s="15">
        <v>0</v>
      </c>
      <c r="R280" s="15">
        <v>0</v>
      </c>
      <c r="S280" s="14"/>
      <c r="T280" s="15"/>
      <c r="U280" s="15"/>
      <c r="V280" s="15"/>
      <c r="W280" s="15"/>
      <c r="X280" s="15"/>
      <c r="Y280" s="14"/>
      <c r="Z280" s="15">
        <v>51.020409999999998</v>
      </c>
      <c r="AA280" s="15">
        <v>51.020410000000005</v>
      </c>
      <c r="AB280" s="14">
        <f>AA280/Z280*100</f>
        <v>100.00000000000003</v>
      </c>
      <c r="AC280" s="15"/>
      <c r="AD280" s="15"/>
      <c r="AE280" s="14"/>
      <c r="AF280" s="14"/>
      <c r="AG280" s="14"/>
      <c r="AH280" s="14"/>
      <c r="AI280" s="15">
        <v>0</v>
      </c>
      <c r="AJ280" s="15"/>
      <c r="AK280" s="14"/>
      <c r="AL280" s="15">
        <v>32140.1</v>
      </c>
      <c r="AM280" s="15">
        <v>11724.29</v>
      </c>
      <c r="AN280" s="15">
        <f t="shared" si="64"/>
        <v>36.478697950535313</v>
      </c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>
        <v>8452.2000000000007</v>
      </c>
      <c r="BB280" s="15">
        <v>4681.7311500000005</v>
      </c>
      <c r="BC280" s="15">
        <f t="shared" si="82"/>
        <v>55.390681124440974</v>
      </c>
      <c r="BD280" s="15"/>
      <c r="BE280" s="100"/>
      <c r="BF280" s="100"/>
      <c r="BG280" s="15"/>
      <c r="BH280" s="100"/>
      <c r="BI280" s="100"/>
      <c r="BJ280" s="15"/>
      <c r="BK280" s="100"/>
      <c r="BL280" s="14"/>
      <c r="BM280" s="15"/>
      <c r="BN280" s="100"/>
      <c r="BO280" s="100"/>
      <c r="BP280" s="15"/>
      <c r="BQ280" s="100"/>
      <c r="BR280" s="14"/>
      <c r="BS280" s="15"/>
      <c r="BT280" s="100"/>
      <c r="BU280" s="100"/>
      <c r="BV280" s="15"/>
      <c r="BW280" s="100"/>
      <c r="BX280" s="100"/>
      <c r="BY280" s="15"/>
      <c r="BZ280" s="100"/>
      <c r="CA280" s="100"/>
      <c r="CB280" s="15">
        <v>614.29999999999995</v>
      </c>
      <c r="CC280" s="100"/>
      <c r="CD280" s="100"/>
      <c r="CE280" s="15">
        <v>15038.5</v>
      </c>
      <c r="CF280" s="100"/>
      <c r="CG280" s="100"/>
      <c r="CH280" s="15"/>
      <c r="CI280" s="100"/>
      <c r="CJ280" s="100"/>
      <c r="CK280" s="15"/>
      <c r="CL280" s="100"/>
      <c r="CM280" s="100"/>
      <c r="CN280" s="15">
        <v>21243.200000000001</v>
      </c>
      <c r="CO280" s="15">
        <v>10149.14335</v>
      </c>
      <c r="CP280" s="15">
        <f t="shared" si="67"/>
        <v>47.775962896362131</v>
      </c>
      <c r="CQ280" s="15"/>
      <c r="CR280" s="100"/>
      <c r="CS280" s="100"/>
      <c r="CT280" s="15"/>
      <c r="CU280" s="100"/>
      <c r="CV280" s="100"/>
      <c r="CW280" s="15">
        <v>5375.5</v>
      </c>
      <c r="CX280" s="100"/>
      <c r="CY280" s="100"/>
      <c r="CZ280" s="15"/>
      <c r="DA280" s="100"/>
      <c r="DB280" s="100"/>
      <c r="DC280" s="15">
        <v>1260.3</v>
      </c>
      <c r="DD280" s="100"/>
      <c r="DE280" s="100"/>
      <c r="DF280" s="15">
        <v>3137.5</v>
      </c>
      <c r="DG280" s="100"/>
      <c r="DH280" s="100"/>
    </row>
    <row r="281" spans="1:112" s="35" customFormat="1" ht="15.75" x14ac:dyDescent="0.25">
      <c r="A281" s="59" t="s">
        <v>632</v>
      </c>
      <c r="B281" s="119">
        <f t="shared" si="321"/>
        <v>104085.4</v>
      </c>
      <c r="C281" s="119">
        <f t="shared" si="321"/>
        <v>25290.97</v>
      </c>
      <c r="D281" s="14">
        <f>C281/B281*100</f>
        <v>24.298287752172737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>
        <v>0</v>
      </c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>
        <v>6393.4</v>
      </c>
      <c r="AJ281" s="14"/>
      <c r="AK281" s="14">
        <f t="shared" si="324"/>
        <v>0</v>
      </c>
      <c r="AL281" s="108"/>
      <c r="AM281" s="108"/>
      <c r="AN281" s="108"/>
      <c r="AO281" s="14"/>
      <c r="AP281" s="14"/>
      <c r="AQ281" s="101"/>
      <c r="AR281" s="14"/>
      <c r="AS281" s="14"/>
      <c r="AT281" s="101"/>
      <c r="AU281" s="14">
        <v>76138.2</v>
      </c>
      <c r="AV281" s="14">
        <v>24785.150610000001</v>
      </c>
      <c r="AW281" s="15">
        <f>AV281/AU281*100</f>
        <v>32.552845496741455</v>
      </c>
      <c r="AX281" s="14">
        <v>1553.8</v>
      </c>
      <c r="AY281" s="14">
        <v>505.81939</v>
      </c>
      <c r="AZ281" s="15">
        <f>AY281/AX281*100</f>
        <v>32.553699961384993</v>
      </c>
      <c r="BA281" s="14"/>
      <c r="BB281" s="14"/>
      <c r="BC281" s="101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01"/>
      <c r="BP281" s="14"/>
      <c r="BQ281" s="14"/>
      <c r="BR281" s="14"/>
      <c r="BS281" s="14"/>
      <c r="BT281" s="14"/>
      <c r="BU281" s="101"/>
      <c r="BV281" s="14"/>
      <c r="BW281" s="14"/>
      <c r="BX281" s="101"/>
      <c r="BY281" s="14"/>
      <c r="BZ281" s="14"/>
      <c r="CA281" s="101"/>
      <c r="CB281" s="14"/>
      <c r="CC281" s="14"/>
      <c r="CD281" s="101"/>
      <c r="CE281" s="14"/>
      <c r="CF281" s="14"/>
      <c r="CG281" s="101"/>
      <c r="CH281" s="14"/>
      <c r="CI281" s="14"/>
      <c r="CJ281" s="101"/>
      <c r="CK281" s="15"/>
      <c r="CL281" s="14"/>
      <c r="CM281" s="101"/>
      <c r="CN281" s="15"/>
      <c r="CO281" s="14"/>
      <c r="CP281" s="101"/>
      <c r="CQ281" s="15">
        <v>20000</v>
      </c>
      <c r="CR281" s="14"/>
      <c r="CS281" s="101"/>
      <c r="CT281" s="15"/>
      <c r="CU281" s="14"/>
      <c r="CV281" s="101"/>
      <c r="CW281" s="15"/>
      <c r="CX281" s="14"/>
      <c r="CY281" s="101"/>
      <c r="CZ281" s="15"/>
      <c r="DA281" s="14"/>
      <c r="DB281" s="101"/>
      <c r="DC281" s="15"/>
      <c r="DD281" s="14"/>
      <c r="DE281" s="101"/>
      <c r="DF281" s="15"/>
      <c r="DG281" s="14"/>
      <c r="DH281" s="101"/>
    </row>
    <row r="282" spans="1:112" s="35" customFormat="1" ht="15.75" x14ac:dyDescent="0.25">
      <c r="A282" s="59" t="s">
        <v>633</v>
      </c>
      <c r="B282" s="119">
        <f t="shared" si="321"/>
        <v>0</v>
      </c>
      <c r="C282" s="119">
        <f t="shared" si="321"/>
        <v>0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>
        <v>0</v>
      </c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08"/>
      <c r="AM282" s="108"/>
      <c r="AN282" s="108"/>
      <c r="AO282" s="14"/>
      <c r="AP282" s="14"/>
      <c r="AQ282" s="101"/>
      <c r="AR282" s="14"/>
      <c r="AS282" s="14"/>
      <c r="AT282" s="101"/>
      <c r="AU282" s="14"/>
      <c r="AV282" s="14"/>
      <c r="AW282" s="101"/>
      <c r="AX282" s="14"/>
      <c r="AY282" s="14"/>
      <c r="AZ282" s="101"/>
      <c r="BA282" s="14"/>
      <c r="BB282" s="14"/>
      <c r="BC282" s="101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01"/>
      <c r="BP282" s="14"/>
      <c r="BQ282" s="14"/>
      <c r="BR282" s="14"/>
      <c r="BS282" s="14"/>
      <c r="BT282" s="14"/>
      <c r="BU282" s="101"/>
      <c r="BV282" s="14"/>
      <c r="BW282" s="14"/>
      <c r="BX282" s="101"/>
      <c r="BY282" s="14"/>
      <c r="BZ282" s="14"/>
      <c r="CA282" s="101"/>
      <c r="CB282" s="14"/>
      <c r="CC282" s="14"/>
      <c r="CD282" s="101"/>
      <c r="CE282" s="14"/>
      <c r="CF282" s="14"/>
      <c r="CG282" s="101"/>
      <c r="CH282" s="14"/>
      <c r="CI282" s="14"/>
      <c r="CJ282" s="101"/>
      <c r="CK282" s="15"/>
      <c r="CL282" s="14"/>
      <c r="CM282" s="101"/>
      <c r="CN282" s="15"/>
      <c r="CO282" s="14"/>
      <c r="CP282" s="101"/>
      <c r="CQ282" s="15"/>
      <c r="CR282" s="14"/>
      <c r="CS282" s="101"/>
      <c r="CT282" s="15"/>
      <c r="CU282" s="14"/>
      <c r="CV282" s="101"/>
      <c r="CW282" s="15"/>
      <c r="CX282" s="14"/>
      <c r="CY282" s="101"/>
      <c r="CZ282" s="15"/>
      <c r="DA282" s="14"/>
      <c r="DB282" s="101"/>
      <c r="DC282" s="15"/>
      <c r="DD282" s="14"/>
      <c r="DE282" s="101"/>
      <c r="DF282" s="15"/>
      <c r="DG282" s="14"/>
      <c r="DH282" s="101"/>
    </row>
    <row r="283" spans="1:112" s="35" customFormat="1" ht="15.75" x14ac:dyDescent="0.25">
      <c r="A283" s="59" t="s">
        <v>448</v>
      </c>
      <c r="B283" s="119">
        <f t="shared" si="321"/>
        <v>26663.8</v>
      </c>
      <c r="C283" s="119">
        <f t="shared" si="321"/>
        <v>11158.02737</v>
      </c>
      <c r="D283" s="14">
        <f>C283/B283*100</f>
        <v>41.847101200879095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08"/>
      <c r="AM283" s="108"/>
      <c r="AN283" s="108"/>
      <c r="AO283" s="14"/>
      <c r="AP283" s="14"/>
      <c r="AQ283" s="101"/>
      <c r="AR283" s="14"/>
      <c r="AS283" s="14"/>
      <c r="AT283" s="101"/>
      <c r="AU283" s="14"/>
      <c r="AV283" s="14"/>
      <c r="AW283" s="101"/>
      <c r="AX283" s="14"/>
      <c r="AY283" s="14"/>
      <c r="AZ283" s="101"/>
      <c r="BA283" s="14"/>
      <c r="BB283" s="14"/>
      <c r="BC283" s="101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>
        <v>25455.5</v>
      </c>
      <c r="BQ283" s="14">
        <v>11158.02737</v>
      </c>
      <c r="BR283" s="14">
        <f>BQ283/BP283*100</f>
        <v>43.833463770108622</v>
      </c>
      <c r="BS283" s="14"/>
      <c r="BT283" s="14"/>
      <c r="BU283" s="14"/>
      <c r="BV283" s="15">
        <v>1208.3</v>
      </c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5"/>
      <c r="CL283" s="14"/>
      <c r="CM283" s="14"/>
      <c r="CN283" s="15"/>
      <c r="CO283" s="14"/>
      <c r="CP283" s="14"/>
      <c r="CQ283" s="15"/>
      <c r="CR283" s="14"/>
      <c r="CS283" s="14"/>
      <c r="CT283" s="15"/>
      <c r="CU283" s="14"/>
      <c r="CV283" s="14"/>
      <c r="CW283" s="15"/>
      <c r="CX283" s="14"/>
      <c r="CY283" s="14"/>
      <c r="CZ283" s="15"/>
      <c r="DA283" s="14"/>
      <c r="DB283" s="14"/>
      <c r="DC283" s="15"/>
      <c r="DD283" s="14"/>
      <c r="DE283" s="14"/>
      <c r="DF283" s="15"/>
      <c r="DG283" s="14"/>
      <c r="DH283" s="14"/>
    </row>
    <row r="284" spans="1:112" s="35" customFormat="1" ht="15.75" x14ac:dyDescent="0.25">
      <c r="A284" s="59" t="s">
        <v>449</v>
      </c>
      <c r="B284" s="119">
        <f t="shared" si="321"/>
        <v>0</v>
      </c>
      <c r="C284" s="119">
        <f t="shared" si="321"/>
        <v>0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08"/>
      <c r="AM284" s="108"/>
      <c r="AN284" s="108"/>
      <c r="AO284" s="14"/>
      <c r="AP284" s="14"/>
      <c r="AQ284" s="101"/>
      <c r="AR284" s="14"/>
      <c r="AS284" s="14"/>
      <c r="AT284" s="101"/>
      <c r="AU284" s="14"/>
      <c r="AV284" s="14"/>
      <c r="AW284" s="101"/>
      <c r="AX284" s="14"/>
      <c r="AY284" s="14"/>
      <c r="AZ284" s="101"/>
      <c r="BA284" s="14"/>
      <c r="BB284" s="14"/>
      <c r="BC284" s="101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01"/>
      <c r="BP284" s="14"/>
      <c r="BQ284" s="14"/>
      <c r="BR284" s="101"/>
      <c r="BS284" s="14"/>
      <c r="BT284" s="14"/>
      <c r="BU284" s="101"/>
      <c r="BV284" s="14"/>
      <c r="BW284" s="14"/>
      <c r="BX284" s="101"/>
      <c r="BY284" s="14"/>
      <c r="BZ284" s="14"/>
      <c r="CA284" s="101"/>
      <c r="CB284" s="14"/>
      <c r="CC284" s="14"/>
      <c r="CD284" s="101"/>
      <c r="CE284" s="14"/>
      <c r="CF284" s="14"/>
      <c r="CG284" s="101"/>
      <c r="CH284" s="14"/>
      <c r="CI284" s="14"/>
      <c r="CJ284" s="101"/>
      <c r="CK284" s="15"/>
      <c r="CL284" s="14"/>
      <c r="CM284" s="101"/>
      <c r="CN284" s="15"/>
      <c r="CO284" s="14"/>
      <c r="CP284" s="101"/>
      <c r="CQ284" s="15"/>
      <c r="CR284" s="14"/>
      <c r="CS284" s="101"/>
      <c r="CT284" s="15"/>
      <c r="CU284" s="14"/>
      <c r="CV284" s="101"/>
      <c r="CW284" s="15"/>
      <c r="CX284" s="14"/>
      <c r="CY284" s="101"/>
      <c r="CZ284" s="15"/>
      <c r="DA284" s="14"/>
      <c r="DB284" s="101"/>
      <c r="DC284" s="15"/>
      <c r="DD284" s="14"/>
      <c r="DE284" s="101"/>
      <c r="DF284" s="15"/>
      <c r="DG284" s="14"/>
      <c r="DH284" s="101"/>
    </row>
    <row r="285" spans="1:112" s="35" customFormat="1" ht="15.75" x14ac:dyDescent="0.25">
      <c r="A285" s="59" t="s">
        <v>634</v>
      </c>
      <c r="B285" s="119">
        <f t="shared" si="321"/>
        <v>0</v>
      </c>
      <c r="C285" s="119">
        <f t="shared" si="321"/>
        <v>0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08"/>
      <c r="AM285" s="108"/>
      <c r="AN285" s="108"/>
      <c r="AO285" s="14"/>
      <c r="AP285" s="14"/>
      <c r="AQ285" s="101"/>
      <c r="AR285" s="14"/>
      <c r="AS285" s="14"/>
      <c r="AT285" s="101"/>
      <c r="AU285" s="14"/>
      <c r="AV285" s="14"/>
      <c r="AW285" s="101"/>
      <c r="AX285" s="14"/>
      <c r="AY285" s="14"/>
      <c r="AZ285" s="101"/>
      <c r="BA285" s="14"/>
      <c r="BB285" s="14"/>
      <c r="BC285" s="101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01"/>
      <c r="BP285" s="14"/>
      <c r="BQ285" s="14"/>
      <c r="BR285" s="101"/>
      <c r="BS285" s="14"/>
      <c r="BT285" s="14"/>
      <c r="BU285" s="101"/>
      <c r="BV285" s="14"/>
      <c r="BW285" s="14"/>
      <c r="BX285" s="101"/>
      <c r="BY285" s="14"/>
      <c r="BZ285" s="14"/>
      <c r="CA285" s="101"/>
      <c r="CB285" s="14"/>
      <c r="CC285" s="14"/>
      <c r="CD285" s="101"/>
      <c r="CE285" s="14"/>
      <c r="CF285" s="14"/>
      <c r="CG285" s="101"/>
      <c r="CH285" s="14"/>
      <c r="CI285" s="14"/>
      <c r="CJ285" s="101"/>
      <c r="CK285" s="15"/>
      <c r="CL285" s="14"/>
      <c r="CM285" s="101"/>
      <c r="CN285" s="15"/>
      <c r="CO285" s="14"/>
      <c r="CP285" s="101"/>
      <c r="CQ285" s="15"/>
      <c r="CR285" s="14"/>
      <c r="CS285" s="101"/>
      <c r="CT285" s="15"/>
      <c r="CU285" s="14"/>
      <c r="CV285" s="101"/>
      <c r="CW285" s="15"/>
      <c r="CX285" s="14"/>
      <c r="CY285" s="101"/>
      <c r="CZ285" s="15"/>
      <c r="DA285" s="14"/>
      <c r="DB285" s="101"/>
      <c r="DC285" s="15"/>
      <c r="DD285" s="14"/>
      <c r="DE285" s="101"/>
      <c r="DF285" s="15"/>
      <c r="DG285" s="14"/>
      <c r="DH285" s="101"/>
    </row>
    <row r="286" spans="1:112" s="35" customFormat="1" ht="15.75" x14ac:dyDescent="0.25">
      <c r="A286" s="59" t="s">
        <v>636</v>
      </c>
      <c r="B286" s="119">
        <f t="shared" si="321"/>
        <v>416</v>
      </c>
      <c r="C286" s="119">
        <f t="shared" si="321"/>
        <v>0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>
        <v>416</v>
      </c>
      <c r="AG286" s="14"/>
      <c r="AH286" s="14"/>
      <c r="AI286" s="14"/>
      <c r="AJ286" s="14"/>
      <c r="AK286" s="14"/>
      <c r="AL286" s="108"/>
      <c r="AM286" s="108"/>
      <c r="AN286" s="108"/>
      <c r="AO286" s="14"/>
      <c r="AP286" s="14"/>
      <c r="AQ286" s="101"/>
      <c r="AR286" s="14"/>
      <c r="AS286" s="14"/>
      <c r="AT286" s="101"/>
      <c r="AU286" s="14"/>
      <c r="AV286" s="14"/>
      <c r="AW286" s="101"/>
      <c r="AX286" s="14"/>
      <c r="AY286" s="14"/>
      <c r="AZ286" s="101"/>
      <c r="BA286" s="14"/>
      <c r="BB286" s="14"/>
      <c r="BC286" s="101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01"/>
      <c r="BP286" s="14"/>
      <c r="BQ286" s="14"/>
      <c r="BR286" s="101"/>
      <c r="BS286" s="14"/>
      <c r="BT286" s="14"/>
      <c r="BU286" s="101"/>
      <c r="BV286" s="14"/>
      <c r="BW286" s="14"/>
      <c r="BX286" s="101"/>
      <c r="BY286" s="14"/>
      <c r="BZ286" s="14"/>
      <c r="CA286" s="101"/>
      <c r="CB286" s="14"/>
      <c r="CC286" s="14"/>
      <c r="CD286" s="101"/>
      <c r="CE286" s="14"/>
      <c r="CF286" s="14"/>
      <c r="CG286" s="101"/>
      <c r="CH286" s="14"/>
      <c r="CI286" s="14"/>
      <c r="CJ286" s="101"/>
      <c r="CK286" s="15"/>
      <c r="CL286" s="14"/>
      <c r="CM286" s="101"/>
      <c r="CN286" s="15"/>
      <c r="CO286" s="14"/>
      <c r="CP286" s="101"/>
      <c r="CQ286" s="15"/>
      <c r="CR286" s="14"/>
      <c r="CS286" s="101"/>
      <c r="CT286" s="15"/>
      <c r="CU286" s="14"/>
      <c r="CV286" s="101"/>
      <c r="CW286" s="15"/>
      <c r="CX286" s="14"/>
      <c r="CY286" s="101"/>
      <c r="CZ286" s="15"/>
      <c r="DA286" s="14"/>
      <c r="DB286" s="101"/>
      <c r="DC286" s="15"/>
      <c r="DD286" s="14"/>
      <c r="DE286" s="101"/>
      <c r="DF286" s="15"/>
      <c r="DG286" s="14"/>
      <c r="DH286" s="101"/>
    </row>
    <row r="287" spans="1:112" s="35" customFormat="1" ht="15.75" x14ac:dyDescent="0.25">
      <c r="A287" s="59" t="s">
        <v>635</v>
      </c>
      <c r="B287" s="119">
        <f t="shared" si="321"/>
        <v>1383.5695999999998</v>
      </c>
      <c r="C287" s="119">
        <f t="shared" si="321"/>
        <v>485.5</v>
      </c>
      <c r="D287" s="14">
        <f>C287/B287*100</f>
        <v>35.090392272278898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>
        <v>898.06959999999992</v>
      </c>
      <c r="AG287" s="14"/>
      <c r="AH287" s="14"/>
      <c r="AI287" s="14"/>
      <c r="AJ287" s="14"/>
      <c r="AK287" s="14"/>
      <c r="AL287" s="108"/>
      <c r="AM287" s="108"/>
      <c r="AN287" s="108"/>
      <c r="AO287" s="14"/>
      <c r="AP287" s="14"/>
      <c r="AQ287" s="101"/>
      <c r="AR287" s="14"/>
      <c r="AS287" s="14"/>
      <c r="AT287" s="101"/>
      <c r="AU287" s="14"/>
      <c r="AV287" s="14"/>
      <c r="AW287" s="101"/>
      <c r="AX287" s="14"/>
      <c r="AY287" s="14"/>
      <c r="AZ287" s="101"/>
      <c r="BA287" s="14"/>
      <c r="BB287" s="14"/>
      <c r="BC287" s="101"/>
      <c r="BD287" s="14"/>
      <c r="BE287" s="14"/>
      <c r="BF287" s="14"/>
      <c r="BG287" s="14"/>
      <c r="BH287" s="14"/>
      <c r="BI287" s="14"/>
      <c r="BJ287" s="14">
        <v>485.5</v>
      </c>
      <c r="BK287" s="14">
        <v>485.5</v>
      </c>
      <c r="BL287" s="14">
        <f>BK287/BJ287*100</f>
        <v>100</v>
      </c>
      <c r="BM287" s="14"/>
      <c r="BN287" s="14"/>
      <c r="BO287" s="101"/>
      <c r="BP287" s="14"/>
      <c r="BQ287" s="14"/>
      <c r="BR287" s="101"/>
      <c r="BS287" s="14"/>
      <c r="BT287" s="14"/>
      <c r="BU287" s="101"/>
      <c r="BV287" s="14"/>
      <c r="BW287" s="14"/>
      <c r="BX287" s="101"/>
      <c r="BY287" s="14"/>
      <c r="BZ287" s="14"/>
      <c r="CA287" s="101"/>
      <c r="CB287" s="14"/>
      <c r="CC287" s="14"/>
      <c r="CD287" s="101"/>
      <c r="CE287" s="14"/>
      <c r="CF287" s="14"/>
      <c r="CG287" s="101"/>
      <c r="CH287" s="14"/>
      <c r="CI287" s="14"/>
      <c r="CJ287" s="101"/>
      <c r="CK287" s="15"/>
      <c r="CL287" s="14"/>
      <c r="CM287" s="101"/>
      <c r="CN287" s="15"/>
      <c r="CO287" s="14"/>
      <c r="CP287" s="101"/>
      <c r="CQ287" s="15"/>
      <c r="CR287" s="14"/>
      <c r="CS287" s="101"/>
      <c r="CT287" s="15"/>
      <c r="CU287" s="14"/>
      <c r="CV287" s="101"/>
      <c r="CW287" s="15"/>
      <c r="CX287" s="14"/>
      <c r="CY287" s="101"/>
      <c r="CZ287" s="15"/>
      <c r="DA287" s="14"/>
      <c r="DB287" s="101"/>
      <c r="DC287" s="15"/>
      <c r="DD287" s="14"/>
      <c r="DE287" s="101"/>
      <c r="DF287" s="15"/>
      <c r="DG287" s="14"/>
      <c r="DH287" s="101"/>
    </row>
    <row r="288" spans="1:112" s="35" customFormat="1" ht="15.75" x14ac:dyDescent="0.25">
      <c r="A288" s="59" t="s">
        <v>637</v>
      </c>
      <c r="B288" s="119">
        <f t="shared" si="321"/>
        <v>765.88599999999997</v>
      </c>
      <c r="C288" s="119">
        <f t="shared" si="321"/>
        <v>0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>
        <v>765.88599999999997</v>
      </c>
      <c r="AG288" s="14"/>
      <c r="AH288" s="14"/>
      <c r="AI288" s="14"/>
      <c r="AJ288" s="14"/>
      <c r="AK288" s="14"/>
      <c r="AL288" s="108"/>
      <c r="AM288" s="108"/>
      <c r="AN288" s="108"/>
      <c r="AO288" s="14"/>
      <c r="AP288" s="14"/>
      <c r="AQ288" s="101"/>
      <c r="AR288" s="14"/>
      <c r="AS288" s="14"/>
      <c r="AT288" s="101"/>
      <c r="AU288" s="14"/>
      <c r="AV288" s="14"/>
      <c r="AW288" s="101"/>
      <c r="AX288" s="14"/>
      <c r="AY288" s="14"/>
      <c r="AZ288" s="101"/>
      <c r="BA288" s="14"/>
      <c r="BB288" s="14"/>
      <c r="BC288" s="101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01"/>
      <c r="BP288" s="14"/>
      <c r="BQ288" s="14"/>
      <c r="BR288" s="101"/>
      <c r="BS288" s="14"/>
      <c r="BT288" s="14"/>
      <c r="BU288" s="101"/>
      <c r="BV288" s="14"/>
      <c r="BW288" s="14"/>
      <c r="BX288" s="101"/>
      <c r="BY288" s="14"/>
      <c r="BZ288" s="14"/>
      <c r="CA288" s="101"/>
      <c r="CB288" s="14"/>
      <c r="CC288" s="14"/>
      <c r="CD288" s="101"/>
      <c r="CE288" s="14"/>
      <c r="CF288" s="14"/>
      <c r="CG288" s="101"/>
      <c r="CH288" s="14"/>
      <c r="CI288" s="14"/>
      <c r="CJ288" s="101"/>
      <c r="CK288" s="15"/>
      <c r="CL288" s="14"/>
      <c r="CM288" s="101"/>
      <c r="CN288" s="15"/>
      <c r="CO288" s="14"/>
      <c r="CP288" s="101"/>
      <c r="CQ288" s="15"/>
      <c r="CR288" s="14"/>
      <c r="CS288" s="101"/>
      <c r="CT288" s="15"/>
      <c r="CU288" s="14"/>
      <c r="CV288" s="101"/>
      <c r="CW288" s="15"/>
      <c r="CX288" s="14"/>
      <c r="CY288" s="101"/>
      <c r="CZ288" s="15"/>
      <c r="DA288" s="14"/>
      <c r="DB288" s="101"/>
      <c r="DC288" s="15"/>
      <c r="DD288" s="14"/>
      <c r="DE288" s="101"/>
      <c r="DF288" s="15"/>
      <c r="DG288" s="14"/>
      <c r="DH288" s="101"/>
    </row>
    <row r="289" spans="1:112" s="35" customFormat="1" ht="15.75" x14ac:dyDescent="0.25">
      <c r="A289" s="59" t="s">
        <v>450</v>
      </c>
      <c r="B289" s="119">
        <f t="shared" si="321"/>
        <v>0</v>
      </c>
      <c r="C289" s="119">
        <f t="shared" si="321"/>
        <v>0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>
        <v>0</v>
      </c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08"/>
      <c r="AM289" s="108"/>
      <c r="AN289" s="108"/>
      <c r="AO289" s="14"/>
      <c r="AP289" s="14"/>
      <c r="AQ289" s="101"/>
      <c r="AR289" s="14"/>
      <c r="AS289" s="14"/>
      <c r="AT289" s="101"/>
      <c r="AU289" s="14"/>
      <c r="AV289" s="14"/>
      <c r="AW289" s="101"/>
      <c r="AX289" s="14"/>
      <c r="AY289" s="14"/>
      <c r="AZ289" s="101"/>
      <c r="BA289" s="14"/>
      <c r="BB289" s="14"/>
      <c r="BC289" s="101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01"/>
      <c r="BP289" s="14"/>
      <c r="BQ289" s="14"/>
      <c r="BR289" s="101"/>
      <c r="BS289" s="14"/>
      <c r="BT289" s="14"/>
      <c r="BU289" s="101"/>
      <c r="BV289" s="14"/>
      <c r="BW289" s="14"/>
      <c r="BX289" s="101"/>
      <c r="BY289" s="14"/>
      <c r="BZ289" s="14"/>
      <c r="CA289" s="101"/>
      <c r="CB289" s="14"/>
      <c r="CC289" s="14"/>
      <c r="CD289" s="101"/>
      <c r="CE289" s="14"/>
      <c r="CF289" s="14"/>
      <c r="CG289" s="101"/>
      <c r="CH289" s="14"/>
      <c r="CI289" s="14"/>
      <c r="CJ289" s="101"/>
      <c r="CK289" s="15"/>
      <c r="CL289" s="14"/>
      <c r="CM289" s="101"/>
      <c r="CN289" s="15"/>
      <c r="CO289" s="14"/>
      <c r="CP289" s="101"/>
      <c r="CQ289" s="15"/>
      <c r="CR289" s="14"/>
      <c r="CS289" s="101"/>
      <c r="CT289" s="15"/>
      <c r="CU289" s="14"/>
      <c r="CV289" s="101"/>
      <c r="CW289" s="15"/>
      <c r="CX289" s="14"/>
      <c r="CY289" s="101"/>
      <c r="CZ289" s="15"/>
      <c r="DA289" s="14"/>
      <c r="DB289" s="101"/>
      <c r="DC289" s="15"/>
      <c r="DD289" s="14"/>
      <c r="DE289" s="101"/>
      <c r="DF289" s="15"/>
      <c r="DG289" s="14"/>
      <c r="DH289" s="101"/>
    </row>
    <row r="290" spans="1:112" s="77" customFormat="1" ht="31.5" x14ac:dyDescent="0.25">
      <c r="A290" s="78" t="s">
        <v>465</v>
      </c>
      <c r="B290" s="118">
        <f t="shared" si="321"/>
        <v>38149.875849999997</v>
      </c>
      <c r="C290" s="118">
        <f t="shared" si="321"/>
        <v>13644.533969999999</v>
      </c>
      <c r="D290" s="82">
        <f t="shared" ref="D290" si="343">C290/B290*100</f>
        <v>35.765605171687604</v>
      </c>
      <c r="E290" s="84">
        <f t="shared" ref="E290:AP290" si="344">E291+E292+E293+E294+E295+E296+E297+E298+E299</f>
        <v>0</v>
      </c>
      <c r="F290" s="84">
        <f t="shared" si="344"/>
        <v>0</v>
      </c>
      <c r="G290" s="84">
        <f t="shared" si="344"/>
        <v>0</v>
      </c>
      <c r="H290" s="84">
        <f t="shared" si="344"/>
        <v>0</v>
      </c>
      <c r="I290" s="84">
        <f t="shared" si="344"/>
        <v>0</v>
      </c>
      <c r="J290" s="84">
        <f t="shared" si="344"/>
        <v>0</v>
      </c>
      <c r="K290" s="84">
        <f t="shared" si="344"/>
        <v>0</v>
      </c>
      <c r="L290" s="84">
        <f t="shared" si="344"/>
        <v>0</v>
      </c>
      <c r="M290" s="84">
        <f t="shared" si="344"/>
        <v>0</v>
      </c>
      <c r="N290" s="84">
        <f t="shared" si="344"/>
        <v>0</v>
      </c>
      <c r="O290" s="84">
        <f t="shared" si="344"/>
        <v>0</v>
      </c>
      <c r="P290" s="84">
        <f t="shared" si="344"/>
        <v>0</v>
      </c>
      <c r="Q290" s="84">
        <f t="shared" si="344"/>
        <v>0</v>
      </c>
      <c r="R290" s="84">
        <f t="shared" si="344"/>
        <v>0</v>
      </c>
      <c r="S290" s="84">
        <f t="shared" si="344"/>
        <v>0</v>
      </c>
      <c r="T290" s="84">
        <f t="shared" si="344"/>
        <v>3253.2</v>
      </c>
      <c r="U290" s="84">
        <f t="shared" si="344"/>
        <v>3253.2</v>
      </c>
      <c r="V290" s="84">
        <f>U290/T290*100</f>
        <v>100</v>
      </c>
      <c r="W290" s="84">
        <f t="shared" si="344"/>
        <v>102.04082</v>
      </c>
      <c r="X290" s="84">
        <f t="shared" si="344"/>
        <v>102.04083</v>
      </c>
      <c r="Y290" s="84">
        <f>X290/W290*100</f>
        <v>100.00000979999966</v>
      </c>
      <c r="Z290" s="84">
        <f t="shared" si="344"/>
        <v>0</v>
      </c>
      <c r="AA290" s="84">
        <f t="shared" si="344"/>
        <v>0</v>
      </c>
      <c r="AB290" s="84">
        <f t="shared" si="344"/>
        <v>0</v>
      </c>
      <c r="AC290" s="84">
        <f t="shared" si="344"/>
        <v>0</v>
      </c>
      <c r="AD290" s="84">
        <f t="shared" si="344"/>
        <v>0</v>
      </c>
      <c r="AE290" s="84">
        <f t="shared" si="344"/>
        <v>0</v>
      </c>
      <c r="AF290" s="84">
        <f>SUM(AF291:AF299)</f>
        <v>2239.1350299999999</v>
      </c>
      <c r="AG290" s="84">
        <f t="shared" si="344"/>
        <v>0</v>
      </c>
      <c r="AH290" s="84">
        <f t="shared" si="344"/>
        <v>0</v>
      </c>
      <c r="AI290" s="84">
        <f t="shared" si="344"/>
        <v>810</v>
      </c>
      <c r="AJ290" s="84">
        <f t="shared" si="344"/>
        <v>810.03998000000001</v>
      </c>
      <c r="AK290" s="82">
        <f t="shared" si="324"/>
        <v>100.00493580246913</v>
      </c>
      <c r="AL290" s="84">
        <f t="shared" si="344"/>
        <v>12395.5</v>
      </c>
      <c r="AM290" s="84">
        <f t="shared" si="344"/>
        <v>4576.6105599999992</v>
      </c>
      <c r="AN290" s="84">
        <f t="shared" si="64"/>
        <v>36.921548626517684</v>
      </c>
      <c r="AO290" s="84">
        <f t="shared" si="344"/>
        <v>0</v>
      </c>
      <c r="AP290" s="84">
        <f t="shared" si="344"/>
        <v>0</v>
      </c>
      <c r="AQ290" s="84">
        <f t="shared" ref="AQ290:CG290" si="345">AQ291+AQ292+AQ293+AQ294+AQ295+AQ296+AQ297+AQ298+AQ299</f>
        <v>0</v>
      </c>
      <c r="AR290" s="84">
        <f t="shared" si="345"/>
        <v>0</v>
      </c>
      <c r="AS290" s="84">
        <f t="shared" si="345"/>
        <v>0</v>
      </c>
      <c r="AT290" s="84">
        <f t="shared" si="345"/>
        <v>0</v>
      </c>
      <c r="AU290" s="84">
        <f t="shared" si="345"/>
        <v>0</v>
      </c>
      <c r="AV290" s="84">
        <f t="shared" si="345"/>
        <v>0</v>
      </c>
      <c r="AW290" s="84">
        <f t="shared" si="345"/>
        <v>0</v>
      </c>
      <c r="AX290" s="84">
        <f t="shared" si="345"/>
        <v>0</v>
      </c>
      <c r="AY290" s="84">
        <f t="shared" si="345"/>
        <v>0</v>
      </c>
      <c r="AZ290" s="84">
        <f t="shared" si="345"/>
        <v>0</v>
      </c>
      <c r="BA290" s="84">
        <f t="shared" si="345"/>
        <v>3380.9</v>
      </c>
      <c r="BB290" s="84">
        <f t="shared" si="345"/>
        <v>1344.6120000000001</v>
      </c>
      <c r="BC290" s="84">
        <f t="shared" si="82"/>
        <v>39.770830252299682</v>
      </c>
      <c r="BD290" s="84">
        <f t="shared" si="345"/>
        <v>0</v>
      </c>
      <c r="BE290" s="84">
        <f t="shared" si="345"/>
        <v>0</v>
      </c>
      <c r="BF290" s="84">
        <f t="shared" si="345"/>
        <v>0</v>
      </c>
      <c r="BG290" s="84">
        <f t="shared" si="345"/>
        <v>0</v>
      </c>
      <c r="BH290" s="84">
        <f t="shared" si="345"/>
        <v>0</v>
      </c>
      <c r="BI290" s="84">
        <f t="shared" si="345"/>
        <v>0</v>
      </c>
      <c r="BJ290" s="84">
        <f t="shared" si="345"/>
        <v>0</v>
      </c>
      <c r="BK290" s="84">
        <f t="shared" si="345"/>
        <v>0</v>
      </c>
      <c r="BL290" s="84">
        <f t="shared" si="345"/>
        <v>0</v>
      </c>
      <c r="BM290" s="84">
        <f t="shared" si="345"/>
        <v>0</v>
      </c>
      <c r="BN290" s="84">
        <f t="shared" si="345"/>
        <v>0</v>
      </c>
      <c r="BO290" s="84">
        <f t="shared" si="345"/>
        <v>0</v>
      </c>
      <c r="BP290" s="84">
        <f t="shared" si="345"/>
        <v>0</v>
      </c>
      <c r="BQ290" s="84">
        <f t="shared" si="345"/>
        <v>0</v>
      </c>
      <c r="BR290" s="84">
        <f t="shared" si="345"/>
        <v>0</v>
      </c>
      <c r="BS290" s="84">
        <f t="shared" si="345"/>
        <v>0</v>
      </c>
      <c r="BT290" s="84">
        <f t="shared" si="345"/>
        <v>0</v>
      </c>
      <c r="BU290" s="84">
        <f t="shared" si="345"/>
        <v>0</v>
      </c>
      <c r="BV290" s="84">
        <f t="shared" si="345"/>
        <v>1208.4000000000001</v>
      </c>
      <c r="BW290" s="84">
        <f t="shared" si="345"/>
        <v>0</v>
      </c>
      <c r="BX290" s="84">
        <f t="shared" si="345"/>
        <v>0</v>
      </c>
      <c r="BY290" s="84">
        <f t="shared" si="345"/>
        <v>0</v>
      </c>
      <c r="BZ290" s="84">
        <f t="shared" si="345"/>
        <v>0</v>
      </c>
      <c r="CA290" s="84">
        <f t="shared" si="345"/>
        <v>0</v>
      </c>
      <c r="CB290" s="84">
        <f t="shared" si="345"/>
        <v>0</v>
      </c>
      <c r="CC290" s="84">
        <f t="shared" si="345"/>
        <v>0</v>
      </c>
      <c r="CD290" s="84">
        <f t="shared" si="345"/>
        <v>0</v>
      </c>
      <c r="CE290" s="84">
        <f t="shared" si="345"/>
        <v>0</v>
      </c>
      <c r="CF290" s="84">
        <f t="shared" si="345"/>
        <v>0</v>
      </c>
      <c r="CG290" s="84">
        <f t="shared" si="345"/>
        <v>0</v>
      </c>
      <c r="CH290" s="84">
        <f t="shared" ref="CH290:CV290" si="346">CH291+CH292+CH293+CH294+CH295+CH296+CH297+CH298+CH299</f>
        <v>0</v>
      </c>
      <c r="CI290" s="84">
        <f t="shared" si="346"/>
        <v>0</v>
      </c>
      <c r="CJ290" s="84">
        <f t="shared" si="346"/>
        <v>0</v>
      </c>
      <c r="CK290" s="84">
        <f t="shared" si="346"/>
        <v>0</v>
      </c>
      <c r="CL290" s="84">
        <f t="shared" si="346"/>
        <v>0</v>
      </c>
      <c r="CM290" s="84">
        <f t="shared" si="346"/>
        <v>0</v>
      </c>
      <c r="CN290" s="84">
        <f t="shared" si="346"/>
        <v>7619.4</v>
      </c>
      <c r="CO290" s="84">
        <f t="shared" si="346"/>
        <v>3544.4596000000001</v>
      </c>
      <c r="CP290" s="84">
        <f t="shared" si="67"/>
        <v>46.518880751765238</v>
      </c>
      <c r="CQ290" s="84">
        <f t="shared" si="346"/>
        <v>0</v>
      </c>
      <c r="CR290" s="84">
        <f t="shared" si="346"/>
        <v>0</v>
      </c>
      <c r="CS290" s="84">
        <f t="shared" si="346"/>
        <v>0</v>
      </c>
      <c r="CT290" s="84">
        <f t="shared" si="346"/>
        <v>0</v>
      </c>
      <c r="CU290" s="84">
        <f t="shared" si="346"/>
        <v>0</v>
      </c>
      <c r="CV290" s="84">
        <f t="shared" si="346"/>
        <v>0</v>
      </c>
      <c r="CW290" s="84">
        <f t="shared" ref="CW290:CY290" si="347">CW291+CW292+CW293+CW294+CW295+CW296+CW297+CW298+CW299</f>
        <v>4942.5</v>
      </c>
      <c r="CX290" s="84">
        <f t="shared" si="347"/>
        <v>0</v>
      </c>
      <c r="CY290" s="84">
        <f t="shared" si="347"/>
        <v>0</v>
      </c>
      <c r="CZ290" s="84">
        <f t="shared" ref="CZ290:DB290" si="348">CZ291+CZ292+CZ293+CZ294+CZ295+CZ296+CZ297+CZ298+CZ299</f>
        <v>0</v>
      </c>
      <c r="DA290" s="84">
        <f t="shared" si="348"/>
        <v>0</v>
      </c>
      <c r="DB290" s="84">
        <f t="shared" si="348"/>
        <v>0</v>
      </c>
      <c r="DC290" s="84">
        <f t="shared" ref="DC290:DE290" si="349">DC291+DC292+DC293+DC294+DC295+DC296+DC297+DC298+DC299</f>
        <v>630.1</v>
      </c>
      <c r="DD290" s="84">
        <f t="shared" si="349"/>
        <v>0</v>
      </c>
      <c r="DE290" s="84">
        <f t="shared" si="349"/>
        <v>0</v>
      </c>
      <c r="DF290" s="84">
        <f t="shared" ref="DF290:DG290" si="350">DF291+DF292+DF293+DF294+DF295+DF296+DF297+DF298+DF299</f>
        <v>1568.7</v>
      </c>
      <c r="DG290" s="84">
        <f t="shared" si="350"/>
        <v>13.571</v>
      </c>
      <c r="DH290" s="84">
        <f t="shared" ref="DH290:DH307" si="351">DG290/DF290*1000</f>
        <v>8.6511123860521444</v>
      </c>
    </row>
    <row r="291" spans="1:112" s="35" customFormat="1" ht="15.75" x14ac:dyDescent="0.25">
      <c r="A291" s="59" t="s">
        <v>392</v>
      </c>
      <c r="B291" s="119">
        <f t="shared" si="321"/>
        <v>33892.340819999998</v>
      </c>
      <c r="C291" s="119">
        <f t="shared" si="321"/>
        <v>12834.493989999999</v>
      </c>
      <c r="D291" s="14">
        <f t="shared" si="58"/>
        <v>37.868420060340938</v>
      </c>
      <c r="E291" s="15"/>
      <c r="F291" s="14"/>
      <c r="G291" s="14"/>
      <c r="H291" s="15"/>
      <c r="I291" s="15"/>
      <c r="J291" s="14"/>
      <c r="K291" s="14"/>
      <c r="L291" s="14"/>
      <c r="M291" s="15"/>
      <c r="N291" s="14"/>
      <c r="O291" s="14"/>
      <c r="P291" s="15"/>
      <c r="Q291" s="15">
        <v>0</v>
      </c>
      <c r="R291" s="15">
        <v>0</v>
      </c>
      <c r="S291" s="14"/>
      <c r="T291" s="15">
        <v>3253.2</v>
      </c>
      <c r="U291" s="15">
        <v>3253.2</v>
      </c>
      <c r="V291" s="15">
        <f>U291/T291*100</f>
        <v>100</v>
      </c>
      <c r="W291" s="15">
        <v>102.04082</v>
      </c>
      <c r="X291" s="15">
        <v>102.04083</v>
      </c>
      <c r="Y291" s="15">
        <f>X291/W291*100</f>
        <v>100.00000979999966</v>
      </c>
      <c r="Z291" s="15"/>
      <c r="AA291" s="15"/>
      <c r="AB291" s="14"/>
      <c r="AC291" s="15"/>
      <c r="AD291" s="15"/>
      <c r="AE291" s="14"/>
      <c r="AF291" s="14"/>
      <c r="AG291" s="14"/>
      <c r="AH291" s="14"/>
      <c r="AI291" s="15">
        <v>0</v>
      </c>
      <c r="AJ291" s="15"/>
      <c r="AK291" s="14"/>
      <c r="AL291" s="15">
        <v>12395.5</v>
      </c>
      <c r="AM291" s="15">
        <v>4576.6105599999992</v>
      </c>
      <c r="AN291" s="15">
        <f t="shared" si="64"/>
        <v>36.921548626517684</v>
      </c>
      <c r="AO291" s="15"/>
      <c r="AP291" s="15"/>
      <c r="AQ291" s="15"/>
      <c r="AR291" s="15"/>
      <c r="AS291" s="15"/>
      <c r="AT291" s="15"/>
      <c r="AU291" s="15"/>
      <c r="AV291" s="15"/>
      <c r="AW291" s="100"/>
      <c r="AX291" s="15"/>
      <c r="AY291" s="15"/>
      <c r="AZ291" s="100"/>
      <c r="BA291" s="15">
        <v>3380.9</v>
      </c>
      <c r="BB291" s="15">
        <v>1344.6120000000001</v>
      </c>
      <c r="BC291" s="15">
        <f t="shared" si="82"/>
        <v>39.770830252299682</v>
      </c>
      <c r="BD291" s="15"/>
      <c r="BE291" s="100"/>
      <c r="BF291" s="100"/>
      <c r="BG291" s="15"/>
      <c r="BH291" s="100"/>
      <c r="BI291" s="100"/>
      <c r="BJ291" s="15"/>
      <c r="BK291" s="100"/>
      <c r="BL291" s="100"/>
      <c r="BM291" s="15"/>
      <c r="BN291" s="100"/>
      <c r="BO291" s="100"/>
      <c r="BP291" s="15"/>
      <c r="BQ291" s="100"/>
      <c r="BR291" s="100"/>
      <c r="BS291" s="15"/>
      <c r="BT291" s="100"/>
      <c r="BU291" s="100"/>
      <c r="BV291" s="15"/>
      <c r="BW291" s="100"/>
      <c r="BX291" s="100"/>
      <c r="BY291" s="15"/>
      <c r="BZ291" s="100"/>
      <c r="CA291" s="100"/>
      <c r="CB291" s="15"/>
      <c r="CC291" s="100"/>
      <c r="CD291" s="100"/>
      <c r="CE291" s="15"/>
      <c r="CF291" s="100"/>
      <c r="CG291" s="100"/>
      <c r="CH291" s="15"/>
      <c r="CI291" s="100"/>
      <c r="CJ291" s="100"/>
      <c r="CK291" s="15"/>
      <c r="CL291" s="100"/>
      <c r="CM291" s="100"/>
      <c r="CN291" s="15">
        <v>7619.4</v>
      </c>
      <c r="CO291" s="15">
        <v>3544.4596000000001</v>
      </c>
      <c r="CP291" s="15">
        <f t="shared" si="67"/>
        <v>46.518880751765238</v>
      </c>
      <c r="CQ291" s="15"/>
      <c r="CR291" s="100"/>
      <c r="CS291" s="100"/>
      <c r="CT291" s="15"/>
      <c r="CU291" s="100"/>
      <c r="CV291" s="100"/>
      <c r="CW291" s="15">
        <v>4942.5</v>
      </c>
      <c r="CX291" s="100"/>
      <c r="CY291" s="100"/>
      <c r="CZ291" s="15"/>
      <c r="DA291" s="100"/>
      <c r="DB291" s="100"/>
      <c r="DC291" s="15">
        <v>630.1</v>
      </c>
      <c r="DD291" s="100"/>
      <c r="DE291" s="100"/>
      <c r="DF291" s="15">
        <v>1568.7</v>
      </c>
      <c r="DG291" s="15">
        <v>13.571</v>
      </c>
      <c r="DH291" s="15">
        <f t="shared" si="351"/>
        <v>8.6511123860521444</v>
      </c>
    </row>
    <row r="292" spans="1:112" s="35" customFormat="1" ht="15.75" x14ac:dyDescent="0.25">
      <c r="A292" s="59" t="s">
        <v>464</v>
      </c>
      <c r="B292" s="119">
        <f t="shared" si="321"/>
        <v>810</v>
      </c>
      <c r="C292" s="119">
        <f t="shared" si="321"/>
        <v>810.03998000000001</v>
      </c>
      <c r="D292" s="14">
        <f>C292/B292*100</f>
        <v>100.00493580246913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>
        <v>810</v>
      </c>
      <c r="AJ292" s="14">
        <v>810.03998000000001</v>
      </c>
      <c r="AK292" s="14">
        <f>AJ292/AI292*100</f>
        <v>100.00493580246913</v>
      </c>
      <c r="AL292" s="108"/>
      <c r="AM292" s="108"/>
      <c r="AN292" s="108"/>
      <c r="AO292" s="14"/>
      <c r="AP292" s="14"/>
      <c r="AQ292" s="101"/>
      <c r="AR292" s="14"/>
      <c r="AS292" s="14"/>
      <c r="AT292" s="101"/>
      <c r="AU292" s="14"/>
      <c r="AV292" s="14"/>
      <c r="AW292" s="101"/>
      <c r="AX292" s="14"/>
      <c r="AY292" s="14"/>
      <c r="AZ292" s="101"/>
      <c r="BA292" s="14"/>
      <c r="BB292" s="14"/>
      <c r="BC292" s="15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01"/>
      <c r="BP292" s="14"/>
      <c r="BQ292" s="14"/>
      <c r="BR292" s="101"/>
      <c r="BS292" s="14"/>
      <c r="BT292" s="14"/>
      <c r="BU292" s="101"/>
      <c r="BV292" s="14"/>
      <c r="BW292" s="14"/>
      <c r="BX292" s="101"/>
      <c r="BY292" s="14"/>
      <c r="BZ292" s="14"/>
      <c r="CA292" s="101"/>
      <c r="CB292" s="14"/>
      <c r="CC292" s="14"/>
      <c r="CD292" s="101"/>
      <c r="CE292" s="14"/>
      <c r="CF292" s="14"/>
      <c r="CG292" s="101"/>
      <c r="CH292" s="14"/>
      <c r="CI292" s="14"/>
      <c r="CJ292" s="101"/>
      <c r="CK292" s="15"/>
      <c r="CL292" s="14"/>
      <c r="CM292" s="101"/>
      <c r="CN292" s="15"/>
      <c r="CO292" s="14"/>
      <c r="CP292" s="101"/>
      <c r="CQ292" s="15"/>
      <c r="CR292" s="14"/>
      <c r="CS292" s="101"/>
      <c r="CT292" s="15"/>
      <c r="CU292" s="14"/>
      <c r="CV292" s="101"/>
      <c r="CW292" s="15"/>
      <c r="CX292" s="14"/>
      <c r="CY292" s="101"/>
      <c r="CZ292" s="15"/>
      <c r="DA292" s="14"/>
      <c r="DB292" s="101"/>
      <c r="DC292" s="15"/>
      <c r="DD292" s="14"/>
      <c r="DE292" s="101"/>
      <c r="DF292" s="15"/>
      <c r="DG292" s="14"/>
      <c r="DH292" s="15"/>
    </row>
    <row r="293" spans="1:112" s="35" customFormat="1" ht="15.75" x14ac:dyDescent="0.25">
      <c r="A293" s="59" t="s">
        <v>638</v>
      </c>
      <c r="B293" s="119">
        <f t="shared" si="321"/>
        <v>0</v>
      </c>
      <c r="C293" s="119">
        <f t="shared" si="321"/>
        <v>0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08"/>
      <c r="AM293" s="108"/>
      <c r="AN293" s="108"/>
      <c r="AO293" s="14"/>
      <c r="AP293" s="14"/>
      <c r="AQ293" s="101"/>
      <c r="AR293" s="14"/>
      <c r="AS293" s="14"/>
      <c r="AT293" s="101"/>
      <c r="AU293" s="14"/>
      <c r="AV293" s="14"/>
      <c r="AW293" s="101"/>
      <c r="AX293" s="14"/>
      <c r="AY293" s="14"/>
      <c r="AZ293" s="101"/>
      <c r="BA293" s="14"/>
      <c r="BB293" s="14"/>
      <c r="BC293" s="15"/>
      <c r="BD293" s="14"/>
      <c r="BE293" s="14"/>
      <c r="BF293" s="101"/>
      <c r="BG293" s="14"/>
      <c r="BH293" s="14"/>
      <c r="BI293" s="101"/>
      <c r="BJ293" s="14"/>
      <c r="BK293" s="14"/>
      <c r="BL293" s="101"/>
      <c r="BM293" s="14"/>
      <c r="BN293" s="14"/>
      <c r="BO293" s="101"/>
      <c r="BP293" s="14"/>
      <c r="BQ293" s="14"/>
      <c r="BR293" s="101"/>
      <c r="BS293" s="14"/>
      <c r="BT293" s="14"/>
      <c r="BU293" s="101"/>
      <c r="BV293" s="14"/>
      <c r="BW293" s="14"/>
      <c r="BX293" s="101"/>
      <c r="BY293" s="14"/>
      <c r="BZ293" s="14"/>
      <c r="CA293" s="101"/>
      <c r="CB293" s="14"/>
      <c r="CC293" s="14"/>
      <c r="CD293" s="101"/>
      <c r="CE293" s="14"/>
      <c r="CF293" s="14"/>
      <c r="CG293" s="101"/>
      <c r="CH293" s="14"/>
      <c r="CI293" s="14"/>
      <c r="CJ293" s="101"/>
      <c r="CK293" s="15"/>
      <c r="CL293" s="14"/>
      <c r="CM293" s="101"/>
      <c r="CN293" s="15"/>
      <c r="CO293" s="14"/>
      <c r="CP293" s="101"/>
      <c r="CQ293" s="15"/>
      <c r="CR293" s="14"/>
      <c r="CS293" s="101"/>
      <c r="CT293" s="15"/>
      <c r="CU293" s="14"/>
      <c r="CV293" s="101"/>
      <c r="CW293" s="15"/>
      <c r="CX293" s="14"/>
      <c r="CY293" s="101"/>
      <c r="CZ293" s="15"/>
      <c r="DA293" s="14"/>
      <c r="DB293" s="101"/>
      <c r="DC293" s="15"/>
      <c r="DD293" s="14"/>
      <c r="DE293" s="101"/>
      <c r="DF293" s="15"/>
      <c r="DG293" s="14"/>
      <c r="DH293" s="15"/>
    </row>
    <row r="294" spans="1:112" s="35" customFormat="1" ht="15.75" x14ac:dyDescent="0.25">
      <c r="A294" s="59" t="s">
        <v>639</v>
      </c>
      <c r="B294" s="119">
        <f t="shared" si="321"/>
        <v>1208.4000000000001</v>
      </c>
      <c r="C294" s="119">
        <f t="shared" si="321"/>
        <v>0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08"/>
      <c r="AM294" s="108"/>
      <c r="AN294" s="108"/>
      <c r="AO294" s="14"/>
      <c r="AP294" s="14"/>
      <c r="AQ294" s="101"/>
      <c r="AR294" s="14"/>
      <c r="AS294" s="14"/>
      <c r="AT294" s="101"/>
      <c r="AU294" s="14"/>
      <c r="AV294" s="14"/>
      <c r="AW294" s="101"/>
      <c r="AX294" s="14"/>
      <c r="AY294" s="14"/>
      <c r="AZ294" s="101"/>
      <c r="BA294" s="14"/>
      <c r="BB294" s="14"/>
      <c r="BC294" s="15"/>
      <c r="BD294" s="14"/>
      <c r="BE294" s="14"/>
      <c r="BF294" s="101"/>
      <c r="BG294" s="14"/>
      <c r="BH294" s="14"/>
      <c r="BI294" s="101"/>
      <c r="BJ294" s="14"/>
      <c r="BK294" s="14"/>
      <c r="BL294" s="101"/>
      <c r="BM294" s="14"/>
      <c r="BN294" s="14"/>
      <c r="BO294" s="101"/>
      <c r="BP294" s="14"/>
      <c r="BQ294" s="14"/>
      <c r="BR294" s="101"/>
      <c r="BS294" s="14"/>
      <c r="BT294" s="14"/>
      <c r="BU294" s="101"/>
      <c r="BV294" s="15">
        <v>1208.4000000000001</v>
      </c>
      <c r="BW294" s="14"/>
      <c r="BX294" s="101"/>
      <c r="BY294" s="14"/>
      <c r="BZ294" s="14"/>
      <c r="CA294" s="101"/>
      <c r="CB294" s="14"/>
      <c r="CC294" s="14"/>
      <c r="CD294" s="101"/>
      <c r="CE294" s="14"/>
      <c r="CF294" s="14"/>
      <c r="CG294" s="101"/>
      <c r="CH294" s="14"/>
      <c r="CI294" s="14"/>
      <c r="CJ294" s="101"/>
      <c r="CK294" s="15"/>
      <c r="CL294" s="14"/>
      <c r="CM294" s="101"/>
      <c r="CN294" s="15"/>
      <c r="CO294" s="14"/>
      <c r="CP294" s="101"/>
      <c r="CQ294" s="15"/>
      <c r="CR294" s="14"/>
      <c r="CS294" s="101"/>
      <c r="CT294" s="15"/>
      <c r="CU294" s="14"/>
      <c r="CV294" s="101"/>
      <c r="CW294" s="15"/>
      <c r="CX294" s="14"/>
      <c r="CY294" s="101"/>
      <c r="CZ294" s="15"/>
      <c r="DA294" s="14"/>
      <c r="DB294" s="101"/>
      <c r="DC294" s="15"/>
      <c r="DD294" s="14"/>
      <c r="DE294" s="101"/>
      <c r="DF294" s="15"/>
      <c r="DG294" s="14"/>
      <c r="DH294" s="15"/>
    </row>
    <row r="295" spans="1:112" s="35" customFormat="1" ht="15.75" x14ac:dyDescent="0.25">
      <c r="A295" s="59" t="s">
        <v>640</v>
      </c>
      <c r="B295" s="119">
        <f t="shared" si="321"/>
        <v>321.16199999999998</v>
      </c>
      <c r="C295" s="119">
        <f t="shared" si="321"/>
        <v>0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>
        <v>321.16199999999998</v>
      </c>
      <c r="AG295" s="14"/>
      <c r="AH295" s="14"/>
      <c r="AI295" s="14"/>
      <c r="AJ295" s="14"/>
      <c r="AK295" s="14"/>
      <c r="AL295" s="108"/>
      <c r="AM295" s="108"/>
      <c r="AN295" s="108"/>
      <c r="AO295" s="14"/>
      <c r="AP295" s="14"/>
      <c r="AQ295" s="101"/>
      <c r="AR295" s="14"/>
      <c r="AS295" s="14"/>
      <c r="AT295" s="101"/>
      <c r="AU295" s="14"/>
      <c r="AV295" s="14"/>
      <c r="AW295" s="101"/>
      <c r="AX295" s="14"/>
      <c r="AY295" s="14"/>
      <c r="AZ295" s="101"/>
      <c r="BA295" s="14"/>
      <c r="BB295" s="14"/>
      <c r="BC295" s="15"/>
      <c r="BD295" s="14"/>
      <c r="BE295" s="14"/>
      <c r="BF295" s="101"/>
      <c r="BG295" s="14"/>
      <c r="BH295" s="14"/>
      <c r="BI295" s="101"/>
      <c r="BJ295" s="14"/>
      <c r="BK295" s="14"/>
      <c r="BL295" s="101"/>
      <c r="BM295" s="14"/>
      <c r="BN295" s="14"/>
      <c r="BO295" s="101"/>
      <c r="BP295" s="14"/>
      <c r="BQ295" s="14"/>
      <c r="BR295" s="101"/>
      <c r="BS295" s="14"/>
      <c r="BT295" s="14"/>
      <c r="BU295" s="101"/>
      <c r="BV295" s="14"/>
      <c r="BW295" s="14"/>
      <c r="BX295" s="101"/>
      <c r="BY295" s="14"/>
      <c r="BZ295" s="14"/>
      <c r="CA295" s="101"/>
      <c r="CB295" s="14"/>
      <c r="CC295" s="14"/>
      <c r="CD295" s="101"/>
      <c r="CE295" s="14"/>
      <c r="CF295" s="14"/>
      <c r="CG295" s="101"/>
      <c r="CH295" s="14"/>
      <c r="CI295" s="14"/>
      <c r="CJ295" s="101"/>
      <c r="CK295" s="15"/>
      <c r="CL295" s="14"/>
      <c r="CM295" s="101"/>
      <c r="CN295" s="15"/>
      <c r="CO295" s="14"/>
      <c r="CP295" s="101"/>
      <c r="CQ295" s="15"/>
      <c r="CR295" s="14"/>
      <c r="CS295" s="101"/>
      <c r="CT295" s="15"/>
      <c r="CU295" s="14"/>
      <c r="CV295" s="101"/>
      <c r="CW295" s="15"/>
      <c r="CX295" s="14"/>
      <c r="CY295" s="101"/>
      <c r="CZ295" s="15"/>
      <c r="DA295" s="14"/>
      <c r="DB295" s="101"/>
      <c r="DC295" s="15"/>
      <c r="DD295" s="14"/>
      <c r="DE295" s="101"/>
      <c r="DF295" s="15"/>
      <c r="DG295" s="14"/>
      <c r="DH295" s="15"/>
    </row>
    <row r="296" spans="1:112" s="35" customFormat="1" ht="15.75" x14ac:dyDescent="0.25">
      <c r="A296" s="59" t="s">
        <v>430</v>
      </c>
      <c r="B296" s="119">
        <f t="shared" si="321"/>
        <v>960</v>
      </c>
      <c r="C296" s="119">
        <f t="shared" si="321"/>
        <v>0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>
        <v>960</v>
      </c>
      <c r="AG296" s="14"/>
      <c r="AH296" s="14"/>
      <c r="AI296" s="14"/>
      <c r="AJ296" s="14"/>
      <c r="AK296" s="14"/>
      <c r="AL296" s="108"/>
      <c r="AM296" s="108"/>
      <c r="AN296" s="108"/>
      <c r="AO296" s="14"/>
      <c r="AP296" s="14"/>
      <c r="AQ296" s="101"/>
      <c r="AR296" s="14"/>
      <c r="AS296" s="14"/>
      <c r="AT296" s="101"/>
      <c r="AU296" s="14"/>
      <c r="AV296" s="14"/>
      <c r="AW296" s="101"/>
      <c r="AX296" s="14"/>
      <c r="AY296" s="14"/>
      <c r="AZ296" s="101"/>
      <c r="BA296" s="14"/>
      <c r="BB296" s="14"/>
      <c r="BC296" s="15"/>
      <c r="BD296" s="14"/>
      <c r="BE296" s="14"/>
      <c r="BF296" s="101"/>
      <c r="BG296" s="14"/>
      <c r="BH296" s="14"/>
      <c r="BI296" s="101"/>
      <c r="BJ296" s="14"/>
      <c r="BK296" s="14"/>
      <c r="BL296" s="101"/>
      <c r="BM296" s="14"/>
      <c r="BN296" s="14"/>
      <c r="BO296" s="101"/>
      <c r="BP296" s="14"/>
      <c r="BQ296" s="14"/>
      <c r="BR296" s="101"/>
      <c r="BS296" s="14"/>
      <c r="BT296" s="14"/>
      <c r="BU296" s="101"/>
      <c r="BV296" s="14"/>
      <c r="BW296" s="14"/>
      <c r="BX296" s="101"/>
      <c r="BY296" s="14"/>
      <c r="BZ296" s="14"/>
      <c r="CA296" s="101"/>
      <c r="CB296" s="14"/>
      <c r="CC296" s="14"/>
      <c r="CD296" s="101"/>
      <c r="CE296" s="14"/>
      <c r="CF296" s="14"/>
      <c r="CG296" s="101"/>
      <c r="CH296" s="14"/>
      <c r="CI296" s="14"/>
      <c r="CJ296" s="101"/>
      <c r="CK296" s="15"/>
      <c r="CL296" s="14"/>
      <c r="CM296" s="101"/>
      <c r="CN296" s="15"/>
      <c r="CO296" s="14"/>
      <c r="CP296" s="101"/>
      <c r="CQ296" s="15"/>
      <c r="CR296" s="14"/>
      <c r="CS296" s="101"/>
      <c r="CT296" s="15"/>
      <c r="CU296" s="14"/>
      <c r="CV296" s="101"/>
      <c r="CW296" s="15"/>
      <c r="CX296" s="14"/>
      <c r="CY296" s="101"/>
      <c r="CZ296" s="15"/>
      <c r="DA296" s="14"/>
      <c r="DB296" s="101"/>
      <c r="DC296" s="15"/>
      <c r="DD296" s="14"/>
      <c r="DE296" s="101"/>
      <c r="DF296" s="15"/>
      <c r="DG296" s="14"/>
      <c r="DH296" s="15"/>
    </row>
    <row r="297" spans="1:112" s="35" customFormat="1" ht="15.75" x14ac:dyDescent="0.25">
      <c r="A297" s="59" t="s">
        <v>414</v>
      </c>
      <c r="B297" s="119">
        <f t="shared" si="321"/>
        <v>0</v>
      </c>
      <c r="C297" s="119">
        <f t="shared" si="321"/>
        <v>0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08"/>
      <c r="AM297" s="108"/>
      <c r="AN297" s="108"/>
      <c r="AO297" s="14"/>
      <c r="AP297" s="14"/>
      <c r="AQ297" s="101"/>
      <c r="AR297" s="14"/>
      <c r="AS297" s="14"/>
      <c r="AT297" s="101"/>
      <c r="AU297" s="14"/>
      <c r="AV297" s="14"/>
      <c r="AW297" s="101"/>
      <c r="AX297" s="14"/>
      <c r="AY297" s="14"/>
      <c r="AZ297" s="101"/>
      <c r="BA297" s="14"/>
      <c r="BB297" s="14"/>
      <c r="BC297" s="15"/>
      <c r="BD297" s="14"/>
      <c r="BE297" s="14"/>
      <c r="BF297" s="101"/>
      <c r="BG297" s="14"/>
      <c r="BH297" s="14"/>
      <c r="BI297" s="101"/>
      <c r="BJ297" s="14"/>
      <c r="BK297" s="14"/>
      <c r="BL297" s="101"/>
      <c r="BM297" s="14"/>
      <c r="BN297" s="14"/>
      <c r="BO297" s="101"/>
      <c r="BP297" s="14"/>
      <c r="BQ297" s="14"/>
      <c r="BR297" s="101"/>
      <c r="BS297" s="14"/>
      <c r="BT297" s="14"/>
      <c r="BU297" s="101"/>
      <c r="BV297" s="14"/>
      <c r="BW297" s="14"/>
      <c r="BX297" s="101"/>
      <c r="BY297" s="14"/>
      <c r="BZ297" s="14"/>
      <c r="CA297" s="101"/>
      <c r="CB297" s="14"/>
      <c r="CC297" s="14"/>
      <c r="CD297" s="101"/>
      <c r="CE297" s="14"/>
      <c r="CF297" s="14"/>
      <c r="CG297" s="101"/>
      <c r="CH297" s="14"/>
      <c r="CI297" s="14"/>
      <c r="CJ297" s="101"/>
      <c r="CK297" s="15"/>
      <c r="CL297" s="14"/>
      <c r="CM297" s="101"/>
      <c r="CN297" s="15"/>
      <c r="CO297" s="14"/>
      <c r="CP297" s="101"/>
      <c r="CQ297" s="15"/>
      <c r="CR297" s="14"/>
      <c r="CS297" s="101"/>
      <c r="CT297" s="15"/>
      <c r="CU297" s="14"/>
      <c r="CV297" s="101"/>
      <c r="CW297" s="15"/>
      <c r="CX297" s="14"/>
      <c r="CY297" s="101"/>
      <c r="CZ297" s="15"/>
      <c r="DA297" s="14"/>
      <c r="DB297" s="101"/>
      <c r="DC297" s="15"/>
      <c r="DD297" s="14"/>
      <c r="DE297" s="101"/>
      <c r="DF297" s="15"/>
      <c r="DG297" s="14"/>
      <c r="DH297" s="15"/>
    </row>
    <row r="298" spans="1:112" s="35" customFormat="1" ht="15.75" x14ac:dyDescent="0.25">
      <c r="A298" s="59" t="s">
        <v>641</v>
      </c>
      <c r="B298" s="119">
        <f t="shared" si="321"/>
        <v>0</v>
      </c>
      <c r="C298" s="119">
        <f t="shared" si="321"/>
        <v>0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08"/>
      <c r="AM298" s="108"/>
      <c r="AN298" s="108"/>
      <c r="AO298" s="14"/>
      <c r="AP298" s="14"/>
      <c r="AQ298" s="101"/>
      <c r="AR298" s="14"/>
      <c r="AS298" s="14"/>
      <c r="AT298" s="101"/>
      <c r="AU298" s="14"/>
      <c r="AV298" s="14"/>
      <c r="AW298" s="101"/>
      <c r="AX298" s="14"/>
      <c r="AY298" s="14"/>
      <c r="AZ298" s="101"/>
      <c r="BA298" s="14"/>
      <c r="BB298" s="14"/>
      <c r="BC298" s="15"/>
      <c r="BD298" s="14"/>
      <c r="BE298" s="14"/>
      <c r="BF298" s="101"/>
      <c r="BG298" s="14"/>
      <c r="BH298" s="14"/>
      <c r="BI298" s="101"/>
      <c r="BJ298" s="14"/>
      <c r="BK298" s="14"/>
      <c r="BL298" s="101"/>
      <c r="BM298" s="14"/>
      <c r="BN298" s="14"/>
      <c r="BO298" s="101"/>
      <c r="BP298" s="14"/>
      <c r="BQ298" s="14"/>
      <c r="BR298" s="101"/>
      <c r="BS298" s="14"/>
      <c r="BT298" s="14"/>
      <c r="BU298" s="101"/>
      <c r="BV298" s="14"/>
      <c r="BW298" s="14"/>
      <c r="BX298" s="101"/>
      <c r="BY298" s="14"/>
      <c r="BZ298" s="14"/>
      <c r="CA298" s="101"/>
      <c r="CB298" s="14"/>
      <c r="CC298" s="14"/>
      <c r="CD298" s="101"/>
      <c r="CE298" s="14"/>
      <c r="CF298" s="14"/>
      <c r="CG298" s="101"/>
      <c r="CH298" s="14"/>
      <c r="CI298" s="14"/>
      <c r="CJ298" s="101"/>
      <c r="CK298" s="15"/>
      <c r="CL298" s="14"/>
      <c r="CM298" s="101"/>
      <c r="CN298" s="15"/>
      <c r="CO298" s="14"/>
      <c r="CP298" s="101"/>
      <c r="CQ298" s="15"/>
      <c r="CR298" s="14"/>
      <c r="CS298" s="101"/>
      <c r="CT298" s="15"/>
      <c r="CU298" s="14"/>
      <c r="CV298" s="101"/>
      <c r="CW298" s="15"/>
      <c r="CX298" s="14"/>
      <c r="CY298" s="101"/>
      <c r="CZ298" s="15"/>
      <c r="DA298" s="14"/>
      <c r="DB298" s="101"/>
      <c r="DC298" s="15"/>
      <c r="DD298" s="14"/>
      <c r="DE298" s="101"/>
      <c r="DF298" s="15"/>
      <c r="DG298" s="14"/>
      <c r="DH298" s="15"/>
    </row>
    <row r="299" spans="1:112" s="35" customFormat="1" ht="15.75" x14ac:dyDescent="0.25">
      <c r="A299" s="59" t="s">
        <v>642</v>
      </c>
      <c r="B299" s="119">
        <f t="shared" si="321"/>
        <v>957.97302999999999</v>
      </c>
      <c r="C299" s="119">
        <f t="shared" si="321"/>
        <v>0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>
        <v>957.97302999999999</v>
      </c>
      <c r="AG299" s="14"/>
      <c r="AH299" s="14"/>
      <c r="AI299" s="14"/>
      <c r="AJ299" s="14"/>
      <c r="AK299" s="14"/>
      <c r="AL299" s="108"/>
      <c r="AM299" s="108"/>
      <c r="AN299" s="108"/>
      <c r="AO299" s="14"/>
      <c r="AP299" s="14"/>
      <c r="AQ299" s="101"/>
      <c r="AR299" s="14"/>
      <c r="AS299" s="14"/>
      <c r="AT299" s="101"/>
      <c r="AU299" s="14"/>
      <c r="AV299" s="14"/>
      <c r="AW299" s="101"/>
      <c r="AX299" s="14"/>
      <c r="AY299" s="14"/>
      <c r="AZ299" s="101"/>
      <c r="BA299" s="14"/>
      <c r="BB299" s="14"/>
      <c r="BC299" s="15"/>
      <c r="BD299" s="14"/>
      <c r="BE299" s="14"/>
      <c r="BF299" s="101"/>
      <c r="BG299" s="14"/>
      <c r="BH299" s="14"/>
      <c r="BI299" s="101"/>
      <c r="BJ299" s="14"/>
      <c r="BK299" s="14"/>
      <c r="BL299" s="101"/>
      <c r="BM299" s="14"/>
      <c r="BN299" s="14"/>
      <c r="BO299" s="101"/>
      <c r="BP299" s="14"/>
      <c r="BQ299" s="14"/>
      <c r="BR299" s="101"/>
      <c r="BS299" s="14"/>
      <c r="BT299" s="14"/>
      <c r="BU299" s="101"/>
      <c r="BV299" s="14"/>
      <c r="BW299" s="14"/>
      <c r="BX299" s="101"/>
      <c r="BY299" s="14"/>
      <c r="BZ299" s="14"/>
      <c r="CA299" s="101"/>
      <c r="CB299" s="14"/>
      <c r="CC299" s="14"/>
      <c r="CD299" s="101"/>
      <c r="CE299" s="14"/>
      <c r="CF299" s="14"/>
      <c r="CG299" s="101"/>
      <c r="CH299" s="14"/>
      <c r="CI299" s="14"/>
      <c r="CJ299" s="101"/>
      <c r="CK299" s="15"/>
      <c r="CL299" s="14"/>
      <c r="CM299" s="101"/>
      <c r="CN299" s="15"/>
      <c r="CO299" s="14"/>
      <c r="CP299" s="101"/>
      <c r="CQ299" s="15"/>
      <c r="CR299" s="14"/>
      <c r="CS299" s="101"/>
      <c r="CT299" s="15"/>
      <c r="CU299" s="14"/>
      <c r="CV299" s="101"/>
      <c r="CW299" s="15"/>
      <c r="CX299" s="14"/>
      <c r="CY299" s="101"/>
      <c r="CZ299" s="15"/>
      <c r="DA299" s="14"/>
      <c r="DB299" s="101"/>
      <c r="DC299" s="15"/>
      <c r="DD299" s="14"/>
      <c r="DE299" s="101"/>
      <c r="DF299" s="15"/>
      <c r="DG299" s="14"/>
      <c r="DH299" s="15"/>
    </row>
    <row r="300" spans="1:112" s="77" customFormat="1" ht="31.5" x14ac:dyDescent="0.25">
      <c r="A300" s="78" t="s">
        <v>469</v>
      </c>
      <c r="B300" s="118">
        <f t="shared" si="321"/>
        <v>34035.840799999998</v>
      </c>
      <c r="C300" s="118">
        <f t="shared" si="321"/>
        <v>11908.887119999999</v>
      </c>
      <c r="D300" s="82">
        <f t="shared" ref="D300" si="352">C300/B300*100</f>
        <v>34.989254973833347</v>
      </c>
      <c r="E300" s="84">
        <f t="shared" ref="E300:AP300" si="353">E301+E302+E303+E304+E305</f>
        <v>0</v>
      </c>
      <c r="F300" s="84">
        <f t="shared" si="353"/>
        <v>0</v>
      </c>
      <c r="G300" s="84">
        <f t="shared" si="353"/>
        <v>0</v>
      </c>
      <c r="H300" s="84">
        <f t="shared" si="353"/>
        <v>0</v>
      </c>
      <c r="I300" s="84">
        <f t="shared" si="353"/>
        <v>0</v>
      </c>
      <c r="J300" s="84">
        <f t="shared" si="353"/>
        <v>0</v>
      </c>
      <c r="K300" s="84">
        <f t="shared" si="353"/>
        <v>945</v>
      </c>
      <c r="L300" s="84">
        <f t="shared" si="353"/>
        <v>945</v>
      </c>
      <c r="M300" s="84">
        <f t="shared" ref="M300:M316" si="354">L300/K300*100</f>
        <v>100</v>
      </c>
      <c r="N300" s="84">
        <f t="shared" si="353"/>
        <v>0</v>
      </c>
      <c r="O300" s="84">
        <f t="shared" si="353"/>
        <v>0</v>
      </c>
      <c r="P300" s="84">
        <f t="shared" si="353"/>
        <v>0</v>
      </c>
      <c r="Q300" s="84">
        <f t="shared" si="353"/>
        <v>0</v>
      </c>
      <c r="R300" s="84">
        <f t="shared" si="353"/>
        <v>0</v>
      </c>
      <c r="S300" s="84">
        <f t="shared" si="353"/>
        <v>0</v>
      </c>
      <c r="T300" s="84">
        <f t="shared" si="353"/>
        <v>0</v>
      </c>
      <c r="U300" s="84">
        <f t="shared" si="353"/>
        <v>0</v>
      </c>
      <c r="V300" s="84">
        <f t="shared" si="353"/>
        <v>0</v>
      </c>
      <c r="W300" s="84">
        <f t="shared" si="353"/>
        <v>0</v>
      </c>
      <c r="X300" s="84">
        <f t="shared" si="353"/>
        <v>0</v>
      </c>
      <c r="Y300" s="84">
        <f t="shared" si="353"/>
        <v>0</v>
      </c>
      <c r="Z300" s="84">
        <f t="shared" si="353"/>
        <v>0</v>
      </c>
      <c r="AA300" s="84">
        <f t="shared" si="353"/>
        <v>0</v>
      </c>
      <c r="AB300" s="84">
        <f t="shared" si="353"/>
        <v>0</v>
      </c>
      <c r="AC300" s="84">
        <f t="shared" si="353"/>
        <v>0</v>
      </c>
      <c r="AD300" s="84">
        <f t="shared" si="353"/>
        <v>0</v>
      </c>
      <c r="AE300" s="84">
        <f t="shared" si="353"/>
        <v>0</v>
      </c>
      <c r="AF300" s="84">
        <f>SUM(AF301:AF306)</f>
        <v>2792.8407999999999</v>
      </c>
      <c r="AG300" s="84">
        <f t="shared" si="353"/>
        <v>0</v>
      </c>
      <c r="AH300" s="84">
        <f t="shared" si="353"/>
        <v>0</v>
      </c>
      <c r="AI300" s="84">
        <f t="shared" si="353"/>
        <v>1264.9000000000001</v>
      </c>
      <c r="AJ300" s="84">
        <f t="shared" si="353"/>
        <v>1264.9211499999999</v>
      </c>
      <c r="AK300" s="82">
        <f t="shared" ref="AK300" si="355">AJ300/AI300*100</f>
        <v>100.00167206893823</v>
      </c>
      <c r="AL300" s="84">
        <f t="shared" si="353"/>
        <v>11229.4</v>
      </c>
      <c r="AM300" s="84">
        <f t="shared" si="353"/>
        <v>3769.0497500000001</v>
      </c>
      <c r="AN300" s="84">
        <f t="shared" si="64"/>
        <v>33.564124084991185</v>
      </c>
      <c r="AO300" s="84">
        <f t="shared" si="353"/>
        <v>0</v>
      </c>
      <c r="AP300" s="84">
        <f t="shared" si="353"/>
        <v>0</v>
      </c>
      <c r="AQ300" s="84">
        <f t="shared" ref="AQ300:CG300" si="356">AQ301+AQ302+AQ303+AQ304+AQ305</f>
        <v>0</v>
      </c>
      <c r="AR300" s="84">
        <f t="shared" si="356"/>
        <v>0</v>
      </c>
      <c r="AS300" s="84">
        <f t="shared" si="356"/>
        <v>0</v>
      </c>
      <c r="AT300" s="84">
        <f t="shared" si="356"/>
        <v>0</v>
      </c>
      <c r="AU300" s="84">
        <f t="shared" si="356"/>
        <v>0</v>
      </c>
      <c r="AV300" s="84">
        <f t="shared" si="356"/>
        <v>0</v>
      </c>
      <c r="AW300" s="84">
        <f t="shared" si="356"/>
        <v>0</v>
      </c>
      <c r="AX300" s="84">
        <f t="shared" si="356"/>
        <v>0</v>
      </c>
      <c r="AY300" s="84">
        <f t="shared" si="356"/>
        <v>0</v>
      </c>
      <c r="AZ300" s="84">
        <f t="shared" si="356"/>
        <v>0</v>
      </c>
      <c r="BA300" s="84">
        <f t="shared" si="356"/>
        <v>5071.3</v>
      </c>
      <c r="BB300" s="84">
        <f t="shared" si="356"/>
        <v>2529.7476299999998</v>
      </c>
      <c r="BC300" s="84">
        <f t="shared" si="82"/>
        <v>49.883612288762244</v>
      </c>
      <c r="BD300" s="84">
        <f t="shared" si="356"/>
        <v>0</v>
      </c>
      <c r="BE300" s="84">
        <f t="shared" si="356"/>
        <v>0</v>
      </c>
      <c r="BF300" s="84">
        <f t="shared" si="356"/>
        <v>0</v>
      </c>
      <c r="BG300" s="84">
        <f t="shared" si="356"/>
        <v>0</v>
      </c>
      <c r="BH300" s="84">
        <f t="shared" si="356"/>
        <v>0</v>
      </c>
      <c r="BI300" s="84">
        <f t="shared" si="356"/>
        <v>0</v>
      </c>
      <c r="BJ300" s="84">
        <f t="shared" si="356"/>
        <v>0</v>
      </c>
      <c r="BK300" s="84">
        <f t="shared" si="356"/>
        <v>0</v>
      </c>
      <c r="BL300" s="84">
        <f t="shared" si="356"/>
        <v>0</v>
      </c>
      <c r="BM300" s="84">
        <f t="shared" si="356"/>
        <v>0</v>
      </c>
      <c r="BN300" s="84">
        <f t="shared" si="356"/>
        <v>0</v>
      </c>
      <c r="BO300" s="84">
        <f t="shared" si="356"/>
        <v>0</v>
      </c>
      <c r="BP300" s="84">
        <f t="shared" si="356"/>
        <v>0</v>
      </c>
      <c r="BQ300" s="84">
        <f t="shared" si="356"/>
        <v>0</v>
      </c>
      <c r="BR300" s="84">
        <f t="shared" si="356"/>
        <v>0</v>
      </c>
      <c r="BS300" s="84">
        <f t="shared" si="356"/>
        <v>0</v>
      </c>
      <c r="BT300" s="84">
        <f t="shared" si="356"/>
        <v>0</v>
      </c>
      <c r="BU300" s="84">
        <f t="shared" si="356"/>
        <v>0</v>
      </c>
      <c r="BV300" s="84">
        <f t="shared" si="356"/>
        <v>1208.3</v>
      </c>
      <c r="BW300" s="84">
        <f t="shared" si="356"/>
        <v>0</v>
      </c>
      <c r="BX300" s="84">
        <f t="shared" si="356"/>
        <v>0</v>
      </c>
      <c r="BY300" s="84">
        <f t="shared" si="356"/>
        <v>0</v>
      </c>
      <c r="BZ300" s="84">
        <f t="shared" si="356"/>
        <v>0</v>
      </c>
      <c r="CA300" s="84">
        <f t="shared" si="356"/>
        <v>0</v>
      </c>
      <c r="CB300" s="84">
        <f t="shared" si="356"/>
        <v>0</v>
      </c>
      <c r="CC300" s="84">
        <f t="shared" si="356"/>
        <v>0</v>
      </c>
      <c r="CD300" s="84">
        <f t="shared" si="356"/>
        <v>0</v>
      </c>
      <c r="CE300" s="84">
        <f t="shared" si="356"/>
        <v>0</v>
      </c>
      <c r="CF300" s="84">
        <f t="shared" si="356"/>
        <v>0</v>
      </c>
      <c r="CG300" s="84">
        <f t="shared" si="356"/>
        <v>0</v>
      </c>
      <c r="CH300" s="84">
        <f t="shared" ref="CH300:CV300" si="357">CH301+CH302+CH303+CH304+CH305</f>
        <v>0</v>
      </c>
      <c r="CI300" s="84">
        <f t="shared" si="357"/>
        <v>0</v>
      </c>
      <c r="CJ300" s="84">
        <f t="shared" si="357"/>
        <v>0</v>
      </c>
      <c r="CK300" s="84">
        <f t="shared" si="357"/>
        <v>0</v>
      </c>
      <c r="CL300" s="84">
        <f t="shared" si="357"/>
        <v>0</v>
      </c>
      <c r="CM300" s="84">
        <f t="shared" si="357"/>
        <v>0</v>
      </c>
      <c r="CN300" s="84">
        <f t="shared" si="357"/>
        <v>3665.1</v>
      </c>
      <c r="CO300" s="84">
        <f t="shared" si="357"/>
        <v>1744.0538000000001</v>
      </c>
      <c r="CP300" s="84">
        <f t="shared" si="67"/>
        <v>47.585435595208871</v>
      </c>
      <c r="CQ300" s="84">
        <f t="shared" si="357"/>
        <v>0</v>
      </c>
      <c r="CR300" s="84">
        <f t="shared" si="357"/>
        <v>0</v>
      </c>
      <c r="CS300" s="84">
        <f t="shared" si="357"/>
        <v>0</v>
      </c>
      <c r="CT300" s="84">
        <f t="shared" si="357"/>
        <v>0</v>
      </c>
      <c r="CU300" s="84">
        <f t="shared" si="357"/>
        <v>0</v>
      </c>
      <c r="CV300" s="84">
        <f t="shared" si="357"/>
        <v>0</v>
      </c>
      <c r="CW300" s="84">
        <f t="shared" ref="CW300:CY300" si="358">CW301+CW302+CW303+CW304+CW305</f>
        <v>3461.3</v>
      </c>
      <c r="CX300" s="84">
        <f t="shared" si="358"/>
        <v>0</v>
      </c>
      <c r="CY300" s="84">
        <f t="shared" si="358"/>
        <v>0</v>
      </c>
      <c r="CZ300" s="84">
        <f t="shared" ref="CZ300:DB300" si="359">CZ301+CZ302+CZ303+CZ304+CZ305</f>
        <v>0</v>
      </c>
      <c r="DA300" s="84">
        <f t="shared" si="359"/>
        <v>0</v>
      </c>
      <c r="DB300" s="84">
        <f t="shared" si="359"/>
        <v>0</v>
      </c>
      <c r="DC300" s="84">
        <f t="shared" ref="DC300:DE300" si="360">DC301+DC302+DC303+DC304+DC305</f>
        <v>1260.3</v>
      </c>
      <c r="DD300" s="84">
        <f t="shared" si="360"/>
        <v>0</v>
      </c>
      <c r="DE300" s="84">
        <f t="shared" si="360"/>
        <v>0</v>
      </c>
      <c r="DF300" s="84">
        <f t="shared" ref="DF300:DG300" si="361">DF301+DF302+DF303+DF304+DF305</f>
        <v>3137.4</v>
      </c>
      <c r="DG300" s="84">
        <f t="shared" si="361"/>
        <v>1656.1147900000001</v>
      </c>
      <c r="DH300" s="84">
        <f t="shared" si="351"/>
        <v>527.86217568687459</v>
      </c>
    </row>
    <row r="301" spans="1:112" s="35" customFormat="1" ht="17.25" customHeight="1" x14ac:dyDescent="0.25">
      <c r="A301" s="59" t="s">
        <v>391</v>
      </c>
      <c r="B301" s="119">
        <f t="shared" si="321"/>
        <v>28769.8</v>
      </c>
      <c r="C301" s="119">
        <f t="shared" si="321"/>
        <v>10643.965969999999</v>
      </c>
      <c r="D301" s="14">
        <f t="shared" si="58"/>
        <v>36.997010650056659</v>
      </c>
      <c r="E301" s="14"/>
      <c r="F301" s="14"/>
      <c r="G301" s="14"/>
      <c r="H301" s="15"/>
      <c r="I301" s="15"/>
      <c r="J301" s="14"/>
      <c r="K301" s="14">
        <v>945</v>
      </c>
      <c r="L301" s="14">
        <v>945</v>
      </c>
      <c r="M301" s="15">
        <f t="shared" si="354"/>
        <v>100</v>
      </c>
      <c r="N301" s="14"/>
      <c r="O301" s="14"/>
      <c r="P301" s="15"/>
      <c r="Q301" s="15">
        <v>0</v>
      </c>
      <c r="R301" s="15">
        <v>0</v>
      </c>
      <c r="S301" s="14"/>
      <c r="T301" s="15"/>
      <c r="U301" s="15"/>
      <c r="V301" s="15"/>
      <c r="W301" s="15"/>
      <c r="X301" s="15"/>
      <c r="Y301" s="14"/>
      <c r="Z301" s="15"/>
      <c r="AA301" s="15"/>
      <c r="AB301" s="14"/>
      <c r="AC301" s="15"/>
      <c r="AD301" s="15"/>
      <c r="AE301" s="14"/>
      <c r="AF301" s="14"/>
      <c r="AG301" s="14"/>
      <c r="AH301" s="14"/>
      <c r="AI301" s="15">
        <v>0</v>
      </c>
      <c r="AJ301" s="15"/>
      <c r="AK301" s="14"/>
      <c r="AL301" s="15">
        <v>11229.4</v>
      </c>
      <c r="AM301" s="15">
        <v>3769.0497500000001</v>
      </c>
      <c r="AN301" s="15">
        <f t="shared" si="64"/>
        <v>33.564124084991185</v>
      </c>
      <c r="AO301" s="15"/>
      <c r="AP301" s="15"/>
      <c r="AQ301" s="15"/>
      <c r="AR301" s="15"/>
      <c r="AS301" s="15"/>
      <c r="AT301" s="15"/>
      <c r="AU301" s="15"/>
      <c r="AV301" s="15"/>
      <c r="AW301" s="100"/>
      <c r="AX301" s="15"/>
      <c r="AY301" s="15"/>
      <c r="AZ301" s="100"/>
      <c r="BA301" s="15">
        <v>5071.3</v>
      </c>
      <c r="BB301" s="15">
        <v>2529.7476299999998</v>
      </c>
      <c r="BC301" s="15">
        <f t="shared" si="82"/>
        <v>49.883612288762244</v>
      </c>
      <c r="BD301" s="15"/>
      <c r="BE301" s="100"/>
      <c r="BF301" s="100"/>
      <c r="BG301" s="15"/>
      <c r="BH301" s="100"/>
      <c r="BI301" s="100"/>
      <c r="BJ301" s="15"/>
      <c r="BK301" s="100"/>
      <c r="BL301" s="100"/>
      <c r="BM301" s="15"/>
      <c r="BN301" s="100"/>
      <c r="BO301" s="100"/>
      <c r="BP301" s="15"/>
      <c r="BQ301" s="100"/>
      <c r="BR301" s="100"/>
      <c r="BS301" s="15"/>
      <c r="BT301" s="100"/>
      <c r="BU301" s="100"/>
      <c r="BV301" s="15"/>
      <c r="BW301" s="100"/>
      <c r="BX301" s="100"/>
      <c r="BY301" s="15"/>
      <c r="BZ301" s="100"/>
      <c r="CA301" s="100"/>
      <c r="CB301" s="15"/>
      <c r="CC301" s="100"/>
      <c r="CD301" s="100"/>
      <c r="CE301" s="15"/>
      <c r="CF301" s="100"/>
      <c r="CG301" s="100"/>
      <c r="CH301" s="15"/>
      <c r="CI301" s="100"/>
      <c r="CJ301" s="100"/>
      <c r="CK301" s="15"/>
      <c r="CL301" s="100"/>
      <c r="CM301" s="100"/>
      <c r="CN301" s="15">
        <v>3665.1</v>
      </c>
      <c r="CO301" s="15">
        <v>1744.0538000000001</v>
      </c>
      <c r="CP301" s="15">
        <f t="shared" si="67"/>
        <v>47.585435595208871</v>
      </c>
      <c r="CQ301" s="15"/>
      <c r="CR301" s="100"/>
      <c r="CS301" s="100"/>
      <c r="CT301" s="15"/>
      <c r="CU301" s="100"/>
      <c r="CV301" s="100"/>
      <c r="CW301" s="15">
        <v>3461.3</v>
      </c>
      <c r="CX301" s="100"/>
      <c r="CY301" s="100"/>
      <c r="CZ301" s="15"/>
      <c r="DA301" s="100"/>
      <c r="DB301" s="100"/>
      <c r="DC301" s="15">
        <v>1260.3</v>
      </c>
      <c r="DD301" s="100"/>
      <c r="DE301" s="100"/>
      <c r="DF301" s="15">
        <v>3137.4</v>
      </c>
      <c r="DG301" s="15">
        <v>1656.1147900000001</v>
      </c>
      <c r="DH301" s="15">
        <f t="shared" si="351"/>
        <v>527.86217568687459</v>
      </c>
    </row>
    <row r="302" spans="1:112" s="35" customFormat="1" ht="15.75" x14ac:dyDescent="0.25">
      <c r="A302" s="59" t="s">
        <v>643</v>
      </c>
      <c r="B302" s="119">
        <f t="shared" si="321"/>
        <v>502.01100000000002</v>
      </c>
      <c r="C302" s="119">
        <f t="shared" si="321"/>
        <v>0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5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>
        <v>502.01100000000002</v>
      </c>
      <c r="AG302" s="14"/>
      <c r="AH302" s="14"/>
      <c r="AI302" s="14"/>
      <c r="AJ302" s="14"/>
      <c r="AK302" s="14"/>
      <c r="AL302" s="108"/>
      <c r="AM302" s="108"/>
      <c r="AN302" s="108"/>
      <c r="AO302" s="14"/>
      <c r="AP302" s="14"/>
      <c r="AQ302" s="101"/>
      <c r="AR302" s="14"/>
      <c r="AS302" s="14"/>
      <c r="AT302" s="101"/>
      <c r="AU302" s="14"/>
      <c r="AV302" s="14"/>
      <c r="AW302" s="101"/>
      <c r="AX302" s="14"/>
      <c r="AY302" s="14"/>
      <c r="AZ302" s="101"/>
      <c r="BA302" s="14"/>
      <c r="BB302" s="14"/>
      <c r="BC302" s="15"/>
      <c r="BD302" s="14"/>
      <c r="BE302" s="14"/>
      <c r="BF302" s="101"/>
      <c r="BG302" s="14"/>
      <c r="BH302" s="14"/>
      <c r="BI302" s="101"/>
      <c r="BJ302" s="14"/>
      <c r="BK302" s="14"/>
      <c r="BL302" s="101"/>
      <c r="BM302" s="14"/>
      <c r="BN302" s="14"/>
      <c r="BO302" s="101"/>
      <c r="BP302" s="14"/>
      <c r="BQ302" s="14"/>
      <c r="BR302" s="101"/>
      <c r="BS302" s="14"/>
      <c r="BT302" s="14"/>
      <c r="BU302" s="101"/>
      <c r="BV302" s="14"/>
      <c r="BW302" s="14"/>
      <c r="BX302" s="101"/>
      <c r="BY302" s="14"/>
      <c r="BZ302" s="14"/>
      <c r="CA302" s="101"/>
      <c r="CB302" s="14"/>
      <c r="CC302" s="14"/>
      <c r="CD302" s="101"/>
      <c r="CE302" s="14"/>
      <c r="CF302" s="14"/>
      <c r="CG302" s="101"/>
      <c r="CH302" s="14"/>
      <c r="CI302" s="14"/>
      <c r="CJ302" s="101"/>
      <c r="CK302" s="15"/>
      <c r="CL302" s="14"/>
      <c r="CM302" s="101"/>
      <c r="CN302" s="15"/>
      <c r="CO302" s="14"/>
      <c r="CP302" s="101"/>
      <c r="CQ302" s="15"/>
      <c r="CR302" s="14"/>
      <c r="CS302" s="101"/>
      <c r="CT302" s="15"/>
      <c r="CU302" s="14"/>
      <c r="CV302" s="101"/>
      <c r="CW302" s="15"/>
      <c r="CX302" s="14"/>
      <c r="CY302" s="101"/>
      <c r="CZ302" s="15"/>
      <c r="DA302" s="14"/>
      <c r="DB302" s="101"/>
      <c r="DC302" s="15"/>
      <c r="DD302" s="14"/>
      <c r="DE302" s="101"/>
      <c r="DF302" s="15"/>
      <c r="DG302" s="14"/>
      <c r="DH302" s="15"/>
    </row>
    <row r="303" spans="1:112" s="35" customFormat="1" ht="15.75" x14ac:dyDescent="0.25">
      <c r="A303" s="59" t="s">
        <v>646</v>
      </c>
      <c r="B303" s="119">
        <f t="shared" si="321"/>
        <v>542.16380000000004</v>
      </c>
      <c r="C303" s="119">
        <f t="shared" si="321"/>
        <v>0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5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>
        <v>542.16380000000004</v>
      </c>
      <c r="AG303" s="14"/>
      <c r="AH303" s="14"/>
      <c r="AI303" s="14"/>
      <c r="AJ303" s="14"/>
      <c r="AK303" s="14"/>
      <c r="AL303" s="108"/>
      <c r="AM303" s="108"/>
      <c r="AN303" s="108"/>
      <c r="AO303" s="14"/>
      <c r="AP303" s="14"/>
      <c r="AQ303" s="101"/>
      <c r="AR303" s="14"/>
      <c r="AS303" s="14"/>
      <c r="AT303" s="101"/>
      <c r="AU303" s="14"/>
      <c r="AV303" s="14"/>
      <c r="AW303" s="101"/>
      <c r="AX303" s="14"/>
      <c r="AY303" s="14"/>
      <c r="AZ303" s="101"/>
      <c r="BA303" s="14"/>
      <c r="BB303" s="14"/>
      <c r="BC303" s="15"/>
      <c r="BD303" s="14"/>
      <c r="BE303" s="14"/>
      <c r="BF303" s="101"/>
      <c r="BG303" s="14"/>
      <c r="BH303" s="14"/>
      <c r="BI303" s="101"/>
      <c r="BJ303" s="14"/>
      <c r="BK303" s="14"/>
      <c r="BL303" s="101"/>
      <c r="BM303" s="14"/>
      <c r="BN303" s="14"/>
      <c r="BO303" s="101"/>
      <c r="BP303" s="14"/>
      <c r="BQ303" s="14"/>
      <c r="BR303" s="101"/>
      <c r="BS303" s="14"/>
      <c r="BT303" s="14"/>
      <c r="BU303" s="101"/>
      <c r="BV303" s="14"/>
      <c r="BW303" s="14"/>
      <c r="BX303" s="101"/>
      <c r="BY303" s="14"/>
      <c r="BZ303" s="14"/>
      <c r="CA303" s="101"/>
      <c r="CB303" s="14"/>
      <c r="CC303" s="14"/>
      <c r="CD303" s="101"/>
      <c r="CE303" s="14"/>
      <c r="CF303" s="14"/>
      <c r="CG303" s="101"/>
      <c r="CH303" s="14"/>
      <c r="CI303" s="14"/>
      <c r="CJ303" s="101"/>
      <c r="CK303" s="15"/>
      <c r="CL303" s="14"/>
      <c r="CM303" s="101"/>
      <c r="CN303" s="15"/>
      <c r="CO303" s="14"/>
      <c r="CP303" s="101"/>
      <c r="CQ303" s="15"/>
      <c r="CR303" s="14"/>
      <c r="CS303" s="101"/>
      <c r="CT303" s="15"/>
      <c r="CU303" s="14"/>
      <c r="CV303" s="101"/>
      <c r="CW303" s="15"/>
      <c r="CX303" s="14"/>
      <c r="CY303" s="101"/>
      <c r="CZ303" s="15"/>
      <c r="DA303" s="14"/>
      <c r="DB303" s="101"/>
      <c r="DC303" s="15"/>
      <c r="DD303" s="14"/>
      <c r="DE303" s="101"/>
      <c r="DF303" s="15"/>
      <c r="DG303" s="14"/>
      <c r="DH303" s="15"/>
    </row>
    <row r="304" spans="1:112" s="35" customFormat="1" ht="15.75" x14ac:dyDescent="0.25">
      <c r="A304" s="59" t="s">
        <v>644</v>
      </c>
      <c r="B304" s="119">
        <f t="shared" si="321"/>
        <v>0</v>
      </c>
      <c r="C304" s="119">
        <f t="shared" si="321"/>
        <v>0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5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08"/>
      <c r="AM304" s="108"/>
      <c r="AN304" s="108"/>
      <c r="AO304" s="14"/>
      <c r="AP304" s="14"/>
      <c r="AQ304" s="101"/>
      <c r="AR304" s="14"/>
      <c r="AS304" s="14"/>
      <c r="AT304" s="101"/>
      <c r="AU304" s="14"/>
      <c r="AV304" s="14"/>
      <c r="AW304" s="101"/>
      <c r="AX304" s="14"/>
      <c r="AY304" s="14"/>
      <c r="AZ304" s="101"/>
      <c r="BA304" s="14"/>
      <c r="BB304" s="14"/>
      <c r="BC304" s="15"/>
      <c r="BD304" s="14"/>
      <c r="BE304" s="14"/>
      <c r="BF304" s="101"/>
      <c r="BG304" s="14"/>
      <c r="BH304" s="14"/>
      <c r="BI304" s="101"/>
      <c r="BJ304" s="14"/>
      <c r="BK304" s="14"/>
      <c r="BL304" s="101"/>
      <c r="BM304" s="14"/>
      <c r="BN304" s="14"/>
      <c r="BO304" s="101"/>
      <c r="BP304" s="14"/>
      <c r="BQ304" s="14"/>
      <c r="BR304" s="101"/>
      <c r="BS304" s="14"/>
      <c r="BT304" s="14"/>
      <c r="BU304" s="101"/>
      <c r="BV304" s="14"/>
      <c r="BW304" s="14"/>
      <c r="BX304" s="101"/>
      <c r="BY304" s="14"/>
      <c r="BZ304" s="14"/>
      <c r="CA304" s="101"/>
      <c r="CB304" s="14"/>
      <c r="CC304" s="14"/>
      <c r="CD304" s="101"/>
      <c r="CE304" s="14"/>
      <c r="CF304" s="14"/>
      <c r="CG304" s="101"/>
      <c r="CH304" s="14"/>
      <c r="CI304" s="14"/>
      <c r="CJ304" s="101"/>
      <c r="CK304" s="15"/>
      <c r="CL304" s="14"/>
      <c r="CM304" s="101"/>
      <c r="CN304" s="15"/>
      <c r="CO304" s="14"/>
      <c r="CP304" s="101"/>
      <c r="CQ304" s="15"/>
      <c r="CR304" s="14"/>
      <c r="CS304" s="101"/>
      <c r="CT304" s="15"/>
      <c r="CU304" s="14"/>
      <c r="CV304" s="101"/>
      <c r="CW304" s="15"/>
      <c r="CX304" s="14"/>
      <c r="CY304" s="101"/>
      <c r="CZ304" s="15"/>
      <c r="DA304" s="14"/>
      <c r="DB304" s="101"/>
      <c r="DC304" s="15"/>
      <c r="DD304" s="14"/>
      <c r="DE304" s="101"/>
      <c r="DF304" s="15"/>
      <c r="DG304" s="14"/>
      <c r="DH304" s="15"/>
    </row>
    <row r="305" spans="1:112" s="35" customFormat="1" ht="15.75" x14ac:dyDescent="0.25">
      <c r="A305" s="59" t="s">
        <v>468</v>
      </c>
      <c r="B305" s="119">
        <f t="shared" si="321"/>
        <v>3462.9040000000005</v>
      </c>
      <c r="C305" s="119">
        <f t="shared" si="321"/>
        <v>1264.9211499999999</v>
      </c>
      <c r="D305" s="14">
        <f>C305/B305*100</f>
        <v>36.527756761377148</v>
      </c>
      <c r="E305" s="14"/>
      <c r="F305" s="14"/>
      <c r="G305" s="14"/>
      <c r="H305" s="14"/>
      <c r="I305" s="14"/>
      <c r="J305" s="14"/>
      <c r="K305" s="14"/>
      <c r="L305" s="14"/>
      <c r="M305" s="15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>
        <v>989.70399999999995</v>
      </c>
      <c r="AG305" s="14"/>
      <c r="AH305" s="14"/>
      <c r="AI305" s="14">
        <v>1264.9000000000001</v>
      </c>
      <c r="AJ305" s="14">
        <v>1264.9211499999999</v>
      </c>
      <c r="AK305" s="14">
        <f>AJ305/AI305*100</f>
        <v>100.00167206893823</v>
      </c>
      <c r="AL305" s="108"/>
      <c r="AM305" s="108"/>
      <c r="AN305" s="108"/>
      <c r="AO305" s="14"/>
      <c r="AP305" s="14"/>
      <c r="AQ305" s="101"/>
      <c r="AR305" s="14"/>
      <c r="AS305" s="14"/>
      <c r="AT305" s="101"/>
      <c r="AU305" s="14"/>
      <c r="AV305" s="14"/>
      <c r="AW305" s="101"/>
      <c r="AX305" s="14"/>
      <c r="AY305" s="14"/>
      <c r="AZ305" s="101"/>
      <c r="BA305" s="14"/>
      <c r="BB305" s="14"/>
      <c r="BC305" s="15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01"/>
      <c r="BP305" s="14"/>
      <c r="BQ305" s="14"/>
      <c r="BR305" s="101"/>
      <c r="BS305" s="14"/>
      <c r="BT305" s="14"/>
      <c r="BU305" s="101"/>
      <c r="BV305" s="15">
        <v>1208.3</v>
      </c>
      <c r="BW305" s="14"/>
      <c r="BX305" s="101"/>
      <c r="BY305" s="14"/>
      <c r="BZ305" s="14"/>
      <c r="CA305" s="101"/>
      <c r="CB305" s="14"/>
      <c r="CC305" s="14"/>
      <c r="CD305" s="101"/>
      <c r="CE305" s="14"/>
      <c r="CF305" s="14"/>
      <c r="CG305" s="101"/>
      <c r="CH305" s="14"/>
      <c r="CI305" s="14"/>
      <c r="CJ305" s="101"/>
      <c r="CK305" s="15"/>
      <c r="CL305" s="14"/>
      <c r="CM305" s="101"/>
      <c r="CN305" s="15"/>
      <c r="CO305" s="14"/>
      <c r="CP305" s="101"/>
      <c r="CQ305" s="15"/>
      <c r="CR305" s="14"/>
      <c r="CS305" s="101"/>
      <c r="CT305" s="15"/>
      <c r="CU305" s="14"/>
      <c r="CV305" s="101"/>
      <c r="CW305" s="15"/>
      <c r="CX305" s="14"/>
      <c r="CY305" s="101"/>
      <c r="CZ305" s="15"/>
      <c r="DA305" s="14"/>
      <c r="DB305" s="101"/>
      <c r="DC305" s="15"/>
      <c r="DD305" s="14"/>
      <c r="DE305" s="101"/>
      <c r="DF305" s="15"/>
      <c r="DG305" s="14"/>
      <c r="DH305" s="15"/>
    </row>
    <row r="306" spans="1:112" s="35" customFormat="1" ht="15.75" x14ac:dyDescent="0.25">
      <c r="A306" s="59" t="s">
        <v>645</v>
      </c>
      <c r="B306" s="119">
        <f t="shared" si="321"/>
        <v>758.96199999999999</v>
      </c>
      <c r="C306" s="119">
        <f t="shared" si="321"/>
        <v>0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5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>
        <v>758.96199999999999</v>
      </c>
      <c r="AG306" s="14"/>
      <c r="AH306" s="14"/>
      <c r="AI306" s="14"/>
      <c r="AJ306" s="14"/>
      <c r="AK306" s="14"/>
      <c r="AL306" s="108"/>
      <c r="AM306" s="108"/>
      <c r="AN306" s="108"/>
      <c r="AO306" s="14"/>
      <c r="AP306" s="14"/>
      <c r="AQ306" s="101"/>
      <c r="AR306" s="14"/>
      <c r="AS306" s="14"/>
      <c r="AT306" s="101"/>
      <c r="AU306" s="14"/>
      <c r="AV306" s="14"/>
      <c r="AW306" s="101"/>
      <c r="AX306" s="14"/>
      <c r="AY306" s="14"/>
      <c r="AZ306" s="101"/>
      <c r="BA306" s="14"/>
      <c r="BB306" s="14"/>
      <c r="BC306" s="15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01"/>
      <c r="BP306" s="14"/>
      <c r="BQ306" s="14"/>
      <c r="BR306" s="101"/>
      <c r="BS306" s="14"/>
      <c r="BT306" s="14"/>
      <c r="BU306" s="101"/>
      <c r="BV306" s="14"/>
      <c r="BW306" s="14"/>
      <c r="BX306" s="101"/>
      <c r="BY306" s="14"/>
      <c r="BZ306" s="14"/>
      <c r="CA306" s="101"/>
      <c r="CB306" s="14"/>
      <c r="CC306" s="14"/>
      <c r="CD306" s="101"/>
      <c r="CE306" s="14"/>
      <c r="CF306" s="14"/>
      <c r="CG306" s="101"/>
      <c r="CH306" s="14"/>
      <c r="CI306" s="14"/>
      <c r="CJ306" s="101"/>
      <c r="CK306" s="15"/>
      <c r="CL306" s="14"/>
      <c r="CM306" s="101"/>
      <c r="CN306" s="15"/>
      <c r="CO306" s="14"/>
      <c r="CP306" s="101"/>
      <c r="CQ306" s="15"/>
      <c r="CR306" s="14"/>
      <c r="CS306" s="101"/>
      <c r="CT306" s="15"/>
      <c r="CU306" s="14"/>
      <c r="CV306" s="101"/>
      <c r="CW306" s="15"/>
      <c r="CX306" s="14"/>
      <c r="CY306" s="101"/>
      <c r="CZ306" s="15"/>
      <c r="DA306" s="14"/>
      <c r="DB306" s="101"/>
      <c r="DC306" s="15"/>
      <c r="DD306" s="14"/>
      <c r="DE306" s="101"/>
      <c r="DF306" s="15"/>
      <c r="DG306" s="14"/>
      <c r="DH306" s="15"/>
    </row>
    <row r="307" spans="1:112" s="77" customFormat="1" ht="31.5" x14ac:dyDescent="0.25">
      <c r="A307" s="78" t="s">
        <v>470</v>
      </c>
      <c r="B307" s="118">
        <f t="shared" si="321"/>
        <v>108337.60441</v>
      </c>
      <c r="C307" s="118">
        <f t="shared" si="321"/>
        <v>22153.8361</v>
      </c>
      <c r="D307" s="82">
        <f t="shared" ref="D307" si="362">C307/B307*100</f>
        <v>20.448888657496575</v>
      </c>
      <c r="E307" s="84">
        <f t="shared" ref="E307:AP307" si="363">E308+E309+E310+E311+E312+E313+E314+E315</f>
        <v>0</v>
      </c>
      <c r="F307" s="84">
        <f t="shared" si="363"/>
        <v>0</v>
      </c>
      <c r="G307" s="84">
        <f t="shared" si="363"/>
        <v>0</v>
      </c>
      <c r="H307" s="84">
        <f t="shared" si="363"/>
        <v>0</v>
      </c>
      <c r="I307" s="84">
        <f t="shared" si="363"/>
        <v>0</v>
      </c>
      <c r="J307" s="84">
        <f t="shared" si="363"/>
        <v>0</v>
      </c>
      <c r="K307" s="84">
        <f t="shared" si="363"/>
        <v>567.79999999999995</v>
      </c>
      <c r="L307" s="84">
        <f t="shared" si="363"/>
        <v>567.75599999999997</v>
      </c>
      <c r="M307" s="84">
        <f t="shared" si="354"/>
        <v>99.992250792532587</v>
      </c>
      <c r="N307" s="84">
        <f t="shared" si="363"/>
        <v>0</v>
      </c>
      <c r="O307" s="84">
        <f t="shared" si="363"/>
        <v>0</v>
      </c>
      <c r="P307" s="84">
        <f t="shared" si="363"/>
        <v>0</v>
      </c>
      <c r="Q307" s="84">
        <f t="shared" si="363"/>
        <v>0</v>
      </c>
      <c r="R307" s="84">
        <f t="shared" si="363"/>
        <v>0</v>
      </c>
      <c r="S307" s="84">
        <f t="shared" si="363"/>
        <v>0</v>
      </c>
      <c r="T307" s="84">
        <f t="shared" si="363"/>
        <v>0</v>
      </c>
      <c r="U307" s="84">
        <f t="shared" si="363"/>
        <v>0</v>
      </c>
      <c r="V307" s="84">
        <f t="shared" si="363"/>
        <v>0</v>
      </c>
      <c r="W307" s="84">
        <f t="shared" si="363"/>
        <v>0</v>
      </c>
      <c r="X307" s="84">
        <f t="shared" si="363"/>
        <v>0</v>
      </c>
      <c r="Y307" s="84">
        <f t="shared" si="363"/>
        <v>0</v>
      </c>
      <c r="Z307" s="84">
        <f t="shared" si="363"/>
        <v>51.020409999999998</v>
      </c>
      <c r="AA307" s="84">
        <f t="shared" si="363"/>
        <v>51.020409999999998</v>
      </c>
      <c r="AB307" s="82">
        <f>AA307/Z307*100</f>
        <v>100</v>
      </c>
      <c r="AC307" s="84">
        <f t="shared" si="363"/>
        <v>0</v>
      </c>
      <c r="AD307" s="84">
        <f t="shared" si="363"/>
        <v>0</v>
      </c>
      <c r="AE307" s="84">
        <f t="shared" si="363"/>
        <v>0</v>
      </c>
      <c r="AF307" s="84">
        <f>SUM(AF308:AF315)</f>
        <v>4476.3240000000005</v>
      </c>
      <c r="AG307" s="84">
        <f t="shared" si="363"/>
        <v>0</v>
      </c>
      <c r="AH307" s="84">
        <f t="shared" si="363"/>
        <v>0</v>
      </c>
      <c r="AI307" s="84">
        <f t="shared" si="363"/>
        <v>5935.1</v>
      </c>
      <c r="AJ307" s="84">
        <f t="shared" si="363"/>
        <v>0</v>
      </c>
      <c r="AK307" s="84">
        <f t="shared" si="363"/>
        <v>0</v>
      </c>
      <c r="AL307" s="84">
        <f t="shared" si="363"/>
        <v>30209.1</v>
      </c>
      <c r="AM307" s="84">
        <f t="shared" si="363"/>
        <v>10353.69095</v>
      </c>
      <c r="AN307" s="84">
        <f t="shared" si="64"/>
        <v>34.273417447060659</v>
      </c>
      <c r="AO307" s="84">
        <f t="shared" si="363"/>
        <v>0</v>
      </c>
      <c r="AP307" s="84">
        <f t="shared" si="363"/>
        <v>0</v>
      </c>
      <c r="AQ307" s="84">
        <f t="shared" ref="AQ307:CG307" si="364">AQ308+AQ309+AQ310+AQ311+AQ312+AQ313+AQ314+AQ315</f>
        <v>0</v>
      </c>
      <c r="AR307" s="84">
        <f t="shared" si="364"/>
        <v>0</v>
      </c>
      <c r="AS307" s="84">
        <f t="shared" si="364"/>
        <v>0</v>
      </c>
      <c r="AT307" s="84">
        <f t="shared" si="364"/>
        <v>0</v>
      </c>
      <c r="AU307" s="84">
        <f t="shared" si="364"/>
        <v>0</v>
      </c>
      <c r="AV307" s="84">
        <f t="shared" si="364"/>
        <v>0</v>
      </c>
      <c r="AW307" s="84">
        <f t="shared" si="364"/>
        <v>0</v>
      </c>
      <c r="AX307" s="84">
        <f t="shared" si="364"/>
        <v>0</v>
      </c>
      <c r="AY307" s="84">
        <f t="shared" si="364"/>
        <v>0</v>
      </c>
      <c r="AZ307" s="84">
        <f t="shared" si="364"/>
        <v>0</v>
      </c>
      <c r="BA307" s="84">
        <f t="shared" si="364"/>
        <v>10142.6</v>
      </c>
      <c r="BB307" s="84">
        <f t="shared" si="364"/>
        <v>2882.1927900000001</v>
      </c>
      <c r="BC307" s="84">
        <f t="shared" si="82"/>
        <v>28.416705677045336</v>
      </c>
      <c r="BD307" s="84">
        <f t="shared" si="364"/>
        <v>8933.16</v>
      </c>
      <c r="BE307" s="84">
        <f t="shared" si="364"/>
        <v>110.92758000000001</v>
      </c>
      <c r="BF307" s="82">
        <f t="shared" ref="BF307:BF311" si="365">BE307/BD307*100</f>
        <v>1.2417507354620316</v>
      </c>
      <c r="BG307" s="84">
        <f t="shared" si="364"/>
        <v>0</v>
      </c>
      <c r="BH307" s="84">
        <f t="shared" si="364"/>
        <v>0</v>
      </c>
      <c r="BI307" s="84">
        <f t="shared" si="364"/>
        <v>0</v>
      </c>
      <c r="BJ307" s="84">
        <f t="shared" si="364"/>
        <v>0</v>
      </c>
      <c r="BK307" s="84">
        <f t="shared" si="364"/>
        <v>0</v>
      </c>
      <c r="BL307" s="84">
        <f t="shared" si="364"/>
        <v>0</v>
      </c>
      <c r="BM307" s="84">
        <f t="shared" si="364"/>
        <v>0</v>
      </c>
      <c r="BN307" s="84">
        <f t="shared" si="364"/>
        <v>0</v>
      </c>
      <c r="BO307" s="84">
        <f t="shared" si="364"/>
        <v>0</v>
      </c>
      <c r="BP307" s="84">
        <f t="shared" si="364"/>
        <v>0</v>
      </c>
      <c r="BQ307" s="84">
        <f t="shared" si="364"/>
        <v>0</v>
      </c>
      <c r="BR307" s="84">
        <f t="shared" si="364"/>
        <v>0</v>
      </c>
      <c r="BS307" s="84">
        <f t="shared" si="364"/>
        <v>0</v>
      </c>
      <c r="BT307" s="84">
        <f t="shared" si="364"/>
        <v>0</v>
      </c>
      <c r="BU307" s="84">
        <f t="shared" si="364"/>
        <v>0</v>
      </c>
      <c r="BV307" s="84">
        <f t="shared" si="364"/>
        <v>0</v>
      </c>
      <c r="BW307" s="84">
        <f t="shared" si="364"/>
        <v>0</v>
      </c>
      <c r="BX307" s="84">
        <f t="shared" si="364"/>
        <v>0</v>
      </c>
      <c r="BY307" s="84">
        <f t="shared" si="364"/>
        <v>0</v>
      </c>
      <c r="BZ307" s="84">
        <f t="shared" si="364"/>
        <v>0</v>
      </c>
      <c r="CA307" s="84">
        <f t="shared" si="364"/>
        <v>0</v>
      </c>
      <c r="CB307" s="84">
        <f t="shared" si="364"/>
        <v>383.9</v>
      </c>
      <c r="CC307" s="84">
        <f t="shared" si="364"/>
        <v>0</v>
      </c>
      <c r="CD307" s="84">
        <f t="shared" si="364"/>
        <v>0</v>
      </c>
      <c r="CE307" s="84">
        <f t="shared" si="364"/>
        <v>9399.1</v>
      </c>
      <c r="CF307" s="84">
        <f t="shared" si="364"/>
        <v>0</v>
      </c>
      <c r="CG307" s="84">
        <f t="shared" si="364"/>
        <v>0</v>
      </c>
      <c r="CH307" s="84">
        <f t="shared" ref="CH307:CV307" si="366">CH308+CH309+CH310+CH311+CH312+CH313+CH314+CH315</f>
        <v>0</v>
      </c>
      <c r="CI307" s="84">
        <f t="shared" si="366"/>
        <v>0</v>
      </c>
      <c r="CJ307" s="84">
        <f t="shared" si="366"/>
        <v>0</v>
      </c>
      <c r="CK307" s="84">
        <f t="shared" si="366"/>
        <v>0</v>
      </c>
      <c r="CL307" s="84">
        <f t="shared" si="366"/>
        <v>0</v>
      </c>
      <c r="CM307" s="84">
        <f t="shared" si="366"/>
        <v>0</v>
      </c>
      <c r="CN307" s="84">
        <f t="shared" si="366"/>
        <v>17449.099999999999</v>
      </c>
      <c r="CO307" s="84">
        <f t="shared" si="366"/>
        <v>8152.7953699999998</v>
      </c>
      <c r="CP307" s="84">
        <f t="shared" si="67"/>
        <v>46.723300170209356</v>
      </c>
      <c r="CQ307" s="84">
        <f t="shared" si="366"/>
        <v>0</v>
      </c>
      <c r="CR307" s="84">
        <f t="shared" si="366"/>
        <v>0</v>
      </c>
      <c r="CS307" s="84">
        <f t="shared" si="366"/>
        <v>0</v>
      </c>
      <c r="CT307" s="84">
        <f t="shared" si="366"/>
        <v>0</v>
      </c>
      <c r="CU307" s="84">
        <f t="shared" si="366"/>
        <v>0</v>
      </c>
      <c r="CV307" s="84">
        <f t="shared" si="366"/>
        <v>0</v>
      </c>
      <c r="CW307" s="84">
        <f t="shared" ref="CW307:CY307" si="367">CW308+CW309+CW310+CW311+CW312+CW313+CW314+CW315</f>
        <v>14193.8</v>
      </c>
      <c r="CX307" s="84">
        <f t="shared" si="367"/>
        <v>0</v>
      </c>
      <c r="CY307" s="84">
        <f t="shared" si="367"/>
        <v>0</v>
      </c>
      <c r="CZ307" s="84">
        <f t="shared" ref="CZ307:DB307" si="368">CZ308+CZ309+CZ310+CZ311+CZ312+CZ313+CZ314+CZ315</f>
        <v>0</v>
      </c>
      <c r="DA307" s="84">
        <f t="shared" si="368"/>
        <v>0</v>
      </c>
      <c r="DB307" s="84">
        <f t="shared" si="368"/>
        <v>0</v>
      </c>
      <c r="DC307" s="84">
        <f t="shared" ref="DC307:DE307" si="369">DC308+DC309+DC310+DC311+DC312+DC313+DC314+DC315</f>
        <v>1890.4</v>
      </c>
      <c r="DD307" s="84">
        <f t="shared" si="369"/>
        <v>0</v>
      </c>
      <c r="DE307" s="84">
        <f t="shared" si="369"/>
        <v>0</v>
      </c>
      <c r="DF307" s="84">
        <f t="shared" ref="DF307:DG307" si="370">DF308+DF309+DF310+DF311+DF312+DF313+DF314+DF315</f>
        <v>4706.2</v>
      </c>
      <c r="DG307" s="84">
        <f t="shared" si="370"/>
        <v>35.453000000000003</v>
      </c>
      <c r="DH307" s="84">
        <f t="shared" si="351"/>
        <v>7.5332540053546388</v>
      </c>
    </row>
    <row r="308" spans="1:112" s="35" customFormat="1" ht="15.75" x14ac:dyDescent="0.25">
      <c r="A308" s="59" t="s">
        <v>390</v>
      </c>
      <c r="B308" s="119">
        <f t="shared" si="321"/>
        <v>88993.020409999997</v>
      </c>
      <c r="C308" s="119">
        <f t="shared" si="321"/>
        <v>22042.908520000001</v>
      </c>
      <c r="D308" s="14">
        <f t="shared" si="58"/>
        <v>24.769255407273576</v>
      </c>
      <c r="E308" s="14"/>
      <c r="F308" s="14"/>
      <c r="G308" s="14"/>
      <c r="H308" s="15"/>
      <c r="I308" s="15"/>
      <c r="J308" s="14"/>
      <c r="K308" s="14">
        <v>567.79999999999995</v>
      </c>
      <c r="L308" s="14">
        <v>567.75599999999997</v>
      </c>
      <c r="M308" s="15">
        <f t="shared" si="354"/>
        <v>99.992250792532587</v>
      </c>
      <c r="N308" s="14"/>
      <c r="O308" s="14"/>
      <c r="P308" s="15"/>
      <c r="Q308" s="15">
        <v>0</v>
      </c>
      <c r="R308" s="15">
        <v>0</v>
      </c>
      <c r="S308" s="14"/>
      <c r="T308" s="15"/>
      <c r="U308" s="15"/>
      <c r="V308" s="15"/>
      <c r="W308" s="15"/>
      <c r="X308" s="15"/>
      <c r="Y308" s="14"/>
      <c r="Z308" s="15">
        <v>51.020409999999998</v>
      </c>
      <c r="AA308" s="15">
        <v>51.020409999999998</v>
      </c>
      <c r="AB308" s="14">
        <f>AA308/Z308*100</f>
        <v>100</v>
      </c>
      <c r="AC308" s="15"/>
      <c r="AD308" s="15"/>
      <c r="AE308" s="14"/>
      <c r="AF308" s="14"/>
      <c r="AG308" s="14"/>
      <c r="AH308" s="14"/>
      <c r="AI308" s="15">
        <v>0</v>
      </c>
      <c r="AJ308" s="15"/>
      <c r="AK308" s="14"/>
      <c r="AL308" s="15">
        <v>30209.1</v>
      </c>
      <c r="AM308" s="15">
        <v>10353.69095</v>
      </c>
      <c r="AN308" s="15">
        <f t="shared" si="64"/>
        <v>34.273417447060659</v>
      </c>
      <c r="AO308" s="15"/>
      <c r="AP308" s="15"/>
      <c r="AQ308" s="15"/>
      <c r="AR308" s="15"/>
      <c r="AS308" s="100"/>
      <c r="AT308" s="100"/>
      <c r="AU308" s="15"/>
      <c r="AV308" s="15"/>
      <c r="AW308" s="100"/>
      <c r="AX308" s="15"/>
      <c r="AY308" s="15"/>
      <c r="AZ308" s="100"/>
      <c r="BA308" s="15">
        <v>10142.6</v>
      </c>
      <c r="BB308" s="15">
        <v>2882.1927900000001</v>
      </c>
      <c r="BC308" s="15">
        <f t="shared" si="82"/>
        <v>28.416705677045336</v>
      </c>
      <c r="BD308" s="15"/>
      <c r="BE308" s="100"/>
      <c r="BF308" s="14"/>
      <c r="BG308" s="15"/>
      <c r="BH308" s="100"/>
      <c r="BI308" s="100"/>
      <c r="BJ308" s="15"/>
      <c r="BK308" s="100"/>
      <c r="BL308" s="100"/>
      <c r="BM308" s="15"/>
      <c r="BN308" s="100"/>
      <c r="BO308" s="100"/>
      <c r="BP308" s="15"/>
      <c r="BQ308" s="100"/>
      <c r="BR308" s="100"/>
      <c r="BS308" s="15"/>
      <c r="BT308" s="100"/>
      <c r="BU308" s="100"/>
      <c r="BV308" s="15"/>
      <c r="BW308" s="100"/>
      <c r="BX308" s="100"/>
      <c r="BY308" s="15"/>
      <c r="BZ308" s="100"/>
      <c r="CA308" s="100"/>
      <c r="CB308" s="15">
        <v>383.9</v>
      </c>
      <c r="CC308" s="100"/>
      <c r="CD308" s="100"/>
      <c r="CE308" s="15">
        <v>9399.1</v>
      </c>
      <c r="CF308" s="100"/>
      <c r="CG308" s="100"/>
      <c r="CH308" s="15"/>
      <c r="CI308" s="100"/>
      <c r="CJ308" s="100"/>
      <c r="CK308" s="15"/>
      <c r="CL308" s="100"/>
      <c r="CM308" s="100"/>
      <c r="CN308" s="15">
        <v>17449.099999999999</v>
      </c>
      <c r="CO308" s="15">
        <v>8152.7953699999998</v>
      </c>
      <c r="CP308" s="15">
        <f t="shared" si="67"/>
        <v>46.723300170209356</v>
      </c>
      <c r="CQ308" s="15"/>
      <c r="CR308" s="100"/>
      <c r="CS308" s="100"/>
      <c r="CT308" s="15"/>
      <c r="CU308" s="100"/>
      <c r="CV308" s="100"/>
      <c r="CW308" s="15">
        <v>14193.8</v>
      </c>
      <c r="CX308" s="100"/>
      <c r="CY308" s="100"/>
      <c r="CZ308" s="15"/>
      <c r="DA308" s="100"/>
      <c r="DB308" s="100"/>
      <c r="DC308" s="15">
        <v>1890.4</v>
      </c>
      <c r="DD308" s="100"/>
      <c r="DE308" s="100"/>
      <c r="DF308" s="15">
        <v>4706.2</v>
      </c>
      <c r="DG308" s="15">
        <v>35.453000000000003</v>
      </c>
      <c r="DH308" s="15">
        <f>DG308/DF308*1000</f>
        <v>7.5332540053546388</v>
      </c>
    </row>
    <row r="309" spans="1:112" s="35" customFormat="1" ht="15.75" x14ac:dyDescent="0.25">
      <c r="A309" s="59" t="s">
        <v>647</v>
      </c>
      <c r="B309" s="119">
        <f t="shared" si="321"/>
        <v>7496.0310000000009</v>
      </c>
      <c r="C309" s="119">
        <f t="shared" si="321"/>
        <v>0</v>
      </c>
      <c r="D309" s="14">
        <f>C309/B309*100</f>
        <v>0</v>
      </c>
      <c r="E309" s="14"/>
      <c r="F309" s="14"/>
      <c r="G309" s="14"/>
      <c r="H309" s="14"/>
      <c r="I309" s="14"/>
      <c r="J309" s="14"/>
      <c r="K309" s="14"/>
      <c r="L309" s="14"/>
      <c r="M309" s="15"/>
      <c r="N309" s="14"/>
      <c r="O309" s="14"/>
      <c r="P309" s="14"/>
      <c r="Q309" s="14"/>
      <c r="R309" s="14"/>
      <c r="S309" s="14"/>
      <c r="T309" s="14"/>
      <c r="U309" s="14">
        <v>0</v>
      </c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>
        <v>1560.931</v>
      </c>
      <c r="AG309" s="14"/>
      <c r="AH309" s="14"/>
      <c r="AI309" s="14">
        <v>5935.1</v>
      </c>
      <c r="AJ309" s="14"/>
      <c r="AK309" s="14">
        <f>AJ309/AI309*100</f>
        <v>0</v>
      </c>
      <c r="AL309" s="108"/>
      <c r="AM309" s="108"/>
      <c r="AN309" s="108"/>
      <c r="AO309" s="14"/>
      <c r="AP309" s="14"/>
      <c r="AQ309" s="101"/>
      <c r="AR309" s="14"/>
      <c r="AS309" s="14"/>
      <c r="AT309" s="101"/>
      <c r="AU309" s="14"/>
      <c r="AV309" s="14"/>
      <c r="AW309" s="101"/>
      <c r="AX309" s="14"/>
      <c r="AY309" s="14"/>
      <c r="AZ309" s="101"/>
      <c r="BA309" s="14"/>
      <c r="BB309" s="14"/>
      <c r="BC309" s="101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01"/>
      <c r="BP309" s="14"/>
      <c r="BQ309" s="14"/>
      <c r="BR309" s="101"/>
      <c r="BS309" s="14"/>
      <c r="BT309" s="14"/>
      <c r="BU309" s="101"/>
      <c r="BV309" s="14"/>
      <c r="BW309" s="14"/>
      <c r="BX309" s="101"/>
      <c r="BY309" s="14"/>
      <c r="BZ309" s="14"/>
      <c r="CA309" s="101"/>
      <c r="CB309" s="14"/>
      <c r="CC309" s="14"/>
      <c r="CD309" s="101"/>
      <c r="CE309" s="14"/>
      <c r="CF309" s="14"/>
      <c r="CG309" s="101"/>
      <c r="CH309" s="14"/>
      <c r="CI309" s="14"/>
      <c r="CJ309" s="101"/>
      <c r="CK309" s="15"/>
      <c r="CL309" s="14"/>
      <c r="CM309" s="101"/>
      <c r="CN309" s="15"/>
      <c r="CO309" s="14"/>
      <c r="CP309" s="101"/>
      <c r="CQ309" s="15"/>
      <c r="CR309" s="14"/>
      <c r="CS309" s="101"/>
      <c r="CT309" s="15"/>
      <c r="CU309" s="14"/>
      <c r="CV309" s="101"/>
      <c r="CW309" s="15"/>
      <c r="CX309" s="14"/>
      <c r="CY309" s="101"/>
      <c r="CZ309" s="15"/>
      <c r="DA309" s="14"/>
      <c r="DB309" s="101"/>
      <c r="DC309" s="15"/>
      <c r="DD309" s="14"/>
      <c r="DE309" s="101"/>
      <c r="DF309" s="15"/>
      <c r="DG309" s="14"/>
      <c r="DH309" s="101"/>
    </row>
    <row r="310" spans="1:112" s="35" customFormat="1" ht="15.75" x14ac:dyDescent="0.25">
      <c r="A310" s="59" t="s">
        <v>651</v>
      </c>
      <c r="B310" s="119">
        <f t="shared" si="321"/>
        <v>0</v>
      </c>
      <c r="C310" s="119">
        <f t="shared" si="321"/>
        <v>0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5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08"/>
      <c r="AM310" s="108"/>
      <c r="AN310" s="108"/>
      <c r="AO310" s="14"/>
      <c r="AP310" s="14"/>
      <c r="AQ310" s="101"/>
      <c r="AR310" s="14"/>
      <c r="AS310" s="14"/>
      <c r="AT310" s="101"/>
      <c r="AU310" s="14"/>
      <c r="AV310" s="14"/>
      <c r="AW310" s="101"/>
      <c r="AX310" s="14"/>
      <c r="AY310" s="14"/>
      <c r="AZ310" s="101"/>
      <c r="BA310" s="14"/>
      <c r="BB310" s="14"/>
      <c r="BC310" s="101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01"/>
      <c r="BP310" s="14"/>
      <c r="BQ310" s="14"/>
      <c r="BR310" s="101"/>
      <c r="BS310" s="14"/>
      <c r="BT310" s="14"/>
      <c r="BU310" s="101"/>
      <c r="BV310" s="14"/>
      <c r="BW310" s="14"/>
      <c r="BX310" s="101"/>
      <c r="BY310" s="14"/>
      <c r="BZ310" s="14"/>
      <c r="CA310" s="101"/>
      <c r="CB310" s="14"/>
      <c r="CC310" s="14"/>
      <c r="CD310" s="101"/>
      <c r="CE310" s="14"/>
      <c r="CF310" s="14"/>
      <c r="CG310" s="101"/>
      <c r="CH310" s="14"/>
      <c r="CI310" s="14"/>
      <c r="CJ310" s="101"/>
      <c r="CK310" s="15"/>
      <c r="CL310" s="14"/>
      <c r="CM310" s="101"/>
      <c r="CN310" s="15"/>
      <c r="CO310" s="14"/>
      <c r="CP310" s="101"/>
      <c r="CQ310" s="15"/>
      <c r="CR310" s="14"/>
      <c r="CS310" s="101"/>
      <c r="CT310" s="15"/>
      <c r="CU310" s="14"/>
      <c r="CV310" s="101"/>
      <c r="CW310" s="15"/>
      <c r="CX310" s="14"/>
      <c r="CY310" s="101"/>
      <c r="CZ310" s="15"/>
      <c r="DA310" s="14"/>
      <c r="DB310" s="101"/>
      <c r="DC310" s="15"/>
      <c r="DD310" s="14"/>
      <c r="DE310" s="101"/>
      <c r="DF310" s="15"/>
      <c r="DG310" s="14"/>
      <c r="DH310" s="101"/>
    </row>
    <row r="311" spans="1:112" s="35" customFormat="1" ht="15.75" x14ac:dyDescent="0.25">
      <c r="A311" s="59" t="s">
        <v>650</v>
      </c>
      <c r="B311" s="119">
        <f t="shared" si="321"/>
        <v>4802.9170000000004</v>
      </c>
      <c r="C311" s="119">
        <f t="shared" si="321"/>
        <v>49.29618</v>
      </c>
      <c r="D311" s="14">
        <f>C311/B311*100</f>
        <v>1.026380010314565</v>
      </c>
      <c r="E311" s="14"/>
      <c r="F311" s="14"/>
      <c r="G311" s="14"/>
      <c r="H311" s="14"/>
      <c r="I311" s="14"/>
      <c r="J311" s="14"/>
      <c r="K311" s="14"/>
      <c r="L311" s="14"/>
      <c r="M311" s="15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>
        <v>824.01700000000005</v>
      </c>
      <c r="AG311" s="14"/>
      <c r="AH311" s="14"/>
      <c r="AI311" s="14"/>
      <c r="AJ311" s="14"/>
      <c r="AK311" s="14"/>
      <c r="AL311" s="108"/>
      <c r="AM311" s="108"/>
      <c r="AN311" s="108"/>
      <c r="AO311" s="14"/>
      <c r="AP311" s="14"/>
      <c r="AQ311" s="101"/>
      <c r="AR311" s="14"/>
      <c r="AS311" s="14"/>
      <c r="AT311" s="101"/>
      <c r="AU311" s="14"/>
      <c r="AV311" s="14"/>
      <c r="AW311" s="101"/>
      <c r="AX311" s="14"/>
      <c r="AY311" s="14"/>
      <c r="AZ311" s="101"/>
      <c r="BA311" s="14"/>
      <c r="BB311" s="14"/>
      <c r="BC311" s="101"/>
      <c r="BD311" s="14">
        <v>3978.9</v>
      </c>
      <c r="BE311" s="14">
        <v>49.29618</v>
      </c>
      <c r="BF311" s="14">
        <f t="shared" si="365"/>
        <v>1.238939908014778</v>
      </c>
      <c r="BG311" s="14"/>
      <c r="BH311" s="14"/>
      <c r="BI311" s="14"/>
      <c r="BJ311" s="14"/>
      <c r="BK311" s="14"/>
      <c r="BL311" s="14"/>
      <c r="BM311" s="14"/>
      <c r="BN311" s="14"/>
      <c r="BO311" s="101"/>
      <c r="BP311" s="14"/>
      <c r="BQ311" s="14"/>
      <c r="BR311" s="101"/>
      <c r="BS311" s="14"/>
      <c r="BT311" s="14"/>
      <c r="BU311" s="101"/>
      <c r="BV311" s="14"/>
      <c r="BW311" s="14"/>
      <c r="BX311" s="101"/>
      <c r="BY311" s="14"/>
      <c r="BZ311" s="14"/>
      <c r="CA311" s="101"/>
      <c r="CB311" s="14"/>
      <c r="CC311" s="14"/>
      <c r="CD311" s="101"/>
      <c r="CE311" s="14"/>
      <c r="CF311" s="14"/>
      <c r="CG311" s="101"/>
      <c r="CH311" s="14"/>
      <c r="CI311" s="14"/>
      <c r="CJ311" s="101"/>
      <c r="CK311" s="15"/>
      <c r="CL311" s="14"/>
      <c r="CM311" s="101"/>
      <c r="CN311" s="15"/>
      <c r="CO311" s="14"/>
      <c r="CP311" s="101"/>
      <c r="CQ311" s="15"/>
      <c r="CR311" s="14"/>
      <c r="CS311" s="101"/>
      <c r="CT311" s="15"/>
      <c r="CU311" s="14"/>
      <c r="CV311" s="101"/>
      <c r="CW311" s="15"/>
      <c r="CX311" s="14"/>
      <c r="CY311" s="101"/>
      <c r="CZ311" s="15"/>
      <c r="DA311" s="14"/>
      <c r="DB311" s="101"/>
      <c r="DC311" s="15"/>
      <c r="DD311" s="14"/>
      <c r="DE311" s="101"/>
      <c r="DF311" s="15"/>
      <c r="DG311" s="14"/>
      <c r="DH311" s="101"/>
    </row>
    <row r="312" spans="1:112" s="35" customFormat="1" ht="15.75" x14ac:dyDescent="0.25">
      <c r="A312" s="59" t="s">
        <v>332</v>
      </c>
      <c r="B312" s="119">
        <f t="shared" si="321"/>
        <v>4954.26</v>
      </c>
      <c r="C312" s="119">
        <f t="shared" si="321"/>
        <v>61.631399999999999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5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08"/>
      <c r="AM312" s="108"/>
      <c r="AN312" s="108"/>
      <c r="AO312" s="14"/>
      <c r="AP312" s="14"/>
      <c r="AQ312" s="101"/>
      <c r="AR312" s="14"/>
      <c r="AS312" s="14"/>
      <c r="AT312" s="101"/>
      <c r="AU312" s="14"/>
      <c r="AV312" s="14"/>
      <c r="AW312" s="101"/>
      <c r="AX312" s="14"/>
      <c r="AY312" s="14"/>
      <c r="AZ312" s="101"/>
      <c r="BA312" s="14"/>
      <c r="BB312" s="14"/>
      <c r="BC312" s="101"/>
      <c r="BD312" s="14">
        <v>4954.26</v>
      </c>
      <c r="BE312" s="14">
        <v>61.631399999999999</v>
      </c>
      <c r="BF312" s="14">
        <f>BE312/BD312*100</f>
        <v>1.2440081868937036</v>
      </c>
      <c r="BG312" s="14"/>
      <c r="BH312" s="14"/>
      <c r="BI312" s="101"/>
      <c r="BJ312" s="14"/>
      <c r="BK312" s="14"/>
      <c r="BL312" s="101"/>
      <c r="BM312" s="14"/>
      <c r="BN312" s="14"/>
      <c r="BO312" s="101"/>
      <c r="BP312" s="14"/>
      <c r="BQ312" s="14"/>
      <c r="BR312" s="101"/>
      <c r="BS312" s="14"/>
      <c r="BT312" s="14"/>
      <c r="BU312" s="101"/>
      <c r="BV312" s="14"/>
      <c r="BW312" s="14"/>
      <c r="BX312" s="101"/>
      <c r="BY312" s="14"/>
      <c r="BZ312" s="14"/>
      <c r="CA312" s="101"/>
      <c r="CB312" s="14"/>
      <c r="CC312" s="14"/>
      <c r="CD312" s="101"/>
      <c r="CE312" s="14"/>
      <c r="CF312" s="14"/>
      <c r="CG312" s="101"/>
      <c r="CH312" s="14"/>
      <c r="CI312" s="14"/>
      <c r="CJ312" s="101"/>
      <c r="CK312" s="15"/>
      <c r="CL312" s="14"/>
      <c r="CM312" s="101"/>
      <c r="CN312" s="15"/>
      <c r="CO312" s="14"/>
      <c r="CP312" s="101"/>
      <c r="CQ312" s="15"/>
      <c r="CR312" s="14"/>
      <c r="CS312" s="101"/>
      <c r="CT312" s="15"/>
      <c r="CU312" s="14"/>
      <c r="CV312" s="101"/>
      <c r="CW312" s="15"/>
      <c r="CX312" s="14"/>
      <c r="CY312" s="101"/>
      <c r="CZ312" s="15"/>
      <c r="DA312" s="14"/>
      <c r="DB312" s="101"/>
      <c r="DC312" s="15"/>
      <c r="DD312" s="14"/>
      <c r="DE312" s="101"/>
      <c r="DF312" s="15"/>
      <c r="DG312" s="14"/>
      <c r="DH312" s="101"/>
    </row>
    <row r="313" spans="1:112" s="35" customFormat="1" ht="15.75" x14ac:dyDescent="0.25">
      <c r="A313" s="59" t="s">
        <v>649</v>
      </c>
      <c r="B313" s="119">
        <f t="shared" si="321"/>
        <v>699.98599999999999</v>
      </c>
      <c r="C313" s="119">
        <f t="shared" si="321"/>
        <v>0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5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>
        <v>699.98599999999999</v>
      </c>
      <c r="AG313" s="14"/>
      <c r="AH313" s="14"/>
      <c r="AI313" s="14"/>
      <c r="AJ313" s="14"/>
      <c r="AK313" s="14"/>
      <c r="AL313" s="108"/>
      <c r="AM313" s="108"/>
      <c r="AN313" s="108"/>
      <c r="AO313" s="14"/>
      <c r="AP313" s="14"/>
      <c r="AQ313" s="101"/>
      <c r="AR313" s="14"/>
      <c r="AS313" s="14"/>
      <c r="AT313" s="101"/>
      <c r="AU313" s="14"/>
      <c r="AV313" s="14"/>
      <c r="AW313" s="101"/>
      <c r="AX313" s="14"/>
      <c r="AY313" s="14"/>
      <c r="AZ313" s="101"/>
      <c r="BA313" s="14"/>
      <c r="BB313" s="14"/>
      <c r="BC313" s="101"/>
      <c r="BD313" s="14"/>
      <c r="BE313" s="14"/>
      <c r="BF313" s="101"/>
      <c r="BG313" s="14"/>
      <c r="BH313" s="14"/>
      <c r="BI313" s="101"/>
      <c r="BJ313" s="14"/>
      <c r="BK313" s="14"/>
      <c r="BL313" s="101"/>
      <c r="BM313" s="14"/>
      <c r="BN313" s="14"/>
      <c r="BO313" s="101"/>
      <c r="BP313" s="14"/>
      <c r="BQ313" s="14"/>
      <c r="BR313" s="101"/>
      <c r="BS313" s="14"/>
      <c r="BT313" s="14"/>
      <c r="BU313" s="101"/>
      <c r="BV313" s="14"/>
      <c r="BW313" s="14"/>
      <c r="BX313" s="101"/>
      <c r="BY313" s="14"/>
      <c r="BZ313" s="14"/>
      <c r="CA313" s="101"/>
      <c r="CB313" s="14"/>
      <c r="CC313" s="14"/>
      <c r="CD313" s="101"/>
      <c r="CE313" s="14"/>
      <c r="CF313" s="14"/>
      <c r="CG313" s="101"/>
      <c r="CH313" s="14"/>
      <c r="CI313" s="14"/>
      <c r="CJ313" s="101"/>
      <c r="CK313" s="15"/>
      <c r="CL313" s="14"/>
      <c r="CM313" s="101"/>
      <c r="CN313" s="15"/>
      <c r="CO313" s="14"/>
      <c r="CP313" s="101"/>
      <c r="CQ313" s="15"/>
      <c r="CR313" s="14"/>
      <c r="CS313" s="101"/>
      <c r="CT313" s="15"/>
      <c r="CU313" s="14"/>
      <c r="CV313" s="101"/>
      <c r="CW313" s="15"/>
      <c r="CX313" s="14"/>
      <c r="CY313" s="101"/>
      <c r="CZ313" s="15"/>
      <c r="DA313" s="14"/>
      <c r="DB313" s="101"/>
      <c r="DC313" s="15"/>
      <c r="DD313" s="14"/>
      <c r="DE313" s="101"/>
      <c r="DF313" s="15"/>
      <c r="DG313" s="14"/>
      <c r="DH313" s="101"/>
    </row>
    <row r="314" spans="1:112" s="35" customFormat="1" ht="15.75" x14ac:dyDescent="0.25">
      <c r="A314" s="59" t="s">
        <v>652</v>
      </c>
      <c r="B314" s="119">
        <f t="shared" si="321"/>
        <v>431.89</v>
      </c>
      <c r="C314" s="119">
        <f t="shared" si="321"/>
        <v>0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5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>
        <v>431.89</v>
      </c>
      <c r="AG314" s="14"/>
      <c r="AH314" s="14"/>
      <c r="AI314" s="14"/>
      <c r="AJ314" s="14"/>
      <c r="AK314" s="14"/>
      <c r="AL314" s="108"/>
      <c r="AM314" s="108"/>
      <c r="AN314" s="108"/>
      <c r="AO314" s="14"/>
      <c r="AP314" s="14"/>
      <c r="AQ314" s="101"/>
      <c r="AR314" s="14"/>
      <c r="AS314" s="14"/>
      <c r="AT314" s="101"/>
      <c r="AU314" s="14"/>
      <c r="AV314" s="14"/>
      <c r="AW314" s="101"/>
      <c r="AX314" s="14"/>
      <c r="AY314" s="14"/>
      <c r="AZ314" s="101"/>
      <c r="BA314" s="14"/>
      <c r="BB314" s="14"/>
      <c r="BC314" s="101"/>
      <c r="BD314" s="14"/>
      <c r="BE314" s="14"/>
      <c r="BF314" s="101"/>
      <c r="BG314" s="14"/>
      <c r="BH314" s="14"/>
      <c r="BI314" s="101"/>
      <c r="BJ314" s="14"/>
      <c r="BK314" s="14"/>
      <c r="BL314" s="101"/>
      <c r="BM314" s="14"/>
      <c r="BN314" s="14"/>
      <c r="BO314" s="101"/>
      <c r="BP314" s="14"/>
      <c r="BQ314" s="14"/>
      <c r="BR314" s="101"/>
      <c r="BS314" s="14"/>
      <c r="BT314" s="14"/>
      <c r="BU314" s="101"/>
      <c r="BV314" s="14"/>
      <c r="BW314" s="14"/>
      <c r="BX314" s="101"/>
      <c r="BY314" s="14"/>
      <c r="BZ314" s="14"/>
      <c r="CA314" s="101"/>
      <c r="CB314" s="14"/>
      <c r="CC314" s="14"/>
      <c r="CD314" s="101"/>
      <c r="CE314" s="14"/>
      <c r="CF314" s="14"/>
      <c r="CG314" s="101"/>
      <c r="CH314" s="14"/>
      <c r="CI314" s="14"/>
      <c r="CJ314" s="101"/>
      <c r="CK314" s="15"/>
      <c r="CL314" s="14"/>
      <c r="CM314" s="101"/>
      <c r="CN314" s="15"/>
      <c r="CO314" s="14"/>
      <c r="CP314" s="101"/>
      <c r="CQ314" s="15"/>
      <c r="CR314" s="14"/>
      <c r="CS314" s="101"/>
      <c r="CT314" s="15"/>
      <c r="CU314" s="14"/>
      <c r="CV314" s="101"/>
      <c r="CW314" s="15"/>
      <c r="CX314" s="14"/>
      <c r="CY314" s="101"/>
      <c r="CZ314" s="15"/>
      <c r="DA314" s="14"/>
      <c r="DB314" s="101"/>
      <c r="DC314" s="15"/>
      <c r="DD314" s="14"/>
      <c r="DE314" s="101"/>
      <c r="DF314" s="15"/>
      <c r="DG314" s="14"/>
      <c r="DH314" s="101"/>
    </row>
    <row r="315" spans="1:112" s="35" customFormat="1" ht="15.75" x14ac:dyDescent="0.25">
      <c r="A315" s="59" t="s">
        <v>648</v>
      </c>
      <c r="B315" s="119">
        <f t="shared" si="321"/>
        <v>959.5</v>
      </c>
      <c r="C315" s="119">
        <f t="shared" si="321"/>
        <v>0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5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>
        <v>959.5</v>
      </c>
      <c r="AG315" s="14"/>
      <c r="AH315" s="14"/>
      <c r="AI315" s="14"/>
      <c r="AJ315" s="14"/>
      <c r="AK315" s="14"/>
      <c r="AL315" s="108"/>
      <c r="AM315" s="108"/>
      <c r="AN315" s="108"/>
      <c r="AO315" s="14"/>
      <c r="AP315" s="14"/>
      <c r="AQ315" s="101"/>
      <c r="AR315" s="14"/>
      <c r="AS315" s="14"/>
      <c r="AT315" s="101"/>
      <c r="AU315" s="14"/>
      <c r="AV315" s="14"/>
      <c r="AW315" s="101"/>
      <c r="AX315" s="14"/>
      <c r="AY315" s="14"/>
      <c r="AZ315" s="101"/>
      <c r="BA315" s="14"/>
      <c r="BB315" s="14"/>
      <c r="BC315" s="101"/>
      <c r="BD315" s="14"/>
      <c r="BE315" s="14"/>
      <c r="BF315" s="101"/>
      <c r="BG315" s="14"/>
      <c r="BH315" s="14"/>
      <c r="BI315" s="101"/>
      <c r="BJ315" s="14"/>
      <c r="BK315" s="14"/>
      <c r="BL315" s="101"/>
      <c r="BM315" s="14"/>
      <c r="BN315" s="14"/>
      <c r="BO315" s="101"/>
      <c r="BP315" s="14"/>
      <c r="BQ315" s="14"/>
      <c r="BR315" s="101"/>
      <c r="BS315" s="14"/>
      <c r="BT315" s="14"/>
      <c r="BU315" s="101"/>
      <c r="BV315" s="14"/>
      <c r="BW315" s="14"/>
      <c r="BX315" s="101"/>
      <c r="BY315" s="14"/>
      <c r="BZ315" s="14"/>
      <c r="CA315" s="101"/>
      <c r="CB315" s="14"/>
      <c r="CC315" s="14"/>
      <c r="CD315" s="101"/>
      <c r="CE315" s="14"/>
      <c r="CF315" s="14"/>
      <c r="CG315" s="101"/>
      <c r="CH315" s="14"/>
      <c r="CI315" s="14"/>
      <c r="CJ315" s="101"/>
      <c r="CK315" s="15"/>
      <c r="CL315" s="14"/>
      <c r="CM315" s="101"/>
      <c r="CN315" s="15"/>
      <c r="CO315" s="14"/>
      <c r="CP315" s="101"/>
      <c r="CQ315" s="15"/>
      <c r="CR315" s="14"/>
      <c r="CS315" s="101"/>
      <c r="CT315" s="15"/>
      <c r="CU315" s="14"/>
      <c r="CV315" s="101"/>
      <c r="CW315" s="15"/>
      <c r="CX315" s="14"/>
      <c r="CY315" s="101"/>
      <c r="CZ315" s="15"/>
      <c r="DA315" s="14"/>
      <c r="DB315" s="101"/>
      <c r="DC315" s="15"/>
      <c r="DD315" s="14"/>
      <c r="DE315" s="101"/>
      <c r="DF315" s="15"/>
      <c r="DG315" s="14"/>
      <c r="DH315" s="101"/>
    </row>
    <row r="316" spans="1:112" s="77" customFormat="1" ht="31.5" x14ac:dyDescent="0.25">
      <c r="A316" s="78" t="s">
        <v>461</v>
      </c>
      <c r="B316" s="118">
        <f t="shared" si="321"/>
        <v>37935.542230000006</v>
      </c>
      <c r="C316" s="118">
        <f t="shared" si="321"/>
        <v>8893.97948</v>
      </c>
      <c r="D316" s="82">
        <f t="shared" ref="D316" si="371">C316/B316*100</f>
        <v>23.444977868186381</v>
      </c>
      <c r="E316" s="84">
        <f t="shared" ref="E316:AP316" si="372">E317+E318+E320+E321+E322+E323+E324+E325</f>
        <v>1187.5</v>
      </c>
      <c r="F316" s="84">
        <f t="shared" si="372"/>
        <v>0</v>
      </c>
      <c r="G316" s="84">
        <f t="shared" si="372"/>
        <v>0</v>
      </c>
      <c r="H316" s="84">
        <f t="shared" si="372"/>
        <v>0</v>
      </c>
      <c r="I316" s="84">
        <f t="shared" si="372"/>
        <v>0</v>
      </c>
      <c r="J316" s="84">
        <f t="shared" si="372"/>
        <v>0</v>
      </c>
      <c r="K316" s="84">
        <f t="shared" si="372"/>
        <v>262.7</v>
      </c>
      <c r="L316" s="84">
        <f t="shared" si="372"/>
        <v>262.70999999999998</v>
      </c>
      <c r="M316" s="84">
        <f t="shared" si="354"/>
        <v>100.00380662352492</v>
      </c>
      <c r="N316" s="84">
        <f t="shared" si="372"/>
        <v>0</v>
      </c>
      <c r="O316" s="84">
        <f t="shared" si="372"/>
        <v>0</v>
      </c>
      <c r="P316" s="84">
        <f t="shared" si="372"/>
        <v>0</v>
      </c>
      <c r="Q316" s="84">
        <f t="shared" si="372"/>
        <v>0</v>
      </c>
      <c r="R316" s="84">
        <f t="shared" si="372"/>
        <v>0</v>
      </c>
      <c r="S316" s="84">
        <f t="shared" si="372"/>
        <v>0</v>
      </c>
      <c r="T316" s="84">
        <f t="shared" si="372"/>
        <v>2166</v>
      </c>
      <c r="U316" s="84">
        <f t="shared" si="372"/>
        <v>1960.8434499999998</v>
      </c>
      <c r="V316" s="84">
        <f>U316/T316*100</f>
        <v>90.528321791320394</v>
      </c>
      <c r="W316" s="84">
        <f t="shared" si="372"/>
        <v>102.04082</v>
      </c>
      <c r="X316" s="84">
        <f t="shared" si="372"/>
        <v>102.04083</v>
      </c>
      <c r="Y316" s="84">
        <f>X316/W316*100</f>
        <v>100.00000979999966</v>
      </c>
      <c r="Z316" s="84">
        <f t="shared" si="372"/>
        <v>51.020409999999998</v>
      </c>
      <c r="AA316" s="84">
        <f t="shared" si="372"/>
        <v>51.020409999999998</v>
      </c>
      <c r="AB316" s="82">
        <f>AA316/Z316*100</f>
        <v>100</v>
      </c>
      <c r="AC316" s="84">
        <f t="shared" si="372"/>
        <v>0</v>
      </c>
      <c r="AD316" s="84">
        <f t="shared" si="372"/>
        <v>0</v>
      </c>
      <c r="AE316" s="84">
        <f t="shared" si="372"/>
        <v>0</v>
      </c>
      <c r="AF316" s="84">
        <f>SUM(AF317:AF325)</f>
        <v>3583.8810000000003</v>
      </c>
      <c r="AG316" s="84">
        <f t="shared" si="372"/>
        <v>0</v>
      </c>
      <c r="AH316" s="84">
        <f t="shared" si="372"/>
        <v>0</v>
      </c>
      <c r="AI316" s="84">
        <f t="shared" si="372"/>
        <v>1347.9</v>
      </c>
      <c r="AJ316" s="84">
        <f t="shared" si="372"/>
        <v>0</v>
      </c>
      <c r="AK316" s="84">
        <f t="shared" si="372"/>
        <v>0</v>
      </c>
      <c r="AL316" s="84">
        <f t="shared" si="372"/>
        <v>10216.5</v>
      </c>
      <c r="AM316" s="84">
        <f t="shared" si="372"/>
        <v>3001.8319999999999</v>
      </c>
      <c r="AN316" s="84">
        <f t="shared" si="64"/>
        <v>29.382195468115302</v>
      </c>
      <c r="AO316" s="84">
        <f t="shared" si="372"/>
        <v>0</v>
      </c>
      <c r="AP316" s="84">
        <f t="shared" si="372"/>
        <v>0</v>
      </c>
      <c r="AQ316" s="84">
        <f t="shared" ref="AQ316:CG316" si="373">AQ317+AQ318+AQ320+AQ321+AQ322+AQ323+AQ324+AQ325</f>
        <v>0</v>
      </c>
      <c r="AR316" s="84">
        <f t="shared" si="373"/>
        <v>0</v>
      </c>
      <c r="AS316" s="84">
        <f t="shared" si="373"/>
        <v>0</v>
      </c>
      <c r="AT316" s="84">
        <f t="shared" si="373"/>
        <v>0</v>
      </c>
      <c r="AU316" s="84">
        <f t="shared" si="373"/>
        <v>0</v>
      </c>
      <c r="AV316" s="84">
        <f t="shared" si="373"/>
        <v>0</v>
      </c>
      <c r="AW316" s="84">
        <f t="shared" si="373"/>
        <v>0</v>
      </c>
      <c r="AX316" s="84">
        <f t="shared" si="373"/>
        <v>0</v>
      </c>
      <c r="AY316" s="84">
        <f t="shared" si="373"/>
        <v>0</v>
      </c>
      <c r="AZ316" s="84">
        <f t="shared" si="373"/>
        <v>0</v>
      </c>
      <c r="BA316" s="84">
        <f t="shared" si="373"/>
        <v>3380.9</v>
      </c>
      <c r="BB316" s="84">
        <f t="shared" si="373"/>
        <v>677.22799999999995</v>
      </c>
      <c r="BC316" s="84">
        <f t="shared" si="82"/>
        <v>20.030997663344078</v>
      </c>
      <c r="BD316" s="84">
        <f t="shared" si="373"/>
        <v>0</v>
      </c>
      <c r="BE316" s="84">
        <f t="shared" si="373"/>
        <v>0</v>
      </c>
      <c r="BF316" s="84">
        <f t="shared" si="373"/>
        <v>0</v>
      </c>
      <c r="BG316" s="84">
        <f t="shared" si="373"/>
        <v>0</v>
      </c>
      <c r="BH316" s="84">
        <f t="shared" si="373"/>
        <v>0</v>
      </c>
      <c r="BI316" s="84">
        <f t="shared" si="373"/>
        <v>0</v>
      </c>
      <c r="BJ316" s="84">
        <f t="shared" si="373"/>
        <v>0</v>
      </c>
      <c r="BK316" s="84">
        <f t="shared" si="373"/>
        <v>0</v>
      </c>
      <c r="BL316" s="84">
        <f t="shared" si="373"/>
        <v>0</v>
      </c>
      <c r="BM316" s="84">
        <f t="shared" si="373"/>
        <v>0</v>
      </c>
      <c r="BN316" s="84">
        <f t="shared" si="373"/>
        <v>0</v>
      </c>
      <c r="BO316" s="84">
        <f t="shared" si="373"/>
        <v>0</v>
      </c>
      <c r="BP316" s="84">
        <f t="shared" si="373"/>
        <v>0</v>
      </c>
      <c r="BQ316" s="84">
        <f t="shared" si="373"/>
        <v>0</v>
      </c>
      <c r="BR316" s="84">
        <f t="shared" si="373"/>
        <v>0</v>
      </c>
      <c r="BS316" s="84">
        <f t="shared" si="373"/>
        <v>0</v>
      </c>
      <c r="BT316" s="84">
        <f t="shared" si="373"/>
        <v>0</v>
      </c>
      <c r="BU316" s="84">
        <f t="shared" si="373"/>
        <v>0</v>
      </c>
      <c r="BV316" s="84">
        <f t="shared" si="373"/>
        <v>0</v>
      </c>
      <c r="BW316" s="84">
        <f t="shared" si="373"/>
        <v>0</v>
      </c>
      <c r="BX316" s="84">
        <f t="shared" si="373"/>
        <v>0</v>
      </c>
      <c r="BY316" s="84">
        <f t="shared" si="373"/>
        <v>0</v>
      </c>
      <c r="BZ316" s="84">
        <f t="shared" si="373"/>
        <v>0</v>
      </c>
      <c r="CA316" s="84">
        <f t="shared" si="373"/>
        <v>0</v>
      </c>
      <c r="CB316" s="84">
        <f t="shared" si="373"/>
        <v>0</v>
      </c>
      <c r="CC316" s="84">
        <f t="shared" si="373"/>
        <v>0</v>
      </c>
      <c r="CD316" s="84">
        <f t="shared" si="373"/>
        <v>0</v>
      </c>
      <c r="CE316" s="84">
        <f t="shared" si="373"/>
        <v>0</v>
      </c>
      <c r="CF316" s="84">
        <f t="shared" si="373"/>
        <v>0</v>
      </c>
      <c r="CG316" s="84">
        <f t="shared" si="373"/>
        <v>0</v>
      </c>
      <c r="CH316" s="84">
        <f t="shared" ref="CH316:CV316" si="374">CH317+CH318+CH320+CH321+CH322+CH323+CH324+CH325</f>
        <v>0</v>
      </c>
      <c r="CI316" s="84">
        <f t="shared" si="374"/>
        <v>0</v>
      </c>
      <c r="CJ316" s="84">
        <f t="shared" si="374"/>
        <v>0</v>
      </c>
      <c r="CK316" s="84">
        <f t="shared" si="374"/>
        <v>0</v>
      </c>
      <c r="CL316" s="84">
        <f t="shared" si="374"/>
        <v>0</v>
      </c>
      <c r="CM316" s="84">
        <f t="shared" si="374"/>
        <v>0</v>
      </c>
      <c r="CN316" s="84">
        <f t="shared" si="374"/>
        <v>5398.4</v>
      </c>
      <c r="CO316" s="84">
        <f t="shared" si="374"/>
        <v>2548.23137</v>
      </c>
      <c r="CP316" s="84">
        <f t="shared" si="67"/>
        <v>47.203456024007117</v>
      </c>
      <c r="CQ316" s="84">
        <f t="shared" si="374"/>
        <v>0</v>
      </c>
      <c r="CR316" s="84">
        <f t="shared" si="374"/>
        <v>0</v>
      </c>
      <c r="CS316" s="84">
        <f t="shared" si="374"/>
        <v>0</v>
      </c>
      <c r="CT316" s="84">
        <f t="shared" si="374"/>
        <v>0</v>
      </c>
      <c r="CU316" s="84">
        <f t="shared" si="374"/>
        <v>0</v>
      </c>
      <c r="CV316" s="84">
        <f t="shared" si="374"/>
        <v>0</v>
      </c>
      <c r="CW316" s="84">
        <f t="shared" ref="CW316:CY316" si="375">CW317+CW318+CW320+CW321+CW322+CW323+CW324+CW325</f>
        <v>5840.9</v>
      </c>
      <c r="CX316" s="84">
        <f t="shared" si="375"/>
        <v>0</v>
      </c>
      <c r="CY316" s="84">
        <f t="shared" si="375"/>
        <v>0</v>
      </c>
      <c r="CZ316" s="84">
        <f t="shared" ref="CZ316:DB316" si="376">CZ317+CZ318+CZ320+CZ321+CZ322+CZ323+CZ324+CZ325</f>
        <v>0</v>
      </c>
      <c r="DA316" s="84">
        <f t="shared" si="376"/>
        <v>0</v>
      </c>
      <c r="DB316" s="84">
        <f t="shared" si="376"/>
        <v>0</v>
      </c>
      <c r="DC316" s="84">
        <f t="shared" ref="DC316:DE316" si="377">DC317+DC318+DC320+DC321+DC322+DC323+DC324+DC325</f>
        <v>1260.3</v>
      </c>
      <c r="DD316" s="84">
        <f t="shared" si="377"/>
        <v>0</v>
      </c>
      <c r="DE316" s="84">
        <f t="shared" si="377"/>
        <v>0</v>
      </c>
      <c r="DF316" s="84">
        <f t="shared" ref="DF316:DG316" si="378">DF317+DF318+DF320+DF321+DF322+DF323+DF324+DF325</f>
        <v>3137.5</v>
      </c>
      <c r="DG316" s="84">
        <f t="shared" si="378"/>
        <v>290.07342</v>
      </c>
      <c r="DH316" s="84">
        <f>DG316/DF316*100</f>
        <v>9.2453679681274892</v>
      </c>
    </row>
    <row r="317" spans="1:112" s="35" customFormat="1" ht="30.75" customHeight="1" x14ac:dyDescent="0.25">
      <c r="A317" s="59" t="s">
        <v>389</v>
      </c>
      <c r="B317" s="119">
        <f t="shared" si="321"/>
        <v>33003.761230000004</v>
      </c>
      <c r="C317" s="119">
        <f t="shared" si="321"/>
        <v>8893.97948</v>
      </c>
      <c r="D317" s="14">
        <f t="shared" si="58"/>
        <v>26.94838148300347</v>
      </c>
      <c r="E317" s="14">
        <v>1187.5</v>
      </c>
      <c r="F317" s="14"/>
      <c r="G317" s="14">
        <f t="shared" si="270"/>
        <v>0</v>
      </c>
      <c r="H317" s="15"/>
      <c r="I317" s="14"/>
      <c r="J317" s="14"/>
      <c r="K317" s="14">
        <v>262.7</v>
      </c>
      <c r="L317" s="14">
        <v>262.70999999999998</v>
      </c>
      <c r="M317" s="15">
        <f>L317/K317*100</f>
        <v>100.00380662352492</v>
      </c>
      <c r="N317" s="14"/>
      <c r="O317" s="14"/>
      <c r="P317" s="15"/>
      <c r="Q317" s="15">
        <v>0</v>
      </c>
      <c r="R317" s="15">
        <v>0</v>
      </c>
      <c r="S317" s="14"/>
      <c r="T317" s="15">
        <v>2166</v>
      </c>
      <c r="U317" s="147">
        <v>1960.8434499999998</v>
      </c>
      <c r="V317" s="15">
        <f>U317/T317*100</f>
        <v>90.528321791320394</v>
      </c>
      <c r="W317" s="15">
        <v>102.04082</v>
      </c>
      <c r="X317" s="15">
        <v>102.04083</v>
      </c>
      <c r="Y317" s="15">
        <f>X317/W317*100</f>
        <v>100.00000979999966</v>
      </c>
      <c r="Z317" s="15">
        <v>51.020409999999998</v>
      </c>
      <c r="AA317" s="15">
        <v>51.020409999999998</v>
      </c>
      <c r="AB317" s="14">
        <f>AA317/Z317*100</f>
        <v>100</v>
      </c>
      <c r="AC317" s="15"/>
      <c r="AD317" s="15"/>
      <c r="AE317" s="14"/>
      <c r="AF317" s="14"/>
      <c r="AG317" s="14"/>
      <c r="AH317" s="14"/>
      <c r="AI317" s="15">
        <v>0</v>
      </c>
      <c r="AJ317" s="15"/>
      <c r="AK317" s="14"/>
      <c r="AL317" s="15">
        <v>10216.5</v>
      </c>
      <c r="AM317" s="15">
        <v>3001.8319999999999</v>
      </c>
      <c r="AN317" s="15">
        <f t="shared" si="64"/>
        <v>29.382195468115302</v>
      </c>
      <c r="AO317" s="15"/>
      <c r="AP317" s="15"/>
      <c r="AQ317" s="15"/>
      <c r="AR317" s="15"/>
      <c r="AS317" s="100"/>
      <c r="AT317" s="100"/>
      <c r="AU317" s="15"/>
      <c r="AV317" s="15"/>
      <c r="AW317" s="100"/>
      <c r="AX317" s="15"/>
      <c r="AY317" s="15"/>
      <c r="AZ317" s="100"/>
      <c r="BA317" s="15">
        <v>3380.9</v>
      </c>
      <c r="BB317" s="15">
        <v>677.22799999999995</v>
      </c>
      <c r="BC317" s="15">
        <f t="shared" si="82"/>
        <v>20.030997663344078</v>
      </c>
      <c r="BD317" s="15"/>
      <c r="BE317" s="100"/>
      <c r="BF317" s="100"/>
      <c r="BG317" s="15"/>
      <c r="BH317" s="100"/>
      <c r="BI317" s="100"/>
      <c r="BJ317" s="15"/>
      <c r="BK317" s="100"/>
      <c r="BL317" s="100"/>
      <c r="BM317" s="15"/>
      <c r="BN317" s="100"/>
      <c r="BO317" s="100"/>
      <c r="BP317" s="15"/>
      <c r="BQ317" s="100"/>
      <c r="BR317" s="100"/>
      <c r="BS317" s="15"/>
      <c r="BT317" s="100"/>
      <c r="BU317" s="100"/>
      <c r="BV317" s="15"/>
      <c r="BW317" s="109"/>
      <c r="BX317" s="100"/>
      <c r="BY317" s="15"/>
      <c r="BZ317" s="100"/>
      <c r="CA317" s="100"/>
      <c r="CB317" s="15"/>
      <c r="CC317" s="100"/>
      <c r="CD317" s="100"/>
      <c r="CE317" s="15"/>
      <c r="CF317" s="100"/>
      <c r="CG317" s="100"/>
      <c r="CH317" s="15"/>
      <c r="CI317" s="100"/>
      <c r="CJ317" s="100"/>
      <c r="CK317" s="15"/>
      <c r="CL317" s="100"/>
      <c r="CM317" s="100"/>
      <c r="CN317" s="15">
        <v>5398.4</v>
      </c>
      <c r="CO317" s="15">
        <v>2548.23137</v>
      </c>
      <c r="CP317" s="15">
        <f t="shared" si="67"/>
        <v>47.203456024007117</v>
      </c>
      <c r="CQ317" s="15"/>
      <c r="CR317" s="100"/>
      <c r="CS317" s="100"/>
      <c r="CT317" s="15"/>
      <c r="CU317" s="100"/>
      <c r="CV317" s="100"/>
      <c r="CW317" s="15">
        <v>5840.9</v>
      </c>
      <c r="CX317" s="100"/>
      <c r="CY317" s="100"/>
      <c r="CZ317" s="15"/>
      <c r="DA317" s="100"/>
      <c r="DB317" s="100"/>
      <c r="DC317" s="15">
        <v>1260.3</v>
      </c>
      <c r="DD317" s="100"/>
      <c r="DE317" s="100"/>
      <c r="DF317" s="15">
        <v>3137.5</v>
      </c>
      <c r="DG317" s="15">
        <v>290.07342</v>
      </c>
      <c r="DH317" s="15">
        <f>DG317/DF317*100</f>
        <v>9.2453679681274892</v>
      </c>
    </row>
    <row r="318" spans="1:112" s="35" customFormat="1" ht="16.5" customHeight="1" x14ac:dyDescent="0.25">
      <c r="A318" s="59" t="s">
        <v>653</v>
      </c>
      <c r="B318" s="119">
        <f t="shared" ref="B318:B320" si="379">E318+H318+K318+N318+Q318+T318+W318+Z318+AC318+AF318+AI318+AL318+AO318+AR318+AU318+AX318+BA318+BD318+BG318+BJ318+BM318+BP318+BS318+BV318+BY318+CB318+CE318+CH318+CK318+CN318+CQ318+CT318+CW318+CZ318+DC318+DF318</f>
        <v>0</v>
      </c>
      <c r="C318" s="119">
        <f t="shared" ref="C318:C320" si="380">F318+I318+L318+O318+R318+U318+X318+AA318+AD318+AG318+AJ318+AM318+AP318+AS318+AV318+AY318+BB318+BE318+BH318+BK318+BN318+BQ318+BT318+BW318+BZ318+CC318+CF318+CI318+CL318+CO318+CR318+CU318+CX318+DA318+DD318+DG318</f>
        <v>0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5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08"/>
      <c r="AM318" s="108"/>
      <c r="AN318" s="108"/>
      <c r="AO318" s="14"/>
      <c r="AP318" s="14"/>
      <c r="AQ318" s="101"/>
      <c r="AR318" s="14"/>
      <c r="AS318" s="14"/>
      <c r="AT318" s="101"/>
      <c r="AU318" s="14"/>
      <c r="AV318" s="14"/>
      <c r="AW318" s="101"/>
      <c r="AX318" s="14"/>
      <c r="AY318" s="14"/>
      <c r="AZ318" s="101"/>
      <c r="BA318" s="14"/>
      <c r="BB318" s="14"/>
      <c r="BC318" s="15"/>
      <c r="BD318" s="14"/>
      <c r="BE318" s="14"/>
      <c r="BF318" s="101"/>
      <c r="BG318" s="14"/>
      <c r="BH318" s="14"/>
      <c r="BI318" s="101"/>
      <c r="BJ318" s="14"/>
      <c r="BK318" s="14"/>
      <c r="BL318" s="101"/>
      <c r="BM318" s="14"/>
      <c r="BN318" s="14"/>
      <c r="BO318" s="101"/>
      <c r="BP318" s="14"/>
      <c r="BQ318" s="14"/>
      <c r="BR318" s="101"/>
      <c r="BS318" s="14"/>
      <c r="BT318" s="14"/>
      <c r="BU318" s="101"/>
      <c r="BV318" s="14"/>
      <c r="BW318" s="14"/>
      <c r="BX318" s="101"/>
      <c r="BY318" s="14"/>
      <c r="BZ318" s="14"/>
      <c r="CA318" s="101"/>
      <c r="CB318" s="14"/>
      <c r="CC318" s="14"/>
      <c r="CD318" s="101"/>
      <c r="CE318" s="14"/>
      <c r="CF318" s="14"/>
      <c r="CG318" s="101"/>
      <c r="CH318" s="14"/>
      <c r="CI318" s="14"/>
      <c r="CJ318" s="101"/>
      <c r="CK318" s="15"/>
      <c r="CL318" s="14"/>
      <c r="CM318" s="101"/>
      <c r="CN318" s="15"/>
      <c r="CO318" s="14"/>
      <c r="CP318" s="101"/>
      <c r="CQ318" s="15"/>
      <c r="CR318" s="14"/>
      <c r="CS318" s="101"/>
      <c r="CT318" s="15"/>
      <c r="CU318" s="14"/>
      <c r="CV318" s="101"/>
      <c r="CW318" s="15"/>
      <c r="CX318" s="14"/>
      <c r="CY318" s="101"/>
      <c r="CZ318" s="15"/>
      <c r="DA318" s="14"/>
      <c r="DB318" s="101"/>
      <c r="DC318" s="15"/>
      <c r="DD318" s="14"/>
      <c r="DE318" s="101"/>
      <c r="DF318" s="15"/>
      <c r="DG318" s="14"/>
      <c r="DH318" s="101"/>
    </row>
    <row r="319" spans="1:112" s="35" customFormat="1" ht="16.5" customHeight="1" x14ac:dyDescent="0.25">
      <c r="A319" s="59" t="s">
        <v>711</v>
      </c>
      <c r="B319" s="119">
        <f t="shared" si="379"/>
        <v>657.98900000000003</v>
      </c>
      <c r="C319" s="119">
        <f t="shared" si="380"/>
        <v>0</v>
      </c>
      <c r="D319" s="14">
        <f t="shared" si="58"/>
        <v>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5"/>
      <c r="W319" s="14"/>
      <c r="X319" s="14"/>
      <c r="Y319" s="14"/>
      <c r="Z319" s="14"/>
      <c r="AA319" s="14"/>
      <c r="AB319" s="14"/>
      <c r="AC319" s="14"/>
      <c r="AD319" s="14"/>
      <c r="AE319" s="14"/>
      <c r="AF319" s="14">
        <v>657.98900000000003</v>
      </c>
      <c r="AG319" s="14"/>
      <c r="AH319" s="14"/>
      <c r="AI319" s="14"/>
      <c r="AJ319" s="14"/>
      <c r="AK319" s="14"/>
      <c r="AL319" s="108"/>
      <c r="AM319" s="108"/>
      <c r="AN319" s="108"/>
      <c r="AO319" s="14"/>
      <c r="AP319" s="14"/>
      <c r="AQ319" s="101"/>
      <c r="AR319" s="14"/>
      <c r="AS319" s="14"/>
      <c r="AT319" s="101"/>
      <c r="AU319" s="14"/>
      <c r="AV319" s="14"/>
      <c r="AW319" s="101"/>
      <c r="AX319" s="14"/>
      <c r="AY319" s="14"/>
      <c r="AZ319" s="101"/>
      <c r="BA319" s="14"/>
      <c r="BB319" s="14"/>
      <c r="BC319" s="15"/>
      <c r="BD319" s="14"/>
      <c r="BE319" s="14"/>
      <c r="BF319" s="101"/>
      <c r="BG319" s="14"/>
      <c r="BH319" s="14"/>
      <c r="BI319" s="101"/>
      <c r="BJ319" s="14"/>
      <c r="BK319" s="14"/>
      <c r="BL319" s="101"/>
      <c r="BM319" s="14"/>
      <c r="BN319" s="14"/>
      <c r="BO319" s="101"/>
      <c r="BP319" s="14"/>
      <c r="BQ319" s="14"/>
      <c r="BR319" s="101"/>
      <c r="BS319" s="14"/>
      <c r="BT319" s="14"/>
      <c r="BU319" s="101"/>
      <c r="BV319" s="14"/>
      <c r="BW319" s="14"/>
      <c r="BX319" s="101"/>
      <c r="BY319" s="14"/>
      <c r="BZ319" s="14"/>
      <c r="CA319" s="101"/>
      <c r="CB319" s="14"/>
      <c r="CC319" s="14"/>
      <c r="CD319" s="101"/>
      <c r="CE319" s="14"/>
      <c r="CF319" s="14"/>
      <c r="CG319" s="101"/>
      <c r="CH319" s="14"/>
      <c r="CI319" s="14"/>
      <c r="CJ319" s="101"/>
      <c r="CK319" s="15"/>
      <c r="CL319" s="14"/>
      <c r="CM319" s="101"/>
      <c r="CN319" s="15"/>
      <c r="CO319" s="14"/>
      <c r="CP319" s="101"/>
      <c r="CQ319" s="15"/>
      <c r="CR319" s="14"/>
      <c r="CS319" s="101"/>
      <c r="CT319" s="15"/>
      <c r="CU319" s="14"/>
      <c r="CV319" s="101"/>
      <c r="CW319" s="15"/>
      <c r="CX319" s="14"/>
      <c r="CY319" s="101"/>
      <c r="CZ319" s="15"/>
      <c r="DA319" s="14"/>
      <c r="DB319" s="101"/>
      <c r="DC319" s="15"/>
      <c r="DD319" s="14"/>
      <c r="DE319" s="101"/>
      <c r="DF319" s="15"/>
      <c r="DG319" s="14"/>
      <c r="DH319" s="101"/>
    </row>
    <row r="320" spans="1:112" s="35" customFormat="1" ht="16.5" customHeight="1" x14ac:dyDescent="0.25">
      <c r="A320" s="59" t="s">
        <v>483</v>
      </c>
      <c r="B320" s="119">
        <f t="shared" si="379"/>
        <v>0</v>
      </c>
      <c r="C320" s="119">
        <f t="shared" si="380"/>
        <v>0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5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08"/>
      <c r="AM320" s="108"/>
      <c r="AN320" s="108"/>
      <c r="AO320" s="14"/>
      <c r="AP320" s="14"/>
      <c r="AQ320" s="101"/>
      <c r="AR320" s="14"/>
      <c r="AS320" s="14"/>
      <c r="AT320" s="101"/>
      <c r="AU320" s="14"/>
      <c r="AV320" s="14"/>
      <c r="AW320" s="101"/>
      <c r="AX320" s="14"/>
      <c r="AY320" s="14"/>
      <c r="AZ320" s="101"/>
      <c r="BA320" s="14"/>
      <c r="BB320" s="14"/>
      <c r="BC320" s="15"/>
      <c r="BD320" s="14"/>
      <c r="BE320" s="14"/>
      <c r="BF320" s="101"/>
      <c r="BG320" s="14"/>
      <c r="BH320" s="14"/>
      <c r="BI320" s="101"/>
      <c r="BJ320" s="14"/>
      <c r="BK320" s="14"/>
      <c r="BL320" s="101"/>
      <c r="BM320" s="14"/>
      <c r="BN320" s="14"/>
      <c r="BO320" s="101"/>
      <c r="BP320" s="14"/>
      <c r="BQ320" s="14"/>
      <c r="BR320" s="101"/>
      <c r="BS320" s="14"/>
      <c r="BT320" s="14"/>
      <c r="BU320" s="101"/>
      <c r="BV320" s="14"/>
      <c r="BW320" s="14"/>
      <c r="BX320" s="14"/>
      <c r="BY320" s="14"/>
      <c r="BZ320" s="14"/>
      <c r="CA320" s="101"/>
      <c r="CB320" s="14"/>
      <c r="CC320" s="14"/>
      <c r="CD320" s="101"/>
      <c r="CE320" s="14"/>
      <c r="CF320" s="14"/>
      <c r="CG320" s="101"/>
      <c r="CH320" s="14"/>
      <c r="CI320" s="14"/>
      <c r="CJ320" s="101"/>
      <c r="CK320" s="15"/>
      <c r="CL320" s="14"/>
      <c r="CM320" s="101"/>
      <c r="CN320" s="15"/>
      <c r="CO320" s="14"/>
      <c r="CP320" s="101"/>
      <c r="CQ320" s="15"/>
      <c r="CR320" s="14"/>
      <c r="CS320" s="101"/>
      <c r="CT320" s="15"/>
      <c r="CU320" s="14"/>
      <c r="CV320" s="101"/>
      <c r="CW320" s="15"/>
      <c r="CX320" s="14"/>
      <c r="CY320" s="101"/>
      <c r="CZ320" s="15"/>
      <c r="DA320" s="14"/>
      <c r="DB320" s="101"/>
      <c r="DC320" s="15"/>
      <c r="DD320" s="14"/>
      <c r="DE320" s="101"/>
      <c r="DF320" s="15"/>
      <c r="DG320" s="14"/>
      <c r="DH320" s="101"/>
    </row>
    <row r="321" spans="1:112" s="35" customFormat="1" ht="16.5" customHeight="1" x14ac:dyDescent="0.25">
      <c r="A321" s="59" t="s">
        <v>656</v>
      </c>
      <c r="B321" s="119">
        <f t="shared" si="321"/>
        <v>950</v>
      </c>
      <c r="C321" s="119">
        <f t="shared" si="321"/>
        <v>0</v>
      </c>
      <c r="D321" s="14">
        <f t="shared" si="58"/>
        <v>0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5"/>
      <c r="W321" s="14"/>
      <c r="X321" s="14"/>
      <c r="Y321" s="14"/>
      <c r="Z321" s="14"/>
      <c r="AA321" s="14"/>
      <c r="AB321" s="14"/>
      <c r="AC321" s="14"/>
      <c r="AD321" s="14"/>
      <c r="AE321" s="14"/>
      <c r="AF321" s="14">
        <v>950</v>
      </c>
      <c r="AG321" s="14"/>
      <c r="AH321" s="14"/>
      <c r="AI321" s="14"/>
      <c r="AJ321" s="14"/>
      <c r="AK321" s="14"/>
      <c r="AL321" s="108"/>
      <c r="AM321" s="108"/>
      <c r="AN321" s="108"/>
      <c r="AO321" s="14"/>
      <c r="AP321" s="14"/>
      <c r="AQ321" s="101"/>
      <c r="AR321" s="14"/>
      <c r="AS321" s="14"/>
      <c r="AT321" s="101"/>
      <c r="AU321" s="14"/>
      <c r="AV321" s="14"/>
      <c r="AW321" s="101"/>
      <c r="AX321" s="14"/>
      <c r="AY321" s="14"/>
      <c r="AZ321" s="101"/>
      <c r="BA321" s="14"/>
      <c r="BB321" s="14"/>
      <c r="BC321" s="15"/>
      <c r="BD321" s="14"/>
      <c r="BE321" s="14"/>
      <c r="BF321" s="101"/>
      <c r="BG321" s="14"/>
      <c r="BH321" s="14"/>
      <c r="BI321" s="101"/>
      <c r="BJ321" s="14"/>
      <c r="BK321" s="14"/>
      <c r="BL321" s="101"/>
      <c r="BM321" s="14"/>
      <c r="BN321" s="14"/>
      <c r="BO321" s="101"/>
      <c r="BP321" s="14"/>
      <c r="BQ321" s="14"/>
      <c r="BR321" s="101"/>
      <c r="BS321" s="14"/>
      <c r="BT321" s="14"/>
      <c r="BU321" s="101"/>
      <c r="BV321" s="14"/>
      <c r="BW321" s="14"/>
      <c r="BX321" s="101"/>
      <c r="BY321" s="14"/>
      <c r="BZ321" s="14"/>
      <c r="CA321" s="101"/>
      <c r="CB321" s="14"/>
      <c r="CC321" s="14"/>
      <c r="CD321" s="101"/>
      <c r="CE321" s="14"/>
      <c r="CF321" s="14"/>
      <c r="CG321" s="101"/>
      <c r="CH321" s="14"/>
      <c r="CI321" s="14"/>
      <c r="CJ321" s="101"/>
      <c r="CK321" s="15"/>
      <c r="CL321" s="14"/>
      <c r="CM321" s="101"/>
      <c r="CN321" s="15"/>
      <c r="CO321" s="14"/>
      <c r="CP321" s="101"/>
      <c r="CQ321" s="15"/>
      <c r="CR321" s="14"/>
      <c r="CS321" s="101"/>
      <c r="CT321" s="15"/>
      <c r="CU321" s="14"/>
      <c r="CV321" s="101"/>
      <c r="CW321" s="15"/>
      <c r="CX321" s="14"/>
      <c r="CY321" s="101"/>
      <c r="CZ321" s="15"/>
      <c r="DA321" s="14"/>
      <c r="DB321" s="101"/>
      <c r="DC321" s="15"/>
      <c r="DD321" s="14"/>
      <c r="DE321" s="101"/>
      <c r="DF321" s="15"/>
      <c r="DG321" s="14"/>
      <c r="DH321" s="101"/>
    </row>
    <row r="322" spans="1:112" s="35" customFormat="1" ht="16.5" customHeight="1" x14ac:dyDescent="0.25">
      <c r="A322" s="59" t="s">
        <v>491</v>
      </c>
      <c r="B322" s="119">
        <f t="shared" si="321"/>
        <v>975.89200000000005</v>
      </c>
      <c r="C322" s="119">
        <f t="shared" si="321"/>
        <v>0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5"/>
      <c r="W322" s="14"/>
      <c r="X322" s="14"/>
      <c r="Y322" s="14"/>
      <c r="Z322" s="14"/>
      <c r="AA322" s="14"/>
      <c r="AB322" s="14"/>
      <c r="AC322" s="14"/>
      <c r="AD322" s="14"/>
      <c r="AE322" s="14"/>
      <c r="AF322" s="14">
        <v>975.89200000000005</v>
      </c>
      <c r="AG322" s="14"/>
      <c r="AH322" s="14"/>
      <c r="AI322" s="14"/>
      <c r="AJ322" s="14"/>
      <c r="AK322" s="14"/>
      <c r="AL322" s="108"/>
      <c r="AM322" s="108"/>
      <c r="AN322" s="108"/>
      <c r="AO322" s="14"/>
      <c r="AP322" s="14"/>
      <c r="AQ322" s="101"/>
      <c r="AR322" s="14"/>
      <c r="AS322" s="14"/>
      <c r="AT322" s="101"/>
      <c r="AU322" s="14"/>
      <c r="AV322" s="14"/>
      <c r="AW322" s="101"/>
      <c r="AX322" s="14"/>
      <c r="AY322" s="14"/>
      <c r="AZ322" s="101"/>
      <c r="BA322" s="14"/>
      <c r="BB322" s="14"/>
      <c r="BC322" s="15"/>
      <c r="BD322" s="14"/>
      <c r="BE322" s="14"/>
      <c r="BF322" s="101"/>
      <c r="BG322" s="14"/>
      <c r="BH322" s="14"/>
      <c r="BI322" s="101"/>
      <c r="BJ322" s="14"/>
      <c r="BK322" s="14"/>
      <c r="BL322" s="101"/>
      <c r="BM322" s="14"/>
      <c r="BN322" s="14"/>
      <c r="BO322" s="101"/>
      <c r="BP322" s="14"/>
      <c r="BQ322" s="14"/>
      <c r="BR322" s="101"/>
      <c r="BS322" s="14"/>
      <c r="BT322" s="14"/>
      <c r="BU322" s="101"/>
      <c r="BV322" s="14"/>
      <c r="BW322" s="14"/>
      <c r="BX322" s="101"/>
      <c r="BY322" s="14"/>
      <c r="BZ322" s="14"/>
      <c r="CA322" s="101"/>
      <c r="CB322" s="14"/>
      <c r="CC322" s="14"/>
      <c r="CD322" s="101"/>
      <c r="CE322" s="14"/>
      <c r="CF322" s="14"/>
      <c r="CG322" s="101"/>
      <c r="CH322" s="14"/>
      <c r="CI322" s="14"/>
      <c r="CJ322" s="101"/>
      <c r="CK322" s="15"/>
      <c r="CL322" s="14"/>
      <c r="CM322" s="101"/>
      <c r="CN322" s="15"/>
      <c r="CO322" s="14"/>
      <c r="CP322" s="101"/>
      <c r="CQ322" s="15"/>
      <c r="CR322" s="14"/>
      <c r="CS322" s="101"/>
      <c r="CT322" s="15"/>
      <c r="CU322" s="14"/>
      <c r="CV322" s="101"/>
      <c r="CW322" s="15"/>
      <c r="CX322" s="14"/>
      <c r="CY322" s="101"/>
      <c r="CZ322" s="15"/>
      <c r="DA322" s="14"/>
      <c r="DB322" s="101"/>
      <c r="DC322" s="15"/>
      <c r="DD322" s="14"/>
      <c r="DE322" s="101"/>
      <c r="DF322" s="15"/>
      <c r="DG322" s="14"/>
      <c r="DH322" s="101"/>
    </row>
    <row r="323" spans="1:112" s="35" customFormat="1" ht="16.5" customHeight="1" x14ac:dyDescent="0.25">
      <c r="A323" s="59" t="s">
        <v>471</v>
      </c>
      <c r="B323" s="119">
        <f t="shared" si="321"/>
        <v>1347.9</v>
      </c>
      <c r="C323" s="119">
        <f t="shared" si="321"/>
        <v>0</v>
      </c>
      <c r="D323" s="14">
        <f>C323/B323*100</f>
        <v>0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5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>
        <v>1347.9</v>
      </c>
      <c r="AJ323" s="14"/>
      <c r="AK323" s="14">
        <f>AJ323/AI323*100</f>
        <v>0</v>
      </c>
      <c r="AL323" s="108"/>
      <c r="AM323" s="108"/>
      <c r="AN323" s="108"/>
      <c r="AO323" s="14"/>
      <c r="AP323" s="14"/>
      <c r="AQ323" s="101"/>
      <c r="AR323" s="14"/>
      <c r="AS323" s="14"/>
      <c r="AT323" s="101"/>
      <c r="AU323" s="14"/>
      <c r="AV323" s="14"/>
      <c r="AW323" s="101"/>
      <c r="AX323" s="14"/>
      <c r="AY323" s="14"/>
      <c r="AZ323" s="101"/>
      <c r="BA323" s="14"/>
      <c r="BB323" s="14"/>
      <c r="BC323" s="15"/>
      <c r="BD323" s="14"/>
      <c r="BE323" s="14"/>
      <c r="BF323" s="101"/>
      <c r="BG323" s="14"/>
      <c r="BH323" s="14"/>
      <c r="BI323" s="101"/>
      <c r="BJ323" s="14"/>
      <c r="BK323" s="14"/>
      <c r="BL323" s="101"/>
      <c r="BM323" s="14"/>
      <c r="BN323" s="14"/>
      <c r="BO323" s="101"/>
      <c r="BP323" s="14"/>
      <c r="BQ323" s="14"/>
      <c r="BR323" s="101"/>
      <c r="BS323" s="14"/>
      <c r="BT323" s="14"/>
      <c r="BU323" s="101"/>
      <c r="BV323" s="14"/>
      <c r="BW323" s="14"/>
      <c r="BX323" s="101"/>
      <c r="BY323" s="14"/>
      <c r="BZ323" s="14"/>
      <c r="CA323" s="101"/>
      <c r="CB323" s="14"/>
      <c r="CC323" s="14"/>
      <c r="CD323" s="101"/>
      <c r="CE323" s="14"/>
      <c r="CF323" s="14"/>
      <c r="CG323" s="101"/>
      <c r="CH323" s="14"/>
      <c r="CI323" s="14"/>
      <c r="CJ323" s="101"/>
      <c r="CK323" s="15"/>
      <c r="CL323" s="14"/>
      <c r="CM323" s="101"/>
      <c r="CN323" s="15"/>
      <c r="CO323" s="14"/>
      <c r="CP323" s="101"/>
      <c r="CQ323" s="15"/>
      <c r="CR323" s="14"/>
      <c r="CS323" s="101"/>
      <c r="CT323" s="15"/>
      <c r="CU323" s="14"/>
      <c r="CV323" s="101"/>
      <c r="CW323" s="15"/>
      <c r="CX323" s="14"/>
      <c r="CY323" s="101"/>
      <c r="CZ323" s="15"/>
      <c r="DA323" s="14"/>
      <c r="DB323" s="101"/>
      <c r="DC323" s="15"/>
      <c r="DD323" s="14"/>
      <c r="DE323" s="101"/>
      <c r="DF323" s="15"/>
      <c r="DG323" s="14"/>
      <c r="DH323" s="101"/>
    </row>
    <row r="324" spans="1:112" s="35" customFormat="1" ht="16.5" customHeight="1" x14ac:dyDescent="0.25">
      <c r="A324" s="59" t="s">
        <v>655</v>
      </c>
      <c r="B324" s="119">
        <f t="shared" si="321"/>
        <v>1000</v>
      </c>
      <c r="C324" s="119">
        <f t="shared" si="321"/>
        <v>0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5"/>
      <c r="W324" s="14"/>
      <c r="X324" s="14"/>
      <c r="Y324" s="14"/>
      <c r="Z324" s="14"/>
      <c r="AA324" s="14"/>
      <c r="AB324" s="14"/>
      <c r="AC324" s="14"/>
      <c r="AD324" s="14"/>
      <c r="AE324" s="14"/>
      <c r="AF324" s="14">
        <v>1000</v>
      </c>
      <c r="AG324" s="14"/>
      <c r="AH324" s="14"/>
      <c r="AI324" s="14"/>
      <c r="AJ324" s="14"/>
      <c r="AK324" s="14"/>
      <c r="AL324" s="108"/>
      <c r="AM324" s="108"/>
      <c r="AN324" s="108"/>
      <c r="AO324" s="14"/>
      <c r="AP324" s="14"/>
      <c r="AQ324" s="101"/>
      <c r="AR324" s="14"/>
      <c r="AS324" s="14"/>
      <c r="AT324" s="101"/>
      <c r="AU324" s="14"/>
      <c r="AV324" s="14"/>
      <c r="AW324" s="101"/>
      <c r="AX324" s="14"/>
      <c r="AY324" s="14"/>
      <c r="AZ324" s="101"/>
      <c r="BA324" s="14"/>
      <c r="BB324" s="14"/>
      <c r="BC324" s="15"/>
      <c r="BD324" s="14"/>
      <c r="BE324" s="14"/>
      <c r="BF324" s="101"/>
      <c r="BG324" s="14"/>
      <c r="BH324" s="14"/>
      <c r="BI324" s="101"/>
      <c r="BJ324" s="14"/>
      <c r="BK324" s="14"/>
      <c r="BL324" s="101"/>
      <c r="BM324" s="14"/>
      <c r="BN324" s="14"/>
      <c r="BO324" s="101"/>
      <c r="BP324" s="14"/>
      <c r="BQ324" s="14"/>
      <c r="BR324" s="101"/>
      <c r="BS324" s="14"/>
      <c r="BT324" s="14"/>
      <c r="BU324" s="101"/>
      <c r="BV324" s="14"/>
      <c r="BW324" s="14"/>
      <c r="BX324" s="14"/>
      <c r="BY324" s="14"/>
      <c r="BZ324" s="14"/>
      <c r="CA324" s="101"/>
      <c r="CB324" s="14"/>
      <c r="CC324" s="14"/>
      <c r="CD324" s="101"/>
      <c r="CE324" s="14"/>
      <c r="CF324" s="14"/>
      <c r="CG324" s="101"/>
      <c r="CH324" s="14"/>
      <c r="CI324" s="14"/>
      <c r="CJ324" s="101"/>
      <c r="CK324" s="15"/>
      <c r="CL324" s="14"/>
      <c r="CM324" s="101"/>
      <c r="CN324" s="15"/>
      <c r="CO324" s="14"/>
      <c r="CP324" s="101"/>
      <c r="CQ324" s="15"/>
      <c r="CR324" s="14"/>
      <c r="CS324" s="101"/>
      <c r="CT324" s="15"/>
      <c r="CU324" s="14"/>
      <c r="CV324" s="101"/>
      <c r="CW324" s="15"/>
      <c r="CX324" s="14"/>
      <c r="CY324" s="101"/>
      <c r="CZ324" s="15"/>
      <c r="DA324" s="14"/>
      <c r="DB324" s="101"/>
      <c r="DC324" s="15"/>
      <c r="DD324" s="14"/>
      <c r="DE324" s="101"/>
      <c r="DF324" s="15"/>
      <c r="DG324" s="14"/>
      <c r="DH324" s="101"/>
    </row>
    <row r="325" spans="1:112" s="35" customFormat="1" ht="16.5" customHeight="1" x14ac:dyDescent="0.25">
      <c r="A325" s="59" t="s">
        <v>654</v>
      </c>
      <c r="B325" s="119">
        <f t="shared" si="321"/>
        <v>0</v>
      </c>
      <c r="C325" s="119">
        <f t="shared" si="321"/>
        <v>0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5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08"/>
      <c r="AM325" s="108"/>
      <c r="AN325" s="108"/>
      <c r="AO325" s="14"/>
      <c r="AP325" s="14"/>
      <c r="AQ325" s="101"/>
      <c r="AR325" s="14"/>
      <c r="AS325" s="14"/>
      <c r="AT325" s="101"/>
      <c r="AU325" s="14"/>
      <c r="AV325" s="14"/>
      <c r="AW325" s="101"/>
      <c r="AX325" s="14"/>
      <c r="AY325" s="14"/>
      <c r="AZ325" s="101"/>
      <c r="BA325" s="14"/>
      <c r="BB325" s="14"/>
      <c r="BC325" s="15"/>
      <c r="BD325" s="14"/>
      <c r="BE325" s="14"/>
      <c r="BF325" s="101"/>
      <c r="BG325" s="14"/>
      <c r="BH325" s="14"/>
      <c r="BI325" s="101"/>
      <c r="BJ325" s="14"/>
      <c r="BK325" s="14"/>
      <c r="BL325" s="101"/>
      <c r="BM325" s="14"/>
      <c r="BN325" s="14"/>
      <c r="BO325" s="101"/>
      <c r="BP325" s="14"/>
      <c r="BQ325" s="14"/>
      <c r="BR325" s="101"/>
      <c r="BS325" s="14"/>
      <c r="BT325" s="14"/>
      <c r="BU325" s="101"/>
      <c r="BV325" s="14"/>
      <c r="BW325" s="14"/>
      <c r="BX325" s="14"/>
      <c r="BY325" s="14"/>
      <c r="BZ325" s="14"/>
      <c r="CA325" s="101"/>
      <c r="CB325" s="14"/>
      <c r="CC325" s="14"/>
      <c r="CD325" s="101"/>
      <c r="CE325" s="14"/>
      <c r="CF325" s="14"/>
      <c r="CG325" s="101"/>
      <c r="CH325" s="14"/>
      <c r="CI325" s="14"/>
      <c r="CJ325" s="101"/>
      <c r="CK325" s="15"/>
      <c r="CL325" s="14"/>
      <c r="CM325" s="101"/>
      <c r="CN325" s="15"/>
      <c r="CO325" s="14"/>
      <c r="CP325" s="101"/>
      <c r="CQ325" s="15"/>
      <c r="CR325" s="14"/>
      <c r="CS325" s="101"/>
      <c r="CT325" s="15"/>
      <c r="CU325" s="14"/>
      <c r="CV325" s="101"/>
      <c r="CW325" s="15"/>
      <c r="CX325" s="14"/>
      <c r="CY325" s="101"/>
      <c r="CZ325" s="15"/>
      <c r="DA325" s="14"/>
      <c r="DB325" s="101"/>
      <c r="DC325" s="15"/>
      <c r="DD325" s="14"/>
      <c r="DE325" s="101"/>
      <c r="DF325" s="15"/>
      <c r="DG325" s="14"/>
      <c r="DH325" s="101"/>
    </row>
    <row r="326" spans="1:112" s="77" customFormat="1" ht="31.5" customHeight="1" x14ac:dyDescent="0.25">
      <c r="A326" s="78" t="s">
        <v>460</v>
      </c>
      <c r="B326" s="118">
        <f t="shared" si="321"/>
        <v>247188.11447</v>
      </c>
      <c r="C326" s="118">
        <f t="shared" si="321"/>
        <v>40186.543259999999</v>
      </c>
      <c r="D326" s="82">
        <f t="shared" si="58"/>
        <v>16.257473926755988</v>
      </c>
      <c r="E326" s="84">
        <f t="shared" ref="E326:AP326" si="381">E327+E328+E329+E330+E331+E332+E333+E334+E335+E336+E337+E338+E339</f>
        <v>1187.5</v>
      </c>
      <c r="F326" s="84">
        <f t="shared" si="381"/>
        <v>0</v>
      </c>
      <c r="G326" s="84">
        <f t="shared" si="381"/>
        <v>0</v>
      </c>
      <c r="H326" s="84">
        <f t="shared" si="381"/>
        <v>0</v>
      </c>
      <c r="I326" s="84">
        <f t="shared" si="381"/>
        <v>0</v>
      </c>
      <c r="J326" s="82"/>
      <c r="K326" s="84">
        <f t="shared" si="381"/>
        <v>746.5</v>
      </c>
      <c r="L326" s="84">
        <f t="shared" si="381"/>
        <v>746.47440000000006</v>
      </c>
      <c r="M326" s="84">
        <f t="shared" ref="M326:M340" si="382">L326/K326*100</f>
        <v>99.99657066309446</v>
      </c>
      <c r="N326" s="84">
        <f t="shared" si="381"/>
        <v>0</v>
      </c>
      <c r="O326" s="84">
        <f t="shared" si="381"/>
        <v>0</v>
      </c>
      <c r="P326" s="84"/>
      <c r="Q326" s="84">
        <f t="shared" si="381"/>
        <v>0</v>
      </c>
      <c r="R326" s="84">
        <f t="shared" si="381"/>
        <v>0</v>
      </c>
      <c r="S326" s="84">
        <f t="shared" si="381"/>
        <v>0</v>
      </c>
      <c r="T326" s="84">
        <f t="shared" si="381"/>
        <v>2773.3</v>
      </c>
      <c r="U326" s="84">
        <f t="shared" si="381"/>
        <v>832</v>
      </c>
      <c r="V326" s="84">
        <f t="shared" ref="V326:V327" si="383">U326/T326*100</f>
        <v>30.000360581256984</v>
      </c>
      <c r="W326" s="84">
        <f t="shared" si="381"/>
        <v>0</v>
      </c>
      <c r="X326" s="84">
        <f t="shared" si="381"/>
        <v>0</v>
      </c>
      <c r="Y326" s="82"/>
      <c r="Z326" s="84">
        <f t="shared" si="381"/>
        <v>0</v>
      </c>
      <c r="AA326" s="84">
        <f t="shared" si="381"/>
        <v>0</v>
      </c>
      <c r="AB326" s="82"/>
      <c r="AC326" s="84">
        <f t="shared" si="381"/>
        <v>0</v>
      </c>
      <c r="AD326" s="84">
        <f t="shared" si="381"/>
        <v>0</v>
      </c>
      <c r="AE326" s="84">
        <f t="shared" si="381"/>
        <v>0</v>
      </c>
      <c r="AF326" s="84">
        <f>SUM(AF327:AF339)</f>
        <v>2893.84447</v>
      </c>
      <c r="AG326" s="84">
        <f t="shared" si="381"/>
        <v>0</v>
      </c>
      <c r="AH326" s="82"/>
      <c r="AI326" s="84">
        <f t="shared" si="381"/>
        <v>4835.2</v>
      </c>
      <c r="AJ326" s="84">
        <f t="shared" si="381"/>
        <v>0</v>
      </c>
      <c r="AK326" s="82">
        <f t="shared" ref="AK326" si="384">AJ326/AI326*100</f>
        <v>0</v>
      </c>
      <c r="AL326" s="84">
        <f t="shared" si="381"/>
        <v>22718.9</v>
      </c>
      <c r="AM326" s="84">
        <f t="shared" si="381"/>
        <v>8153.79</v>
      </c>
      <c r="AN326" s="84">
        <f t="shared" si="64"/>
        <v>35.889897838363652</v>
      </c>
      <c r="AO326" s="84">
        <f t="shared" si="381"/>
        <v>105506.1</v>
      </c>
      <c r="AP326" s="84">
        <f t="shared" si="381"/>
        <v>17714.50346</v>
      </c>
      <c r="AQ326" s="84">
        <f>AP326/AO326*100</f>
        <v>16.790027742471761</v>
      </c>
      <c r="AR326" s="84">
        <f t="shared" ref="AR326:CG326" si="385">AR327+AR328+AR329+AR330+AR331+AR332+AR333+AR334+AR335+AR336+AR337+AR338+AR339</f>
        <v>9674.7999999999993</v>
      </c>
      <c r="AS326" s="84">
        <f t="shared" si="385"/>
        <v>2904.4</v>
      </c>
      <c r="AT326" s="84">
        <f>AS326/AR326*100</f>
        <v>30.020258816719732</v>
      </c>
      <c r="AU326" s="84">
        <f t="shared" si="385"/>
        <v>0</v>
      </c>
      <c r="AV326" s="84">
        <f t="shared" si="385"/>
        <v>0</v>
      </c>
      <c r="AW326" s="84"/>
      <c r="AX326" s="84">
        <f t="shared" si="385"/>
        <v>0</v>
      </c>
      <c r="AY326" s="84">
        <f t="shared" si="385"/>
        <v>0</v>
      </c>
      <c r="AZ326" s="84"/>
      <c r="BA326" s="84">
        <f t="shared" si="385"/>
        <v>3380.9</v>
      </c>
      <c r="BB326" s="84">
        <f t="shared" si="385"/>
        <v>1465.85114</v>
      </c>
      <c r="BC326" s="84">
        <f t="shared" si="82"/>
        <v>43.356832204442604</v>
      </c>
      <c r="BD326" s="84">
        <f t="shared" si="385"/>
        <v>55153.47</v>
      </c>
      <c r="BE326" s="84">
        <f t="shared" si="385"/>
        <v>2643.8635600000002</v>
      </c>
      <c r="BF326" s="82">
        <f t="shared" ref="BF326" si="386">BE326/BD326*100</f>
        <v>4.7936486317180043</v>
      </c>
      <c r="BG326" s="84">
        <f t="shared" si="385"/>
        <v>0</v>
      </c>
      <c r="BH326" s="84">
        <f t="shared" si="385"/>
        <v>0</v>
      </c>
      <c r="BI326" s="82"/>
      <c r="BJ326" s="84">
        <f t="shared" si="385"/>
        <v>0</v>
      </c>
      <c r="BK326" s="84">
        <f t="shared" si="385"/>
        <v>0</v>
      </c>
      <c r="BL326" s="84">
        <f t="shared" si="385"/>
        <v>0</v>
      </c>
      <c r="BM326" s="84">
        <f t="shared" si="385"/>
        <v>0</v>
      </c>
      <c r="BN326" s="84">
        <f t="shared" si="385"/>
        <v>0</v>
      </c>
      <c r="BO326" s="84">
        <f t="shared" si="385"/>
        <v>0</v>
      </c>
      <c r="BP326" s="84">
        <f t="shared" si="385"/>
        <v>0</v>
      </c>
      <c r="BQ326" s="84">
        <f t="shared" si="385"/>
        <v>0</v>
      </c>
      <c r="BR326" s="84">
        <f t="shared" si="385"/>
        <v>0</v>
      </c>
      <c r="BS326" s="84">
        <f t="shared" si="385"/>
        <v>0</v>
      </c>
      <c r="BT326" s="84">
        <f t="shared" si="385"/>
        <v>0</v>
      </c>
      <c r="BU326" s="84">
        <f t="shared" si="385"/>
        <v>0</v>
      </c>
      <c r="BV326" s="84">
        <f t="shared" si="385"/>
        <v>1208.3</v>
      </c>
      <c r="BW326" s="84">
        <f t="shared" si="385"/>
        <v>0</v>
      </c>
      <c r="BX326" s="82">
        <f t="shared" ref="BX326" si="387">BW326/BV326*100</f>
        <v>0</v>
      </c>
      <c r="BY326" s="84">
        <f t="shared" si="385"/>
        <v>0</v>
      </c>
      <c r="BZ326" s="84">
        <f t="shared" si="385"/>
        <v>0</v>
      </c>
      <c r="CA326" s="84">
        <f t="shared" si="385"/>
        <v>0</v>
      </c>
      <c r="CB326" s="84">
        <f t="shared" si="385"/>
        <v>460.7</v>
      </c>
      <c r="CC326" s="84">
        <f t="shared" si="385"/>
        <v>0</v>
      </c>
      <c r="CD326" s="84">
        <f t="shared" si="385"/>
        <v>0</v>
      </c>
      <c r="CE326" s="84">
        <f t="shared" si="385"/>
        <v>11278.9</v>
      </c>
      <c r="CF326" s="84">
        <f t="shared" si="385"/>
        <v>0</v>
      </c>
      <c r="CG326" s="84">
        <f t="shared" si="385"/>
        <v>0</v>
      </c>
      <c r="CH326" s="84">
        <f t="shared" ref="CH326:CV326" si="388">CH327+CH328+CH329+CH330+CH331+CH332+CH333+CH334+CH335+CH336+CH337+CH338+CH339</f>
        <v>0</v>
      </c>
      <c r="CI326" s="84">
        <f t="shared" si="388"/>
        <v>0</v>
      </c>
      <c r="CJ326" s="84">
        <f t="shared" si="388"/>
        <v>0</v>
      </c>
      <c r="CK326" s="84">
        <f t="shared" si="388"/>
        <v>0</v>
      </c>
      <c r="CL326" s="84">
        <f t="shared" si="388"/>
        <v>0</v>
      </c>
      <c r="CM326" s="84">
        <f t="shared" si="388"/>
        <v>0</v>
      </c>
      <c r="CN326" s="84">
        <f t="shared" si="388"/>
        <v>17493.599999999999</v>
      </c>
      <c r="CO326" s="84">
        <f t="shared" si="388"/>
        <v>5725.6607000000004</v>
      </c>
      <c r="CP326" s="84">
        <f t="shared" si="67"/>
        <v>32.730030982759409</v>
      </c>
      <c r="CQ326" s="84">
        <f t="shared" si="388"/>
        <v>0</v>
      </c>
      <c r="CR326" s="84">
        <f t="shared" si="388"/>
        <v>0</v>
      </c>
      <c r="CS326" s="84">
        <f t="shared" si="388"/>
        <v>0</v>
      </c>
      <c r="CT326" s="84">
        <f t="shared" si="388"/>
        <v>0</v>
      </c>
      <c r="CU326" s="84">
        <f t="shared" si="388"/>
        <v>0</v>
      </c>
      <c r="CV326" s="84">
        <f t="shared" si="388"/>
        <v>0</v>
      </c>
      <c r="CW326" s="84">
        <f t="shared" ref="CW326:CY326" si="389">CW327+CW328+CW329+CW330+CW331+CW332+CW333+CW334+CW335+CW336+CW337+CW338+CW339</f>
        <v>1279.5</v>
      </c>
      <c r="CX326" s="84">
        <f t="shared" si="389"/>
        <v>0</v>
      </c>
      <c r="CY326" s="84">
        <f t="shared" si="389"/>
        <v>0</v>
      </c>
      <c r="CZ326" s="84">
        <f t="shared" ref="CZ326:DB326" si="390">CZ327+CZ328+CZ329+CZ330+CZ331+CZ332+CZ333+CZ334+CZ335+CZ336+CZ337+CZ338+CZ339</f>
        <v>0</v>
      </c>
      <c r="DA326" s="84">
        <f t="shared" si="390"/>
        <v>0</v>
      </c>
      <c r="DB326" s="84">
        <f t="shared" si="390"/>
        <v>0</v>
      </c>
      <c r="DC326" s="84">
        <f t="shared" ref="DC326:DE326" si="391">DC327+DC328+DC329+DC330+DC331+DC332+DC333+DC334+DC335+DC336+DC337+DC338+DC339</f>
        <v>1890.4</v>
      </c>
      <c r="DD326" s="84">
        <f t="shared" si="391"/>
        <v>0</v>
      </c>
      <c r="DE326" s="84">
        <f t="shared" si="391"/>
        <v>0</v>
      </c>
      <c r="DF326" s="84">
        <f t="shared" ref="DF326:DH326" si="392">DF327+DF328+DF329+DF330+DF331+DF332+DF333+DF334+DF335+DF336+DF337+DF338+DF339</f>
        <v>4706.2</v>
      </c>
      <c r="DG326" s="84">
        <f t="shared" si="392"/>
        <v>0</v>
      </c>
      <c r="DH326" s="84">
        <f t="shared" si="392"/>
        <v>0</v>
      </c>
    </row>
    <row r="327" spans="1:112" s="35" customFormat="1" ht="16.5" customHeight="1" x14ac:dyDescent="0.25">
      <c r="A327" s="59" t="s">
        <v>388</v>
      </c>
      <c r="B327" s="119">
        <f t="shared" si="321"/>
        <v>183097.30000000002</v>
      </c>
      <c r="C327" s="119">
        <f t="shared" si="321"/>
        <v>37542.679700000001</v>
      </c>
      <c r="D327" s="14">
        <f t="shared" si="58"/>
        <v>20.504223546715323</v>
      </c>
      <c r="E327" s="15">
        <v>1187.5</v>
      </c>
      <c r="F327" s="14"/>
      <c r="G327" s="14"/>
      <c r="H327" s="14"/>
      <c r="I327" s="14"/>
      <c r="J327" s="14"/>
      <c r="K327" s="14">
        <v>746.5</v>
      </c>
      <c r="L327" s="14">
        <v>746.47440000000006</v>
      </c>
      <c r="M327" s="15">
        <f t="shared" si="382"/>
        <v>99.99657066309446</v>
      </c>
      <c r="N327" s="14"/>
      <c r="O327" s="14"/>
      <c r="P327" s="15"/>
      <c r="Q327" s="15">
        <v>0</v>
      </c>
      <c r="R327" s="15">
        <v>0</v>
      </c>
      <c r="S327" s="14"/>
      <c r="T327" s="15">
        <v>2773.3</v>
      </c>
      <c r="U327" s="15">
        <v>832</v>
      </c>
      <c r="V327" s="15">
        <f t="shared" si="383"/>
        <v>30.000360581256984</v>
      </c>
      <c r="W327" s="15"/>
      <c r="X327" s="15"/>
      <c r="Y327" s="14"/>
      <c r="Z327" s="15"/>
      <c r="AA327" s="15"/>
      <c r="AB327" s="14"/>
      <c r="AC327" s="15"/>
      <c r="AD327" s="15"/>
      <c r="AE327" s="14"/>
      <c r="AF327" s="14"/>
      <c r="AG327" s="14"/>
      <c r="AH327" s="14"/>
      <c r="AI327" s="15">
        <v>0</v>
      </c>
      <c r="AJ327" s="15"/>
      <c r="AK327" s="14"/>
      <c r="AL327" s="15">
        <v>22718.9</v>
      </c>
      <c r="AM327" s="15">
        <v>8153.79</v>
      </c>
      <c r="AN327" s="15">
        <f t="shared" si="64"/>
        <v>35.889897838363652</v>
      </c>
      <c r="AO327" s="15">
        <v>105506.1</v>
      </c>
      <c r="AP327" s="15">
        <v>17714.50346</v>
      </c>
      <c r="AQ327" s="15">
        <f>AP327/AO327*100</f>
        <v>16.790027742471761</v>
      </c>
      <c r="AR327" s="15">
        <v>9674.7999999999993</v>
      </c>
      <c r="AS327" s="15">
        <v>2904.4</v>
      </c>
      <c r="AT327" s="15">
        <f>AS327/AR327*100</f>
        <v>30.020258816719732</v>
      </c>
      <c r="AU327" s="15"/>
      <c r="AV327" s="15"/>
      <c r="AW327" s="15"/>
      <c r="AX327" s="15"/>
      <c r="AY327" s="15"/>
      <c r="AZ327" s="15"/>
      <c r="BA327" s="15">
        <v>3380.9</v>
      </c>
      <c r="BB327" s="15">
        <v>1465.85114</v>
      </c>
      <c r="BC327" s="15">
        <f t="shared" si="82"/>
        <v>43.356832204442604</v>
      </c>
      <c r="BD327" s="15"/>
      <c r="BE327" s="100"/>
      <c r="BF327" s="14"/>
      <c r="BG327" s="15"/>
      <c r="BH327" s="100"/>
      <c r="BI327" s="14"/>
      <c r="BJ327" s="15"/>
      <c r="BK327" s="100"/>
      <c r="BL327" s="100"/>
      <c r="BM327" s="15"/>
      <c r="BN327" s="100"/>
      <c r="BO327" s="100"/>
      <c r="BP327" s="15"/>
      <c r="BQ327" s="100"/>
      <c r="BR327" s="100"/>
      <c r="BS327" s="15"/>
      <c r="BT327" s="100"/>
      <c r="BU327" s="100"/>
      <c r="BV327" s="15"/>
      <c r="BW327" s="109"/>
      <c r="BX327" s="14"/>
      <c r="BY327" s="15"/>
      <c r="BZ327" s="100"/>
      <c r="CA327" s="100"/>
      <c r="CB327" s="15">
        <v>460.7</v>
      </c>
      <c r="CC327" s="100"/>
      <c r="CD327" s="100"/>
      <c r="CE327" s="15">
        <v>11278.9</v>
      </c>
      <c r="CF327" s="100"/>
      <c r="CG327" s="100"/>
      <c r="CH327" s="15"/>
      <c r="CI327" s="100"/>
      <c r="CJ327" s="100"/>
      <c r="CK327" s="15"/>
      <c r="CL327" s="100"/>
      <c r="CM327" s="100"/>
      <c r="CN327" s="15">
        <v>17493.599999999999</v>
      </c>
      <c r="CO327" s="15">
        <v>5725.6607000000004</v>
      </c>
      <c r="CP327" s="15">
        <f t="shared" si="67"/>
        <v>32.730030982759409</v>
      </c>
      <c r="CQ327" s="15"/>
      <c r="CR327" s="100"/>
      <c r="CS327" s="100"/>
      <c r="CT327" s="15"/>
      <c r="CU327" s="100"/>
      <c r="CV327" s="100"/>
      <c r="CW327" s="15">
        <v>1279.5</v>
      </c>
      <c r="CX327" s="100"/>
      <c r="CY327" s="100"/>
      <c r="CZ327" s="15"/>
      <c r="DA327" s="100"/>
      <c r="DB327" s="100"/>
      <c r="DC327" s="15">
        <v>1890.4</v>
      </c>
      <c r="DD327" s="100"/>
      <c r="DE327" s="100"/>
      <c r="DF327" s="15">
        <v>4706.2</v>
      </c>
      <c r="DG327" s="100"/>
      <c r="DH327" s="100"/>
    </row>
    <row r="328" spans="1:112" s="35" customFormat="1" ht="15.75" x14ac:dyDescent="0.25">
      <c r="A328" s="59" t="s">
        <v>657</v>
      </c>
      <c r="B328" s="119">
        <f t="shared" si="321"/>
        <v>1000</v>
      </c>
      <c r="C328" s="119">
        <f t="shared" si="321"/>
        <v>0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5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>
        <v>1000</v>
      </c>
      <c r="AG328" s="14"/>
      <c r="AH328" s="14"/>
      <c r="AI328" s="14"/>
      <c r="AJ328" s="14"/>
      <c r="AK328" s="14"/>
      <c r="AL328" s="108"/>
      <c r="AM328" s="108"/>
      <c r="AN328" s="108"/>
      <c r="AO328" s="14"/>
      <c r="AP328" s="14"/>
      <c r="AQ328" s="101"/>
      <c r="AR328" s="14"/>
      <c r="AS328" s="14"/>
      <c r="AT328" s="101"/>
      <c r="AU328" s="14"/>
      <c r="AV328" s="14"/>
      <c r="AW328" s="101"/>
      <c r="AX328" s="14"/>
      <c r="AY328" s="14"/>
      <c r="AZ328" s="101"/>
      <c r="BA328" s="14"/>
      <c r="BB328" s="14"/>
      <c r="BC328" s="101"/>
      <c r="BD328" s="14"/>
      <c r="BE328" s="14"/>
      <c r="BF328" s="14"/>
      <c r="BG328" s="14"/>
      <c r="BH328" s="14"/>
      <c r="BI328" s="14"/>
      <c r="BJ328" s="14"/>
      <c r="BK328" s="14"/>
      <c r="BL328" s="101"/>
      <c r="BM328" s="14"/>
      <c r="BN328" s="14"/>
      <c r="BO328" s="101"/>
      <c r="BP328" s="14"/>
      <c r="BQ328" s="14"/>
      <c r="BR328" s="101"/>
      <c r="BS328" s="14"/>
      <c r="BT328" s="14"/>
      <c r="BU328" s="101"/>
      <c r="BV328" s="14"/>
      <c r="BW328" s="14"/>
      <c r="BX328" s="14"/>
      <c r="BY328" s="14"/>
      <c r="BZ328" s="14"/>
      <c r="CA328" s="101"/>
      <c r="CB328" s="14"/>
      <c r="CC328" s="14"/>
      <c r="CD328" s="101"/>
      <c r="CE328" s="14"/>
      <c r="CF328" s="14"/>
      <c r="CG328" s="101"/>
      <c r="CH328" s="14"/>
      <c r="CI328" s="14"/>
      <c r="CJ328" s="101"/>
      <c r="CK328" s="15"/>
      <c r="CL328" s="14"/>
      <c r="CM328" s="101"/>
      <c r="CN328" s="15"/>
      <c r="CO328" s="14"/>
      <c r="CP328" s="101"/>
      <c r="CQ328" s="15"/>
      <c r="CR328" s="14"/>
      <c r="CS328" s="101"/>
      <c r="CT328" s="15"/>
      <c r="CU328" s="14"/>
      <c r="CV328" s="101"/>
      <c r="CW328" s="15"/>
      <c r="CX328" s="14"/>
      <c r="CY328" s="101"/>
      <c r="CZ328" s="15"/>
      <c r="DA328" s="14"/>
      <c r="DB328" s="101"/>
      <c r="DC328" s="15"/>
      <c r="DD328" s="14"/>
      <c r="DE328" s="101"/>
      <c r="DF328" s="15"/>
      <c r="DG328" s="14"/>
      <c r="DH328" s="101"/>
    </row>
    <row r="329" spans="1:112" s="35" customFormat="1" ht="15.75" x14ac:dyDescent="0.25">
      <c r="A329" s="59" t="s">
        <v>658</v>
      </c>
      <c r="B329" s="119">
        <f t="shared" si="321"/>
        <v>0</v>
      </c>
      <c r="C329" s="119">
        <f t="shared" si="321"/>
        <v>0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5"/>
      <c r="N329" s="14"/>
      <c r="O329" s="14"/>
      <c r="P329" s="14"/>
      <c r="Q329" s="14"/>
      <c r="R329" s="14"/>
      <c r="S329" s="14"/>
      <c r="T329" s="15"/>
      <c r="U329" s="15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08"/>
      <c r="AM329" s="108"/>
      <c r="AN329" s="108"/>
      <c r="AO329" s="14"/>
      <c r="AP329" s="14"/>
      <c r="AQ329" s="101"/>
      <c r="AR329" s="14"/>
      <c r="AS329" s="14"/>
      <c r="AT329" s="101"/>
      <c r="AU329" s="14"/>
      <c r="AV329" s="14"/>
      <c r="AW329" s="101"/>
      <c r="AX329" s="14"/>
      <c r="AY329" s="14"/>
      <c r="AZ329" s="101"/>
      <c r="BA329" s="14"/>
      <c r="BB329" s="14"/>
      <c r="BC329" s="101"/>
      <c r="BD329" s="14"/>
      <c r="BE329" s="14"/>
      <c r="BF329" s="14"/>
      <c r="BG329" s="14"/>
      <c r="BH329" s="14"/>
      <c r="BI329" s="14"/>
      <c r="BJ329" s="14"/>
      <c r="BK329" s="14"/>
      <c r="BL329" s="101"/>
      <c r="BM329" s="14"/>
      <c r="BN329" s="14"/>
      <c r="BO329" s="101"/>
      <c r="BP329" s="14"/>
      <c r="BQ329" s="14"/>
      <c r="BR329" s="101"/>
      <c r="BS329" s="14"/>
      <c r="BT329" s="14"/>
      <c r="BU329" s="101"/>
      <c r="BV329" s="14"/>
      <c r="BW329" s="14"/>
      <c r="BX329" s="14"/>
      <c r="BY329" s="14"/>
      <c r="BZ329" s="14"/>
      <c r="CA329" s="101"/>
      <c r="CB329" s="14"/>
      <c r="CC329" s="14"/>
      <c r="CD329" s="101"/>
      <c r="CE329" s="14"/>
      <c r="CF329" s="14"/>
      <c r="CG329" s="101"/>
      <c r="CH329" s="14"/>
      <c r="CI329" s="14"/>
      <c r="CJ329" s="101"/>
      <c r="CK329" s="15"/>
      <c r="CL329" s="14"/>
      <c r="CM329" s="101"/>
      <c r="CN329" s="15"/>
      <c r="CO329" s="14"/>
      <c r="CP329" s="101"/>
      <c r="CQ329" s="15"/>
      <c r="CR329" s="14"/>
      <c r="CS329" s="101"/>
      <c r="CT329" s="15"/>
      <c r="CU329" s="14"/>
      <c r="CV329" s="101"/>
      <c r="CW329" s="15"/>
      <c r="CX329" s="14"/>
      <c r="CY329" s="101"/>
      <c r="CZ329" s="15"/>
      <c r="DA329" s="14"/>
      <c r="DB329" s="101"/>
      <c r="DC329" s="15"/>
      <c r="DD329" s="14"/>
      <c r="DE329" s="101"/>
      <c r="DF329" s="15"/>
      <c r="DG329" s="14"/>
      <c r="DH329" s="101"/>
    </row>
    <row r="330" spans="1:112" s="35" customFormat="1" ht="15.75" x14ac:dyDescent="0.25">
      <c r="A330" s="59" t="s">
        <v>659</v>
      </c>
      <c r="B330" s="119">
        <f t="shared" si="321"/>
        <v>991.18</v>
      </c>
      <c r="C330" s="119">
        <f t="shared" si="321"/>
        <v>0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5"/>
      <c r="N330" s="14"/>
      <c r="O330" s="14"/>
      <c r="P330" s="14"/>
      <c r="Q330" s="14"/>
      <c r="R330" s="14"/>
      <c r="S330" s="14"/>
      <c r="T330" s="15"/>
      <c r="U330" s="15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>
        <v>991.18</v>
      </c>
      <c r="AG330" s="14"/>
      <c r="AH330" s="14"/>
      <c r="AI330" s="14"/>
      <c r="AJ330" s="14"/>
      <c r="AK330" s="14"/>
      <c r="AL330" s="108"/>
      <c r="AM330" s="108"/>
      <c r="AN330" s="108"/>
      <c r="AO330" s="14"/>
      <c r="AP330" s="14"/>
      <c r="AQ330" s="101"/>
      <c r="AR330" s="14"/>
      <c r="AS330" s="14"/>
      <c r="AT330" s="101"/>
      <c r="AU330" s="14"/>
      <c r="AV330" s="14"/>
      <c r="AW330" s="101"/>
      <c r="AX330" s="14"/>
      <c r="AY330" s="14"/>
      <c r="AZ330" s="101"/>
      <c r="BA330" s="14"/>
      <c r="BB330" s="14"/>
      <c r="BC330" s="101"/>
      <c r="BD330" s="14"/>
      <c r="BE330" s="14"/>
      <c r="BF330" s="14"/>
      <c r="BG330" s="14"/>
      <c r="BH330" s="14"/>
      <c r="BI330" s="14"/>
      <c r="BJ330" s="14"/>
      <c r="BK330" s="14"/>
      <c r="BL330" s="101"/>
      <c r="BM330" s="14"/>
      <c r="BN330" s="14"/>
      <c r="BO330" s="101"/>
      <c r="BP330" s="14"/>
      <c r="BQ330" s="14"/>
      <c r="BR330" s="101"/>
      <c r="BS330" s="14"/>
      <c r="BT330" s="14"/>
      <c r="BU330" s="101"/>
      <c r="BV330" s="14"/>
      <c r="BW330" s="14"/>
      <c r="BX330" s="14"/>
      <c r="BY330" s="14"/>
      <c r="BZ330" s="14"/>
      <c r="CA330" s="101"/>
      <c r="CB330" s="14"/>
      <c r="CC330" s="14"/>
      <c r="CD330" s="101"/>
      <c r="CE330" s="14"/>
      <c r="CF330" s="14"/>
      <c r="CG330" s="101"/>
      <c r="CH330" s="14"/>
      <c r="CI330" s="14"/>
      <c r="CJ330" s="101"/>
      <c r="CK330" s="15"/>
      <c r="CL330" s="14"/>
      <c r="CM330" s="101"/>
      <c r="CN330" s="15"/>
      <c r="CO330" s="14"/>
      <c r="CP330" s="101"/>
      <c r="CQ330" s="15"/>
      <c r="CR330" s="14"/>
      <c r="CS330" s="101"/>
      <c r="CT330" s="15"/>
      <c r="CU330" s="14"/>
      <c r="CV330" s="101"/>
      <c r="CW330" s="15"/>
      <c r="CX330" s="14"/>
      <c r="CY330" s="101"/>
      <c r="CZ330" s="15"/>
      <c r="DA330" s="14"/>
      <c r="DB330" s="101"/>
      <c r="DC330" s="15"/>
      <c r="DD330" s="14"/>
      <c r="DE330" s="101"/>
      <c r="DF330" s="15"/>
      <c r="DG330" s="14"/>
      <c r="DH330" s="101"/>
    </row>
    <row r="331" spans="1:112" s="35" customFormat="1" ht="15.75" x14ac:dyDescent="0.25">
      <c r="A331" s="59" t="s">
        <v>660</v>
      </c>
      <c r="B331" s="119">
        <f t="shared" si="321"/>
        <v>2110.9644699999999</v>
      </c>
      <c r="C331" s="119">
        <f t="shared" si="321"/>
        <v>0</v>
      </c>
      <c r="D331" s="14">
        <f>C331/B331*100</f>
        <v>0</v>
      </c>
      <c r="E331" s="14"/>
      <c r="F331" s="14"/>
      <c r="G331" s="14"/>
      <c r="H331" s="14"/>
      <c r="I331" s="14"/>
      <c r="J331" s="14"/>
      <c r="K331" s="14"/>
      <c r="L331" s="14"/>
      <c r="M331" s="15"/>
      <c r="N331" s="14"/>
      <c r="O331" s="14"/>
      <c r="P331" s="14"/>
      <c r="Q331" s="14"/>
      <c r="R331" s="14"/>
      <c r="S331" s="14"/>
      <c r="T331" s="15"/>
      <c r="U331" s="15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>
        <v>902.66446999999994</v>
      </c>
      <c r="AG331" s="14"/>
      <c r="AH331" s="14"/>
      <c r="AI331" s="14"/>
      <c r="AJ331" s="14"/>
      <c r="AK331" s="14"/>
      <c r="AL331" s="108"/>
      <c r="AM331" s="108"/>
      <c r="AN331" s="108"/>
      <c r="AO331" s="14"/>
      <c r="AP331" s="14"/>
      <c r="AQ331" s="101"/>
      <c r="AR331" s="14"/>
      <c r="AS331" s="14"/>
      <c r="AT331" s="101"/>
      <c r="AU331" s="14"/>
      <c r="AV331" s="14"/>
      <c r="AW331" s="101"/>
      <c r="AX331" s="14"/>
      <c r="AY331" s="14"/>
      <c r="AZ331" s="101"/>
      <c r="BA331" s="14"/>
      <c r="BB331" s="14"/>
      <c r="BC331" s="101"/>
      <c r="BD331" s="14"/>
      <c r="BE331" s="14"/>
      <c r="BF331" s="14"/>
      <c r="BG331" s="14"/>
      <c r="BH331" s="14"/>
      <c r="BI331" s="14"/>
      <c r="BJ331" s="14"/>
      <c r="BK331" s="14"/>
      <c r="BL331" s="101"/>
      <c r="BM331" s="14"/>
      <c r="BN331" s="14"/>
      <c r="BO331" s="101"/>
      <c r="BP331" s="14"/>
      <c r="BQ331" s="14"/>
      <c r="BR331" s="101"/>
      <c r="BS331" s="14"/>
      <c r="BT331" s="14"/>
      <c r="BU331" s="101"/>
      <c r="BV331" s="15">
        <v>1208.3</v>
      </c>
      <c r="BW331" s="14"/>
      <c r="BX331" s="101"/>
      <c r="BY331" s="14"/>
      <c r="BZ331" s="14"/>
      <c r="CA331" s="101"/>
      <c r="CB331" s="14"/>
      <c r="CC331" s="14"/>
      <c r="CD331" s="101"/>
      <c r="CE331" s="14"/>
      <c r="CF331" s="14"/>
      <c r="CG331" s="101"/>
      <c r="CH331" s="14"/>
      <c r="CI331" s="14"/>
      <c r="CJ331" s="101"/>
      <c r="CK331" s="15"/>
      <c r="CL331" s="14"/>
      <c r="CM331" s="101"/>
      <c r="CN331" s="15"/>
      <c r="CO331" s="14"/>
      <c r="CP331" s="101"/>
      <c r="CQ331" s="15"/>
      <c r="CR331" s="14"/>
      <c r="CS331" s="101"/>
      <c r="CT331" s="15"/>
      <c r="CU331" s="14"/>
      <c r="CV331" s="101"/>
      <c r="CW331" s="15"/>
      <c r="CX331" s="14"/>
      <c r="CY331" s="101"/>
      <c r="CZ331" s="15"/>
      <c r="DA331" s="14"/>
      <c r="DB331" s="101"/>
      <c r="DC331" s="15"/>
      <c r="DD331" s="14"/>
      <c r="DE331" s="101"/>
      <c r="DF331" s="15"/>
      <c r="DG331" s="14"/>
      <c r="DH331" s="101"/>
    </row>
    <row r="332" spans="1:112" s="35" customFormat="1" ht="15.75" x14ac:dyDescent="0.25">
      <c r="A332" s="59" t="s">
        <v>661</v>
      </c>
      <c r="B332" s="119">
        <f t="shared" si="321"/>
        <v>55153.47</v>
      </c>
      <c r="C332" s="119">
        <f t="shared" si="321"/>
        <v>2643.8635600000002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5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08"/>
      <c r="AM332" s="108"/>
      <c r="AN332" s="108"/>
      <c r="AO332" s="14"/>
      <c r="AP332" s="14"/>
      <c r="AQ332" s="101"/>
      <c r="AR332" s="14"/>
      <c r="AS332" s="14"/>
      <c r="AT332" s="101"/>
      <c r="AU332" s="14"/>
      <c r="AV332" s="14"/>
      <c r="AW332" s="101"/>
      <c r="AX332" s="14"/>
      <c r="AY332" s="14"/>
      <c r="AZ332" s="101"/>
      <c r="BA332" s="14"/>
      <c r="BB332" s="14"/>
      <c r="BC332" s="101"/>
      <c r="BD332" s="14">
        <v>55153.47</v>
      </c>
      <c r="BE332" s="14">
        <v>2643.8635600000002</v>
      </c>
      <c r="BF332" s="14">
        <f>BE332/BD332*100</f>
        <v>4.7936486317180043</v>
      </c>
      <c r="BG332" s="14"/>
      <c r="BH332" s="14"/>
      <c r="BI332" s="14"/>
      <c r="BJ332" s="14"/>
      <c r="BK332" s="14"/>
      <c r="BL332" s="101"/>
      <c r="BM332" s="14"/>
      <c r="BN332" s="14"/>
      <c r="BO332" s="101"/>
      <c r="BP332" s="14"/>
      <c r="BQ332" s="14"/>
      <c r="BR332" s="101"/>
      <c r="BS332" s="14"/>
      <c r="BT332" s="14"/>
      <c r="BU332" s="101"/>
      <c r="BV332" s="14"/>
      <c r="BW332" s="14"/>
      <c r="BX332" s="101"/>
      <c r="BY332" s="14"/>
      <c r="BZ332" s="14"/>
      <c r="CA332" s="101"/>
      <c r="CB332" s="14"/>
      <c r="CC332" s="14"/>
      <c r="CD332" s="101"/>
      <c r="CE332" s="14"/>
      <c r="CF332" s="14"/>
      <c r="CG332" s="101"/>
      <c r="CH332" s="14"/>
      <c r="CI332" s="14"/>
      <c r="CJ332" s="101"/>
      <c r="CK332" s="15"/>
      <c r="CL332" s="14"/>
      <c r="CM332" s="101"/>
      <c r="CN332" s="15"/>
      <c r="CO332" s="14"/>
      <c r="CP332" s="101"/>
      <c r="CQ332" s="15"/>
      <c r="CR332" s="14"/>
      <c r="CS332" s="101"/>
      <c r="CT332" s="15"/>
      <c r="CU332" s="14"/>
      <c r="CV332" s="101"/>
      <c r="CW332" s="15"/>
      <c r="CX332" s="14"/>
      <c r="CY332" s="101"/>
      <c r="CZ332" s="15"/>
      <c r="DA332" s="14"/>
      <c r="DB332" s="101"/>
      <c r="DC332" s="15"/>
      <c r="DD332" s="14"/>
      <c r="DE332" s="101"/>
      <c r="DF332" s="15"/>
      <c r="DG332" s="14"/>
      <c r="DH332" s="101"/>
    </row>
    <row r="333" spans="1:112" s="35" customFormat="1" ht="15.75" x14ac:dyDescent="0.25">
      <c r="A333" s="59" t="s">
        <v>662</v>
      </c>
      <c r="B333" s="119">
        <f t="shared" si="321"/>
        <v>0</v>
      </c>
      <c r="C333" s="119">
        <f t="shared" si="321"/>
        <v>0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5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08"/>
      <c r="AM333" s="108"/>
      <c r="AN333" s="108"/>
      <c r="AO333" s="14"/>
      <c r="AP333" s="14"/>
      <c r="AQ333" s="101"/>
      <c r="AR333" s="14"/>
      <c r="AS333" s="14"/>
      <c r="AT333" s="101"/>
      <c r="AU333" s="14"/>
      <c r="AV333" s="14"/>
      <c r="AW333" s="101"/>
      <c r="AX333" s="14"/>
      <c r="AY333" s="14"/>
      <c r="AZ333" s="101"/>
      <c r="BA333" s="14"/>
      <c r="BB333" s="14"/>
      <c r="BC333" s="101"/>
      <c r="BD333" s="14"/>
      <c r="BE333" s="14"/>
      <c r="BF333" s="101"/>
      <c r="BG333" s="14"/>
      <c r="BH333" s="14"/>
      <c r="BI333" s="14"/>
      <c r="BJ333" s="14"/>
      <c r="BK333" s="14"/>
      <c r="BL333" s="101"/>
      <c r="BM333" s="14"/>
      <c r="BN333" s="14"/>
      <c r="BO333" s="101"/>
      <c r="BP333" s="14"/>
      <c r="BQ333" s="14"/>
      <c r="BR333" s="101"/>
      <c r="BS333" s="14"/>
      <c r="BT333" s="14"/>
      <c r="BU333" s="101"/>
      <c r="BV333" s="14"/>
      <c r="BW333" s="14"/>
      <c r="BX333" s="101"/>
      <c r="BY333" s="14"/>
      <c r="BZ333" s="14"/>
      <c r="CA333" s="101"/>
      <c r="CB333" s="14"/>
      <c r="CC333" s="14"/>
      <c r="CD333" s="101"/>
      <c r="CE333" s="14"/>
      <c r="CF333" s="14"/>
      <c r="CG333" s="101"/>
      <c r="CH333" s="14"/>
      <c r="CI333" s="14"/>
      <c r="CJ333" s="101"/>
      <c r="CK333" s="15"/>
      <c r="CL333" s="14"/>
      <c r="CM333" s="101"/>
      <c r="CN333" s="15"/>
      <c r="CO333" s="14"/>
      <c r="CP333" s="101"/>
      <c r="CQ333" s="15"/>
      <c r="CR333" s="14"/>
      <c r="CS333" s="101"/>
      <c r="CT333" s="15"/>
      <c r="CU333" s="14"/>
      <c r="CV333" s="101"/>
      <c r="CW333" s="15"/>
      <c r="CX333" s="14"/>
      <c r="CY333" s="101"/>
      <c r="CZ333" s="15"/>
      <c r="DA333" s="14"/>
      <c r="DB333" s="101"/>
      <c r="DC333" s="15"/>
      <c r="DD333" s="14"/>
      <c r="DE333" s="101"/>
      <c r="DF333" s="15"/>
      <c r="DG333" s="14"/>
      <c r="DH333" s="101"/>
    </row>
    <row r="334" spans="1:112" s="35" customFormat="1" ht="15.75" x14ac:dyDescent="0.25">
      <c r="A334" s="59" t="s">
        <v>663</v>
      </c>
      <c r="B334" s="119">
        <f t="shared" ref="B334:C397" si="393">E334+H334+K334+N334+Q334+T334+W334+Z334+AC334+AF334+AI334+AL334+AO334+AR334+AU334+AX334+BA334+BD334+BG334+BJ334+BM334+BP334+BS334+BV334+BY334+CB334+CE334+CH334+CK334+CN334+CQ334+CT334+CW334+CZ334+DC334+DF334</f>
        <v>0</v>
      </c>
      <c r="C334" s="119">
        <f t="shared" si="393"/>
        <v>0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5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08"/>
      <c r="AM334" s="108"/>
      <c r="AN334" s="108"/>
      <c r="AO334" s="14"/>
      <c r="AP334" s="14"/>
      <c r="AQ334" s="101"/>
      <c r="AR334" s="14"/>
      <c r="AS334" s="14"/>
      <c r="AT334" s="101"/>
      <c r="AU334" s="14"/>
      <c r="AV334" s="14"/>
      <c r="AW334" s="101"/>
      <c r="AX334" s="14"/>
      <c r="AY334" s="14"/>
      <c r="AZ334" s="101"/>
      <c r="BA334" s="14"/>
      <c r="BB334" s="14"/>
      <c r="BC334" s="101"/>
      <c r="BD334" s="14"/>
      <c r="BE334" s="14"/>
      <c r="BF334" s="101"/>
      <c r="BG334" s="14"/>
      <c r="BH334" s="14"/>
      <c r="BI334" s="101"/>
      <c r="BJ334" s="14"/>
      <c r="BK334" s="14"/>
      <c r="BL334" s="101"/>
      <c r="BM334" s="14"/>
      <c r="BN334" s="14"/>
      <c r="BO334" s="101"/>
      <c r="BP334" s="14"/>
      <c r="BQ334" s="14"/>
      <c r="BR334" s="101"/>
      <c r="BS334" s="14"/>
      <c r="BT334" s="14"/>
      <c r="BU334" s="101"/>
      <c r="BV334" s="14"/>
      <c r="BW334" s="14"/>
      <c r="BX334" s="101"/>
      <c r="BY334" s="14"/>
      <c r="BZ334" s="14"/>
      <c r="CA334" s="101"/>
      <c r="CB334" s="14"/>
      <c r="CC334" s="14"/>
      <c r="CD334" s="101"/>
      <c r="CE334" s="14"/>
      <c r="CF334" s="14"/>
      <c r="CG334" s="101"/>
      <c r="CH334" s="14"/>
      <c r="CI334" s="14"/>
      <c r="CJ334" s="101"/>
      <c r="CK334" s="15"/>
      <c r="CL334" s="14"/>
      <c r="CM334" s="101"/>
      <c r="CN334" s="15"/>
      <c r="CO334" s="14"/>
      <c r="CP334" s="101"/>
      <c r="CQ334" s="15"/>
      <c r="CR334" s="14"/>
      <c r="CS334" s="101"/>
      <c r="CT334" s="15"/>
      <c r="CU334" s="14"/>
      <c r="CV334" s="101"/>
      <c r="CW334" s="15"/>
      <c r="CX334" s="14"/>
      <c r="CY334" s="101"/>
      <c r="CZ334" s="15"/>
      <c r="DA334" s="14"/>
      <c r="DB334" s="101"/>
      <c r="DC334" s="15"/>
      <c r="DD334" s="14"/>
      <c r="DE334" s="101"/>
      <c r="DF334" s="15"/>
      <c r="DG334" s="14"/>
      <c r="DH334" s="101"/>
    </row>
    <row r="335" spans="1:112" s="35" customFormat="1" ht="15.75" x14ac:dyDescent="0.25">
      <c r="A335" s="59" t="s">
        <v>457</v>
      </c>
      <c r="B335" s="119">
        <f t="shared" si="393"/>
        <v>0</v>
      </c>
      <c r="C335" s="119">
        <f t="shared" si="393"/>
        <v>0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5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08"/>
      <c r="AM335" s="108"/>
      <c r="AN335" s="108"/>
      <c r="AO335" s="14"/>
      <c r="AP335" s="14"/>
      <c r="AQ335" s="101"/>
      <c r="AR335" s="14"/>
      <c r="AS335" s="14"/>
      <c r="AT335" s="101"/>
      <c r="AU335" s="14"/>
      <c r="AV335" s="14"/>
      <c r="AW335" s="101"/>
      <c r="AX335" s="14"/>
      <c r="AY335" s="14"/>
      <c r="AZ335" s="101"/>
      <c r="BA335" s="14"/>
      <c r="BB335" s="14"/>
      <c r="BC335" s="101"/>
      <c r="BD335" s="14"/>
      <c r="BE335" s="14"/>
      <c r="BF335" s="101"/>
      <c r="BG335" s="14"/>
      <c r="BH335" s="14"/>
      <c r="BI335" s="101"/>
      <c r="BJ335" s="14"/>
      <c r="BK335" s="14"/>
      <c r="BL335" s="101"/>
      <c r="BM335" s="14"/>
      <c r="BN335" s="14"/>
      <c r="BO335" s="101"/>
      <c r="BP335" s="14"/>
      <c r="BQ335" s="14"/>
      <c r="BR335" s="101"/>
      <c r="BS335" s="14"/>
      <c r="BT335" s="14"/>
      <c r="BU335" s="101"/>
      <c r="BV335" s="14"/>
      <c r="BW335" s="14"/>
      <c r="BX335" s="101"/>
      <c r="BY335" s="14"/>
      <c r="BZ335" s="14"/>
      <c r="CA335" s="101"/>
      <c r="CB335" s="14"/>
      <c r="CC335" s="14"/>
      <c r="CD335" s="101"/>
      <c r="CE335" s="14"/>
      <c r="CF335" s="14"/>
      <c r="CG335" s="101"/>
      <c r="CH335" s="14"/>
      <c r="CI335" s="14"/>
      <c r="CJ335" s="101"/>
      <c r="CK335" s="15"/>
      <c r="CL335" s="14"/>
      <c r="CM335" s="101"/>
      <c r="CN335" s="15"/>
      <c r="CO335" s="14"/>
      <c r="CP335" s="101"/>
      <c r="CQ335" s="15"/>
      <c r="CR335" s="14"/>
      <c r="CS335" s="101"/>
      <c r="CT335" s="15"/>
      <c r="CU335" s="14"/>
      <c r="CV335" s="101"/>
      <c r="CW335" s="15"/>
      <c r="CX335" s="14"/>
      <c r="CY335" s="101"/>
      <c r="CZ335" s="15"/>
      <c r="DA335" s="14"/>
      <c r="DB335" s="101"/>
      <c r="DC335" s="15"/>
      <c r="DD335" s="14"/>
      <c r="DE335" s="101"/>
      <c r="DF335" s="15"/>
      <c r="DG335" s="14"/>
      <c r="DH335" s="101"/>
    </row>
    <row r="336" spans="1:112" s="35" customFormat="1" ht="15.75" x14ac:dyDescent="0.25">
      <c r="A336" s="59" t="s">
        <v>458</v>
      </c>
      <c r="B336" s="119">
        <f t="shared" si="393"/>
        <v>0</v>
      </c>
      <c r="C336" s="119">
        <f t="shared" si="393"/>
        <v>0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5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08"/>
      <c r="AM336" s="108"/>
      <c r="AN336" s="108"/>
      <c r="AO336" s="14"/>
      <c r="AP336" s="14"/>
      <c r="AQ336" s="101"/>
      <c r="AR336" s="14"/>
      <c r="AS336" s="14"/>
      <c r="AT336" s="101"/>
      <c r="AU336" s="14"/>
      <c r="AV336" s="14"/>
      <c r="AW336" s="101"/>
      <c r="AX336" s="14"/>
      <c r="AY336" s="14"/>
      <c r="AZ336" s="101"/>
      <c r="BA336" s="14"/>
      <c r="BB336" s="14"/>
      <c r="BC336" s="101"/>
      <c r="BD336" s="14"/>
      <c r="BE336" s="14"/>
      <c r="BF336" s="101"/>
      <c r="BG336" s="14"/>
      <c r="BH336" s="14"/>
      <c r="BI336" s="101"/>
      <c r="BJ336" s="14"/>
      <c r="BK336" s="14"/>
      <c r="BL336" s="101"/>
      <c r="BM336" s="14"/>
      <c r="BN336" s="14"/>
      <c r="BO336" s="101"/>
      <c r="BP336" s="14"/>
      <c r="BQ336" s="14"/>
      <c r="BR336" s="101"/>
      <c r="BS336" s="14"/>
      <c r="BT336" s="14"/>
      <c r="BU336" s="101"/>
      <c r="BV336" s="14"/>
      <c r="BW336" s="14"/>
      <c r="BX336" s="14"/>
      <c r="BY336" s="14"/>
      <c r="BZ336" s="14"/>
      <c r="CA336" s="101"/>
      <c r="CB336" s="14"/>
      <c r="CC336" s="14"/>
      <c r="CD336" s="101"/>
      <c r="CE336" s="14"/>
      <c r="CF336" s="14"/>
      <c r="CG336" s="101"/>
      <c r="CH336" s="14"/>
      <c r="CI336" s="14"/>
      <c r="CJ336" s="101"/>
      <c r="CK336" s="15"/>
      <c r="CL336" s="14"/>
      <c r="CM336" s="101"/>
      <c r="CN336" s="15"/>
      <c r="CO336" s="14"/>
      <c r="CP336" s="101"/>
      <c r="CQ336" s="15"/>
      <c r="CR336" s="14"/>
      <c r="CS336" s="101"/>
      <c r="CT336" s="15"/>
      <c r="CU336" s="14"/>
      <c r="CV336" s="101"/>
      <c r="CW336" s="15"/>
      <c r="CX336" s="14"/>
      <c r="CY336" s="101"/>
      <c r="CZ336" s="15"/>
      <c r="DA336" s="14"/>
      <c r="DB336" s="101"/>
      <c r="DC336" s="15"/>
      <c r="DD336" s="14"/>
      <c r="DE336" s="101"/>
      <c r="DF336" s="15"/>
      <c r="DG336" s="14"/>
      <c r="DH336" s="101"/>
    </row>
    <row r="337" spans="1:112" s="35" customFormat="1" ht="15.75" x14ac:dyDescent="0.25">
      <c r="A337" s="59" t="s">
        <v>626</v>
      </c>
      <c r="B337" s="119">
        <f t="shared" si="393"/>
        <v>0</v>
      </c>
      <c r="C337" s="119">
        <f t="shared" si="393"/>
        <v>0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5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08"/>
      <c r="AM337" s="108"/>
      <c r="AN337" s="108"/>
      <c r="AO337" s="14"/>
      <c r="AP337" s="14"/>
      <c r="AQ337" s="101"/>
      <c r="AR337" s="14"/>
      <c r="AS337" s="14"/>
      <c r="AT337" s="101"/>
      <c r="AU337" s="14"/>
      <c r="AV337" s="14"/>
      <c r="AW337" s="101"/>
      <c r="AX337" s="14"/>
      <c r="AY337" s="14"/>
      <c r="AZ337" s="101"/>
      <c r="BA337" s="14"/>
      <c r="BB337" s="14"/>
      <c r="BC337" s="101"/>
      <c r="BD337" s="14"/>
      <c r="BE337" s="14"/>
      <c r="BF337" s="101"/>
      <c r="BG337" s="14"/>
      <c r="BH337" s="14"/>
      <c r="BI337" s="101"/>
      <c r="BJ337" s="14"/>
      <c r="BK337" s="14"/>
      <c r="BL337" s="101"/>
      <c r="BM337" s="14"/>
      <c r="BN337" s="14"/>
      <c r="BO337" s="101"/>
      <c r="BP337" s="14"/>
      <c r="BQ337" s="14"/>
      <c r="BR337" s="101"/>
      <c r="BS337" s="14"/>
      <c r="BT337" s="14"/>
      <c r="BU337" s="101"/>
      <c r="BV337" s="14"/>
      <c r="BW337" s="14"/>
      <c r="BX337" s="14"/>
      <c r="BY337" s="14"/>
      <c r="BZ337" s="14"/>
      <c r="CA337" s="101"/>
      <c r="CB337" s="14"/>
      <c r="CC337" s="14"/>
      <c r="CD337" s="101"/>
      <c r="CE337" s="14"/>
      <c r="CF337" s="14"/>
      <c r="CG337" s="101"/>
      <c r="CH337" s="14"/>
      <c r="CI337" s="14"/>
      <c r="CJ337" s="101"/>
      <c r="CK337" s="15"/>
      <c r="CL337" s="14"/>
      <c r="CM337" s="101"/>
      <c r="CN337" s="15"/>
      <c r="CO337" s="14"/>
      <c r="CP337" s="101"/>
      <c r="CQ337" s="15"/>
      <c r="CR337" s="14"/>
      <c r="CS337" s="101"/>
      <c r="CT337" s="15"/>
      <c r="CU337" s="14"/>
      <c r="CV337" s="101"/>
      <c r="CW337" s="15"/>
      <c r="CX337" s="14"/>
      <c r="CY337" s="101"/>
      <c r="CZ337" s="15"/>
      <c r="DA337" s="14"/>
      <c r="DB337" s="101"/>
      <c r="DC337" s="15"/>
      <c r="DD337" s="14"/>
      <c r="DE337" s="101"/>
      <c r="DF337" s="15"/>
      <c r="DG337" s="14"/>
      <c r="DH337" s="101"/>
    </row>
    <row r="338" spans="1:112" s="35" customFormat="1" ht="15.75" x14ac:dyDescent="0.25">
      <c r="A338" s="59" t="s">
        <v>664</v>
      </c>
      <c r="B338" s="119">
        <f t="shared" si="393"/>
        <v>4835.2</v>
      </c>
      <c r="C338" s="119">
        <f t="shared" si="393"/>
        <v>0</v>
      </c>
      <c r="D338" s="14">
        <f>C338/B338*100</f>
        <v>0</v>
      </c>
      <c r="E338" s="14"/>
      <c r="F338" s="14"/>
      <c r="G338" s="14"/>
      <c r="H338" s="14"/>
      <c r="I338" s="14"/>
      <c r="J338" s="14"/>
      <c r="K338" s="14"/>
      <c r="L338" s="14"/>
      <c r="M338" s="15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>
        <v>4835.2</v>
      </c>
      <c r="AJ338" s="14"/>
      <c r="AK338" s="14">
        <f>AJ338/AI338*100</f>
        <v>0</v>
      </c>
      <c r="AL338" s="108"/>
      <c r="AM338" s="108"/>
      <c r="AN338" s="108"/>
      <c r="AO338" s="14"/>
      <c r="AP338" s="14"/>
      <c r="AQ338" s="101"/>
      <c r="AR338" s="14"/>
      <c r="AS338" s="14"/>
      <c r="AT338" s="101"/>
      <c r="AU338" s="14"/>
      <c r="AV338" s="14"/>
      <c r="AW338" s="101"/>
      <c r="AX338" s="14"/>
      <c r="AY338" s="14"/>
      <c r="AZ338" s="101"/>
      <c r="BA338" s="14"/>
      <c r="BB338" s="14"/>
      <c r="BC338" s="101"/>
      <c r="BD338" s="14"/>
      <c r="BE338" s="14"/>
      <c r="BF338" s="101"/>
      <c r="BG338" s="14"/>
      <c r="BH338" s="14"/>
      <c r="BI338" s="101"/>
      <c r="BJ338" s="14"/>
      <c r="BK338" s="14"/>
      <c r="BL338" s="101"/>
      <c r="BM338" s="14"/>
      <c r="BN338" s="14"/>
      <c r="BO338" s="101"/>
      <c r="BP338" s="14"/>
      <c r="BQ338" s="14"/>
      <c r="BR338" s="101"/>
      <c r="BS338" s="14"/>
      <c r="BT338" s="14"/>
      <c r="BU338" s="101"/>
      <c r="BV338" s="14"/>
      <c r="BW338" s="14"/>
      <c r="BX338" s="14"/>
      <c r="BY338" s="14"/>
      <c r="BZ338" s="14"/>
      <c r="CA338" s="101"/>
      <c r="CB338" s="14"/>
      <c r="CC338" s="14"/>
      <c r="CD338" s="101"/>
      <c r="CE338" s="14"/>
      <c r="CF338" s="14"/>
      <c r="CG338" s="101"/>
      <c r="CH338" s="14"/>
      <c r="CI338" s="14"/>
      <c r="CJ338" s="101"/>
      <c r="CK338" s="15"/>
      <c r="CL338" s="14"/>
      <c r="CM338" s="101"/>
      <c r="CN338" s="15"/>
      <c r="CO338" s="14"/>
      <c r="CP338" s="101"/>
      <c r="CQ338" s="15"/>
      <c r="CR338" s="14"/>
      <c r="CS338" s="101"/>
      <c r="CT338" s="15"/>
      <c r="CU338" s="14"/>
      <c r="CV338" s="101"/>
      <c r="CW338" s="15"/>
      <c r="CX338" s="14"/>
      <c r="CY338" s="101"/>
      <c r="CZ338" s="15"/>
      <c r="DA338" s="14"/>
      <c r="DB338" s="101"/>
      <c r="DC338" s="15"/>
      <c r="DD338" s="14"/>
      <c r="DE338" s="101"/>
      <c r="DF338" s="15"/>
      <c r="DG338" s="14"/>
      <c r="DH338" s="101"/>
    </row>
    <row r="339" spans="1:112" s="35" customFormat="1" ht="15.75" x14ac:dyDescent="0.25">
      <c r="A339" s="59" t="s">
        <v>459</v>
      </c>
      <c r="B339" s="119">
        <f t="shared" si="393"/>
        <v>0</v>
      </c>
      <c r="C339" s="119">
        <f t="shared" si="393"/>
        <v>0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5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08"/>
      <c r="AM339" s="108"/>
      <c r="AN339" s="108"/>
      <c r="AO339" s="14"/>
      <c r="AP339" s="14"/>
      <c r="AQ339" s="101"/>
      <c r="AR339" s="14"/>
      <c r="AS339" s="14"/>
      <c r="AT339" s="101"/>
      <c r="AU339" s="14"/>
      <c r="AV339" s="14"/>
      <c r="AW339" s="101"/>
      <c r="AX339" s="14"/>
      <c r="AY339" s="14"/>
      <c r="AZ339" s="101"/>
      <c r="BA339" s="14"/>
      <c r="BB339" s="14"/>
      <c r="BC339" s="101"/>
      <c r="BD339" s="14"/>
      <c r="BE339" s="14"/>
      <c r="BF339" s="14"/>
      <c r="BG339" s="14"/>
      <c r="BH339" s="14"/>
      <c r="BI339" s="101"/>
      <c r="BJ339" s="14"/>
      <c r="BK339" s="14"/>
      <c r="BL339" s="101"/>
      <c r="BM339" s="14"/>
      <c r="BN339" s="14"/>
      <c r="BO339" s="101"/>
      <c r="BP339" s="14"/>
      <c r="BQ339" s="14"/>
      <c r="BR339" s="101"/>
      <c r="BS339" s="14"/>
      <c r="BT339" s="14"/>
      <c r="BU339" s="101"/>
      <c r="BV339" s="14"/>
      <c r="BW339" s="14"/>
      <c r="BX339" s="14"/>
      <c r="BY339" s="14"/>
      <c r="BZ339" s="14"/>
      <c r="CA339" s="101"/>
      <c r="CB339" s="14"/>
      <c r="CC339" s="14"/>
      <c r="CD339" s="101"/>
      <c r="CE339" s="14"/>
      <c r="CF339" s="14"/>
      <c r="CG339" s="101"/>
      <c r="CH339" s="14"/>
      <c r="CI339" s="14"/>
      <c r="CJ339" s="101"/>
      <c r="CK339" s="15"/>
      <c r="CL339" s="14"/>
      <c r="CM339" s="101"/>
      <c r="CN339" s="15"/>
      <c r="CO339" s="14"/>
      <c r="CP339" s="101"/>
      <c r="CQ339" s="15"/>
      <c r="CR339" s="14"/>
      <c r="CS339" s="101"/>
      <c r="CT339" s="15"/>
      <c r="CU339" s="14"/>
      <c r="CV339" s="101"/>
      <c r="CW339" s="15"/>
      <c r="CX339" s="14"/>
      <c r="CY339" s="101"/>
      <c r="CZ339" s="15"/>
      <c r="DA339" s="14"/>
      <c r="DB339" s="101"/>
      <c r="DC339" s="15"/>
      <c r="DD339" s="14"/>
      <c r="DE339" s="101"/>
      <c r="DF339" s="15"/>
      <c r="DG339" s="14"/>
      <c r="DH339" s="101"/>
    </row>
    <row r="340" spans="1:112" s="77" customFormat="1" ht="31.5" x14ac:dyDescent="0.25">
      <c r="A340" s="78" t="s">
        <v>456</v>
      </c>
      <c r="B340" s="118">
        <f t="shared" si="393"/>
        <v>59653.917530000006</v>
      </c>
      <c r="C340" s="118">
        <f t="shared" si="393"/>
        <v>15349.894890000001</v>
      </c>
      <c r="D340" s="82">
        <f t="shared" si="58"/>
        <v>25.731578956705615</v>
      </c>
      <c r="E340" s="84">
        <f t="shared" ref="E340:AP340" si="394">E341+E342+E343+E344+E345+E346+E347+E348</f>
        <v>0</v>
      </c>
      <c r="F340" s="84">
        <f t="shared" si="394"/>
        <v>0</v>
      </c>
      <c r="G340" s="84">
        <f t="shared" si="394"/>
        <v>0</v>
      </c>
      <c r="H340" s="84">
        <f t="shared" si="394"/>
        <v>0</v>
      </c>
      <c r="I340" s="84">
        <f t="shared" si="394"/>
        <v>0</v>
      </c>
      <c r="J340" s="84">
        <f t="shared" si="394"/>
        <v>0</v>
      </c>
      <c r="K340" s="84">
        <f t="shared" si="394"/>
        <v>2016</v>
      </c>
      <c r="L340" s="84">
        <f t="shared" si="394"/>
        <v>1932</v>
      </c>
      <c r="M340" s="84">
        <f t="shared" si="382"/>
        <v>95.833333333333343</v>
      </c>
      <c r="N340" s="84">
        <f t="shared" si="394"/>
        <v>0</v>
      </c>
      <c r="O340" s="84">
        <f t="shared" si="394"/>
        <v>0</v>
      </c>
      <c r="P340" s="84"/>
      <c r="Q340" s="84">
        <f t="shared" si="394"/>
        <v>0</v>
      </c>
      <c r="R340" s="84">
        <f t="shared" si="394"/>
        <v>0</v>
      </c>
      <c r="S340" s="84">
        <f t="shared" si="394"/>
        <v>0</v>
      </c>
      <c r="T340" s="84">
        <f t="shared" si="394"/>
        <v>2820</v>
      </c>
      <c r="U340" s="84">
        <f t="shared" si="394"/>
        <v>2820</v>
      </c>
      <c r="V340" s="84">
        <f>U340/T340*100</f>
        <v>100</v>
      </c>
      <c r="W340" s="84">
        <f t="shared" si="394"/>
        <v>0</v>
      </c>
      <c r="X340" s="84">
        <f t="shared" si="394"/>
        <v>0</v>
      </c>
      <c r="Y340" s="84">
        <f t="shared" si="394"/>
        <v>0</v>
      </c>
      <c r="Z340" s="84">
        <f t="shared" si="394"/>
        <v>51.020409999999998</v>
      </c>
      <c r="AA340" s="84">
        <f t="shared" si="394"/>
        <v>51.020409999999998</v>
      </c>
      <c r="AB340" s="82">
        <f>AA340/Z340*100</f>
        <v>100</v>
      </c>
      <c r="AC340" s="84">
        <f t="shared" si="394"/>
        <v>0</v>
      </c>
      <c r="AD340" s="84">
        <f t="shared" si="394"/>
        <v>0</v>
      </c>
      <c r="AE340" s="84">
        <f t="shared" si="394"/>
        <v>0</v>
      </c>
      <c r="AF340" s="84">
        <f>SUM(AF341:AF348)</f>
        <v>2762.6971199999998</v>
      </c>
      <c r="AG340" s="84">
        <f t="shared" si="394"/>
        <v>0</v>
      </c>
      <c r="AH340" s="82"/>
      <c r="AI340" s="84">
        <f t="shared" si="394"/>
        <v>2979</v>
      </c>
      <c r="AJ340" s="84">
        <f t="shared" si="394"/>
        <v>1513.67</v>
      </c>
      <c r="AK340" s="82">
        <f t="shared" ref="AK340" si="395">AJ340/AI340*100</f>
        <v>50.81134608929171</v>
      </c>
      <c r="AL340" s="84">
        <f t="shared" si="394"/>
        <v>14796</v>
      </c>
      <c r="AM340" s="84">
        <f t="shared" si="394"/>
        <v>4262.6561700000002</v>
      </c>
      <c r="AN340" s="84">
        <f t="shared" si="64"/>
        <v>28.80951723438767</v>
      </c>
      <c r="AO340" s="84">
        <f t="shared" si="394"/>
        <v>0</v>
      </c>
      <c r="AP340" s="84">
        <f t="shared" si="394"/>
        <v>0</v>
      </c>
      <c r="AQ340" s="84">
        <f t="shared" ref="AQ340:CG340" si="396">AQ341+AQ342+AQ343+AQ344+AQ345+AQ346+AQ347+AQ348</f>
        <v>0</v>
      </c>
      <c r="AR340" s="84">
        <f t="shared" si="396"/>
        <v>0</v>
      </c>
      <c r="AS340" s="84">
        <f t="shared" si="396"/>
        <v>0</v>
      </c>
      <c r="AT340" s="84">
        <f t="shared" si="396"/>
        <v>0</v>
      </c>
      <c r="AU340" s="84">
        <f t="shared" si="396"/>
        <v>0</v>
      </c>
      <c r="AV340" s="84">
        <f t="shared" si="396"/>
        <v>0</v>
      </c>
      <c r="AW340" s="84">
        <f t="shared" si="396"/>
        <v>0</v>
      </c>
      <c r="AX340" s="84">
        <f t="shared" si="396"/>
        <v>0</v>
      </c>
      <c r="AY340" s="84">
        <f t="shared" si="396"/>
        <v>0</v>
      </c>
      <c r="AZ340" s="84">
        <f t="shared" si="396"/>
        <v>0</v>
      </c>
      <c r="BA340" s="84">
        <f t="shared" si="396"/>
        <v>5071.3</v>
      </c>
      <c r="BB340" s="84">
        <f t="shared" si="396"/>
        <v>1159.77189</v>
      </c>
      <c r="BC340" s="84">
        <f t="shared" si="82"/>
        <v>22.869321278567625</v>
      </c>
      <c r="BD340" s="84">
        <f t="shared" si="396"/>
        <v>0</v>
      </c>
      <c r="BE340" s="84">
        <f t="shared" si="396"/>
        <v>0</v>
      </c>
      <c r="BF340" s="84">
        <f t="shared" si="396"/>
        <v>0</v>
      </c>
      <c r="BG340" s="84">
        <f t="shared" si="396"/>
        <v>0</v>
      </c>
      <c r="BH340" s="84">
        <f t="shared" si="396"/>
        <v>0</v>
      </c>
      <c r="BI340" s="84">
        <f t="shared" si="396"/>
        <v>0</v>
      </c>
      <c r="BJ340" s="84">
        <f t="shared" si="396"/>
        <v>0</v>
      </c>
      <c r="BK340" s="84">
        <f t="shared" si="396"/>
        <v>0</v>
      </c>
      <c r="BL340" s="84">
        <f t="shared" si="396"/>
        <v>0</v>
      </c>
      <c r="BM340" s="84">
        <f t="shared" si="396"/>
        <v>0</v>
      </c>
      <c r="BN340" s="84">
        <f t="shared" si="396"/>
        <v>0</v>
      </c>
      <c r="BO340" s="84">
        <f t="shared" si="396"/>
        <v>0</v>
      </c>
      <c r="BP340" s="84">
        <f t="shared" si="396"/>
        <v>0</v>
      </c>
      <c r="BQ340" s="84">
        <f t="shared" si="396"/>
        <v>0</v>
      </c>
      <c r="BR340" s="82"/>
      <c r="BS340" s="84">
        <f t="shared" si="396"/>
        <v>0</v>
      </c>
      <c r="BT340" s="84">
        <f t="shared" si="396"/>
        <v>0</v>
      </c>
      <c r="BU340" s="84">
        <f t="shared" si="396"/>
        <v>0</v>
      </c>
      <c r="BV340" s="84">
        <f t="shared" si="396"/>
        <v>600.20000000000005</v>
      </c>
      <c r="BW340" s="84">
        <f t="shared" si="396"/>
        <v>600.20000000000005</v>
      </c>
      <c r="BX340" s="82">
        <f t="shared" ref="BX340:BX346" si="397">BW340/BV340*100</f>
        <v>100</v>
      </c>
      <c r="BY340" s="84">
        <f t="shared" si="396"/>
        <v>0</v>
      </c>
      <c r="BZ340" s="84">
        <f t="shared" si="396"/>
        <v>0</v>
      </c>
      <c r="CA340" s="84">
        <f t="shared" si="396"/>
        <v>0</v>
      </c>
      <c r="CB340" s="84">
        <f t="shared" si="396"/>
        <v>383.9</v>
      </c>
      <c r="CC340" s="84">
        <f t="shared" si="396"/>
        <v>0</v>
      </c>
      <c r="CD340" s="84">
        <f t="shared" si="396"/>
        <v>0</v>
      </c>
      <c r="CE340" s="84">
        <f t="shared" si="396"/>
        <v>9399.1</v>
      </c>
      <c r="CF340" s="84">
        <f t="shared" si="396"/>
        <v>0</v>
      </c>
      <c r="CG340" s="84">
        <f t="shared" si="396"/>
        <v>0</v>
      </c>
      <c r="CH340" s="84">
        <f t="shared" ref="CH340:CV340" si="398">CH341+CH342+CH343+CH344+CH345+CH346+CH347+CH348</f>
        <v>0</v>
      </c>
      <c r="CI340" s="84">
        <f t="shared" si="398"/>
        <v>0</v>
      </c>
      <c r="CJ340" s="84">
        <f t="shared" si="398"/>
        <v>0</v>
      </c>
      <c r="CK340" s="84">
        <f t="shared" si="398"/>
        <v>0</v>
      </c>
      <c r="CL340" s="84">
        <f t="shared" si="398"/>
        <v>0</v>
      </c>
      <c r="CM340" s="84">
        <f t="shared" si="398"/>
        <v>0</v>
      </c>
      <c r="CN340" s="84">
        <f t="shared" si="398"/>
        <v>8937.5</v>
      </c>
      <c r="CO340" s="84">
        <f t="shared" si="398"/>
        <v>3010.5764199999999</v>
      </c>
      <c r="CP340" s="84">
        <f t="shared" si="67"/>
        <v>33.684771132867134</v>
      </c>
      <c r="CQ340" s="84">
        <f t="shared" si="398"/>
        <v>0</v>
      </c>
      <c r="CR340" s="84">
        <f t="shared" si="398"/>
        <v>0</v>
      </c>
      <c r="CS340" s="84">
        <f t="shared" si="398"/>
        <v>0</v>
      </c>
      <c r="CT340" s="84">
        <f t="shared" si="398"/>
        <v>0</v>
      </c>
      <c r="CU340" s="84">
        <f t="shared" si="398"/>
        <v>0</v>
      </c>
      <c r="CV340" s="84">
        <f t="shared" si="398"/>
        <v>0</v>
      </c>
      <c r="CW340" s="84">
        <f t="shared" ref="CW340:CY340" si="399">CW341+CW342+CW343+CW344+CW345+CW346+CW347+CW348</f>
        <v>5439.4</v>
      </c>
      <c r="CX340" s="84">
        <f t="shared" si="399"/>
        <v>0</v>
      </c>
      <c r="CY340" s="84">
        <f t="shared" si="399"/>
        <v>0</v>
      </c>
      <c r="CZ340" s="84">
        <f t="shared" ref="CZ340:DB340" si="400">CZ341+CZ342+CZ343+CZ344+CZ345+CZ346+CZ347+CZ348</f>
        <v>0</v>
      </c>
      <c r="DA340" s="84">
        <f t="shared" si="400"/>
        <v>0</v>
      </c>
      <c r="DB340" s="84">
        <f t="shared" si="400"/>
        <v>0</v>
      </c>
      <c r="DC340" s="84">
        <f t="shared" ref="DC340:DE340" si="401">DC341+DC342+DC343+DC344+DC345+DC346+DC347+DC348</f>
        <v>1260.3</v>
      </c>
      <c r="DD340" s="84">
        <f t="shared" si="401"/>
        <v>0</v>
      </c>
      <c r="DE340" s="84">
        <f t="shared" si="401"/>
        <v>0</v>
      </c>
      <c r="DF340" s="84">
        <f t="shared" ref="DF340:DH340" si="402">DF341+DF342+DF343+DF344+DF345+DF346+DF347+DF348</f>
        <v>3137.5</v>
      </c>
      <c r="DG340" s="84">
        <f t="shared" si="402"/>
        <v>0</v>
      </c>
      <c r="DH340" s="84">
        <f t="shared" si="402"/>
        <v>0</v>
      </c>
    </row>
    <row r="341" spans="1:112" s="35" customFormat="1" ht="15.75" x14ac:dyDescent="0.25">
      <c r="A341" s="59" t="s">
        <v>387</v>
      </c>
      <c r="B341" s="119">
        <f t="shared" si="393"/>
        <v>53312.020410000005</v>
      </c>
      <c r="C341" s="119">
        <f t="shared" si="393"/>
        <v>13236.024889999999</v>
      </c>
      <c r="D341" s="14">
        <f t="shared" si="58"/>
        <v>24.827468154850216</v>
      </c>
      <c r="E341" s="15"/>
      <c r="F341" s="14"/>
      <c r="G341" s="14"/>
      <c r="H341" s="15"/>
      <c r="I341" s="15"/>
      <c r="J341" s="14"/>
      <c r="K341" s="14">
        <v>2016</v>
      </c>
      <c r="L341" s="14">
        <v>1932</v>
      </c>
      <c r="M341" s="15">
        <f>L341/K341*100</f>
        <v>95.833333333333343</v>
      </c>
      <c r="N341" s="14"/>
      <c r="O341" s="14"/>
      <c r="P341" s="15"/>
      <c r="Q341" s="15">
        <v>0</v>
      </c>
      <c r="R341" s="15">
        <v>0</v>
      </c>
      <c r="S341" s="14"/>
      <c r="T341" s="15">
        <v>2820</v>
      </c>
      <c r="U341" s="15">
        <v>2820</v>
      </c>
      <c r="V341" s="15">
        <f>U341/T341*100</f>
        <v>100</v>
      </c>
      <c r="W341" s="15"/>
      <c r="X341" s="15"/>
      <c r="Y341" s="14"/>
      <c r="Z341" s="15">
        <v>51.020409999999998</v>
      </c>
      <c r="AA341" s="15">
        <v>51.020409999999998</v>
      </c>
      <c r="AB341" s="14">
        <f>AA341/Z341*100</f>
        <v>100</v>
      </c>
      <c r="AC341" s="15"/>
      <c r="AD341" s="15"/>
      <c r="AE341" s="14"/>
      <c r="AF341" s="14"/>
      <c r="AG341" s="14"/>
      <c r="AH341" s="14"/>
      <c r="AI341" s="15">
        <v>0</v>
      </c>
      <c r="AJ341" s="15"/>
      <c r="AK341" s="14"/>
      <c r="AL341" s="15">
        <v>14796</v>
      </c>
      <c r="AM341" s="15">
        <v>4262.6561700000002</v>
      </c>
      <c r="AN341" s="15">
        <f t="shared" si="64"/>
        <v>28.80951723438767</v>
      </c>
      <c r="AO341" s="15"/>
      <c r="AP341" s="15"/>
      <c r="AQ341" s="15"/>
      <c r="AR341" s="15"/>
      <c r="AS341" s="100"/>
      <c r="AT341" s="100"/>
      <c r="AU341" s="15"/>
      <c r="AV341" s="15"/>
      <c r="AW341" s="15"/>
      <c r="AX341" s="15"/>
      <c r="AY341" s="15"/>
      <c r="AZ341" s="15"/>
      <c r="BA341" s="15">
        <v>5071.3</v>
      </c>
      <c r="BB341" s="15">
        <v>1159.77189</v>
      </c>
      <c r="BC341" s="15">
        <f t="shared" si="82"/>
        <v>22.869321278567625</v>
      </c>
      <c r="BD341" s="15"/>
      <c r="BE341" s="100"/>
      <c r="BF341" s="100"/>
      <c r="BG341" s="15"/>
      <c r="BH341" s="100"/>
      <c r="BI341" s="100"/>
      <c r="BJ341" s="15"/>
      <c r="BK341" s="100"/>
      <c r="BL341" s="100"/>
      <c r="BM341" s="15"/>
      <c r="BN341" s="100"/>
      <c r="BO341" s="100"/>
      <c r="BP341" s="15"/>
      <c r="BQ341" s="100"/>
      <c r="BR341" s="14"/>
      <c r="BS341" s="15"/>
      <c r="BT341" s="100"/>
      <c r="BU341" s="100"/>
      <c r="BV341" s="15"/>
      <c r="BW341" s="100"/>
      <c r="BX341" s="14"/>
      <c r="BY341" s="15"/>
      <c r="BZ341" s="100"/>
      <c r="CA341" s="100"/>
      <c r="CB341" s="15">
        <v>383.9</v>
      </c>
      <c r="CC341" s="100"/>
      <c r="CD341" s="100"/>
      <c r="CE341" s="15">
        <v>9399.1</v>
      </c>
      <c r="CF341" s="100"/>
      <c r="CG341" s="100"/>
      <c r="CH341" s="15"/>
      <c r="CI341" s="100"/>
      <c r="CJ341" s="100"/>
      <c r="CK341" s="15"/>
      <c r="CL341" s="100"/>
      <c r="CM341" s="100"/>
      <c r="CN341" s="15">
        <v>8937.5</v>
      </c>
      <c r="CO341" s="15">
        <v>3010.5764199999999</v>
      </c>
      <c r="CP341" s="15">
        <f t="shared" si="67"/>
        <v>33.684771132867134</v>
      </c>
      <c r="CQ341" s="15"/>
      <c r="CR341" s="100"/>
      <c r="CS341" s="100"/>
      <c r="CT341" s="15"/>
      <c r="CU341" s="100"/>
      <c r="CV341" s="100"/>
      <c r="CW341" s="15">
        <v>5439.4</v>
      </c>
      <c r="CX341" s="100"/>
      <c r="CY341" s="100"/>
      <c r="CZ341" s="15"/>
      <c r="DA341" s="100"/>
      <c r="DB341" s="100"/>
      <c r="DC341" s="15">
        <v>1260.3</v>
      </c>
      <c r="DD341" s="100"/>
      <c r="DE341" s="100"/>
      <c r="DF341" s="15">
        <v>3137.5</v>
      </c>
      <c r="DG341" s="100"/>
      <c r="DH341" s="100"/>
    </row>
    <row r="342" spans="1:112" s="35" customFormat="1" ht="15.75" x14ac:dyDescent="0.25">
      <c r="A342" s="59" t="s">
        <v>665</v>
      </c>
      <c r="B342" s="119">
        <f t="shared" si="393"/>
        <v>0</v>
      </c>
      <c r="C342" s="119">
        <f t="shared" si="393"/>
        <v>0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08"/>
      <c r="AM342" s="108"/>
      <c r="AN342" s="108"/>
      <c r="AO342" s="14"/>
      <c r="AP342" s="14"/>
      <c r="AQ342" s="101"/>
      <c r="AR342" s="14"/>
      <c r="AS342" s="14"/>
      <c r="AT342" s="101"/>
      <c r="AU342" s="14"/>
      <c r="AV342" s="14"/>
      <c r="AW342" s="101"/>
      <c r="AX342" s="14"/>
      <c r="AY342" s="14"/>
      <c r="AZ342" s="101"/>
      <c r="BA342" s="14"/>
      <c r="BB342" s="14"/>
      <c r="BC342" s="15"/>
      <c r="BD342" s="14"/>
      <c r="BE342" s="14"/>
      <c r="BF342" s="101"/>
      <c r="BG342" s="14"/>
      <c r="BH342" s="14"/>
      <c r="BI342" s="101"/>
      <c r="BJ342" s="14"/>
      <c r="BK342" s="14"/>
      <c r="BL342" s="101"/>
      <c r="BM342" s="14"/>
      <c r="BN342" s="14"/>
      <c r="BO342" s="101"/>
      <c r="BP342" s="14"/>
      <c r="BQ342" s="14"/>
      <c r="BR342" s="14"/>
      <c r="BS342" s="14"/>
      <c r="BT342" s="14"/>
      <c r="BU342" s="101"/>
      <c r="BV342" s="14"/>
      <c r="BW342" s="14"/>
      <c r="BX342" s="14"/>
      <c r="BY342" s="14"/>
      <c r="BZ342" s="14"/>
      <c r="CA342" s="101"/>
      <c r="CB342" s="14"/>
      <c r="CC342" s="14"/>
      <c r="CD342" s="101"/>
      <c r="CE342" s="14"/>
      <c r="CF342" s="14"/>
      <c r="CG342" s="101"/>
      <c r="CH342" s="14"/>
      <c r="CI342" s="14"/>
      <c r="CJ342" s="101"/>
      <c r="CK342" s="15"/>
      <c r="CL342" s="14"/>
      <c r="CM342" s="101"/>
      <c r="CN342" s="15"/>
      <c r="CO342" s="14"/>
      <c r="CP342" s="101"/>
      <c r="CQ342" s="15"/>
      <c r="CR342" s="14"/>
      <c r="CS342" s="101"/>
      <c r="CT342" s="15"/>
      <c r="CU342" s="14"/>
      <c r="CV342" s="101"/>
      <c r="CW342" s="15"/>
      <c r="CX342" s="14"/>
      <c r="CY342" s="101"/>
      <c r="CZ342" s="15"/>
      <c r="DA342" s="14"/>
      <c r="DB342" s="101"/>
      <c r="DC342" s="15"/>
      <c r="DD342" s="14"/>
      <c r="DE342" s="101"/>
      <c r="DF342" s="15"/>
      <c r="DG342" s="14"/>
      <c r="DH342" s="101"/>
    </row>
    <row r="343" spans="1:112" s="35" customFormat="1" ht="15.75" x14ac:dyDescent="0.25">
      <c r="A343" s="59" t="s">
        <v>666</v>
      </c>
      <c r="B343" s="119">
        <f t="shared" si="393"/>
        <v>963.16200000000003</v>
      </c>
      <c r="C343" s="119">
        <f t="shared" si="393"/>
        <v>0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>
        <v>963.16200000000003</v>
      </c>
      <c r="AG343" s="14"/>
      <c r="AH343" s="14"/>
      <c r="AI343" s="14"/>
      <c r="AJ343" s="14"/>
      <c r="AK343" s="14"/>
      <c r="AL343" s="108"/>
      <c r="AM343" s="108"/>
      <c r="AN343" s="108"/>
      <c r="AO343" s="14"/>
      <c r="AP343" s="14"/>
      <c r="AQ343" s="101"/>
      <c r="AR343" s="14"/>
      <c r="AS343" s="14"/>
      <c r="AT343" s="101"/>
      <c r="AU343" s="14"/>
      <c r="AV343" s="14"/>
      <c r="AW343" s="101"/>
      <c r="AX343" s="14"/>
      <c r="AY343" s="14"/>
      <c r="AZ343" s="101"/>
      <c r="BA343" s="14"/>
      <c r="BB343" s="14"/>
      <c r="BC343" s="15"/>
      <c r="BD343" s="14"/>
      <c r="BE343" s="14"/>
      <c r="BF343" s="101"/>
      <c r="BG343" s="14"/>
      <c r="BH343" s="14"/>
      <c r="BI343" s="101"/>
      <c r="BJ343" s="14"/>
      <c r="BK343" s="14"/>
      <c r="BL343" s="101"/>
      <c r="BM343" s="14"/>
      <c r="BN343" s="14"/>
      <c r="BO343" s="101"/>
      <c r="BP343" s="14"/>
      <c r="BQ343" s="14"/>
      <c r="BR343" s="14"/>
      <c r="BS343" s="14"/>
      <c r="BT343" s="14"/>
      <c r="BU343" s="101"/>
      <c r="BV343" s="14"/>
      <c r="BW343" s="14"/>
      <c r="BX343" s="14"/>
      <c r="BY343" s="14"/>
      <c r="BZ343" s="14"/>
      <c r="CA343" s="101"/>
      <c r="CB343" s="14"/>
      <c r="CC343" s="14"/>
      <c r="CD343" s="101"/>
      <c r="CE343" s="14"/>
      <c r="CF343" s="14"/>
      <c r="CG343" s="101"/>
      <c r="CH343" s="14"/>
      <c r="CI343" s="14"/>
      <c r="CJ343" s="101"/>
      <c r="CK343" s="15"/>
      <c r="CL343" s="14"/>
      <c r="CM343" s="101"/>
      <c r="CN343" s="15"/>
      <c r="CO343" s="14"/>
      <c r="CP343" s="101"/>
      <c r="CQ343" s="15"/>
      <c r="CR343" s="14"/>
      <c r="CS343" s="101"/>
      <c r="CT343" s="15"/>
      <c r="CU343" s="14"/>
      <c r="CV343" s="101"/>
      <c r="CW343" s="15"/>
      <c r="CX343" s="14"/>
      <c r="CY343" s="101"/>
      <c r="CZ343" s="15"/>
      <c r="DA343" s="14"/>
      <c r="DB343" s="101"/>
      <c r="DC343" s="15"/>
      <c r="DD343" s="14"/>
      <c r="DE343" s="101"/>
      <c r="DF343" s="15"/>
      <c r="DG343" s="14"/>
      <c r="DH343" s="101"/>
    </row>
    <row r="344" spans="1:112" s="35" customFormat="1" ht="15.75" x14ac:dyDescent="0.25">
      <c r="A344" s="59" t="s">
        <v>667</v>
      </c>
      <c r="B344" s="119">
        <f t="shared" si="393"/>
        <v>0</v>
      </c>
      <c r="C344" s="119">
        <f t="shared" si="393"/>
        <v>0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08"/>
      <c r="AM344" s="108"/>
      <c r="AN344" s="108"/>
      <c r="AO344" s="14"/>
      <c r="AP344" s="14"/>
      <c r="AQ344" s="101"/>
      <c r="AR344" s="14"/>
      <c r="AS344" s="14"/>
      <c r="AT344" s="101"/>
      <c r="AU344" s="14"/>
      <c r="AV344" s="14"/>
      <c r="AW344" s="101"/>
      <c r="AX344" s="14"/>
      <c r="AY344" s="14"/>
      <c r="AZ344" s="101"/>
      <c r="BA344" s="14"/>
      <c r="BB344" s="14"/>
      <c r="BC344" s="15"/>
      <c r="BD344" s="14"/>
      <c r="BE344" s="14"/>
      <c r="BF344" s="101"/>
      <c r="BG344" s="14"/>
      <c r="BH344" s="14"/>
      <c r="BI344" s="101"/>
      <c r="BJ344" s="14"/>
      <c r="BK344" s="14"/>
      <c r="BL344" s="101"/>
      <c r="BM344" s="14"/>
      <c r="BN344" s="14"/>
      <c r="BO344" s="101"/>
      <c r="BP344" s="14"/>
      <c r="BQ344" s="14"/>
      <c r="BR344" s="14"/>
      <c r="BS344" s="14"/>
      <c r="BT344" s="14"/>
      <c r="BU344" s="101"/>
      <c r="BV344" s="14"/>
      <c r="BW344" s="14"/>
      <c r="BX344" s="14"/>
      <c r="BY344" s="14"/>
      <c r="BZ344" s="14"/>
      <c r="CA344" s="101"/>
      <c r="CB344" s="14"/>
      <c r="CC344" s="14"/>
      <c r="CD344" s="101"/>
      <c r="CE344" s="14"/>
      <c r="CF344" s="14"/>
      <c r="CG344" s="101"/>
      <c r="CH344" s="14"/>
      <c r="CI344" s="14"/>
      <c r="CJ344" s="101"/>
      <c r="CK344" s="15"/>
      <c r="CL344" s="14"/>
      <c r="CM344" s="101"/>
      <c r="CN344" s="15"/>
      <c r="CO344" s="14"/>
      <c r="CP344" s="101"/>
      <c r="CQ344" s="15"/>
      <c r="CR344" s="14"/>
      <c r="CS344" s="101"/>
      <c r="CT344" s="15"/>
      <c r="CU344" s="14"/>
      <c r="CV344" s="101"/>
      <c r="CW344" s="15"/>
      <c r="CX344" s="14"/>
      <c r="CY344" s="101"/>
      <c r="CZ344" s="15"/>
      <c r="DA344" s="14"/>
      <c r="DB344" s="101"/>
      <c r="DC344" s="15"/>
      <c r="DD344" s="14"/>
      <c r="DE344" s="101"/>
      <c r="DF344" s="15"/>
      <c r="DG344" s="14"/>
      <c r="DH344" s="101"/>
    </row>
    <row r="345" spans="1:112" s="35" customFormat="1" ht="15.75" x14ac:dyDescent="0.25">
      <c r="A345" s="59" t="s">
        <v>668</v>
      </c>
      <c r="B345" s="119">
        <f t="shared" si="393"/>
        <v>949.53512000000001</v>
      </c>
      <c r="C345" s="119">
        <f t="shared" si="393"/>
        <v>0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>
        <v>949.53512000000001</v>
      </c>
      <c r="AG345" s="14"/>
      <c r="AH345" s="14"/>
      <c r="AI345" s="14"/>
      <c r="AJ345" s="14"/>
      <c r="AK345" s="14"/>
      <c r="AL345" s="108"/>
      <c r="AM345" s="108"/>
      <c r="AN345" s="108"/>
      <c r="AO345" s="14"/>
      <c r="AP345" s="14"/>
      <c r="AQ345" s="101"/>
      <c r="AR345" s="14"/>
      <c r="AS345" s="14"/>
      <c r="AT345" s="101"/>
      <c r="AU345" s="14"/>
      <c r="AV345" s="14"/>
      <c r="AW345" s="101"/>
      <c r="AX345" s="14"/>
      <c r="AY345" s="14"/>
      <c r="AZ345" s="101"/>
      <c r="BA345" s="14"/>
      <c r="BB345" s="14"/>
      <c r="BC345" s="15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01"/>
      <c r="BP345" s="14"/>
      <c r="BQ345" s="14"/>
      <c r="BR345" s="14"/>
      <c r="BS345" s="14"/>
      <c r="BT345" s="14"/>
      <c r="BU345" s="101"/>
      <c r="BV345" s="14"/>
      <c r="BW345" s="14"/>
      <c r="BX345" s="14"/>
      <c r="BY345" s="14"/>
      <c r="BZ345" s="14"/>
      <c r="CA345" s="101"/>
      <c r="CB345" s="14"/>
      <c r="CC345" s="14"/>
      <c r="CD345" s="101"/>
      <c r="CE345" s="14"/>
      <c r="CF345" s="14"/>
      <c r="CG345" s="101"/>
      <c r="CH345" s="14"/>
      <c r="CI345" s="14"/>
      <c r="CJ345" s="101"/>
      <c r="CK345" s="15"/>
      <c r="CL345" s="14"/>
      <c r="CM345" s="101"/>
      <c r="CN345" s="15"/>
      <c r="CO345" s="14"/>
      <c r="CP345" s="101"/>
      <c r="CQ345" s="15"/>
      <c r="CR345" s="14"/>
      <c r="CS345" s="101"/>
      <c r="CT345" s="15"/>
      <c r="CU345" s="14"/>
      <c r="CV345" s="101"/>
      <c r="CW345" s="15"/>
      <c r="CX345" s="14"/>
      <c r="CY345" s="101"/>
      <c r="CZ345" s="15"/>
      <c r="DA345" s="14"/>
      <c r="DB345" s="101"/>
      <c r="DC345" s="15"/>
      <c r="DD345" s="14"/>
      <c r="DE345" s="101"/>
      <c r="DF345" s="15"/>
      <c r="DG345" s="14"/>
      <c r="DH345" s="101"/>
    </row>
    <row r="346" spans="1:112" s="35" customFormat="1" ht="15.75" x14ac:dyDescent="0.25">
      <c r="A346" s="59" t="s">
        <v>669</v>
      </c>
      <c r="B346" s="119">
        <f t="shared" si="393"/>
        <v>1450.2</v>
      </c>
      <c r="C346" s="119">
        <f t="shared" si="393"/>
        <v>600.20000000000005</v>
      </c>
      <c r="D346" s="14">
        <f>C346/B346*100</f>
        <v>41.38739484209075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>
        <v>850</v>
      </c>
      <c r="AG346" s="14"/>
      <c r="AH346" s="14"/>
      <c r="AI346" s="14"/>
      <c r="AJ346" s="14"/>
      <c r="AK346" s="14"/>
      <c r="AL346" s="108"/>
      <c r="AM346" s="108"/>
      <c r="AN346" s="108"/>
      <c r="AO346" s="14"/>
      <c r="AP346" s="14"/>
      <c r="AQ346" s="101"/>
      <c r="AR346" s="14"/>
      <c r="AS346" s="14"/>
      <c r="AT346" s="101"/>
      <c r="AU346" s="14"/>
      <c r="AV346" s="14"/>
      <c r="AW346" s="101"/>
      <c r="AX346" s="14"/>
      <c r="AY346" s="14"/>
      <c r="AZ346" s="101"/>
      <c r="BA346" s="14"/>
      <c r="BB346" s="14"/>
      <c r="BC346" s="15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01"/>
      <c r="BP346" s="14"/>
      <c r="BQ346" s="14"/>
      <c r="BR346" s="14"/>
      <c r="BS346" s="14"/>
      <c r="BT346" s="14"/>
      <c r="BU346" s="101"/>
      <c r="BV346" s="15">
        <v>600.20000000000005</v>
      </c>
      <c r="BW346" s="15">
        <v>600.20000000000005</v>
      </c>
      <c r="BX346" s="14">
        <f t="shared" si="397"/>
        <v>100</v>
      </c>
      <c r="BY346" s="14"/>
      <c r="BZ346" s="14"/>
      <c r="CA346" s="101"/>
      <c r="CB346" s="14"/>
      <c r="CC346" s="14"/>
      <c r="CD346" s="101"/>
      <c r="CE346" s="14"/>
      <c r="CF346" s="14"/>
      <c r="CG346" s="101"/>
      <c r="CH346" s="14"/>
      <c r="CI346" s="14"/>
      <c r="CJ346" s="101"/>
      <c r="CK346" s="15"/>
      <c r="CL346" s="14"/>
      <c r="CM346" s="101"/>
      <c r="CN346" s="15"/>
      <c r="CO346" s="14"/>
      <c r="CP346" s="101"/>
      <c r="CQ346" s="15"/>
      <c r="CR346" s="14"/>
      <c r="CS346" s="101"/>
      <c r="CT346" s="15"/>
      <c r="CU346" s="14"/>
      <c r="CV346" s="101"/>
      <c r="CW346" s="15"/>
      <c r="CX346" s="14"/>
      <c r="CY346" s="101"/>
      <c r="CZ346" s="15"/>
      <c r="DA346" s="14"/>
      <c r="DB346" s="101"/>
      <c r="DC346" s="15"/>
      <c r="DD346" s="14"/>
      <c r="DE346" s="101"/>
      <c r="DF346" s="15"/>
      <c r="DG346" s="14"/>
      <c r="DH346" s="101"/>
    </row>
    <row r="347" spans="1:112" s="35" customFormat="1" ht="15.75" x14ac:dyDescent="0.25">
      <c r="A347" s="59" t="s">
        <v>455</v>
      </c>
      <c r="B347" s="119">
        <f t="shared" si="393"/>
        <v>0</v>
      </c>
      <c r="C347" s="119">
        <f t="shared" si="393"/>
        <v>0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08"/>
      <c r="AM347" s="108"/>
      <c r="AN347" s="108"/>
      <c r="AO347" s="14"/>
      <c r="AP347" s="14"/>
      <c r="AQ347" s="101"/>
      <c r="AR347" s="14"/>
      <c r="AS347" s="14"/>
      <c r="AT347" s="101"/>
      <c r="AU347" s="14"/>
      <c r="AV347" s="14"/>
      <c r="AW347" s="101"/>
      <c r="AX347" s="14"/>
      <c r="AY347" s="14"/>
      <c r="AZ347" s="101"/>
      <c r="BA347" s="14"/>
      <c r="BB347" s="14"/>
      <c r="BC347" s="15"/>
      <c r="BD347" s="14"/>
      <c r="BE347" s="14"/>
      <c r="BF347" s="101"/>
      <c r="BG347" s="14"/>
      <c r="BH347" s="14"/>
      <c r="BI347" s="101"/>
      <c r="BJ347" s="14"/>
      <c r="BK347" s="14"/>
      <c r="BL347" s="101"/>
      <c r="BM347" s="14"/>
      <c r="BN347" s="14"/>
      <c r="BO347" s="101"/>
      <c r="BP347" s="14"/>
      <c r="BQ347" s="14"/>
      <c r="BR347" s="14"/>
      <c r="BS347" s="14"/>
      <c r="BT347" s="14"/>
      <c r="BU347" s="101"/>
      <c r="BV347" s="14"/>
      <c r="BW347" s="14"/>
      <c r="BX347" s="101"/>
      <c r="BY347" s="14"/>
      <c r="BZ347" s="14"/>
      <c r="CA347" s="101"/>
      <c r="CB347" s="14"/>
      <c r="CC347" s="14"/>
      <c r="CD347" s="101"/>
      <c r="CE347" s="14"/>
      <c r="CF347" s="14"/>
      <c r="CG347" s="101"/>
      <c r="CH347" s="14"/>
      <c r="CI347" s="14"/>
      <c r="CJ347" s="101"/>
      <c r="CK347" s="15"/>
      <c r="CL347" s="14"/>
      <c r="CM347" s="101"/>
      <c r="CN347" s="15"/>
      <c r="CO347" s="14"/>
      <c r="CP347" s="101"/>
      <c r="CQ347" s="15"/>
      <c r="CR347" s="14"/>
      <c r="CS347" s="101"/>
      <c r="CT347" s="15"/>
      <c r="CU347" s="14"/>
      <c r="CV347" s="101"/>
      <c r="CW347" s="15"/>
      <c r="CX347" s="14"/>
      <c r="CY347" s="101"/>
      <c r="CZ347" s="15"/>
      <c r="DA347" s="14"/>
      <c r="DB347" s="101"/>
      <c r="DC347" s="15"/>
      <c r="DD347" s="14"/>
      <c r="DE347" s="101"/>
      <c r="DF347" s="15"/>
      <c r="DG347" s="14"/>
      <c r="DH347" s="101"/>
    </row>
    <row r="348" spans="1:112" s="35" customFormat="1" ht="15.75" x14ac:dyDescent="0.25">
      <c r="A348" s="59" t="s">
        <v>454</v>
      </c>
      <c r="B348" s="119">
        <f t="shared" si="393"/>
        <v>2979</v>
      </c>
      <c r="C348" s="119">
        <f t="shared" si="393"/>
        <v>1513.67</v>
      </c>
      <c r="D348" s="14">
        <f>C348/B348*100</f>
        <v>50.81134608929171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>
        <v>2979</v>
      </c>
      <c r="AJ348" s="14">
        <v>1513.67</v>
      </c>
      <c r="AK348" s="14">
        <f>AJ348/AI348*100</f>
        <v>50.81134608929171</v>
      </c>
      <c r="AL348" s="108"/>
      <c r="AM348" s="108"/>
      <c r="AN348" s="108"/>
      <c r="AO348" s="14"/>
      <c r="AP348" s="14"/>
      <c r="AQ348" s="101"/>
      <c r="AR348" s="14"/>
      <c r="AS348" s="14"/>
      <c r="AT348" s="101"/>
      <c r="AU348" s="15"/>
      <c r="AV348" s="15"/>
      <c r="AW348" s="14"/>
      <c r="AX348" s="15"/>
      <c r="AY348" s="15"/>
      <c r="AZ348" s="14"/>
      <c r="BA348" s="14"/>
      <c r="BB348" s="14"/>
      <c r="BC348" s="15"/>
      <c r="BD348" s="14"/>
      <c r="BE348" s="14"/>
      <c r="BF348" s="101"/>
      <c r="BG348" s="14"/>
      <c r="BH348" s="14"/>
      <c r="BI348" s="101"/>
      <c r="BJ348" s="14"/>
      <c r="BK348" s="14"/>
      <c r="BL348" s="101"/>
      <c r="BM348" s="14"/>
      <c r="BN348" s="14"/>
      <c r="BO348" s="101"/>
      <c r="BP348" s="14"/>
      <c r="BQ348" s="14"/>
      <c r="BR348" s="101"/>
      <c r="BS348" s="14"/>
      <c r="BT348" s="14"/>
      <c r="BU348" s="101"/>
      <c r="BV348" s="14"/>
      <c r="BW348" s="14"/>
      <c r="BX348" s="101"/>
      <c r="BY348" s="14"/>
      <c r="BZ348" s="14"/>
      <c r="CA348" s="101"/>
      <c r="CB348" s="14"/>
      <c r="CC348" s="14"/>
      <c r="CD348" s="101"/>
      <c r="CE348" s="14"/>
      <c r="CF348" s="14"/>
      <c r="CG348" s="101"/>
      <c r="CH348" s="14"/>
      <c r="CI348" s="14"/>
      <c r="CJ348" s="101"/>
      <c r="CK348" s="15"/>
      <c r="CL348" s="14"/>
      <c r="CM348" s="101"/>
      <c r="CN348" s="15"/>
      <c r="CO348" s="14"/>
      <c r="CP348" s="101"/>
      <c r="CQ348" s="15"/>
      <c r="CR348" s="14"/>
      <c r="CS348" s="101"/>
      <c r="CT348" s="15"/>
      <c r="CU348" s="14"/>
      <c r="CV348" s="101"/>
      <c r="CW348" s="15"/>
      <c r="CX348" s="14"/>
      <c r="CY348" s="101"/>
      <c r="CZ348" s="15"/>
      <c r="DA348" s="14"/>
      <c r="DB348" s="101"/>
      <c r="DC348" s="15"/>
      <c r="DD348" s="14"/>
      <c r="DE348" s="101"/>
      <c r="DF348" s="15"/>
      <c r="DG348" s="14"/>
      <c r="DH348" s="101"/>
    </row>
    <row r="349" spans="1:112" s="77" customFormat="1" ht="31.5" x14ac:dyDescent="0.25">
      <c r="A349" s="79" t="s">
        <v>445</v>
      </c>
      <c r="B349" s="118">
        <f t="shared" si="393"/>
        <v>69402.169819999996</v>
      </c>
      <c r="C349" s="118">
        <f t="shared" si="393"/>
        <v>18014.327799999999</v>
      </c>
      <c r="D349" s="82">
        <f t="shared" ref="D349" si="403">C349/B349*100</f>
        <v>25.956433129859747</v>
      </c>
      <c r="E349" s="84">
        <f t="shared" ref="E349:AP349" si="404">E350+E351+E352+E353+E354+E355+E356+E357</f>
        <v>0</v>
      </c>
      <c r="F349" s="84">
        <f t="shared" si="404"/>
        <v>0</v>
      </c>
      <c r="G349" s="84">
        <f t="shared" si="404"/>
        <v>0</v>
      </c>
      <c r="H349" s="84">
        <f t="shared" si="404"/>
        <v>0</v>
      </c>
      <c r="I349" s="84">
        <f t="shared" si="404"/>
        <v>0</v>
      </c>
      <c r="J349" s="84">
        <f t="shared" si="404"/>
        <v>0</v>
      </c>
      <c r="K349" s="84">
        <f t="shared" si="404"/>
        <v>818.5</v>
      </c>
      <c r="L349" s="84">
        <f t="shared" si="404"/>
        <v>818.47080000000005</v>
      </c>
      <c r="M349" s="84">
        <f t="shared" ref="M349:M365" si="405">L349/K349*100</f>
        <v>99.996432498472814</v>
      </c>
      <c r="N349" s="84">
        <f t="shared" si="404"/>
        <v>0</v>
      </c>
      <c r="O349" s="84">
        <f t="shared" si="404"/>
        <v>0</v>
      </c>
      <c r="P349" s="84">
        <f t="shared" si="404"/>
        <v>0</v>
      </c>
      <c r="Q349" s="84">
        <f t="shared" si="404"/>
        <v>0</v>
      </c>
      <c r="R349" s="84">
        <f t="shared" si="404"/>
        <v>0</v>
      </c>
      <c r="S349" s="84">
        <f t="shared" si="404"/>
        <v>0</v>
      </c>
      <c r="T349" s="84">
        <f t="shared" si="404"/>
        <v>0</v>
      </c>
      <c r="U349" s="84">
        <f t="shared" si="404"/>
        <v>0</v>
      </c>
      <c r="V349" s="84"/>
      <c r="W349" s="84">
        <f t="shared" si="404"/>
        <v>102.04082</v>
      </c>
      <c r="X349" s="84">
        <f t="shared" si="404"/>
        <v>102.04083</v>
      </c>
      <c r="Y349" s="82">
        <f t="shared" ref="Y349:Y386" si="406">X349/W349*100</f>
        <v>100.00000979999966</v>
      </c>
      <c r="Z349" s="84">
        <f t="shared" si="404"/>
        <v>0</v>
      </c>
      <c r="AA349" s="84">
        <f t="shared" si="404"/>
        <v>0</v>
      </c>
      <c r="AB349" s="84">
        <f t="shared" si="404"/>
        <v>0</v>
      </c>
      <c r="AC349" s="84">
        <f t="shared" si="404"/>
        <v>0</v>
      </c>
      <c r="AD349" s="84">
        <f t="shared" si="404"/>
        <v>0</v>
      </c>
      <c r="AE349" s="84">
        <f t="shared" si="404"/>
        <v>0</v>
      </c>
      <c r="AF349" s="84">
        <f>SUM(AF350:AF357)</f>
        <v>4755.8289999999997</v>
      </c>
      <c r="AG349" s="84">
        <f t="shared" si="404"/>
        <v>0</v>
      </c>
      <c r="AH349" s="82"/>
      <c r="AI349" s="84">
        <f t="shared" si="404"/>
        <v>2314.5</v>
      </c>
      <c r="AJ349" s="84">
        <f t="shared" si="404"/>
        <v>0</v>
      </c>
      <c r="AK349" s="82">
        <f t="shared" ref="AK349" si="407">AJ349/AI349*100</f>
        <v>0</v>
      </c>
      <c r="AL349" s="84">
        <f t="shared" si="404"/>
        <v>20686.3</v>
      </c>
      <c r="AM349" s="84">
        <f t="shared" si="404"/>
        <v>7497.2108799999996</v>
      </c>
      <c r="AN349" s="84">
        <f t="shared" si="64"/>
        <v>36.242396561975795</v>
      </c>
      <c r="AO349" s="84">
        <f t="shared" si="404"/>
        <v>0</v>
      </c>
      <c r="AP349" s="84">
        <f t="shared" si="404"/>
        <v>0</v>
      </c>
      <c r="AQ349" s="84">
        <f t="shared" ref="AQ349:CG349" si="408">AQ350+AQ351+AQ352+AQ353+AQ354+AQ355+AQ356+AQ357</f>
        <v>0</v>
      </c>
      <c r="AR349" s="84">
        <f t="shared" si="408"/>
        <v>0</v>
      </c>
      <c r="AS349" s="84">
        <f t="shared" si="408"/>
        <v>0</v>
      </c>
      <c r="AT349" s="84">
        <f t="shared" si="408"/>
        <v>0</v>
      </c>
      <c r="AU349" s="84">
        <f t="shared" si="408"/>
        <v>0</v>
      </c>
      <c r="AV349" s="84">
        <f t="shared" si="408"/>
        <v>0</v>
      </c>
      <c r="AW349" s="84">
        <f t="shared" si="408"/>
        <v>0</v>
      </c>
      <c r="AX349" s="84">
        <f t="shared" si="408"/>
        <v>0</v>
      </c>
      <c r="AY349" s="84">
        <f t="shared" si="408"/>
        <v>0</v>
      </c>
      <c r="AZ349" s="84">
        <f t="shared" si="408"/>
        <v>0</v>
      </c>
      <c r="BA349" s="84">
        <f t="shared" si="408"/>
        <v>5071.3</v>
      </c>
      <c r="BB349" s="84">
        <f t="shared" si="408"/>
        <v>1562.5075300000001</v>
      </c>
      <c r="BC349" s="84">
        <f t="shared" si="82"/>
        <v>30.810788752390906</v>
      </c>
      <c r="BD349" s="84">
        <f t="shared" si="408"/>
        <v>0</v>
      </c>
      <c r="BE349" s="84">
        <f t="shared" si="408"/>
        <v>0</v>
      </c>
      <c r="BF349" s="84">
        <f t="shared" si="408"/>
        <v>0</v>
      </c>
      <c r="BG349" s="84">
        <f t="shared" si="408"/>
        <v>0</v>
      </c>
      <c r="BH349" s="84">
        <f t="shared" si="408"/>
        <v>0</v>
      </c>
      <c r="BI349" s="84">
        <f t="shared" si="408"/>
        <v>0</v>
      </c>
      <c r="BJ349" s="84">
        <f t="shared" si="408"/>
        <v>0</v>
      </c>
      <c r="BK349" s="84">
        <f t="shared" si="408"/>
        <v>0</v>
      </c>
      <c r="BL349" s="84">
        <f t="shared" si="408"/>
        <v>0</v>
      </c>
      <c r="BM349" s="84">
        <f t="shared" si="408"/>
        <v>0</v>
      </c>
      <c r="BN349" s="84">
        <f t="shared" si="408"/>
        <v>0</v>
      </c>
      <c r="BO349" s="84">
        <f t="shared" si="408"/>
        <v>0</v>
      </c>
      <c r="BP349" s="84">
        <f t="shared" si="408"/>
        <v>0</v>
      </c>
      <c r="BQ349" s="84">
        <f t="shared" si="408"/>
        <v>0</v>
      </c>
      <c r="BR349" s="84">
        <f t="shared" si="408"/>
        <v>0</v>
      </c>
      <c r="BS349" s="84">
        <f t="shared" si="408"/>
        <v>0</v>
      </c>
      <c r="BT349" s="84">
        <f t="shared" si="408"/>
        <v>0</v>
      </c>
      <c r="BU349" s="84">
        <f t="shared" si="408"/>
        <v>0</v>
      </c>
      <c r="BV349" s="84">
        <f t="shared" si="408"/>
        <v>0</v>
      </c>
      <c r="BW349" s="84">
        <f t="shared" si="408"/>
        <v>0</v>
      </c>
      <c r="BX349" s="82"/>
      <c r="BY349" s="84">
        <f t="shared" si="408"/>
        <v>0</v>
      </c>
      <c r="BZ349" s="84">
        <f t="shared" si="408"/>
        <v>0</v>
      </c>
      <c r="CA349" s="84">
        <f t="shared" si="408"/>
        <v>0</v>
      </c>
      <c r="CB349" s="84">
        <f t="shared" si="408"/>
        <v>230.3</v>
      </c>
      <c r="CC349" s="84">
        <f t="shared" si="408"/>
        <v>0</v>
      </c>
      <c r="CD349" s="84">
        <f t="shared" si="408"/>
        <v>0</v>
      </c>
      <c r="CE349" s="84">
        <f t="shared" si="408"/>
        <v>5639.5</v>
      </c>
      <c r="CF349" s="84">
        <f t="shared" si="408"/>
        <v>0</v>
      </c>
      <c r="CG349" s="84">
        <f t="shared" si="408"/>
        <v>0</v>
      </c>
      <c r="CH349" s="84">
        <f t="shared" ref="CH349:CV349" si="409">CH350+CH351+CH352+CH353+CH354+CH355+CH356+CH357</f>
        <v>6197.6</v>
      </c>
      <c r="CI349" s="84">
        <f t="shared" si="409"/>
        <v>2581.0867599999997</v>
      </c>
      <c r="CJ349" s="84">
        <f>CI349/CH349*100</f>
        <v>41.64655285917128</v>
      </c>
      <c r="CK349" s="84">
        <f t="shared" si="409"/>
        <v>0</v>
      </c>
      <c r="CL349" s="84">
        <f t="shared" si="409"/>
        <v>0</v>
      </c>
      <c r="CM349" s="84">
        <f t="shared" si="409"/>
        <v>0</v>
      </c>
      <c r="CN349" s="84">
        <f t="shared" si="409"/>
        <v>10910.1</v>
      </c>
      <c r="CO349" s="84">
        <f t="shared" si="409"/>
        <v>5453.0110000000004</v>
      </c>
      <c r="CP349" s="84">
        <f t="shared" si="67"/>
        <v>49.981310895408839</v>
      </c>
      <c r="CQ349" s="84">
        <f t="shared" si="409"/>
        <v>0</v>
      </c>
      <c r="CR349" s="84">
        <f t="shared" si="409"/>
        <v>0</v>
      </c>
      <c r="CS349" s="84">
        <f t="shared" si="409"/>
        <v>0</v>
      </c>
      <c r="CT349" s="84">
        <f t="shared" si="409"/>
        <v>0</v>
      </c>
      <c r="CU349" s="84">
        <f t="shared" si="409"/>
        <v>0</v>
      </c>
      <c r="CV349" s="84">
        <f t="shared" si="409"/>
        <v>0</v>
      </c>
      <c r="CW349" s="84">
        <f t="shared" ref="CW349:CY349" si="410">CW350+CW351+CW352+CW353+CW354+CW355+CW356+CW357</f>
        <v>8278.4</v>
      </c>
      <c r="CX349" s="84">
        <f t="shared" si="410"/>
        <v>0</v>
      </c>
      <c r="CY349" s="84">
        <f t="shared" si="410"/>
        <v>0</v>
      </c>
      <c r="CZ349" s="84">
        <f t="shared" ref="CZ349:DB349" si="411">CZ350+CZ351+CZ352+CZ353+CZ354+CZ355+CZ356+CZ357</f>
        <v>0</v>
      </c>
      <c r="DA349" s="84">
        <f t="shared" si="411"/>
        <v>0</v>
      </c>
      <c r="DB349" s="84">
        <f t="shared" si="411"/>
        <v>0</v>
      </c>
      <c r="DC349" s="84">
        <f t="shared" ref="DC349:DE349" si="412">DC350+DC351+DC352+DC353+DC354+DC355+DC356+DC357</f>
        <v>1260.3</v>
      </c>
      <c r="DD349" s="84">
        <f t="shared" si="412"/>
        <v>0</v>
      </c>
      <c r="DE349" s="84">
        <f t="shared" si="412"/>
        <v>0</v>
      </c>
      <c r="DF349" s="84">
        <f t="shared" ref="DF349:DH349" si="413">DF350+DF351+DF352+DF353+DF354+DF355+DF356+DF357</f>
        <v>3137.5</v>
      </c>
      <c r="DG349" s="84">
        <f t="shared" si="413"/>
        <v>0</v>
      </c>
      <c r="DH349" s="84">
        <f t="shared" si="413"/>
        <v>0</v>
      </c>
    </row>
    <row r="350" spans="1:112" s="35" customFormat="1" ht="16.5" customHeight="1" x14ac:dyDescent="0.25">
      <c r="A350" s="59" t="s">
        <v>386</v>
      </c>
      <c r="B350" s="119">
        <f t="shared" si="393"/>
        <v>62331.840819999998</v>
      </c>
      <c r="C350" s="119">
        <f t="shared" si="393"/>
        <v>18014.327799999999</v>
      </c>
      <c r="D350" s="14">
        <f t="shared" si="58"/>
        <v>28.90068312280593</v>
      </c>
      <c r="E350" s="15"/>
      <c r="F350" s="14"/>
      <c r="G350" s="14"/>
      <c r="H350" s="15"/>
      <c r="I350" s="15"/>
      <c r="J350" s="14"/>
      <c r="K350" s="14">
        <v>818.5</v>
      </c>
      <c r="L350" s="14">
        <v>818.47080000000005</v>
      </c>
      <c r="M350" s="15">
        <f t="shared" si="405"/>
        <v>99.996432498472814</v>
      </c>
      <c r="N350" s="14"/>
      <c r="O350" s="14"/>
      <c r="P350" s="15"/>
      <c r="Q350" s="15">
        <v>0</v>
      </c>
      <c r="R350" s="15">
        <v>0</v>
      </c>
      <c r="S350" s="14"/>
      <c r="T350" s="15"/>
      <c r="U350" s="15"/>
      <c r="V350" s="15"/>
      <c r="W350" s="15">
        <v>102.04082</v>
      </c>
      <c r="X350" s="15">
        <v>102.04083</v>
      </c>
      <c r="Y350" s="14">
        <f t="shared" si="406"/>
        <v>100.00000979999966</v>
      </c>
      <c r="Z350" s="15"/>
      <c r="AA350" s="15"/>
      <c r="AB350" s="14"/>
      <c r="AC350" s="15"/>
      <c r="AD350" s="15"/>
      <c r="AE350" s="14"/>
      <c r="AF350" s="14"/>
      <c r="AG350" s="14"/>
      <c r="AH350" s="14"/>
      <c r="AI350" s="15">
        <v>0</v>
      </c>
      <c r="AJ350" s="15"/>
      <c r="AK350" s="14"/>
      <c r="AL350" s="15">
        <v>20686.3</v>
      </c>
      <c r="AM350" s="15">
        <v>7497.2108799999996</v>
      </c>
      <c r="AN350" s="15">
        <f t="shared" si="64"/>
        <v>36.242396561975795</v>
      </c>
      <c r="AO350" s="15"/>
      <c r="AP350" s="15"/>
      <c r="AQ350" s="15"/>
      <c r="AR350" s="15"/>
      <c r="AS350" s="100"/>
      <c r="AT350" s="100"/>
      <c r="AU350" s="15"/>
      <c r="AV350" s="15"/>
      <c r="AW350" s="15"/>
      <c r="AX350" s="15"/>
      <c r="AY350" s="15"/>
      <c r="AZ350" s="15"/>
      <c r="BA350" s="15">
        <v>5071.3</v>
      </c>
      <c r="BB350" s="15">
        <v>1562.5075300000001</v>
      </c>
      <c r="BC350" s="15">
        <f t="shared" si="82"/>
        <v>30.810788752390906</v>
      </c>
      <c r="BD350" s="15"/>
      <c r="BE350" s="100"/>
      <c r="BF350" s="100"/>
      <c r="BG350" s="15"/>
      <c r="BH350" s="100"/>
      <c r="BI350" s="100"/>
      <c r="BJ350" s="15"/>
      <c r="BK350" s="100"/>
      <c r="BL350" s="100"/>
      <c r="BM350" s="15"/>
      <c r="BN350" s="100"/>
      <c r="BO350" s="100"/>
      <c r="BP350" s="15"/>
      <c r="BQ350" s="100"/>
      <c r="BR350" s="100"/>
      <c r="BS350" s="15"/>
      <c r="BT350" s="100"/>
      <c r="BU350" s="100"/>
      <c r="BV350" s="15"/>
      <c r="BW350" s="100"/>
      <c r="BX350" s="14"/>
      <c r="BY350" s="15"/>
      <c r="BZ350" s="100"/>
      <c r="CA350" s="100"/>
      <c r="CB350" s="15">
        <v>230.3</v>
      </c>
      <c r="CC350" s="100"/>
      <c r="CD350" s="100"/>
      <c r="CE350" s="15">
        <v>5639.5</v>
      </c>
      <c r="CF350" s="100"/>
      <c r="CG350" s="100"/>
      <c r="CH350" s="15">
        <v>6197.6</v>
      </c>
      <c r="CI350" s="15">
        <v>2581.0867599999997</v>
      </c>
      <c r="CJ350" s="15">
        <f>CI350/CH350*100</f>
        <v>41.64655285917128</v>
      </c>
      <c r="CK350" s="15"/>
      <c r="CL350" s="100"/>
      <c r="CM350" s="100"/>
      <c r="CN350" s="15">
        <v>10910.1</v>
      </c>
      <c r="CO350" s="15">
        <v>5453.0110000000004</v>
      </c>
      <c r="CP350" s="15">
        <f t="shared" si="67"/>
        <v>49.981310895408839</v>
      </c>
      <c r="CQ350" s="15"/>
      <c r="CR350" s="100"/>
      <c r="CS350" s="100"/>
      <c r="CT350" s="15"/>
      <c r="CU350" s="100"/>
      <c r="CV350" s="100"/>
      <c r="CW350" s="15">
        <v>8278.4</v>
      </c>
      <c r="CX350" s="100"/>
      <c r="CY350" s="100"/>
      <c r="CZ350" s="15"/>
      <c r="DA350" s="100"/>
      <c r="DB350" s="100"/>
      <c r="DC350" s="15">
        <v>1260.3</v>
      </c>
      <c r="DD350" s="100"/>
      <c r="DE350" s="100"/>
      <c r="DF350" s="15">
        <v>3137.5</v>
      </c>
      <c r="DG350" s="100"/>
      <c r="DH350" s="100"/>
    </row>
    <row r="351" spans="1:112" s="35" customFormat="1" ht="15.75" x14ac:dyDescent="0.25">
      <c r="A351" s="59" t="s">
        <v>670</v>
      </c>
      <c r="B351" s="119">
        <f t="shared" si="393"/>
        <v>1000</v>
      </c>
      <c r="C351" s="119">
        <f t="shared" si="393"/>
        <v>0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5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>
        <v>1000</v>
      </c>
      <c r="AG351" s="14"/>
      <c r="AH351" s="14"/>
      <c r="AI351" s="14"/>
      <c r="AJ351" s="14"/>
      <c r="AK351" s="14"/>
      <c r="AL351" s="108"/>
      <c r="AM351" s="108"/>
      <c r="AN351" s="108"/>
      <c r="AO351" s="14"/>
      <c r="AP351" s="14"/>
      <c r="AQ351" s="101"/>
      <c r="AR351" s="14"/>
      <c r="AS351" s="14"/>
      <c r="AT351" s="101"/>
      <c r="AU351" s="14"/>
      <c r="AV351" s="14"/>
      <c r="AW351" s="101"/>
      <c r="AX351" s="14"/>
      <c r="AY351" s="14"/>
      <c r="AZ351" s="101"/>
      <c r="BA351" s="14"/>
      <c r="BB351" s="14"/>
      <c r="BC351" s="15"/>
      <c r="BD351" s="14"/>
      <c r="BE351" s="14"/>
      <c r="BF351" s="101"/>
      <c r="BG351" s="14"/>
      <c r="BH351" s="14"/>
      <c r="BI351" s="101"/>
      <c r="BJ351" s="14"/>
      <c r="BK351" s="14"/>
      <c r="BL351" s="101"/>
      <c r="BM351" s="14"/>
      <c r="BN351" s="14"/>
      <c r="BO351" s="101"/>
      <c r="BP351" s="14"/>
      <c r="BQ351" s="14"/>
      <c r="BR351" s="101"/>
      <c r="BS351" s="14"/>
      <c r="BT351" s="14"/>
      <c r="BU351" s="101"/>
      <c r="BV351" s="14"/>
      <c r="BW351" s="14"/>
      <c r="BX351" s="14"/>
      <c r="BY351" s="14"/>
      <c r="BZ351" s="14"/>
      <c r="CA351" s="101"/>
      <c r="CB351" s="14"/>
      <c r="CC351" s="14"/>
      <c r="CD351" s="101"/>
      <c r="CE351" s="14"/>
      <c r="CF351" s="14"/>
      <c r="CG351" s="101"/>
      <c r="CH351" s="14"/>
      <c r="CI351" s="14"/>
      <c r="CJ351" s="101"/>
      <c r="CK351" s="15"/>
      <c r="CL351" s="14"/>
      <c r="CM351" s="101"/>
      <c r="CN351" s="15"/>
      <c r="CO351" s="14"/>
      <c r="CP351" s="101"/>
      <c r="CQ351" s="15"/>
      <c r="CR351" s="14"/>
      <c r="CS351" s="101"/>
      <c r="CT351" s="15"/>
      <c r="CU351" s="14"/>
      <c r="CV351" s="101"/>
      <c r="CW351" s="15"/>
      <c r="CX351" s="14"/>
      <c r="CY351" s="101"/>
      <c r="CZ351" s="15"/>
      <c r="DA351" s="14"/>
      <c r="DB351" s="101"/>
      <c r="DC351" s="15"/>
      <c r="DD351" s="14"/>
      <c r="DE351" s="101"/>
      <c r="DF351" s="15"/>
      <c r="DG351" s="14"/>
      <c r="DH351" s="101"/>
    </row>
    <row r="352" spans="1:112" s="35" customFormat="1" ht="15.75" x14ac:dyDescent="0.25">
      <c r="A352" s="59" t="s">
        <v>671</v>
      </c>
      <c r="B352" s="119">
        <f t="shared" si="393"/>
        <v>0</v>
      </c>
      <c r="C352" s="119">
        <f t="shared" si="393"/>
        <v>0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5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08"/>
      <c r="AM352" s="108"/>
      <c r="AN352" s="108"/>
      <c r="AO352" s="14"/>
      <c r="AP352" s="14"/>
      <c r="AQ352" s="101"/>
      <c r="AR352" s="14"/>
      <c r="AS352" s="14"/>
      <c r="AT352" s="101"/>
      <c r="AU352" s="14"/>
      <c r="AV352" s="14"/>
      <c r="AW352" s="101"/>
      <c r="AX352" s="14"/>
      <c r="AY352" s="14"/>
      <c r="AZ352" s="101"/>
      <c r="BA352" s="14"/>
      <c r="BB352" s="14"/>
      <c r="BC352" s="15"/>
      <c r="BD352" s="14"/>
      <c r="BE352" s="14"/>
      <c r="BF352" s="101"/>
      <c r="BG352" s="14"/>
      <c r="BH352" s="14"/>
      <c r="BI352" s="101"/>
      <c r="BJ352" s="14"/>
      <c r="BK352" s="14"/>
      <c r="BL352" s="101"/>
      <c r="BM352" s="14"/>
      <c r="BN352" s="14"/>
      <c r="BO352" s="101"/>
      <c r="BP352" s="14"/>
      <c r="BQ352" s="14"/>
      <c r="BR352" s="101"/>
      <c r="BS352" s="14"/>
      <c r="BT352" s="14"/>
      <c r="BU352" s="101"/>
      <c r="BV352" s="14"/>
      <c r="BW352" s="14"/>
      <c r="BX352" s="14"/>
      <c r="BY352" s="14"/>
      <c r="BZ352" s="14"/>
      <c r="CA352" s="101"/>
      <c r="CB352" s="14"/>
      <c r="CC352" s="14"/>
      <c r="CD352" s="101"/>
      <c r="CE352" s="14"/>
      <c r="CF352" s="14"/>
      <c r="CG352" s="101"/>
      <c r="CH352" s="14"/>
      <c r="CI352" s="14"/>
      <c r="CJ352" s="101"/>
      <c r="CK352" s="15"/>
      <c r="CL352" s="14"/>
      <c r="CM352" s="101"/>
      <c r="CN352" s="15"/>
      <c r="CO352" s="14"/>
      <c r="CP352" s="101"/>
      <c r="CQ352" s="15"/>
      <c r="CR352" s="14"/>
      <c r="CS352" s="101"/>
      <c r="CT352" s="15"/>
      <c r="CU352" s="14"/>
      <c r="CV352" s="101"/>
      <c r="CW352" s="15"/>
      <c r="CX352" s="14"/>
      <c r="CY352" s="101"/>
      <c r="CZ352" s="15"/>
      <c r="DA352" s="14"/>
      <c r="DB352" s="101"/>
      <c r="DC352" s="15"/>
      <c r="DD352" s="14"/>
      <c r="DE352" s="101"/>
      <c r="DF352" s="15"/>
      <c r="DG352" s="14"/>
      <c r="DH352" s="101"/>
    </row>
    <row r="353" spans="1:112" s="35" customFormat="1" ht="15.75" x14ac:dyDescent="0.25">
      <c r="A353" s="59" t="s">
        <v>332</v>
      </c>
      <c r="B353" s="119">
        <f t="shared" si="393"/>
        <v>0</v>
      </c>
      <c r="C353" s="119">
        <f t="shared" si="393"/>
        <v>0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5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08"/>
      <c r="AM353" s="108"/>
      <c r="AN353" s="108"/>
      <c r="AO353" s="14"/>
      <c r="AP353" s="14"/>
      <c r="AQ353" s="101"/>
      <c r="AR353" s="14"/>
      <c r="AS353" s="14"/>
      <c r="AT353" s="101"/>
      <c r="AU353" s="14"/>
      <c r="AV353" s="14"/>
      <c r="AW353" s="101"/>
      <c r="AX353" s="14"/>
      <c r="AY353" s="14"/>
      <c r="AZ353" s="101"/>
      <c r="BA353" s="14"/>
      <c r="BB353" s="14"/>
      <c r="BC353" s="15"/>
      <c r="BD353" s="14"/>
      <c r="BE353" s="14"/>
      <c r="BF353" s="101"/>
      <c r="BG353" s="14"/>
      <c r="BH353" s="14"/>
      <c r="BI353" s="101"/>
      <c r="BJ353" s="14"/>
      <c r="BK353" s="14"/>
      <c r="BL353" s="101"/>
      <c r="BM353" s="14"/>
      <c r="BN353" s="14"/>
      <c r="BO353" s="101"/>
      <c r="BP353" s="14"/>
      <c r="BQ353" s="14"/>
      <c r="BR353" s="101"/>
      <c r="BS353" s="14"/>
      <c r="BT353" s="14"/>
      <c r="BU353" s="101"/>
      <c r="BV353" s="14"/>
      <c r="BW353" s="14"/>
      <c r="BX353" s="14"/>
      <c r="BY353" s="14"/>
      <c r="BZ353" s="14"/>
      <c r="CA353" s="101"/>
      <c r="CB353" s="14"/>
      <c r="CC353" s="14"/>
      <c r="CD353" s="101"/>
      <c r="CE353" s="14"/>
      <c r="CF353" s="14"/>
      <c r="CG353" s="101"/>
      <c r="CH353" s="14"/>
      <c r="CI353" s="14"/>
      <c r="CJ353" s="101"/>
      <c r="CK353" s="15"/>
      <c r="CL353" s="14"/>
      <c r="CM353" s="101"/>
      <c r="CN353" s="15"/>
      <c r="CO353" s="14"/>
      <c r="CP353" s="101"/>
      <c r="CQ353" s="15"/>
      <c r="CR353" s="14"/>
      <c r="CS353" s="101"/>
      <c r="CT353" s="15"/>
      <c r="CU353" s="14"/>
      <c r="CV353" s="101"/>
      <c r="CW353" s="15"/>
      <c r="CX353" s="14"/>
      <c r="CY353" s="101"/>
      <c r="CZ353" s="15"/>
      <c r="DA353" s="14"/>
      <c r="DB353" s="101"/>
      <c r="DC353" s="15"/>
      <c r="DD353" s="14"/>
      <c r="DE353" s="101"/>
      <c r="DF353" s="15"/>
      <c r="DG353" s="14"/>
      <c r="DH353" s="101"/>
    </row>
    <row r="354" spans="1:112" s="35" customFormat="1" ht="15.75" x14ac:dyDescent="0.25">
      <c r="A354" s="59" t="s">
        <v>674</v>
      </c>
      <c r="B354" s="119">
        <f t="shared" si="393"/>
        <v>1000</v>
      </c>
      <c r="C354" s="119">
        <f t="shared" si="393"/>
        <v>0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5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>
        <v>1000</v>
      </c>
      <c r="AG354" s="14"/>
      <c r="AH354" s="14"/>
      <c r="AI354" s="14"/>
      <c r="AJ354" s="14"/>
      <c r="AK354" s="14"/>
      <c r="AL354" s="108"/>
      <c r="AM354" s="108"/>
      <c r="AN354" s="108"/>
      <c r="AO354" s="14"/>
      <c r="AP354" s="14"/>
      <c r="AQ354" s="101"/>
      <c r="AR354" s="14"/>
      <c r="AS354" s="14"/>
      <c r="AT354" s="101"/>
      <c r="AU354" s="14"/>
      <c r="AV354" s="14"/>
      <c r="AW354" s="101"/>
      <c r="AX354" s="14"/>
      <c r="AY354" s="14"/>
      <c r="AZ354" s="101"/>
      <c r="BA354" s="14"/>
      <c r="BB354" s="14"/>
      <c r="BC354" s="15"/>
      <c r="BD354" s="14"/>
      <c r="BE354" s="14"/>
      <c r="BF354" s="101"/>
      <c r="BG354" s="14"/>
      <c r="BH354" s="14"/>
      <c r="BI354" s="101"/>
      <c r="BJ354" s="14"/>
      <c r="BK354" s="14"/>
      <c r="BL354" s="101"/>
      <c r="BM354" s="14"/>
      <c r="BN354" s="14"/>
      <c r="BO354" s="101"/>
      <c r="BP354" s="14"/>
      <c r="BQ354" s="14"/>
      <c r="BR354" s="101"/>
      <c r="BS354" s="14"/>
      <c r="BT354" s="14"/>
      <c r="BU354" s="101"/>
      <c r="BV354" s="14"/>
      <c r="BW354" s="14"/>
      <c r="BX354" s="101"/>
      <c r="BY354" s="14"/>
      <c r="BZ354" s="14"/>
      <c r="CA354" s="101"/>
      <c r="CB354" s="14"/>
      <c r="CC354" s="14"/>
      <c r="CD354" s="101"/>
      <c r="CE354" s="14"/>
      <c r="CF354" s="14"/>
      <c r="CG354" s="101"/>
      <c r="CH354" s="14"/>
      <c r="CI354" s="14"/>
      <c r="CJ354" s="101"/>
      <c r="CK354" s="15"/>
      <c r="CL354" s="14"/>
      <c r="CM354" s="101"/>
      <c r="CN354" s="15"/>
      <c r="CO354" s="14"/>
      <c r="CP354" s="101"/>
      <c r="CQ354" s="15"/>
      <c r="CR354" s="14"/>
      <c r="CS354" s="101"/>
      <c r="CT354" s="15"/>
      <c r="CU354" s="14"/>
      <c r="CV354" s="101"/>
      <c r="CW354" s="15"/>
      <c r="CX354" s="14"/>
      <c r="CY354" s="101"/>
      <c r="CZ354" s="15"/>
      <c r="DA354" s="14"/>
      <c r="DB354" s="101"/>
      <c r="DC354" s="15"/>
      <c r="DD354" s="14"/>
      <c r="DE354" s="101"/>
      <c r="DF354" s="15"/>
      <c r="DG354" s="14"/>
      <c r="DH354" s="101"/>
    </row>
    <row r="355" spans="1:112" s="35" customFormat="1" ht="15.75" x14ac:dyDescent="0.25">
      <c r="A355" s="59" t="s">
        <v>672</v>
      </c>
      <c r="B355" s="119">
        <f t="shared" si="393"/>
        <v>1000</v>
      </c>
      <c r="C355" s="119">
        <f t="shared" si="393"/>
        <v>0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5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>
        <v>1000</v>
      </c>
      <c r="AG355" s="14"/>
      <c r="AH355" s="14"/>
      <c r="AI355" s="14"/>
      <c r="AJ355" s="14"/>
      <c r="AK355" s="14"/>
      <c r="AL355" s="108"/>
      <c r="AM355" s="108"/>
      <c r="AN355" s="108"/>
      <c r="AO355" s="14"/>
      <c r="AP355" s="14"/>
      <c r="AQ355" s="101"/>
      <c r="AR355" s="14"/>
      <c r="AS355" s="14"/>
      <c r="AT355" s="101"/>
      <c r="AU355" s="14"/>
      <c r="AV355" s="14"/>
      <c r="AW355" s="101"/>
      <c r="AX355" s="14"/>
      <c r="AY355" s="14"/>
      <c r="AZ355" s="101"/>
      <c r="BA355" s="14"/>
      <c r="BB355" s="14"/>
      <c r="BC355" s="15"/>
      <c r="BD355" s="14"/>
      <c r="BE355" s="14"/>
      <c r="BF355" s="101"/>
      <c r="BG355" s="14"/>
      <c r="BH355" s="14"/>
      <c r="BI355" s="101"/>
      <c r="BJ355" s="14"/>
      <c r="BK355" s="14"/>
      <c r="BL355" s="101"/>
      <c r="BM355" s="14"/>
      <c r="BN355" s="14"/>
      <c r="BO355" s="101"/>
      <c r="BP355" s="14"/>
      <c r="BQ355" s="14"/>
      <c r="BR355" s="101"/>
      <c r="BS355" s="14"/>
      <c r="BT355" s="14"/>
      <c r="BU355" s="101"/>
      <c r="BV355" s="14"/>
      <c r="BW355" s="14"/>
      <c r="BX355" s="101"/>
      <c r="BY355" s="14"/>
      <c r="BZ355" s="14"/>
      <c r="CA355" s="101"/>
      <c r="CB355" s="14"/>
      <c r="CC355" s="14"/>
      <c r="CD355" s="101"/>
      <c r="CE355" s="14"/>
      <c r="CF355" s="14"/>
      <c r="CG355" s="101"/>
      <c r="CH355" s="14"/>
      <c r="CI355" s="14"/>
      <c r="CJ355" s="101"/>
      <c r="CK355" s="15"/>
      <c r="CL355" s="14"/>
      <c r="CM355" s="101"/>
      <c r="CN355" s="15"/>
      <c r="CO355" s="14"/>
      <c r="CP355" s="101"/>
      <c r="CQ355" s="15"/>
      <c r="CR355" s="14"/>
      <c r="CS355" s="101"/>
      <c r="CT355" s="15"/>
      <c r="CU355" s="14"/>
      <c r="CV355" s="101"/>
      <c r="CW355" s="15"/>
      <c r="CX355" s="14"/>
      <c r="CY355" s="101"/>
      <c r="CZ355" s="15"/>
      <c r="DA355" s="14"/>
      <c r="DB355" s="101"/>
      <c r="DC355" s="15"/>
      <c r="DD355" s="14"/>
      <c r="DE355" s="101"/>
      <c r="DF355" s="15"/>
      <c r="DG355" s="14"/>
      <c r="DH355" s="101"/>
    </row>
    <row r="356" spans="1:112" s="35" customFormat="1" ht="15.75" x14ac:dyDescent="0.25">
      <c r="A356" s="59" t="s">
        <v>466</v>
      </c>
      <c r="B356" s="119">
        <f t="shared" si="393"/>
        <v>3314.5</v>
      </c>
      <c r="C356" s="119">
        <f t="shared" si="393"/>
        <v>0</v>
      </c>
      <c r="D356" s="14">
        <f>C356/B356*100</f>
        <v>0</v>
      </c>
      <c r="E356" s="14"/>
      <c r="F356" s="14"/>
      <c r="G356" s="14"/>
      <c r="H356" s="14"/>
      <c r="I356" s="14"/>
      <c r="J356" s="14"/>
      <c r="K356" s="14"/>
      <c r="L356" s="14"/>
      <c r="M356" s="15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>
        <v>1000</v>
      </c>
      <c r="AG356" s="14"/>
      <c r="AH356" s="14"/>
      <c r="AI356" s="14">
        <v>2314.5</v>
      </c>
      <c r="AJ356" s="14"/>
      <c r="AK356" s="14">
        <f>AJ356/AI356*100</f>
        <v>0</v>
      </c>
      <c r="AL356" s="108"/>
      <c r="AM356" s="108"/>
      <c r="AN356" s="108"/>
      <c r="AO356" s="14"/>
      <c r="AP356" s="14"/>
      <c r="AQ356" s="101"/>
      <c r="AR356" s="14"/>
      <c r="AS356" s="14"/>
      <c r="AT356" s="101"/>
      <c r="AU356" s="14"/>
      <c r="AV356" s="14"/>
      <c r="AW356" s="101"/>
      <c r="AX356" s="14"/>
      <c r="AY356" s="14"/>
      <c r="AZ356" s="101"/>
      <c r="BA356" s="14"/>
      <c r="BB356" s="14"/>
      <c r="BC356" s="15"/>
      <c r="BD356" s="14"/>
      <c r="BE356" s="14"/>
      <c r="BF356" s="101"/>
      <c r="BG356" s="14"/>
      <c r="BH356" s="14"/>
      <c r="BI356" s="101"/>
      <c r="BJ356" s="14"/>
      <c r="BK356" s="14"/>
      <c r="BL356" s="101"/>
      <c r="BM356" s="14"/>
      <c r="BN356" s="14"/>
      <c r="BO356" s="101"/>
      <c r="BP356" s="14"/>
      <c r="BQ356" s="14"/>
      <c r="BR356" s="101"/>
      <c r="BS356" s="14"/>
      <c r="BT356" s="14"/>
      <c r="BU356" s="101"/>
      <c r="BV356" s="14"/>
      <c r="BW356" s="14"/>
      <c r="BX356" s="101"/>
      <c r="BY356" s="14"/>
      <c r="BZ356" s="14"/>
      <c r="CA356" s="101"/>
      <c r="CB356" s="14"/>
      <c r="CC356" s="14"/>
      <c r="CD356" s="101"/>
      <c r="CE356" s="14"/>
      <c r="CF356" s="14"/>
      <c r="CG356" s="101"/>
      <c r="CH356" s="14"/>
      <c r="CI356" s="14"/>
      <c r="CJ356" s="101"/>
      <c r="CK356" s="15"/>
      <c r="CL356" s="14"/>
      <c r="CM356" s="14"/>
      <c r="CN356" s="15"/>
      <c r="CO356" s="14"/>
      <c r="CP356" s="14"/>
      <c r="CQ356" s="15"/>
      <c r="CR356" s="14"/>
      <c r="CS356" s="14"/>
      <c r="CT356" s="15"/>
      <c r="CU356" s="14"/>
      <c r="CV356" s="14"/>
      <c r="CW356" s="15"/>
      <c r="CX356" s="14"/>
      <c r="CY356" s="14"/>
      <c r="CZ356" s="15"/>
      <c r="DA356" s="14"/>
      <c r="DB356" s="14"/>
      <c r="DC356" s="15"/>
      <c r="DD356" s="14"/>
      <c r="DE356" s="14"/>
      <c r="DF356" s="15"/>
      <c r="DG356" s="14"/>
      <c r="DH356" s="14"/>
    </row>
    <row r="357" spans="1:112" s="35" customFormat="1" ht="15.75" x14ac:dyDescent="0.25">
      <c r="A357" s="59" t="s">
        <v>673</v>
      </c>
      <c r="B357" s="119">
        <f t="shared" si="393"/>
        <v>755.82899999999995</v>
      </c>
      <c r="C357" s="119">
        <f t="shared" si="393"/>
        <v>0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5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>
        <v>755.82899999999995</v>
      </c>
      <c r="AG357" s="14"/>
      <c r="AH357" s="14"/>
      <c r="AI357" s="14"/>
      <c r="AJ357" s="14"/>
      <c r="AK357" s="14"/>
      <c r="AL357" s="108"/>
      <c r="AM357" s="108"/>
      <c r="AN357" s="108"/>
      <c r="AO357" s="14"/>
      <c r="AP357" s="14"/>
      <c r="AQ357" s="101"/>
      <c r="AR357" s="14"/>
      <c r="AS357" s="14"/>
      <c r="AT357" s="101"/>
      <c r="AU357" s="14"/>
      <c r="AV357" s="14"/>
      <c r="AW357" s="101"/>
      <c r="AX357" s="14"/>
      <c r="AY357" s="14"/>
      <c r="AZ357" s="101"/>
      <c r="BA357" s="14"/>
      <c r="BB357" s="14"/>
      <c r="BC357" s="15"/>
      <c r="BD357" s="14"/>
      <c r="BE357" s="14"/>
      <c r="BF357" s="101"/>
      <c r="BG357" s="14"/>
      <c r="BH357" s="14"/>
      <c r="BI357" s="101"/>
      <c r="BJ357" s="14"/>
      <c r="BK357" s="14"/>
      <c r="BL357" s="101"/>
      <c r="BM357" s="14"/>
      <c r="BN357" s="14"/>
      <c r="BO357" s="101"/>
      <c r="BP357" s="14"/>
      <c r="BQ357" s="14"/>
      <c r="BR357" s="101"/>
      <c r="BS357" s="14"/>
      <c r="BT357" s="14"/>
      <c r="BU357" s="101"/>
      <c r="BV357" s="14"/>
      <c r="BW357" s="14"/>
      <c r="BX357" s="101"/>
      <c r="BY357" s="14"/>
      <c r="BZ357" s="14"/>
      <c r="CA357" s="101"/>
      <c r="CB357" s="14"/>
      <c r="CC357" s="14"/>
      <c r="CD357" s="101"/>
      <c r="CE357" s="14"/>
      <c r="CF357" s="14"/>
      <c r="CG357" s="101"/>
      <c r="CH357" s="14"/>
      <c r="CI357" s="14"/>
      <c r="CJ357" s="101"/>
      <c r="CK357" s="15"/>
      <c r="CL357" s="14"/>
      <c r="CM357" s="101"/>
      <c r="CN357" s="15"/>
      <c r="CO357" s="14"/>
      <c r="CP357" s="101"/>
      <c r="CQ357" s="15"/>
      <c r="CR357" s="14"/>
      <c r="CS357" s="101"/>
      <c r="CT357" s="15"/>
      <c r="CU357" s="14"/>
      <c r="CV357" s="101"/>
      <c r="CW357" s="15"/>
      <c r="CX357" s="14"/>
      <c r="CY357" s="101"/>
      <c r="CZ357" s="15"/>
      <c r="DA357" s="14"/>
      <c r="DB357" s="101"/>
      <c r="DC357" s="15"/>
      <c r="DD357" s="14"/>
      <c r="DE357" s="101"/>
      <c r="DF357" s="15"/>
      <c r="DG357" s="14"/>
      <c r="DH357" s="101"/>
    </row>
    <row r="358" spans="1:112" s="77" customFormat="1" ht="31.5" x14ac:dyDescent="0.25">
      <c r="A358" s="79" t="s">
        <v>446</v>
      </c>
      <c r="B358" s="118">
        <f t="shared" si="393"/>
        <v>45309.040819999987</v>
      </c>
      <c r="C358" s="118">
        <f t="shared" si="393"/>
        <v>9376.8381000000008</v>
      </c>
      <c r="D358" s="82">
        <f t="shared" si="58"/>
        <v>20.695291558370275</v>
      </c>
      <c r="E358" s="84">
        <f t="shared" ref="E358:AP358" si="414">E359+E360+E361+E362+E363+E364</f>
        <v>1187.4000000000001</v>
      </c>
      <c r="F358" s="84">
        <f t="shared" si="414"/>
        <v>0</v>
      </c>
      <c r="G358" s="82">
        <f t="shared" si="270"/>
        <v>0</v>
      </c>
      <c r="H358" s="84">
        <f t="shared" si="414"/>
        <v>0</v>
      </c>
      <c r="I358" s="84">
        <f t="shared" si="414"/>
        <v>0</v>
      </c>
      <c r="J358" s="84">
        <f t="shared" si="414"/>
        <v>0</v>
      </c>
      <c r="K358" s="84">
        <f t="shared" si="414"/>
        <v>0</v>
      </c>
      <c r="L358" s="84">
        <f t="shared" si="414"/>
        <v>0</v>
      </c>
      <c r="M358" s="15"/>
      <c r="N358" s="84">
        <f t="shared" si="414"/>
        <v>0</v>
      </c>
      <c r="O358" s="84">
        <f t="shared" si="414"/>
        <v>0</v>
      </c>
      <c r="P358" s="84">
        <f t="shared" si="414"/>
        <v>0</v>
      </c>
      <c r="Q358" s="84">
        <f t="shared" si="414"/>
        <v>0</v>
      </c>
      <c r="R358" s="84">
        <f t="shared" si="414"/>
        <v>0</v>
      </c>
      <c r="S358" s="84">
        <f t="shared" si="414"/>
        <v>0</v>
      </c>
      <c r="T358" s="84">
        <f t="shared" si="414"/>
        <v>2676.8</v>
      </c>
      <c r="U358" s="84">
        <f t="shared" si="414"/>
        <v>780.77350000000001</v>
      </c>
      <c r="V358" s="84">
        <f>U358/T358*100</f>
        <v>29.168167214584578</v>
      </c>
      <c r="W358" s="84">
        <f t="shared" si="414"/>
        <v>102.04082</v>
      </c>
      <c r="X358" s="84">
        <f t="shared" si="414"/>
        <v>102.04083</v>
      </c>
      <c r="Y358" s="82">
        <f t="shared" si="406"/>
        <v>100.00000979999966</v>
      </c>
      <c r="Z358" s="84">
        <f t="shared" si="414"/>
        <v>0</v>
      </c>
      <c r="AA358" s="84">
        <f t="shared" si="414"/>
        <v>0</v>
      </c>
      <c r="AB358" s="84">
        <f t="shared" si="414"/>
        <v>0</v>
      </c>
      <c r="AC358" s="84">
        <f t="shared" si="414"/>
        <v>0</v>
      </c>
      <c r="AD358" s="84">
        <f t="shared" si="414"/>
        <v>0</v>
      </c>
      <c r="AE358" s="84">
        <f t="shared" si="414"/>
        <v>0</v>
      </c>
      <c r="AF358" s="84">
        <f>SUM(AF359:AF364)</f>
        <v>2556</v>
      </c>
      <c r="AG358" s="84">
        <f t="shared" si="414"/>
        <v>0</v>
      </c>
      <c r="AH358" s="82"/>
      <c r="AI358" s="84">
        <f t="shared" si="414"/>
        <v>1154.2</v>
      </c>
      <c r="AJ358" s="84">
        <f t="shared" si="414"/>
        <v>334.97768000000002</v>
      </c>
      <c r="AK358" s="82">
        <f t="shared" ref="AK358" si="415">AJ358/AI358*100</f>
        <v>29.022498700398547</v>
      </c>
      <c r="AL358" s="84">
        <f t="shared" si="414"/>
        <v>22985.1</v>
      </c>
      <c r="AM358" s="84">
        <f t="shared" si="414"/>
        <v>5337.6729999999998</v>
      </c>
      <c r="AN358" s="84">
        <f t="shared" si="64"/>
        <v>23.222317936402277</v>
      </c>
      <c r="AO358" s="84">
        <f t="shared" si="414"/>
        <v>0</v>
      </c>
      <c r="AP358" s="84">
        <f t="shared" si="414"/>
        <v>0</v>
      </c>
      <c r="AQ358" s="84">
        <f t="shared" ref="AQ358:CG358" si="416">AQ359+AQ360+AQ361+AQ362+AQ363+AQ364</f>
        <v>0</v>
      </c>
      <c r="AR358" s="84">
        <f t="shared" si="416"/>
        <v>0</v>
      </c>
      <c r="AS358" s="84">
        <f t="shared" si="416"/>
        <v>0</v>
      </c>
      <c r="AT358" s="84">
        <f t="shared" si="416"/>
        <v>0</v>
      </c>
      <c r="AU358" s="84">
        <f t="shared" si="416"/>
        <v>0</v>
      </c>
      <c r="AV358" s="84">
        <f t="shared" si="416"/>
        <v>0</v>
      </c>
      <c r="AW358" s="84">
        <f t="shared" si="416"/>
        <v>0</v>
      </c>
      <c r="AX358" s="84">
        <f t="shared" si="416"/>
        <v>0</v>
      </c>
      <c r="AY358" s="84">
        <f t="shared" si="416"/>
        <v>0</v>
      </c>
      <c r="AZ358" s="84">
        <f t="shared" si="416"/>
        <v>0</v>
      </c>
      <c r="BA358" s="84">
        <f t="shared" si="416"/>
        <v>3380.9</v>
      </c>
      <c r="BB358" s="84">
        <f t="shared" si="416"/>
        <v>1372.87302</v>
      </c>
      <c r="BC358" s="84">
        <f t="shared" si="82"/>
        <v>40.606732526841967</v>
      </c>
      <c r="BD358" s="84">
        <f t="shared" si="416"/>
        <v>0</v>
      </c>
      <c r="BE358" s="84">
        <f t="shared" si="416"/>
        <v>0</v>
      </c>
      <c r="BF358" s="84">
        <f t="shared" si="416"/>
        <v>0</v>
      </c>
      <c r="BG358" s="84">
        <f t="shared" si="416"/>
        <v>0</v>
      </c>
      <c r="BH358" s="84">
        <f t="shared" si="416"/>
        <v>0</v>
      </c>
      <c r="BI358" s="84">
        <f t="shared" si="416"/>
        <v>0</v>
      </c>
      <c r="BJ358" s="84">
        <f t="shared" si="416"/>
        <v>0</v>
      </c>
      <c r="BK358" s="84">
        <f t="shared" si="416"/>
        <v>0</v>
      </c>
      <c r="BL358" s="84">
        <f t="shared" si="416"/>
        <v>0</v>
      </c>
      <c r="BM358" s="84">
        <f t="shared" si="416"/>
        <v>0</v>
      </c>
      <c r="BN358" s="84">
        <f t="shared" si="416"/>
        <v>0</v>
      </c>
      <c r="BO358" s="84">
        <f t="shared" si="416"/>
        <v>0</v>
      </c>
      <c r="BP358" s="84">
        <f t="shared" si="416"/>
        <v>0</v>
      </c>
      <c r="BQ358" s="84">
        <f t="shared" si="416"/>
        <v>0</v>
      </c>
      <c r="BR358" s="84">
        <f t="shared" si="416"/>
        <v>0</v>
      </c>
      <c r="BS358" s="84">
        <f t="shared" si="416"/>
        <v>0</v>
      </c>
      <c r="BT358" s="84">
        <f t="shared" si="416"/>
        <v>0</v>
      </c>
      <c r="BU358" s="84">
        <f t="shared" si="416"/>
        <v>0</v>
      </c>
      <c r="BV358" s="84">
        <f t="shared" si="416"/>
        <v>1208.4000000000001</v>
      </c>
      <c r="BW358" s="84">
        <f t="shared" si="416"/>
        <v>0</v>
      </c>
      <c r="BX358" s="84">
        <f t="shared" si="416"/>
        <v>0</v>
      </c>
      <c r="BY358" s="84">
        <f t="shared" si="416"/>
        <v>0</v>
      </c>
      <c r="BZ358" s="84">
        <f t="shared" si="416"/>
        <v>0</v>
      </c>
      <c r="CA358" s="84">
        <f t="shared" si="416"/>
        <v>0</v>
      </c>
      <c r="CB358" s="84">
        <f t="shared" si="416"/>
        <v>0</v>
      </c>
      <c r="CC358" s="84">
        <f t="shared" si="416"/>
        <v>0</v>
      </c>
      <c r="CD358" s="84">
        <f t="shared" si="416"/>
        <v>0</v>
      </c>
      <c r="CE358" s="84">
        <f t="shared" si="416"/>
        <v>0</v>
      </c>
      <c r="CF358" s="84">
        <f t="shared" si="416"/>
        <v>0</v>
      </c>
      <c r="CG358" s="84">
        <f t="shared" si="416"/>
        <v>0</v>
      </c>
      <c r="CH358" s="84">
        <f t="shared" ref="CH358:CV358" si="417">CH359+CH360+CH361+CH362+CH363+CH364</f>
        <v>0</v>
      </c>
      <c r="CI358" s="84">
        <f t="shared" si="417"/>
        <v>0</v>
      </c>
      <c r="CJ358" s="84">
        <f t="shared" si="417"/>
        <v>0</v>
      </c>
      <c r="CK358" s="84">
        <f t="shared" si="417"/>
        <v>0</v>
      </c>
      <c r="CL358" s="84">
        <f t="shared" si="417"/>
        <v>0</v>
      </c>
      <c r="CM358" s="84">
        <f t="shared" si="417"/>
        <v>0</v>
      </c>
      <c r="CN358" s="84">
        <f t="shared" si="417"/>
        <v>3475.7</v>
      </c>
      <c r="CO358" s="84">
        <f t="shared" si="417"/>
        <v>1448.5000700000001</v>
      </c>
      <c r="CP358" s="84">
        <f t="shared" si="67"/>
        <v>41.675060275627935</v>
      </c>
      <c r="CQ358" s="84">
        <f t="shared" si="417"/>
        <v>0</v>
      </c>
      <c r="CR358" s="84">
        <f t="shared" si="417"/>
        <v>0</v>
      </c>
      <c r="CS358" s="84">
        <f t="shared" si="417"/>
        <v>0</v>
      </c>
      <c r="CT358" s="84">
        <f t="shared" si="417"/>
        <v>0</v>
      </c>
      <c r="CU358" s="84">
        <f t="shared" si="417"/>
        <v>0</v>
      </c>
      <c r="CV358" s="84">
        <f t="shared" si="417"/>
        <v>0</v>
      </c>
      <c r="CW358" s="84">
        <f t="shared" ref="CW358:CY358" si="418">CW359+CW360+CW361+CW362+CW363+CW364</f>
        <v>4383.7</v>
      </c>
      <c r="CX358" s="84">
        <f t="shared" si="418"/>
        <v>0</v>
      </c>
      <c r="CY358" s="84">
        <f t="shared" si="418"/>
        <v>0</v>
      </c>
      <c r="CZ358" s="84">
        <f t="shared" ref="CZ358:DB358" si="419">CZ359+CZ360+CZ361+CZ362+CZ363+CZ364</f>
        <v>0</v>
      </c>
      <c r="DA358" s="84">
        <f t="shared" si="419"/>
        <v>0</v>
      </c>
      <c r="DB358" s="84">
        <f t="shared" si="419"/>
        <v>0</v>
      </c>
      <c r="DC358" s="84">
        <f t="shared" ref="DC358:DE358" si="420">DC359+DC360+DC361+DC362+DC363+DC364</f>
        <v>630.1</v>
      </c>
      <c r="DD358" s="84">
        <f t="shared" si="420"/>
        <v>0</v>
      </c>
      <c r="DE358" s="84">
        <f t="shared" si="420"/>
        <v>0</v>
      </c>
      <c r="DF358" s="84">
        <f t="shared" ref="DF358:DH358" si="421">DF359+DF360+DF361+DF362+DF363+DF364</f>
        <v>1568.7</v>
      </c>
      <c r="DG358" s="84">
        <f t="shared" si="421"/>
        <v>0</v>
      </c>
      <c r="DH358" s="84">
        <f t="shared" si="421"/>
        <v>0</v>
      </c>
    </row>
    <row r="359" spans="1:112" s="35" customFormat="1" ht="15.75" x14ac:dyDescent="0.25">
      <c r="A359" s="59" t="s">
        <v>385</v>
      </c>
      <c r="B359" s="119">
        <f t="shared" si="393"/>
        <v>40390.440819999989</v>
      </c>
      <c r="C359" s="119">
        <f t="shared" si="393"/>
        <v>9041.8604200000009</v>
      </c>
      <c r="D359" s="14">
        <f t="shared" si="58"/>
        <v>22.386139483584877</v>
      </c>
      <c r="E359" s="14">
        <v>1187.4000000000001</v>
      </c>
      <c r="F359" s="14"/>
      <c r="G359" s="14">
        <f t="shared" si="270"/>
        <v>0</v>
      </c>
      <c r="H359" s="15"/>
      <c r="I359" s="15"/>
      <c r="J359" s="14"/>
      <c r="K359" s="14"/>
      <c r="L359" s="14"/>
      <c r="M359" s="15"/>
      <c r="N359" s="14"/>
      <c r="O359" s="14"/>
      <c r="P359" s="14"/>
      <c r="Q359" s="15">
        <v>0</v>
      </c>
      <c r="R359" s="15">
        <v>0</v>
      </c>
      <c r="S359" s="14"/>
      <c r="T359" s="15">
        <v>2676.8</v>
      </c>
      <c r="U359" s="15">
        <v>780.77350000000001</v>
      </c>
      <c r="V359" s="15">
        <f>U359/T359*100</f>
        <v>29.168167214584578</v>
      </c>
      <c r="W359" s="15">
        <v>102.04082</v>
      </c>
      <c r="X359" s="15">
        <v>102.04083</v>
      </c>
      <c r="Y359" s="14">
        <f t="shared" si="406"/>
        <v>100.00000979999966</v>
      </c>
      <c r="Z359" s="15"/>
      <c r="AA359" s="15"/>
      <c r="AB359" s="14"/>
      <c r="AC359" s="15"/>
      <c r="AD359" s="15"/>
      <c r="AE359" s="14"/>
      <c r="AF359" s="14"/>
      <c r="AG359" s="14"/>
      <c r="AH359" s="14"/>
      <c r="AI359" s="15">
        <v>0</v>
      </c>
      <c r="AJ359" s="15"/>
      <c r="AK359" s="14"/>
      <c r="AL359" s="15">
        <v>22985.1</v>
      </c>
      <c r="AM359" s="15">
        <v>5337.6729999999998</v>
      </c>
      <c r="AN359" s="15">
        <f t="shared" si="64"/>
        <v>23.222317936402277</v>
      </c>
      <c r="AO359" s="15"/>
      <c r="AP359" s="15"/>
      <c r="AQ359" s="15"/>
      <c r="AR359" s="15"/>
      <c r="AS359" s="100"/>
      <c r="AT359" s="100"/>
      <c r="AU359" s="15"/>
      <c r="AV359" s="100"/>
      <c r="AW359" s="15"/>
      <c r="AX359" s="15"/>
      <c r="AY359" s="100"/>
      <c r="AZ359" s="15"/>
      <c r="BA359" s="15">
        <v>3380.9</v>
      </c>
      <c r="BB359" s="15">
        <v>1372.87302</v>
      </c>
      <c r="BC359" s="15">
        <f t="shared" si="82"/>
        <v>40.606732526841967</v>
      </c>
      <c r="BD359" s="15"/>
      <c r="BE359" s="100"/>
      <c r="BF359" s="100"/>
      <c r="BG359" s="15"/>
      <c r="BH359" s="100"/>
      <c r="BI359" s="100"/>
      <c r="BJ359" s="15"/>
      <c r="BK359" s="100"/>
      <c r="BL359" s="100"/>
      <c r="BM359" s="15"/>
      <c r="BN359" s="100"/>
      <c r="BO359" s="100"/>
      <c r="BP359" s="15"/>
      <c r="BQ359" s="100"/>
      <c r="BR359" s="100"/>
      <c r="BS359" s="15"/>
      <c r="BT359" s="100"/>
      <c r="BU359" s="100"/>
      <c r="BV359" s="15"/>
      <c r="BW359" s="100"/>
      <c r="BX359" s="100"/>
      <c r="BY359" s="15"/>
      <c r="BZ359" s="100"/>
      <c r="CA359" s="100"/>
      <c r="CB359" s="15"/>
      <c r="CC359" s="100"/>
      <c r="CD359" s="100"/>
      <c r="CE359" s="15"/>
      <c r="CF359" s="100"/>
      <c r="CG359" s="100"/>
      <c r="CH359" s="15"/>
      <c r="CI359" s="100"/>
      <c r="CJ359" s="100"/>
      <c r="CK359" s="15"/>
      <c r="CL359" s="100"/>
      <c r="CM359" s="100"/>
      <c r="CN359" s="15">
        <v>3475.7</v>
      </c>
      <c r="CO359" s="15">
        <v>1448.5000700000001</v>
      </c>
      <c r="CP359" s="15">
        <f t="shared" si="67"/>
        <v>41.675060275627935</v>
      </c>
      <c r="CQ359" s="15"/>
      <c r="CR359" s="100"/>
      <c r="CS359" s="100"/>
      <c r="CT359" s="15"/>
      <c r="CU359" s="100"/>
      <c r="CV359" s="100"/>
      <c r="CW359" s="15">
        <v>4383.7</v>
      </c>
      <c r="CX359" s="100"/>
      <c r="CY359" s="100"/>
      <c r="CZ359" s="15"/>
      <c r="DA359" s="100"/>
      <c r="DB359" s="100"/>
      <c r="DC359" s="15">
        <v>630.1</v>
      </c>
      <c r="DD359" s="100"/>
      <c r="DE359" s="100"/>
      <c r="DF359" s="15">
        <v>1568.7</v>
      </c>
      <c r="DG359" s="100"/>
      <c r="DH359" s="100"/>
    </row>
    <row r="360" spans="1:112" s="35" customFormat="1" ht="15.75" x14ac:dyDescent="0.25">
      <c r="A360" s="59" t="s">
        <v>370</v>
      </c>
      <c r="B360" s="119">
        <f t="shared" si="393"/>
        <v>0</v>
      </c>
      <c r="C360" s="119">
        <f t="shared" si="393"/>
        <v>0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5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08"/>
      <c r="AM360" s="108"/>
      <c r="AN360" s="108"/>
      <c r="AO360" s="14"/>
      <c r="AP360" s="14"/>
      <c r="AQ360" s="101"/>
      <c r="AR360" s="14"/>
      <c r="AS360" s="14"/>
      <c r="AT360" s="101"/>
      <c r="AU360" s="14"/>
      <c r="AV360" s="14"/>
      <c r="AW360" s="101"/>
      <c r="AX360" s="14"/>
      <c r="AY360" s="14"/>
      <c r="AZ360" s="101"/>
      <c r="BA360" s="14"/>
      <c r="BB360" s="14"/>
      <c r="BC360" s="101"/>
      <c r="BD360" s="14"/>
      <c r="BE360" s="14"/>
      <c r="BF360" s="101"/>
      <c r="BG360" s="14"/>
      <c r="BH360" s="14"/>
      <c r="BI360" s="101"/>
      <c r="BJ360" s="14"/>
      <c r="BK360" s="14"/>
      <c r="BL360" s="101"/>
      <c r="BM360" s="14"/>
      <c r="BN360" s="14"/>
      <c r="BO360" s="101"/>
      <c r="BP360" s="14"/>
      <c r="BQ360" s="14"/>
      <c r="BR360" s="101"/>
      <c r="BS360" s="14"/>
      <c r="BT360" s="14"/>
      <c r="BU360" s="101"/>
      <c r="BV360" s="14"/>
      <c r="BW360" s="14"/>
      <c r="BX360" s="101"/>
      <c r="BY360" s="14"/>
      <c r="BZ360" s="14"/>
      <c r="CA360" s="101"/>
      <c r="CB360" s="14"/>
      <c r="CC360" s="14"/>
      <c r="CD360" s="101"/>
      <c r="CE360" s="14"/>
      <c r="CF360" s="14"/>
      <c r="CG360" s="101"/>
      <c r="CH360" s="14"/>
      <c r="CI360" s="14"/>
      <c r="CJ360" s="101"/>
      <c r="CK360" s="15"/>
      <c r="CL360" s="14"/>
      <c r="CM360" s="101"/>
      <c r="CN360" s="15"/>
      <c r="CO360" s="14"/>
      <c r="CP360" s="101"/>
      <c r="CQ360" s="15"/>
      <c r="CR360" s="14"/>
      <c r="CS360" s="101"/>
      <c r="CT360" s="15"/>
      <c r="CU360" s="14"/>
      <c r="CV360" s="101"/>
      <c r="CW360" s="15"/>
      <c r="CX360" s="14"/>
      <c r="CY360" s="101"/>
      <c r="CZ360" s="15"/>
      <c r="DA360" s="14"/>
      <c r="DB360" s="101"/>
      <c r="DC360" s="15"/>
      <c r="DD360" s="14"/>
      <c r="DE360" s="101"/>
      <c r="DF360" s="15"/>
      <c r="DG360" s="14"/>
      <c r="DH360" s="101"/>
    </row>
    <row r="361" spans="1:112" s="35" customFormat="1" ht="15.75" x14ac:dyDescent="0.25">
      <c r="A361" s="59" t="s">
        <v>675</v>
      </c>
      <c r="B361" s="119">
        <f t="shared" si="393"/>
        <v>164</v>
      </c>
      <c r="C361" s="119">
        <f t="shared" si="393"/>
        <v>0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5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>
        <v>164</v>
      </c>
      <c r="AG361" s="14"/>
      <c r="AH361" s="14"/>
      <c r="AI361" s="14"/>
      <c r="AJ361" s="14"/>
      <c r="AK361" s="14"/>
      <c r="AL361" s="108"/>
      <c r="AM361" s="108"/>
      <c r="AN361" s="108"/>
      <c r="AO361" s="14"/>
      <c r="AP361" s="14"/>
      <c r="AQ361" s="101"/>
      <c r="AR361" s="14"/>
      <c r="AS361" s="14"/>
      <c r="AT361" s="101"/>
      <c r="AU361" s="14"/>
      <c r="AV361" s="14"/>
      <c r="AW361" s="101"/>
      <c r="AX361" s="14"/>
      <c r="AY361" s="14"/>
      <c r="AZ361" s="101"/>
      <c r="BA361" s="14"/>
      <c r="BB361" s="14"/>
      <c r="BC361" s="101"/>
      <c r="BD361" s="14"/>
      <c r="BE361" s="14"/>
      <c r="BF361" s="101"/>
      <c r="BG361" s="14"/>
      <c r="BH361" s="14"/>
      <c r="BI361" s="101"/>
      <c r="BJ361" s="14"/>
      <c r="BK361" s="14"/>
      <c r="BL361" s="101"/>
      <c r="BM361" s="14"/>
      <c r="BN361" s="14"/>
      <c r="BO361" s="101"/>
      <c r="BP361" s="14"/>
      <c r="BQ361" s="14"/>
      <c r="BR361" s="101"/>
      <c r="BS361" s="14"/>
      <c r="BT361" s="14"/>
      <c r="BU361" s="101"/>
      <c r="BV361" s="14"/>
      <c r="BW361" s="14"/>
      <c r="BX361" s="101"/>
      <c r="BY361" s="14"/>
      <c r="BZ361" s="14"/>
      <c r="CA361" s="101"/>
      <c r="CB361" s="14"/>
      <c r="CC361" s="14"/>
      <c r="CD361" s="101"/>
      <c r="CE361" s="14"/>
      <c r="CF361" s="14"/>
      <c r="CG361" s="101"/>
      <c r="CH361" s="14"/>
      <c r="CI361" s="14"/>
      <c r="CJ361" s="101"/>
      <c r="CK361" s="15"/>
      <c r="CL361" s="14"/>
      <c r="CM361" s="101"/>
      <c r="CN361" s="15"/>
      <c r="CO361" s="14"/>
      <c r="CP361" s="101"/>
      <c r="CQ361" s="15"/>
      <c r="CR361" s="14"/>
      <c r="CS361" s="101"/>
      <c r="CT361" s="15"/>
      <c r="CU361" s="14"/>
      <c r="CV361" s="101"/>
      <c r="CW361" s="15"/>
      <c r="CX361" s="14"/>
      <c r="CY361" s="101"/>
      <c r="CZ361" s="15"/>
      <c r="DA361" s="14"/>
      <c r="DB361" s="101"/>
      <c r="DC361" s="15"/>
      <c r="DD361" s="14"/>
      <c r="DE361" s="101"/>
      <c r="DF361" s="15"/>
      <c r="DG361" s="14"/>
      <c r="DH361" s="101"/>
    </row>
    <row r="362" spans="1:112" s="35" customFormat="1" ht="15.75" x14ac:dyDescent="0.25">
      <c r="A362" s="59" t="s">
        <v>442</v>
      </c>
      <c r="B362" s="119">
        <f t="shared" si="393"/>
        <v>1000</v>
      </c>
      <c r="C362" s="119">
        <f t="shared" si="393"/>
        <v>0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5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>
        <v>1000</v>
      </c>
      <c r="AG362" s="14"/>
      <c r="AH362" s="14"/>
      <c r="AI362" s="14"/>
      <c r="AJ362" s="14"/>
      <c r="AK362" s="14"/>
      <c r="AL362" s="108"/>
      <c r="AM362" s="108"/>
      <c r="AN362" s="108"/>
      <c r="AO362" s="14"/>
      <c r="AP362" s="14"/>
      <c r="AQ362" s="101"/>
      <c r="AR362" s="14"/>
      <c r="AS362" s="14"/>
      <c r="AT362" s="101"/>
      <c r="AU362" s="14"/>
      <c r="AV362" s="14"/>
      <c r="AW362" s="101"/>
      <c r="AX362" s="14"/>
      <c r="AY362" s="14"/>
      <c r="AZ362" s="101"/>
      <c r="BA362" s="14"/>
      <c r="BB362" s="14"/>
      <c r="BC362" s="101"/>
      <c r="BD362" s="14"/>
      <c r="BE362" s="14"/>
      <c r="BF362" s="101"/>
      <c r="BG362" s="14"/>
      <c r="BH362" s="14"/>
      <c r="BI362" s="101"/>
      <c r="BJ362" s="14"/>
      <c r="BK362" s="14"/>
      <c r="BL362" s="101"/>
      <c r="BM362" s="14"/>
      <c r="BN362" s="14"/>
      <c r="BO362" s="101"/>
      <c r="BP362" s="14"/>
      <c r="BQ362" s="14"/>
      <c r="BR362" s="101"/>
      <c r="BS362" s="14"/>
      <c r="BT362" s="14"/>
      <c r="BU362" s="101"/>
      <c r="BV362" s="14"/>
      <c r="BW362" s="14"/>
      <c r="BX362" s="101"/>
      <c r="BY362" s="14"/>
      <c r="BZ362" s="14"/>
      <c r="CA362" s="101"/>
      <c r="CB362" s="14"/>
      <c r="CC362" s="14"/>
      <c r="CD362" s="101"/>
      <c r="CE362" s="14"/>
      <c r="CF362" s="14"/>
      <c r="CG362" s="101"/>
      <c r="CH362" s="14"/>
      <c r="CI362" s="14"/>
      <c r="CJ362" s="101"/>
      <c r="CK362" s="15"/>
      <c r="CL362" s="14"/>
      <c r="CM362" s="101"/>
      <c r="CN362" s="15"/>
      <c r="CO362" s="14"/>
      <c r="CP362" s="101"/>
      <c r="CQ362" s="15"/>
      <c r="CR362" s="14"/>
      <c r="CS362" s="101"/>
      <c r="CT362" s="15"/>
      <c r="CU362" s="14"/>
      <c r="CV362" s="101"/>
      <c r="CW362" s="15"/>
      <c r="CX362" s="14"/>
      <c r="CY362" s="101"/>
      <c r="CZ362" s="15"/>
      <c r="DA362" s="14"/>
      <c r="DB362" s="101"/>
      <c r="DC362" s="15"/>
      <c r="DD362" s="14"/>
      <c r="DE362" s="101"/>
      <c r="DF362" s="15"/>
      <c r="DG362" s="14"/>
      <c r="DH362" s="101"/>
    </row>
    <row r="363" spans="1:112" s="35" customFormat="1" ht="15.75" x14ac:dyDescent="0.25">
      <c r="A363" s="59" t="s">
        <v>444</v>
      </c>
      <c r="B363" s="119">
        <f t="shared" si="393"/>
        <v>1000</v>
      </c>
      <c r="C363" s="119">
        <f t="shared" si="393"/>
        <v>0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5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>
        <v>1000</v>
      </c>
      <c r="AG363" s="14"/>
      <c r="AH363" s="14"/>
      <c r="AI363" s="14"/>
      <c r="AJ363" s="14"/>
      <c r="AK363" s="14"/>
      <c r="AL363" s="108"/>
      <c r="AM363" s="108"/>
      <c r="AN363" s="108"/>
      <c r="AO363" s="14"/>
      <c r="AP363" s="14"/>
      <c r="AQ363" s="101"/>
      <c r="AR363" s="14"/>
      <c r="AS363" s="14"/>
      <c r="AT363" s="101"/>
      <c r="AU363" s="14"/>
      <c r="AV363" s="14"/>
      <c r="AW363" s="101"/>
      <c r="AX363" s="14"/>
      <c r="AY363" s="14"/>
      <c r="AZ363" s="101"/>
      <c r="BA363" s="14"/>
      <c r="BB363" s="14"/>
      <c r="BC363" s="101"/>
      <c r="BD363" s="14"/>
      <c r="BE363" s="14"/>
      <c r="BF363" s="101"/>
      <c r="BG363" s="14"/>
      <c r="BH363" s="14"/>
      <c r="BI363" s="101"/>
      <c r="BJ363" s="14"/>
      <c r="BK363" s="14"/>
      <c r="BL363" s="101"/>
      <c r="BM363" s="14"/>
      <c r="BN363" s="14"/>
      <c r="BO363" s="101"/>
      <c r="BP363" s="14"/>
      <c r="BQ363" s="14"/>
      <c r="BR363" s="101"/>
      <c r="BS363" s="14"/>
      <c r="BT363" s="14"/>
      <c r="BU363" s="101"/>
      <c r="BV363" s="14"/>
      <c r="BW363" s="14"/>
      <c r="BX363" s="101"/>
      <c r="BY363" s="14"/>
      <c r="BZ363" s="14"/>
      <c r="CA363" s="101"/>
      <c r="CB363" s="14"/>
      <c r="CC363" s="14"/>
      <c r="CD363" s="101"/>
      <c r="CE363" s="14"/>
      <c r="CF363" s="14"/>
      <c r="CG363" s="101"/>
      <c r="CH363" s="14"/>
      <c r="CI363" s="14"/>
      <c r="CJ363" s="101"/>
      <c r="CK363" s="15"/>
      <c r="CL363" s="14"/>
      <c r="CM363" s="101"/>
      <c r="CN363" s="15"/>
      <c r="CO363" s="14"/>
      <c r="CP363" s="101"/>
      <c r="CQ363" s="15"/>
      <c r="CR363" s="14"/>
      <c r="CS363" s="101"/>
      <c r="CT363" s="15"/>
      <c r="CU363" s="14"/>
      <c r="CV363" s="101"/>
      <c r="CW363" s="15"/>
      <c r="CX363" s="14"/>
      <c r="CY363" s="101"/>
      <c r="CZ363" s="15"/>
      <c r="DA363" s="14"/>
      <c r="DB363" s="101"/>
      <c r="DC363" s="15"/>
      <c r="DD363" s="14"/>
      <c r="DE363" s="101"/>
      <c r="DF363" s="15"/>
      <c r="DG363" s="14"/>
      <c r="DH363" s="101"/>
    </row>
    <row r="364" spans="1:112" s="35" customFormat="1" ht="15.75" x14ac:dyDescent="0.25">
      <c r="A364" s="59" t="s">
        <v>443</v>
      </c>
      <c r="B364" s="119">
        <f t="shared" si="393"/>
        <v>2754.6000000000004</v>
      </c>
      <c r="C364" s="119">
        <f t="shared" si="393"/>
        <v>334.97768000000002</v>
      </c>
      <c r="D364" s="14">
        <f>C364/B364*100</f>
        <v>12.16066506933856</v>
      </c>
      <c r="E364" s="14"/>
      <c r="F364" s="14"/>
      <c r="G364" s="14"/>
      <c r="H364" s="14"/>
      <c r="I364" s="14"/>
      <c r="J364" s="14"/>
      <c r="K364" s="14"/>
      <c r="L364" s="14"/>
      <c r="M364" s="15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>
        <v>392</v>
      </c>
      <c r="AG364" s="14"/>
      <c r="AH364" s="14"/>
      <c r="AI364" s="14">
        <v>1154.2</v>
      </c>
      <c r="AJ364" s="14">
        <v>334.97768000000002</v>
      </c>
      <c r="AK364" s="14">
        <f>AJ364/AI364*100</f>
        <v>29.022498700398547</v>
      </c>
      <c r="AL364" s="108"/>
      <c r="AM364" s="108"/>
      <c r="AN364" s="108"/>
      <c r="AO364" s="14"/>
      <c r="AP364" s="14"/>
      <c r="AQ364" s="101"/>
      <c r="AR364" s="14"/>
      <c r="AS364" s="14"/>
      <c r="AT364" s="101"/>
      <c r="AU364" s="14"/>
      <c r="AV364" s="14"/>
      <c r="AW364" s="101"/>
      <c r="AX364" s="14"/>
      <c r="AY364" s="14"/>
      <c r="AZ364" s="101"/>
      <c r="BA364" s="14"/>
      <c r="BB364" s="14"/>
      <c r="BC364" s="101"/>
      <c r="BD364" s="14"/>
      <c r="BE364" s="14"/>
      <c r="BF364" s="101"/>
      <c r="BG364" s="14"/>
      <c r="BH364" s="14"/>
      <c r="BI364" s="101"/>
      <c r="BJ364" s="14"/>
      <c r="BK364" s="14"/>
      <c r="BL364" s="101"/>
      <c r="BM364" s="14"/>
      <c r="BN364" s="14"/>
      <c r="BO364" s="101"/>
      <c r="BP364" s="14"/>
      <c r="BQ364" s="14"/>
      <c r="BR364" s="101"/>
      <c r="BS364" s="14"/>
      <c r="BT364" s="14"/>
      <c r="BU364" s="101"/>
      <c r="BV364" s="15">
        <v>1208.4000000000001</v>
      </c>
      <c r="BW364" s="14"/>
      <c r="BX364" s="101"/>
      <c r="BY364" s="14"/>
      <c r="BZ364" s="14"/>
      <c r="CA364" s="101"/>
      <c r="CB364" s="14"/>
      <c r="CC364" s="14"/>
      <c r="CD364" s="101"/>
      <c r="CE364" s="14"/>
      <c r="CF364" s="14"/>
      <c r="CG364" s="101"/>
      <c r="CH364" s="14"/>
      <c r="CI364" s="14"/>
      <c r="CJ364" s="101"/>
      <c r="CK364" s="15"/>
      <c r="CL364" s="14"/>
      <c r="CM364" s="101"/>
      <c r="CN364" s="15"/>
      <c r="CO364" s="14"/>
      <c r="CP364" s="101"/>
      <c r="CQ364" s="15"/>
      <c r="CR364" s="14"/>
      <c r="CS364" s="101"/>
      <c r="CT364" s="15"/>
      <c r="CU364" s="14"/>
      <c r="CV364" s="101"/>
      <c r="CW364" s="15"/>
      <c r="CX364" s="14"/>
      <c r="CY364" s="101"/>
      <c r="CZ364" s="15"/>
      <c r="DA364" s="14"/>
      <c r="DB364" s="101"/>
      <c r="DC364" s="15"/>
      <c r="DD364" s="14"/>
      <c r="DE364" s="101"/>
      <c r="DF364" s="15"/>
      <c r="DG364" s="14"/>
      <c r="DH364" s="101"/>
    </row>
    <row r="365" spans="1:112" s="77" customFormat="1" ht="31.5" x14ac:dyDescent="0.25">
      <c r="A365" s="78" t="s">
        <v>441</v>
      </c>
      <c r="B365" s="118">
        <f t="shared" si="393"/>
        <v>44273.519310000003</v>
      </c>
      <c r="C365" s="118">
        <f t="shared" si="393"/>
        <v>6983.1609299999991</v>
      </c>
      <c r="D365" s="82">
        <f t="shared" ref="D365" si="422">C365/B365*100</f>
        <v>15.772771261088165</v>
      </c>
      <c r="E365" s="84">
        <f t="shared" ref="E365:AP365" si="423">E366+E367+E368+E369+E370+E371+E372+E373+E374+E375+E376</f>
        <v>0</v>
      </c>
      <c r="F365" s="84">
        <f t="shared" si="423"/>
        <v>0</v>
      </c>
      <c r="G365" s="84">
        <f t="shared" si="423"/>
        <v>0</v>
      </c>
      <c r="H365" s="84">
        <f t="shared" si="423"/>
        <v>0</v>
      </c>
      <c r="I365" s="84">
        <f t="shared" si="423"/>
        <v>0</v>
      </c>
      <c r="J365" s="84">
        <f t="shared" si="423"/>
        <v>0</v>
      </c>
      <c r="K365" s="84">
        <f t="shared" si="423"/>
        <v>246.7</v>
      </c>
      <c r="L365" s="84">
        <f t="shared" si="423"/>
        <v>246.73949999999999</v>
      </c>
      <c r="M365" s="84">
        <f t="shared" si="405"/>
        <v>100.01601134981759</v>
      </c>
      <c r="N365" s="84">
        <f t="shared" si="423"/>
        <v>0</v>
      </c>
      <c r="O365" s="84">
        <f t="shared" si="423"/>
        <v>0</v>
      </c>
      <c r="P365" s="84">
        <f t="shared" si="423"/>
        <v>0</v>
      </c>
      <c r="Q365" s="84">
        <f t="shared" si="423"/>
        <v>0</v>
      </c>
      <c r="R365" s="84">
        <f t="shared" si="423"/>
        <v>0</v>
      </c>
      <c r="S365" s="84">
        <f t="shared" si="423"/>
        <v>0</v>
      </c>
      <c r="T365" s="84">
        <f t="shared" si="423"/>
        <v>0</v>
      </c>
      <c r="U365" s="84">
        <f t="shared" si="423"/>
        <v>0</v>
      </c>
      <c r="V365" s="84"/>
      <c r="W365" s="84">
        <f t="shared" si="423"/>
        <v>0</v>
      </c>
      <c r="X365" s="84">
        <f t="shared" si="423"/>
        <v>0</v>
      </c>
      <c r="Y365" s="14"/>
      <c r="Z365" s="84">
        <f t="shared" si="423"/>
        <v>51.020409999999998</v>
      </c>
      <c r="AA365" s="84">
        <f t="shared" si="423"/>
        <v>51.020409999999998</v>
      </c>
      <c r="AB365" s="82">
        <f>AA365/Z365*100</f>
        <v>100</v>
      </c>
      <c r="AC365" s="84">
        <f t="shared" si="423"/>
        <v>0</v>
      </c>
      <c r="AD365" s="84">
        <f t="shared" si="423"/>
        <v>0</v>
      </c>
      <c r="AE365" s="84">
        <f t="shared" si="423"/>
        <v>0</v>
      </c>
      <c r="AF365" s="84">
        <f>SUM(AF366:AF376)</f>
        <v>3870.0989</v>
      </c>
      <c r="AG365" s="84">
        <f t="shared" si="423"/>
        <v>0</v>
      </c>
      <c r="AH365" s="82"/>
      <c r="AI365" s="84">
        <f t="shared" si="423"/>
        <v>1122.9000000000001</v>
      </c>
      <c r="AJ365" s="84">
        <f t="shared" si="423"/>
        <v>0</v>
      </c>
      <c r="AK365" s="82">
        <f t="shared" ref="AK365" si="424">AJ365/AI365*100</f>
        <v>0</v>
      </c>
      <c r="AL365" s="84">
        <f t="shared" si="423"/>
        <v>12962.5</v>
      </c>
      <c r="AM365" s="84">
        <f t="shared" si="423"/>
        <v>3949.3436499999998</v>
      </c>
      <c r="AN365" s="84">
        <f t="shared" si="64"/>
        <v>30.467453423336543</v>
      </c>
      <c r="AO365" s="84">
        <f t="shared" si="423"/>
        <v>0</v>
      </c>
      <c r="AP365" s="84">
        <f t="shared" si="423"/>
        <v>0</v>
      </c>
      <c r="AQ365" s="84">
        <f t="shared" ref="AQ365:CG365" si="425">AQ366+AQ367+AQ368+AQ369+AQ370+AQ371+AQ372+AQ373+AQ374+AQ375+AQ376</f>
        <v>0</v>
      </c>
      <c r="AR365" s="84">
        <f t="shared" si="425"/>
        <v>0</v>
      </c>
      <c r="AS365" s="84">
        <f t="shared" si="425"/>
        <v>0</v>
      </c>
      <c r="AT365" s="84">
        <f t="shared" si="425"/>
        <v>0</v>
      </c>
      <c r="AU365" s="84">
        <f t="shared" si="425"/>
        <v>0</v>
      </c>
      <c r="AV365" s="84">
        <f t="shared" si="425"/>
        <v>0</v>
      </c>
      <c r="AW365" s="84">
        <f t="shared" si="425"/>
        <v>0</v>
      </c>
      <c r="AX365" s="84">
        <f t="shared" si="425"/>
        <v>0</v>
      </c>
      <c r="AY365" s="84">
        <f t="shared" si="425"/>
        <v>0</v>
      </c>
      <c r="AZ365" s="84">
        <f t="shared" si="425"/>
        <v>0</v>
      </c>
      <c r="BA365" s="84">
        <f t="shared" si="425"/>
        <v>3380.9</v>
      </c>
      <c r="BB365" s="84">
        <f t="shared" si="425"/>
        <v>806.69500000000005</v>
      </c>
      <c r="BC365" s="84">
        <f t="shared" si="82"/>
        <v>23.86036262533645</v>
      </c>
      <c r="BD365" s="84">
        <f t="shared" si="425"/>
        <v>0</v>
      </c>
      <c r="BE365" s="84">
        <f t="shared" si="425"/>
        <v>0</v>
      </c>
      <c r="BF365" s="84">
        <f t="shared" si="425"/>
        <v>0</v>
      </c>
      <c r="BG365" s="84">
        <f t="shared" si="425"/>
        <v>0</v>
      </c>
      <c r="BH365" s="84">
        <f t="shared" si="425"/>
        <v>0</v>
      </c>
      <c r="BI365" s="84">
        <f t="shared" si="425"/>
        <v>0</v>
      </c>
      <c r="BJ365" s="84">
        <f t="shared" si="425"/>
        <v>0</v>
      </c>
      <c r="BK365" s="84">
        <f t="shared" si="425"/>
        <v>0</v>
      </c>
      <c r="BL365" s="84">
        <f t="shared" si="425"/>
        <v>0</v>
      </c>
      <c r="BM365" s="84">
        <f t="shared" si="425"/>
        <v>0</v>
      </c>
      <c r="BN365" s="84">
        <f t="shared" si="425"/>
        <v>0</v>
      </c>
      <c r="BO365" s="84">
        <f t="shared" si="425"/>
        <v>0</v>
      </c>
      <c r="BP365" s="84">
        <f t="shared" si="425"/>
        <v>0</v>
      </c>
      <c r="BQ365" s="84">
        <f t="shared" si="425"/>
        <v>0</v>
      </c>
      <c r="BR365" s="84">
        <f t="shared" si="425"/>
        <v>0</v>
      </c>
      <c r="BS365" s="84">
        <f t="shared" si="425"/>
        <v>0</v>
      </c>
      <c r="BT365" s="84">
        <f t="shared" si="425"/>
        <v>0</v>
      </c>
      <c r="BU365" s="84">
        <f t="shared" si="425"/>
        <v>0</v>
      </c>
      <c r="BV365" s="84">
        <f t="shared" si="425"/>
        <v>0</v>
      </c>
      <c r="BW365" s="84">
        <f t="shared" si="425"/>
        <v>0</v>
      </c>
      <c r="BX365" s="84">
        <f t="shared" si="425"/>
        <v>0</v>
      </c>
      <c r="BY365" s="84">
        <f t="shared" si="425"/>
        <v>0</v>
      </c>
      <c r="BZ365" s="84">
        <f t="shared" si="425"/>
        <v>0</v>
      </c>
      <c r="CA365" s="84">
        <f t="shared" si="425"/>
        <v>0</v>
      </c>
      <c r="CB365" s="84">
        <f t="shared" si="425"/>
        <v>153.6</v>
      </c>
      <c r="CC365" s="84">
        <f t="shared" si="425"/>
        <v>0</v>
      </c>
      <c r="CD365" s="84">
        <f t="shared" si="425"/>
        <v>0</v>
      </c>
      <c r="CE365" s="84">
        <f t="shared" si="425"/>
        <v>3759.7</v>
      </c>
      <c r="CF365" s="84">
        <f t="shared" si="425"/>
        <v>0</v>
      </c>
      <c r="CG365" s="84">
        <f t="shared" si="425"/>
        <v>0</v>
      </c>
      <c r="CH365" s="84">
        <f t="shared" ref="CH365:CV365" si="426">CH366+CH367+CH368+CH369+CH370+CH371+CH372+CH373+CH374+CH375+CH376</f>
        <v>0</v>
      </c>
      <c r="CI365" s="84">
        <f t="shared" si="426"/>
        <v>0</v>
      </c>
      <c r="CJ365" s="84">
        <f t="shared" si="426"/>
        <v>0</v>
      </c>
      <c r="CK365" s="84">
        <f t="shared" si="426"/>
        <v>0</v>
      </c>
      <c r="CL365" s="84">
        <f t="shared" si="426"/>
        <v>0</v>
      </c>
      <c r="CM365" s="84">
        <f t="shared" si="426"/>
        <v>0</v>
      </c>
      <c r="CN365" s="84">
        <f t="shared" si="426"/>
        <v>5971.4</v>
      </c>
      <c r="CO365" s="84">
        <f t="shared" si="426"/>
        <v>1929.3623700000001</v>
      </c>
      <c r="CP365" s="84">
        <f t="shared" si="67"/>
        <v>32.310050741869581</v>
      </c>
      <c r="CQ365" s="84">
        <f t="shared" si="426"/>
        <v>0</v>
      </c>
      <c r="CR365" s="84">
        <f t="shared" si="426"/>
        <v>0</v>
      </c>
      <c r="CS365" s="84">
        <f t="shared" si="426"/>
        <v>0</v>
      </c>
      <c r="CT365" s="84">
        <f t="shared" si="426"/>
        <v>0</v>
      </c>
      <c r="CU365" s="84">
        <f t="shared" si="426"/>
        <v>0</v>
      </c>
      <c r="CV365" s="84">
        <f t="shared" si="426"/>
        <v>0</v>
      </c>
      <c r="CW365" s="84">
        <f t="shared" ref="CW365:CY365" si="427">CW366+CW367+CW368+CW369+CW370+CW371+CW372+CW373+CW374+CW375+CW376</f>
        <v>8357</v>
      </c>
      <c r="CX365" s="84">
        <f t="shared" si="427"/>
        <v>0</v>
      </c>
      <c r="CY365" s="84">
        <f t="shared" si="427"/>
        <v>0</v>
      </c>
      <c r="CZ365" s="84">
        <f t="shared" ref="CZ365:DB365" si="428">CZ366+CZ367+CZ368+CZ369+CZ370+CZ371+CZ372+CZ373+CZ374+CZ375+CZ376</f>
        <v>0</v>
      </c>
      <c r="DA365" s="84">
        <f t="shared" si="428"/>
        <v>0</v>
      </c>
      <c r="DB365" s="84">
        <f t="shared" si="428"/>
        <v>0</v>
      </c>
      <c r="DC365" s="84">
        <f t="shared" ref="DC365:DE365" si="429">DC366+DC367+DC368+DC369+DC370+DC371+DC372+DC373+DC374+DC375+DC376</f>
        <v>1260.3</v>
      </c>
      <c r="DD365" s="84">
        <f t="shared" si="429"/>
        <v>0</v>
      </c>
      <c r="DE365" s="84">
        <f t="shared" si="429"/>
        <v>0</v>
      </c>
      <c r="DF365" s="84">
        <f t="shared" ref="DF365:DH365" si="430">DF366+DF367+DF368+DF369+DF370+DF371+DF372+DF373+DF374+DF375+DF376</f>
        <v>3137.4</v>
      </c>
      <c r="DG365" s="84">
        <f t="shared" si="430"/>
        <v>0</v>
      </c>
      <c r="DH365" s="84">
        <f t="shared" si="430"/>
        <v>0</v>
      </c>
    </row>
    <row r="366" spans="1:112" s="35" customFormat="1" ht="16.5" customHeight="1" x14ac:dyDescent="0.25">
      <c r="A366" s="59" t="s">
        <v>384</v>
      </c>
      <c r="B366" s="119">
        <f t="shared" si="393"/>
        <v>39280.520410000005</v>
      </c>
      <c r="C366" s="119">
        <f t="shared" si="393"/>
        <v>6983.1609299999991</v>
      </c>
      <c r="D366" s="14">
        <f t="shared" si="58"/>
        <v>17.777669076457123</v>
      </c>
      <c r="E366" s="15"/>
      <c r="F366" s="14"/>
      <c r="G366" s="14"/>
      <c r="H366" s="15"/>
      <c r="I366" s="15"/>
      <c r="J366" s="14"/>
      <c r="K366" s="14">
        <v>246.7</v>
      </c>
      <c r="L366" s="14">
        <v>246.73949999999999</v>
      </c>
      <c r="M366" s="15">
        <f>L366/K366*100</f>
        <v>100.01601134981759</v>
      </c>
      <c r="N366" s="14"/>
      <c r="O366" s="14"/>
      <c r="P366" s="15"/>
      <c r="Q366" s="15">
        <v>0</v>
      </c>
      <c r="R366" s="15">
        <v>0</v>
      </c>
      <c r="S366" s="14"/>
      <c r="T366" s="15"/>
      <c r="U366" s="15"/>
      <c r="V366" s="15"/>
      <c r="W366" s="15"/>
      <c r="X366" s="15"/>
      <c r="Y366" s="14"/>
      <c r="Z366" s="15">
        <v>51.020409999999998</v>
      </c>
      <c r="AA366" s="15">
        <v>51.020409999999998</v>
      </c>
      <c r="AB366" s="14">
        <f>AA366/Z366*100</f>
        <v>100</v>
      </c>
      <c r="AC366" s="15"/>
      <c r="AD366" s="15"/>
      <c r="AE366" s="14"/>
      <c r="AF366" s="14"/>
      <c r="AG366" s="14"/>
      <c r="AH366" s="14"/>
      <c r="AI366" s="15">
        <v>0</v>
      </c>
      <c r="AJ366" s="15"/>
      <c r="AK366" s="14"/>
      <c r="AL366" s="15">
        <v>12962.5</v>
      </c>
      <c r="AM366" s="15">
        <v>3949.3436499999998</v>
      </c>
      <c r="AN366" s="15">
        <f t="shared" si="64"/>
        <v>30.467453423336543</v>
      </c>
      <c r="AO366" s="15"/>
      <c r="AP366" s="15"/>
      <c r="AQ366" s="15"/>
      <c r="AR366" s="15"/>
      <c r="AS366" s="100"/>
      <c r="AT366" s="100"/>
      <c r="AU366" s="15"/>
      <c r="AV366" s="100"/>
      <c r="AW366" s="15"/>
      <c r="AX366" s="15"/>
      <c r="AY366" s="100"/>
      <c r="AZ366" s="15"/>
      <c r="BA366" s="15">
        <v>3380.9</v>
      </c>
      <c r="BB366" s="15">
        <v>806.69500000000005</v>
      </c>
      <c r="BC366" s="15">
        <f t="shared" si="82"/>
        <v>23.86036262533645</v>
      </c>
      <c r="BD366" s="15"/>
      <c r="BE366" s="100"/>
      <c r="BF366" s="100"/>
      <c r="BG366" s="15"/>
      <c r="BH366" s="100"/>
      <c r="BI366" s="100"/>
      <c r="BJ366" s="15"/>
      <c r="BK366" s="100"/>
      <c r="BL366" s="100"/>
      <c r="BM366" s="15"/>
      <c r="BN366" s="100"/>
      <c r="BO366" s="100"/>
      <c r="BP366" s="15"/>
      <c r="BQ366" s="100"/>
      <c r="BR366" s="100"/>
      <c r="BS366" s="15"/>
      <c r="BT366" s="100"/>
      <c r="BU366" s="100"/>
      <c r="BV366" s="15"/>
      <c r="BW366" s="100"/>
      <c r="BX366" s="100"/>
      <c r="BY366" s="15"/>
      <c r="BZ366" s="100"/>
      <c r="CA366" s="100"/>
      <c r="CB366" s="15">
        <v>153.6</v>
      </c>
      <c r="CC366" s="100"/>
      <c r="CD366" s="100"/>
      <c r="CE366" s="15">
        <v>3759.7</v>
      </c>
      <c r="CF366" s="100"/>
      <c r="CG366" s="100"/>
      <c r="CH366" s="15"/>
      <c r="CI366" s="100"/>
      <c r="CJ366" s="100"/>
      <c r="CK366" s="15"/>
      <c r="CL366" s="100"/>
      <c r="CM366" s="100"/>
      <c r="CN366" s="15">
        <v>5971.4</v>
      </c>
      <c r="CO366" s="15">
        <v>1929.3623700000001</v>
      </c>
      <c r="CP366" s="15">
        <f t="shared" si="67"/>
        <v>32.310050741869581</v>
      </c>
      <c r="CQ366" s="15"/>
      <c r="CR366" s="100"/>
      <c r="CS366" s="100"/>
      <c r="CT366" s="15"/>
      <c r="CU366" s="100"/>
      <c r="CV366" s="100"/>
      <c r="CW366" s="15">
        <v>8357</v>
      </c>
      <c r="CX366" s="100"/>
      <c r="CY366" s="100"/>
      <c r="CZ366" s="15"/>
      <c r="DA366" s="100"/>
      <c r="DB366" s="100"/>
      <c r="DC366" s="15">
        <v>1260.3</v>
      </c>
      <c r="DD366" s="100"/>
      <c r="DE366" s="100"/>
      <c r="DF366" s="15">
        <v>3137.4</v>
      </c>
      <c r="DG366" s="100"/>
      <c r="DH366" s="100"/>
    </row>
    <row r="367" spans="1:112" s="35" customFormat="1" ht="16.5" customHeight="1" x14ac:dyDescent="0.25">
      <c r="A367" s="59" t="s">
        <v>676</v>
      </c>
      <c r="B367" s="119">
        <f t="shared" si="393"/>
        <v>860</v>
      </c>
      <c r="C367" s="119">
        <f t="shared" si="393"/>
        <v>0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>
        <v>860</v>
      </c>
      <c r="AG367" s="14"/>
      <c r="AH367" s="14"/>
      <c r="AI367" s="14"/>
      <c r="AJ367" s="14"/>
      <c r="AK367" s="14"/>
      <c r="AL367" s="108"/>
      <c r="AM367" s="108"/>
      <c r="AN367" s="108"/>
      <c r="AO367" s="14"/>
      <c r="AP367" s="14"/>
      <c r="AQ367" s="101"/>
      <c r="AR367" s="14"/>
      <c r="AS367" s="14"/>
      <c r="AT367" s="101"/>
      <c r="AU367" s="14"/>
      <c r="AV367" s="14"/>
      <c r="AW367" s="101"/>
      <c r="AX367" s="14"/>
      <c r="AY367" s="14"/>
      <c r="AZ367" s="101"/>
      <c r="BA367" s="14"/>
      <c r="BB367" s="14"/>
      <c r="BC367" s="15"/>
      <c r="BD367" s="14"/>
      <c r="BE367" s="14"/>
      <c r="BF367" s="101"/>
      <c r="BG367" s="14"/>
      <c r="BH367" s="14"/>
      <c r="BI367" s="101"/>
      <c r="BJ367" s="14"/>
      <c r="BK367" s="14"/>
      <c r="BL367" s="101"/>
      <c r="BM367" s="14"/>
      <c r="BN367" s="14"/>
      <c r="BO367" s="101"/>
      <c r="BP367" s="14"/>
      <c r="BQ367" s="14"/>
      <c r="BR367" s="101"/>
      <c r="BS367" s="14"/>
      <c r="BT367" s="14"/>
      <c r="BU367" s="101"/>
      <c r="BV367" s="14"/>
      <c r="BW367" s="14"/>
      <c r="BX367" s="101"/>
      <c r="BY367" s="14"/>
      <c r="BZ367" s="14"/>
      <c r="CA367" s="101"/>
      <c r="CB367" s="14"/>
      <c r="CC367" s="14"/>
      <c r="CD367" s="101"/>
      <c r="CE367" s="14"/>
      <c r="CF367" s="14"/>
      <c r="CG367" s="101"/>
      <c r="CH367" s="14"/>
      <c r="CI367" s="14"/>
      <c r="CJ367" s="101"/>
      <c r="CK367" s="15"/>
      <c r="CL367" s="14"/>
      <c r="CM367" s="101"/>
      <c r="CN367" s="15"/>
      <c r="CO367" s="14"/>
      <c r="CP367" s="101"/>
      <c r="CQ367" s="15"/>
      <c r="CR367" s="14"/>
      <c r="CS367" s="101"/>
      <c r="CT367" s="15"/>
      <c r="CU367" s="14"/>
      <c r="CV367" s="101"/>
      <c r="CW367" s="15"/>
      <c r="CX367" s="14"/>
      <c r="CY367" s="101"/>
      <c r="CZ367" s="15"/>
      <c r="DA367" s="14"/>
      <c r="DB367" s="101"/>
      <c r="DC367" s="15"/>
      <c r="DD367" s="14"/>
      <c r="DE367" s="101"/>
      <c r="DF367" s="15"/>
      <c r="DG367" s="14"/>
      <c r="DH367" s="101"/>
    </row>
    <row r="368" spans="1:112" s="35" customFormat="1" ht="16.5" customHeight="1" x14ac:dyDescent="0.25">
      <c r="A368" s="59" t="s">
        <v>677</v>
      </c>
      <c r="B368" s="119">
        <f t="shared" si="393"/>
        <v>810</v>
      </c>
      <c r="C368" s="119">
        <f t="shared" si="393"/>
        <v>0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>
        <v>810</v>
      </c>
      <c r="AG368" s="14"/>
      <c r="AH368" s="14"/>
      <c r="AI368" s="14"/>
      <c r="AJ368" s="14"/>
      <c r="AK368" s="14"/>
      <c r="AL368" s="108"/>
      <c r="AM368" s="108"/>
      <c r="AN368" s="108"/>
      <c r="AO368" s="14"/>
      <c r="AP368" s="14"/>
      <c r="AQ368" s="101"/>
      <c r="AR368" s="14"/>
      <c r="AS368" s="14"/>
      <c r="AT368" s="101"/>
      <c r="AU368" s="14"/>
      <c r="AV368" s="14"/>
      <c r="AW368" s="101"/>
      <c r="AX368" s="14"/>
      <c r="AY368" s="14"/>
      <c r="AZ368" s="101"/>
      <c r="BA368" s="14"/>
      <c r="BB368" s="14"/>
      <c r="BC368" s="15"/>
      <c r="BD368" s="14"/>
      <c r="BE368" s="14"/>
      <c r="BF368" s="101"/>
      <c r="BG368" s="14"/>
      <c r="BH368" s="14"/>
      <c r="BI368" s="101"/>
      <c r="BJ368" s="14"/>
      <c r="BK368" s="14"/>
      <c r="BL368" s="101"/>
      <c r="BM368" s="14"/>
      <c r="BN368" s="14"/>
      <c r="BO368" s="101"/>
      <c r="BP368" s="14"/>
      <c r="BQ368" s="14"/>
      <c r="BR368" s="101"/>
      <c r="BS368" s="14"/>
      <c r="BT368" s="14"/>
      <c r="BU368" s="101"/>
      <c r="BV368" s="14"/>
      <c r="BW368" s="14"/>
      <c r="BX368" s="101"/>
      <c r="BY368" s="14"/>
      <c r="BZ368" s="14"/>
      <c r="CA368" s="101"/>
      <c r="CB368" s="14"/>
      <c r="CC368" s="14"/>
      <c r="CD368" s="101"/>
      <c r="CE368" s="14"/>
      <c r="CF368" s="14"/>
      <c r="CG368" s="101"/>
      <c r="CH368" s="14"/>
      <c r="CI368" s="14"/>
      <c r="CJ368" s="101"/>
      <c r="CK368" s="15"/>
      <c r="CL368" s="14"/>
      <c r="CM368" s="101"/>
      <c r="CN368" s="15"/>
      <c r="CO368" s="14"/>
      <c r="CP368" s="101"/>
      <c r="CQ368" s="15"/>
      <c r="CR368" s="14"/>
      <c r="CS368" s="101"/>
      <c r="CT368" s="15"/>
      <c r="CU368" s="14"/>
      <c r="CV368" s="101"/>
      <c r="CW368" s="15"/>
      <c r="CX368" s="14"/>
      <c r="CY368" s="101"/>
      <c r="CZ368" s="15"/>
      <c r="DA368" s="14"/>
      <c r="DB368" s="101"/>
      <c r="DC368" s="15"/>
      <c r="DD368" s="14"/>
      <c r="DE368" s="101"/>
      <c r="DF368" s="15"/>
      <c r="DG368" s="14"/>
      <c r="DH368" s="101"/>
    </row>
    <row r="369" spans="1:112" s="35" customFormat="1" ht="16.5" customHeight="1" x14ac:dyDescent="0.25">
      <c r="A369" s="59" t="s">
        <v>678</v>
      </c>
      <c r="B369" s="119">
        <f t="shared" si="393"/>
        <v>0</v>
      </c>
      <c r="C369" s="119">
        <f t="shared" si="393"/>
        <v>0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08"/>
      <c r="AM369" s="108"/>
      <c r="AN369" s="108"/>
      <c r="AO369" s="14"/>
      <c r="AP369" s="14"/>
      <c r="AQ369" s="101"/>
      <c r="AR369" s="14"/>
      <c r="AS369" s="14"/>
      <c r="AT369" s="101"/>
      <c r="AU369" s="14"/>
      <c r="AV369" s="14"/>
      <c r="AW369" s="101"/>
      <c r="AX369" s="14"/>
      <c r="AY369" s="14"/>
      <c r="AZ369" s="101"/>
      <c r="BA369" s="14"/>
      <c r="BB369" s="14"/>
      <c r="BC369" s="15"/>
      <c r="BD369" s="14"/>
      <c r="BE369" s="14"/>
      <c r="BF369" s="101"/>
      <c r="BG369" s="14"/>
      <c r="BH369" s="14"/>
      <c r="BI369" s="101"/>
      <c r="BJ369" s="14"/>
      <c r="BK369" s="14"/>
      <c r="BL369" s="101"/>
      <c r="BM369" s="14"/>
      <c r="BN369" s="14"/>
      <c r="BO369" s="101"/>
      <c r="BP369" s="14"/>
      <c r="BQ369" s="14"/>
      <c r="BR369" s="101"/>
      <c r="BS369" s="14"/>
      <c r="BT369" s="14"/>
      <c r="BU369" s="101"/>
      <c r="BV369" s="14"/>
      <c r="BW369" s="14"/>
      <c r="BX369" s="101"/>
      <c r="BY369" s="14"/>
      <c r="BZ369" s="14"/>
      <c r="CA369" s="101"/>
      <c r="CB369" s="14"/>
      <c r="CC369" s="14"/>
      <c r="CD369" s="101"/>
      <c r="CE369" s="14"/>
      <c r="CF369" s="14"/>
      <c r="CG369" s="101"/>
      <c r="CH369" s="14"/>
      <c r="CI369" s="14"/>
      <c r="CJ369" s="101"/>
      <c r="CK369" s="15"/>
      <c r="CL369" s="14"/>
      <c r="CM369" s="101"/>
      <c r="CN369" s="15"/>
      <c r="CO369" s="14"/>
      <c r="CP369" s="101"/>
      <c r="CQ369" s="15"/>
      <c r="CR369" s="14"/>
      <c r="CS369" s="101"/>
      <c r="CT369" s="15"/>
      <c r="CU369" s="14"/>
      <c r="CV369" s="101"/>
      <c r="CW369" s="15"/>
      <c r="CX369" s="14"/>
      <c r="CY369" s="101"/>
      <c r="CZ369" s="15"/>
      <c r="DA369" s="14"/>
      <c r="DB369" s="101"/>
      <c r="DC369" s="15"/>
      <c r="DD369" s="14"/>
      <c r="DE369" s="101"/>
      <c r="DF369" s="15"/>
      <c r="DG369" s="14"/>
      <c r="DH369" s="101"/>
    </row>
    <row r="370" spans="1:112" s="35" customFormat="1" ht="16.5" customHeight="1" x14ac:dyDescent="0.25">
      <c r="A370" s="59" t="s">
        <v>679</v>
      </c>
      <c r="B370" s="119">
        <f t="shared" si="393"/>
        <v>944</v>
      </c>
      <c r="C370" s="119">
        <f t="shared" si="393"/>
        <v>0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>
        <v>944</v>
      </c>
      <c r="AG370" s="14"/>
      <c r="AH370" s="14"/>
      <c r="AI370" s="14"/>
      <c r="AJ370" s="14"/>
      <c r="AK370" s="14"/>
      <c r="AL370" s="108"/>
      <c r="AM370" s="108"/>
      <c r="AN370" s="108"/>
      <c r="AO370" s="14"/>
      <c r="AP370" s="14"/>
      <c r="AQ370" s="101"/>
      <c r="AR370" s="14"/>
      <c r="AS370" s="14"/>
      <c r="AT370" s="101"/>
      <c r="AU370" s="14"/>
      <c r="AV370" s="14"/>
      <c r="AW370" s="101"/>
      <c r="AX370" s="14"/>
      <c r="AY370" s="14"/>
      <c r="AZ370" s="101"/>
      <c r="BA370" s="14"/>
      <c r="BB370" s="14"/>
      <c r="BC370" s="15"/>
      <c r="BD370" s="14"/>
      <c r="BE370" s="14"/>
      <c r="BF370" s="101"/>
      <c r="BG370" s="14"/>
      <c r="BH370" s="14"/>
      <c r="BI370" s="101"/>
      <c r="BJ370" s="14"/>
      <c r="BK370" s="14"/>
      <c r="BL370" s="101"/>
      <c r="BM370" s="14"/>
      <c r="BN370" s="14"/>
      <c r="BO370" s="101"/>
      <c r="BP370" s="14"/>
      <c r="BQ370" s="14"/>
      <c r="BR370" s="101"/>
      <c r="BS370" s="14"/>
      <c r="BT370" s="14"/>
      <c r="BU370" s="101"/>
      <c r="BV370" s="14"/>
      <c r="BW370" s="14"/>
      <c r="BX370" s="101"/>
      <c r="BY370" s="14"/>
      <c r="BZ370" s="14"/>
      <c r="CA370" s="101"/>
      <c r="CB370" s="14"/>
      <c r="CC370" s="14"/>
      <c r="CD370" s="101"/>
      <c r="CE370" s="14"/>
      <c r="CF370" s="14"/>
      <c r="CG370" s="101"/>
      <c r="CH370" s="14"/>
      <c r="CI370" s="14"/>
      <c r="CJ370" s="101"/>
      <c r="CK370" s="15"/>
      <c r="CL370" s="14"/>
      <c r="CM370" s="101"/>
      <c r="CN370" s="15"/>
      <c r="CO370" s="14"/>
      <c r="CP370" s="101"/>
      <c r="CQ370" s="15"/>
      <c r="CR370" s="14"/>
      <c r="CS370" s="101"/>
      <c r="CT370" s="15"/>
      <c r="CU370" s="14"/>
      <c r="CV370" s="101"/>
      <c r="CW370" s="15"/>
      <c r="CX370" s="14"/>
      <c r="CY370" s="101"/>
      <c r="CZ370" s="15"/>
      <c r="DA370" s="14"/>
      <c r="DB370" s="101"/>
      <c r="DC370" s="15"/>
      <c r="DD370" s="14"/>
      <c r="DE370" s="101"/>
      <c r="DF370" s="15"/>
      <c r="DG370" s="14"/>
      <c r="DH370" s="101"/>
    </row>
    <row r="371" spans="1:112" s="35" customFormat="1" ht="16.5" customHeight="1" x14ac:dyDescent="0.25">
      <c r="A371" s="59" t="s">
        <v>682</v>
      </c>
      <c r="B371" s="119">
        <f t="shared" si="393"/>
        <v>780</v>
      </c>
      <c r="C371" s="119">
        <f t="shared" si="393"/>
        <v>0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>
        <v>780</v>
      </c>
      <c r="AG371" s="14"/>
      <c r="AH371" s="14"/>
      <c r="AI371" s="14"/>
      <c r="AJ371" s="14"/>
      <c r="AK371" s="14"/>
      <c r="AL371" s="108"/>
      <c r="AM371" s="108"/>
      <c r="AN371" s="108"/>
      <c r="AO371" s="14"/>
      <c r="AP371" s="14"/>
      <c r="AQ371" s="101"/>
      <c r="AR371" s="14"/>
      <c r="AS371" s="14"/>
      <c r="AT371" s="101"/>
      <c r="AU371" s="14"/>
      <c r="AV371" s="14"/>
      <c r="AW371" s="101"/>
      <c r="AX371" s="14"/>
      <c r="AY371" s="14"/>
      <c r="AZ371" s="101"/>
      <c r="BA371" s="14"/>
      <c r="BB371" s="14"/>
      <c r="BC371" s="15"/>
      <c r="BD371" s="14"/>
      <c r="BE371" s="14"/>
      <c r="BF371" s="101"/>
      <c r="BG371" s="14"/>
      <c r="BH371" s="14"/>
      <c r="BI371" s="101"/>
      <c r="BJ371" s="14"/>
      <c r="BK371" s="14"/>
      <c r="BL371" s="101"/>
      <c r="BM371" s="14"/>
      <c r="BN371" s="14"/>
      <c r="BO371" s="101"/>
      <c r="BP371" s="14"/>
      <c r="BQ371" s="14"/>
      <c r="BR371" s="101"/>
      <c r="BS371" s="14"/>
      <c r="BT371" s="14"/>
      <c r="BU371" s="101"/>
      <c r="BV371" s="14"/>
      <c r="BW371" s="14"/>
      <c r="BX371" s="101"/>
      <c r="BY371" s="14"/>
      <c r="BZ371" s="14"/>
      <c r="CA371" s="101"/>
      <c r="CB371" s="14"/>
      <c r="CC371" s="14"/>
      <c r="CD371" s="101"/>
      <c r="CE371" s="14"/>
      <c r="CF371" s="14"/>
      <c r="CG371" s="101"/>
      <c r="CH371" s="14"/>
      <c r="CI371" s="14"/>
      <c r="CJ371" s="101"/>
      <c r="CK371" s="15"/>
      <c r="CL371" s="14"/>
      <c r="CM371" s="101"/>
      <c r="CN371" s="15"/>
      <c r="CO371" s="14"/>
      <c r="CP371" s="101"/>
      <c r="CQ371" s="15"/>
      <c r="CR371" s="14"/>
      <c r="CS371" s="101"/>
      <c r="CT371" s="15"/>
      <c r="CU371" s="14"/>
      <c r="CV371" s="101"/>
      <c r="CW371" s="15"/>
      <c r="CX371" s="14"/>
      <c r="CY371" s="101"/>
      <c r="CZ371" s="15"/>
      <c r="DA371" s="14"/>
      <c r="DB371" s="101"/>
      <c r="DC371" s="15"/>
      <c r="DD371" s="14"/>
      <c r="DE371" s="101"/>
      <c r="DF371" s="15"/>
      <c r="DG371" s="14"/>
      <c r="DH371" s="101"/>
    </row>
    <row r="372" spans="1:112" s="35" customFormat="1" ht="16.5" customHeight="1" x14ac:dyDescent="0.25">
      <c r="A372" s="59" t="s">
        <v>439</v>
      </c>
      <c r="B372" s="119">
        <f t="shared" si="393"/>
        <v>1122.9000000000001</v>
      </c>
      <c r="C372" s="119">
        <f t="shared" si="393"/>
        <v>0</v>
      </c>
      <c r="D372" s="14">
        <f>C372/B372*100</f>
        <v>0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>
        <v>1122.9000000000001</v>
      </c>
      <c r="AJ372" s="14"/>
      <c r="AK372" s="14">
        <f>AJ372/AI372*100</f>
        <v>0</v>
      </c>
      <c r="AL372" s="108"/>
      <c r="AM372" s="108"/>
      <c r="AN372" s="108"/>
      <c r="AO372" s="14"/>
      <c r="AP372" s="14"/>
      <c r="AQ372" s="101"/>
      <c r="AR372" s="14"/>
      <c r="AS372" s="14"/>
      <c r="AT372" s="101"/>
      <c r="AU372" s="14"/>
      <c r="AV372" s="14"/>
      <c r="AW372" s="101"/>
      <c r="AX372" s="14"/>
      <c r="AY372" s="14"/>
      <c r="AZ372" s="101"/>
      <c r="BA372" s="14"/>
      <c r="BB372" s="14"/>
      <c r="BC372" s="15"/>
      <c r="BD372" s="14"/>
      <c r="BE372" s="14"/>
      <c r="BF372" s="101"/>
      <c r="BG372" s="14"/>
      <c r="BH372" s="14"/>
      <c r="BI372" s="101"/>
      <c r="BJ372" s="14"/>
      <c r="BK372" s="14"/>
      <c r="BL372" s="101"/>
      <c r="BM372" s="14"/>
      <c r="BN372" s="14"/>
      <c r="BO372" s="101"/>
      <c r="BP372" s="14"/>
      <c r="BQ372" s="14"/>
      <c r="BR372" s="101"/>
      <c r="BS372" s="14"/>
      <c r="BT372" s="14"/>
      <c r="BU372" s="101"/>
      <c r="BV372" s="14"/>
      <c r="BW372" s="14"/>
      <c r="BX372" s="101"/>
      <c r="BY372" s="14"/>
      <c r="BZ372" s="14"/>
      <c r="CA372" s="101"/>
      <c r="CB372" s="14"/>
      <c r="CC372" s="14"/>
      <c r="CD372" s="101"/>
      <c r="CE372" s="14"/>
      <c r="CF372" s="14"/>
      <c r="CG372" s="101"/>
      <c r="CH372" s="14"/>
      <c r="CI372" s="14"/>
      <c r="CJ372" s="101"/>
      <c r="CK372" s="15"/>
      <c r="CL372" s="14"/>
      <c r="CM372" s="101"/>
      <c r="CN372" s="15"/>
      <c r="CO372" s="14"/>
      <c r="CP372" s="101"/>
      <c r="CQ372" s="15"/>
      <c r="CR372" s="14"/>
      <c r="CS372" s="101"/>
      <c r="CT372" s="15"/>
      <c r="CU372" s="14"/>
      <c r="CV372" s="101"/>
      <c r="CW372" s="15"/>
      <c r="CX372" s="14"/>
      <c r="CY372" s="101"/>
      <c r="CZ372" s="15"/>
      <c r="DA372" s="14"/>
      <c r="DB372" s="101"/>
      <c r="DC372" s="15"/>
      <c r="DD372" s="14"/>
      <c r="DE372" s="101"/>
      <c r="DF372" s="15"/>
      <c r="DG372" s="14"/>
      <c r="DH372" s="101"/>
    </row>
    <row r="373" spans="1:112" s="35" customFormat="1" ht="16.5" customHeight="1" x14ac:dyDescent="0.25">
      <c r="A373" s="59" t="s">
        <v>681</v>
      </c>
      <c r="B373" s="119">
        <f t="shared" si="393"/>
        <v>0</v>
      </c>
      <c r="C373" s="119">
        <f t="shared" si="393"/>
        <v>0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08"/>
      <c r="AM373" s="108"/>
      <c r="AN373" s="108"/>
      <c r="AO373" s="14"/>
      <c r="AP373" s="14"/>
      <c r="AQ373" s="101"/>
      <c r="AR373" s="14"/>
      <c r="AS373" s="14"/>
      <c r="AT373" s="101"/>
      <c r="AU373" s="14"/>
      <c r="AV373" s="14"/>
      <c r="AW373" s="101"/>
      <c r="AX373" s="14"/>
      <c r="AY373" s="14"/>
      <c r="AZ373" s="101"/>
      <c r="BA373" s="14"/>
      <c r="BB373" s="14"/>
      <c r="BC373" s="15"/>
      <c r="BD373" s="14"/>
      <c r="BE373" s="14"/>
      <c r="BF373" s="101"/>
      <c r="BG373" s="14"/>
      <c r="BH373" s="14"/>
      <c r="BI373" s="101"/>
      <c r="BJ373" s="14"/>
      <c r="BK373" s="14"/>
      <c r="BL373" s="101"/>
      <c r="BM373" s="14"/>
      <c r="BN373" s="14"/>
      <c r="BO373" s="101"/>
      <c r="BP373" s="14"/>
      <c r="BQ373" s="14"/>
      <c r="BR373" s="101"/>
      <c r="BS373" s="14"/>
      <c r="BT373" s="14"/>
      <c r="BU373" s="101"/>
      <c r="BV373" s="14"/>
      <c r="BW373" s="14"/>
      <c r="BX373" s="101"/>
      <c r="BY373" s="14"/>
      <c r="BZ373" s="14"/>
      <c r="CA373" s="101"/>
      <c r="CB373" s="14"/>
      <c r="CC373" s="14"/>
      <c r="CD373" s="101"/>
      <c r="CE373" s="14"/>
      <c r="CF373" s="14"/>
      <c r="CG373" s="101"/>
      <c r="CH373" s="14"/>
      <c r="CI373" s="14"/>
      <c r="CJ373" s="101"/>
      <c r="CK373" s="15"/>
      <c r="CL373" s="14"/>
      <c r="CM373" s="101"/>
      <c r="CN373" s="15"/>
      <c r="CO373" s="14"/>
      <c r="CP373" s="101"/>
      <c r="CQ373" s="15"/>
      <c r="CR373" s="14"/>
      <c r="CS373" s="101"/>
      <c r="CT373" s="15"/>
      <c r="CU373" s="14"/>
      <c r="CV373" s="101"/>
      <c r="CW373" s="15"/>
      <c r="CX373" s="14"/>
      <c r="CY373" s="101"/>
      <c r="CZ373" s="15"/>
      <c r="DA373" s="14"/>
      <c r="DB373" s="101"/>
      <c r="DC373" s="15"/>
      <c r="DD373" s="14"/>
      <c r="DE373" s="101"/>
      <c r="DF373" s="15"/>
      <c r="DG373" s="14"/>
      <c r="DH373" s="101"/>
    </row>
    <row r="374" spans="1:112" s="35" customFormat="1" ht="16.5" customHeight="1" x14ac:dyDescent="0.25">
      <c r="A374" s="59" t="s">
        <v>430</v>
      </c>
      <c r="B374" s="119">
        <f t="shared" si="393"/>
        <v>0</v>
      </c>
      <c r="C374" s="119">
        <f t="shared" si="393"/>
        <v>0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08"/>
      <c r="AM374" s="108"/>
      <c r="AN374" s="108"/>
      <c r="AO374" s="14"/>
      <c r="AP374" s="14"/>
      <c r="AQ374" s="101"/>
      <c r="AR374" s="14"/>
      <c r="AS374" s="14"/>
      <c r="AT374" s="101"/>
      <c r="AU374" s="14"/>
      <c r="AV374" s="14"/>
      <c r="AW374" s="101"/>
      <c r="AX374" s="14"/>
      <c r="AY374" s="14"/>
      <c r="AZ374" s="101"/>
      <c r="BA374" s="14"/>
      <c r="BB374" s="14"/>
      <c r="BC374" s="15"/>
      <c r="BD374" s="14"/>
      <c r="BE374" s="14"/>
      <c r="BF374" s="101"/>
      <c r="BG374" s="14"/>
      <c r="BH374" s="14"/>
      <c r="BI374" s="101"/>
      <c r="BJ374" s="14"/>
      <c r="BK374" s="14"/>
      <c r="BL374" s="101"/>
      <c r="BM374" s="14"/>
      <c r="BN374" s="14"/>
      <c r="BO374" s="101"/>
      <c r="BP374" s="14"/>
      <c r="BQ374" s="14"/>
      <c r="BR374" s="101"/>
      <c r="BS374" s="14"/>
      <c r="BT374" s="14"/>
      <c r="BU374" s="101"/>
      <c r="BV374" s="14"/>
      <c r="BW374" s="14"/>
      <c r="BX374" s="101"/>
      <c r="BY374" s="14"/>
      <c r="BZ374" s="14"/>
      <c r="CA374" s="101"/>
      <c r="CB374" s="14"/>
      <c r="CC374" s="14"/>
      <c r="CD374" s="101"/>
      <c r="CE374" s="14"/>
      <c r="CF374" s="14"/>
      <c r="CG374" s="101"/>
      <c r="CH374" s="14"/>
      <c r="CI374" s="14"/>
      <c r="CJ374" s="101"/>
      <c r="CK374" s="15"/>
      <c r="CL374" s="14"/>
      <c r="CM374" s="101"/>
      <c r="CN374" s="15"/>
      <c r="CO374" s="14"/>
      <c r="CP374" s="101"/>
      <c r="CQ374" s="15"/>
      <c r="CR374" s="14"/>
      <c r="CS374" s="101"/>
      <c r="CT374" s="15"/>
      <c r="CU374" s="14"/>
      <c r="CV374" s="101"/>
      <c r="CW374" s="15"/>
      <c r="CX374" s="14"/>
      <c r="CY374" s="101"/>
      <c r="CZ374" s="15"/>
      <c r="DA374" s="14"/>
      <c r="DB374" s="101"/>
      <c r="DC374" s="15"/>
      <c r="DD374" s="14"/>
      <c r="DE374" s="101"/>
      <c r="DF374" s="15"/>
      <c r="DG374" s="14"/>
      <c r="DH374" s="101"/>
    </row>
    <row r="375" spans="1:112" s="35" customFormat="1" ht="16.5" customHeight="1" x14ac:dyDescent="0.25">
      <c r="A375" s="59" t="s">
        <v>486</v>
      </c>
      <c r="B375" s="119">
        <f t="shared" si="393"/>
        <v>0</v>
      </c>
      <c r="C375" s="119">
        <f t="shared" si="393"/>
        <v>0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08"/>
      <c r="AM375" s="108"/>
      <c r="AN375" s="108"/>
      <c r="AO375" s="14"/>
      <c r="AP375" s="14"/>
      <c r="AQ375" s="101"/>
      <c r="AR375" s="14"/>
      <c r="AS375" s="14"/>
      <c r="AT375" s="101"/>
      <c r="AU375" s="14"/>
      <c r="AV375" s="14"/>
      <c r="AW375" s="101"/>
      <c r="AX375" s="14"/>
      <c r="AY375" s="14"/>
      <c r="AZ375" s="101"/>
      <c r="BA375" s="14"/>
      <c r="BB375" s="14"/>
      <c r="BC375" s="15"/>
      <c r="BD375" s="14"/>
      <c r="BE375" s="14"/>
      <c r="BF375" s="101"/>
      <c r="BG375" s="14"/>
      <c r="BH375" s="14"/>
      <c r="BI375" s="101"/>
      <c r="BJ375" s="14"/>
      <c r="BK375" s="14"/>
      <c r="BL375" s="101"/>
      <c r="BM375" s="14"/>
      <c r="BN375" s="14"/>
      <c r="BO375" s="101"/>
      <c r="BP375" s="14"/>
      <c r="BQ375" s="14"/>
      <c r="BR375" s="101"/>
      <c r="BS375" s="14"/>
      <c r="BT375" s="14"/>
      <c r="BU375" s="101"/>
      <c r="BV375" s="14"/>
      <c r="BW375" s="14"/>
      <c r="BX375" s="101"/>
      <c r="BY375" s="14"/>
      <c r="BZ375" s="14"/>
      <c r="CA375" s="101"/>
      <c r="CB375" s="14"/>
      <c r="CC375" s="14"/>
      <c r="CD375" s="101"/>
      <c r="CE375" s="14"/>
      <c r="CF375" s="14"/>
      <c r="CG375" s="101"/>
      <c r="CH375" s="14"/>
      <c r="CI375" s="14"/>
      <c r="CJ375" s="101"/>
      <c r="CK375" s="15"/>
      <c r="CL375" s="14"/>
      <c r="CM375" s="101"/>
      <c r="CN375" s="15"/>
      <c r="CO375" s="14"/>
      <c r="CP375" s="101"/>
      <c r="CQ375" s="15"/>
      <c r="CR375" s="14"/>
      <c r="CS375" s="101"/>
      <c r="CT375" s="15"/>
      <c r="CU375" s="14"/>
      <c r="CV375" s="101"/>
      <c r="CW375" s="15"/>
      <c r="CX375" s="14"/>
      <c r="CY375" s="101"/>
      <c r="CZ375" s="15"/>
      <c r="DA375" s="14"/>
      <c r="DB375" s="101"/>
      <c r="DC375" s="15"/>
      <c r="DD375" s="14"/>
      <c r="DE375" s="101"/>
      <c r="DF375" s="15"/>
      <c r="DG375" s="14"/>
      <c r="DH375" s="101"/>
    </row>
    <row r="376" spans="1:112" s="35" customFormat="1" ht="16.5" customHeight="1" x14ac:dyDescent="0.25">
      <c r="A376" s="59" t="s">
        <v>680</v>
      </c>
      <c r="B376" s="119">
        <f t="shared" si="393"/>
        <v>476.09890000000001</v>
      </c>
      <c r="C376" s="119">
        <f t="shared" si="393"/>
        <v>0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>
        <v>476.09890000000001</v>
      </c>
      <c r="AG376" s="14"/>
      <c r="AH376" s="14"/>
      <c r="AI376" s="14"/>
      <c r="AJ376" s="14"/>
      <c r="AK376" s="14"/>
      <c r="AL376" s="108"/>
      <c r="AM376" s="108"/>
      <c r="AN376" s="108"/>
      <c r="AO376" s="14"/>
      <c r="AP376" s="14"/>
      <c r="AQ376" s="101"/>
      <c r="AR376" s="14"/>
      <c r="AS376" s="14"/>
      <c r="AT376" s="101"/>
      <c r="AU376" s="14"/>
      <c r="AV376" s="14"/>
      <c r="AW376" s="101"/>
      <c r="AX376" s="14"/>
      <c r="AY376" s="14"/>
      <c r="AZ376" s="101"/>
      <c r="BA376" s="14"/>
      <c r="BB376" s="14"/>
      <c r="BC376" s="15"/>
      <c r="BD376" s="14"/>
      <c r="BE376" s="14"/>
      <c r="BF376" s="101"/>
      <c r="BG376" s="14"/>
      <c r="BH376" s="14"/>
      <c r="BI376" s="101"/>
      <c r="BJ376" s="14"/>
      <c r="BK376" s="14"/>
      <c r="BL376" s="101"/>
      <c r="BM376" s="14"/>
      <c r="BN376" s="14"/>
      <c r="BO376" s="101"/>
      <c r="BP376" s="14"/>
      <c r="BQ376" s="14"/>
      <c r="BR376" s="101"/>
      <c r="BS376" s="14"/>
      <c r="BT376" s="14"/>
      <c r="BU376" s="101"/>
      <c r="BV376" s="14"/>
      <c r="BW376" s="14"/>
      <c r="BX376" s="101"/>
      <c r="BY376" s="14"/>
      <c r="BZ376" s="14"/>
      <c r="CA376" s="101"/>
      <c r="CB376" s="14"/>
      <c r="CC376" s="14"/>
      <c r="CD376" s="101"/>
      <c r="CE376" s="14"/>
      <c r="CF376" s="14"/>
      <c r="CG376" s="101"/>
      <c r="CH376" s="14"/>
      <c r="CI376" s="14"/>
      <c r="CJ376" s="101"/>
      <c r="CK376" s="15"/>
      <c r="CL376" s="14"/>
      <c r="CM376" s="101"/>
      <c r="CN376" s="15"/>
      <c r="CO376" s="14"/>
      <c r="CP376" s="101"/>
      <c r="CQ376" s="15"/>
      <c r="CR376" s="14"/>
      <c r="CS376" s="101"/>
      <c r="CT376" s="15"/>
      <c r="CU376" s="14"/>
      <c r="CV376" s="101"/>
      <c r="CW376" s="15"/>
      <c r="CX376" s="14"/>
      <c r="CY376" s="101"/>
      <c r="CZ376" s="15"/>
      <c r="DA376" s="14"/>
      <c r="DB376" s="101"/>
      <c r="DC376" s="15"/>
      <c r="DD376" s="14"/>
      <c r="DE376" s="101"/>
      <c r="DF376" s="15"/>
      <c r="DG376" s="14"/>
      <c r="DH376" s="101"/>
    </row>
    <row r="377" spans="1:112" s="77" customFormat="1" ht="31.5" customHeight="1" x14ac:dyDescent="0.25">
      <c r="A377" s="78" t="s">
        <v>438</v>
      </c>
      <c r="B377" s="118">
        <f t="shared" si="393"/>
        <v>80371.711850000007</v>
      </c>
      <c r="C377" s="118">
        <f t="shared" si="393"/>
        <v>16848.771030000004</v>
      </c>
      <c r="D377" s="82">
        <f t="shared" ref="D377" si="431">C377/B377*100</f>
        <v>20.963558747442558</v>
      </c>
      <c r="E377" s="84">
        <f t="shared" ref="E377:AP377" si="432">E378+E379+E380+E381+E382+E383+E384+E385</f>
        <v>0</v>
      </c>
      <c r="F377" s="84">
        <f t="shared" si="432"/>
        <v>0</v>
      </c>
      <c r="G377" s="84">
        <f t="shared" si="432"/>
        <v>0</v>
      </c>
      <c r="H377" s="84">
        <f t="shared" si="432"/>
        <v>0</v>
      </c>
      <c r="I377" s="84">
        <f t="shared" si="432"/>
        <v>0</v>
      </c>
      <c r="J377" s="84">
        <f t="shared" si="432"/>
        <v>0</v>
      </c>
      <c r="K377" s="84">
        <f t="shared" si="432"/>
        <v>275.5</v>
      </c>
      <c r="L377" s="84">
        <f t="shared" si="432"/>
        <v>275.4633</v>
      </c>
      <c r="M377" s="84">
        <f t="shared" ref="M377:M386" si="433">L377/K377*100</f>
        <v>99.986678765880228</v>
      </c>
      <c r="N377" s="84">
        <f t="shared" si="432"/>
        <v>0</v>
      </c>
      <c r="O377" s="84">
        <f t="shared" si="432"/>
        <v>0</v>
      </c>
      <c r="P377" s="84">
        <f t="shared" si="432"/>
        <v>0</v>
      </c>
      <c r="Q377" s="84">
        <f t="shared" si="432"/>
        <v>0</v>
      </c>
      <c r="R377" s="84">
        <f t="shared" si="432"/>
        <v>0</v>
      </c>
      <c r="S377" s="84">
        <f t="shared" si="432"/>
        <v>0</v>
      </c>
      <c r="T377" s="84">
        <f t="shared" si="432"/>
        <v>0</v>
      </c>
      <c r="U377" s="84">
        <f t="shared" si="432"/>
        <v>0</v>
      </c>
      <c r="V377" s="84">
        <f t="shared" si="432"/>
        <v>0</v>
      </c>
      <c r="W377" s="84">
        <f t="shared" si="432"/>
        <v>102.04082</v>
      </c>
      <c r="X377" s="84">
        <f t="shared" si="432"/>
        <v>102.04083</v>
      </c>
      <c r="Y377" s="82">
        <f t="shared" si="406"/>
        <v>100.00000979999966</v>
      </c>
      <c r="Z377" s="84">
        <f t="shared" si="432"/>
        <v>0</v>
      </c>
      <c r="AA377" s="84">
        <f t="shared" si="432"/>
        <v>0</v>
      </c>
      <c r="AB377" s="84">
        <f t="shared" si="432"/>
        <v>0</v>
      </c>
      <c r="AC377" s="84">
        <f t="shared" si="432"/>
        <v>0</v>
      </c>
      <c r="AD377" s="84">
        <f t="shared" si="432"/>
        <v>0</v>
      </c>
      <c r="AE377" s="84">
        <f t="shared" si="432"/>
        <v>0</v>
      </c>
      <c r="AF377" s="84">
        <f>SUM(AF378:AF385)</f>
        <v>2551.3710299999998</v>
      </c>
      <c r="AG377" s="84">
        <f t="shared" si="432"/>
        <v>0</v>
      </c>
      <c r="AH377" s="84">
        <f t="shared" si="432"/>
        <v>0</v>
      </c>
      <c r="AI377" s="84">
        <f t="shared" si="432"/>
        <v>5000</v>
      </c>
      <c r="AJ377" s="84">
        <f t="shared" si="432"/>
        <v>3209.63346</v>
      </c>
      <c r="AK377" s="82">
        <f t="shared" ref="AK377:AK386" si="434">AJ377/AI377*100</f>
        <v>64.192669199999997</v>
      </c>
      <c r="AL377" s="84">
        <f t="shared" si="432"/>
        <v>19121</v>
      </c>
      <c r="AM377" s="84">
        <f t="shared" si="432"/>
        <v>6939.5335400000004</v>
      </c>
      <c r="AN377" s="84">
        <f t="shared" si="64"/>
        <v>36.292733329846769</v>
      </c>
      <c r="AO377" s="84">
        <f t="shared" si="432"/>
        <v>0</v>
      </c>
      <c r="AP377" s="84">
        <f t="shared" si="432"/>
        <v>0</v>
      </c>
      <c r="AQ377" s="84">
        <f t="shared" ref="AQ377:CG377" si="435">AQ378+AQ379+AQ380+AQ381+AQ382+AQ383+AQ384+AQ385</f>
        <v>0</v>
      </c>
      <c r="AR377" s="84">
        <f t="shared" si="435"/>
        <v>0</v>
      </c>
      <c r="AS377" s="84">
        <f t="shared" si="435"/>
        <v>0</v>
      </c>
      <c r="AT377" s="84">
        <f t="shared" si="435"/>
        <v>0</v>
      </c>
      <c r="AU377" s="84">
        <f t="shared" si="435"/>
        <v>0</v>
      </c>
      <c r="AV377" s="84">
        <f t="shared" si="435"/>
        <v>0</v>
      </c>
      <c r="AW377" s="84">
        <f t="shared" si="435"/>
        <v>0</v>
      </c>
      <c r="AX377" s="84">
        <f t="shared" si="435"/>
        <v>0</v>
      </c>
      <c r="AY377" s="84">
        <f t="shared" si="435"/>
        <v>0</v>
      </c>
      <c r="AZ377" s="84">
        <f t="shared" si="435"/>
        <v>0</v>
      </c>
      <c r="BA377" s="84">
        <f t="shared" si="435"/>
        <v>5071.3</v>
      </c>
      <c r="BB377" s="84">
        <f t="shared" si="435"/>
        <v>1912.00432</v>
      </c>
      <c r="BC377" s="84">
        <f t="shared" si="82"/>
        <v>37.702449470549958</v>
      </c>
      <c r="BD377" s="84">
        <f t="shared" si="435"/>
        <v>0</v>
      </c>
      <c r="BE377" s="84">
        <f t="shared" si="435"/>
        <v>0</v>
      </c>
      <c r="BF377" s="82"/>
      <c r="BG377" s="84">
        <f t="shared" si="435"/>
        <v>34078.699999999997</v>
      </c>
      <c r="BH377" s="84">
        <f t="shared" si="435"/>
        <v>1109.92731</v>
      </c>
      <c r="BI377" s="82">
        <f t="shared" ref="BI377" si="436">BH377/BG377*100</f>
        <v>3.2569531995058498</v>
      </c>
      <c r="BJ377" s="84">
        <f t="shared" si="435"/>
        <v>0</v>
      </c>
      <c r="BK377" s="84">
        <f t="shared" si="435"/>
        <v>0</v>
      </c>
      <c r="BL377" s="84">
        <f t="shared" si="435"/>
        <v>0</v>
      </c>
      <c r="BM377" s="84">
        <f t="shared" si="435"/>
        <v>0</v>
      </c>
      <c r="BN377" s="84">
        <f t="shared" si="435"/>
        <v>0</v>
      </c>
      <c r="BO377" s="84">
        <f t="shared" si="435"/>
        <v>0</v>
      </c>
      <c r="BP377" s="84">
        <f t="shared" si="435"/>
        <v>0</v>
      </c>
      <c r="BQ377" s="84">
        <f t="shared" si="435"/>
        <v>0</v>
      </c>
      <c r="BR377" s="84">
        <f t="shared" si="435"/>
        <v>0</v>
      </c>
      <c r="BS377" s="84">
        <f t="shared" si="435"/>
        <v>0</v>
      </c>
      <c r="BT377" s="84">
        <f t="shared" si="435"/>
        <v>0</v>
      </c>
      <c r="BU377" s="84">
        <f t="shared" si="435"/>
        <v>0</v>
      </c>
      <c r="BV377" s="84">
        <f t="shared" si="435"/>
        <v>0</v>
      </c>
      <c r="BW377" s="84">
        <f t="shared" si="435"/>
        <v>0</v>
      </c>
      <c r="BX377" s="82"/>
      <c r="BY377" s="84">
        <f t="shared" si="435"/>
        <v>0</v>
      </c>
      <c r="BZ377" s="84">
        <f t="shared" si="435"/>
        <v>0</v>
      </c>
      <c r="CA377" s="84">
        <f t="shared" si="435"/>
        <v>0</v>
      </c>
      <c r="CB377" s="84">
        <f t="shared" si="435"/>
        <v>0</v>
      </c>
      <c r="CC377" s="84">
        <f t="shared" si="435"/>
        <v>0</v>
      </c>
      <c r="CD377" s="84">
        <f t="shared" si="435"/>
        <v>0</v>
      </c>
      <c r="CE377" s="84">
        <f t="shared" si="435"/>
        <v>0</v>
      </c>
      <c r="CF377" s="84">
        <f t="shared" si="435"/>
        <v>0</v>
      </c>
      <c r="CG377" s="84">
        <f t="shared" si="435"/>
        <v>0</v>
      </c>
      <c r="CH377" s="84">
        <f t="shared" ref="CH377:CV377" si="437">CH378+CH379+CH380+CH381+CH382+CH383+CH384+CH385</f>
        <v>0</v>
      </c>
      <c r="CI377" s="84">
        <f t="shared" si="437"/>
        <v>0</v>
      </c>
      <c r="CJ377" s="84">
        <f t="shared" si="437"/>
        <v>0</v>
      </c>
      <c r="CK377" s="84">
        <f t="shared" si="437"/>
        <v>0</v>
      </c>
      <c r="CL377" s="84">
        <f t="shared" si="437"/>
        <v>0</v>
      </c>
      <c r="CM377" s="84">
        <f t="shared" si="437"/>
        <v>0</v>
      </c>
      <c r="CN377" s="84">
        <f t="shared" si="437"/>
        <v>6600.5</v>
      </c>
      <c r="CO377" s="84">
        <f t="shared" si="437"/>
        <v>3300.1682700000001</v>
      </c>
      <c r="CP377" s="84">
        <f t="shared" si="67"/>
        <v>49.998761760472696</v>
      </c>
      <c r="CQ377" s="84">
        <f t="shared" si="437"/>
        <v>0</v>
      </c>
      <c r="CR377" s="84">
        <f t="shared" si="437"/>
        <v>0</v>
      </c>
      <c r="CS377" s="84">
        <f t="shared" si="437"/>
        <v>0</v>
      </c>
      <c r="CT377" s="84">
        <f t="shared" si="437"/>
        <v>0</v>
      </c>
      <c r="CU377" s="84">
        <f t="shared" si="437"/>
        <v>0</v>
      </c>
      <c r="CV377" s="84">
        <f t="shared" si="437"/>
        <v>0</v>
      </c>
      <c r="CW377" s="84">
        <f t="shared" ref="CW377:CY377" si="438">CW378+CW379+CW380+CW381+CW382+CW383+CW384+CW385</f>
        <v>5372.5</v>
      </c>
      <c r="CX377" s="84">
        <f t="shared" si="438"/>
        <v>0</v>
      </c>
      <c r="CY377" s="84">
        <f t="shared" si="438"/>
        <v>0</v>
      </c>
      <c r="CZ377" s="84">
        <f t="shared" ref="CZ377:DB377" si="439">CZ378+CZ379+CZ380+CZ381+CZ382+CZ383+CZ384+CZ385</f>
        <v>0</v>
      </c>
      <c r="DA377" s="84">
        <f t="shared" si="439"/>
        <v>0</v>
      </c>
      <c r="DB377" s="84">
        <f t="shared" si="439"/>
        <v>0</v>
      </c>
      <c r="DC377" s="84">
        <f t="shared" ref="DC377:DE377" si="440">DC378+DC379+DC380+DC381+DC382+DC383+DC384+DC385</f>
        <v>630.1</v>
      </c>
      <c r="DD377" s="84">
        <f t="shared" si="440"/>
        <v>0</v>
      </c>
      <c r="DE377" s="84">
        <f t="shared" si="440"/>
        <v>0</v>
      </c>
      <c r="DF377" s="84">
        <f t="shared" ref="DF377:DH377" si="441">DF378+DF379+DF380+DF381+DF382+DF383+DF384+DF385</f>
        <v>1568.7</v>
      </c>
      <c r="DG377" s="84">
        <f t="shared" si="441"/>
        <v>0</v>
      </c>
      <c r="DH377" s="84">
        <f t="shared" si="441"/>
        <v>0</v>
      </c>
    </row>
    <row r="378" spans="1:112" s="35" customFormat="1" ht="16.5" customHeight="1" x14ac:dyDescent="0.25">
      <c r="A378" s="59" t="s">
        <v>383</v>
      </c>
      <c r="B378" s="119">
        <f t="shared" si="393"/>
        <v>38741.640819999993</v>
      </c>
      <c r="C378" s="119">
        <f t="shared" si="393"/>
        <v>12529.210260000002</v>
      </c>
      <c r="D378" s="14">
        <f t="shared" si="58"/>
        <v>32.340422333201538</v>
      </c>
      <c r="E378" s="14"/>
      <c r="F378" s="14"/>
      <c r="G378" s="14"/>
      <c r="H378" s="15"/>
      <c r="I378" s="15"/>
      <c r="J378" s="14"/>
      <c r="K378" s="14">
        <v>275.5</v>
      </c>
      <c r="L378" s="14">
        <v>275.4633</v>
      </c>
      <c r="M378" s="15">
        <f t="shared" si="433"/>
        <v>99.986678765880228</v>
      </c>
      <c r="N378" s="14"/>
      <c r="O378" s="14"/>
      <c r="P378" s="15"/>
      <c r="Q378" s="15">
        <v>0</v>
      </c>
      <c r="R378" s="15">
        <v>0</v>
      </c>
      <c r="S378" s="14"/>
      <c r="T378" s="15"/>
      <c r="U378" s="15"/>
      <c r="V378" s="15"/>
      <c r="W378" s="15">
        <v>102.04082</v>
      </c>
      <c r="X378" s="15">
        <v>102.04083</v>
      </c>
      <c r="Y378" s="14">
        <f t="shared" si="406"/>
        <v>100.00000979999966</v>
      </c>
      <c r="Z378" s="15"/>
      <c r="AA378" s="15"/>
      <c r="AB378" s="14"/>
      <c r="AC378" s="15"/>
      <c r="AD378" s="15"/>
      <c r="AE378" s="14"/>
      <c r="AF378" s="14"/>
      <c r="AG378" s="14"/>
      <c r="AH378" s="14"/>
      <c r="AI378" s="15">
        <v>0</v>
      </c>
      <c r="AJ378" s="15"/>
      <c r="AK378" s="14"/>
      <c r="AL378" s="15">
        <v>19121</v>
      </c>
      <c r="AM378" s="15">
        <v>6939.5335400000004</v>
      </c>
      <c r="AN378" s="15">
        <f t="shared" si="64"/>
        <v>36.292733329846769</v>
      </c>
      <c r="AO378" s="15"/>
      <c r="AP378" s="15"/>
      <c r="AQ378" s="15"/>
      <c r="AR378" s="15"/>
      <c r="AS378" s="100"/>
      <c r="AT378" s="100"/>
      <c r="AU378" s="15"/>
      <c r="AV378" s="100"/>
      <c r="AW378" s="15"/>
      <c r="AX378" s="15"/>
      <c r="AY378" s="100"/>
      <c r="AZ378" s="15"/>
      <c r="BA378" s="15">
        <v>5071.3</v>
      </c>
      <c r="BB378" s="15">
        <v>1912.00432</v>
      </c>
      <c r="BC378" s="15">
        <f t="shared" si="82"/>
        <v>37.702449470549958</v>
      </c>
      <c r="BD378" s="15"/>
      <c r="BE378" s="100"/>
      <c r="BF378" s="14"/>
      <c r="BG378" s="15"/>
      <c r="BH378" s="100"/>
      <c r="BI378" s="14"/>
      <c r="BJ378" s="15"/>
      <c r="BK378" s="100"/>
      <c r="BL378" s="100"/>
      <c r="BM378" s="15"/>
      <c r="BN378" s="100"/>
      <c r="BO378" s="100"/>
      <c r="BP378" s="15"/>
      <c r="BQ378" s="100"/>
      <c r="BR378" s="100"/>
      <c r="BS378" s="15"/>
      <c r="BT378" s="100"/>
      <c r="BU378" s="100"/>
      <c r="BV378" s="15"/>
      <c r="BW378" s="100"/>
      <c r="BX378" s="14"/>
      <c r="BY378" s="15"/>
      <c r="BZ378" s="100"/>
      <c r="CA378" s="100"/>
      <c r="CB378" s="15"/>
      <c r="CC378" s="100"/>
      <c r="CD378" s="100"/>
      <c r="CE378" s="15"/>
      <c r="CF378" s="100"/>
      <c r="CG378" s="100"/>
      <c r="CH378" s="15"/>
      <c r="CI378" s="100"/>
      <c r="CJ378" s="100"/>
      <c r="CK378" s="15"/>
      <c r="CL378" s="100"/>
      <c r="CM378" s="100"/>
      <c r="CN378" s="15">
        <v>6600.5</v>
      </c>
      <c r="CO378" s="15">
        <v>3300.1682700000001</v>
      </c>
      <c r="CP378" s="15">
        <f t="shared" si="67"/>
        <v>49.998761760472696</v>
      </c>
      <c r="CQ378" s="15"/>
      <c r="CR378" s="100"/>
      <c r="CS378" s="100"/>
      <c r="CT378" s="15"/>
      <c r="CU378" s="100"/>
      <c r="CV378" s="100"/>
      <c r="CW378" s="15">
        <v>5372.5</v>
      </c>
      <c r="CX378" s="100"/>
      <c r="CY378" s="100"/>
      <c r="CZ378" s="15"/>
      <c r="DA378" s="100"/>
      <c r="DB378" s="100"/>
      <c r="DC378" s="15">
        <v>630.1</v>
      </c>
      <c r="DD378" s="100"/>
      <c r="DE378" s="100"/>
      <c r="DF378" s="15">
        <v>1568.7</v>
      </c>
      <c r="DG378" s="100"/>
      <c r="DH378" s="100"/>
    </row>
    <row r="379" spans="1:112" s="35" customFormat="1" ht="15.75" x14ac:dyDescent="0.25">
      <c r="A379" s="59" t="s">
        <v>436</v>
      </c>
      <c r="B379" s="119">
        <f t="shared" ref="B379:B385" si="442">E379+H379+K379+N379+Q379+T379+W379+Z379+AC379+AF379+AI379+AL379+AO379+AR379+AU379+AX379+BA379+BD379+BG379+BJ379+BM379+BP379+BS379+BV379+BY379+CB379+CE379+CH379+CK379+CN379+CQ379+CT379+CW379+CZ379+DC379+DF379</f>
        <v>39078.699999999997</v>
      </c>
      <c r="C379" s="119">
        <f t="shared" ref="C379:C385" si="443">F379+I379+L379+O379+R379+U379+X379+AA379+AD379+AG379+AJ379+AM379+AP379+AS379+AV379+AY379+BB379+BE379+BH379+BK379+BN379+BQ379+BT379+BW379+BZ379+CC379+CF379+CI379+CL379+CO379+CR379+CU379+CX379+DA379+DD379+DG379</f>
        <v>4319.56077</v>
      </c>
      <c r="D379" s="14">
        <f>C379/B379*100</f>
        <v>11.053491467218716</v>
      </c>
      <c r="E379" s="14"/>
      <c r="F379" s="14"/>
      <c r="G379" s="14"/>
      <c r="H379" s="14"/>
      <c r="I379" s="14"/>
      <c r="J379" s="14"/>
      <c r="K379" s="14"/>
      <c r="L379" s="14"/>
      <c r="M379" s="15"/>
      <c r="N379" s="14"/>
      <c r="O379" s="14"/>
      <c r="P379" s="14"/>
      <c r="Q379" s="14"/>
      <c r="R379" s="14"/>
      <c r="S379" s="14"/>
      <c r="T379" s="14"/>
      <c r="U379" s="14">
        <v>0</v>
      </c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>
        <v>5000</v>
      </c>
      <c r="AJ379" s="14">
        <v>3209.63346</v>
      </c>
      <c r="AK379" s="14">
        <f t="shared" si="434"/>
        <v>64.192669199999997</v>
      </c>
      <c r="AL379" s="108"/>
      <c r="AM379" s="108"/>
      <c r="AN379" s="108"/>
      <c r="AO379" s="14"/>
      <c r="AP379" s="14"/>
      <c r="AQ379" s="101"/>
      <c r="AR379" s="14"/>
      <c r="AS379" s="14"/>
      <c r="AT379" s="101"/>
      <c r="AU379" s="14"/>
      <c r="AV379" s="14"/>
      <c r="AW379" s="101"/>
      <c r="AX379" s="14"/>
      <c r="AY379" s="14"/>
      <c r="AZ379" s="101"/>
      <c r="BA379" s="14"/>
      <c r="BB379" s="14"/>
      <c r="BC379" s="101"/>
      <c r="BD379" s="14"/>
      <c r="BE379" s="14"/>
      <c r="BF379" s="14"/>
      <c r="BG379" s="15">
        <v>34078.699999999997</v>
      </c>
      <c r="BH379" s="14">
        <v>1109.92731</v>
      </c>
      <c r="BI379" s="14">
        <f>BH379/BG379*100</f>
        <v>3.2569531995058498</v>
      </c>
      <c r="BJ379" s="14"/>
      <c r="BK379" s="14"/>
      <c r="BL379" s="14"/>
      <c r="BM379" s="14"/>
      <c r="BN379" s="14"/>
      <c r="BO379" s="101"/>
      <c r="BP379" s="14"/>
      <c r="BQ379" s="14"/>
      <c r="BR379" s="101"/>
      <c r="BS379" s="14"/>
      <c r="BT379" s="14"/>
      <c r="BU379" s="101"/>
      <c r="BV379" s="14"/>
      <c r="BW379" s="14"/>
      <c r="BX379" s="14"/>
      <c r="BY379" s="14"/>
      <c r="BZ379" s="14"/>
      <c r="CA379" s="101"/>
      <c r="CB379" s="14"/>
      <c r="CC379" s="14"/>
      <c r="CD379" s="101"/>
      <c r="CE379" s="14"/>
      <c r="CF379" s="14"/>
      <c r="CG379" s="101"/>
      <c r="CH379" s="14"/>
      <c r="CI379" s="14"/>
      <c r="CJ379" s="101"/>
      <c r="CK379" s="15"/>
      <c r="CL379" s="14"/>
      <c r="CM379" s="101"/>
      <c r="CN379" s="15"/>
      <c r="CO379" s="14"/>
      <c r="CP379" s="101"/>
      <c r="CQ379" s="15"/>
      <c r="CR379" s="14"/>
      <c r="CS379" s="101"/>
      <c r="CT379" s="15"/>
      <c r="CU379" s="14"/>
      <c r="CV379" s="101"/>
      <c r="CW379" s="15"/>
      <c r="CX379" s="14"/>
      <c r="CY379" s="101"/>
      <c r="CZ379" s="15"/>
      <c r="DA379" s="14"/>
      <c r="DB379" s="101"/>
      <c r="DC379" s="15"/>
      <c r="DD379" s="14"/>
      <c r="DE379" s="101"/>
      <c r="DF379" s="15"/>
      <c r="DG379" s="14"/>
      <c r="DH379" s="101"/>
    </row>
    <row r="380" spans="1:112" s="35" customFormat="1" ht="15.75" x14ac:dyDescent="0.25">
      <c r="A380" s="59" t="s">
        <v>498</v>
      </c>
      <c r="B380" s="119">
        <f t="shared" si="442"/>
        <v>914.67845999999997</v>
      </c>
      <c r="C380" s="119">
        <f t="shared" si="443"/>
        <v>0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5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>
        <v>914.67845999999997</v>
      </c>
      <c r="AG380" s="14"/>
      <c r="AH380" s="14"/>
      <c r="AI380" s="14"/>
      <c r="AJ380" s="14"/>
      <c r="AK380" s="14"/>
      <c r="AL380" s="108"/>
      <c r="AM380" s="108"/>
      <c r="AN380" s="108"/>
      <c r="AO380" s="14"/>
      <c r="AP380" s="14"/>
      <c r="AQ380" s="101"/>
      <c r="AR380" s="14"/>
      <c r="AS380" s="14"/>
      <c r="AT380" s="101"/>
      <c r="AU380" s="14"/>
      <c r="AV380" s="14"/>
      <c r="AW380" s="101"/>
      <c r="AX380" s="14"/>
      <c r="AY380" s="14"/>
      <c r="AZ380" s="101"/>
      <c r="BA380" s="14"/>
      <c r="BB380" s="14"/>
      <c r="BC380" s="101"/>
      <c r="BD380" s="14"/>
      <c r="BE380" s="14"/>
      <c r="BF380" s="14"/>
      <c r="BG380" s="14"/>
      <c r="BH380" s="14"/>
      <c r="BI380" s="101"/>
      <c r="BJ380" s="14"/>
      <c r="BK380" s="14"/>
      <c r="BL380" s="101"/>
      <c r="BM380" s="14"/>
      <c r="BN380" s="14"/>
      <c r="BO380" s="101"/>
      <c r="BP380" s="14"/>
      <c r="BQ380" s="14"/>
      <c r="BR380" s="101"/>
      <c r="BS380" s="14"/>
      <c r="BT380" s="14"/>
      <c r="BU380" s="101"/>
      <c r="BV380" s="14"/>
      <c r="BW380" s="14"/>
      <c r="BX380" s="14"/>
      <c r="BY380" s="14"/>
      <c r="BZ380" s="14"/>
      <c r="CA380" s="101"/>
      <c r="CB380" s="14"/>
      <c r="CC380" s="14"/>
      <c r="CD380" s="101"/>
      <c r="CE380" s="14"/>
      <c r="CF380" s="14"/>
      <c r="CG380" s="101"/>
      <c r="CH380" s="14"/>
      <c r="CI380" s="14"/>
      <c r="CJ380" s="101"/>
      <c r="CK380" s="15"/>
      <c r="CL380" s="14"/>
      <c r="CM380" s="101"/>
      <c r="CN380" s="15"/>
      <c r="CO380" s="14"/>
      <c r="CP380" s="101"/>
      <c r="CQ380" s="15"/>
      <c r="CR380" s="14"/>
      <c r="CS380" s="101"/>
      <c r="CT380" s="15"/>
      <c r="CU380" s="14"/>
      <c r="CV380" s="101"/>
      <c r="CW380" s="15"/>
      <c r="CX380" s="14"/>
      <c r="CY380" s="101"/>
      <c r="CZ380" s="15"/>
      <c r="DA380" s="14"/>
      <c r="DB380" s="101"/>
      <c r="DC380" s="15"/>
      <c r="DD380" s="14"/>
      <c r="DE380" s="101"/>
      <c r="DF380" s="15"/>
      <c r="DG380" s="14"/>
      <c r="DH380" s="101"/>
    </row>
    <row r="381" spans="1:112" s="35" customFormat="1" ht="15.75" x14ac:dyDescent="0.25">
      <c r="A381" s="59" t="s">
        <v>683</v>
      </c>
      <c r="B381" s="119">
        <f t="shared" si="442"/>
        <v>636.69256999999993</v>
      </c>
      <c r="C381" s="119">
        <f t="shared" si="443"/>
        <v>0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5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>
        <v>636.69256999999993</v>
      </c>
      <c r="AG381" s="14"/>
      <c r="AH381" s="14"/>
      <c r="AI381" s="14"/>
      <c r="AJ381" s="14"/>
      <c r="AK381" s="14"/>
      <c r="AL381" s="108"/>
      <c r="AM381" s="108"/>
      <c r="AN381" s="108"/>
      <c r="AO381" s="14"/>
      <c r="AP381" s="14"/>
      <c r="AQ381" s="101"/>
      <c r="AR381" s="14"/>
      <c r="AS381" s="14"/>
      <c r="AT381" s="101"/>
      <c r="AU381" s="14"/>
      <c r="AV381" s="14"/>
      <c r="AW381" s="101"/>
      <c r="AX381" s="14"/>
      <c r="AY381" s="14"/>
      <c r="AZ381" s="101"/>
      <c r="BA381" s="14"/>
      <c r="BB381" s="14"/>
      <c r="BC381" s="101"/>
      <c r="BD381" s="14"/>
      <c r="BE381" s="14"/>
      <c r="BF381" s="14"/>
      <c r="BG381" s="14"/>
      <c r="BH381" s="14"/>
      <c r="BI381" s="101"/>
      <c r="BJ381" s="14"/>
      <c r="BK381" s="14"/>
      <c r="BL381" s="101"/>
      <c r="BM381" s="14"/>
      <c r="BN381" s="14"/>
      <c r="BO381" s="101"/>
      <c r="BP381" s="14"/>
      <c r="BQ381" s="14"/>
      <c r="BR381" s="101"/>
      <c r="BS381" s="14"/>
      <c r="BT381" s="14"/>
      <c r="BU381" s="101"/>
      <c r="BV381" s="14"/>
      <c r="BW381" s="14"/>
      <c r="BX381" s="101"/>
      <c r="BY381" s="14"/>
      <c r="BZ381" s="14"/>
      <c r="CA381" s="101"/>
      <c r="CB381" s="14"/>
      <c r="CC381" s="14"/>
      <c r="CD381" s="101"/>
      <c r="CE381" s="14"/>
      <c r="CF381" s="14"/>
      <c r="CG381" s="101"/>
      <c r="CH381" s="14"/>
      <c r="CI381" s="14"/>
      <c r="CJ381" s="101"/>
      <c r="CK381" s="15"/>
      <c r="CL381" s="14"/>
      <c r="CM381" s="101"/>
      <c r="CN381" s="15"/>
      <c r="CO381" s="14"/>
      <c r="CP381" s="101"/>
      <c r="CQ381" s="15"/>
      <c r="CR381" s="14"/>
      <c r="CS381" s="101"/>
      <c r="CT381" s="15"/>
      <c r="CU381" s="14"/>
      <c r="CV381" s="101"/>
      <c r="CW381" s="15"/>
      <c r="CX381" s="14"/>
      <c r="CY381" s="101"/>
      <c r="CZ381" s="15"/>
      <c r="DA381" s="14"/>
      <c r="DB381" s="101"/>
      <c r="DC381" s="15"/>
      <c r="DD381" s="14"/>
      <c r="DE381" s="101"/>
      <c r="DF381" s="15"/>
      <c r="DG381" s="14"/>
      <c r="DH381" s="101"/>
    </row>
    <row r="382" spans="1:112" s="35" customFormat="1" ht="15.75" x14ac:dyDescent="0.25">
      <c r="A382" s="59" t="s">
        <v>437</v>
      </c>
      <c r="B382" s="119">
        <f t="shared" si="442"/>
        <v>0</v>
      </c>
      <c r="C382" s="119">
        <f t="shared" si="443"/>
        <v>0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5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08"/>
      <c r="AM382" s="108"/>
      <c r="AN382" s="108"/>
      <c r="AO382" s="14"/>
      <c r="AP382" s="14"/>
      <c r="AQ382" s="101"/>
      <c r="AR382" s="14"/>
      <c r="AS382" s="14"/>
      <c r="AT382" s="101"/>
      <c r="AU382" s="14"/>
      <c r="AV382" s="14"/>
      <c r="AW382" s="101"/>
      <c r="AX382" s="14"/>
      <c r="AY382" s="14"/>
      <c r="AZ382" s="101"/>
      <c r="BA382" s="14"/>
      <c r="BB382" s="14"/>
      <c r="BC382" s="101"/>
      <c r="BD382" s="14"/>
      <c r="BE382" s="14"/>
      <c r="BF382" s="14"/>
      <c r="BG382" s="14"/>
      <c r="BH382" s="14"/>
      <c r="BI382" s="101"/>
      <c r="BJ382" s="14"/>
      <c r="BK382" s="14"/>
      <c r="BL382" s="101"/>
      <c r="BM382" s="14"/>
      <c r="BN382" s="14"/>
      <c r="BO382" s="101"/>
      <c r="BP382" s="14"/>
      <c r="BQ382" s="14"/>
      <c r="BR382" s="101"/>
      <c r="BS382" s="14"/>
      <c r="BT382" s="14"/>
      <c r="BU382" s="101"/>
      <c r="BV382" s="14"/>
      <c r="BW382" s="14"/>
      <c r="BX382" s="101"/>
      <c r="BY382" s="14"/>
      <c r="BZ382" s="14"/>
      <c r="CA382" s="101"/>
      <c r="CB382" s="14"/>
      <c r="CC382" s="14"/>
      <c r="CD382" s="101"/>
      <c r="CE382" s="14"/>
      <c r="CF382" s="14"/>
      <c r="CG382" s="101"/>
      <c r="CH382" s="14"/>
      <c r="CI382" s="14"/>
      <c r="CJ382" s="101"/>
      <c r="CK382" s="15"/>
      <c r="CL382" s="14"/>
      <c r="CM382" s="101"/>
      <c r="CN382" s="15"/>
      <c r="CO382" s="14"/>
      <c r="CP382" s="101"/>
      <c r="CQ382" s="15"/>
      <c r="CR382" s="14"/>
      <c r="CS382" s="101"/>
      <c r="CT382" s="15"/>
      <c r="CU382" s="14"/>
      <c r="CV382" s="101"/>
      <c r="CW382" s="15"/>
      <c r="CX382" s="14"/>
      <c r="CY382" s="101"/>
      <c r="CZ382" s="15"/>
      <c r="DA382" s="14"/>
      <c r="DB382" s="101"/>
      <c r="DC382" s="15"/>
      <c r="DD382" s="14"/>
      <c r="DE382" s="101"/>
      <c r="DF382" s="15"/>
      <c r="DG382" s="14"/>
      <c r="DH382" s="101"/>
    </row>
    <row r="383" spans="1:112" s="35" customFormat="1" ht="15.75" x14ac:dyDescent="0.25">
      <c r="A383" s="59" t="s">
        <v>530</v>
      </c>
      <c r="B383" s="119">
        <f t="shared" si="442"/>
        <v>0</v>
      </c>
      <c r="C383" s="119">
        <f t="shared" si="443"/>
        <v>0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5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08"/>
      <c r="AM383" s="108"/>
      <c r="AN383" s="108"/>
      <c r="AO383" s="14"/>
      <c r="AP383" s="14"/>
      <c r="AQ383" s="101"/>
      <c r="AR383" s="14"/>
      <c r="AS383" s="14"/>
      <c r="AT383" s="101"/>
      <c r="AU383" s="14"/>
      <c r="AV383" s="14"/>
      <c r="AW383" s="101"/>
      <c r="AX383" s="14"/>
      <c r="AY383" s="14"/>
      <c r="AZ383" s="101"/>
      <c r="BA383" s="14"/>
      <c r="BB383" s="14"/>
      <c r="BC383" s="101"/>
      <c r="BD383" s="14"/>
      <c r="BE383" s="14"/>
      <c r="BF383" s="101"/>
      <c r="BG383" s="14"/>
      <c r="BH383" s="14"/>
      <c r="BI383" s="101"/>
      <c r="BJ383" s="14"/>
      <c r="BK383" s="14"/>
      <c r="BL383" s="101"/>
      <c r="BM383" s="14"/>
      <c r="BN383" s="14"/>
      <c r="BO383" s="101"/>
      <c r="BP383" s="14"/>
      <c r="BQ383" s="14"/>
      <c r="BR383" s="101"/>
      <c r="BS383" s="14"/>
      <c r="BT383" s="14"/>
      <c r="BU383" s="101"/>
      <c r="BV383" s="14"/>
      <c r="BW383" s="14"/>
      <c r="BX383" s="101"/>
      <c r="BY383" s="14"/>
      <c r="BZ383" s="14"/>
      <c r="CA383" s="101"/>
      <c r="CB383" s="14"/>
      <c r="CC383" s="14"/>
      <c r="CD383" s="101"/>
      <c r="CE383" s="14"/>
      <c r="CF383" s="14"/>
      <c r="CG383" s="101"/>
      <c r="CH383" s="14"/>
      <c r="CI383" s="14"/>
      <c r="CJ383" s="101"/>
      <c r="CK383" s="15"/>
      <c r="CL383" s="14"/>
      <c r="CM383" s="101"/>
      <c r="CN383" s="15"/>
      <c r="CO383" s="14"/>
      <c r="CP383" s="101"/>
      <c r="CQ383" s="15"/>
      <c r="CR383" s="14"/>
      <c r="CS383" s="101"/>
      <c r="CT383" s="15"/>
      <c r="CU383" s="14"/>
      <c r="CV383" s="101"/>
      <c r="CW383" s="15"/>
      <c r="CX383" s="14"/>
      <c r="CY383" s="101"/>
      <c r="CZ383" s="15"/>
      <c r="DA383" s="14"/>
      <c r="DB383" s="101"/>
      <c r="DC383" s="15"/>
      <c r="DD383" s="14"/>
      <c r="DE383" s="101"/>
      <c r="DF383" s="15"/>
      <c r="DG383" s="14"/>
      <c r="DH383" s="101"/>
    </row>
    <row r="384" spans="1:112" s="35" customFormat="1" ht="15.75" x14ac:dyDescent="0.25">
      <c r="A384" s="59" t="s">
        <v>684</v>
      </c>
      <c r="B384" s="119">
        <f t="shared" si="442"/>
        <v>0</v>
      </c>
      <c r="C384" s="119">
        <f t="shared" si="443"/>
        <v>0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5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08"/>
      <c r="AM384" s="108"/>
      <c r="AN384" s="108"/>
      <c r="AO384" s="14"/>
      <c r="AP384" s="14"/>
      <c r="AQ384" s="101"/>
      <c r="AR384" s="14"/>
      <c r="AS384" s="14"/>
      <c r="AT384" s="101"/>
      <c r="AU384" s="14"/>
      <c r="AV384" s="14"/>
      <c r="AW384" s="101"/>
      <c r="AX384" s="14"/>
      <c r="AY384" s="14"/>
      <c r="AZ384" s="101"/>
      <c r="BA384" s="14"/>
      <c r="BB384" s="14"/>
      <c r="BC384" s="101"/>
      <c r="BD384" s="14"/>
      <c r="BE384" s="14"/>
      <c r="BF384" s="101"/>
      <c r="BG384" s="14"/>
      <c r="BH384" s="14"/>
      <c r="BI384" s="101"/>
      <c r="BJ384" s="14"/>
      <c r="BK384" s="14"/>
      <c r="BL384" s="101"/>
      <c r="BM384" s="14"/>
      <c r="BN384" s="14"/>
      <c r="BO384" s="101"/>
      <c r="BP384" s="14"/>
      <c r="BQ384" s="14"/>
      <c r="BR384" s="101"/>
      <c r="BS384" s="14"/>
      <c r="BT384" s="14"/>
      <c r="BU384" s="101"/>
      <c r="BV384" s="14"/>
      <c r="BW384" s="14"/>
      <c r="BX384" s="101"/>
      <c r="BY384" s="14"/>
      <c r="BZ384" s="14"/>
      <c r="CA384" s="101"/>
      <c r="CB384" s="14"/>
      <c r="CC384" s="14"/>
      <c r="CD384" s="101"/>
      <c r="CE384" s="14"/>
      <c r="CF384" s="14"/>
      <c r="CG384" s="101"/>
      <c r="CH384" s="14"/>
      <c r="CI384" s="14"/>
      <c r="CJ384" s="101"/>
      <c r="CK384" s="15"/>
      <c r="CL384" s="14"/>
      <c r="CM384" s="101"/>
      <c r="CN384" s="15"/>
      <c r="CO384" s="14"/>
      <c r="CP384" s="101"/>
      <c r="CQ384" s="15"/>
      <c r="CR384" s="14"/>
      <c r="CS384" s="101"/>
      <c r="CT384" s="15"/>
      <c r="CU384" s="14"/>
      <c r="CV384" s="101"/>
      <c r="CW384" s="15"/>
      <c r="CX384" s="14"/>
      <c r="CY384" s="101"/>
      <c r="CZ384" s="15"/>
      <c r="DA384" s="14"/>
      <c r="DB384" s="101"/>
      <c r="DC384" s="15"/>
      <c r="DD384" s="14"/>
      <c r="DE384" s="101"/>
      <c r="DF384" s="15"/>
      <c r="DG384" s="14"/>
      <c r="DH384" s="101"/>
    </row>
    <row r="385" spans="1:112" s="35" customFormat="1" ht="15.75" x14ac:dyDescent="0.25">
      <c r="A385" s="59" t="s">
        <v>685</v>
      </c>
      <c r="B385" s="119">
        <f t="shared" si="442"/>
        <v>1000</v>
      </c>
      <c r="C385" s="119">
        <f t="shared" si="443"/>
        <v>0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5"/>
      <c r="N385" s="14"/>
      <c r="O385" s="14"/>
      <c r="P385" s="14"/>
      <c r="Q385" s="14"/>
      <c r="R385" s="14"/>
      <c r="S385" s="14"/>
      <c r="T385" s="14"/>
      <c r="U385" s="14">
        <v>0</v>
      </c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>
        <v>1000</v>
      </c>
      <c r="AG385" s="14"/>
      <c r="AH385" s="14"/>
      <c r="AI385" s="14"/>
      <c r="AJ385" s="14"/>
      <c r="AK385" s="14"/>
      <c r="AL385" s="108"/>
      <c r="AM385" s="108"/>
      <c r="AN385" s="108"/>
      <c r="AO385" s="14"/>
      <c r="AP385" s="14"/>
      <c r="AQ385" s="101"/>
      <c r="AR385" s="14"/>
      <c r="AS385" s="14"/>
      <c r="AT385" s="101"/>
      <c r="AU385" s="14"/>
      <c r="AV385" s="14"/>
      <c r="AW385" s="101"/>
      <c r="AX385" s="14"/>
      <c r="AY385" s="14"/>
      <c r="AZ385" s="101"/>
      <c r="BA385" s="14"/>
      <c r="BB385" s="14"/>
      <c r="BC385" s="101"/>
      <c r="BD385" s="14"/>
      <c r="BE385" s="14"/>
      <c r="BF385" s="101"/>
      <c r="BG385" s="14"/>
      <c r="BH385" s="14"/>
      <c r="BI385" s="101"/>
      <c r="BJ385" s="14"/>
      <c r="BK385" s="14"/>
      <c r="BL385" s="101"/>
      <c r="BM385" s="14"/>
      <c r="BN385" s="14"/>
      <c r="BO385" s="101"/>
      <c r="BP385" s="14"/>
      <c r="BQ385" s="14"/>
      <c r="BR385" s="101"/>
      <c r="BS385" s="14"/>
      <c r="BT385" s="14"/>
      <c r="BU385" s="101"/>
      <c r="BV385" s="14"/>
      <c r="BW385" s="14"/>
      <c r="BX385" s="101"/>
      <c r="BY385" s="14"/>
      <c r="BZ385" s="14"/>
      <c r="CA385" s="101"/>
      <c r="CB385" s="14"/>
      <c r="CC385" s="14"/>
      <c r="CD385" s="101"/>
      <c r="CE385" s="14"/>
      <c r="CF385" s="14"/>
      <c r="CG385" s="101"/>
      <c r="CH385" s="14"/>
      <c r="CI385" s="14"/>
      <c r="CJ385" s="101"/>
      <c r="CK385" s="15"/>
      <c r="CL385" s="14"/>
      <c r="CM385" s="101"/>
      <c r="CN385" s="15"/>
      <c r="CO385" s="14"/>
      <c r="CP385" s="101"/>
      <c r="CQ385" s="15"/>
      <c r="CR385" s="14"/>
      <c r="CS385" s="101"/>
      <c r="CT385" s="15"/>
      <c r="CU385" s="14"/>
      <c r="CV385" s="101"/>
      <c r="CW385" s="15"/>
      <c r="CX385" s="14"/>
      <c r="CY385" s="101"/>
      <c r="CZ385" s="15"/>
      <c r="DA385" s="14"/>
      <c r="DB385" s="101"/>
      <c r="DC385" s="15"/>
      <c r="DD385" s="14"/>
      <c r="DE385" s="101"/>
      <c r="DF385" s="15"/>
      <c r="DG385" s="14"/>
      <c r="DH385" s="101"/>
    </row>
    <row r="386" spans="1:112" s="77" customFormat="1" ht="31.5" x14ac:dyDescent="0.25">
      <c r="A386" s="79" t="s">
        <v>377</v>
      </c>
      <c r="B386" s="118">
        <f t="shared" si="393"/>
        <v>684326.34500000009</v>
      </c>
      <c r="C386" s="118">
        <f t="shared" si="393"/>
        <v>225539.09800999996</v>
      </c>
      <c r="D386" s="82">
        <f t="shared" si="58"/>
        <v>32.957827746643297</v>
      </c>
      <c r="E386" s="84">
        <f t="shared" ref="E386:AP386" si="444">E387+E388+E389+E390+E391+E392</f>
        <v>0</v>
      </c>
      <c r="F386" s="84">
        <f t="shared" si="444"/>
        <v>0</v>
      </c>
      <c r="G386" s="82"/>
      <c r="H386" s="84">
        <f t="shared" si="444"/>
        <v>0</v>
      </c>
      <c r="I386" s="84">
        <f t="shared" si="444"/>
        <v>0</v>
      </c>
      <c r="J386" s="84">
        <f t="shared" si="444"/>
        <v>0</v>
      </c>
      <c r="K386" s="84">
        <f t="shared" si="444"/>
        <v>12203.3</v>
      </c>
      <c r="L386" s="84">
        <f t="shared" si="444"/>
        <v>11854.575550000001</v>
      </c>
      <c r="M386" s="84">
        <f t="shared" si="433"/>
        <v>97.142375832766561</v>
      </c>
      <c r="N386" s="84">
        <f t="shared" si="444"/>
        <v>0</v>
      </c>
      <c r="O386" s="84">
        <f t="shared" si="444"/>
        <v>0</v>
      </c>
      <c r="P386" s="84"/>
      <c r="Q386" s="84">
        <f t="shared" si="444"/>
        <v>0</v>
      </c>
      <c r="R386" s="84">
        <f t="shared" si="444"/>
        <v>0</v>
      </c>
      <c r="S386" s="84">
        <f t="shared" si="444"/>
        <v>0</v>
      </c>
      <c r="T386" s="84">
        <f t="shared" si="444"/>
        <v>2858.6</v>
      </c>
      <c r="U386" s="84">
        <f t="shared" si="444"/>
        <v>2858.6</v>
      </c>
      <c r="V386" s="84">
        <f>U386/T386*100</f>
        <v>100</v>
      </c>
      <c r="W386" s="84">
        <f t="shared" si="444"/>
        <v>102.04082</v>
      </c>
      <c r="X386" s="84">
        <f t="shared" si="444"/>
        <v>0</v>
      </c>
      <c r="Y386" s="82">
        <f t="shared" si="406"/>
        <v>0</v>
      </c>
      <c r="Z386" s="84">
        <f t="shared" si="444"/>
        <v>0</v>
      </c>
      <c r="AA386" s="84">
        <f t="shared" si="444"/>
        <v>0</v>
      </c>
      <c r="AB386" s="82"/>
      <c r="AC386" s="84">
        <f t="shared" si="444"/>
        <v>0</v>
      </c>
      <c r="AD386" s="84">
        <f t="shared" si="444"/>
        <v>0</v>
      </c>
      <c r="AE386" s="84">
        <f t="shared" si="444"/>
        <v>0</v>
      </c>
      <c r="AF386" s="84">
        <f>SUM(AF387:AF392)</f>
        <v>2702.3041800000001</v>
      </c>
      <c r="AG386" s="84">
        <f t="shared" si="444"/>
        <v>0</v>
      </c>
      <c r="AH386" s="82"/>
      <c r="AI386" s="84">
        <f t="shared" si="444"/>
        <v>32377.4</v>
      </c>
      <c r="AJ386" s="84">
        <f t="shared" si="444"/>
        <v>24512.103719999999</v>
      </c>
      <c r="AK386" s="82">
        <f t="shared" si="434"/>
        <v>75.707449393712892</v>
      </c>
      <c r="AL386" s="84">
        <f t="shared" si="444"/>
        <v>146091</v>
      </c>
      <c r="AM386" s="84">
        <f t="shared" si="444"/>
        <v>52442.274799999999</v>
      </c>
      <c r="AN386" s="84">
        <f t="shared" si="64"/>
        <v>35.896992148729218</v>
      </c>
      <c r="AO386" s="84">
        <f t="shared" si="444"/>
        <v>180171.7</v>
      </c>
      <c r="AP386" s="84">
        <f t="shared" si="444"/>
        <v>59796.736389999998</v>
      </c>
      <c r="AQ386" s="84">
        <f t="shared" ref="AQ386:AQ387" si="445">AP386/AO386*100</f>
        <v>33.188750725002869</v>
      </c>
      <c r="AR386" s="84">
        <f t="shared" ref="AR386:CG386" si="446">AR387+AR388+AR389+AR390+AR391+AR392</f>
        <v>7281</v>
      </c>
      <c r="AS386" s="84">
        <f t="shared" si="446"/>
        <v>4378.2865000000002</v>
      </c>
      <c r="AT386" s="84">
        <f>AS386/AR386*100</f>
        <v>60.133038044224698</v>
      </c>
      <c r="AU386" s="84">
        <f t="shared" si="446"/>
        <v>0</v>
      </c>
      <c r="AV386" s="84">
        <f t="shared" si="446"/>
        <v>0</v>
      </c>
      <c r="AW386" s="84">
        <f t="shared" si="446"/>
        <v>0</v>
      </c>
      <c r="AX386" s="84">
        <f t="shared" si="446"/>
        <v>0</v>
      </c>
      <c r="AY386" s="84">
        <f t="shared" si="446"/>
        <v>0</v>
      </c>
      <c r="AZ386" s="84">
        <f t="shared" si="446"/>
        <v>0</v>
      </c>
      <c r="BA386" s="84">
        <f t="shared" si="446"/>
        <v>8452.2000000000007</v>
      </c>
      <c r="BB386" s="84">
        <f t="shared" si="446"/>
        <v>3147.8480299999997</v>
      </c>
      <c r="BC386" s="84">
        <f t="shared" si="82"/>
        <v>37.242943020751987</v>
      </c>
      <c r="BD386" s="84">
        <f t="shared" si="446"/>
        <v>0</v>
      </c>
      <c r="BE386" s="84">
        <f t="shared" si="446"/>
        <v>0</v>
      </c>
      <c r="BF386" s="84">
        <f t="shared" si="446"/>
        <v>0</v>
      </c>
      <c r="BG386" s="84">
        <f t="shared" si="446"/>
        <v>0</v>
      </c>
      <c r="BH386" s="84">
        <f t="shared" si="446"/>
        <v>0</v>
      </c>
      <c r="BI386" s="84">
        <f t="shared" si="446"/>
        <v>0</v>
      </c>
      <c r="BJ386" s="84">
        <f t="shared" si="446"/>
        <v>0</v>
      </c>
      <c r="BK386" s="84">
        <f t="shared" si="446"/>
        <v>0</v>
      </c>
      <c r="BL386" s="84">
        <f t="shared" si="446"/>
        <v>0</v>
      </c>
      <c r="BM386" s="84">
        <f t="shared" si="446"/>
        <v>0</v>
      </c>
      <c r="BN386" s="84">
        <f t="shared" si="446"/>
        <v>0</v>
      </c>
      <c r="BO386" s="84">
        <f t="shared" si="446"/>
        <v>0</v>
      </c>
      <c r="BP386" s="84">
        <f t="shared" si="446"/>
        <v>34322.199999999997</v>
      </c>
      <c r="BQ386" s="84">
        <f t="shared" si="446"/>
        <v>3000</v>
      </c>
      <c r="BR386" s="84">
        <f>BQ386/BP386*100</f>
        <v>8.7406984400766863</v>
      </c>
      <c r="BS386" s="84">
        <f t="shared" si="446"/>
        <v>0</v>
      </c>
      <c r="BT386" s="84">
        <f t="shared" si="446"/>
        <v>0</v>
      </c>
      <c r="BU386" s="84">
        <f t="shared" si="446"/>
        <v>0</v>
      </c>
      <c r="BV386" s="84">
        <f t="shared" si="446"/>
        <v>1208.4000000000001</v>
      </c>
      <c r="BW386" s="84">
        <f t="shared" si="446"/>
        <v>0</v>
      </c>
      <c r="BX386" s="82"/>
      <c r="BY386" s="84">
        <f t="shared" si="446"/>
        <v>85511.9</v>
      </c>
      <c r="BZ386" s="84">
        <f t="shared" si="446"/>
        <v>13713.581689999999</v>
      </c>
      <c r="CA386" s="84">
        <f>BZ386/BY386*100</f>
        <v>16.037044773885274</v>
      </c>
      <c r="CB386" s="84">
        <f t="shared" si="446"/>
        <v>1535.5</v>
      </c>
      <c r="CC386" s="84">
        <f t="shared" si="446"/>
        <v>0</v>
      </c>
      <c r="CD386" s="84">
        <f t="shared" si="446"/>
        <v>0</v>
      </c>
      <c r="CE386" s="84">
        <f t="shared" si="446"/>
        <v>37596.5</v>
      </c>
      <c r="CF386" s="84">
        <f t="shared" si="446"/>
        <v>0</v>
      </c>
      <c r="CG386" s="84">
        <f t="shared" si="446"/>
        <v>0</v>
      </c>
      <c r="CH386" s="84">
        <f t="shared" ref="CH386:CV386" si="447">CH387+CH388+CH389+CH390+CH391+CH392</f>
        <v>0</v>
      </c>
      <c r="CI386" s="84">
        <f t="shared" si="447"/>
        <v>0</v>
      </c>
      <c r="CJ386" s="84">
        <f t="shared" si="447"/>
        <v>0</v>
      </c>
      <c r="CK386" s="84">
        <f t="shared" si="447"/>
        <v>0</v>
      </c>
      <c r="CL386" s="84">
        <f t="shared" si="447"/>
        <v>0</v>
      </c>
      <c r="CM386" s="84">
        <f t="shared" si="447"/>
        <v>0</v>
      </c>
      <c r="CN386" s="84">
        <f t="shared" si="447"/>
        <v>127514.6</v>
      </c>
      <c r="CO386" s="84">
        <f t="shared" si="447"/>
        <v>49835.091329999996</v>
      </c>
      <c r="CP386" s="84">
        <f t="shared" si="67"/>
        <v>39.081870883804669</v>
      </c>
      <c r="CQ386" s="84">
        <f t="shared" si="447"/>
        <v>0</v>
      </c>
      <c r="CR386" s="84">
        <f t="shared" si="447"/>
        <v>0</v>
      </c>
      <c r="CS386" s="84"/>
      <c r="CT386" s="84">
        <f t="shared" si="447"/>
        <v>0</v>
      </c>
      <c r="CU386" s="84">
        <f t="shared" si="447"/>
        <v>0</v>
      </c>
      <c r="CV386" s="84">
        <f t="shared" si="447"/>
        <v>0</v>
      </c>
      <c r="CW386" s="84">
        <f t="shared" ref="CW386:CY386" si="448">CW387+CW388+CW389+CW390+CW391+CW392</f>
        <v>0</v>
      </c>
      <c r="CX386" s="84">
        <f t="shared" si="448"/>
        <v>0</v>
      </c>
      <c r="CY386" s="84">
        <f t="shared" si="448"/>
        <v>0</v>
      </c>
      <c r="CZ386" s="84">
        <f t="shared" ref="CZ386:DB386" si="449">CZ387+CZ388+CZ389+CZ390+CZ391+CZ392</f>
        <v>0</v>
      </c>
      <c r="DA386" s="84">
        <f t="shared" si="449"/>
        <v>0</v>
      </c>
      <c r="DB386" s="84">
        <f t="shared" si="449"/>
        <v>0</v>
      </c>
      <c r="DC386" s="84">
        <f t="shared" ref="DC386:DE386" si="450">DC387+DC388+DC389+DC390+DC391+DC392</f>
        <v>1260.3</v>
      </c>
      <c r="DD386" s="84">
        <f t="shared" si="450"/>
        <v>0</v>
      </c>
      <c r="DE386" s="84">
        <f t="shared" si="450"/>
        <v>0</v>
      </c>
      <c r="DF386" s="84">
        <f t="shared" ref="DF386:DH386" si="451">DF387+DF388+DF389+DF390+DF391+DF392</f>
        <v>3137.4</v>
      </c>
      <c r="DG386" s="84">
        <f t="shared" si="451"/>
        <v>0</v>
      </c>
      <c r="DH386" s="84">
        <f t="shared" si="451"/>
        <v>0</v>
      </c>
    </row>
    <row r="387" spans="1:112" s="35" customFormat="1" ht="18.75" customHeight="1" x14ac:dyDescent="0.25">
      <c r="A387" s="86" t="s">
        <v>376</v>
      </c>
      <c r="B387" s="119">
        <f t="shared" si="393"/>
        <v>648038.24082000006</v>
      </c>
      <c r="C387" s="119">
        <f t="shared" si="393"/>
        <v>201026.99428999997</v>
      </c>
      <c r="D387" s="14">
        <f t="shared" si="58"/>
        <v>31.020853651418616</v>
      </c>
      <c r="E387" s="14"/>
      <c r="F387" s="14"/>
      <c r="G387" s="14"/>
      <c r="H387" s="15"/>
      <c r="I387" s="15"/>
      <c r="J387" s="15"/>
      <c r="K387" s="14">
        <v>12203.3</v>
      </c>
      <c r="L387" s="14">
        <v>11854.575550000001</v>
      </c>
      <c r="M387" s="15">
        <f>L387/K387*100</f>
        <v>97.142375832766561</v>
      </c>
      <c r="N387" s="14"/>
      <c r="O387" s="14"/>
      <c r="P387" s="15"/>
      <c r="Q387" s="15">
        <v>0</v>
      </c>
      <c r="R387" s="15">
        <v>0</v>
      </c>
      <c r="S387" s="14"/>
      <c r="T387" s="15">
        <v>2858.6</v>
      </c>
      <c r="U387" s="15">
        <v>2858.6</v>
      </c>
      <c r="V387" s="15">
        <f>U387/T387*100</f>
        <v>100</v>
      </c>
      <c r="W387" s="15">
        <v>102.04082</v>
      </c>
      <c r="X387" s="15"/>
      <c r="Y387" s="14"/>
      <c r="Z387" s="15"/>
      <c r="AA387" s="15"/>
      <c r="AB387" s="14"/>
      <c r="AC387" s="15"/>
      <c r="AD387" s="15"/>
      <c r="AE387" s="14"/>
      <c r="AF387" s="14"/>
      <c r="AG387" s="14"/>
      <c r="AH387" s="14"/>
      <c r="AI387" s="15">
        <v>0</v>
      </c>
      <c r="AJ387" s="15"/>
      <c r="AK387" s="14"/>
      <c r="AL387" s="15">
        <v>146091</v>
      </c>
      <c r="AM387" s="15">
        <v>52442.274799999999</v>
      </c>
      <c r="AN387" s="15">
        <f t="shared" si="64"/>
        <v>35.896992148729218</v>
      </c>
      <c r="AO387" s="15">
        <v>180171.7</v>
      </c>
      <c r="AP387" s="15">
        <v>59796.736389999998</v>
      </c>
      <c r="AQ387" s="15">
        <f t="shared" si="445"/>
        <v>33.188750725002869</v>
      </c>
      <c r="AR387" s="15">
        <v>7281</v>
      </c>
      <c r="AS387" s="15">
        <v>4378.2865000000002</v>
      </c>
      <c r="AT387" s="15">
        <f>AS387/AR387*100</f>
        <v>60.133038044224698</v>
      </c>
      <c r="AU387" s="15"/>
      <c r="AV387" s="15"/>
      <c r="AW387" s="15"/>
      <c r="AX387" s="15"/>
      <c r="AY387" s="15"/>
      <c r="AZ387" s="15"/>
      <c r="BA387" s="15">
        <v>8452.2000000000007</v>
      </c>
      <c r="BB387" s="15">
        <v>3147.8480299999997</v>
      </c>
      <c r="BC387" s="15">
        <f t="shared" si="82"/>
        <v>37.242943020751987</v>
      </c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>
        <v>34322.199999999997</v>
      </c>
      <c r="BQ387" s="15">
        <v>3000</v>
      </c>
      <c r="BR387" s="15">
        <f>BQ387/BP387*100</f>
        <v>8.7406984400766863</v>
      </c>
      <c r="BS387" s="15"/>
      <c r="BT387" s="15"/>
      <c r="BU387" s="15"/>
      <c r="BV387" s="15"/>
      <c r="BW387" s="110"/>
      <c r="BX387" s="14"/>
      <c r="BY387" s="15">
        <v>85511.9</v>
      </c>
      <c r="BZ387" s="15">
        <v>13713.581689999999</v>
      </c>
      <c r="CA387" s="15">
        <f>BZ387/BY387*100</f>
        <v>16.037044773885274</v>
      </c>
      <c r="CB387" s="15">
        <v>1535.5</v>
      </c>
      <c r="CC387" s="15"/>
      <c r="CD387" s="15"/>
      <c r="CE387" s="15">
        <v>37596.5</v>
      </c>
      <c r="CF387" s="15"/>
      <c r="CG387" s="15"/>
      <c r="CH387" s="15"/>
      <c r="CI387" s="15"/>
      <c r="CJ387" s="15"/>
      <c r="CK387" s="15"/>
      <c r="CL387" s="15"/>
      <c r="CM387" s="15"/>
      <c r="CN387" s="15">
        <v>127514.6</v>
      </c>
      <c r="CO387" s="15">
        <v>49835.091329999996</v>
      </c>
      <c r="CP387" s="15">
        <f t="shared" si="67"/>
        <v>39.081870883804669</v>
      </c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>
        <v>1260.3</v>
      </c>
      <c r="DD387" s="15"/>
      <c r="DE387" s="15"/>
      <c r="DF387" s="15">
        <v>3137.4</v>
      </c>
      <c r="DG387" s="15"/>
      <c r="DH387" s="15"/>
    </row>
    <row r="388" spans="1:112" s="35" customFormat="1" ht="15.75" customHeight="1" x14ac:dyDescent="0.25">
      <c r="A388" s="86" t="s">
        <v>687</v>
      </c>
      <c r="B388" s="119">
        <f t="shared" si="393"/>
        <v>32377.4</v>
      </c>
      <c r="C388" s="119">
        <f t="shared" si="393"/>
        <v>24512.103719999999</v>
      </c>
      <c r="D388" s="14">
        <f>C388/B388*100</f>
        <v>75.707449393712892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>
        <v>0</v>
      </c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>
        <v>32377.4</v>
      </c>
      <c r="AJ388" s="14">
        <v>24512.103719999999</v>
      </c>
      <c r="AK388" s="14">
        <f>AJ388/AI388*100</f>
        <v>75.707449393712892</v>
      </c>
      <c r="AL388" s="108"/>
      <c r="AM388" s="108"/>
      <c r="AN388" s="108"/>
      <c r="AO388" s="14"/>
      <c r="AP388" s="14"/>
      <c r="AQ388" s="101"/>
      <c r="AR388" s="14"/>
      <c r="AS388" s="14"/>
      <c r="AT388" s="101"/>
      <c r="AU388" s="14"/>
      <c r="AV388" s="14"/>
      <c r="AW388" s="101"/>
      <c r="AX388" s="14"/>
      <c r="AY388" s="14"/>
      <c r="AZ388" s="101"/>
      <c r="BA388" s="14"/>
      <c r="BB388" s="14"/>
      <c r="BC388" s="101"/>
      <c r="BD388" s="14"/>
      <c r="BE388" s="14"/>
      <c r="BF388" s="101"/>
      <c r="BG388" s="14"/>
      <c r="BH388" s="14"/>
      <c r="BI388" s="101"/>
      <c r="BJ388" s="14"/>
      <c r="BK388" s="14"/>
      <c r="BL388" s="101"/>
      <c r="BM388" s="14"/>
      <c r="BN388" s="14"/>
      <c r="BO388" s="101"/>
      <c r="BP388" s="14"/>
      <c r="BQ388" s="14"/>
      <c r="BR388" s="101"/>
      <c r="BS388" s="14"/>
      <c r="BT388" s="14"/>
      <c r="BU388" s="101"/>
      <c r="BV388" s="14"/>
      <c r="BW388" s="14"/>
      <c r="BX388" s="14"/>
      <c r="BY388" s="14"/>
      <c r="BZ388" s="14"/>
      <c r="CA388" s="101"/>
      <c r="CB388" s="14"/>
      <c r="CC388" s="14"/>
      <c r="CD388" s="101"/>
      <c r="CE388" s="14"/>
      <c r="CF388" s="14"/>
      <c r="CG388" s="101"/>
      <c r="CH388" s="14"/>
      <c r="CI388" s="14"/>
      <c r="CJ388" s="101"/>
      <c r="CK388" s="15"/>
      <c r="CL388" s="14"/>
      <c r="CM388" s="101"/>
      <c r="CN388" s="15"/>
      <c r="CO388" s="14"/>
      <c r="CP388" s="101"/>
      <c r="CQ388" s="15"/>
      <c r="CR388" s="15"/>
      <c r="CS388" s="15"/>
      <c r="CT388" s="15"/>
      <c r="CU388" s="14"/>
      <c r="CV388" s="101"/>
      <c r="CW388" s="15"/>
      <c r="CX388" s="14"/>
      <c r="CY388" s="101"/>
      <c r="CZ388" s="15"/>
      <c r="DA388" s="14"/>
      <c r="DB388" s="101"/>
      <c r="DC388" s="15"/>
      <c r="DD388" s="14"/>
      <c r="DE388" s="101"/>
      <c r="DF388" s="15"/>
      <c r="DG388" s="14"/>
      <c r="DH388" s="101"/>
    </row>
    <row r="389" spans="1:112" s="35" customFormat="1" ht="15.75" x14ac:dyDescent="0.25">
      <c r="A389" s="59" t="s">
        <v>373</v>
      </c>
      <c r="B389" s="119">
        <f t="shared" si="393"/>
        <v>1398.48</v>
      </c>
      <c r="C389" s="119">
        <f t="shared" si="393"/>
        <v>0</v>
      </c>
      <c r="D389" s="14">
        <f>C389/B389*100</f>
        <v>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>
        <v>998.48</v>
      </c>
      <c r="AG389" s="14"/>
      <c r="AH389" s="14"/>
      <c r="AI389" s="14"/>
      <c r="AJ389" s="14"/>
      <c r="AK389" s="14"/>
      <c r="AL389" s="108"/>
      <c r="AM389" s="108"/>
      <c r="AN389" s="108"/>
      <c r="AO389" s="14"/>
      <c r="AP389" s="14"/>
      <c r="AQ389" s="101"/>
      <c r="AR389" s="14"/>
      <c r="AS389" s="14"/>
      <c r="AT389" s="101"/>
      <c r="AU389" s="14"/>
      <c r="AV389" s="14"/>
      <c r="AW389" s="101"/>
      <c r="AX389" s="14"/>
      <c r="AY389" s="14"/>
      <c r="AZ389" s="101"/>
      <c r="BA389" s="14"/>
      <c r="BB389" s="14"/>
      <c r="BC389" s="101"/>
      <c r="BD389" s="14"/>
      <c r="BE389" s="14"/>
      <c r="BF389" s="101"/>
      <c r="BG389" s="14"/>
      <c r="BH389" s="14"/>
      <c r="BI389" s="101"/>
      <c r="BJ389" s="14"/>
      <c r="BK389" s="14"/>
      <c r="BL389" s="101"/>
      <c r="BM389" s="14"/>
      <c r="BN389" s="14"/>
      <c r="BO389" s="101"/>
      <c r="BP389" s="14"/>
      <c r="BQ389" s="14"/>
      <c r="BR389" s="101"/>
      <c r="BS389" s="14"/>
      <c r="BT389" s="14"/>
      <c r="BU389" s="101"/>
      <c r="BV389" s="14">
        <v>400</v>
      </c>
      <c r="BW389" s="14"/>
      <c r="BX389" s="14"/>
      <c r="BY389" s="14"/>
      <c r="BZ389" s="14"/>
      <c r="CA389" s="101"/>
      <c r="CB389" s="14"/>
      <c r="CC389" s="14"/>
      <c r="CD389" s="101"/>
      <c r="CE389" s="14"/>
      <c r="CF389" s="14"/>
      <c r="CG389" s="101"/>
      <c r="CH389" s="14"/>
      <c r="CI389" s="14"/>
      <c r="CJ389" s="101"/>
      <c r="CK389" s="15"/>
      <c r="CL389" s="14"/>
      <c r="CM389" s="101"/>
      <c r="CN389" s="15"/>
      <c r="CO389" s="14"/>
      <c r="CP389" s="101"/>
      <c r="CQ389" s="15"/>
      <c r="CR389" s="14"/>
      <c r="CS389" s="101"/>
      <c r="CT389" s="15"/>
      <c r="CU389" s="14"/>
      <c r="CV389" s="101"/>
      <c r="CW389" s="15"/>
      <c r="CX389" s="14"/>
      <c r="CY389" s="101"/>
      <c r="CZ389" s="15"/>
      <c r="DA389" s="14"/>
      <c r="DB389" s="101"/>
      <c r="DC389" s="15"/>
      <c r="DD389" s="14"/>
      <c r="DE389" s="101"/>
      <c r="DF389" s="15"/>
      <c r="DG389" s="14"/>
      <c r="DH389" s="101"/>
    </row>
    <row r="390" spans="1:112" s="35" customFormat="1" ht="15.75" x14ac:dyDescent="0.25">
      <c r="A390" s="59" t="s">
        <v>686</v>
      </c>
      <c r="B390" s="119">
        <f t="shared" si="393"/>
        <v>445.9</v>
      </c>
      <c r="C390" s="119">
        <f t="shared" si="393"/>
        <v>0</v>
      </c>
      <c r="D390" s="14">
        <f>C390/B390*100</f>
        <v>0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08"/>
      <c r="AM390" s="108"/>
      <c r="AN390" s="108"/>
      <c r="AO390" s="14"/>
      <c r="AP390" s="14"/>
      <c r="AQ390" s="101"/>
      <c r="AR390" s="14"/>
      <c r="AS390" s="14"/>
      <c r="AT390" s="101"/>
      <c r="AU390" s="14"/>
      <c r="AV390" s="14"/>
      <c r="AW390" s="101"/>
      <c r="AX390" s="14"/>
      <c r="AY390" s="14"/>
      <c r="AZ390" s="101"/>
      <c r="BA390" s="14"/>
      <c r="BB390" s="14"/>
      <c r="BC390" s="101"/>
      <c r="BD390" s="14"/>
      <c r="BE390" s="14"/>
      <c r="BF390" s="101"/>
      <c r="BG390" s="14"/>
      <c r="BH390" s="14"/>
      <c r="BI390" s="101"/>
      <c r="BJ390" s="14"/>
      <c r="BK390" s="14"/>
      <c r="BL390" s="101"/>
      <c r="BM390" s="14"/>
      <c r="BN390" s="14"/>
      <c r="BO390" s="101"/>
      <c r="BP390" s="14"/>
      <c r="BQ390" s="14"/>
      <c r="BR390" s="101"/>
      <c r="BS390" s="14"/>
      <c r="BT390" s="14"/>
      <c r="BU390" s="101"/>
      <c r="BV390" s="14">
        <v>445.9</v>
      </c>
      <c r="BW390" s="14"/>
      <c r="BX390" s="14"/>
      <c r="BY390" s="14"/>
      <c r="BZ390" s="14"/>
      <c r="CA390" s="101"/>
      <c r="CB390" s="14"/>
      <c r="CC390" s="14"/>
      <c r="CD390" s="101"/>
      <c r="CE390" s="14"/>
      <c r="CF390" s="14"/>
      <c r="CG390" s="101"/>
      <c r="CH390" s="14"/>
      <c r="CI390" s="14"/>
      <c r="CJ390" s="101"/>
      <c r="CK390" s="15"/>
      <c r="CL390" s="14"/>
      <c r="CM390" s="101"/>
      <c r="CN390" s="15"/>
      <c r="CO390" s="14"/>
      <c r="CP390" s="101"/>
      <c r="CQ390" s="15"/>
      <c r="CR390" s="14"/>
      <c r="CS390" s="101"/>
      <c r="CT390" s="15"/>
      <c r="CU390" s="14"/>
      <c r="CV390" s="101"/>
      <c r="CW390" s="15"/>
      <c r="CX390" s="14"/>
      <c r="CY390" s="101"/>
      <c r="CZ390" s="15"/>
      <c r="DA390" s="14"/>
      <c r="DB390" s="101"/>
      <c r="DC390" s="15"/>
      <c r="DD390" s="14"/>
      <c r="DE390" s="101"/>
      <c r="DF390" s="15"/>
      <c r="DG390" s="14"/>
      <c r="DH390" s="101"/>
    </row>
    <row r="391" spans="1:112" s="35" customFormat="1" ht="15.75" x14ac:dyDescent="0.25">
      <c r="A391" s="59" t="s">
        <v>374</v>
      </c>
      <c r="B391" s="119">
        <f t="shared" si="393"/>
        <v>1067.5</v>
      </c>
      <c r="C391" s="119">
        <f t="shared" si="393"/>
        <v>0</v>
      </c>
      <c r="D391" s="14">
        <f>C391/B391*100</f>
        <v>0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>
        <v>705</v>
      </c>
      <c r="AG391" s="14"/>
      <c r="AH391" s="14"/>
      <c r="AI391" s="14"/>
      <c r="AJ391" s="14"/>
      <c r="AK391" s="14"/>
      <c r="AL391" s="108"/>
      <c r="AM391" s="108"/>
      <c r="AN391" s="108"/>
      <c r="AO391" s="14"/>
      <c r="AP391" s="14"/>
      <c r="AQ391" s="101"/>
      <c r="AR391" s="14"/>
      <c r="AS391" s="14"/>
      <c r="AT391" s="101"/>
      <c r="AU391" s="14"/>
      <c r="AV391" s="14"/>
      <c r="AW391" s="101"/>
      <c r="AX391" s="14"/>
      <c r="AY391" s="14"/>
      <c r="AZ391" s="101"/>
      <c r="BA391" s="14"/>
      <c r="BB391" s="14"/>
      <c r="BC391" s="101"/>
      <c r="BD391" s="14"/>
      <c r="BE391" s="14"/>
      <c r="BF391" s="101"/>
      <c r="BG391" s="14"/>
      <c r="BH391" s="14"/>
      <c r="BI391" s="101"/>
      <c r="BJ391" s="14"/>
      <c r="BK391" s="14"/>
      <c r="BL391" s="101"/>
      <c r="BM391" s="14"/>
      <c r="BN391" s="14"/>
      <c r="BO391" s="101"/>
      <c r="BP391" s="14"/>
      <c r="BQ391" s="14"/>
      <c r="BR391" s="101"/>
      <c r="BS391" s="14"/>
      <c r="BT391" s="14"/>
      <c r="BU391" s="101"/>
      <c r="BV391" s="14">
        <v>362.5</v>
      </c>
      <c r="BW391" s="14"/>
      <c r="BX391" s="14"/>
      <c r="BY391" s="14"/>
      <c r="BZ391" s="14"/>
      <c r="CA391" s="101"/>
      <c r="CB391" s="14"/>
      <c r="CC391" s="14"/>
      <c r="CD391" s="101"/>
      <c r="CE391" s="14"/>
      <c r="CF391" s="14"/>
      <c r="CG391" s="101"/>
      <c r="CH391" s="14"/>
      <c r="CI391" s="14"/>
      <c r="CJ391" s="101"/>
      <c r="CK391" s="15"/>
      <c r="CL391" s="14"/>
      <c r="CM391" s="101"/>
      <c r="CN391" s="15"/>
      <c r="CO391" s="14"/>
      <c r="CP391" s="101"/>
      <c r="CQ391" s="15"/>
      <c r="CR391" s="14"/>
      <c r="CS391" s="101"/>
      <c r="CT391" s="15"/>
      <c r="CU391" s="14"/>
      <c r="CV391" s="101"/>
      <c r="CW391" s="15"/>
      <c r="CX391" s="14"/>
      <c r="CY391" s="101"/>
      <c r="CZ391" s="15"/>
      <c r="DA391" s="14"/>
      <c r="DB391" s="101"/>
      <c r="DC391" s="15"/>
      <c r="DD391" s="14"/>
      <c r="DE391" s="101"/>
      <c r="DF391" s="15"/>
      <c r="DG391" s="14"/>
      <c r="DH391" s="101"/>
    </row>
    <row r="392" spans="1:112" s="35" customFormat="1" ht="15.75" x14ac:dyDescent="0.25">
      <c r="A392" s="59" t="s">
        <v>331</v>
      </c>
      <c r="B392" s="119">
        <f t="shared" si="393"/>
        <v>998.82418000000007</v>
      </c>
      <c r="C392" s="119">
        <f t="shared" si="393"/>
        <v>0</v>
      </c>
      <c r="D392" s="14"/>
      <c r="E392" s="15"/>
      <c r="F392" s="15"/>
      <c r="G392" s="14"/>
      <c r="H392" s="15"/>
      <c r="I392" s="15"/>
      <c r="J392" s="14"/>
      <c r="K392" s="15"/>
      <c r="L392" s="15"/>
      <c r="M392" s="14"/>
      <c r="N392" s="15"/>
      <c r="O392" s="15"/>
      <c r="P392" s="14"/>
      <c r="Q392" s="15"/>
      <c r="R392" s="15"/>
      <c r="S392" s="14"/>
      <c r="T392" s="15"/>
      <c r="U392" s="15"/>
      <c r="V392" s="14"/>
      <c r="W392" s="15"/>
      <c r="X392" s="15"/>
      <c r="Y392" s="14"/>
      <c r="Z392" s="15"/>
      <c r="AA392" s="15"/>
      <c r="AB392" s="14"/>
      <c r="AC392" s="15"/>
      <c r="AD392" s="15"/>
      <c r="AE392" s="14"/>
      <c r="AF392" s="14">
        <v>998.82418000000007</v>
      </c>
      <c r="AG392" s="14"/>
      <c r="AH392" s="14"/>
      <c r="AI392" s="14"/>
      <c r="AJ392" s="14"/>
      <c r="AK392" s="14"/>
      <c r="AL392" s="53"/>
      <c r="AM392" s="53"/>
      <c r="AN392" s="53"/>
      <c r="AO392" s="15"/>
      <c r="AP392" s="15"/>
      <c r="AQ392" s="100"/>
      <c r="AR392" s="15"/>
      <c r="AS392" s="15"/>
      <c r="AT392" s="100"/>
      <c r="AU392" s="15"/>
      <c r="AV392" s="15"/>
      <c r="AW392" s="100"/>
      <c r="AX392" s="15"/>
      <c r="AY392" s="15"/>
      <c r="AZ392" s="100"/>
      <c r="BA392" s="15"/>
      <c r="BB392" s="15"/>
      <c r="BC392" s="100"/>
      <c r="BD392" s="15"/>
      <c r="BE392" s="15"/>
      <c r="BF392" s="100"/>
      <c r="BG392" s="15"/>
      <c r="BH392" s="15"/>
      <c r="BI392" s="100"/>
      <c r="BJ392" s="15"/>
      <c r="BK392" s="15"/>
      <c r="BL392" s="100"/>
      <c r="BM392" s="15"/>
      <c r="BN392" s="15"/>
      <c r="BO392" s="100"/>
      <c r="BP392" s="15"/>
      <c r="BQ392" s="15"/>
      <c r="BR392" s="100"/>
      <c r="BS392" s="15"/>
      <c r="BT392" s="15"/>
      <c r="BU392" s="100"/>
      <c r="BV392" s="15"/>
      <c r="BW392" s="14"/>
      <c r="BX392" s="14"/>
      <c r="BY392" s="15"/>
      <c r="BZ392" s="15"/>
      <c r="CA392" s="100"/>
      <c r="CB392" s="15"/>
      <c r="CC392" s="15"/>
      <c r="CD392" s="100"/>
      <c r="CE392" s="15"/>
      <c r="CF392" s="15"/>
      <c r="CG392" s="100"/>
      <c r="CH392" s="15"/>
      <c r="CI392" s="15"/>
      <c r="CJ392" s="100"/>
      <c r="CK392" s="15"/>
      <c r="CL392" s="15"/>
      <c r="CM392" s="100"/>
      <c r="CN392" s="15"/>
      <c r="CO392" s="15"/>
      <c r="CP392" s="100"/>
      <c r="CQ392" s="15"/>
      <c r="CR392" s="15"/>
      <c r="CS392" s="100"/>
      <c r="CT392" s="15"/>
      <c r="CU392" s="15"/>
      <c r="CV392" s="100"/>
      <c r="CW392" s="15"/>
      <c r="CX392" s="15"/>
      <c r="CY392" s="100"/>
      <c r="CZ392" s="15"/>
      <c r="DA392" s="15"/>
      <c r="DB392" s="100"/>
      <c r="DC392" s="15"/>
      <c r="DD392" s="15"/>
      <c r="DE392" s="100"/>
      <c r="DF392" s="15"/>
      <c r="DG392" s="15"/>
      <c r="DH392" s="100"/>
    </row>
    <row r="393" spans="1:112" s="35" customFormat="1" ht="15.75" x14ac:dyDescent="0.25">
      <c r="A393" s="106" t="s">
        <v>151</v>
      </c>
      <c r="B393" s="96">
        <f>SUM(B394:B397)</f>
        <v>6890463.5817799997</v>
      </c>
      <c r="C393" s="96">
        <f>SUM(C394:C397)</f>
        <v>2116717.5191000002</v>
      </c>
      <c r="D393" s="96">
        <f t="shared" si="58"/>
        <v>30.719522626853401</v>
      </c>
      <c r="E393" s="96">
        <v>0</v>
      </c>
      <c r="F393" s="96">
        <v>0</v>
      </c>
      <c r="G393" s="96"/>
      <c r="H393" s="96">
        <f t="shared" ref="H393:L393" si="452">SUM(H394:H397)</f>
        <v>266513.7</v>
      </c>
      <c r="I393" s="96">
        <f t="shared" si="452"/>
        <v>35222.086179999998</v>
      </c>
      <c r="J393" s="96">
        <f>I393/H393*100</f>
        <v>13.215863267066569</v>
      </c>
      <c r="K393" s="96">
        <f t="shared" si="452"/>
        <v>8368.4</v>
      </c>
      <c r="L393" s="96">
        <f t="shared" si="452"/>
        <v>8368.4287999999997</v>
      </c>
      <c r="M393" s="96">
        <f>L393/K393*100</f>
        <v>100.00034415180919</v>
      </c>
      <c r="N393" s="96">
        <f t="shared" ref="N393:O393" si="453">SUM(N394:N397)</f>
        <v>86883.7</v>
      </c>
      <c r="O393" s="96">
        <f t="shared" si="453"/>
        <v>4717.18498</v>
      </c>
      <c r="P393" s="96">
        <f>O393/N393*100</f>
        <v>5.4293095022426536</v>
      </c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  <c r="AC393" s="96"/>
      <c r="AD393" s="96"/>
      <c r="AE393" s="96"/>
      <c r="AF393" s="96">
        <f>SUM(AF394:AF397)</f>
        <v>2998.3217800000002</v>
      </c>
      <c r="AG393" s="96">
        <f t="shared" ref="AG393:AJ393" si="454">SUM(AG394:AG397)</f>
        <v>0</v>
      </c>
      <c r="AH393" s="96"/>
      <c r="AI393" s="96">
        <f t="shared" si="454"/>
        <v>541429.9</v>
      </c>
      <c r="AJ393" s="96">
        <f t="shared" si="454"/>
        <v>166322.15338999999</v>
      </c>
      <c r="AK393" s="96">
        <f>AJ393/AI393*100</f>
        <v>30.719055853767959</v>
      </c>
      <c r="AL393" s="96">
        <f>SUM(AL394:AL397)</f>
        <v>275845.3</v>
      </c>
      <c r="AM393" s="96">
        <f>SUM(AM394:AM397)</f>
        <v>94520.347570000013</v>
      </c>
      <c r="AN393" s="96">
        <f>AM393/AL393*100</f>
        <v>34.265708920906036</v>
      </c>
      <c r="AO393" s="96">
        <f>SUM(AO394:AO397)</f>
        <v>528503.9</v>
      </c>
      <c r="AP393" s="96">
        <f>SUM(AP394:AP397)</f>
        <v>50271.738590000001</v>
      </c>
      <c r="AQ393" s="96">
        <f>AP393/AO393*100</f>
        <v>9.5120846960637362</v>
      </c>
      <c r="AR393" s="96">
        <f>SUM(AR394:AR397)</f>
        <v>0</v>
      </c>
      <c r="AS393" s="96">
        <f>SUM(AS394:AS397)</f>
        <v>0</v>
      </c>
      <c r="AT393" s="96"/>
      <c r="AU393" s="96">
        <f>SUM(AU394:AU397)</f>
        <v>3516906.5</v>
      </c>
      <c r="AV393" s="96">
        <f>SUM(AV394:AV397)</f>
        <v>1480347.95352</v>
      </c>
      <c r="AW393" s="96">
        <f t="shared" ref="AW393" si="455">AV393/AU393*100</f>
        <v>42.092331812631357</v>
      </c>
      <c r="AX393" s="96">
        <f>SUM(AX394:AX397)</f>
        <v>83937.600000000006</v>
      </c>
      <c r="AY393" s="96">
        <f>SUM(AY394:AY397)</f>
        <v>31110.782489999998</v>
      </c>
      <c r="AZ393" s="96">
        <f t="shared" ref="AZ393" si="456">AY393/AX393*100</f>
        <v>37.064179211700115</v>
      </c>
      <c r="BA393" s="96">
        <f>SUM(BA394:BA397)</f>
        <v>1690.4</v>
      </c>
      <c r="BB393" s="96">
        <f>SUM(BB394:BB397)</f>
        <v>845.2</v>
      </c>
      <c r="BC393" s="96">
        <f t="shared" si="82"/>
        <v>50</v>
      </c>
      <c r="BD393" s="96">
        <f>BD394+BD395+BD396+BD397</f>
        <v>41855.760000000002</v>
      </c>
      <c r="BE393" s="96">
        <f>SUM(BE394:BE397)</f>
        <v>341.69117999999997</v>
      </c>
      <c r="BF393" s="96">
        <f t="shared" ref="BF393" si="457">BE393/BD393*100</f>
        <v>0.81635402152535275</v>
      </c>
      <c r="BG393" s="96">
        <f>BG394+BG395+BG396+BG397</f>
        <v>0</v>
      </c>
      <c r="BH393" s="96">
        <f>SUM(BH394:BH397)</f>
        <v>0</v>
      </c>
      <c r="BI393" s="96"/>
      <c r="BJ393" s="96">
        <f>BJ394+BJ395+BJ396+BJ397</f>
        <v>0</v>
      </c>
      <c r="BK393" s="96">
        <f>SUM(BK394:BK397)</f>
        <v>0</v>
      </c>
      <c r="BL393" s="96"/>
      <c r="BM393" s="96">
        <f>SUM(BM394:BM397)</f>
        <v>592800</v>
      </c>
      <c r="BN393" s="96">
        <f>SUM(BN394:BN397)</f>
        <v>0</v>
      </c>
      <c r="BO393" s="96">
        <f>BN393/BM393*100</f>
        <v>0</v>
      </c>
      <c r="BP393" s="96">
        <f>SUM(BP394:BP397)</f>
        <v>0</v>
      </c>
      <c r="BQ393" s="96">
        <f>SUM(BQ394:BQ397)</f>
        <v>0</v>
      </c>
      <c r="BR393" s="96"/>
      <c r="BS393" s="96">
        <f>SUM(BS394:BS397)</f>
        <v>0</v>
      </c>
      <c r="BT393" s="96">
        <f>SUM(BT394:BT397)</f>
        <v>0</v>
      </c>
      <c r="BU393" s="96"/>
      <c r="BV393" s="96">
        <f>SUM(BV394:BV397)</f>
        <v>0</v>
      </c>
      <c r="BW393" s="96">
        <f>SUM(BW394:BW397)</f>
        <v>0</v>
      </c>
      <c r="BX393" s="96"/>
      <c r="BY393" s="96">
        <f>SUM(BY394:BY397)</f>
        <v>0</v>
      </c>
      <c r="BZ393" s="96">
        <f>SUM(BZ394:BZ397)</f>
        <v>0</v>
      </c>
      <c r="CA393" s="96"/>
      <c r="CB393" s="96">
        <f>SUM(CB394:CB397)</f>
        <v>8215.7000000000007</v>
      </c>
      <c r="CC393" s="96">
        <f>SUM(CC394:CC397)</f>
        <v>0</v>
      </c>
      <c r="CD393" s="96">
        <f>CC393/CB393*100</f>
        <v>0</v>
      </c>
      <c r="CE393" s="96">
        <f>SUM(CE394:CE397)</f>
        <v>45115.899999999994</v>
      </c>
      <c r="CF393" s="96">
        <f>SUM(CF394:CF397)</f>
        <v>0</v>
      </c>
      <c r="CG393" s="96"/>
      <c r="CH393" s="96">
        <f>SUM(CH394:CH397)</f>
        <v>33384.400000000001</v>
      </c>
      <c r="CI393" s="96">
        <f>SUM(CI394:CI397)</f>
        <v>10015.299999999999</v>
      </c>
      <c r="CJ393" s="96">
        <f>CI393/CH393*100</f>
        <v>29.999940091779393</v>
      </c>
      <c r="CK393" s="96">
        <f>SUM(CK394:CK397)</f>
        <v>0</v>
      </c>
      <c r="CL393" s="96">
        <f>SUM(CL394:CL397)</f>
        <v>0</v>
      </c>
      <c r="CM393" s="96"/>
      <c r="CN393" s="96">
        <f>SUM(CN394:CN397)</f>
        <v>355465.60000000003</v>
      </c>
      <c r="CO393" s="96">
        <f>SUM(CO394:CO397)</f>
        <v>145815.20671999999</v>
      </c>
      <c r="CP393" s="96">
        <f t="shared" si="67"/>
        <v>41.020905179010278</v>
      </c>
      <c r="CQ393" s="96">
        <f>SUM(CQ394:CQ397)</f>
        <v>0</v>
      </c>
      <c r="CR393" s="96">
        <f>SUM(CR394:CR397)</f>
        <v>0</v>
      </c>
      <c r="CS393" s="96"/>
      <c r="CT393" s="96">
        <f>SUM(CT394:CT397)</f>
        <v>500000</v>
      </c>
      <c r="CU393" s="96">
        <f>SUM(CU394:CU397)</f>
        <v>88819.445680000004</v>
      </c>
      <c r="CV393" s="96">
        <f>CU393/CT393*100</f>
        <v>17.763889136</v>
      </c>
      <c r="CW393" s="96">
        <f>SUM(CW394:CW397)</f>
        <v>548.5</v>
      </c>
      <c r="CX393" s="96">
        <f>SUM(CX394:CX397)</f>
        <v>0</v>
      </c>
      <c r="CY393" s="96"/>
      <c r="CZ393" s="96">
        <f>SUM(CZ394:CZ397)</f>
        <v>0</v>
      </c>
      <c r="DA393" s="96">
        <f>SUM(DA394:DA397)</f>
        <v>0</v>
      </c>
      <c r="DB393" s="96"/>
      <c r="DC393" s="96">
        <f>SUM(DC394:DC397)</f>
        <v>0</v>
      </c>
      <c r="DD393" s="96">
        <f>SUM(DD394:DD397)</f>
        <v>0</v>
      </c>
      <c r="DE393" s="96"/>
      <c r="DF393" s="96">
        <f>SUM(DF394:DF397)</f>
        <v>0</v>
      </c>
      <c r="DG393" s="96">
        <f>SUM(DG394:DG397)</f>
        <v>0</v>
      </c>
      <c r="DH393" s="96"/>
    </row>
    <row r="394" spans="1:112" s="35" customFormat="1" ht="17.25" customHeight="1" x14ac:dyDescent="0.25">
      <c r="A394" s="83" t="s">
        <v>152</v>
      </c>
      <c r="B394" s="119">
        <f t="shared" si="393"/>
        <v>6809983.5</v>
      </c>
      <c r="C394" s="119">
        <f t="shared" si="393"/>
        <v>2106158.7386099999</v>
      </c>
      <c r="D394" s="14">
        <f t="shared" si="58"/>
        <v>30.927516030104918</v>
      </c>
      <c r="E394" s="15"/>
      <c r="F394" s="15"/>
      <c r="G394" s="14"/>
      <c r="H394" s="15">
        <v>266513.7</v>
      </c>
      <c r="I394" s="15">
        <v>35222.086179999998</v>
      </c>
      <c r="J394" s="14">
        <f>I394/H394*100</f>
        <v>13.215863267066569</v>
      </c>
      <c r="K394" s="14">
        <v>8368.4</v>
      </c>
      <c r="L394" s="14">
        <v>8368.4287999999997</v>
      </c>
      <c r="M394" s="14">
        <f>L394/K394*100</f>
        <v>100.00034415180919</v>
      </c>
      <c r="N394" s="14">
        <v>86883.7</v>
      </c>
      <c r="O394" s="14">
        <v>4717.18498</v>
      </c>
      <c r="P394" s="15">
        <f>O394/N394*100</f>
        <v>5.4293095022426536</v>
      </c>
      <c r="Q394" s="15"/>
      <c r="R394" s="15"/>
      <c r="S394" s="14"/>
      <c r="T394" s="15"/>
      <c r="U394" s="15"/>
      <c r="V394" s="14"/>
      <c r="W394" s="15"/>
      <c r="X394" s="15"/>
      <c r="Y394" s="14"/>
      <c r="Z394" s="15"/>
      <c r="AA394" s="15"/>
      <c r="AB394" s="14"/>
      <c r="AC394" s="15"/>
      <c r="AD394" s="15"/>
      <c r="AE394" s="14"/>
      <c r="AF394" s="14"/>
      <c r="AG394" s="14"/>
      <c r="AH394" s="14"/>
      <c r="AI394" s="14">
        <v>538603.30000000005</v>
      </c>
      <c r="AJ394" s="14">
        <v>165107.63569</v>
      </c>
      <c r="AK394" s="14">
        <f t="shared" ref="AK394:AK396" si="458">AJ394/AI394*100</f>
        <v>30.654776101446089</v>
      </c>
      <c r="AL394" s="15">
        <v>257216.4</v>
      </c>
      <c r="AM394" s="15">
        <v>89613.540330000003</v>
      </c>
      <c r="AN394" s="15">
        <f>AM394/AL394*100</f>
        <v>34.839745960988495</v>
      </c>
      <c r="AO394" s="15">
        <v>528503.9</v>
      </c>
      <c r="AP394" s="15">
        <v>50271.738590000001</v>
      </c>
      <c r="AQ394" s="15">
        <f>AP394/AO394*100</f>
        <v>9.5120846960637362</v>
      </c>
      <c r="AR394" s="15"/>
      <c r="AS394" s="100"/>
      <c r="AT394" s="15"/>
      <c r="AU394" s="15">
        <v>3516906.5</v>
      </c>
      <c r="AV394" s="15">
        <v>1480347.95352</v>
      </c>
      <c r="AW394" s="15">
        <f>AV394/AU394*100</f>
        <v>42.092331812631357</v>
      </c>
      <c r="AX394" s="15">
        <v>83937.600000000006</v>
      </c>
      <c r="AY394" s="15">
        <v>31110.782489999998</v>
      </c>
      <c r="AZ394" s="15">
        <f>AY394/AX394*100</f>
        <v>37.064179211700115</v>
      </c>
      <c r="BA394" s="15"/>
      <c r="BB394" s="15"/>
      <c r="BC394" s="15"/>
      <c r="BD394" s="15"/>
      <c r="BE394" s="100"/>
      <c r="BF394" s="15"/>
      <c r="BG394" s="15"/>
      <c r="BH394" s="100"/>
      <c r="BI394" s="15"/>
      <c r="BJ394" s="15"/>
      <c r="BK394" s="15"/>
      <c r="BL394" s="15"/>
      <c r="BM394" s="15">
        <v>592800</v>
      </c>
      <c r="BN394" s="15"/>
      <c r="BO394" s="15">
        <f>BN394/BM394*100</f>
        <v>0</v>
      </c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>
        <v>8062.1</v>
      </c>
      <c r="CC394" s="15"/>
      <c r="CD394" s="15">
        <f>CC394/CB394*100</f>
        <v>0</v>
      </c>
      <c r="CE394" s="15">
        <v>41356.199999999997</v>
      </c>
      <c r="CF394" s="15"/>
      <c r="CG394" s="15"/>
      <c r="CH394" s="15">
        <v>33384.400000000001</v>
      </c>
      <c r="CI394" s="15">
        <v>10015.299999999999</v>
      </c>
      <c r="CJ394" s="15">
        <f>CI394/CH394*100</f>
        <v>29.999940091779393</v>
      </c>
      <c r="CK394" s="15"/>
      <c r="CL394" s="15"/>
      <c r="CM394" s="15"/>
      <c r="CN394" s="15">
        <v>347447.3</v>
      </c>
      <c r="CO394" s="15">
        <v>142564.64234999998</v>
      </c>
      <c r="CP394" s="15">
        <f t="shared" si="67"/>
        <v>41.03201905727861</v>
      </c>
      <c r="CQ394" s="15"/>
      <c r="CR394" s="15"/>
      <c r="CS394" s="15"/>
      <c r="CT394" s="15">
        <v>500000</v>
      </c>
      <c r="CU394" s="15">
        <v>88819.445680000004</v>
      </c>
      <c r="CV394" s="15">
        <f>CU394/CT394*100</f>
        <v>17.763889136</v>
      </c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</row>
    <row r="395" spans="1:112" s="35" customFormat="1" ht="15" customHeight="1" x14ac:dyDescent="0.25">
      <c r="A395" s="83" t="s">
        <v>153</v>
      </c>
      <c r="B395" s="119">
        <f t="shared" si="393"/>
        <v>6092.0442800000001</v>
      </c>
      <c r="C395" s="119">
        <f t="shared" si="393"/>
        <v>1723.46092</v>
      </c>
      <c r="D395" s="14">
        <f>C395/B395*100</f>
        <v>28.290354448966674</v>
      </c>
      <c r="E395" s="15"/>
      <c r="F395" s="15"/>
      <c r="G395" s="14"/>
      <c r="H395" s="15"/>
      <c r="I395" s="15"/>
      <c r="J395" s="14"/>
      <c r="K395" s="15"/>
      <c r="L395" s="15"/>
      <c r="M395" s="15"/>
      <c r="N395" s="15"/>
      <c r="O395" s="15"/>
      <c r="P395" s="15"/>
      <c r="Q395" s="15"/>
      <c r="R395" s="15"/>
      <c r="S395" s="14"/>
      <c r="T395" s="15"/>
      <c r="U395" s="15"/>
      <c r="V395" s="14"/>
      <c r="W395" s="15"/>
      <c r="X395" s="15"/>
      <c r="Y395" s="14"/>
      <c r="Z395" s="15"/>
      <c r="AA395" s="15"/>
      <c r="AB395" s="14"/>
      <c r="AC395" s="15"/>
      <c r="AD395" s="15"/>
      <c r="AE395" s="14"/>
      <c r="AF395" s="14">
        <v>999.94428000000005</v>
      </c>
      <c r="AG395" s="15"/>
      <c r="AH395" s="14"/>
      <c r="AI395" s="14">
        <v>580.9</v>
      </c>
      <c r="AJ395" s="14"/>
      <c r="AK395" s="14">
        <f t="shared" si="458"/>
        <v>0</v>
      </c>
      <c r="AL395" s="15">
        <v>1398.8</v>
      </c>
      <c r="AM395" s="15">
        <v>509.95875000000001</v>
      </c>
      <c r="AN395" s="15">
        <f t="shared" ref="AN395:AN397" si="459">AM395/AL395*100</f>
        <v>36.456873748927656</v>
      </c>
      <c r="AO395" s="15"/>
      <c r="AP395" s="100"/>
      <c r="AQ395" s="15"/>
      <c r="AR395" s="15"/>
      <c r="AS395" s="100"/>
      <c r="AT395" s="15"/>
      <c r="AU395" s="15"/>
      <c r="AV395" s="100"/>
      <c r="AW395" s="15"/>
      <c r="AX395" s="15"/>
      <c r="AY395" s="100"/>
      <c r="AZ395" s="15"/>
      <c r="BA395" s="15">
        <v>1690.4</v>
      </c>
      <c r="BB395" s="15">
        <v>845.2</v>
      </c>
      <c r="BC395" s="15">
        <f t="shared" si="82"/>
        <v>50</v>
      </c>
      <c r="BD395" s="15"/>
      <c r="BE395" s="100"/>
      <c r="BF395" s="15"/>
      <c r="BG395" s="15"/>
      <c r="BH395" s="100"/>
      <c r="BI395" s="15"/>
      <c r="BJ395" s="15"/>
      <c r="BK395" s="100"/>
      <c r="BL395" s="15"/>
      <c r="BM395" s="15"/>
      <c r="BN395" s="100"/>
      <c r="BO395" s="15"/>
      <c r="BP395" s="15"/>
      <c r="BQ395" s="100"/>
      <c r="BR395" s="15"/>
      <c r="BS395" s="15"/>
      <c r="BT395" s="100"/>
      <c r="BU395" s="15"/>
      <c r="BV395" s="15"/>
      <c r="BW395" s="100"/>
      <c r="BX395" s="15"/>
      <c r="BY395" s="15"/>
      <c r="BZ395" s="100"/>
      <c r="CA395" s="15"/>
      <c r="CB395" s="15"/>
      <c r="CC395" s="100"/>
      <c r="CD395" s="15"/>
      <c r="CE395" s="15"/>
      <c r="CF395" s="100"/>
      <c r="CG395" s="15"/>
      <c r="CH395" s="15"/>
      <c r="CI395" s="100"/>
      <c r="CJ395" s="15"/>
      <c r="CK395" s="15"/>
      <c r="CL395" s="100"/>
      <c r="CM395" s="15"/>
      <c r="CN395" s="15">
        <v>873.5</v>
      </c>
      <c r="CO395" s="15">
        <v>368.30216999999999</v>
      </c>
      <c r="CP395" s="15">
        <f t="shared" si="67"/>
        <v>42.163957641671438</v>
      </c>
      <c r="CQ395" s="15"/>
      <c r="CR395" s="100"/>
      <c r="CS395" s="15"/>
      <c r="CT395" s="15"/>
      <c r="CU395" s="100"/>
      <c r="CV395" s="15"/>
      <c r="CW395" s="15">
        <v>548.5</v>
      </c>
      <c r="CX395" s="100"/>
      <c r="CY395" s="15"/>
      <c r="CZ395" s="15"/>
      <c r="DA395" s="100"/>
      <c r="DB395" s="15"/>
      <c r="DC395" s="15"/>
      <c r="DD395" s="100"/>
      <c r="DE395" s="15"/>
      <c r="DF395" s="15"/>
      <c r="DG395" s="100"/>
      <c r="DH395" s="15"/>
    </row>
    <row r="396" spans="1:112" s="35" customFormat="1" ht="15.75" x14ac:dyDescent="0.25">
      <c r="A396" s="83" t="s">
        <v>154</v>
      </c>
      <c r="B396" s="119">
        <f t="shared" si="393"/>
        <v>65184.4375</v>
      </c>
      <c r="C396" s="119">
        <f t="shared" si="393"/>
        <v>5065.4602699999996</v>
      </c>
      <c r="D396" s="14">
        <f t="shared" si="58"/>
        <v>7.770965684869183</v>
      </c>
      <c r="E396" s="15"/>
      <c r="F396" s="15"/>
      <c r="G396" s="14"/>
      <c r="H396" s="15"/>
      <c r="I396" s="15"/>
      <c r="J396" s="14"/>
      <c r="K396" s="15"/>
      <c r="L396" s="15"/>
      <c r="M396" s="15"/>
      <c r="N396" s="15"/>
      <c r="O396" s="15"/>
      <c r="P396" s="15"/>
      <c r="Q396" s="15"/>
      <c r="R396" s="15"/>
      <c r="S396" s="14"/>
      <c r="T396" s="15"/>
      <c r="U396" s="15"/>
      <c r="V396" s="14"/>
      <c r="W396" s="15"/>
      <c r="X396" s="15"/>
      <c r="Y396" s="14"/>
      <c r="Z396" s="15"/>
      <c r="AA396" s="15"/>
      <c r="AB396" s="14"/>
      <c r="AC396" s="15"/>
      <c r="AD396" s="15"/>
      <c r="AE396" s="14"/>
      <c r="AF396" s="14">
        <v>998.37750000000005</v>
      </c>
      <c r="AG396" s="15"/>
      <c r="AH396" s="14"/>
      <c r="AI396" s="14">
        <v>1031.2</v>
      </c>
      <c r="AJ396" s="14"/>
      <c r="AK396" s="14">
        <f t="shared" si="458"/>
        <v>0</v>
      </c>
      <c r="AL396" s="15">
        <v>12397.4</v>
      </c>
      <c r="AM396" s="15">
        <v>2602.1384900000003</v>
      </c>
      <c r="AN396" s="15">
        <f t="shared" si="459"/>
        <v>20.989388823462988</v>
      </c>
      <c r="AO396" s="15"/>
      <c r="AP396" s="100"/>
      <c r="AQ396" s="15"/>
      <c r="AR396" s="15"/>
      <c r="AS396" s="100"/>
      <c r="AT396" s="15"/>
      <c r="AU396" s="15"/>
      <c r="AV396" s="100"/>
      <c r="AW396" s="15"/>
      <c r="AX396" s="15"/>
      <c r="AY396" s="100"/>
      <c r="AZ396" s="15"/>
      <c r="BA396" s="15"/>
      <c r="BB396" s="100"/>
      <c r="BC396" s="15"/>
      <c r="BD396" s="15">
        <v>41855.760000000002</v>
      </c>
      <c r="BE396" s="146">
        <v>341.69117999999997</v>
      </c>
      <c r="BF396" s="15">
        <f>BE396/BD396*100</f>
        <v>0.81635402152535275</v>
      </c>
      <c r="BG396" s="15"/>
      <c r="BH396" s="100"/>
      <c r="BI396" s="15"/>
      <c r="BJ396" s="15"/>
      <c r="BK396" s="100"/>
      <c r="BL396" s="15"/>
      <c r="BM396" s="15"/>
      <c r="BN396" s="100"/>
      <c r="BO396" s="15"/>
      <c r="BP396" s="15"/>
      <c r="BQ396" s="100"/>
      <c r="BR396" s="15"/>
      <c r="BS396" s="15"/>
      <c r="BT396" s="100"/>
      <c r="BU396" s="15"/>
      <c r="BV396" s="15"/>
      <c r="BW396" s="100"/>
      <c r="BX396" s="15"/>
      <c r="BY396" s="15"/>
      <c r="BZ396" s="100"/>
      <c r="CA396" s="15"/>
      <c r="CB396" s="15">
        <v>153.6</v>
      </c>
      <c r="CC396" s="100"/>
      <c r="CD396" s="15"/>
      <c r="CE396" s="15">
        <v>3759.7</v>
      </c>
      <c r="CF396" s="100"/>
      <c r="CG396" s="15"/>
      <c r="CH396" s="15"/>
      <c r="CI396" s="100"/>
      <c r="CJ396" s="15"/>
      <c r="CK396" s="15"/>
      <c r="CL396" s="100"/>
      <c r="CM396" s="15"/>
      <c r="CN396" s="15">
        <v>4988.3999999999996</v>
      </c>
      <c r="CO396" s="15">
        <v>2121.6306</v>
      </c>
      <c r="CP396" s="15">
        <f t="shared" si="67"/>
        <v>42.531284580226128</v>
      </c>
      <c r="CQ396" s="15"/>
      <c r="CR396" s="100"/>
      <c r="CS396" s="15"/>
      <c r="CT396" s="15"/>
      <c r="CU396" s="100"/>
      <c r="CV396" s="15"/>
      <c r="CW396" s="15"/>
      <c r="CX396" s="100"/>
      <c r="CY396" s="15"/>
      <c r="CZ396" s="15"/>
      <c r="DA396" s="100"/>
      <c r="DB396" s="15"/>
      <c r="DC396" s="15"/>
      <c r="DD396" s="100"/>
      <c r="DE396" s="15"/>
      <c r="DF396" s="15"/>
      <c r="DG396" s="100"/>
      <c r="DH396" s="15"/>
    </row>
    <row r="397" spans="1:112" s="35" customFormat="1" ht="15.75" x14ac:dyDescent="0.25">
      <c r="A397" s="83" t="s">
        <v>155</v>
      </c>
      <c r="B397" s="119">
        <f t="shared" si="393"/>
        <v>9203.6</v>
      </c>
      <c r="C397" s="119">
        <f t="shared" si="393"/>
        <v>3769.8593000000001</v>
      </c>
      <c r="D397" s="14">
        <f t="shared" si="58"/>
        <v>40.960703420400712</v>
      </c>
      <c r="E397" s="15"/>
      <c r="F397" s="15"/>
      <c r="G397" s="14"/>
      <c r="H397" s="15"/>
      <c r="I397" s="15"/>
      <c r="J397" s="14"/>
      <c r="K397" s="15">
        <v>0</v>
      </c>
      <c r="L397" s="15">
        <v>0</v>
      </c>
      <c r="M397" s="14"/>
      <c r="N397" s="15">
        <v>0</v>
      </c>
      <c r="O397" s="15">
        <v>0</v>
      </c>
      <c r="P397" s="15"/>
      <c r="Q397" s="15"/>
      <c r="R397" s="15"/>
      <c r="S397" s="14"/>
      <c r="T397" s="15"/>
      <c r="U397" s="15"/>
      <c r="V397" s="14"/>
      <c r="W397" s="15"/>
      <c r="X397" s="15"/>
      <c r="Y397" s="14"/>
      <c r="Z397" s="15"/>
      <c r="AA397" s="15"/>
      <c r="AB397" s="14"/>
      <c r="AC397" s="15"/>
      <c r="AD397" s="15"/>
      <c r="AE397" s="14"/>
      <c r="AF397" s="14">
        <v>1000</v>
      </c>
      <c r="AG397" s="15"/>
      <c r="AH397" s="14"/>
      <c r="AI397" s="14">
        <v>1214.5</v>
      </c>
      <c r="AJ397" s="14">
        <v>1214.5176999999999</v>
      </c>
      <c r="AK397" s="14">
        <f>AJ397/AI397*100</f>
        <v>100.00145738987236</v>
      </c>
      <c r="AL397" s="15">
        <v>4832.7</v>
      </c>
      <c r="AM397" s="15">
        <v>1794.71</v>
      </c>
      <c r="AN397" s="15">
        <f t="shared" si="459"/>
        <v>37.136797235499827</v>
      </c>
      <c r="AO397" s="15"/>
      <c r="AP397" s="100"/>
      <c r="AQ397" s="15"/>
      <c r="AR397" s="15"/>
      <c r="AS397" s="100"/>
      <c r="AT397" s="15"/>
      <c r="AU397" s="15"/>
      <c r="AV397" s="100"/>
      <c r="AW397" s="15"/>
      <c r="AX397" s="15"/>
      <c r="AY397" s="100"/>
      <c r="AZ397" s="15"/>
      <c r="BA397" s="15"/>
      <c r="BB397" s="100"/>
      <c r="BC397" s="15"/>
      <c r="BD397" s="15"/>
      <c r="BE397" s="100"/>
      <c r="BF397" s="15"/>
      <c r="BG397" s="15"/>
      <c r="BH397" s="100"/>
      <c r="BI397" s="15"/>
      <c r="BJ397" s="15"/>
      <c r="BK397" s="100"/>
      <c r="BL397" s="15"/>
      <c r="BM397" s="15"/>
      <c r="BN397" s="100"/>
      <c r="BO397" s="15"/>
      <c r="BP397" s="15"/>
      <c r="BQ397" s="100"/>
      <c r="BR397" s="15"/>
      <c r="BS397" s="15"/>
      <c r="BT397" s="100"/>
      <c r="BU397" s="15"/>
      <c r="BV397" s="15"/>
      <c r="BW397" s="100"/>
      <c r="BX397" s="15"/>
      <c r="BY397" s="15"/>
      <c r="BZ397" s="100"/>
      <c r="CA397" s="15"/>
      <c r="CB397" s="15"/>
      <c r="CC397" s="100"/>
      <c r="CD397" s="15"/>
      <c r="CE397" s="15"/>
      <c r="CF397" s="100"/>
      <c r="CG397" s="15"/>
      <c r="CH397" s="15"/>
      <c r="CI397" s="100"/>
      <c r="CJ397" s="15"/>
      <c r="CK397" s="15"/>
      <c r="CL397" s="100"/>
      <c r="CM397" s="15"/>
      <c r="CN397" s="15">
        <v>2156.4</v>
      </c>
      <c r="CO397" s="15">
        <v>760.63159999999993</v>
      </c>
      <c r="CP397" s="15">
        <f t="shared" si="67"/>
        <v>35.273214616954178</v>
      </c>
      <c r="CQ397" s="15"/>
      <c r="CR397" s="100"/>
      <c r="CS397" s="15"/>
      <c r="CT397" s="15"/>
      <c r="CU397" s="100"/>
      <c r="CV397" s="15"/>
      <c r="CW397" s="15"/>
      <c r="CX397" s="100"/>
      <c r="CY397" s="15"/>
      <c r="CZ397" s="15"/>
      <c r="DA397" s="100"/>
      <c r="DB397" s="15"/>
      <c r="DC397" s="15"/>
      <c r="DD397" s="100"/>
      <c r="DE397" s="15"/>
      <c r="DF397" s="15"/>
      <c r="DG397" s="100"/>
      <c r="DH397" s="15"/>
    </row>
    <row r="398" spans="1:112" s="35" customFormat="1" ht="31.5" x14ac:dyDescent="0.25">
      <c r="A398" s="106" t="s">
        <v>822</v>
      </c>
      <c r="B398" s="98">
        <f t="shared" ref="B398:C398" si="460">E398+H398+K398+N398+Q398+T398+W398+Z398+AC398+AF398+AI398+AL398+AO398+AR398+AU398+AX398+BA398+BD398+BG398+BJ398+BM398+BP398+BS398+BV398+BY398+CB398+CE398+CH398+CK398+CN398+CQ398+CT398+CW398+CZ398+DC398+DF398</f>
        <v>200.44717</v>
      </c>
      <c r="C398" s="98">
        <f t="shared" si="460"/>
        <v>0</v>
      </c>
      <c r="D398" s="98">
        <f t="shared" ref="D398:D399" si="461">C398/B398*100</f>
        <v>0</v>
      </c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8"/>
      <c r="Q398" s="97"/>
      <c r="R398" s="97"/>
      <c r="S398" s="97"/>
      <c r="T398" s="97"/>
      <c r="U398" s="97"/>
      <c r="V398" s="97"/>
      <c r="W398" s="97"/>
      <c r="X398" s="97"/>
      <c r="Y398" s="97"/>
      <c r="Z398" s="97"/>
      <c r="AA398" s="97"/>
      <c r="AB398" s="97"/>
      <c r="AC398" s="97"/>
      <c r="AD398" s="97"/>
      <c r="AE398" s="97"/>
      <c r="AF398" s="97">
        <v>200.44717</v>
      </c>
      <c r="AG398" s="97"/>
      <c r="AH398" s="97"/>
      <c r="AI398" s="97"/>
      <c r="AJ398" s="97"/>
      <c r="AK398" s="97"/>
      <c r="AL398" s="97"/>
      <c r="AM398" s="97"/>
      <c r="AN398" s="97"/>
      <c r="AO398" s="97"/>
      <c r="AP398" s="97"/>
      <c r="AQ398" s="97"/>
      <c r="AR398" s="97"/>
      <c r="AS398" s="97"/>
      <c r="AT398" s="97"/>
      <c r="AU398" s="97"/>
      <c r="AV398" s="97"/>
      <c r="AW398" s="97"/>
      <c r="AX398" s="97"/>
      <c r="AY398" s="97"/>
      <c r="AZ398" s="97"/>
      <c r="BA398" s="97"/>
      <c r="BB398" s="97"/>
      <c r="BC398" s="97"/>
      <c r="BD398" s="97"/>
      <c r="BE398" s="97"/>
      <c r="BF398" s="97"/>
      <c r="BG398" s="97"/>
      <c r="BH398" s="97"/>
      <c r="BI398" s="97"/>
      <c r="BJ398" s="97"/>
      <c r="BK398" s="97"/>
      <c r="BL398" s="97"/>
      <c r="BM398" s="97"/>
      <c r="BN398" s="97"/>
      <c r="BO398" s="97"/>
      <c r="BP398" s="97"/>
      <c r="BQ398" s="97"/>
      <c r="BR398" s="97"/>
      <c r="BS398" s="97"/>
      <c r="BT398" s="97"/>
      <c r="BU398" s="97"/>
      <c r="BV398" s="97"/>
      <c r="BW398" s="97"/>
      <c r="BX398" s="97"/>
      <c r="BY398" s="97"/>
      <c r="BZ398" s="97"/>
      <c r="CA398" s="97"/>
      <c r="CB398" s="97"/>
      <c r="CC398" s="97"/>
      <c r="CD398" s="97"/>
      <c r="CE398" s="97"/>
      <c r="CF398" s="97"/>
      <c r="CG398" s="97"/>
      <c r="CH398" s="97"/>
      <c r="CI398" s="97"/>
      <c r="CJ398" s="97"/>
      <c r="CK398" s="97"/>
      <c r="CL398" s="97"/>
      <c r="CM398" s="97"/>
      <c r="CN398" s="97"/>
      <c r="CO398" s="97"/>
      <c r="CP398" s="97"/>
      <c r="CQ398" s="97"/>
      <c r="CR398" s="97"/>
      <c r="CS398" s="97"/>
      <c r="CT398" s="97"/>
      <c r="CU398" s="97"/>
      <c r="CV398" s="97"/>
      <c r="CW398" s="97"/>
      <c r="CX398" s="97"/>
      <c r="CY398" s="97"/>
      <c r="CZ398" s="97"/>
      <c r="DA398" s="97"/>
      <c r="DB398" s="97"/>
      <c r="DC398" s="97"/>
      <c r="DD398" s="97"/>
      <c r="DE398" s="97"/>
      <c r="DF398" s="97"/>
      <c r="DG398" s="97"/>
      <c r="DH398" s="97"/>
    </row>
    <row r="399" spans="1:112" s="35" customFormat="1" ht="15.75" x14ac:dyDescent="0.25">
      <c r="A399" s="106" t="s">
        <v>157</v>
      </c>
      <c r="B399" s="98">
        <f>B8+B393+B398</f>
        <v>11282256.63786</v>
      </c>
      <c r="C399" s="98">
        <f>C8+C393+C398</f>
        <v>3208843.3597300001</v>
      </c>
      <c r="D399" s="98">
        <f t="shared" si="461"/>
        <v>28.44150299650202</v>
      </c>
      <c r="E399" s="98">
        <f t="shared" ref="E399:AP399" si="462">E8+E393+E398</f>
        <v>16624.900000000001</v>
      </c>
      <c r="F399" s="98">
        <f t="shared" si="462"/>
        <v>4035.1131</v>
      </c>
      <c r="G399" s="98">
        <f t="shared" si="462"/>
        <v>24.27150298648413</v>
      </c>
      <c r="H399" s="98">
        <f t="shared" si="462"/>
        <v>366156.7</v>
      </c>
      <c r="I399" s="98">
        <f t="shared" si="462"/>
        <v>35222.086179999998</v>
      </c>
      <c r="J399" s="98">
        <f>I399/H399*100</f>
        <v>9.6194023433136682</v>
      </c>
      <c r="K399" s="98">
        <f t="shared" si="462"/>
        <v>62391.499999999993</v>
      </c>
      <c r="L399" s="98">
        <f t="shared" si="462"/>
        <v>54398.544880000009</v>
      </c>
      <c r="M399" s="98">
        <f t="shared" si="462"/>
        <v>185.20485126080519</v>
      </c>
      <c r="N399" s="98">
        <f t="shared" si="462"/>
        <v>86883.7</v>
      </c>
      <c r="O399" s="98">
        <f t="shared" si="462"/>
        <v>4717.18498</v>
      </c>
      <c r="P399" s="98">
        <f t="shared" ref="P399" si="463">O399/N399*100</f>
        <v>5.4293095022426536</v>
      </c>
      <c r="Q399" s="98">
        <f t="shared" si="462"/>
        <v>10058.4</v>
      </c>
      <c r="R399" s="98">
        <f t="shared" si="462"/>
        <v>10058.4</v>
      </c>
      <c r="S399" s="98">
        <f t="shared" si="462"/>
        <v>100</v>
      </c>
      <c r="T399" s="98">
        <f t="shared" si="462"/>
        <v>40836.1</v>
      </c>
      <c r="U399" s="98">
        <f t="shared" si="462"/>
        <v>21298.962769999998</v>
      </c>
      <c r="V399" s="98">
        <f t="shared" si="462"/>
        <v>52.157191235206099</v>
      </c>
      <c r="W399" s="98">
        <f t="shared" si="462"/>
        <v>2346.9388599999997</v>
      </c>
      <c r="X399" s="98">
        <f t="shared" si="462"/>
        <v>2142.8573499999993</v>
      </c>
      <c r="Y399" s="98">
        <f t="shared" si="462"/>
        <v>91.304353365217167</v>
      </c>
      <c r="Z399" s="98">
        <f t="shared" si="462"/>
        <v>867.34699999999964</v>
      </c>
      <c r="AA399" s="98">
        <f t="shared" si="462"/>
        <v>867.34699999999964</v>
      </c>
      <c r="AB399" s="98">
        <f t="shared" si="462"/>
        <v>100</v>
      </c>
      <c r="AC399" s="98">
        <f t="shared" si="462"/>
        <v>5300</v>
      </c>
      <c r="AD399" s="98">
        <f t="shared" si="462"/>
        <v>2650</v>
      </c>
      <c r="AE399" s="98">
        <f t="shared" si="462"/>
        <v>50</v>
      </c>
      <c r="AF399" s="98">
        <f t="shared" si="462"/>
        <v>119999.99999999999</v>
      </c>
      <c r="AG399" s="98">
        <f t="shared" si="462"/>
        <v>1347.9051299999999</v>
      </c>
      <c r="AH399" s="98"/>
      <c r="AI399" s="98">
        <f t="shared" si="462"/>
        <v>707405</v>
      </c>
      <c r="AJ399" s="98">
        <f t="shared" si="462"/>
        <v>243605.34495999999</v>
      </c>
      <c r="AK399" s="98">
        <f t="shared" si="462"/>
        <v>77.282179822363261</v>
      </c>
      <c r="AL399" s="98">
        <f t="shared" si="462"/>
        <v>1209783.1000000001</v>
      </c>
      <c r="AM399" s="98">
        <f t="shared" si="462"/>
        <v>414152.47469000006</v>
      </c>
      <c r="AN399" s="98">
        <f t="shared" si="462"/>
        <v>68.4898432390587</v>
      </c>
      <c r="AO399" s="98">
        <f t="shared" si="462"/>
        <v>1014156.1000000001</v>
      </c>
      <c r="AP399" s="98">
        <f t="shared" si="462"/>
        <v>176555.42457999999</v>
      </c>
      <c r="AQ399" s="98">
        <f t="shared" ref="AQ399:CF399" si="464">AQ8+AQ393+AQ398</f>
        <v>35.514990889014165</v>
      </c>
      <c r="AR399" s="98">
        <f t="shared" si="464"/>
        <v>30468</v>
      </c>
      <c r="AS399" s="98">
        <f t="shared" si="464"/>
        <v>11336.386500000001</v>
      </c>
      <c r="AT399" s="98">
        <f t="shared" si="464"/>
        <v>37.207517723513192</v>
      </c>
      <c r="AU399" s="98">
        <f t="shared" si="464"/>
        <v>3604188.4</v>
      </c>
      <c r="AV399" s="98">
        <f t="shared" si="464"/>
        <v>1506381.16184</v>
      </c>
      <c r="AW399" s="98">
        <f t="shared" si="464"/>
        <v>71.918914781150605</v>
      </c>
      <c r="AX399" s="98">
        <f t="shared" si="464"/>
        <v>85716.3</v>
      </c>
      <c r="AY399" s="98">
        <f t="shared" si="464"/>
        <v>31639.470259999998</v>
      </c>
      <c r="AZ399" s="98">
        <f t="shared" si="464"/>
        <v>66.787447328864332</v>
      </c>
      <c r="BA399" s="98">
        <f t="shared" si="464"/>
        <v>181511.59999999992</v>
      </c>
      <c r="BB399" s="98">
        <f t="shared" si="464"/>
        <v>69836.118419999984</v>
      </c>
      <c r="BC399" s="98">
        <f t="shared" si="464"/>
        <v>88.366398633753988</v>
      </c>
      <c r="BD399" s="98">
        <f t="shared" si="464"/>
        <v>427354.35199999996</v>
      </c>
      <c r="BE399" s="98">
        <f t="shared" si="464"/>
        <v>44749.920870000002</v>
      </c>
      <c r="BF399" s="98">
        <f t="shared" si="464"/>
        <v>12.336040632987739</v>
      </c>
      <c r="BG399" s="98">
        <f t="shared" si="464"/>
        <v>34078.699999999997</v>
      </c>
      <c r="BH399" s="98">
        <f t="shared" si="464"/>
        <v>1109.92731</v>
      </c>
      <c r="BI399" s="98">
        <f t="shared" si="464"/>
        <v>3.2569531995058498</v>
      </c>
      <c r="BJ399" s="98">
        <f t="shared" si="464"/>
        <v>16769.400000000001</v>
      </c>
      <c r="BK399" s="98">
        <f t="shared" si="464"/>
        <v>9585.29918</v>
      </c>
      <c r="BL399" s="98">
        <f t="shared" si="464"/>
        <v>57.159464143022412</v>
      </c>
      <c r="BM399" s="98">
        <f t="shared" si="464"/>
        <v>592800</v>
      </c>
      <c r="BN399" s="98">
        <f t="shared" si="464"/>
        <v>0</v>
      </c>
      <c r="BO399" s="98">
        <f>BN399/BM399*100</f>
        <v>0</v>
      </c>
      <c r="BP399" s="98">
        <f t="shared" si="464"/>
        <v>82719.799999999988</v>
      </c>
      <c r="BQ399" s="98">
        <f t="shared" si="464"/>
        <v>14158.02737</v>
      </c>
      <c r="BR399" s="98">
        <f>BQ399/BP399*100</f>
        <v>17.115645069257905</v>
      </c>
      <c r="BS399" s="98">
        <f t="shared" si="464"/>
        <v>65541.5</v>
      </c>
      <c r="BT399" s="98">
        <f t="shared" si="464"/>
        <v>5203.3099699999993</v>
      </c>
      <c r="BU399" s="98">
        <f>BT399/BS399*100</f>
        <v>7.9389546623131899</v>
      </c>
      <c r="BV399" s="98">
        <f t="shared" si="464"/>
        <v>24694.100000000002</v>
      </c>
      <c r="BW399" s="98">
        <f t="shared" si="464"/>
        <v>2772.4285799999998</v>
      </c>
      <c r="BX399" s="98">
        <f>BW399/BV399*100</f>
        <v>11.227088980768682</v>
      </c>
      <c r="BY399" s="98">
        <f t="shared" si="464"/>
        <v>85511.9</v>
      </c>
      <c r="BZ399" s="98">
        <f t="shared" si="464"/>
        <v>13713.581689999999</v>
      </c>
      <c r="CA399" s="98">
        <f>BZ399/BY399*100</f>
        <v>16.037044773885274</v>
      </c>
      <c r="CB399" s="98">
        <f t="shared" si="464"/>
        <v>16585</v>
      </c>
      <c r="CC399" s="98">
        <f t="shared" si="464"/>
        <v>0</v>
      </c>
      <c r="CD399" s="98">
        <f>CC399/CB399*100</f>
        <v>0</v>
      </c>
      <c r="CE399" s="98">
        <f t="shared" si="464"/>
        <v>250017</v>
      </c>
      <c r="CF399" s="98">
        <f t="shared" si="464"/>
        <v>404.50426999999996</v>
      </c>
      <c r="CG399" s="98">
        <f>CF399/CE399*100</f>
        <v>0.16179070623197619</v>
      </c>
      <c r="CH399" s="98">
        <f t="shared" ref="CH399:CU399" si="465">CH8+CH393+CH398</f>
        <v>39582</v>
      </c>
      <c r="CI399" s="98">
        <f t="shared" si="465"/>
        <v>12596.386759999999</v>
      </c>
      <c r="CJ399" s="98">
        <f>CI399/CH399*100</f>
        <v>31.823522712343994</v>
      </c>
      <c r="CK399" s="98">
        <f t="shared" si="465"/>
        <v>16618.3</v>
      </c>
      <c r="CL399" s="98">
        <f t="shared" si="465"/>
        <v>4756.2715599999992</v>
      </c>
      <c r="CM399" s="98">
        <f>CL399/CK399*100</f>
        <v>28.620686592491406</v>
      </c>
      <c r="CN399" s="98">
        <f t="shared" si="465"/>
        <v>941870.2</v>
      </c>
      <c r="CO399" s="98">
        <f t="shared" si="465"/>
        <v>398152.29761999997</v>
      </c>
      <c r="CP399" s="98">
        <f>CO399/CN399*100</f>
        <v>42.272523073773861</v>
      </c>
      <c r="CQ399" s="98">
        <f t="shared" si="465"/>
        <v>200000</v>
      </c>
      <c r="CR399" s="98">
        <f t="shared" si="465"/>
        <v>9800.2068400000007</v>
      </c>
      <c r="CS399" s="98">
        <f>CR399/CQ399*100</f>
        <v>4.9001034199999998</v>
      </c>
      <c r="CT399" s="98">
        <f t="shared" si="465"/>
        <v>500000</v>
      </c>
      <c r="CU399" s="98">
        <f t="shared" si="465"/>
        <v>88819.445680000004</v>
      </c>
      <c r="CV399" s="98">
        <f>CU399/CT399*100</f>
        <v>17.763889136</v>
      </c>
      <c r="CW399" s="98">
        <f t="shared" ref="CW399:CX399" si="466">CW8+CW393+CW398</f>
        <v>245819.09999999998</v>
      </c>
      <c r="CX399" s="98">
        <f t="shared" si="466"/>
        <v>0</v>
      </c>
      <c r="CY399" s="98">
        <f>CX399/CW399*100</f>
        <v>0</v>
      </c>
      <c r="CZ399" s="98">
        <f t="shared" ref="CZ399:DA399" si="467">CZ8+CZ393+CZ398</f>
        <v>48007.1</v>
      </c>
      <c r="DA399" s="98">
        <f t="shared" si="467"/>
        <v>7967.1459999999997</v>
      </c>
      <c r="DB399" s="98">
        <f>DA399/CZ399*100</f>
        <v>16.595766042939481</v>
      </c>
      <c r="DC399" s="98">
        <f t="shared" ref="DC399:DD399" si="468">DC8+DC393+DC398</f>
        <v>42920.100000000006</v>
      </c>
      <c r="DD399" s="98">
        <f t="shared" si="468"/>
        <v>0</v>
      </c>
      <c r="DE399" s="98">
        <f>DD399/DC399*100</f>
        <v>0</v>
      </c>
      <c r="DF399" s="98">
        <f t="shared" ref="DF399:DG399" si="469">DF8+DF393+DF398</f>
        <v>106673.99999999996</v>
      </c>
      <c r="DG399" s="98">
        <f t="shared" si="469"/>
        <v>4809.8233899999996</v>
      </c>
      <c r="DH399" s="98">
        <f>DG399/DF399*100</f>
        <v>4.5088994412884134</v>
      </c>
    </row>
    <row r="400" spans="1:112" s="35" customFormat="1" ht="15" x14ac:dyDescent="0.25">
      <c r="A400" s="103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111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  <c r="CG400" s="34"/>
      <c r="CH400" s="34"/>
      <c r="CI400" s="34"/>
      <c r="CJ400" s="34"/>
      <c r="CK400" s="34"/>
      <c r="CL400" s="34"/>
      <c r="CM400" s="34"/>
      <c r="CN400" s="34"/>
      <c r="CO400" s="34"/>
      <c r="CP400" s="34"/>
      <c r="CQ400" s="34"/>
      <c r="CR400" s="34"/>
      <c r="CS400" s="34"/>
      <c r="CT400" s="34"/>
      <c r="CU400" s="34"/>
      <c r="CV400" s="34"/>
      <c r="CW400" s="34"/>
      <c r="CX400" s="34"/>
      <c r="CY400" s="34"/>
      <c r="CZ400" s="34"/>
      <c r="DA400" s="34"/>
      <c r="DB400" s="34"/>
      <c r="DC400" s="34"/>
      <c r="DD400" s="34"/>
      <c r="DE400" s="34"/>
      <c r="DF400" s="34"/>
      <c r="DG400" s="34"/>
      <c r="DH400" s="34"/>
    </row>
    <row r="401" spans="1:32" s="34" customFormat="1" ht="15.75" customHeight="1" x14ac:dyDescent="0.25">
      <c r="A401" s="267" t="s">
        <v>817</v>
      </c>
      <c r="B401" s="212"/>
      <c r="C401" s="212"/>
      <c r="D401" s="212"/>
      <c r="E401" s="212"/>
      <c r="F401" s="212"/>
      <c r="G401" s="212"/>
      <c r="H401" s="212"/>
      <c r="I401" s="212"/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</row>
    <row r="402" spans="1:32" s="34" customFormat="1" ht="17.25" customHeight="1" x14ac:dyDescent="0.25">
      <c r="A402" s="212" t="s">
        <v>820</v>
      </c>
      <c r="B402" s="212"/>
      <c r="C402" s="212"/>
      <c r="D402" s="212"/>
      <c r="E402" s="212"/>
      <c r="F402" s="212"/>
      <c r="G402" s="212"/>
      <c r="H402" s="212"/>
      <c r="I402" s="212"/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F402" s="111"/>
    </row>
    <row r="403" spans="1:32" s="34" customFormat="1" ht="17.25" customHeight="1" x14ac:dyDescent="0.25">
      <c r="A403" s="212" t="s">
        <v>824</v>
      </c>
      <c r="B403" s="212"/>
      <c r="C403" s="212"/>
      <c r="D403" s="212"/>
      <c r="E403" s="212"/>
      <c r="F403" s="212"/>
      <c r="G403" s="212"/>
      <c r="H403" s="212"/>
      <c r="I403" s="212"/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F403" s="111"/>
    </row>
    <row r="404" spans="1:32" s="10" customFormat="1" ht="15.75" customHeight="1" x14ac:dyDescent="0.2">
      <c r="A404" s="212" t="s">
        <v>823</v>
      </c>
      <c r="B404" s="212"/>
      <c r="C404" s="212"/>
      <c r="D404" s="212"/>
      <c r="E404" s="212"/>
      <c r="F404" s="212"/>
      <c r="G404" s="212"/>
      <c r="H404" s="212"/>
      <c r="I404" s="212"/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</row>
    <row r="405" spans="1:32" x14ac:dyDescent="0.2">
      <c r="B405" s="120"/>
      <c r="C405" s="120"/>
    </row>
    <row r="407" spans="1:32" x14ac:dyDescent="0.2">
      <c r="B407" s="16"/>
      <c r="C407" s="16"/>
      <c r="D407" s="16"/>
    </row>
    <row r="408" spans="1:32" x14ac:dyDescent="0.2">
      <c r="B408" s="16"/>
      <c r="AF408" s="16"/>
    </row>
    <row r="409" spans="1:32" x14ac:dyDescent="0.2">
      <c r="B409" s="121"/>
      <c r="C409" s="121"/>
    </row>
  </sheetData>
  <mergeCells count="60">
    <mergeCell ref="A403:AB403"/>
    <mergeCell ref="U1:V1"/>
    <mergeCell ref="CI1:CJ1"/>
    <mergeCell ref="BJ6:BL6"/>
    <mergeCell ref="BM6:BO6"/>
    <mergeCell ref="U4:V4"/>
    <mergeCell ref="AA4:AB4"/>
    <mergeCell ref="CI4:CJ4"/>
    <mergeCell ref="AC2:BF2"/>
    <mergeCell ref="BG2:CJ2"/>
    <mergeCell ref="E5:AB5"/>
    <mergeCell ref="AC5:BF5"/>
    <mergeCell ref="BG5:CJ5"/>
    <mergeCell ref="BA6:BC6"/>
    <mergeCell ref="BD6:BF6"/>
    <mergeCell ref="AX6:AZ6"/>
    <mergeCell ref="AU6:AW6"/>
    <mergeCell ref="CW6:CY6"/>
    <mergeCell ref="CZ6:DB6"/>
    <mergeCell ref="BY6:CA6"/>
    <mergeCell ref="BV6:BX6"/>
    <mergeCell ref="BP6:BR6"/>
    <mergeCell ref="BS6:BU6"/>
    <mergeCell ref="DF4:DH4"/>
    <mergeCell ref="BG6:BI6"/>
    <mergeCell ref="BE1:BF1"/>
    <mergeCell ref="BE4:BF4"/>
    <mergeCell ref="Z1:AA1"/>
    <mergeCell ref="DG1:DH1"/>
    <mergeCell ref="CK5:DH5"/>
    <mergeCell ref="CK2:DH2"/>
    <mergeCell ref="CB6:CD6"/>
    <mergeCell ref="CE6:CG6"/>
    <mergeCell ref="CH6:CJ6"/>
    <mergeCell ref="CT6:CV6"/>
    <mergeCell ref="CQ6:CS6"/>
    <mergeCell ref="CN6:CP6"/>
    <mergeCell ref="CK6:CM6"/>
    <mergeCell ref="B2:AB2"/>
    <mergeCell ref="AO6:AQ6"/>
    <mergeCell ref="AR6:AT6"/>
    <mergeCell ref="W6:Y6"/>
    <mergeCell ref="Z6:AB6"/>
    <mergeCell ref="AC6:AE6"/>
    <mergeCell ref="A402:AB402"/>
    <mergeCell ref="A401:AB401"/>
    <mergeCell ref="A404:AB404"/>
    <mergeCell ref="DC6:DE6"/>
    <mergeCell ref="DF6:DH6"/>
    <mergeCell ref="AF6:AH6"/>
    <mergeCell ref="AI6:AK6"/>
    <mergeCell ref="AL6:AN6"/>
    <mergeCell ref="E6:G6"/>
    <mergeCell ref="H6:J6"/>
    <mergeCell ref="N6:P6"/>
    <mergeCell ref="K6:M6"/>
    <mergeCell ref="Q6:S6"/>
    <mergeCell ref="T6:V6"/>
    <mergeCell ref="A5:A7"/>
    <mergeCell ref="B5:D6"/>
  </mergeCells>
  <pageMargins left="0.31496062992125984" right="0.31496062992125984" top="0.35433070866141736" bottom="0.35433070866141736" header="0" footer="0"/>
  <pageSetup paperSize="9" scale="21" fitToWidth="0" orientation="portrait" r:id="rId1"/>
  <colBreaks count="2" manualBreakCount="2">
    <brk id="28" max="400" man="1"/>
    <brk id="58" max="40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19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 activeCell="B413" sqref="B413"/>
    </sheetView>
  </sheetViews>
  <sheetFormatPr defaultRowHeight="15.75" x14ac:dyDescent="0.25"/>
  <cols>
    <col min="1" max="1" width="32.75" style="90" customWidth="1"/>
    <col min="2" max="2" width="16.25" style="10" customWidth="1"/>
    <col min="3" max="3" width="13.5" style="10" customWidth="1"/>
    <col min="4" max="4" width="13" style="10" customWidth="1"/>
    <col min="5" max="5" width="14.75" style="10" customWidth="1"/>
    <col min="6" max="6" width="13.25" style="10" customWidth="1"/>
    <col min="7" max="7" width="12.875" style="10" customWidth="1"/>
    <col min="8" max="8" width="16" style="10" customWidth="1"/>
    <col min="9" max="9" width="13" style="10" customWidth="1"/>
    <col min="10" max="10" width="13.625" style="10" customWidth="1"/>
    <col min="11" max="11" width="15.375" style="10" customWidth="1"/>
    <col min="12" max="12" width="12.625" style="10" customWidth="1"/>
    <col min="13" max="13" width="12.25" style="10" customWidth="1"/>
    <col min="14" max="14" width="15.5" style="10" customWidth="1"/>
    <col min="15" max="15" width="12.875" style="10" customWidth="1"/>
    <col min="16" max="16" width="12.25" style="10" customWidth="1"/>
    <col min="17" max="17" width="15.25" style="10" customWidth="1"/>
    <col min="18" max="19" width="12.25" style="10" customWidth="1"/>
    <col min="20" max="20" width="16.5" style="10" customWidth="1"/>
    <col min="21" max="21" width="14" style="10" customWidth="1"/>
    <col min="22" max="22" width="13.25" style="10" customWidth="1"/>
    <col min="23" max="23" width="16.375" style="10" customWidth="1"/>
    <col min="24" max="24" width="15.5" style="10" customWidth="1"/>
    <col min="25" max="25" width="13.875" style="10" customWidth="1"/>
    <col min="26" max="26" width="14.625" style="10" customWidth="1"/>
    <col min="27" max="27" width="12.875" style="10" customWidth="1"/>
    <col min="28" max="28" width="11.75" style="10" customWidth="1"/>
    <col min="29" max="29" width="14.5" style="10" customWidth="1"/>
    <col min="30" max="30" width="13.75" style="10" customWidth="1"/>
    <col min="31" max="31" width="12.25" style="10" customWidth="1"/>
    <col min="32" max="32" width="14.75" style="10" customWidth="1"/>
    <col min="33" max="33" width="13.375" style="10" customWidth="1"/>
    <col min="34" max="34" width="12" style="10" customWidth="1"/>
    <col min="35" max="35" width="14.375" style="10" customWidth="1"/>
    <col min="36" max="36" width="12.375" style="10" customWidth="1"/>
    <col min="37" max="37" width="11.75" style="10" customWidth="1"/>
    <col min="38" max="38" width="14.375" style="10" customWidth="1"/>
    <col min="39" max="39" width="12.875" style="10" customWidth="1"/>
    <col min="40" max="40" width="11.75" style="10" customWidth="1"/>
    <col min="41" max="41" width="15" style="10" customWidth="1"/>
    <col min="42" max="42" width="12.125" style="10" customWidth="1"/>
    <col min="43" max="43" width="12.5" style="10" customWidth="1"/>
    <col min="44" max="44" width="14.75" style="10" customWidth="1"/>
    <col min="45" max="45" width="13" style="10" customWidth="1"/>
    <col min="46" max="46" width="12.25" style="10" customWidth="1"/>
    <col min="47" max="47" width="15.875" style="10" customWidth="1"/>
    <col min="48" max="49" width="12.375" style="10" customWidth="1"/>
    <col min="50" max="50" width="16.625" style="10" customWidth="1"/>
    <col min="51" max="51" width="14.375" style="10" customWidth="1"/>
    <col min="52" max="52" width="13.5" style="10" customWidth="1"/>
    <col min="53" max="53" width="15.125" style="10" customWidth="1"/>
    <col min="54" max="54" width="13" style="10" customWidth="1"/>
    <col min="55" max="55" width="13.125" style="10" customWidth="1"/>
    <col min="56" max="56" width="15" style="10" customWidth="1"/>
    <col min="57" max="57" width="11.25" style="10" customWidth="1"/>
    <col min="58" max="58" width="12.75" style="10" customWidth="1"/>
    <col min="59" max="59" width="16.5" style="10" customWidth="1"/>
    <col min="60" max="60" width="12.375" style="10" customWidth="1"/>
    <col min="61" max="61" width="13" style="10" customWidth="1"/>
    <col min="62" max="62" width="15.375" style="10" customWidth="1"/>
    <col min="63" max="63" width="10.875" style="10" customWidth="1"/>
    <col min="64" max="64" width="12" style="10" customWidth="1"/>
    <col min="65" max="65" width="16" style="92" customWidth="1"/>
    <col min="66" max="67" width="13.25" style="10" customWidth="1"/>
    <col min="68" max="68" width="14.875" style="10" customWidth="1"/>
    <col min="69" max="69" width="11.25" style="10" customWidth="1"/>
    <col min="70" max="70" width="12.625" style="10" customWidth="1"/>
    <col min="71" max="71" width="13.75" style="10" customWidth="1"/>
    <col min="72" max="72" width="10.375" style="10" customWidth="1"/>
    <col min="73" max="73" width="11.5" style="10" customWidth="1"/>
    <col min="74" max="16384" width="9" style="10"/>
  </cols>
  <sheetData>
    <row r="1" spans="1:74" ht="18.75" x14ac:dyDescent="0.3">
      <c r="AG1" s="292"/>
      <c r="AH1" s="292"/>
      <c r="AR1" s="133"/>
      <c r="AV1" s="292" t="s">
        <v>162</v>
      </c>
      <c r="AW1" s="292"/>
      <c r="BE1" s="292"/>
      <c r="BF1" s="292"/>
      <c r="BH1" s="292"/>
      <c r="BI1" s="292"/>
      <c r="BT1" s="290" t="s">
        <v>162</v>
      </c>
      <c r="BU1" s="290"/>
    </row>
    <row r="2" spans="1:74" x14ac:dyDescent="0.25">
      <c r="AR2" s="134"/>
      <c r="AS2" s="134"/>
      <c r="AT2" s="134"/>
      <c r="BN2" s="144"/>
      <c r="BO2" s="144"/>
    </row>
    <row r="3" spans="1:74" ht="52.5" customHeight="1" x14ac:dyDescent="0.2">
      <c r="B3" s="222" t="s">
        <v>816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 t="s">
        <v>816</v>
      </c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 t="s">
        <v>816</v>
      </c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</row>
    <row r="4" spans="1:74" ht="20.25" x14ac:dyDescent="0.2"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32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32"/>
      <c r="BJ4" s="132"/>
      <c r="BK4" s="132"/>
      <c r="BL4" s="132"/>
      <c r="BM4" s="161"/>
      <c r="BN4" s="132"/>
      <c r="BO4" s="132"/>
    </row>
    <row r="5" spans="1:74" ht="14.25" customHeight="1" x14ac:dyDescent="0.3">
      <c r="A5" s="293"/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3"/>
      <c r="AY5" s="293"/>
      <c r="AZ5" s="293"/>
      <c r="BA5" s="293"/>
      <c r="BB5" s="293"/>
      <c r="BC5" s="293"/>
      <c r="BD5" s="293"/>
      <c r="BE5" s="293"/>
      <c r="BF5" s="293"/>
      <c r="BG5" s="293"/>
      <c r="BH5" s="293"/>
      <c r="BI5" s="293"/>
      <c r="BJ5" s="293"/>
      <c r="BK5" s="293"/>
      <c r="BL5" s="293"/>
    </row>
    <row r="6" spans="1:74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X6" s="291" t="s">
        <v>105</v>
      </c>
      <c r="Y6" s="291"/>
      <c r="AG6" s="291"/>
      <c r="AH6" s="291"/>
      <c r="AS6" s="291"/>
      <c r="AT6" s="291"/>
      <c r="AU6" s="169"/>
      <c r="AV6" s="289" t="s">
        <v>105</v>
      </c>
      <c r="AW6" s="289"/>
      <c r="BE6" s="291"/>
      <c r="BF6" s="291"/>
      <c r="BH6" s="291"/>
      <c r="BI6" s="291"/>
      <c r="BQ6" s="291"/>
      <c r="BR6" s="291"/>
      <c r="BU6" s="170" t="s">
        <v>105</v>
      </c>
      <c r="BV6" s="170"/>
    </row>
    <row r="7" spans="1:74" ht="17.25" customHeight="1" x14ac:dyDescent="0.2">
      <c r="A7" s="285" t="s">
        <v>106</v>
      </c>
      <c r="B7" s="247" t="s">
        <v>169</v>
      </c>
      <c r="C7" s="248"/>
      <c r="D7" s="249"/>
      <c r="E7" s="285" t="s">
        <v>164</v>
      </c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6" t="s">
        <v>164</v>
      </c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287"/>
      <c r="AR7" s="287"/>
      <c r="AS7" s="287"/>
      <c r="AT7" s="287"/>
      <c r="AU7" s="287"/>
      <c r="AV7" s="287"/>
      <c r="AW7" s="288"/>
      <c r="AX7" s="286" t="s">
        <v>164</v>
      </c>
      <c r="AY7" s="287"/>
      <c r="AZ7" s="287"/>
      <c r="BA7" s="287"/>
      <c r="BB7" s="287"/>
      <c r="BC7" s="287"/>
      <c r="BD7" s="287"/>
      <c r="BE7" s="287"/>
      <c r="BF7" s="287"/>
      <c r="BG7" s="287"/>
      <c r="BH7" s="287"/>
      <c r="BI7" s="287"/>
      <c r="BJ7" s="287"/>
      <c r="BK7" s="287"/>
      <c r="BL7" s="287"/>
      <c r="BM7" s="287"/>
      <c r="BN7" s="287"/>
      <c r="BO7" s="287"/>
      <c r="BP7" s="287"/>
      <c r="BQ7" s="287"/>
      <c r="BR7" s="287"/>
      <c r="BS7" s="287"/>
      <c r="BT7" s="287"/>
      <c r="BU7" s="288"/>
    </row>
    <row r="8" spans="1:74" s="12" customFormat="1" ht="256.5" customHeight="1" x14ac:dyDescent="0.2">
      <c r="A8" s="285"/>
      <c r="B8" s="250"/>
      <c r="C8" s="251"/>
      <c r="D8" s="252"/>
      <c r="E8" s="282" t="s">
        <v>214</v>
      </c>
      <c r="F8" s="283"/>
      <c r="G8" s="284"/>
      <c r="H8" s="282" t="s">
        <v>208</v>
      </c>
      <c r="I8" s="283"/>
      <c r="J8" s="284"/>
      <c r="K8" s="282" t="s">
        <v>263</v>
      </c>
      <c r="L8" s="283"/>
      <c r="M8" s="284"/>
      <c r="N8" s="282" t="s">
        <v>240</v>
      </c>
      <c r="O8" s="283"/>
      <c r="P8" s="284"/>
      <c r="Q8" s="282" t="s">
        <v>782</v>
      </c>
      <c r="R8" s="283"/>
      <c r="S8" s="284"/>
      <c r="T8" s="282" t="s">
        <v>212</v>
      </c>
      <c r="U8" s="283"/>
      <c r="V8" s="284"/>
      <c r="W8" s="282" t="s">
        <v>778</v>
      </c>
      <c r="X8" s="283"/>
      <c r="Y8" s="284"/>
      <c r="Z8" s="282" t="s">
        <v>242</v>
      </c>
      <c r="AA8" s="283"/>
      <c r="AB8" s="284"/>
      <c r="AC8" s="282" t="s">
        <v>216</v>
      </c>
      <c r="AD8" s="283"/>
      <c r="AE8" s="284"/>
      <c r="AF8" s="282" t="s">
        <v>219</v>
      </c>
      <c r="AG8" s="283"/>
      <c r="AH8" s="284"/>
      <c r="AI8" s="282" t="s">
        <v>204</v>
      </c>
      <c r="AJ8" s="283"/>
      <c r="AK8" s="284"/>
      <c r="AL8" s="282" t="s">
        <v>206</v>
      </c>
      <c r="AM8" s="283"/>
      <c r="AN8" s="284"/>
      <c r="AO8" s="282" t="s">
        <v>231</v>
      </c>
      <c r="AP8" s="283"/>
      <c r="AQ8" s="284"/>
      <c r="AR8" s="282" t="s">
        <v>233</v>
      </c>
      <c r="AS8" s="283"/>
      <c r="AT8" s="284"/>
      <c r="AU8" s="282" t="s">
        <v>780</v>
      </c>
      <c r="AV8" s="283"/>
      <c r="AW8" s="284"/>
      <c r="AX8" s="282" t="s">
        <v>831</v>
      </c>
      <c r="AY8" s="283"/>
      <c r="AZ8" s="284"/>
      <c r="BA8" s="282" t="s">
        <v>244</v>
      </c>
      <c r="BB8" s="283"/>
      <c r="BC8" s="284"/>
      <c r="BD8" s="282" t="s">
        <v>236</v>
      </c>
      <c r="BE8" s="283"/>
      <c r="BF8" s="284"/>
      <c r="BG8" s="282" t="s">
        <v>238</v>
      </c>
      <c r="BH8" s="283"/>
      <c r="BI8" s="284"/>
      <c r="BJ8" s="282" t="s">
        <v>267</v>
      </c>
      <c r="BK8" s="283"/>
      <c r="BL8" s="284"/>
      <c r="BM8" s="282" t="s">
        <v>832</v>
      </c>
      <c r="BN8" s="283"/>
      <c r="BO8" s="284"/>
      <c r="BP8" s="282" t="s">
        <v>813</v>
      </c>
      <c r="BQ8" s="283"/>
      <c r="BR8" s="284"/>
      <c r="BS8" s="282" t="s">
        <v>837</v>
      </c>
      <c r="BT8" s="283"/>
      <c r="BU8" s="284"/>
    </row>
    <row r="9" spans="1:74" s="12" customFormat="1" ht="57" customHeight="1" x14ac:dyDescent="0.2">
      <c r="A9" s="285"/>
      <c r="B9" s="136" t="s">
        <v>178</v>
      </c>
      <c r="C9" s="136" t="s">
        <v>111</v>
      </c>
      <c r="D9" s="136" t="s">
        <v>6</v>
      </c>
      <c r="E9" s="158" t="s">
        <v>178</v>
      </c>
      <c r="F9" s="158" t="s">
        <v>111</v>
      </c>
      <c r="G9" s="158" t="s">
        <v>6</v>
      </c>
      <c r="H9" s="158" t="s">
        <v>178</v>
      </c>
      <c r="I9" s="158" t="s">
        <v>111</v>
      </c>
      <c r="J9" s="158" t="s">
        <v>6</v>
      </c>
      <c r="K9" s="158" t="s">
        <v>178</v>
      </c>
      <c r="L9" s="158" t="s">
        <v>111</v>
      </c>
      <c r="M9" s="158" t="s">
        <v>6</v>
      </c>
      <c r="N9" s="158" t="s">
        <v>178</v>
      </c>
      <c r="O9" s="158" t="s">
        <v>111</v>
      </c>
      <c r="P9" s="158" t="s">
        <v>6</v>
      </c>
      <c r="Q9" s="158" t="s">
        <v>178</v>
      </c>
      <c r="R9" s="158" t="s">
        <v>111</v>
      </c>
      <c r="S9" s="158" t="s">
        <v>6</v>
      </c>
      <c r="T9" s="158" t="s">
        <v>178</v>
      </c>
      <c r="U9" s="158" t="s">
        <v>111</v>
      </c>
      <c r="V9" s="158" t="s">
        <v>6</v>
      </c>
      <c r="W9" s="158" t="s">
        <v>178</v>
      </c>
      <c r="X9" s="158" t="s">
        <v>111</v>
      </c>
      <c r="Y9" s="158" t="s">
        <v>6</v>
      </c>
      <c r="Z9" s="158" t="s">
        <v>178</v>
      </c>
      <c r="AA9" s="158" t="s">
        <v>111</v>
      </c>
      <c r="AB9" s="158" t="s">
        <v>6</v>
      </c>
      <c r="AC9" s="158" t="s">
        <v>178</v>
      </c>
      <c r="AD9" s="158" t="s">
        <v>111</v>
      </c>
      <c r="AE9" s="158" t="s">
        <v>6</v>
      </c>
      <c r="AF9" s="158" t="s">
        <v>178</v>
      </c>
      <c r="AG9" s="158" t="s">
        <v>111</v>
      </c>
      <c r="AH9" s="158" t="s">
        <v>6</v>
      </c>
      <c r="AI9" s="158" t="s">
        <v>178</v>
      </c>
      <c r="AJ9" s="158" t="s">
        <v>111</v>
      </c>
      <c r="AK9" s="158" t="s">
        <v>6</v>
      </c>
      <c r="AL9" s="158" t="s">
        <v>178</v>
      </c>
      <c r="AM9" s="158" t="s">
        <v>111</v>
      </c>
      <c r="AN9" s="158" t="s">
        <v>6</v>
      </c>
      <c r="AO9" s="158" t="s">
        <v>178</v>
      </c>
      <c r="AP9" s="158" t="s">
        <v>111</v>
      </c>
      <c r="AQ9" s="158" t="s">
        <v>6</v>
      </c>
      <c r="AR9" s="158" t="s">
        <v>178</v>
      </c>
      <c r="AS9" s="158" t="s">
        <v>111</v>
      </c>
      <c r="AT9" s="158" t="s">
        <v>6</v>
      </c>
      <c r="AU9" s="158" t="s">
        <v>178</v>
      </c>
      <c r="AV9" s="158" t="s">
        <v>111</v>
      </c>
      <c r="AW9" s="158" t="s">
        <v>6</v>
      </c>
      <c r="AX9" s="158" t="s">
        <v>178</v>
      </c>
      <c r="AY9" s="158" t="s">
        <v>111</v>
      </c>
      <c r="AZ9" s="158" t="s">
        <v>6</v>
      </c>
      <c r="BA9" s="158" t="s">
        <v>178</v>
      </c>
      <c r="BB9" s="158" t="s">
        <v>111</v>
      </c>
      <c r="BC9" s="158" t="s">
        <v>6</v>
      </c>
      <c r="BD9" s="158" t="s">
        <v>178</v>
      </c>
      <c r="BE9" s="158" t="s">
        <v>111</v>
      </c>
      <c r="BF9" s="158" t="s">
        <v>6</v>
      </c>
      <c r="BG9" s="158" t="s">
        <v>178</v>
      </c>
      <c r="BH9" s="158" t="s">
        <v>111</v>
      </c>
      <c r="BI9" s="158" t="s">
        <v>6</v>
      </c>
      <c r="BJ9" s="158" t="s">
        <v>178</v>
      </c>
      <c r="BK9" s="158" t="s">
        <v>111</v>
      </c>
      <c r="BL9" s="158" t="s">
        <v>6</v>
      </c>
      <c r="BM9" s="158" t="s">
        <v>178</v>
      </c>
      <c r="BN9" s="158" t="s">
        <v>111</v>
      </c>
      <c r="BO9" s="158" t="s">
        <v>6</v>
      </c>
      <c r="BP9" s="158" t="s">
        <v>178</v>
      </c>
      <c r="BQ9" s="158" t="s">
        <v>111</v>
      </c>
      <c r="BR9" s="158" t="s">
        <v>6</v>
      </c>
      <c r="BS9" s="158" t="s">
        <v>178</v>
      </c>
      <c r="BT9" s="158" t="s">
        <v>111</v>
      </c>
      <c r="BU9" s="158" t="s">
        <v>6</v>
      </c>
    </row>
    <row r="10" spans="1:74" s="12" customFormat="1" ht="34.5" customHeight="1" x14ac:dyDescent="0.25">
      <c r="A10" s="151" t="s">
        <v>318</v>
      </c>
      <c r="B10" s="159">
        <f>E10+H10+K10+N10+Q10+T10+W10+Z10+AC10+AF10+AI10+AL10+AO10+AR10+AU10+AX10+BA10+BD10+BG10+BJ10+BM10+BP10+BS10</f>
        <v>15115758.019999998</v>
      </c>
      <c r="C10" s="159">
        <f>F10+I10+L10+O10+R10+U10+X10+AA10+AD10+AG10+AJ10+AM10+AP10+AS10+AV10+AY10+BB10+BE10+BH10+BK10+BN10+BQ10+BT10</f>
        <v>8284584.3513099989</v>
      </c>
      <c r="D10" s="159">
        <f t="shared" ref="D10:D406" si="0">C10/B10*100</f>
        <v>54.80760105016553</v>
      </c>
      <c r="E10" s="159">
        <f>E13+E17+E26+E40+E54+E58+E75+E81+E97+E102+E114+E123+E137+E149+E160+E172+E184+E197+E201+E213+E221+E228+E240+E253+E267+E274+E284+E294+E304+E313+E321+E331+E345+E356+E364+E373+E386+E395</f>
        <v>59731.399999999994</v>
      </c>
      <c r="F10" s="159">
        <f t="shared" ref="F10:BN10" si="1">F13+F17+F26+F40+F54+F58+F75+F81+F97+F102+F114+F123+F137+F149+F160+F172+F184+F197+F201+F213+F221+F228+F240+F253+F267+F274+F284+F294+F304+F313+F321+F331+F345+F356+F364+F373+F386+F395</f>
        <v>22557.589979999997</v>
      </c>
      <c r="G10" s="159">
        <f>F10/E10*100</f>
        <v>37.765044817298772</v>
      </c>
      <c r="H10" s="159">
        <f t="shared" si="1"/>
        <v>13125.600000000002</v>
      </c>
      <c r="I10" s="159">
        <f t="shared" si="1"/>
        <v>5736.4758499999998</v>
      </c>
      <c r="J10" s="159">
        <f>I10/H10*100</f>
        <v>43.704484747363921</v>
      </c>
      <c r="K10" s="159">
        <f t="shared" si="1"/>
        <v>288013.90000000002</v>
      </c>
      <c r="L10" s="159">
        <f t="shared" si="1"/>
        <v>140757.62959999999</v>
      </c>
      <c r="M10" s="159">
        <f>L10/K10*100</f>
        <v>48.871818200441012</v>
      </c>
      <c r="N10" s="159">
        <f t="shared" si="1"/>
        <v>3691123.2999999993</v>
      </c>
      <c r="O10" s="159">
        <f t="shared" si="1"/>
        <v>1650406.6342099998</v>
      </c>
      <c r="P10" s="159">
        <f>O10/N10*100</f>
        <v>44.712855682984099</v>
      </c>
      <c r="Q10" s="159">
        <f t="shared" si="1"/>
        <v>24387.5</v>
      </c>
      <c r="R10" s="159">
        <f t="shared" si="1"/>
        <v>0</v>
      </c>
      <c r="S10" s="159">
        <f>R10/Q10*100</f>
        <v>0</v>
      </c>
      <c r="T10" s="159">
        <f t="shared" si="1"/>
        <v>227785.9</v>
      </c>
      <c r="U10" s="159">
        <f t="shared" si="1"/>
        <v>85813.396709999972</v>
      </c>
      <c r="V10" s="159">
        <f>U10/T10*100</f>
        <v>37.672830807350223</v>
      </c>
      <c r="W10" s="159">
        <f t="shared" si="1"/>
        <v>10017.399999999998</v>
      </c>
      <c r="X10" s="159">
        <f t="shared" si="1"/>
        <v>4213.63393</v>
      </c>
      <c r="Y10" s="159">
        <f>X10/W10*100</f>
        <v>42.063149420009196</v>
      </c>
      <c r="Z10" s="159">
        <f t="shared" si="1"/>
        <v>9296312.7999999989</v>
      </c>
      <c r="AA10" s="159">
        <f t="shared" si="1"/>
        <v>5602925.7097599981</v>
      </c>
      <c r="AB10" s="159">
        <f>AA10/Z10*100</f>
        <v>60.270408605011639</v>
      </c>
      <c r="AC10" s="159">
        <f t="shared" si="1"/>
        <v>44963.899999999994</v>
      </c>
      <c r="AD10" s="159">
        <f t="shared" si="1"/>
        <v>18121.923889999998</v>
      </c>
      <c r="AE10" s="159">
        <f>AD10/AC10*100</f>
        <v>40.303274159937196</v>
      </c>
      <c r="AF10" s="159">
        <f t="shared" si="1"/>
        <v>952.2</v>
      </c>
      <c r="AG10" s="159">
        <f t="shared" si="1"/>
        <v>67.946879999999993</v>
      </c>
      <c r="AH10" s="159">
        <f>AG10/AF10*100</f>
        <v>7.1357781978575927</v>
      </c>
      <c r="AI10" s="159">
        <f t="shared" si="1"/>
        <v>31997.299999999985</v>
      </c>
      <c r="AJ10" s="159">
        <f t="shared" si="1"/>
        <v>13488.24179</v>
      </c>
      <c r="AK10" s="159">
        <f>AJ10/AI10*100</f>
        <v>42.154312363855723</v>
      </c>
      <c r="AL10" s="159">
        <f t="shared" si="1"/>
        <v>389091.20000000013</v>
      </c>
      <c r="AM10" s="159">
        <f t="shared" si="1"/>
        <v>190626.06779000006</v>
      </c>
      <c r="AN10" s="159">
        <f>AM10/AL10*100</f>
        <v>48.992644344050959</v>
      </c>
      <c r="AO10" s="159">
        <f t="shared" si="1"/>
        <v>21892.599999999991</v>
      </c>
      <c r="AP10" s="159">
        <f t="shared" si="1"/>
        <v>8869.6988000000019</v>
      </c>
      <c r="AQ10" s="159">
        <f>AP10/AO10*100</f>
        <v>40.514597626595311</v>
      </c>
      <c r="AR10" s="159">
        <f t="shared" si="1"/>
        <v>14269.499999999995</v>
      </c>
      <c r="AS10" s="159">
        <f t="shared" si="1"/>
        <v>4981.8110899999992</v>
      </c>
      <c r="AT10" s="159">
        <f>AS10/AR10*100</f>
        <v>34.912303094011712</v>
      </c>
      <c r="AU10" s="159">
        <f t="shared" si="1"/>
        <v>80705.01999999999</v>
      </c>
      <c r="AV10" s="159">
        <f t="shared" si="1"/>
        <v>40299.839999999997</v>
      </c>
      <c r="AW10" s="159">
        <f>AV10/AU10*100</f>
        <v>49.934737640855552</v>
      </c>
      <c r="AX10" s="159">
        <f t="shared" si="1"/>
        <v>12356.400000000001</v>
      </c>
      <c r="AY10" s="159">
        <f t="shared" si="1"/>
        <v>5240.3571599999996</v>
      </c>
      <c r="AZ10" s="159">
        <f>AY10/AX10*100</f>
        <v>42.410064096338729</v>
      </c>
      <c r="BA10" s="159">
        <f t="shared" si="1"/>
        <v>51064.9</v>
      </c>
      <c r="BB10" s="159">
        <f>BB13+BB17+BB26+BB40+BB54+BB58+BB75+BB81+BB97+BB102+BB114+BB123+BB137+BB149+BB160+BB172+BB184+BB197+BB201+BB213+BB221+BB228+BB240+BB253+BB267+BB274+BB284+BB294+BB304+BB313+BB321+BB331+BB345+BB356+BB364+BB373+BB386+BB395</f>
        <v>19493.230920000002</v>
      </c>
      <c r="BC10" s="159">
        <f>BB10/BA10*100</f>
        <v>38.173443833239659</v>
      </c>
      <c r="BD10" s="159">
        <f t="shared" si="1"/>
        <v>12830.899999999998</v>
      </c>
      <c r="BE10" s="159">
        <f t="shared" si="1"/>
        <v>5127.9027300000007</v>
      </c>
      <c r="BF10" s="159">
        <f>BE10/BD10*100</f>
        <v>39.965261439181987</v>
      </c>
      <c r="BG10" s="159">
        <f t="shared" si="1"/>
        <v>17298.599999999988</v>
      </c>
      <c r="BH10" s="159">
        <f t="shared" si="1"/>
        <v>6761.8396500000017</v>
      </c>
      <c r="BI10" s="159">
        <f>BH10/BG10*100</f>
        <v>39.088941590648993</v>
      </c>
      <c r="BJ10" s="159">
        <f t="shared" si="1"/>
        <v>821905.60000000009</v>
      </c>
      <c r="BK10" s="159">
        <f t="shared" si="1"/>
        <v>457217.28724000009</v>
      </c>
      <c r="BL10" s="159">
        <f>BK10/BJ10*100</f>
        <v>55.628929555900342</v>
      </c>
      <c r="BM10" s="159">
        <f t="shared" si="1"/>
        <v>5932.0999999999985</v>
      </c>
      <c r="BN10" s="159">
        <f t="shared" si="1"/>
        <v>1877.1333300000001</v>
      </c>
      <c r="BO10" s="159">
        <f>BN10/BM10*100</f>
        <v>31.643656209436806</v>
      </c>
      <c r="BP10" s="159">
        <f t="shared" ref="BP10:BQ10" si="2">BP13+BP17+BP26+BP40+BP54+BP58+BP75+BP81+BP97+BP102+BP114+BP123+BP137+BP149+BP160+BP172+BP184+BP197+BP201+BP213+BP221+BP228+BP240+BP253+BP267+BP274+BP284+BP294+BP304+BP313+BP321+BP331+BP345+BP356+BP364+BP373+BP386+BP395</f>
        <v>0</v>
      </c>
      <c r="BQ10" s="159">
        <f t="shared" si="2"/>
        <v>0</v>
      </c>
      <c r="BR10" s="159"/>
      <c r="BS10" s="159">
        <f t="shared" ref="BS10:BT10" si="3">BS13+BS17+BS26+BS40+BS54+BS58+BS75+BS81+BS97+BS102+BS114+BS123+BS137+BS149+BS160+BS172+BS184+BS197+BS201+BS213+BS221+BS228+BS240+BS253+BS267+BS274+BS284+BS294+BS304+BS313+BS321+BS331+BS345+BS356+BS364+BS373+BS386+BS395</f>
        <v>0</v>
      </c>
      <c r="BT10" s="159">
        <f t="shared" si="3"/>
        <v>0</v>
      </c>
      <c r="BU10" s="159"/>
    </row>
    <row r="11" spans="1:74" s="12" customFormat="1" ht="30.75" customHeight="1" x14ac:dyDescent="0.25">
      <c r="A11" s="151" t="s">
        <v>317</v>
      </c>
      <c r="B11" s="159">
        <f t="shared" ref="B11:C13" si="4">E11+H11+K11+N11+Q11+T11+W11+Z11+AC11+AF11+AI11+AL11+AO11+AR11+AU11+AX11+BA11+BD11+BG11+BJ11+BM11+BP11+BS11</f>
        <v>15064693.119999997</v>
      </c>
      <c r="C11" s="159">
        <f t="shared" ref="C11:C12" si="5">F11+I11+L11+O11+R11+U11+X11+AA11+AD11+AG11+AJ11+AM11+AP11+AS11+AV11+AY11+BB11+BE11+BH11+BK11+BN11+BQ11+BT11</f>
        <v>8265091.1203899989</v>
      </c>
      <c r="D11" s="159">
        <f t="shared" si="0"/>
        <v>54.863985974046848</v>
      </c>
      <c r="E11" s="159">
        <f>E14+E18+E27+E41+E55+E59+E76+E82+E98+E103+E115+E124+E138+E150+E161+E173+E185+E198+E202+E214+E222+E229+E241+E254+E268+E275+E285+E295+E305+E314+E322+E332+E346+E357+E365+E374+E387+E396</f>
        <v>59731.399999999994</v>
      </c>
      <c r="F11" s="159">
        <f t="shared" ref="F11:BN11" si="6">F14+F18+F27+F41+F55+F59+F76+F82+F98+F103+F115+F124+F138+F150+F161+F173+F185+F198+F202+F214+F222+F229+F241+F254+F268+F275+F285+F295+F305+F314+F322+F332+F346+F357+F365+F374+F387+F396</f>
        <v>22557.589979999997</v>
      </c>
      <c r="G11" s="159">
        <f t="shared" ref="G11" si="7">F11/E11*100</f>
        <v>37.765044817298772</v>
      </c>
      <c r="H11" s="159">
        <f t="shared" si="6"/>
        <v>13125.600000000002</v>
      </c>
      <c r="I11" s="159">
        <f t="shared" si="6"/>
        <v>5736.4758499999998</v>
      </c>
      <c r="J11" s="159">
        <f>I11/H11*100</f>
        <v>43.704484747363921</v>
      </c>
      <c r="K11" s="159">
        <f t="shared" si="6"/>
        <v>288013.90000000002</v>
      </c>
      <c r="L11" s="159">
        <f t="shared" si="6"/>
        <v>140757.62959999999</v>
      </c>
      <c r="M11" s="159">
        <f>L11/K11*100</f>
        <v>48.871818200441012</v>
      </c>
      <c r="N11" s="159">
        <f t="shared" si="6"/>
        <v>3691123.2999999993</v>
      </c>
      <c r="O11" s="159">
        <f t="shared" si="6"/>
        <v>1650406.6342099998</v>
      </c>
      <c r="P11" s="159">
        <f>O11/N11*100</f>
        <v>44.712855682984099</v>
      </c>
      <c r="Q11" s="159">
        <f t="shared" si="6"/>
        <v>24387.5</v>
      </c>
      <c r="R11" s="159">
        <f t="shared" si="6"/>
        <v>0</v>
      </c>
      <c r="S11" s="159">
        <f>R11/Q11*100</f>
        <v>0</v>
      </c>
      <c r="T11" s="159">
        <f t="shared" si="6"/>
        <v>227785.9</v>
      </c>
      <c r="U11" s="159">
        <f t="shared" si="6"/>
        <v>85813.396709999972</v>
      </c>
      <c r="V11" s="159">
        <f>U11/T11*100</f>
        <v>37.672830807350223</v>
      </c>
      <c r="W11" s="159">
        <f t="shared" si="6"/>
        <v>10017.399999999998</v>
      </c>
      <c r="X11" s="159">
        <f t="shared" si="6"/>
        <v>4213.63393</v>
      </c>
      <c r="Y11" s="159">
        <f>X11/W11*100</f>
        <v>42.063149420009196</v>
      </c>
      <c r="Z11" s="159">
        <f t="shared" si="6"/>
        <v>9296312.7999999989</v>
      </c>
      <c r="AA11" s="159">
        <f t="shared" si="6"/>
        <v>5602925.7097599981</v>
      </c>
      <c r="AB11" s="159">
        <f>AA11/Z11*100</f>
        <v>60.270408605011639</v>
      </c>
      <c r="AC11" s="159">
        <f t="shared" si="6"/>
        <v>44963.899999999994</v>
      </c>
      <c r="AD11" s="159">
        <f t="shared" si="6"/>
        <v>18121.923889999998</v>
      </c>
      <c r="AE11" s="159">
        <f>AD11/AC11*100</f>
        <v>40.303274159937196</v>
      </c>
      <c r="AF11" s="159">
        <f t="shared" si="6"/>
        <v>952.2</v>
      </c>
      <c r="AG11" s="159">
        <f t="shared" si="6"/>
        <v>67.946879999999993</v>
      </c>
      <c r="AH11" s="159">
        <f>AG11/AF11*100</f>
        <v>7.1357781978575927</v>
      </c>
      <c r="AI11" s="159">
        <f t="shared" si="6"/>
        <v>31997.299999999985</v>
      </c>
      <c r="AJ11" s="159">
        <f t="shared" si="6"/>
        <v>13488.24179</v>
      </c>
      <c r="AK11" s="159">
        <f>AJ11/AI11*100</f>
        <v>42.154312363855723</v>
      </c>
      <c r="AL11" s="159">
        <f t="shared" si="6"/>
        <v>389091.20000000013</v>
      </c>
      <c r="AM11" s="159">
        <f t="shared" si="6"/>
        <v>190626.06779000006</v>
      </c>
      <c r="AN11" s="159">
        <f>AM11/AL11*100</f>
        <v>48.992644344050959</v>
      </c>
      <c r="AO11" s="159">
        <f t="shared" si="6"/>
        <v>21892.599999999991</v>
      </c>
      <c r="AP11" s="159">
        <f t="shared" si="6"/>
        <v>8869.6988000000019</v>
      </c>
      <c r="AQ11" s="159">
        <f>AP11/AO11*100</f>
        <v>40.514597626595311</v>
      </c>
      <c r="AR11" s="159">
        <f t="shared" si="6"/>
        <v>14269.499999999995</v>
      </c>
      <c r="AS11" s="159">
        <f t="shared" si="6"/>
        <v>4981.8110899999992</v>
      </c>
      <c r="AT11" s="159">
        <f>AS11/AR11*100</f>
        <v>34.912303094011712</v>
      </c>
      <c r="AU11" s="159">
        <f t="shared" si="6"/>
        <v>80705.01999999999</v>
      </c>
      <c r="AV11" s="159">
        <f t="shared" si="6"/>
        <v>40299.839999999997</v>
      </c>
      <c r="AW11" s="159">
        <f>AV11/AU11*100</f>
        <v>49.934737640855552</v>
      </c>
      <c r="AX11" s="159">
        <f t="shared" si="6"/>
        <v>12356.400000000001</v>
      </c>
      <c r="AY11" s="159">
        <f t="shared" si="6"/>
        <v>5240.3571599999996</v>
      </c>
      <c r="AZ11" s="159">
        <f>AY11/AX11*100</f>
        <v>42.410064096338729</v>
      </c>
      <c r="BA11" s="159">
        <f t="shared" si="6"/>
        <v>0</v>
      </c>
      <c r="BB11" s="159">
        <f t="shared" si="6"/>
        <v>0</v>
      </c>
      <c r="BC11" s="159"/>
      <c r="BD11" s="159">
        <f t="shared" si="6"/>
        <v>12830.899999999998</v>
      </c>
      <c r="BE11" s="159">
        <f t="shared" si="6"/>
        <v>5127.9027300000007</v>
      </c>
      <c r="BF11" s="159">
        <f>BE11/BD11*100</f>
        <v>39.965261439181987</v>
      </c>
      <c r="BG11" s="159">
        <f t="shared" si="6"/>
        <v>17298.599999999988</v>
      </c>
      <c r="BH11" s="159">
        <f t="shared" si="6"/>
        <v>6761.8396500000017</v>
      </c>
      <c r="BI11" s="159">
        <f>BH11/BG11*100</f>
        <v>39.088941590648993</v>
      </c>
      <c r="BJ11" s="159">
        <f t="shared" si="6"/>
        <v>821905.60000000009</v>
      </c>
      <c r="BK11" s="159">
        <f t="shared" si="6"/>
        <v>457217.28724000009</v>
      </c>
      <c r="BL11" s="159">
        <f>BK11/BJ11*100</f>
        <v>55.628929555900342</v>
      </c>
      <c r="BM11" s="159">
        <f t="shared" si="6"/>
        <v>5932.0999999999985</v>
      </c>
      <c r="BN11" s="159">
        <f t="shared" si="6"/>
        <v>1877.1333300000001</v>
      </c>
      <c r="BO11" s="159">
        <f t="shared" ref="BO11" si="8">BN11/BM11*100</f>
        <v>31.643656209436806</v>
      </c>
      <c r="BP11" s="159">
        <f t="shared" ref="BP11:BQ11" si="9">BP14+BP18+BP27+BP41+BP55+BP59+BP76+BP82+BP98+BP103+BP115+BP124+BP138+BP150+BP161+BP173+BP185+BP198+BP202+BP214+BP222+BP229+BP241+BP254+BP268+BP275+BP285+BP295+BP305+BP314+BP322+BP332+BP346+BP357+BP365+BP374+BP387+BP396</f>
        <v>0</v>
      </c>
      <c r="BQ11" s="159">
        <f t="shared" si="9"/>
        <v>0</v>
      </c>
      <c r="BR11" s="159"/>
      <c r="BS11" s="159">
        <f t="shared" ref="BS11:BT11" si="10">BS14+BS18+BS27+BS41+BS55+BS59+BS76+BS82+BS98+BS103+BS115+BS124+BS138+BS150+BS161+BS173+BS185+BS198+BS202+BS214+BS222+BS229+BS241+BS254+BS268+BS275+BS285+BS295+BS305+BS314+BS322+BS332+BS346+BS357+BS365+BS374+BS387+BS396</f>
        <v>0</v>
      </c>
      <c r="BT11" s="159">
        <f t="shared" si="10"/>
        <v>0</v>
      </c>
      <c r="BU11" s="159"/>
    </row>
    <row r="12" spans="1:74" s="12" customFormat="1" ht="24" customHeight="1" x14ac:dyDescent="0.25">
      <c r="A12" s="151" t="s">
        <v>156</v>
      </c>
      <c r="B12" s="159">
        <f t="shared" si="4"/>
        <v>51064.9</v>
      </c>
      <c r="C12" s="159">
        <f t="shared" si="5"/>
        <v>19493.230920000002</v>
      </c>
      <c r="D12" s="159">
        <f t="shared" si="0"/>
        <v>38.173443833239659</v>
      </c>
      <c r="E12" s="159">
        <f>SUM(E15:E16)+SUM(E19:E25)+SUM(E28:E39)+SUM(E42:E53)+SUM(E56:E57)+SUM(E60:E74)+SUM(E77:E80)+SUM(E83:E96)+SUM(E99:E101)+SUM(E104:E113)+SUM(E116:E122)+SUM(E125:E136)+SUM(E139:E148)+SUM(E151:E159)+SUM(E162:E171)+SUM(E174:E183)+SUM(E186:E196)+SUM(E199:E200)+SUM(E203:E212)+SUM(E215:E220)+SUM(E223:E227)+SUM(E230:E239)+SUM(E242:E252)+SUM(E255:E266)+SUM(E269:E273)+SUM(E276:E283)+SUM(E286:E293)+SUM(E296:E303)+SUM(E306:E312)+SUM(E315:E320)+SUM(E323:E330)+SUM(E333:E344)+SUM(E347:E355)+SUM(E358:E363)+SUM(E366:E372)+SUM(E375:E385)+SUM(E388:E394)+SUM(E397:E401)</f>
        <v>0</v>
      </c>
      <c r="F12" s="159">
        <f t="shared" ref="F12:BN12" si="11"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344)+SUM(F347:F355)+SUM(F358:F363)+SUM(F366:F372)+SUM(F375:F385)+SUM(F388:F394)+SUM(F397:F401)</f>
        <v>0</v>
      </c>
      <c r="G12" s="159"/>
      <c r="H12" s="159">
        <f t="shared" si="11"/>
        <v>0</v>
      </c>
      <c r="I12" s="159">
        <f t="shared" si="11"/>
        <v>0</v>
      </c>
      <c r="J12" s="159"/>
      <c r="K12" s="159">
        <f t="shared" si="11"/>
        <v>0</v>
      </c>
      <c r="L12" s="159">
        <f t="shared" si="11"/>
        <v>0</v>
      </c>
      <c r="M12" s="159"/>
      <c r="N12" s="159">
        <f t="shared" si="11"/>
        <v>0</v>
      </c>
      <c r="O12" s="159">
        <f t="shared" si="11"/>
        <v>0</v>
      </c>
      <c r="P12" s="159"/>
      <c r="Q12" s="159">
        <f t="shared" si="11"/>
        <v>0</v>
      </c>
      <c r="R12" s="159">
        <f t="shared" si="11"/>
        <v>0</v>
      </c>
      <c r="S12" s="159">
        <f t="shared" si="11"/>
        <v>0</v>
      </c>
      <c r="T12" s="159">
        <f t="shared" si="11"/>
        <v>0</v>
      </c>
      <c r="U12" s="159">
        <f t="shared" si="11"/>
        <v>0</v>
      </c>
      <c r="V12" s="159">
        <f t="shared" si="11"/>
        <v>0</v>
      </c>
      <c r="W12" s="159">
        <f t="shared" si="11"/>
        <v>0</v>
      </c>
      <c r="X12" s="159">
        <f t="shared" si="11"/>
        <v>0</v>
      </c>
      <c r="Y12" s="159">
        <f t="shared" si="11"/>
        <v>0</v>
      </c>
      <c r="Z12" s="159">
        <f t="shared" si="11"/>
        <v>0</v>
      </c>
      <c r="AA12" s="159">
        <f t="shared" si="11"/>
        <v>0</v>
      </c>
      <c r="AB12" s="159"/>
      <c r="AC12" s="159">
        <f t="shared" si="11"/>
        <v>0</v>
      </c>
      <c r="AD12" s="159">
        <f t="shared" si="11"/>
        <v>0</v>
      </c>
      <c r="AE12" s="159"/>
      <c r="AF12" s="159">
        <f t="shared" si="11"/>
        <v>0</v>
      </c>
      <c r="AG12" s="159">
        <f t="shared" si="11"/>
        <v>0</v>
      </c>
      <c r="AH12" s="159">
        <f t="shared" si="11"/>
        <v>0</v>
      </c>
      <c r="AI12" s="159">
        <f t="shared" si="11"/>
        <v>0</v>
      </c>
      <c r="AJ12" s="159">
        <f t="shared" si="11"/>
        <v>0</v>
      </c>
      <c r="AK12" s="159">
        <f t="shared" si="11"/>
        <v>0</v>
      </c>
      <c r="AL12" s="159">
        <f t="shared" si="11"/>
        <v>0</v>
      </c>
      <c r="AM12" s="159">
        <f t="shared" si="11"/>
        <v>0</v>
      </c>
      <c r="AN12" s="159">
        <f t="shared" si="11"/>
        <v>0</v>
      </c>
      <c r="AO12" s="159">
        <f t="shared" si="11"/>
        <v>0</v>
      </c>
      <c r="AP12" s="159">
        <f t="shared" si="11"/>
        <v>0</v>
      </c>
      <c r="AQ12" s="159">
        <f t="shared" si="11"/>
        <v>0</v>
      </c>
      <c r="AR12" s="159">
        <f t="shared" si="11"/>
        <v>0</v>
      </c>
      <c r="AS12" s="159">
        <f t="shared" si="11"/>
        <v>0</v>
      </c>
      <c r="AT12" s="159">
        <f t="shared" si="11"/>
        <v>0</v>
      </c>
      <c r="AU12" s="159">
        <f t="shared" si="11"/>
        <v>0</v>
      </c>
      <c r="AV12" s="159">
        <f t="shared" si="11"/>
        <v>0</v>
      </c>
      <c r="AW12" s="159"/>
      <c r="AX12" s="159">
        <f t="shared" si="11"/>
        <v>0</v>
      </c>
      <c r="AY12" s="159">
        <f t="shared" si="11"/>
        <v>0</v>
      </c>
      <c r="AZ12" s="159">
        <f t="shared" si="11"/>
        <v>0</v>
      </c>
      <c r="BA12" s="159">
        <f t="shared" si="11"/>
        <v>51064.9</v>
      </c>
      <c r="BB12" s="159">
        <f t="shared" si="11"/>
        <v>19493.230920000002</v>
      </c>
      <c r="BC12" s="159">
        <f t="shared" ref="BC12:BC13" si="12">BB12/BA12*100</f>
        <v>38.173443833239659</v>
      </c>
      <c r="BD12" s="159">
        <f t="shared" si="11"/>
        <v>0</v>
      </c>
      <c r="BE12" s="159">
        <f t="shared" si="11"/>
        <v>0</v>
      </c>
      <c r="BF12" s="159">
        <f t="shared" si="11"/>
        <v>0</v>
      </c>
      <c r="BG12" s="159">
        <f t="shared" si="11"/>
        <v>0</v>
      </c>
      <c r="BH12" s="159">
        <f t="shared" si="11"/>
        <v>0</v>
      </c>
      <c r="BI12" s="159"/>
      <c r="BJ12" s="159">
        <f t="shared" si="11"/>
        <v>0</v>
      </c>
      <c r="BK12" s="159">
        <f t="shared" si="11"/>
        <v>0</v>
      </c>
      <c r="BL12" s="159"/>
      <c r="BM12" s="159">
        <f t="shared" si="11"/>
        <v>0</v>
      </c>
      <c r="BN12" s="159">
        <f t="shared" si="11"/>
        <v>0</v>
      </c>
      <c r="BO12" s="159"/>
      <c r="BP12" s="159">
        <f t="shared" ref="BP12:BQ12" si="13">SUM(BP15:BP16)+SUM(BP19:BP25)+SUM(BP28:BP39)+SUM(BP42:BP53)+SUM(BP56:BP57)+SUM(BP60:BP74)+SUM(BP77:BP80)+SUM(BP83:BP96)+SUM(BP99:BP101)+SUM(BP104:BP113)+SUM(BP116:BP122)+SUM(BP125:BP136)+SUM(BP139:BP148)+SUM(BP151:BP159)+SUM(BP162:BP171)+SUM(BP174:BP183)+SUM(BP186:BP196)+SUM(BP199:BP200)+SUM(BP203:BP212)+SUM(BP215:BP220)+SUM(BP223:BP227)+SUM(BP230:BP239)+SUM(BP242:BP252)+SUM(BP255:BP266)+SUM(BP269:BP273)+SUM(BP276:BP283)+SUM(BP286:BP293)+SUM(BP296:BP303)+SUM(BP306:BP312)+SUM(BP315:BP320)+SUM(BP323:BP330)+SUM(BP333:BP344)+SUM(BP347:BP355)+SUM(BP358:BP363)+SUM(BP366:BP372)+SUM(BP375:BP385)+SUM(BP388:BP394)+SUM(BP397:BP401)</f>
        <v>0</v>
      </c>
      <c r="BQ12" s="159">
        <f t="shared" si="13"/>
        <v>0</v>
      </c>
      <c r="BR12" s="159"/>
      <c r="BS12" s="159">
        <f t="shared" ref="BS12:BT12" si="14">SUM(BS15:BS16)+SUM(BS19:BS25)+SUM(BS28:BS39)+SUM(BS42:BS53)+SUM(BS56:BS57)+SUM(BS60:BS74)+SUM(BS77:BS80)+SUM(BS83:BS96)+SUM(BS99:BS101)+SUM(BS104:BS113)+SUM(BS116:BS122)+SUM(BS125:BS136)+SUM(BS139:BS148)+SUM(BS151:BS159)+SUM(BS162:BS171)+SUM(BS174:BS183)+SUM(BS186:BS196)+SUM(BS199:BS200)+SUM(BS203:BS212)+SUM(BS215:BS220)+SUM(BS223:BS227)+SUM(BS230:BS239)+SUM(BS242:BS252)+SUM(BS255:BS266)+SUM(BS269:BS273)+SUM(BS276:BS283)+SUM(BS286:BS293)+SUM(BS296:BS303)+SUM(BS306:BS312)+SUM(BS315:BS320)+SUM(BS323:BS330)+SUM(BS333:BS344)+SUM(BS347:BS355)+SUM(BS358:BS363)+SUM(BS366:BS372)+SUM(BS375:BS385)+SUM(BS388:BS394)+SUM(BS397:BS401)</f>
        <v>0</v>
      </c>
      <c r="BT12" s="159">
        <f t="shared" si="14"/>
        <v>0</v>
      </c>
      <c r="BU12" s="159"/>
    </row>
    <row r="13" spans="1:74" s="131" customFormat="1" ht="30.75" customHeight="1" x14ac:dyDescent="0.25">
      <c r="A13" s="152" t="s">
        <v>307</v>
      </c>
      <c r="B13" s="81">
        <f t="shared" si="4"/>
        <v>172646.09999999995</v>
      </c>
      <c r="C13" s="81">
        <f t="shared" si="4"/>
        <v>111597.90914000002</v>
      </c>
      <c r="D13" s="84">
        <f t="shared" si="0"/>
        <v>64.639693071549289</v>
      </c>
      <c r="E13" s="81">
        <f>SUM(E14:E16)</f>
        <v>926.9</v>
      </c>
      <c r="F13" s="81">
        <f t="shared" ref="F13:BN13" si="15">SUM(F14:F16)</f>
        <v>376.72500000000002</v>
      </c>
      <c r="G13" s="84">
        <f t="shared" ref="G13:G76" si="16">F13/E13*100</f>
        <v>40.643542992771607</v>
      </c>
      <c r="H13" s="81">
        <f t="shared" si="15"/>
        <v>144.9</v>
      </c>
      <c r="I13" s="81">
        <f t="shared" si="15"/>
        <v>46.879160000000006</v>
      </c>
      <c r="J13" s="84">
        <f t="shared" ref="J13:J76" si="17">I13/H13*100</f>
        <v>32.35276742581091</v>
      </c>
      <c r="K13" s="81">
        <f t="shared" si="15"/>
        <v>2421.4</v>
      </c>
      <c r="L13" s="81">
        <f t="shared" si="15"/>
        <v>165.52831</v>
      </c>
      <c r="M13" s="84">
        <f t="shared" ref="M13:M76" si="18">L13/K13*100</f>
        <v>6.8360580655818941</v>
      </c>
      <c r="N13" s="81">
        <f t="shared" si="15"/>
        <v>23059.7</v>
      </c>
      <c r="O13" s="81">
        <f t="shared" si="15"/>
        <v>10815.62715</v>
      </c>
      <c r="P13" s="84">
        <f t="shared" ref="P13:P406" si="19">O13/N13*100</f>
        <v>46.902722715386588</v>
      </c>
      <c r="Q13" s="81">
        <f t="shared" si="15"/>
        <v>263.60000000000002</v>
      </c>
      <c r="R13" s="81">
        <f t="shared" si="15"/>
        <v>0</v>
      </c>
      <c r="S13" s="84">
        <f>R13/Q13*100</f>
        <v>0</v>
      </c>
      <c r="T13" s="81">
        <f t="shared" si="15"/>
        <v>3963.9</v>
      </c>
      <c r="U13" s="81">
        <f t="shared" si="15"/>
        <v>1674.5965000000001</v>
      </c>
      <c r="V13" s="84">
        <f t="shared" ref="V13:V76" si="20">U13/T13*100</f>
        <v>42.246184313428699</v>
      </c>
      <c r="W13" s="81">
        <f t="shared" si="15"/>
        <v>122.4</v>
      </c>
      <c r="X13" s="81">
        <f t="shared" si="15"/>
        <v>46.828050000000005</v>
      </c>
      <c r="Y13" s="84">
        <f t="shared" ref="Y13:Y76" si="21">X13/W13*100</f>
        <v>38.258210784313732</v>
      </c>
      <c r="Z13" s="81">
        <f t="shared" si="15"/>
        <v>124391</v>
      </c>
      <c r="AA13" s="81">
        <f t="shared" si="15"/>
        <v>89728.409440000003</v>
      </c>
      <c r="AB13" s="84">
        <f t="shared" ref="AB13:AB76" si="22">AA13/Z13*100</f>
        <v>72.134165204878158</v>
      </c>
      <c r="AC13" s="81">
        <f t="shared" si="15"/>
        <v>356.8</v>
      </c>
      <c r="AD13" s="81">
        <f t="shared" si="15"/>
        <v>166.11367000000001</v>
      </c>
      <c r="AE13" s="82">
        <f t="shared" ref="AE13:AE76" si="23">AD13/AC13*100</f>
        <v>46.55652186098655</v>
      </c>
      <c r="AF13" s="81">
        <f t="shared" si="15"/>
        <v>0</v>
      </c>
      <c r="AG13" s="81">
        <f t="shared" si="15"/>
        <v>0</v>
      </c>
      <c r="AH13" s="84"/>
      <c r="AI13" s="81">
        <f t="shared" si="15"/>
        <v>356.8</v>
      </c>
      <c r="AJ13" s="81">
        <f t="shared" si="15"/>
        <v>146.95659000000001</v>
      </c>
      <c r="AK13" s="84">
        <f t="shared" ref="AK13:AK76" si="24">AJ13/AI13*100</f>
        <v>41.187385089686103</v>
      </c>
      <c r="AL13" s="81">
        <f t="shared" si="15"/>
        <v>939.1</v>
      </c>
      <c r="AM13" s="81">
        <f t="shared" si="15"/>
        <v>389.11948999999998</v>
      </c>
      <c r="AN13" s="84">
        <f t="shared" ref="AN13:AN76" si="25">AM13/AL13*100</f>
        <v>41.435362581194759</v>
      </c>
      <c r="AO13" s="81">
        <f t="shared" si="15"/>
        <v>356.8</v>
      </c>
      <c r="AP13" s="81">
        <f t="shared" si="15"/>
        <v>152.54528999999999</v>
      </c>
      <c r="AQ13" s="84">
        <f t="shared" ref="AQ13:AQ76" si="26">AP13/AO13*100</f>
        <v>42.753724775784754</v>
      </c>
      <c r="AR13" s="81">
        <f t="shared" si="15"/>
        <v>356.8</v>
      </c>
      <c r="AS13" s="81">
        <f t="shared" si="15"/>
        <v>140.18460000000002</v>
      </c>
      <c r="AT13" s="84">
        <f t="shared" ref="AT13:AT76" si="27">AS13/AR13*100</f>
        <v>39.289405829596419</v>
      </c>
      <c r="AU13" s="81">
        <f t="shared" si="15"/>
        <v>787.1</v>
      </c>
      <c r="AV13" s="81">
        <f t="shared" si="15"/>
        <v>393.6</v>
      </c>
      <c r="AW13" s="84">
        <f t="shared" ref="AW13:AW76" si="28">AV13/AU13*100</f>
        <v>50.006352432981835</v>
      </c>
      <c r="AX13" s="81">
        <f t="shared" si="15"/>
        <v>0</v>
      </c>
      <c r="AY13" s="81">
        <f t="shared" si="15"/>
        <v>0</v>
      </c>
      <c r="AZ13" s="81">
        <f t="shared" si="15"/>
        <v>0</v>
      </c>
      <c r="BA13" s="81">
        <f t="shared" si="15"/>
        <v>895.69999999999993</v>
      </c>
      <c r="BB13" s="81">
        <f t="shared" si="15"/>
        <v>372.05507</v>
      </c>
      <c r="BC13" s="82">
        <f t="shared" si="12"/>
        <v>41.537911130959031</v>
      </c>
      <c r="BD13" s="81">
        <f t="shared" si="15"/>
        <v>356.8</v>
      </c>
      <c r="BE13" s="81">
        <f t="shared" si="15"/>
        <v>138.04742000000002</v>
      </c>
      <c r="BF13" s="84">
        <f t="shared" ref="BF13:BF76" si="29">BE13/BD13*100</f>
        <v>38.690420403587453</v>
      </c>
      <c r="BG13" s="81">
        <f t="shared" si="15"/>
        <v>356.8</v>
      </c>
      <c r="BH13" s="81">
        <f t="shared" si="15"/>
        <v>147.64247</v>
      </c>
      <c r="BI13" s="84">
        <f t="shared" ref="BI13:BI76" si="30">BH13/BG13*100</f>
        <v>41.379616031390128</v>
      </c>
      <c r="BJ13" s="81">
        <f t="shared" si="15"/>
        <v>12551.1</v>
      </c>
      <c r="BK13" s="81">
        <f t="shared" si="15"/>
        <v>6697.0509299999994</v>
      </c>
      <c r="BL13" s="84">
        <f t="shared" ref="BL13:BL374" si="31">BK13/BJ13*100</f>
        <v>53.3582787962808</v>
      </c>
      <c r="BM13" s="81">
        <f t="shared" si="15"/>
        <v>38.5</v>
      </c>
      <c r="BN13" s="81">
        <f t="shared" si="15"/>
        <v>0</v>
      </c>
      <c r="BO13" s="84">
        <f t="shared" ref="BO13:BO76" si="32">BN13/BM13*100</f>
        <v>0</v>
      </c>
      <c r="BP13" s="81"/>
      <c r="BQ13" s="81"/>
      <c r="BR13" s="84"/>
      <c r="BS13" s="81"/>
      <c r="BT13" s="81"/>
      <c r="BU13" s="84"/>
    </row>
    <row r="14" spans="1:74" s="12" customFormat="1" ht="30" customHeight="1" x14ac:dyDescent="0.25">
      <c r="A14" s="153" t="s">
        <v>306</v>
      </c>
      <c r="B14" s="50">
        <f t="shared" ref="B14" si="33">E14+H14+K14+N14+Q14+T14+W14+Z14+AC14+AF14+AI14+AL14+AO14+AR14+AU14+AX14+BA14+BD14+BG14+BJ14+BM14+BP14+BS14</f>
        <v>171750.39999999994</v>
      </c>
      <c r="C14" s="50">
        <f t="shared" ref="C14" si="34">F14+I14+L14+O14+R14+U14+X14+AA14+AD14+AG14+AJ14+AM14+AP14+AS14+AV14+AY14+BB14+BE14+BH14+BK14+BN14+BQ14+BT14</f>
        <v>111225.85407000002</v>
      </c>
      <c r="D14" s="15">
        <f t="shared" si="0"/>
        <v>64.760171778348152</v>
      </c>
      <c r="E14" s="15">
        <v>926.9</v>
      </c>
      <c r="F14" s="15">
        <v>376.72500000000002</v>
      </c>
      <c r="G14" s="15">
        <f t="shared" si="16"/>
        <v>40.643542992771607</v>
      </c>
      <c r="H14" s="15">
        <v>144.9</v>
      </c>
      <c r="I14" s="15">
        <v>46.879160000000006</v>
      </c>
      <c r="J14" s="15">
        <f t="shared" si="17"/>
        <v>32.35276742581091</v>
      </c>
      <c r="K14" s="15">
        <v>2421.4</v>
      </c>
      <c r="L14" s="15">
        <v>165.52831</v>
      </c>
      <c r="M14" s="15">
        <f t="shared" si="18"/>
        <v>6.8360580655818941</v>
      </c>
      <c r="N14" s="15">
        <v>23059.7</v>
      </c>
      <c r="O14" s="15">
        <v>10815.62715</v>
      </c>
      <c r="P14" s="15">
        <f t="shared" si="19"/>
        <v>46.902722715386588</v>
      </c>
      <c r="Q14" s="15">
        <v>263.60000000000002</v>
      </c>
      <c r="R14" s="15"/>
      <c r="S14" s="15">
        <f>R14/Q14*100</f>
        <v>0</v>
      </c>
      <c r="T14" s="15">
        <v>3963.9</v>
      </c>
      <c r="U14" s="15">
        <v>1674.5965000000001</v>
      </c>
      <c r="V14" s="15">
        <f t="shared" si="20"/>
        <v>42.246184313428699</v>
      </c>
      <c r="W14" s="15">
        <v>122.4</v>
      </c>
      <c r="X14" s="15">
        <v>46.828050000000005</v>
      </c>
      <c r="Y14" s="15">
        <f t="shared" si="21"/>
        <v>38.258210784313732</v>
      </c>
      <c r="Z14" s="15">
        <v>124391</v>
      </c>
      <c r="AA14" s="15">
        <v>89728.409440000003</v>
      </c>
      <c r="AB14" s="15">
        <f t="shared" si="22"/>
        <v>72.134165204878158</v>
      </c>
      <c r="AC14" s="15">
        <v>356.8</v>
      </c>
      <c r="AD14" s="15">
        <v>166.11367000000001</v>
      </c>
      <c r="AE14" s="14">
        <f t="shared" si="23"/>
        <v>46.55652186098655</v>
      </c>
      <c r="AF14" s="15"/>
      <c r="AG14" s="15"/>
      <c r="AH14" s="15"/>
      <c r="AI14" s="15">
        <v>356.8</v>
      </c>
      <c r="AJ14" s="15">
        <v>146.95659000000001</v>
      </c>
      <c r="AK14" s="15">
        <f t="shared" si="24"/>
        <v>41.187385089686103</v>
      </c>
      <c r="AL14" s="15">
        <v>939.1</v>
      </c>
      <c r="AM14" s="15">
        <v>389.11948999999998</v>
      </c>
      <c r="AN14" s="15">
        <f t="shared" si="25"/>
        <v>41.435362581194759</v>
      </c>
      <c r="AO14" s="15">
        <v>356.8</v>
      </c>
      <c r="AP14" s="15">
        <v>152.54528999999999</v>
      </c>
      <c r="AQ14" s="15">
        <f t="shared" si="26"/>
        <v>42.753724775784754</v>
      </c>
      <c r="AR14" s="15">
        <v>356.8</v>
      </c>
      <c r="AS14" s="15">
        <v>140.18460000000002</v>
      </c>
      <c r="AT14" s="15">
        <f t="shared" si="27"/>
        <v>39.289405829596419</v>
      </c>
      <c r="AU14" s="15">
        <v>787.1</v>
      </c>
      <c r="AV14" s="15">
        <v>393.6</v>
      </c>
      <c r="AW14" s="15">
        <f t="shared" si="28"/>
        <v>50.006352432981835</v>
      </c>
      <c r="AX14" s="15">
        <v>0</v>
      </c>
      <c r="AY14" s="15">
        <v>0</v>
      </c>
      <c r="AZ14" s="15"/>
      <c r="BA14" s="15"/>
      <c r="BB14" s="14"/>
      <c r="BC14" s="14"/>
      <c r="BD14" s="15">
        <v>356.8</v>
      </c>
      <c r="BE14" s="15">
        <v>138.04742000000002</v>
      </c>
      <c r="BF14" s="15">
        <f t="shared" si="29"/>
        <v>38.690420403587453</v>
      </c>
      <c r="BG14" s="15">
        <v>356.8</v>
      </c>
      <c r="BH14" s="15">
        <v>147.64247</v>
      </c>
      <c r="BI14" s="15">
        <f t="shared" si="30"/>
        <v>41.379616031390128</v>
      </c>
      <c r="BJ14" s="15">
        <v>12551.1</v>
      </c>
      <c r="BK14" s="15">
        <v>6697.0509299999994</v>
      </c>
      <c r="BL14" s="15">
        <f t="shared" si="31"/>
        <v>53.3582787962808</v>
      </c>
      <c r="BM14" s="15">
        <v>38.5</v>
      </c>
      <c r="BN14" s="15"/>
      <c r="BO14" s="15">
        <f t="shared" si="32"/>
        <v>0</v>
      </c>
      <c r="BP14" s="15"/>
      <c r="BQ14" s="15"/>
      <c r="BR14" s="15"/>
      <c r="BS14" s="15"/>
      <c r="BT14" s="15"/>
      <c r="BU14" s="15"/>
    </row>
    <row r="15" spans="1:74" s="12" customFormat="1" x14ac:dyDescent="0.25">
      <c r="A15" s="154" t="s">
        <v>308</v>
      </c>
      <c r="B15" s="50">
        <f t="shared" ref="B15:B78" si="35">E15+H15+K15+N15+Q15+T15+W15+Z15+AC15+AF15+AI15+AL15+AO15+AR15+AU15+AX15+BA15+BD15+BG15+BJ15+BM15+BP15+BS15</f>
        <v>790.3</v>
      </c>
      <c r="C15" s="50">
        <f t="shared" ref="C15:C78" si="36">F15+I15+L15+O15+R15+U15+X15+AA15+AD15+AG15+AJ15+AM15+AP15+AS15+AV15+AY15+BB15+BE15+BH15+BK15+BN15+BQ15+BT15</f>
        <v>337.78052000000002</v>
      </c>
      <c r="D15" s="14">
        <f>C15/B15*100</f>
        <v>42.74079716563331</v>
      </c>
      <c r="E15" s="14"/>
      <c r="F15" s="14"/>
      <c r="G15" s="15"/>
      <c r="H15" s="14"/>
      <c r="I15" s="15"/>
      <c r="J15" s="15"/>
      <c r="K15" s="14"/>
      <c r="L15" s="15"/>
      <c r="M15" s="15"/>
      <c r="N15" s="15"/>
      <c r="O15" s="15"/>
      <c r="P15" s="15"/>
      <c r="Q15" s="14"/>
      <c r="R15" s="14"/>
      <c r="S15" s="14"/>
      <c r="T15" s="14"/>
      <c r="U15" s="14"/>
      <c r="V15" s="15"/>
      <c r="W15" s="14"/>
      <c r="X15" s="14"/>
      <c r="Y15" s="15"/>
      <c r="Z15" s="15"/>
      <c r="AA15" s="15"/>
      <c r="AB15" s="15"/>
      <c r="AC15" s="14"/>
      <c r="AD15" s="14"/>
      <c r="AE15" s="14"/>
      <c r="AF15" s="14"/>
      <c r="AG15" s="14"/>
      <c r="AH15" s="15"/>
      <c r="AI15" s="14"/>
      <c r="AJ15" s="14"/>
      <c r="AK15" s="15"/>
      <c r="AL15" s="14"/>
      <c r="AM15" s="14"/>
      <c r="AN15" s="15"/>
      <c r="AO15" s="14"/>
      <c r="AP15" s="14"/>
      <c r="AQ15" s="15"/>
      <c r="AR15" s="14"/>
      <c r="AS15" s="14"/>
      <c r="AT15" s="15"/>
      <c r="AU15" s="14"/>
      <c r="AV15" s="14"/>
      <c r="AW15" s="15"/>
      <c r="AX15" s="14"/>
      <c r="AY15" s="14"/>
      <c r="AZ15" s="14"/>
      <c r="BA15" s="14">
        <v>790.3</v>
      </c>
      <c r="BB15" s="14">
        <v>337.78052000000002</v>
      </c>
      <c r="BC15" s="14">
        <f>BB15/BA15*100</f>
        <v>42.74079716563331</v>
      </c>
      <c r="BD15" s="14"/>
      <c r="BE15" s="14"/>
      <c r="BF15" s="15"/>
      <c r="BG15" s="14"/>
      <c r="BH15" s="14"/>
      <c r="BI15" s="15"/>
      <c r="BJ15" s="14"/>
      <c r="BK15" s="15"/>
      <c r="BL15" s="15"/>
      <c r="BM15" s="14"/>
      <c r="BN15" s="14"/>
      <c r="BO15" s="15"/>
      <c r="BP15" s="14"/>
      <c r="BQ15" s="14"/>
      <c r="BR15" s="15"/>
      <c r="BS15" s="14"/>
      <c r="BT15" s="14"/>
      <c r="BU15" s="15"/>
    </row>
    <row r="16" spans="1:74" s="12" customFormat="1" x14ac:dyDescent="0.25">
      <c r="A16" s="154" t="s">
        <v>480</v>
      </c>
      <c r="B16" s="50">
        <f t="shared" si="35"/>
        <v>105.4</v>
      </c>
      <c r="C16" s="50">
        <f t="shared" si="36"/>
        <v>34.274550000000005</v>
      </c>
      <c r="D16" s="14">
        <f>C16/B16*100</f>
        <v>32.518548387096779</v>
      </c>
      <c r="E16" s="14"/>
      <c r="F16" s="14"/>
      <c r="G16" s="15"/>
      <c r="H16" s="14"/>
      <c r="I16" s="15"/>
      <c r="J16" s="15"/>
      <c r="K16" s="14"/>
      <c r="L16" s="15"/>
      <c r="M16" s="15"/>
      <c r="N16" s="15"/>
      <c r="O16" s="15"/>
      <c r="P16" s="15"/>
      <c r="Q16" s="14"/>
      <c r="R16" s="14"/>
      <c r="S16" s="14"/>
      <c r="T16" s="14"/>
      <c r="U16" s="14"/>
      <c r="V16" s="15"/>
      <c r="W16" s="14"/>
      <c r="X16" s="14"/>
      <c r="Y16" s="15"/>
      <c r="Z16" s="15"/>
      <c r="AA16" s="15"/>
      <c r="AB16" s="15"/>
      <c r="AC16" s="14"/>
      <c r="AD16" s="14"/>
      <c r="AE16" s="14"/>
      <c r="AF16" s="14"/>
      <c r="AG16" s="14"/>
      <c r="AH16" s="15"/>
      <c r="AI16" s="14"/>
      <c r="AJ16" s="14"/>
      <c r="AK16" s="15"/>
      <c r="AL16" s="14"/>
      <c r="AM16" s="14"/>
      <c r="AN16" s="15"/>
      <c r="AO16" s="14"/>
      <c r="AP16" s="14"/>
      <c r="AQ16" s="15"/>
      <c r="AR16" s="14"/>
      <c r="AS16" s="14"/>
      <c r="AT16" s="15"/>
      <c r="AU16" s="14"/>
      <c r="AV16" s="14"/>
      <c r="AW16" s="15"/>
      <c r="AX16" s="14"/>
      <c r="AY16" s="14"/>
      <c r="AZ16" s="14"/>
      <c r="BA16" s="14">
        <v>105.4</v>
      </c>
      <c r="BB16" s="14">
        <v>34.274550000000005</v>
      </c>
      <c r="BC16" s="14">
        <f>BB16/BA16*100</f>
        <v>32.518548387096779</v>
      </c>
      <c r="BD16" s="14"/>
      <c r="BE16" s="14"/>
      <c r="BF16" s="15"/>
      <c r="BG16" s="14"/>
      <c r="BH16" s="14"/>
      <c r="BI16" s="15"/>
      <c r="BJ16" s="14"/>
      <c r="BK16" s="15"/>
      <c r="BL16" s="15"/>
      <c r="BM16" s="14"/>
      <c r="BN16" s="14"/>
      <c r="BO16" s="15"/>
      <c r="BP16" s="14"/>
      <c r="BQ16" s="14"/>
      <c r="BR16" s="15"/>
      <c r="BS16" s="14"/>
      <c r="BT16" s="14"/>
      <c r="BU16" s="15"/>
    </row>
    <row r="17" spans="1:73" s="28" customFormat="1" ht="30" customHeight="1" x14ac:dyDescent="0.25">
      <c r="A17" s="79" t="s">
        <v>310</v>
      </c>
      <c r="B17" s="81">
        <f t="shared" si="35"/>
        <v>223653.89999999991</v>
      </c>
      <c r="C17" s="81">
        <f t="shared" si="36"/>
        <v>150511.50762999998</v>
      </c>
      <c r="D17" s="84">
        <f t="shared" ref="D17" si="37">C17/B17*100</f>
        <v>67.296616616119834</v>
      </c>
      <c r="E17" s="84">
        <f>SUM(E18:E25)</f>
        <v>1076.3</v>
      </c>
      <c r="F17" s="84">
        <f t="shared" ref="F17:BN17" si="38">SUM(F18:F25)</f>
        <v>517.73400000000004</v>
      </c>
      <c r="G17" s="84">
        <f t="shared" si="16"/>
        <v>48.103131097277718</v>
      </c>
      <c r="H17" s="84">
        <f t="shared" si="38"/>
        <v>156.69999999999999</v>
      </c>
      <c r="I17" s="84">
        <f t="shared" si="38"/>
        <v>54.173220000000001</v>
      </c>
      <c r="J17" s="84">
        <f t="shared" si="17"/>
        <v>34.57129546904914</v>
      </c>
      <c r="K17" s="84">
        <f t="shared" si="38"/>
        <v>2225.5</v>
      </c>
      <c r="L17" s="84">
        <f t="shared" si="38"/>
        <v>649.18399999999997</v>
      </c>
      <c r="M17" s="84">
        <f t="shared" si="18"/>
        <v>29.170253875533586</v>
      </c>
      <c r="N17" s="84">
        <f t="shared" si="38"/>
        <v>35117.5</v>
      </c>
      <c r="O17" s="84">
        <f t="shared" si="38"/>
        <v>18009.05531</v>
      </c>
      <c r="P17" s="84">
        <f t="shared" si="19"/>
        <v>51.282281796824947</v>
      </c>
      <c r="Q17" s="84">
        <f t="shared" si="38"/>
        <v>313.89999999999998</v>
      </c>
      <c r="R17" s="84">
        <f t="shared" si="38"/>
        <v>0</v>
      </c>
      <c r="S17" s="84">
        <f t="shared" ref="S17:S406" si="39">R17/Q17*100</f>
        <v>0</v>
      </c>
      <c r="T17" s="84">
        <f t="shared" si="38"/>
        <v>3756.3</v>
      </c>
      <c r="U17" s="84">
        <f t="shared" si="38"/>
        <v>1679.4290000000001</v>
      </c>
      <c r="V17" s="84">
        <f t="shared" si="20"/>
        <v>44.709661102680833</v>
      </c>
      <c r="W17" s="84">
        <f t="shared" si="38"/>
        <v>107.7</v>
      </c>
      <c r="X17" s="84">
        <f t="shared" si="38"/>
        <v>40.707039999999999</v>
      </c>
      <c r="Y17" s="84">
        <f t="shared" si="21"/>
        <v>37.796694521819866</v>
      </c>
      <c r="Z17" s="84">
        <f t="shared" si="38"/>
        <v>155463</v>
      </c>
      <c r="AA17" s="84">
        <f t="shared" si="38"/>
        <v>117661.50199999999</v>
      </c>
      <c r="AB17" s="84">
        <f t="shared" si="22"/>
        <v>75.68456931874465</v>
      </c>
      <c r="AC17" s="84">
        <f t="shared" si="38"/>
        <v>310.3</v>
      </c>
      <c r="AD17" s="84">
        <f t="shared" si="38"/>
        <v>149.77673999999999</v>
      </c>
      <c r="AE17" s="82">
        <f t="shared" si="23"/>
        <v>48.268366097325163</v>
      </c>
      <c r="AF17" s="84">
        <f t="shared" si="38"/>
        <v>13.3</v>
      </c>
      <c r="AG17" s="84">
        <f t="shared" si="38"/>
        <v>2.3902800000000002</v>
      </c>
      <c r="AH17" s="84">
        <f t="shared" ref="AH17:AH59" si="40">AG17/AF17*100</f>
        <v>17.97203007518797</v>
      </c>
      <c r="AI17" s="84">
        <f t="shared" si="38"/>
        <v>310.3</v>
      </c>
      <c r="AJ17" s="84">
        <f t="shared" si="38"/>
        <v>146.82675</v>
      </c>
      <c r="AK17" s="84">
        <f t="shared" si="24"/>
        <v>47.317676442152759</v>
      </c>
      <c r="AL17" s="84">
        <f t="shared" si="38"/>
        <v>4841.3</v>
      </c>
      <c r="AM17" s="84">
        <f t="shared" si="38"/>
        <v>2026.34845</v>
      </c>
      <c r="AN17" s="84">
        <f t="shared" si="25"/>
        <v>41.855461343027692</v>
      </c>
      <c r="AO17" s="84">
        <f t="shared" si="38"/>
        <v>310.3</v>
      </c>
      <c r="AP17" s="84">
        <f t="shared" si="38"/>
        <v>147.51443</v>
      </c>
      <c r="AQ17" s="84">
        <f t="shared" si="26"/>
        <v>47.539294231388979</v>
      </c>
      <c r="AR17" s="84">
        <f t="shared" si="38"/>
        <v>310.3</v>
      </c>
      <c r="AS17" s="84">
        <f t="shared" si="38"/>
        <v>119.42111</v>
      </c>
      <c r="AT17" s="84">
        <f t="shared" si="27"/>
        <v>38.485694489203993</v>
      </c>
      <c r="AU17" s="84">
        <f t="shared" si="38"/>
        <v>1124.2</v>
      </c>
      <c r="AV17" s="84">
        <f t="shared" si="38"/>
        <v>562.20000000000005</v>
      </c>
      <c r="AW17" s="84">
        <f t="shared" si="28"/>
        <v>50.008895214374668</v>
      </c>
      <c r="AX17" s="84">
        <f t="shared" si="38"/>
        <v>0</v>
      </c>
      <c r="AY17" s="84">
        <f t="shared" si="38"/>
        <v>0</v>
      </c>
      <c r="AZ17" s="84">
        <f t="shared" si="38"/>
        <v>0</v>
      </c>
      <c r="BA17" s="84">
        <f>SUM(BA18:BA25)</f>
        <v>1264.8000000000002</v>
      </c>
      <c r="BB17" s="84">
        <f>SUM(BB18:BB25)</f>
        <v>514.81224999999995</v>
      </c>
      <c r="BC17" s="82">
        <f t="shared" ref="BC17:BC26" si="41">BB17/BA17*100</f>
        <v>40.703055819101827</v>
      </c>
      <c r="BD17" s="84">
        <f t="shared" si="38"/>
        <v>310.3</v>
      </c>
      <c r="BE17" s="84">
        <f t="shared" si="38"/>
        <v>124.01861</v>
      </c>
      <c r="BF17" s="84">
        <f t="shared" si="29"/>
        <v>39.967325169191106</v>
      </c>
      <c r="BG17" s="84">
        <f t="shared" si="38"/>
        <v>310.3</v>
      </c>
      <c r="BH17" s="84">
        <f t="shared" si="38"/>
        <v>131.66444000000001</v>
      </c>
      <c r="BI17" s="84">
        <f t="shared" si="30"/>
        <v>42.43133741540445</v>
      </c>
      <c r="BJ17" s="84">
        <f t="shared" si="38"/>
        <v>16293.1</v>
      </c>
      <c r="BK17" s="84">
        <f t="shared" si="38"/>
        <v>7974.75</v>
      </c>
      <c r="BL17" s="84">
        <f t="shared" si="31"/>
        <v>48.945565914405478</v>
      </c>
      <c r="BM17" s="84">
        <f t="shared" si="38"/>
        <v>38.5</v>
      </c>
      <c r="BN17" s="84">
        <f t="shared" si="38"/>
        <v>0</v>
      </c>
      <c r="BO17" s="84">
        <f t="shared" si="32"/>
        <v>0</v>
      </c>
      <c r="BP17" s="84"/>
      <c r="BQ17" s="84"/>
      <c r="BR17" s="84"/>
      <c r="BS17" s="84"/>
      <c r="BT17" s="84"/>
      <c r="BU17" s="84"/>
    </row>
    <row r="18" spans="1:73" s="12" customFormat="1" x14ac:dyDescent="0.25">
      <c r="A18" s="153" t="s">
        <v>309</v>
      </c>
      <c r="B18" s="50">
        <f t="shared" si="35"/>
        <v>222389.09999999992</v>
      </c>
      <c r="C18" s="50">
        <f t="shared" si="36"/>
        <v>149996.69537999999</v>
      </c>
      <c r="D18" s="15">
        <f t="shared" si="0"/>
        <v>67.447862948318985</v>
      </c>
      <c r="E18" s="15">
        <v>1076.3</v>
      </c>
      <c r="F18" s="15">
        <v>517.73400000000004</v>
      </c>
      <c r="G18" s="15">
        <f t="shared" si="16"/>
        <v>48.103131097277718</v>
      </c>
      <c r="H18" s="15">
        <v>156.69999999999999</v>
      </c>
      <c r="I18" s="15">
        <v>54.173220000000001</v>
      </c>
      <c r="J18" s="15">
        <f t="shared" si="17"/>
        <v>34.57129546904914</v>
      </c>
      <c r="K18" s="15">
        <v>2225.5</v>
      </c>
      <c r="L18" s="15">
        <v>649.18399999999997</v>
      </c>
      <c r="M18" s="15">
        <f t="shared" si="18"/>
        <v>29.170253875533586</v>
      </c>
      <c r="N18" s="15">
        <v>35117.5</v>
      </c>
      <c r="O18" s="15">
        <v>18009.05531</v>
      </c>
      <c r="P18" s="15">
        <f t="shared" si="19"/>
        <v>51.282281796824947</v>
      </c>
      <c r="Q18" s="15">
        <v>313.89999999999998</v>
      </c>
      <c r="R18" s="15"/>
      <c r="S18" s="15">
        <f t="shared" si="39"/>
        <v>0</v>
      </c>
      <c r="T18" s="15">
        <v>3756.3</v>
      </c>
      <c r="U18" s="15">
        <v>1679.4290000000001</v>
      </c>
      <c r="V18" s="15">
        <f t="shared" si="20"/>
        <v>44.709661102680833</v>
      </c>
      <c r="W18" s="15">
        <v>107.7</v>
      </c>
      <c r="X18" s="15">
        <v>40.707039999999999</v>
      </c>
      <c r="Y18" s="15">
        <f t="shared" si="21"/>
        <v>37.796694521819866</v>
      </c>
      <c r="Z18" s="15">
        <v>155463</v>
      </c>
      <c r="AA18" s="15">
        <v>117661.50199999999</v>
      </c>
      <c r="AB18" s="15">
        <f t="shared" si="22"/>
        <v>75.68456931874465</v>
      </c>
      <c r="AC18" s="15">
        <v>310.3</v>
      </c>
      <c r="AD18" s="15">
        <v>149.77673999999999</v>
      </c>
      <c r="AE18" s="14">
        <f t="shared" si="23"/>
        <v>48.268366097325163</v>
      </c>
      <c r="AF18" s="14">
        <v>13.3</v>
      </c>
      <c r="AG18" s="14">
        <v>2.3902800000000002</v>
      </c>
      <c r="AH18" s="15">
        <f t="shared" si="40"/>
        <v>17.97203007518797</v>
      </c>
      <c r="AI18" s="15">
        <v>310.3</v>
      </c>
      <c r="AJ18" s="15">
        <v>146.82675</v>
      </c>
      <c r="AK18" s="15">
        <f t="shared" si="24"/>
        <v>47.317676442152759</v>
      </c>
      <c r="AL18" s="15">
        <v>4841.3</v>
      </c>
      <c r="AM18" s="15">
        <v>2026.34845</v>
      </c>
      <c r="AN18" s="15">
        <f t="shared" si="25"/>
        <v>41.855461343027692</v>
      </c>
      <c r="AO18" s="15">
        <v>310.3</v>
      </c>
      <c r="AP18" s="15">
        <v>147.51443</v>
      </c>
      <c r="AQ18" s="15">
        <f t="shared" si="26"/>
        <v>47.539294231388979</v>
      </c>
      <c r="AR18" s="15">
        <v>310.3</v>
      </c>
      <c r="AS18" s="15">
        <v>119.42111</v>
      </c>
      <c r="AT18" s="15">
        <f t="shared" si="27"/>
        <v>38.485694489203993</v>
      </c>
      <c r="AU18" s="15">
        <v>1124.2</v>
      </c>
      <c r="AV18" s="15">
        <v>562.20000000000005</v>
      </c>
      <c r="AW18" s="15">
        <f t="shared" si="28"/>
        <v>50.008895214374668</v>
      </c>
      <c r="AX18" s="15">
        <v>0</v>
      </c>
      <c r="AY18" s="15">
        <v>0</v>
      </c>
      <c r="AZ18" s="15"/>
      <c r="BA18" s="15"/>
      <c r="BB18" s="15"/>
      <c r="BC18" s="14"/>
      <c r="BD18" s="15">
        <v>310.3</v>
      </c>
      <c r="BE18" s="15">
        <v>124.01861</v>
      </c>
      <c r="BF18" s="15">
        <f t="shared" si="29"/>
        <v>39.967325169191106</v>
      </c>
      <c r="BG18" s="15">
        <v>310.3</v>
      </c>
      <c r="BH18" s="15">
        <v>131.66444000000001</v>
      </c>
      <c r="BI18" s="15">
        <f t="shared" si="30"/>
        <v>42.43133741540445</v>
      </c>
      <c r="BJ18" s="15">
        <v>16293.1</v>
      </c>
      <c r="BK18" s="15">
        <v>7974.75</v>
      </c>
      <c r="BL18" s="15">
        <f t="shared" si="31"/>
        <v>48.945565914405478</v>
      </c>
      <c r="BM18" s="15">
        <v>38.5</v>
      </c>
      <c r="BN18" s="15"/>
      <c r="BO18" s="15">
        <f t="shared" si="32"/>
        <v>0</v>
      </c>
      <c r="BP18" s="15"/>
      <c r="BQ18" s="15"/>
      <c r="BR18" s="15"/>
      <c r="BS18" s="15"/>
      <c r="BT18" s="15"/>
      <c r="BU18" s="15"/>
    </row>
    <row r="19" spans="1:73" s="12" customFormat="1" x14ac:dyDescent="0.25">
      <c r="A19" s="154" t="s">
        <v>481</v>
      </c>
      <c r="B19" s="50">
        <f t="shared" si="35"/>
        <v>702.6</v>
      </c>
      <c r="C19" s="50">
        <f t="shared" si="36"/>
        <v>288.30029999999999</v>
      </c>
      <c r="D19" s="14">
        <f t="shared" ref="D19:D25" si="42">C19/B19*100</f>
        <v>41.033347566182748</v>
      </c>
      <c r="E19" s="14"/>
      <c r="F19" s="14"/>
      <c r="G19" s="15"/>
      <c r="H19" s="14"/>
      <c r="I19" s="15"/>
      <c r="J19" s="15"/>
      <c r="K19" s="14"/>
      <c r="L19" s="14"/>
      <c r="M19" s="15"/>
      <c r="N19" s="14"/>
      <c r="O19" s="14"/>
      <c r="P19" s="15"/>
      <c r="Q19" s="14"/>
      <c r="R19" s="14"/>
      <c r="S19" s="14"/>
      <c r="T19" s="14"/>
      <c r="U19" s="14"/>
      <c r="V19" s="15"/>
      <c r="W19" s="14"/>
      <c r="X19" s="14"/>
      <c r="Y19" s="15"/>
      <c r="Z19" s="14"/>
      <c r="AA19" s="14"/>
      <c r="AB19" s="15"/>
      <c r="AC19" s="14"/>
      <c r="AD19" s="14"/>
      <c r="AE19" s="14"/>
      <c r="AF19" s="14"/>
      <c r="AG19" s="14"/>
      <c r="AH19" s="15"/>
      <c r="AI19" s="14"/>
      <c r="AJ19" s="14"/>
      <c r="AK19" s="15"/>
      <c r="AL19" s="14"/>
      <c r="AM19" s="14"/>
      <c r="AN19" s="15"/>
      <c r="AO19" s="14"/>
      <c r="AP19" s="14"/>
      <c r="AQ19" s="15"/>
      <c r="AR19" s="14"/>
      <c r="AS19" s="14"/>
      <c r="AT19" s="15"/>
      <c r="AU19" s="14"/>
      <c r="AV19" s="14"/>
      <c r="AW19" s="15"/>
      <c r="AX19" s="14"/>
      <c r="AY19" s="14"/>
      <c r="AZ19" s="14"/>
      <c r="BA19" s="14">
        <v>702.6</v>
      </c>
      <c r="BB19" s="14">
        <v>288.30029999999999</v>
      </c>
      <c r="BC19" s="14">
        <f t="shared" si="41"/>
        <v>41.033347566182748</v>
      </c>
      <c r="BD19" s="14"/>
      <c r="BE19" s="14"/>
      <c r="BF19" s="15"/>
      <c r="BG19" s="14"/>
      <c r="BH19" s="14"/>
      <c r="BI19" s="15"/>
      <c r="BJ19" s="14"/>
      <c r="BK19" s="15"/>
      <c r="BL19" s="14"/>
      <c r="BM19" s="14"/>
      <c r="BN19" s="14"/>
      <c r="BO19" s="15"/>
      <c r="BP19" s="14"/>
      <c r="BQ19" s="14"/>
      <c r="BR19" s="15"/>
      <c r="BS19" s="14"/>
      <c r="BT19" s="14"/>
      <c r="BU19" s="15"/>
    </row>
    <row r="20" spans="1:73" s="12" customFormat="1" x14ac:dyDescent="0.25">
      <c r="A20" s="154" t="s">
        <v>482</v>
      </c>
      <c r="B20" s="50">
        <f t="shared" si="35"/>
        <v>93.7</v>
      </c>
      <c r="C20" s="50">
        <f t="shared" si="36"/>
        <v>39.97242</v>
      </c>
      <c r="D20" s="14">
        <f t="shared" si="42"/>
        <v>42.66</v>
      </c>
      <c r="E20" s="14"/>
      <c r="F20" s="14"/>
      <c r="G20" s="15"/>
      <c r="H20" s="14"/>
      <c r="I20" s="14"/>
      <c r="J20" s="15"/>
      <c r="K20" s="14"/>
      <c r="L20" s="14"/>
      <c r="M20" s="15"/>
      <c r="N20" s="14"/>
      <c r="O20" s="14"/>
      <c r="P20" s="15"/>
      <c r="Q20" s="14"/>
      <c r="R20" s="14"/>
      <c r="S20" s="14"/>
      <c r="T20" s="14"/>
      <c r="U20" s="14"/>
      <c r="V20" s="15"/>
      <c r="W20" s="14"/>
      <c r="X20" s="14"/>
      <c r="Y20" s="15"/>
      <c r="Z20" s="14"/>
      <c r="AA20" s="14"/>
      <c r="AB20" s="15"/>
      <c r="AC20" s="14"/>
      <c r="AD20" s="14"/>
      <c r="AE20" s="14"/>
      <c r="AF20" s="14"/>
      <c r="AG20" s="14"/>
      <c r="AH20" s="15"/>
      <c r="AI20" s="14"/>
      <c r="AJ20" s="14"/>
      <c r="AK20" s="15"/>
      <c r="AL20" s="14"/>
      <c r="AM20" s="14"/>
      <c r="AN20" s="15"/>
      <c r="AO20" s="14"/>
      <c r="AP20" s="14"/>
      <c r="AQ20" s="15"/>
      <c r="AR20" s="14"/>
      <c r="AS20" s="14"/>
      <c r="AT20" s="15"/>
      <c r="AU20" s="14"/>
      <c r="AV20" s="14"/>
      <c r="AW20" s="15"/>
      <c r="AX20" s="14"/>
      <c r="AY20" s="14"/>
      <c r="AZ20" s="14"/>
      <c r="BA20" s="14">
        <v>93.7</v>
      </c>
      <c r="BB20" s="14">
        <v>39.97242</v>
      </c>
      <c r="BC20" s="14">
        <f t="shared" si="41"/>
        <v>42.66</v>
      </c>
      <c r="BD20" s="14"/>
      <c r="BE20" s="14"/>
      <c r="BF20" s="15"/>
      <c r="BG20" s="14"/>
      <c r="BH20" s="14"/>
      <c r="BI20" s="15"/>
      <c r="BJ20" s="14"/>
      <c r="BK20" s="15"/>
      <c r="BL20" s="14"/>
      <c r="BM20" s="14"/>
      <c r="BN20" s="14"/>
      <c r="BO20" s="15"/>
      <c r="BP20" s="14"/>
      <c r="BQ20" s="14"/>
      <c r="BR20" s="15"/>
      <c r="BS20" s="14"/>
      <c r="BT20" s="14"/>
      <c r="BU20" s="15"/>
    </row>
    <row r="21" spans="1:73" s="12" customFormat="1" x14ac:dyDescent="0.25">
      <c r="A21" s="154" t="s">
        <v>483</v>
      </c>
      <c r="B21" s="50">
        <f t="shared" si="35"/>
        <v>93.7</v>
      </c>
      <c r="C21" s="50">
        <f t="shared" si="36"/>
        <v>33.310360000000003</v>
      </c>
      <c r="D21" s="14">
        <f t="shared" si="42"/>
        <v>35.550010672358596</v>
      </c>
      <c r="E21" s="14"/>
      <c r="F21" s="14"/>
      <c r="G21" s="15"/>
      <c r="H21" s="14"/>
      <c r="I21" s="14"/>
      <c r="J21" s="15"/>
      <c r="K21" s="14"/>
      <c r="L21" s="14"/>
      <c r="M21" s="15"/>
      <c r="N21" s="14"/>
      <c r="O21" s="14"/>
      <c r="P21" s="15"/>
      <c r="Q21" s="14"/>
      <c r="R21" s="14"/>
      <c r="S21" s="14"/>
      <c r="T21" s="14"/>
      <c r="U21" s="14"/>
      <c r="V21" s="15"/>
      <c r="W21" s="14"/>
      <c r="X21" s="14"/>
      <c r="Y21" s="15"/>
      <c r="Z21" s="14"/>
      <c r="AA21" s="14"/>
      <c r="AB21" s="15"/>
      <c r="AC21" s="14"/>
      <c r="AD21" s="14"/>
      <c r="AE21" s="14"/>
      <c r="AF21" s="14"/>
      <c r="AG21" s="14"/>
      <c r="AH21" s="15"/>
      <c r="AI21" s="14"/>
      <c r="AJ21" s="14"/>
      <c r="AK21" s="15"/>
      <c r="AL21" s="14"/>
      <c r="AM21" s="14"/>
      <c r="AN21" s="15"/>
      <c r="AO21" s="14"/>
      <c r="AP21" s="14"/>
      <c r="AQ21" s="15"/>
      <c r="AR21" s="14"/>
      <c r="AS21" s="14"/>
      <c r="AT21" s="15"/>
      <c r="AU21" s="14"/>
      <c r="AV21" s="14"/>
      <c r="AW21" s="15"/>
      <c r="AX21" s="14"/>
      <c r="AY21" s="14"/>
      <c r="AZ21" s="14"/>
      <c r="BA21" s="14">
        <v>93.7</v>
      </c>
      <c r="BB21" s="14">
        <v>33.310360000000003</v>
      </c>
      <c r="BC21" s="14">
        <f t="shared" si="41"/>
        <v>35.550010672358596</v>
      </c>
      <c r="BD21" s="14"/>
      <c r="BE21" s="14"/>
      <c r="BF21" s="15"/>
      <c r="BG21" s="14"/>
      <c r="BH21" s="14"/>
      <c r="BI21" s="15"/>
      <c r="BJ21" s="14"/>
      <c r="BK21" s="15"/>
      <c r="BL21" s="14"/>
      <c r="BM21" s="14"/>
      <c r="BN21" s="14"/>
      <c r="BO21" s="15"/>
      <c r="BP21" s="14"/>
      <c r="BQ21" s="14"/>
      <c r="BR21" s="15"/>
      <c r="BS21" s="14"/>
      <c r="BT21" s="14"/>
      <c r="BU21" s="15"/>
    </row>
    <row r="22" spans="1:73" s="12" customFormat="1" x14ac:dyDescent="0.25">
      <c r="A22" s="154" t="s">
        <v>484</v>
      </c>
      <c r="B22" s="50">
        <f t="shared" si="35"/>
        <v>93.7</v>
      </c>
      <c r="C22" s="50">
        <f t="shared" si="36"/>
        <v>39.972410000000004</v>
      </c>
      <c r="D22" s="14">
        <f t="shared" si="42"/>
        <v>42.659989327641412</v>
      </c>
      <c r="E22" s="14"/>
      <c r="F22" s="14"/>
      <c r="G22" s="15"/>
      <c r="H22" s="14"/>
      <c r="I22" s="14"/>
      <c r="J22" s="15"/>
      <c r="K22" s="14"/>
      <c r="L22" s="14"/>
      <c r="M22" s="15"/>
      <c r="N22" s="14"/>
      <c r="O22" s="14"/>
      <c r="P22" s="15"/>
      <c r="Q22" s="14"/>
      <c r="R22" s="14"/>
      <c r="S22" s="14"/>
      <c r="T22" s="14"/>
      <c r="U22" s="14"/>
      <c r="V22" s="15"/>
      <c r="W22" s="14"/>
      <c r="X22" s="14"/>
      <c r="Y22" s="15"/>
      <c r="Z22" s="14"/>
      <c r="AA22" s="14"/>
      <c r="AB22" s="15"/>
      <c r="AC22" s="14"/>
      <c r="AD22" s="14"/>
      <c r="AE22" s="14"/>
      <c r="AF22" s="14"/>
      <c r="AG22" s="14"/>
      <c r="AH22" s="15"/>
      <c r="AI22" s="14"/>
      <c r="AJ22" s="14"/>
      <c r="AK22" s="15"/>
      <c r="AL22" s="14"/>
      <c r="AM22" s="14"/>
      <c r="AN22" s="15"/>
      <c r="AO22" s="14"/>
      <c r="AP22" s="14"/>
      <c r="AQ22" s="15"/>
      <c r="AR22" s="14"/>
      <c r="AS22" s="14"/>
      <c r="AT22" s="15"/>
      <c r="AU22" s="14"/>
      <c r="AV22" s="14"/>
      <c r="AW22" s="15"/>
      <c r="AX22" s="14"/>
      <c r="AY22" s="14"/>
      <c r="AZ22" s="14"/>
      <c r="BA22" s="14">
        <v>93.7</v>
      </c>
      <c r="BB22" s="14">
        <v>39.972410000000004</v>
      </c>
      <c r="BC22" s="14">
        <f t="shared" si="41"/>
        <v>42.659989327641412</v>
      </c>
      <c r="BD22" s="14"/>
      <c r="BE22" s="14"/>
      <c r="BF22" s="15"/>
      <c r="BG22" s="14"/>
      <c r="BH22" s="14"/>
      <c r="BI22" s="15"/>
      <c r="BJ22" s="14"/>
      <c r="BK22" s="15"/>
      <c r="BL22" s="14"/>
      <c r="BM22" s="14"/>
      <c r="BN22" s="14"/>
      <c r="BO22" s="15"/>
      <c r="BP22" s="14"/>
      <c r="BQ22" s="14"/>
      <c r="BR22" s="15"/>
      <c r="BS22" s="14"/>
      <c r="BT22" s="14"/>
      <c r="BU22" s="15"/>
    </row>
    <row r="23" spans="1:73" s="12" customFormat="1" x14ac:dyDescent="0.25">
      <c r="A23" s="154" t="s">
        <v>485</v>
      </c>
      <c r="B23" s="50">
        <f t="shared" si="35"/>
        <v>93.7</v>
      </c>
      <c r="C23" s="50">
        <f t="shared" si="36"/>
        <v>39.973980000000005</v>
      </c>
      <c r="D23" s="14">
        <f t="shared" si="42"/>
        <v>42.66166488794024</v>
      </c>
      <c r="E23" s="14"/>
      <c r="F23" s="14"/>
      <c r="G23" s="15"/>
      <c r="H23" s="14"/>
      <c r="I23" s="14"/>
      <c r="J23" s="15"/>
      <c r="K23" s="14"/>
      <c r="L23" s="14"/>
      <c r="M23" s="15"/>
      <c r="N23" s="14"/>
      <c r="O23" s="14"/>
      <c r="P23" s="15"/>
      <c r="Q23" s="14"/>
      <c r="R23" s="14"/>
      <c r="S23" s="14"/>
      <c r="T23" s="14"/>
      <c r="U23" s="14"/>
      <c r="V23" s="15"/>
      <c r="W23" s="14"/>
      <c r="X23" s="14"/>
      <c r="Y23" s="15"/>
      <c r="Z23" s="14"/>
      <c r="AA23" s="14"/>
      <c r="AB23" s="15"/>
      <c r="AC23" s="14"/>
      <c r="AD23" s="14"/>
      <c r="AE23" s="14"/>
      <c r="AF23" s="14"/>
      <c r="AG23" s="14"/>
      <c r="AH23" s="15"/>
      <c r="AI23" s="14"/>
      <c r="AJ23" s="14"/>
      <c r="AK23" s="15"/>
      <c r="AL23" s="14"/>
      <c r="AM23" s="14"/>
      <c r="AN23" s="15"/>
      <c r="AO23" s="14"/>
      <c r="AP23" s="14"/>
      <c r="AQ23" s="15"/>
      <c r="AR23" s="14"/>
      <c r="AS23" s="14"/>
      <c r="AT23" s="15"/>
      <c r="AU23" s="14"/>
      <c r="AV23" s="14"/>
      <c r="AW23" s="15"/>
      <c r="AX23" s="14"/>
      <c r="AY23" s="14"/>
      <c r="AZ23" s="14"/>
      <c r="BA23" s="14">
        <v>93.7</v>
      </c>
      <c r="BB23" s="14">
        <v>39.973980000000005</v>
      </c>
      <c r="BC23" s="14">
        <f t="shared" si="41"/>
        <v>42.66166488794024</v>
      </c>
      <c r="BD23" s="14"/>
      <c r="BE23" s="14"/>
      <c r="BF23" s="15"/>
      <c r="BG23" s="14"/>
      <c r="BH23" s="14"/>
      <c r="BI23" s="15"/>
      <c r="BJ23" s="14"/>
      <c r="BK23" s="15"/>
      <c r="BL23" s="14"/>
      <c r="BM23" s="14"/>
      <c r="BN23" s="14"/>
      <c r="BO23" s="15"/>
      <c r="BP23" s="14"/>
      <c r="BQ23" s="14"/>
      <c r="BR23" s="15"/>
      <c r="BS23" s="14"/>
      <c r="BT23" s="14"/>
      <c r="BU23" s="15"/>
    </row>
    <row r="24" spans="1:73" s="12" customFormat="1" x14ac:dyDescent="0.25">
      <c r="A24" s="154" t="s">
        <v>487</v>
      </c>
      <c r="B24" s="50">
        <f t="shared" si="35"/>
        <v>93.7</v>
      </c>
      <c r="C24" s="50">
        <f t="shared" si="36"/>
        <v>39.972430000000003</v>
      </c>
      <c r="D24" s="14">
        <f t="shared" si="42"/>
        <v>42.660010672358595</v>
      </c>
      <c r="E24" s="14"/>
      <c r="F24" s="14"/>
      <c r="G24" s="15"/>
      <c r="H24" s="14"/>
      <c r="I24" s="14"/>
      <c r="J24" s="15"/>
      <c r="K24" s="14"/>
      <c r="L24" s="14"/>
      <c r="M24" s="15"/>
      <c r="N24" s="14"/>
      <c r="O24" s="14"/>
      <c r="P24" s="15"/>
      <c r="Q24" s="14"/>
      <c r="R24" s="14"/>
      <c r="S24" s="14"/>
      <c r="T24" s="14"/>
      <c r="U24" s="14"/>
      <c r="V24" s="15"/>
      <c r="W24" s="14"/>
      <c r="X24" s="14"/>
      <c r="Y24" s="15"/>
      <c r="Z24" s="14"/>
      <c r="AA24" s="14"/>
      <c r="AB24" s="15"/>
      <c r="AC24" s="14"/>
      <c r="AD24" s="14"/>
      <c r="AE24" s="14"/>
      <c r="AF24" s="14"/>
      <c r="AG24" s="14"/>
      <c r="AH24" s="15"/>
      <c r="AI24" s="14"/>
      <c r="AJ24" s="14"/>
      <c r="AK24" s="15"/>
      <c r="AL24" s="14"/>
      <c r="AM24" s="14"/>
      <c r="AN24" s="15"/>
      <c r="AO24" s="14"/>
      <c r="AP24" s="14"/>
      <c r="AQ24" s="15"/>
      <c r="AR24" s="14"/>
      <c r="AS24" s="14"/>
      <c r="AT24" s="15"/>
      <c r="AU24" s="14"/>
      <c r="AV24" s="14"/>
      <c r="AW24" s="15"/>
      <c r="AX24" s="14"/>
      <c r="AY24" s="14"/>
      <c r="AZ24" s="14"/>
      <c r="BA24" s="14">
        <v>93.7</v>
      </c>
      <c r="BB24" s="14">
        <v>39.972430000000003</v>
      </c>
      <c r="BC24" s="14">
        <f t="shared" si="41"/>
        <v>42.660010672358595</v>
      </c>
      <c r="BD24" s="14"/>
      <c r="BE24" s="14"/>
      <c r="BF24" s="15"/>
      <c r="BG24" s="14"/>
      <c r="BH24" s="14"/>
      <c r="BI24" s="15"/>
      <c r="BJ24" s="14"/>
      <c r="BK24" s="15"/>
      <c r="BL24" s="14"/>
      <c r="BM24" s="14"/>
      <c r="BN24" s="14"/>
      <c r="BO24" s="15"/>
      <c r="BP24" s="14"/>
      <c r="BQ24" s="14"/>
      <c r="BR24" s="15"/>
      <c r="BS24" s="14"/>
      <c r="BT24" s="14"/>
      <c r="BU24" s="15"/>
    </row>
    <row r="25" spans="1:73" s="12" customFormat="1" x14ac:dyDescent="0.25">
      <c r="A25" s="154" t="s">
        <v>486</v>
      </c>
      <c r="B25" s="50">
        <f t="shared" si="35"/>
        <v>93.7</v>
      </c>
      <c r="C25" s="50">
        <f t="shared" si="36"/>
        <v>33.31035</v>
      </c>
      <c r="D25" s="14">
        <f t="shared" si="42"/>
        <v>35.549999999999997</v>
      </c>
      <c r="E25" s="14"/>
      <c r="F25" s="14"/>
      <c r="G25" s="15"/>
      <c r="H25" s="14"/>
      <c r="I25" s="14"/>
      <c r="J25" s="15"/>
      <c r="K25" s="14"/>
      <c r="L25" s="14"/>
      <c r="M25" s="15"/>
      <c r="N25" s="14"/>
      <c r="O25" s="14"/>
      <c r="P25" s="15"/>
      <c r="Q25" s="14"/>
      <c r="R25" s="14"/>
      <c r="S25" s="14"/>
      <c r="T25" s="14"/>
      <c r="U25" s="14"/>
      <c r="V25" s="15"/>
      <c r="W25" s="14"/>
      <c r="X25" s="14"/>
      <c r="Y25" s="15"/>
      <c r="Z25" s="14"/>
      <c r="AA25" s="14"/>
      <c r="AB25" s="15"/>
      <c r="AC25" s="14"/>
      <c r="AD25" s="14"/>
      <c r="AE25" s="14"/>
      <c r="AF25" s="14"/>
      <c r="AG25" s="14"/>
      <c r="AH25" s="15"/>
      <c r="AI25" s="14"/>
      <c r="AJ25" s="14"/>
      <c r="AK25" s="15"/>
      <c r="AL25" s="14"/>
      <c r="AM25" s="14"/>
      <c r="AN25" s="15"/>
      <c r="AO25" s="14"/>
      <c r="AP25" s="14"/>
      <c r="AQ25" s="15"/>
      <c r="AR25" s="14"/>
      <c r="AS25" s="14"/>
      <c r="AT25" s="15"/>
      <c r="AU25" s="14"/>
      <c r="AV25" s="14"/>
      <c r="AW25" s="15"/>
      <c r="AX25" s="14"/>
      <c r="AY25" s="14"/>
      <c r="AZ25" s="14"/>
      <c r="BA25" s="14">
        <v>93.7</v>
      </c>
      <c r="BB25" s="14">
        <v>33.31035</v>
      </c>
      <c r="BC25" s="14">
        <f t="shared" si="41"/>
        <v>35.549999999999997</v>
      </c>
      <c r="BD25" s="14"/>
      <c r="BE25" s="14"/>
      <c r="BF25" s="15"/>
      <c r="BG25" s="14"/>
      <c r="BH25" s="14"/>
      <c r="BI25" s="15"/>
      <c r="BJ25" s="14"/>
      <c r="BK25" s="15"/>
      <c r="BL25" s="14"/>
      <c r="BM25" s="14"/>
      <c r="BN25" s="14"/>
      <c r="BO25" s="15"/>
      <c r="BP25" s="14"/>
      <c r="BQ25" s="14"/>
      <c r="BR25" s="15"/>
      <c r="BS25" s="14"/>
      <c r="BT25" s="14"/>
      <c r="BU25" s="15"/>
    </row>
    <row r="26" spans="1:73" s="28" customFormat="1" ht="31.5" x14ac:dyDescent="0.25">
      <c r="A26" s="78" t="s">
        <v>313</v>
      </c>
      <c r="B26" s="81">
        <f t="shared" si="35"/>
        <v>406162.6999999999</v>
      </c>
      <c r="C26" s="81">
        <f t="shared" si="36"/>
        <v>223773.38866999999</v>
      </c>
      <c r="D26" s="84">
        <f t="shared" ref="D26" si="43">C26/B26*100</f>
        <v>55.094519676474484</v>
      </c>
      <c r="E26" s="84">
        <f>SUM(E27:E39)</f>
        <v>1073.2</v>
      </c>
      <c r="F26" s="84">
        <f t="shared" ref="F26:BN26" si="44">SUM(F27:F39)</f>
        <v>422.577</v>
      </c>
      <c r="G26" s="84">
        <f t="shared" si="16"/>
        <v>39.375419306746181</v>
      </c>
      <c r="H26" s="84">
        <f t="shared" si="44"/>
        <v>319.39999999999998</v>
      </c>
      <c r="I26" s="84">
        <f t="shared" si="44"/>
        <v>142.52410999999998</v>
      </c>
      <c r="J26" s="84">
        <f t="shared" si="17"/>
        <v>44.622451471509081</v>
      </c>
      <c r="K26" s="84">
        <f t="shared" si="44"/>
        <v>5227.5</v>
      </c>
      <c r="L26" s="84">
        <f t="shared" si="44"/>
        <v>2035.625</v>
      </c>
      <c r="M26" s="84">
        <f t="shared" si="18"/>
        <v>38.940698230511714</v>
      </c>
      <c r="N26" s="84">
        <f t="shared" si="44"/>
        <v>0</v>
      </c>
      <c r="O26" s="84">
        <f t="shared" si="44"/>
        <v>0</v>
      </c>
      <c r="P26" s="84"/>
      <c r="Q26" s="84">
        <f t="shared" si="44"/>
        <v>615.70000000000005</v>
      </c>
      <c r="R26" s="84">
        <f t="shared" si="44"/>
        <v>0</v>
      </c>
      <c r="S26" s="84"/>
      <c r="T26" s="84">
        <f t="shared" si="44"/>
        <v>5778</v>
      </c>
      <c r="U26" s="84">
        <f t="shared" si="44"/>
        <v>2516.54025</v>
      </c>
      <c r="V26" s="84">
        <f t="shared" si="20"/>
        <v>43.553829179646932</v>
      </c>
      <c r="W26" s="84">
        <f t="shared" si="44"/>
        <v>269.3</v>
      </c>
      <c r="X26" s="84">
        <f t="shared" si="44"/>
        <v>119.31286999999999</v>
      </c>
      <c r="Y26" s="84">
        <f t="shared" si="21"/>
        <v>44.304816190122537</v>
      </c>
      <c r="Z26" s="84">
        <f t="shared" si="44"/>
        <v>356108</v>
      </c>
      <c r="AA26" s="84">
        <f t="shared" si="44"/>
        <v>197756.24321000002</v>
      </c>
      <c r="AB26" s="84">
        <f t="shared" si="22"/>
        <v>55.532659533063011</v>
      </c>
      <c r="AC26" s="84">
        <f t="shared" si="44"/>
        <v>930.8</v>
      </c>
      <c r="AD26" s="84">
        <f t="shared" si="44"/>
        <v>318.31045</v>
      </c>
      <c r="AE26" s="82">
        <f t="shared" si="23"/>
        <v>34.197512892135798</v>
      </c>
      <c r="AF26" s="84">
        <f t="shared" si="44"/>
        <v>0</v>
      </c>
      <c r="AG26" s="84">
        <f t="shared" si="44"/>
        <v>0</v>
      </c>
      <c r="AH26" s="84"/>
      <c r="AI26" s="84">
        <f t="shared" si="44"/>
        <v>310.3</v>
      </c>
      <c r="AJ26" s="84">
        <f t="shared" si="44"/>
        <v>142.33299</v>
      </c>
      <c r="AK26" s="84">
        <f t="shared" si="24"/>
        <v>45.869477924589106</v>
      </c>
      <c r="AL26" s="84">
        <f t="shared" si="44"/>
        <v>4492.2</v>
      </c>
      <c r="AM26" s="84">
        <f t="shared" si="44"/>
        <v>2883.067</v>
      </c>
      <c r="AN26" s="84">
        <f t="shared" si="25"/>
        <v>64.179399848626502</v>
      </c>
      <c r="AO26" s="84">
        <f t="shared" si="44"/>
        <v>620.5</v>
      </c>
      <c r="AP26" s="84">
        <f t="shared" si="44"/>
        <v>219.27260999999999</v>
      </c>
      <c r="AQ26" s="84">
        <f t="shared" si="26"/>
        <v>35.338051571313457</v>
      </c>
      <c r="AR26" s="84">
        <f t="shared" si="44"/>
        <v>310.3</v>
      </c>
      <c r="AS26" s="84">
        <f t="shared" si="44"/>
        <v>143.78579999999999</v>
      </c>
      <c r="AT26" s="84">
        <f t="shared" si="27"/>
        <v>46.337673219465032</v>
      </c>
      <c r="AU26" s="84">
        <f t="shared" si="44"/>
        <v>2028.1</v>
      </c>
      <c r="AV26" s="84">
        <f t="shared" si="44"/>
        <v>1014</v>
      </c>
      <c r="AW26" s="84">
        <f t="shared" si="28"/>
        <v>49.997534638331445</v>
      </c>
      <c r="AX26" s="84">
        <f t="shared" si="44"/>
        <v>0</v>
      </c>
      <c r="AY26" s="84">
        <f t="shared" si="44"/>
        <v>0</v>
      </c>
      <c r="AZ26" s="84">
        <f t="shared" si="44"/>
        <v>0</v>
      </c>
      <c r="BA26" s="84">
        <f t="shared" si="44"/>
        <v>2014.3000000000002</v>
      </c>
      <c r="BB26" s="84">
        <f t="shared" si="44"/>
        <v>510.27487000000002</v>
      </c>
      <c r="BC26" s="82">
        <f t="shared" si="41"/>
        <v>25.332615300600704</v>
      </c>
      <c r="BD26" s="84">
        <f t="shared" si="44"/>
        <v>310.3</v>
      </c>
      <c r="BE26" s="84">
        <f t="shared" si="44"/>
        <v>122.00917999999999</v>
      </c>
      <c r="BF26" s="84">
        <f t="shared" si="29"/>
        <v>39.319748630357715</v>
      </c>
      <c r="BG26" s="84">
        <f t="shared" si="44"/>
        <v>620.5</v>
      </c>
      <c r="BH26" s="84">
        <f t="shared" si="44"/>
        <v>163.64351000000002</v>
      </c>
      <c r="BI26" s="84">
        <f t="shared" si="30"/>
        <v>26.372846091861408</v>
      </c>
      <c r="BJ26" s="84">
        <f t="shared" si="44"/>
        <v>25102.3</v>
      </c>
      <c r="BK26" s="84">
        <f t="shared" si="44"/>
        <v>15263.86982</v>
      </c>
      <c r="BL26" s="84">
        <f t="shared" si="31"/>
        <v>60.806658433689343</v>
      </c>
      <c r="BM26" s="84">
        <f t="shared" si="44"/>
        <v>32</v>
      </c>
      <c r="BN26" s="84">
        <f t="shared" si="44"/>
        <v>0</v>
      </c>
      <c r="BO26" s="84">
        <f t="shared" si="32"/>
        <v>0</v>
      </c>
      <c r="BP26" s="84"/>
      <c r="BQ26" s="84"/>
      <c r="BR26" s="84"/>
      <c r="BS26" s="84"/>
      <c r="BT26" s="84"/>
      <c r="BU26" s="84"/>
    </row>
    <row r="27" spans="1:73" s="12" customFormat="1" x14ac:dyDescent="0.25">
      <c r="A27" s="153" t="s">
        <v>312</v>
      </c>
      <c r="B27" s="50">
        <f t="shared" si="35"/>
        <v>404148.39999999991</v>
      </c>
      <c r="C27" s="50">
        <f t="shared" si="36"/>
        <v>223263.11379999999</v>
      </c>
      <c r="D27" s="15">
        <f t="shared" si="0"/>
        <v>55.242854802839759</v>
      </c>
      <c r="E27" s="15">
        <v>1073.2</v>
      </c>
      <c r="F27" s="15">
        <v>422.577</v>
      </c>
      <c r="G27" s="15">
        <f t="shared" si="16"/>
        <v>39.375419306746181</v>
      </c>
      <c r="H27" s="15">
        <v>319.39999999999998</v>
      </c>
      <c r="I27" s="15">
        <v>142.52410999999998</v>
      </c>
      <c r="J27" s="15">
        <f t="shared" si="17"/>
        <v>44.622451471509081</v>
      </c>
      <c r="K27" s="15">
        <v>5227.5</v>
      </c>
      <c r="L27" s="15">
        <v>2035.625</v>
      </c>
      <c r="M27" s="15">
        <f t="shared" si="18"/>
        <v>38.940698230511714</v>
      </c>
      <c r="N27" s="15"/>
      <c r="O27" s="15">
        <v>0</v>
      </c>
      <c r="P27" s="15"/>
      <c r="Q27" s="15">
        <v>615.70000000000005</v>
      </c>
      <c r="R27" s="15"/>
      <c r="S27" s="15"/>
      <c r="T27" s="15">
        <v>5778</v>
      </c>
      <c r="U27" s="15">
        <v>2516.54025</v>
      </c>
      <c r="V27" s="15">
        <f t="shared" si="20"/>
        <v>43.553829179646932</v>
      </c>
      <c r="W27" s="15">
        <v>269.3</v>
      </c>
      <c r="X27" s="15">
        <v>119.31286999999999</v>
      </c>
      <c r="Y27" s="15">
        <f t="shared" si="21"/>
        <v>44.304816190122537</v>
      </c>
      <c r="Z27" s="15">
        <v>356108</v>
      </c>
      <c r="AA27" s="15">
        <v>197756.24321000002</v>
      </c>
      <c r="AB27" s="15">
        <f t="shared" si="22"/>
        <v>55.532659533063011</v>
      </c>
      <c r="AC27" s="15">
        <v>930.8</v>
      </c>
      <c r="AD27" s="15">
        <v>318.31045</v>
      </c>
      <c r="AE27" s="14">
        <f t="shared" si="23"/>
        <v>34.197512892135798</v>
      </c>
      <c r="AF27" s="14"/>
      <c r="AG27" s="15"/>
      <c r="AH27" s="15"/>
      <c r="AI27" s="15">
        <v>310.3</v>
      </c>
      <c r="AJ27" s="15">
        <v>142.33299</v>
      </c>
      <c r="AK27" s="15">
        <f t="shared" si="24"/>
        <v>45.869477924589106</v>
      </c>
      <c r="AL27" s="15">
        <v>4492.2</v>
      </c>
      <c r="AM27" s="15">
        <v>2883.067</v>
      </c>
      <c r="AN27" s="15">
        <f t="shared" si="25"/>
        <v>64.179399848626502</v>
      </c>
      <c r="AO27" s="15">
        <v>620.5</v>
      </c>
      <c r="AP27" s="15">
        <v>219.27260999999999</v>
      </c>
      <c r="AQ27" s="15">
        <f t="shared" si="26"/>
        <v>35.338051571313457</v>
      </c>
      <c r="AR27" s="15">
        <v>310.3</v>
      </c>
      <c r="AS27" s="15">
        <v>143.78579999999999</v>
      </c>
      <c r="AT27" s="15">
        <f t="shared" si="27"/>
        <v>46.337673219465032</v>
      </c>
      <c r="AU27" s="15">
        <v>2028.1</v>
      </c>
      <c r="AV27" s="15">
        <v>1014</v>
      </c>
      <c r="AW27" s="15">
        <f t="shared" si="28"/>
        <v>49.997534638331445</v>
      </c>
      <c r="AX27" s="15"/>
      <c r="AY27" s="15"/>
      <c r="AZ27" s="15"/>
      <c r="BA27" s="15"/>
      <c r="BB27" s="15"/>
      <c r="BC27" s="14"/>
      <c r="BD27" s="15">
        <v>310.3</v>
      </c>
      <c r="BE27" s="15">
        <v>122.00917999999999</v>
      </c>
      <c r="BF27" s="15">
        <f t="shared" si="29"/>
        <v>39.319748630357715</v>
      </c>
      <c r="BG27" s="15">
        <v>620.5</v>
      </c>
      <c r="BH27" s="15">
        <v>163.64351000000002</v>
      </c>
      <c r="BI27" s="15">
        <f t="shared" si="30"/>
        <v>26.372846091861408</v>
      </c>
      <c r="BJ27" s="15">
        <v>25102.3</v>
      </c>
      <c r="BK27" s="15">
        <v>15263.86982</v>
      </c>
      <c r="BL27" s="15">
        <f t="shared" si="31"/>
        <v>60.806658433689343</v>
      </c>
      <c r="BM27" s="15">
        <v>32</v>
      </c>
      <c r="BN27" s="15"/>
      <c r="BO27" s="15">
        <f t="shared" si="32"/>
        <v>0</v>
      </c>
      <c r="BP27" s="15"/>
      <c r="BQ27" s="15"/>
      <c r="BR27" s="15"/>
      <c r="BS27" s="15"/>
      <c r="BT27" s="15"/>
      <c r="BU27" s="15"/>
    </row>
    <row r="28" spans="1:73" s="12" customFormat="1" x14ac:dyDescent="0.25">
      <c r="A28" s="154" t="s">
        <v>497</v>
      </c>
      <c r="B28" s="50">
        <f t="shared" si="35"/>
        <v>1171.0999999999999</v>
      </c>
      <c r="C28" s="50">
        <f t="shared" si="36"/>
        <v>186.36126000000002</v>
      </c>
      <c r="D28" s="14">
        <f>C28/B28*100</f>
        <v>15.913351549824952</v>
      </c>
      <c r="E28" s="14"/>
      <c r="F28" s="14"/>
      <c r="G28" s="15"/>
      <c r="H28" s="14"/>
      <c r="I28" s="15"/>
      <c r="J28" s="15"/>
      <c r="K28" s="14"/>
      <c r="L28" s="15"/>
      <c r="M28" s="15"/>
      <c r="N28" s="14"/>
      <c r="O28" s="14"/>
      <c r="P28" s="15"/>
      <c r="Q28" s="14"/>
      <c r="R28" s="14"/>
      <c r="S28" s="14"/>
      <c r="T28" s="14"/>
      <c r="U28" s="14"/>
      <c r="V28" s="15"/>
      <c r="W28" s="14"/>
      <c r="X28" s="14"/>
      <c r="Y28" s="15"/>
      <c r="Z28" s="15"/>
      <c r="AA28" s="15"/>
      <c r="AB28" s="15"/>
      <c r="AC28" s="14"/>
      <c r="AD28" s="14"/>
      <c r="AE28" s="14"/>
      <c r="AF28" s="14"/>
      <c r="AG28" s="14"/>
      <c r="AH28" s="15"/>
      <c r="AI28" s="14"/>
      <c r="AJ28" s="14"/>
      <c r="AK28" s="15"/>
      <c r="AL28" s="14"/>
      <c r="AM28" s="14"/>
      <c r="AN28" s="15"/>
      <c r="AO28" s="14"/>
      <c r="AP28" s="14"/>
      <c r="AQ28" s="15"/>
      <c r="AR28" s="14"/>
      <c r="AS28" s="14"/>
      <c r="AT28" s="15"/>
      <c r="AU28" s="14"/>
      <c r="AV28" s="14"/>
      <c r="AW28" s="15"/>
      <c r="AX28" s="14"/>
      <c r="AY28" s="14"/>
      <c r="AZ28" s="14"/>
      <c r="BA28" s="14">
        <v>1171.0999999999999</v>
      </c>
      <c r="BB28" s="14">
        <v>186.36126000000002</v>
      </c>
      <c r="BC28" s="14">
        <f>BB28/BA28*100</f>
        <v>15.913351549824952</v>
      </c>
      <c r="BD28" s="14"/>
      <c r="BE28" s="14"/>
      <c r="BF28" s="15"/>
      <c r="BG28" s="14"/>
      <c r="BH28" s="14"/>
      <c r="BI28" s="15"/>
      <c r="BJ28" s="14"/>
      <c r="BK28" s="14"/>
      <c r="BL28" s="15"/>
      <c r="BM28" s="14"/>
      <c r="BN28" s="14"/>
      <c r="BO28" s="15"/>
      <c r="BP28" s="14"/>
      <c r="BQ28" s="14"/>
      <c r="BR28" s="15"/>
      <c r="BS28" s="14"/>
      <c r="BT28" s="14"/>
      <c r="BU28" s="15"/>
    </row>
    <row r="29" spans="1:73" s="12" customFormat="1" x14ac:dyDescent="0.25">
      <c r="A29" s="154" t="s">
        <v>315</v>
      </c>
      <c r="B29" s="50">
        <f t="shared" si="35"/>
        <v>93.7</v>
      </c>
      <c r="C29" s="50">
        <f t="shared" si="36"/>
        <v>39.052720000000001</v>
      </c>
      <c r="D29" s="14">
        <f>C29/B29*100</f>
        <v>41.678463180362861</v>
      </c>
      <c r="E29" s="14"/>
      <c r="F29" s="14"/>
      <c r="G29" s="15"/>
      <c r="H29" s="14"/>
      <c r="I29" s="15"/>
      <c r="J29" s="15"/>
      <c r="K29" s="14"/>
      <c r="L29" s="15"/>
      <c r="M29" s="15"/>
      <c r="N29" s="14"/>
      <c r="O29" s="14"/>
      <c r="P29" s="15"/>
      <c r="Q29" s="14"/>
      <c r="R29" s="14"/>
      <c r="S29" s="14"/>
      <c r="T29" s="14"/>
      <c r="U29" s="14"/>
      <c r="V29" s="15"/>
      <c r="W29" s="14"/>
      <c r="X29" s="14"/>
      <c r="Y29" s="15"/>
      <c r="Z29" s="15"/>
      <c r="AA29" s="15"/>
      <c r="AB29" s="15"/>
      <c r="AC29" s="14"/>
      <c r="AD29" s="14"/>
      <c r="AE29" s="14"/>
      <c r="AF29" s="14"/>
      <c r="AG29" s="14"/>
      <c r="AH29" s="15"/>
      <c r="AI29" s="14"/>
      <c r="AJ29" s="14"/>
      <c r="AK29" s="15"/>
      <c r="AL29" s="14"/>
      <c r="AM29" s="14"/>
      <c r="AN29" s="15"/>
      <c r="AO29" s="14"/>
      <c r="AP29" s="14"/>
      <c r="AQ29" s="15"/>
      <c r="AR29" s="14"/>
      <c r="AS29" s="14"/>
      <c r="AT29" s="15"/>
      <c r="AU29" s="14"/>
      <c r="AV29" s="14"/>
      <c r="AW29" s="15"/>
      <c r="AX29" s="14"/>
      <c r="AY29" s="14"/>
      <c r="AZ29" s="14"/>
      <c r="BA29" s="14">
        <v>93.7</v>
      </c>
      <c r="BB29" s="14">
        <v>39.052720000000001</v>
      </c>
      <c r="BC29" s="14">
        <f>BB29/BA29*100</f>
        <v>41.678463180362861</v>
      </c>
      <c r="BD29" s="14"/>
      <c r="BE29" s="14"/>
      <c r="BF29" s="15"/>
      <c r="BG29" s="14"/>
      <c r="BH29" s="14"/>
      <c r="BI29" s="15"/>
      <c r="BJ29" s="14"/>
      <c r="BK29" s="14"/>
      <c r="BL29" s="15"/>
      <c r="BM29" s="14"/>
      <c r="BN29" s="14"/>
      <c r="BO29" s="15"/>
      <c r="BP29" s="14"/>
      <c r="BQ29" s="14"/>
      <c r="BR29" s="15"/>
      <c r="BS29" s="14"/>
      <c r="BT29" s="14"/>
      <c r="BU29" s="15"/>
    </row>
    <row r="30" spans="1:73" s="12" customFormat="1" x14ac:dyDescent="0.25">
      <c r="A30" s="154" t="s">
        <v>495</v>
      </c>
      <c r="B30" s="50">
        <f t="shared" si="35"/>
        <v>0</v>
      </c>
      <c r="C30" s="50">
        <f t="shared" si="36"/>
        <v>0</v>
      </c>
      <c r="D30" s="14"/>
      <c r="E30" s="14"/>
      <c r="F30" s="14"/>
      <c r="G30" s="15"/>
      <c r="H30" s="14"/>
      <c r="I30" s="15"/>
      <c r="J30" s="15"/>
      <c r="K30" s="14"/>
      <c r="L30" s="15"/>
      <c r="M30" s="15"/>
      <c r="N30" s="14"/>
      <c r="O30" s="14"/>
      <c r="P30" s="15"/>
      <c r="Q30" s="14"/>
      <c r="R30" s="14"/>
      <c r="S30" s="14"/>
      <c r="T30" s="14"/>
      <c r="U30" s="14"/>
      <c r="V30" s="15"/>
      <c r="W30" s="14"/>
      <c r="X30" s="14"/>
      <c r="Y30" s="15"/>
      <c r="Z30" s="15"/>
      <c r="AA30" s="15"/>
      <c r="AB30" s="15"/>
      <c r="AC30" s="14"/>
      <c r="AD30" s="14"/>
      <c r="AE30" s="14"/>
      <c r="AF30" s="14"/>
      <c r="AG30" s="14"/>
      <c r="AH30" s="15"/>
      <c r="AI30" s="14"/>
      <c r="AJ30" s="14"/>
      <c r="AK30" s="15"/>
      <c r="AL30" s="14"/>
      <c r="AM30" s="14"/>
      <c r="AN30" s="15"/>
      <c r="AO30" s="14"/>
      <c r="AP30" s="14"/>
      <c r="AQ30" s="15"/>
      <c r="AR30" s="14"/>
      <c r="AS30" s="14"/>
      <c r="AT30" s="15"/>
      <c r="AU30" s="14"/>
      <c r="AV30" s="14"/>
      <c r="AW30" s="15"/>
      <c r="AX30" s="14"/>
      <c r="AY30" s="14"/>
      <c r="AZ30" s="14"/>
      <c r="BA30" s="14"/>
      <c r="BB30" s="14"/>
      <c r="BC30" s="14"/>
      <c r="BD30" s="14"/>
      <c r="BE30" s="14"/>
      <c r="BF30" s="15"/>
      <c r="BG30" s="14"/>
      <c r="BH30" s="14"/>
      <c r="BI30" s="15"/>
      <c r="BJ30" s="14"/>
      <c r="BK30" s="14"/>
      <c r="BL30" s="15"/>
      <c r="BM30" s="14"/>
      <c r="BN30" s="14"/>
      <c r="BO30" s="15"/>
      <c r="BP30" s="14"/>
      <c r="BQ30" s="14"/>
      <c r="BR30" s="15"/>
      <c r="BS30" s="14"/>
      <c r="BT30" s="14"/>
      <c r="BU30" s="15"/>
    </row>
    <row r="31" spans="1:73" s="12" customFormat="1" x14ac:dyDescent="0.25">
      <c r="A31" s="154" t="s">
        <v>316</v>
      </c>
      <c r="B31" s="50">
        <f t="shared" si="35"/>
        <v>234.2</v>
      </c>
      <c r="C31" s="50">
        <f t="shared" si="36"/>
        <v>96.12321</v>
      </c>
      <c r="D31" s="14">
        <f>C31/B31*100</f>
        <v>41.043215200683179</v>
      </c>
      <c r="E31" s="14"/>
      <c r="F31" s="14"/>
      <c r="G31" s="15"/>
      <c r="H31" s="14"/>
      <c r="I31" s="15"/>
      <c r="J31" s="15"/>
      <c r="K31" s="14"/>
      <c r="L31" s="15"/>
      <c r="M31" s="15"/>
      <c r="N31" s="14"/>
      <c r="O31" s="14"/>
      <c r="P31" s="15"/>
      <c r="Q31" s="14"/>
      <c r="R31" s="14"/>
      <c r="S31" s="14"/>
      <c r="T31" s="14"/>
      <c r="U31" s="14"/>
      <c r="V31" s="15"/>
      <c r="W31" s="14"/>
      <c r="X31" s="14"/>
      <c r="Y31" s="15"/>
      <c r="Z31" s="15"/>
      <c r="AA31" s="15"/>
      <c r="AB31" s="15"/>
      <c r="AC31" s="14"/>
      <c r="AD31" s="14"/>
      <c r="AE31" s="14"/>
      <c r="AF31" s="14"/>
      <c r="AG31" s="14"/>
      <c r="AH31" s="15"/>
      <c r="AI31" s="14"/>
      <c r="AJ31" s="14"/>
      <c r="AK31" s="15"/>
      <c r="AL31" s="14"/>
      <c r="AM31" s="14"/>
      <c r="AN31" s="15"/>
      <c r="AO31" s="14"/>
      <c r="AP31" s="14"/>
      <c r="AQ31" s="15"/>
      <c r="AR31" s="14"/>
      <c r="AS31" s="14"/>
      <c r="AT31" s="15"/>
      <c r="AU31" s="14"/>
      <c r="AV31" s="14"/>
      <c r="AW31" s="15"/>
      <c r="AX31" s="14"/>
      <c r="AY31" s="14"/>
      <c r="AZ31" s="14"/>
      <c r="BA31" s="14">
        <v>234.2</v>
      </c>
      <c r="BB31" s="14">
        <v>96.12321</v>
      </c>
      <c r="BC31" s="14">
        <f>BB31/BA31*100</f>
        <v>41.043215200683179</v>
      </c>
      <c r="BD31" s="14"/>
      <c r="BE31" s="14"/>
      <c r="BF31" s="15"/>
      <c r="BG31" s="14"/>
      <c r="BH31" s="14"/>
      <c r="BI31" s="15"/>
      <c r="BJ31" s="14"/>
      <c r="BK31" s="14"/>
      <c r="BL31" s="15"/>
      <c r="BM31" s="14"/>
      <c r="BN31" s="14"/>
      <c r="BO31" s="15"/>
      <c r="BP31" s="14"/>
      <c r="BQ31" s="14"/>
      <c r="BR31" s="15"/>
      <c r="BS31" s="14"/>
      <c r="BT31" s="14"/>
      <c r="BU31" s="15"/>
    </row>
    <row r="32" spans="1:73" s="12" customFormat="1" x14ac:dyDescent="0.25">
      <c r="A32" s="154" t="s">
        <v>494</v>
      </c>
      <c r="B32" s="50">
        <f t="shared" si="35"/>
        <v>93.7</v>
      </c>
      <c r="C32" s="50">
        <f t="shared" si="36"/>
        <v>34.282940000000004</v>
      </c>
      <c r="D32" s="14">
        <f>C32/B32*100</f>
        <v>36.58798292422626</v>
      </c>
      <c r="E32" s="14"/>
      <c r="F32" s="14"/>
      <c r="G32" s="15"/>
      <c r="H32" s="14"/>
      <c r="I32" s="15"/>
      <c r="J32" s="15"/>
      <c r="K32" s="14"/>
      <c r="L32" s="15"/>
      <c r="M32" s="15"/>
      <c r="N32" s="14"/>
      <c r="O32" s="14"/>
      <c r="P32" s="15"/>
      <c r="Q32" s="14"/>
      <c r="R32" s="14"/>
      <c r="S32" s="14"/>
      <c r="T32" s="14"/>
      <c r="U32" s="14"/>
      <c r="V32" s="15"/>
      <c r="W32" s="14"/>
      <c r="X32" s="14"/>
      <c r="Y32" s="15"/>
      <c r="Z32" s="15"/>
      <c r="AA32" s="15"/>
      <c r="AB32" s="15"/>
      <c r="AC32" s="14"/>
      <c r="AD32" s="14"/>
      <c r="AE32" s="14"/>
      <c r="AF32" s="14"/>
      <c r="AG32" s="14"/>
      <c r="AH32" s="15"/>
      <c r="AI32" s="14"/>
      <c r="AJ32" s="14"/>
      <c r="AK32" s="15"/>
      <c r="AL32" s="14"/>
      <c r="AM32" s="14"/>
      <c r="AN32" s="15"/>
      <c r="AO32" s="14"/>
      <c r="AP32" s="14"/>
      <c r="AQ32" s="15"/>
      <c r="AR32" s="14"/>
      <c r="AS32" s="14"/>
      <c r="AT32" s="15"/>
      <c r="AU32" s="14"/>
      <c r="AV32" s="14"/>
      <c r="AW32" s="15"/>
      <c r="AX32" s="14"/>
      <c r="AY32" s="14"/>
      <c r="AZ32" s="14"/>
      <c r="BA32" s="14">
        <v>93.7</v>
      </c>
      <c r="BB32" s="14">
        <v>34.282940000000004</v>
      </c>
      <c r="BC32" s="14">
        <f>BB32/BA32*100</f>
        <v>36.58798292422626</v>
      </c>
      <c r="BD32" s="14"/>
      <c r="BE32" s="14"/>
      <c r="BF32" s="15"/>
      <c r="BG32" s="14"/>
      <c r="BH32" s="14"/>
      <c r="BI32" s="15"/>
      <c r="BJ32" s="14"/>
      <c r="BK32" s="14"/>
      <c r="BL32" s="15"/>
      <c r="BM32" s="14"/>
      <c r="BN32" s="14"/>
      <c r="BO32" s="15"/>
      <c r="BP32" s="14"/>
      <c r="BQ32" s="14"/>
      <c r="BR32" s="15"/>
      <c r="BS32" s="14"/>
      <c r="BT32" s="14"/>
      <c r="BU32" s="15"/>
    </row>
    <row r="33" spans="1:73" s="12" customFormat="1" x14ac:dyDescent="0.25">
      <c r="A33" s="154" t="s">
        <v>493</v>
      </c>
      <c r="B33" s="50">
        <f t="shared" si="35"/>
        <v>234.2</v>
      </c>
      <c r="C33" s="50">
        <f t="shared" si="36"/>
        <v>85.727999999999994</v>
      </c>
      <c r="D33" s="14">
        <f>C33/B33*100</f>
        <v>36.604611443210935</v>
      </c>
      <c r="E33" s="14"/>
      <c r="F33" s="14"/>
      <c r="G33" s="15"/>
      <c r="H33" s="14"/>
      <c r="I33" s="15"/>
      <c r="J33" s="15"/>
      <c r="K33" s="14"/>
      <c r="L33" s="15"/>
      <c r="M33" s="15"/>
      <c r="N33" s="14"/>
      <c r="O33" s="14"/>
      <c r="P33" s="15"/>
      <c r="Q33" s="14"/>
      <c r="R33" s="14"/>
      <c r="S33" s="14"/>
      <c r="T33" s="14"/>
      <c r="U33" s="14"/>
      <c r="V33" s="15"/>
      <c r="W33" s="14"/>
      <c r="X33" s="14"/>
      <c r="Y33" s="15"/>
      <c r="Z33" s="15"/>
      <c r="AA33" s="15"/>
      <c r="AB33" s="15"/>
      <c r="AC33" s="14"/>
      <c r="AD33" s="14"/>
      <c r="AE33" s="14"/>
      <c r="AF33" s="14"/>
      <c r="AG33" s="14"/>
      <c r="AH33" s="15"/>
      <c r="AI33" s="14"/>
      <c r="AJ33" s="14"/>
      <c r="AK33" s="15"/>
      <c r="AL33" s="14"/>
      <c r="AM33" s="14"/>
      <c r="AN33" s="15"/>
      <c r="AO33" s="14"/>
      <c r="AP33" s="14"/>
      <c r="AQ33" s="15"/>
      <c r="AR33" s="14"/>
      <c r="AS33" s="14"/>
      <c r="AT33" s="15"/>
      <c r="AU33" s="14"/>
      <c r="AV33" s="14"/>
      <c r="AW33" s="15"/>
      <c r="AX33" s="14"/>
      <c r="AY33" s="14"/>
      <c r="AZ33" s="14"/>
      <c r="BA33" s="14">
        <v>234.2</v>
      </c>
      <c r="BB33" s="14">
        <v>85.727999999999994</v>
      </c>
      <c r="BC33" s="14">
        <f>BB33/BA33*100</f>
        <v>36.604611443210935</v>
      </c>
      <c r="BD33" s="14"/>
      <c r="BE33" s="14"/>
      <c r="BF33" s="15"/>
      <c r="BG33" s="14"/>
      <c r="BH33" s="14"/>
      <c r="BI33" s="15"/>
      <c r="BJ33" s="14"/>
      <c r="BK33" s="14"/>
      <c r="BL33" s="15"/>
      <c r="BM33" s="14"/>
      <c r="BN33" s="14"/>
      <c r="BO33" s="15"/>
      <c r="BP33" s="14"/>
      <c r="BQ33" s="14"/>
      <c r="BR33" s="15"/>
      <c r="BS33" s="14"/>
      <c r="BT33" s="14"/>
      <c r="BU33" s="15"/>
    </row>
    <row r="34" spans="1:73" s="12" customFormat="1" x14ac:dyDescent="0.25">
      <c r="A34" s="154" t="s">
        <v>496</v>
      </c>
      <c r="B34" s="50">
        <f t="shared" si="35"/>
        <v>93.7</v>
      </c>
      <c r="C34" s="50">
        <f t="shared" si="36"/>
        <v>34.330940000000005</v>
      </c>
      <c r="D34" s="14">
        <f>C34/B34*100</f>
        <v>36.639210245464255</v>
      </c>
      <c r="E34" s="14"/>
      <c r="F34" s="14"/>
      <c r="G34" s="15"/>
      <c r="H34" s="14"/>
      <c r="I34" s="15"/>
      <c r="J34" s="15"/>
      <c r="K34" s="14"/>
      <c r="L34" s="15"/>
      <c r="M34" s="15"/>
      <c r="N34" s="14"/>
      <c r="O34" s="14"/>
      <c r="P34" s="15"/>
      <c r="Q34" s="14"/>
      <c r="R34" s="14"/>
      <c r="S34" s="14"/>
      <c r="T34" s="14"/>
      <c r="U34" s="14"/>
      <c r="V34" s="15"/>
      <c r="W34" s="14"/>
      <c r="X34" s="14"/>
      <c r="Y34" s="15"/>
      <c r="Z34" s="15"/>
      <c r="AA34" s="15"/>
      <c r="AB34" s="15"/>
      <c r="AC34" s="14"/>
      <c r="AD34" s="14"/>
      <c r="AE34" s="14"/>
      <c r="AF34" s="14"/>
      <c r="AG34" s="14"/>
      <c r="AH34" s="15"/>
      <c r="AI34" s="14"/>
      <c r="AJ34" s="14"/>
      <c r="AK34" s="15"/>
      <c r="AL34" s="14"/>
      <c r="AM34" s="14"/>
      <c r="AN34" s="15"/>
      <c r="AO34" s="14"/>
      <c r="AP34" s="14"/>
      <c r="AQ34" s="15"/>
      <c r="AR34" s="14"/>
      <c r="AS34" s="14"/>
      <c r="AT34" s="15"/>
      <c r="AU34" s="14"/>
      <c r="AV34" s="14"/>
      <c r="AW34" s="15"/>
      <c r="AX34" s="14"/>
      <c r="AY34" s="14"/>
      <c r="AZ34" s="14"/>
      <c r="BA34" s="14">
        <v>93.7</v>
      </c>
      <c r="BB34" s="14">
        <v>34.330940000000005</v>
      </c>
      <c r="BC34" s="14">
        <f>BB34/BA34*100</f>
        <v>36.639210245464255</v>
      </c>
      <c r="BD34" s="14"/>
      <c r="BE34" s="14"/>
      <c r="BF34" s="15"/>
      <c r="BG34" s="14"/>
      <c r="BH34" s="14"/>
      <c r="BI34" s="15"/>
      <c r="BJ34" s="14"/>
      <c r="BK34" s="14"/>
      <c r="BL34" s="15"/>
      <c r="BM34" s="14"/>
      <c r="BN34" s="14"/>
      <c r="BO34" s="15"/>
      <c r="BP34" s="14"/>
      <c r="BQ34" s="14"/>
      <c r="BR34" s="15"/>
      <c r="BS34" s="14"/>
      <c r="BT34" s="14"/>
      <c r="BU34" s="15"/>
    </row>
    <row r="35" spans="1:73" s="12" customFormat="1" x14ac:dyDescent="0.25">
      <c r="A35" s="154" t="s">
        <v>492</v>
      </c>
      <c r="B35" s="50">
        <f t="shared" si="35"/>
        <v>93.7</v>
      </c>
      <c r="C35" s="50">
        <f t="shared" si="36"/>
        <v>34.395800000000001</v>
      </c>
      <c r="D35" s="14">
        <f>C35/B35*100</f>
        <v>36.708431163287088</v>
      </c>
      <c r="E35" s="14"/>
      <c r="F35" s="14"/>
      <c r="G35" s="15"/>
      <c r="H35" s="14"/>
      <c r="I35" s="15"/>
      <c r="J35" s="15"/>
      <c r="K35" s="14"/>
      <c r="L35" s="15"/>
      <c r="M35" s="15"/>
      <c r="N35" s="14"/>
      <c r="O35" s="14"/>
      <c r="P35" s="15"/>
      <c r="Q35" s="14"/>
      <c r="R35" s="14"/>
      <c r="S35" s="14"/>
      <c r="T35" s="14"/>
      <c r="U35" s="14"/>
      <c r="V35" s="15"/>
      <c r="W35" s="14"/>
      <c r="X35" s="14"/>
      <c r="Y35" s="15"/>
      <c r="Z35" s="15"/>
      <c r="AA35" s="15"/>
      <c r="AB35" s="15"/>
      <c r="AC35" s="14"/>
      <c r="AD35" s="14"/>
      <c r="AE35" s="14"/>
      <c r="AF35" s="14"/>
      <c r="AG35" s="14"/>
      <c r="AH35" s="15"/>
      <c r="AI35" s="14"/>
      <c r="AJ35" s="14"/>
      <c r="AK35" s="15"/>
      <c r="AL35" s="14"/>
      <c r="AM35" s="14"/>
      <c r="AN35" s="15"/>
      <c r="AO35" s="14"/>
      <c r="AP35" s="14"/>
      <c r="AQ35" s="15"/>
      <c r="AR35" s="14"/>
      <c r="AS35" s="14"/>
      <c r="AT35" s="15"/>
      <c r="AU35" s="14"/>
      <c r="AV35" s="14"/>
      <c r="AW35" s="15"/>
      <c r="AX35" s="14"/>
      <c r="AY35" s="14"/>
      <c r="AZ35" s="14"/>
      <c r="BA35" s="14">
        <v>93.7</v>
      </c>
      <c r="BB35" s="14">
        <v>34.395800000000001</v>
      </c>
      <c r="BC35" s="14">
        <f>BB35/BA35*100</f>
        <v>36.708431163287088</v>
      </c>
      <c r="BD35" s="14"/>
      <c r="BE35" s="14"/>
      <c r="BF35" s="15"/>
      <c r="BG35" s="14"/>
      <c r="BH35" s="14"/>
      <c r="BI35" s="15"/>
      <c r="BJ35" s="14"/>
      <c r="BK35" s="14"/>
      <c r="BL35" s="15"/>
      <c r="BM35" s="14"/>
      <c r="BN35" s="14"/>
      <c r="BO35" s="15"/>
      <c r="BP35" s="14"/>
      <c r="BQ35" s="14"/>
      <c r="BR35" s="15"/>
      <c r="BS35" s="14"/>
      <c r="BT35" s="14"/>
      <c r="BU35" s="15"/>
    </row>
    <row r="36" spans="1:73" s="12" customFormat="1" x14ac:dyDescent="0.25">
      <c r="A36" s="154" t="s">
        <v>491</v>
      </c>
      <c r="B36" s="50">
        <f t="shared" si="35"/>
        <v>0</v>
      </c>
      <c r="C36" s="50">
        <f t="shared" si="36"/>
        <v>0</v>
      </c>
      <c r="D36" s="14"/>
      <c r="E36" s="14"/>
      <c r="F36" s="14"/>
      <c r="G36" s="15"/>
      <c r="H36" s="14"/>
      <c r="I36" s="15"/>
      <c r="J36" s="15"/>
      <c r="K36" s="14"/>
      <c r="L36" s="15"/>
      <c r="M36" s="15"/>
      <c r="N36" s="14"/>
      <c r="O36" s="14"/>
      <c r="P36" s="15"/>
      <c r="Q36" s="14"/>
      <c r="R36" s="14"/>
      <c r="S36" s="14"/>
      <c r="T36" s="14"/>
      <c r="U36" s="14"/>
      <c r="V36" s="15"/>
      <c r="W36" s="14"/>
      <c r="X36" s="14"/>
      <c r="Y36" s="15"/>
      <c r="Z36" s="15"/>
      <c r="AA36" s="15"/>
      <c r="AB36" s="15"/>
      <c r="AC36" s="14"/>
      <c r="AD36" s="14"/>
      <c r="AE36" s="14"/>
      <c r="AF36" s="14"/>
      <c r="AG36" s="14"/>
      <c r="AH36" s="15"/>
      <c r="AI36" s="14"/>
      <c r="AJ36" s="14"/>
      <c r="AK36" s="15"/>
      <c r="AL36" s="14"/>
      <c r="AM36" s="14"/>
      <c r="AN36" s="15"/>
      <c r="AO36" s="14"/>
      <c r="AP36" s="14"/>
      <c r="AQ36" s="15"/>
      <c r="AR36" s="14"/>
      <c r="AS36" s="14"/>
      <c r="AT36" s="15"/>
      <c r="AU36" s="14"/>
      <c r="AV36" s="14"/>
      <c r="AW36" s="15"/>
      <c r="AX36" s="14"/>
      <c r="AY36" s="14"/>
      <c r="AZ36" s="14"/>
      <c r="BA36" s="14"/>
      <c r="BB36" s="14"/>
      <c r="BC36" s="14"/>
      <c r="BD36" s="14"/>
      <c r="BE36" s="14"/>
      <c r="BF36" s="15"/>
      <c r="BG36" s="14"/>
      <c r="BH36" s="14"/>
      <c r="BI36" s="15"/>
      <c r="BJ36" s="14"/>
      <c r="BK36" s="14"/>
      <c r="BL36" s="15"/>
      <c r="BM36" s="14"/>
      <c r="BN36" s="14"/>
      <c r="BO36" s="15"/>
      <c r="BP36" s="14"/>
      <c r="BQ36" s="14"/>
      <c r="BR36" s="15"/>
      <c r="BS36" s="14"/>
      <c r="BT36" s="14"/>
      <c r="BU36" s="15"/>
    </row>
    <row r="37" spans="1:73" s="12" customFormat="1" x14ac:dyDescent="0.25">
      <c r="A37" s="154" t="s">
        <v>490</v>
      </c>
      <c r="B37" s="50">
        <f t="shared" si="35"/>
        <v>0</v>
      </c>
      <c r="C37" s="50">
        <f t="shared" si="36"/>
        <v>0</v>
      </c>
      <c r="D37" s="14"/>
      <c r="E37" s="14"/>
      <c r="F37" s="14"/>
      <c r="G37" s="15"/>
      <c r="H37" s="14"/>
      <c r="I37" s="15"/>
      <c r="J37" s="15"/>
      <c r="K37" s="14"/>
      <c r="L37" s="15"/>
      <c r="M37" s="15"/>
      <c r="N37" s="14"/>
      <c r="O37" s="14"/>
      <c r="P37" s="15"/>
      <c r="Q37" s="14"/>
      <c r="R37" s="14"/>
      <c r="S37" s="14"/>
      <c r="T37" s="14"/>
      <c r="U37" s="14"/>
      <c r="V37" s="15"/>
      <c r="W37" s="14"/>
      <c r="X37" s="14"/>
      <c r="Y37" s="15"/>
      <c r="Z37" s="15"/>
      <c r="AA37" s="15"/>
      <c r="AB37" s="15"/>
      <c r="AC37" s="14"/>
      <c r="AD37" s="14"/>
      <c r="AE37" s="14"/>
      <c r="AF37" s="14"/>
      <c r="AG37" s="14"/>
      <c r="AH37" s="15"/>
      <c r="AI37" s="14"/>
      <c r="AJ37" s="14"/>
      <c r="AK37" s="15"/>
      <c r="AL37" s="14"/>
      <c r="AM37" s="14"/>
      <c r="AN37" s="15"/>
      <c r="AO37" s="14"/>
      <c r="AP37" s="14"/>
      <c r="AQ37" s="15"/>
      <c r="AR37" s="14"/>
      <c r="AS37" s="14"/>
      <c r="AT37" s="15"/>
      <c r="AU37" s="14"/>
      <c r="AV37" s="14"/>
      <c r="AW37" s="15"/>
      <c r="AX37" s="14"/>
      <c r="AY37" s="14"/>
      <c r="AZ37" s="14"/>
      <c r="BA37" s="14"/>
      <c r="BB37" s="14"/>
      <c r="BC37" s="14"/>
      <c r="BD37" s="14"/>
      <c r="BE37" s="14"/>
      <c r="BF37" s="15"/>
      <c r="BG37" s="14"/>
      <c r="BH37" s="14"/>
      <c r="BI37" s="15"/>
      <c r="BJ37" s="14"/>
      <c r="BK37" s="14"/>
      <c r="BL37" s="15"/>
      <c r="BM37" s="14"/>
      <c r="BN37" s="14"/>
      <c r="BO37" s="15"/>
      <c r="BP37" s="14"/>
      <c r="BQ37" s="14"/>
      <c r="BR37" s="15"/>
      <c r="BS37" s="14"/>
      <c r="BT37" s="14"/>
      <c r="BU37" s="15"/>
    </row>
    <row r="38" spans="1:73" s="12" customFormat="1" x14ac:dyDescent="0.25">
      <c r="A38" s="154" t="s">
        <v>489</v>
      </c>
      <c r="B38" s="50">
        <f t="shared" si="35"/>
        <v>0</v>
      </c>
      <c r="C38" s="50">
        <f t="shared" si="36"/>
        <v>0</v>
      </c>
      <c r="D38" s="14"/>
      <c r="E38" s="14"/>
      <c r="F38" s="14"/>
      <c r="G38" s="15"/>
      <c r="H38" s="14"/>
      <c r="I38" s="15"/>
      <c r="J38" s="15"/>
      <c r="K38" s="14"/>
      <c r="L38" s="15"/>
      <c r="M38" s="15"/>
      <c r="N38" s="14"/>
      <c r="O38" s="14"/>
      <c r="P38" s="15"/>
      <c r="Q38" s="14"/>
      <c r="R38" s="14"/>
      <c r="S38" s="14"/>
      <c r="T38" s="14"/>
      <c r="U38" s="14"/>
      <c r="V38" s="15"/>
      <c r="W38" s="14"/>
      <c r="X38" s="14"/>
      <c r="Y38" s="15"/>
      <c r="Z38" s="15"/>
      <c r="AA38" s="15"/>
      <c r="AB38" s="15"/>
      <c r="AC38" s="14"/>
      <c r="AD38" s="14"/>
      <c r="AE38" s="14"/>
      <c r="AF38" s="14"/>
      <c r="AG38" s="14"/>
      <c r="AH38" s="15"/>
      <c r="AI38" s="14"/>
      <c r="AJ38" s="14"/>
      <c r="AK38" s="15"/>
      <c r="AL38" s="14"/>
      <c r="AM38" s="14"/>
      <c r="AN38" s="15"/>
      <c r="AO38" s="14"/>
      <c r="AP38" s="14"/>
      <c r="AQ38" s="15"/>
      <c r="AR38" s="14"/>
      <c r="AS38" s="14"/>
      <c r="AT38" s="15"/>
      <c r="AU38" s="14"/>
      <c r="AV38" s="14"/>
      <c r="AW38" s="15"/>
      <c r="AX38" s="14"/>
      <c r="AY38" s="14"/>
      <c r="AZ38" s="14"/>
      <c r="BA38" s="14"/>
      <c r="BB38" s="14"/>
      <c r="BC38" s="14"/>
      <c r="BD38" s="14"/>
      <c r="BE38" s="14"/>
      <c r="BF38" s="15"/>
      <c r="BG38" s="14"/>
      <c r="BH38" s="14"/>
      <c r="BI38" s="15"/>
      <c r="BJ38" s="14"/>
      <c r="BK38" s="14"/>
      <c r="BL38" s="15"/>
      <c r="BM38" s="14"/>
      <c r="BN38" s="14"/>
      <c r="BO38" s="15"/>
      <c r="BP38" s="14"/>
      <c r="BQ38" s="14"/>
      <c r="BR38" s="15"/>
      <c r="BS38" s="14"/>
      <c r="BT38" s="14"/>
      <c r="BU38" s="15"/>
    </row>
    <row r="39" spans="1:73" s="12" customFormat="1" x14ac:dyDescent="0.25">
      <c r="A39" s="154" t="s">
        <v>488</v>
      </c>
      <c r="B39" s="50">
        <f t="shared" si="35"/>
        <v>0</v>
      </c>
      <c r="C39" s="50">
        <f t="shared" si="36"/>
        <v>0</v>
      </c>
      <c r="D39" s="14"/>
      <c r="E39" s="14"/>
      <c r="F39" s="14"/>
      <c r="G39" s="15"/>
      <c r="H39" s="14"/>
      <c r="I39" s="15"/>
      <c r="J39" s="15"/>
      <c r="K39" s="14"/>
      <c r="L39" s="15"/>
      <c r="M39" s="15"/>
      <c r="N39" s="14"/>
      <c r="O39" s="14"/>
      <c r="P39" s="15"/>
      <c r="Q39" s="14"/>
      <c r="R39" s="14"/>
      <c r="S39" s="14"/>
      <c r="T39" s="14"/>
      <c r="U39" s="14"/>
      <c r="V39" s="15"/>
      <c r="W39" s="14"/>
      <c r="X39" s="14"/>
      <c r="Y39" s="15"/>
      <c r="Z39" s="15"/>
      <c r="AA39" s="15"/>
      <c r="AB39" s="15"/>
      <c r="AC39" s="14"/>
      <c r="AD39" s="14"/>
      <c r="AE39" s="14"/>
      <c r="AF39" s="14"/>
      <c r="AG39" s="14"/>
      <c r="AH39" s="15"/>
      <c r="AI39" s="14"/>
      <c r="AJ39" s="14"/>
      <c r="AK39" s="15"/>
      <c r="AL39" s="14"/>
      <c r="AM39" s="14"/>
      <c r="AN39" s="15"/>
      <c r="AO39" s="14"/>
      <c r="AP39" s="14"/>
      <c r="AQ39" s="15"/>
      <c r="AR39" s="14"/>
      <c r="AS39" s="14"/>
      <c r="AT39" s="15"/>
      <c r="AU39" s="14"/>
      <c r="AV39" s="14"/>
      <c r="AW39" s="15"/>
      <c r="AX39" s="14"/>
      <c r="AY39" s="14"/>
      <c r="AZ39" s="14"/>
      <c r="BA39" s="14"/>
      <c r="BB39" s="14"/>
      <c r="BC39" s="14"/>
      <c r="BD39" s="14"/>
      <c r="BE39" s="14"/>
      <c r="BF39" s="15"/>
      <c r="BG39" s="14"/>
      <c r="BH39" s="14"/>
      <c r="BI39" s="15"/>
      <c r="BJ39" s="14"/>
      <c r="BK39" s="14"/>
      <c r="BL39" s="15"/>
      <c r="BM39" s="14"/>
      <c r="BN39" s="14"/>
      <c r="BO39" s="15"/>
      <c r="BP39" s="14"/>
      <c r="BQ39" s="14"/>
      <c r="BR39" s="15"/>
      <c r="BS39" s="14"/>
      <c r="BT39" s="14"/>
      <c r="BU39" s="15"/>
    </row>
    <row r="40" spans="1:73" s="28" customFormat="1" ht="31.5" x14ac:dyDescent="0.25">
      <c r="A40" s="155" t="s">
        <v>321</v>
      </c>
      <c r="B40" s="81">
        <f t="shared" si="35"/>
        <v>301361.69999999995</v>
      </c>
      <c r="C40" s="81">
        <f t="shared" si="36"/>
        <v>169209.96915999995</v>
      </c>
      <c r="D40" s="84">
        <f t="shared" ref="D40" si="45">C40/B40*100</f>
        <v>56.148465169927029</v>
      </c>
      <c r="E40" s="84">
        <f>SUM(E41:E53)</f>
        <v>1363</v>
      </c>
      <c r="F40" s="84">
        <f t="shared" ref="F40:BN40" si="46">SUM(F41:F53)</f>
        <v>438.99195000000003</v>
      </c>
      <c r="G40" s="84">
        <f t="shared" si="16"/>
        <v>32.20777329420396</v>
      </c>
      <c r="H40" s="84">
        <f t="shared" si="46"/>
        <v>283.8</v>
      </c>
      <c r="I40" s="84">
        <f t="shared" si="46"/>
        <v>132.01479</v>
      </c>
      <c r="J40" s="84">
        <f t="shared" si="17"/>
        <v>46.516839323467231</v>
      </c>
      <c r="K40" s="84">
        <f t="shared" si="46"/>
        <v>4532.8</v>
      </c>
      <c r="L40" s="84">
        <f t="shared" si="46"/>
        <v>2279.0797900000002</v>
      </c>
      <c r="M40" s="84">
        <f t="shared" si="18"/>
        <v>50.279734159901167</v>
      </c>
      <c r="N40" s="84">
        <f t="shared" si="46"/>
        <v>51534.5</v>
      </c>
      <c r="O40" s="84">
        <f t="shared" si="46"/>
        <v>28261.584629999998</v>
      </c>
      <c r="P40" s="84">
        <f t="shared" si="19"/>
        <v>54.840125799221873</v>
      </c>
      <c r="Q40" s="84">
        <f t="shared" si="46"/>
        <v>464.8</v>
      </c>
      <c r="R40" s="84">
        <f t="shared" si="46"/>
        <v>0</v>
      </c>
      <c r="S40" s="84">
        <f t="shared" si="39"/>
        <v>0</v>
      </c>
      <c r="T40" s="84">
        <f t="shared" si="46"/>
        <v>5600</v>
      </c>
      <c r="U40" s="84">
        <f t="shared" si="46"/>
        <v>2125.7948300000003</v>
      </c>
      <c r="V40" s="84">
        <f t="shared" si="20"/>
        <v>37.960621964285721</v>
      </c>
      <c r="W40" s="84">
        <f t="shared" si="46"/>
        <v>107.7</v>
      </c>
      <c r="X40" s="84">
        <f t="shared" si="46"/>
        <v>53.85</v>
      </c>
      <c r="Y40" s="84">
        <f t="shared" si="21"/>
        <v>50</v>
      </c>
      <c r="Z40" s="84">
        <f t="shared" si="46"/>
        <v>205849.9</v>
      </c>
      <c r="AA40" s="84">
        <f t="shared" si="46"/>
        <v>119325.67675</v>
      </c>
      <c r="AB40" s="84">
        <f t="shared" si="22"/>
        <v>57.967323156338665</v>
      </c>
      <c r="AC40" s="84">
        <f t="shared" si="46"/>
        <v>620.5</v>
      </c>
      <c r="AD40" s="84">
        <f t="shared" si="46"/>
        <v>250.0855</v>
      </c>
      <c r="AE40" s="82">
        <f t="shared" si="23"/>
        <v>40.30386784850927</v>
      </c>
      <c r="AF40" s="84">
        <f t="shared" si="46"/>
        <v>0</v>
      </c>
      <c r="AG40" s="84">
        <f t="shared" si="46"/>
        <v>0</v>
      </c>
      <c r="AH40" s="84"/>
      <c r="AI40" s="84">
        <f t="shared" si="46"/>
        <v>310.3</v>
      </c>
      <c r="AJ40" s="84">
        <f t="shared" si="46"/>
        <v>149.18957</v>
      </c>
      <c r="AK40" s="84">
        <f t="shared" si="24"/>
        <v>48.079139542378343</v>
      </c>
      <c r="AL40" s="84">
        <f t="shared" si="46"/>
        <v>6110.7</v>
      </c>
      <c r="AM40" s="84">
        <f t="shared" si="46"/>
        <v>2627.49782</v>
      </c>
      <c r="AN40" s="84">
        <f t="shared" si="25"/>
        <v>42.998311486409087</v>
      </c>
      <c r="AO40" s="84">
        <f t="shared" si="46"/>
        <v>310.3</v>
      </c>
      <c r="AP40" s="84">
        <f t="shared" si="46"/>
        <v>155.10767999999999</v>
      </c>
      <c r="AQ40" s="84">
        <f t="shared" si="26"/>
        <v>49.986361585562356</v>
      </c>
      <c r="AR40" s="84">
        <f t="shared" si="46"/>
        <v>310.3</v>
      </c>
      <c r="AS40" s="84">
        <f t="shared" si="46"/>
        <v>139.70237</v>
      </c>
      <c r="AT40" s="84">
        <f t="shared" si="27"/>
        <v>45.021711247180143</v>
      </c>
      <c r="AU40" s="84">
        <f t="shared" si="46"/>
        <v>1206.3</v>
      </c>
      <c r="AV40" s="84">
        <f t="shared" si="46"/>
        <v>603</v>
      </c>
      <c r="AW40" s="84">
        <f t="shared" si="28"/>
        <v>49.987565282268093</v>
      </c>
      <c r="AX40" s="84">
        <f t="shared" si="46"/>
        <v>0</v>
      </c>
      <c r="AY40" s="84">
        <f t="shared" si="46"/>
        <v>0</v>
      </c>
      <c r="AZ40" s="84">
        <f t="shared" si="46"/>
        <v>0</v>
      </c>
      <c r="BA40" s="84">
        <f t="shared" si="46"/>
        <v>1686.3000000000002</v>
      </c>
      <c r="BB40" s="84">
        <f t="shared" si="46"/>
        <v>662.48027999999999</v>
      </c>
      <c r="BC40" s="82">
        <f t="shared" ref="BC40" si="47">BB40/BA40*100</f>
        <v>39.28602739726027</v>
      </c>
      <c r="BD40" s="84">
        <f t="shared" si="46"/>
        <v>310.3</v>
      </c>
      <c r="BE40" s="84">
        <f t="shared" si="46"/>
        <v>153.5</v>
      </c>
      <c r="BF40" s="84">
        <f t="shared" si="29"/>
        <v>49.468256525942635</v>
      </c>
      <c r="BG40" s="84">
        <f t="shared" si="46"/>
        <v>930.8</v>
      </c>
      <c r="BH40" s="84">
        <f t="shared" si="46"/>
        <v>426.36700000000002</v>
      </c>
      <c r="BI40" s="84">
        <f t="shared" si="30"/>
        <v>45.806510528577569</v>
      </c>
      <c r="BJ40" s="84">
        <f t="shared" si="46"/>
        <v>19801.2</v>
      </c>
      <c r="BK40" s="84">
        <f t="shared" si="46"/>
        <v>11398.191199999999</v>
      </c>
      <c r="BL40" s="84">
        <f t="shared" si="31"/>
        <v>57.563133547461767</v>
      </c>
      <c r="BM40" s="84">
        <f t="shared" si="46"/>
        <v>28.2</v>
      </c>
      <c r="BN40" s="84">
        <f t="shared" si="46"/>
        <v>27.855</v>
      </c>
      <c r="BO40" s="84">
        <f t="shared" si="32"/>
        <v>98.776595744680847</v>
      </c>
      <c r="BP40" s="84"/>
      <c r="BQ40" s="84"/>
      <c r="BR40" s="84"/>
      <c r="BS40" s="84"/>
      <c r="BT40" s="84"/>
      <c r="BU40" s="84"/>
    </row>
    <row r="41" spans="1:73" s="12" customFormat="1" ht="31.5" x14ac:dyDescent="0.25">
      <c r="A41" s="153" t="s">
        <v>320</v>
      </c>
      <c r="B41" s="50">
        <f t="shared" si="35"/>
        <v>299675.39999999997</v>
      </c>
      <c r="C41" s="50">
        <f t="shared" si="36"/>
        <v>168547.48887999996</v>
      </c>
      <c r="D41" s="15">
        <f t="shared" si="0"/>
        <v>56.243351599764267</v>
      </c>
      <c r="E41" s="15">
        <v>1363</v>
      </c>
      <c r="F41" s="15">
        <v>438.99195000000003</v>
      </c>
      <c r="G41" s="15">
        <f t="shared" si="16"/>
        <v>32.20777329420396</v>
      </c>
      <c r="H41" s="15">
        <v>283.8</v>
      </c>
      <c r="I41" s="15">
        <v>132.01479</v>
      </c>
      <c r="J41" s="15">
        <f t="shared" si="17"/>
        <v>46.516839323467231</v>
      </c>
      <c r="K41" s="15">
        <v>4532.8</v>
      </c>
      <c r="L41" s="15">
        <v>2279.0797900000002</v>
      </c>
      <c r="M41" s="15">
        <f t="shared" si="18"/>
        <v>50.279734159901167</v>
      </c>
      <c r="N41" s="15">
        <v>51534.5</v>
      </c>
      <c r="O41" s="15">
        <v>28261.584629999998</v>
      </c>
      <c r="P41" s="15">
        <f t="shared" si="19"/>
        <v>54.840125799221873</v>
      </c>
      <c r="Q41" s="15">
        <v>464.8</v>
      </c>
      <c r="R41" s="15"/>
      <c r="S41" s="15">
        <f t="shared" si="39"/>
        <v>0</v>
      </c>
      <c r="T41" s="15">
        <v>5600</v>
      </c>
      <c r="U41" s="15">
        <v>2125.7948300000003</v>
      </c>
      <c r="V41" s="15">
        <f t="shared" si="20"/>
        <v>37.960621964285721</v>
      </c>
      <c r="W41" s="15">
        <v>107.7</v>
      </c>
      <c r="X41" s="15">
        <v>53.85</v>
      </c>
      <c r="Y41" s="15">
        <f t="shared" si="21"/>
        <v>50</v>
      </c>
      <c r="Z41" s="15">
        <v>205849.9</v>
      </c>
      <c r="AA41" s="15">
        <v>119325.67675</v>
      </c>
      <c r="AB41" s="15">
        <f t="shared" si="22"/>
        <v>57.967323156338665</v>
      </c>
      <c r="AC41" s="15">
        <v>620.5</v>
      </c>
      <c r="AD41" s="15">
        <v>250.0855</v>
      </c>
      <c r="AE41" s="14">
        <f t="shared" si="23"/>
        <v>40.30386784850927</v>
      </c>
      <c r="AF41" s="14"/>
      <c r="AG41" s="15"/>
      <c r="AH41" s="15"/>
      <c r="AI41" s="15">
        <v>310.3</v>
      </c>
      <c r="AJ41" s="15">
        <v>149.18957</v>
      </c>
      <c r="AK41" s="15">
        <f t="shared" si="24"/>
        <v>48.079139542378343</v>
      </c>
      <c r="AL41" s="15">
        <v>6110.7</v>
      </c>
      <c r="AM41" s="15">
        <v>2627.49782</v>
      </c>
      <c r="AN41" s="15">
        <f t="shared" si="25"/>
        <v>42.998311486409087</v>
      </c>
      <c r="AO41" s="15">
        <v>310.3</v>
      </c>
      <c r="AP41" s="15">
        <v>155.10767999999999</v>
      </c>
      <c r="AQ41" s="15">
        <f t="shared" si="26"/>
        <v>49.986361585562356</v>
      </c>
      <c r="AR41" s="15">
        <v>310.3</v>
      </c>
      <c r="AS41" s="15">
        <v>139.70237</v>
      </c>
      <c r="AT41" s="15">
        <f t="shared" si="27"/>
        <v>45.021711247180143</v>
      </c>
      <c r="AU41" s="15">
        <v>1206.3</v>
      </c>
      <c r="AV41" s="15">
        <v>603</v>
      </c>
      <c r="AW41" s="15">
        <f t="shared" si="28"/>
        <v>49.987565282268093</v>
      </c>
      <c r="AX41" s="15"/>
      <c r="AY41" s="15"/>
      <c r="AZ41" s="15"/>
      <c r="BA41" s="15"/>
      <c r="BB41" s="15"/>
      <c r="BC41" s="14"/>
      <c r="BD41" s="15">
        <v>310.3</v>
      </c>
      <c r="BE41" s="15">
        <v>153.5</v>
      </c>
      <c r="BF41" s="15">
        <f t="shared" si="29"/>
        <v>49.468256525942635</v>
      </c>
      <c r="BG41" s="15">
        <v>930.8</v>
      </c>
      <c r="BH41" s="15">
        <v>426.36700000000002</v>
      </c>
      <c r="BI41" s="15">
        <f t="shared" si="30"/>
        <v>45.806510528577569</v>
      </c>
      <c r="BJ41" s="15">
        <v>19801.2</v>
      </c>
      <c r="BK41" s="15">
        <v>11398.191199999999</v>
      </c>
      <c r="BL41" s="15">
        <f t="shared" si="31"/>
        <v>57.563133547461767</v>
      </c>
      <c r="BM41" s="15">
        <v>28.2</v>
      </c>
      <c r="BN41" s="15">
        <v>27.855</v>
      </c>
      <c r="BO41" s="15">
        <f t="shared" si="32"/>
        <v>98.776595744680847</v>
      </c>
      <c r="BP41" s="15"/>
      <c r="BQ41" s="15"/>
      <c r="BR41" s="15"/>
      <c r="BS41" s="15"/>
      <c r="BT41" s="15"/>
      <c r="BU41" s="15"/>
    </row>
    <row r="42" spans="1:73" s="12" customFormat="1" x14ac:dyDescent="0.25">
      <c r="A42" s="154" t="s">
        <v>498</v>
      </c>
      <c r="B42" s="50">
        <f t="shared" si="35"/>
        <v>234.2</v>
      </c>
      <c r="C42" s="50">
        <f t="shared" si="36"/>
        <v>94.43159</v>
      </c>
      <c r="D42" s="14">
        <f>C42/B42*100</f>
        <v>40.32091801878736</v>
      </c>
      <c r="E42" s="14"/>
      <c r="F42" s="14"/>
      <c r="G42" s="15"/>
      <c r="H42" s="14"/>
      <c r="I42" s="14"/>
      <c r="J42" s="15"/>
      <c r="K42" s="14"/>
      <c r="L42" s="14"/>
      <c r="M42" s="15"/>
      <c r="N42" s="15"/>
      <c r="O42" s="15"/>
      <c r="P42" s="15"/>
      <c r="Q42" s="14"/>
      <c r="R42" s="14"/>
      <c r="S42" s="14"/>
      <c r="T42" s="14"/>
      <c r="U42" s="14"/>
      <c r="V42" s="15"/>
      <c r="W42" s="14"/>
      <c r="X42" s="14"/>
      <c r="Y42" s="15"/>
      <c r="Z42" s="14"/>
      <c r="AA42" s="14"/>
      <c r="AB42" s="15"/>
      <c r="AC42" s="14"/>
      <c r="AD42" s="14"/>
      <c r="AE42" s="14"/>
      <c r="AF42" s="14"/>
      <c r="AG42" s="14"/>
      <c r="AH42" s="15"/>
      <c r="AI42" s="14"/>
      <c r="AJ42" s="14"/>
      <c r="AK42" s="15"/>
      <c r="AL42" s="14"/>
      <c r="AM42" s="14"/>
      <c r="AN42" s="15"/>
      <c r="AO42" s="14"/>
      <c r="AP42" s="14"/>
      <c r="AQ42" s="15"/>
      <c r="AR42" s="14"/>
      <c r="AS42" s="14"/>
      <c r="AT42" s="15"/>
      <c r="AU42" s="14"/>
      <c r="AV42" s="14"/>
      <c r="AW42" s="15"/>
      <c r="AX42" s="14"/>
      <c r="AY42" s="14"/>
      <c r="AZ42" s="14"/>
      <c r="BA42" s="14">
        <v>234.2</v>
      </c>
      <c r="BB42" s="14">
        <v>94.43159</v>
      </c>
      <c r="BC42" s="14">
        <f>BB42/BA42*100</f>
        <v>40.32091801878736</v>
      </c>
      <c r="BD42" s="14"/>
      <c r="BE42" s="14"/>
      <c r="BF42" s="15"/>
      <c r="BG42" s="14"/>
      <c r="BH42" s="14"/>
      <c r="BI42" s="15"/>
      <c r="BJ42" s="14"/>
      <c r="BK42" s="14"/>
      <c r="BL42" s="14"/>
      <c r="BM42" s="14"/>
      <c r="BN42" s="14"/>
      <c r="BO42" s="15"/>
      <c r="BP42" s="14"/>
      <c r="BQ42" s="14"/>
      <c r="BR42" s="15"/>
      <c r="BS42" s="14"/>
      <c r="BT42" s="14"/>
      <c r="BU42" s="15"/>
    </row>
    <row r="43" spans="1:73" s="12" customFormat="1" x14ac:dyDescent="0.25">
      <c r="A43" s="154" t="s">
        <v>499</v>
      </c>
      <c r="B43" s="50">
        <f t="shared" si="35"/>
        <v>93.7</v>
      </c>
      <c r="C43" s="50">
        <f t="shared" si="36"/>
        <v>35.741370000000003</v>
      </c>
      <c r="D43" s="14">
        <f>C43/B43*100</f>
        <v>38.144471718249733</v>
      </c>
      <c r="E43" s="14"/>
      <c r="F43" s="14"/>
      <c r="G43" s="15"/>
      <c r="H43" s="14"/>
      <c r="I43" s="14"/>
      <c r="J43" s="15"/>
      <c r="K43" s="14"/>
      <c r="L43" s="14"/>
      <c r="M43" s="15"/>
      <c r="N43" s="15"/>
      <c r="O43" s="15"/>
      <c r="P43" s="15"/>
      <c r="Q43" s="14"/>
      <c r="R43" s="14"/>
      <c r="S43" s="14"/>
      <c r="T43" s="14"/>
      <c r="U43" s="14"/>
      <c r="V43" s="15"/>
      <c r="W43" s="14"/>
      <c r="X43" s="14"/>
      <c r="Y43" s="15"/>
      <c r="Z43" s="14"/>
      <c r="AA43" s="14"/>
      <c r="AB43" s="15"/>
      <c r="AC43" s="14"/>
      <c r="AD43" s="14"/>
      <c r="AE43" s="14"/>
      <c r="AF43" s="14"/>
      <c r="AG43" s="14"/>
      <c r="AH43" s="15"/>
      <c r="AI43" s="14"/>
      <c r="AJ43" s="14"/>
      <c r="AK43" s="15"/>
      <c r="AL43" s="14"/>
      <c r="AM43" s="14"/>
      <c r="AN43" s="15"/>
      <c r="AO43" s="14"/>
      <c r="AP43" s="14"/>
      <c r="AQ43" s="15"/>
      <c r="AR43" s="14"/>
      <c r="AS43" s="14"/>
      <c r="AT43" s="15"/>
      <c r="AU43" s="14"/>
      <c r="AV43" s="14"/>
      <c r="AW43" s="15"/>
      <c r="AX43" s="14"/>
      <c r="AY43" s="14"/>
      <c r="AZ43" s="14"/>
      <c r="BA43" s="14">
        <v>93.7</v>
      </c>
      <c r="BB43" s="14">
        <v>35.741370000000003</v>
      </c>
      <c r="BC43" s="14">
        <f>BB43/BA43*100</f>
        <v>38.144471718249733</v>
      </c>
      <c r="BD43" s="14"/>
      <c r="BE43" s="14"/>
      <c r="BF43" s="15"/>
      <c r="BG43" s="14"/>
      <c r="BH43" s="14"/>
      <c r="BI43" s="15"/>
      <c r="BJ43" s="14"/>
      <c r="BK43" s="14"/>
      <c r="BL43" s="14"/>
      <c r="BM43" s="14"/>
      <c r="BN43" s="14"/>
      <c r="BO43" s="15"/>
      <c r="BP43" s="14"/>
      <c r="BQ43" s="14"/>
      <c r="BR43" s="15"/>
      <c r="BS43" s="14"/>
      <c r="BT43" s="14"/>
      <c r="BU43" s="15"/>
    </row>
    <row r="44" spans="1:73" s="12" customFormat="1" x14ac:dyDescent="0.25">
      <c r="A44" s="154" t="s">
        <v>670</v>
      </c>
      <c r="B44" s="50">
        <f t="shared" si="35"/>
        <v>0</v>
      </c>
      <c r="C44" s="50">
        <f t="shared" si="36"/>
        <v>0</v>
      </c>
      <c r="D44" s="14"/>
      <c r="E44" s="14"/>
      <c r="F44" s="14"/>
      <c r="G44" s="15"/>
      <c r="H44" s="14"/>
      <c r="I44" s="14"/>
      <c r="J44" s="15"/>
      <c r="K44" s="14"/>
      <c r="L44" s="14"/>
      <c r="M44" s="15"/>
      <c r="N44" s="15"/>
      <c r="O44" s="15"/>
      <c r="P44" s="15"/>
      <c r="Q44" s="14"/>
      <c r="R44" s="14"/>
      <c r="S44" s="14"/>
      <c r="T44" s="14"/>
      <c r="U44" s="14"/>
      <c r="V44" s="15"/>
      <c r="W44" s="14"/>
      <c r="X44" s="14"/>
      <c r="Y44" s="15"/>
      <c r="Z44" s="14"/>
      <c r="AA44" s="14"/>
      <c r="AB44" s="15"/>
      <c r="AC44" s="14"/>
      <c r="AD44" s="14"/>
      <c r="AE44" s="14"/>
      <c r="AF44" s="14"/>
      <c r="AG44" s="14"/>
      <c r="AH44" s="15"/>
      <c r="AI44" s="14"/>
      <c r="AJ44" s="14"/>
      <c r="AK44" s="15"/>
      <c r="AL44" s="14"/>
      <c r="AM44" s="14"/>
      <c r="AN44" s="15"/>
      <c r="AO44" s="14"/>
      <c r="AP44" s="14"/>
      <c r="AQ44" s="15"/>
      <c r="AR44" s="14"/>
      <c r="AS44" s="14"/>
      <c r="AT44" s="15"/>
      <c r="AU44" s="14"/>
      <c r="AV44" s="14"/>
      <c r="AW44" s="15"/>
      <c r="AX44" s="14"/>
      <c r="AY44" s="14"/>
      <c r="AZ44" s="14"/>
      <c r="BA44" s="14"/>
      <c r="BB44" s="14"/>
      <c r="BC44" s="14"/>
      <c r="BD44" s="14"/>
      <c r="BE44" s="14"/>
      <c r="BF44" s="15"/>
      <c r="BG44" s="14"/>
      <c r="BH44" s="14"/>
      <c r="BI44" s="15"/>
      <c r="BJ44" s="14"/>
      <c r="BK44" s="14"/>
      <c r="BL44" s="14"/>
      <c r="BM44" s="14"/>
      <c r="BN44" s="14"/>
      <c r="BO44" s="15"/>
      <c r="BP44" s="14"/>
      <c r="BQ44" s="14"/>
      <c r="BR44" s="15"/>
      <c r="BS44" s="14"/>
      <c r="BT44" s="14"/>
      <c r="BU44" s="15"/>
    </row>
    <row r="45" spans="1:73" s="12" customFormat="1" x14ac:dyDescent="0.25">
      <c r="A45" s="154" t="s">
        <v>412</v>
      </c>
      <c r="B45" s="50">
        <f t="shared" si="35"/>
        <v>234.2</v>
      </c>
      <c r="C45" s="50">
        <f t="shared" si="36"/>
        <v>92.930149999999998</v>
      </c>
      <c r="D45" s="14">
        <f>C45/B45*100</f>
        <v>39.679824935952176</v>
      </c>
      <c r="E45" s="14"/>
      <c r="F45" s="14"/>
      <c r="G45" s="15"/>
      <c r="H45" s="14"/>
      <c r="I45" s="14"/>
      <c r="J45" s="15"/>
      <c r="K45" s="14"/>
      <c r="L45" s="14"/>
      <c r="M45" s="15"/>
      <c r="N45" s="15"/>
      <c r="O45" s="15"/>
      <c r="P45" s="15"/>
      <c r="Q45" s="14"/>
      <c r="R45" s="14"/>
      <c r="S45" s="14"/>
      <c r="T45" s="14"/>
      <c r="U45" s="14"/>
      <c r="V45" s="15"/>
      <c r="W45" s="14"/>
      <c r="X45" s="14"/>
      <c r="Y45" s="15"/>
      <c r="Z45" s="14"/>
      <c r="AA45" s="14"/>
      <c r="AB45" s="15"/>
      <c r="AC45" s="14"/>
      <c r="AD45" s="14"/>
      <c r="AE45" s="14"/>
      <c r="AF45" s="14"/>
      <c r="AG45" s="14"/>
      <c r="AH45" s="15"/>
      <c r="AI45" s="14"/>
      <c r="AJ45" s="14"/>
      <c r="AK45" s="15"/>
      <c r="AL45" s="14"/>
      <c r="AM45" s="14"/>
      <c r="AN45" s="15"/>
      <c r="AO45" s="14"/>
      <c r="AP45" s="14"/>
      <c r="AQ45" s="15"/>
      <c r="AR45" s="14"/>
      <c r="AS45" s="14"/>
      <c r="AT45" s="15"/>
      <c r="AU45" s="14"/>
      <c r="AV45" s="14"/>
      <c r="AW45" s="15"/>
      <c r="AX45" s="14"/>
      <c r="AY45" s="14"/>
      <c r="AZ45" s="14"/>
      <c r="BA45" s="14">
        <v>234.2</v>
      </c>
      <c r="BB45" s="14">
        <v>92.930149999999998</v>
      </c>
      <c r="BC45" s="14">
        <f>BB45/BA45*100</f>
        <v>39.679824935952176</v>
      </c>
      <c r="BD45" s="14"/>
      <c r="BE45" s="14"/>
      <c r="BF45" s="15"/>
      <c r="BG45" s="14"/>
      <c r="BH45" s="14"/>
      <c r="BI45" s="15"/>
      <c r="BJ45" s="14"/>
      <c r="BK45" s="14"/>
      <c r="BL45" s="14"/>
      <c r="BM45" s="14"/>
      <c r="BN45" s="14"/>
      <c r="BO45" s="15"/>
      <c r="BP45" s="14"/>
      <c r="BQ45" s="14"/>
      <c r="BR45" s="15"/>
      <c r="BS45" s="14"/>
      <c r="BT45" s="14"/>
      <c r="BU45" s="15"/>
    </row>
    <row r="46" spans="1:73" s="12" customFormat="1" x14ac:dyDescent="0.25">
      <c r="A46" s="154" t="s">
        <v>500</v>
      </c>
      <c r="B46" s="50">
        <f t="shared" si="35"/>
        <v>234.2</v>
      </c>
      <c r="C46" s="50">
        <f t="shared" si="36"/>
        <v>103.81791</v>
      </c>
      <c r="D46" s="14">
        <f>C46/B46*100</f>
        <v>44.328740392826646</v>
      </c>
      <c r="E46" s="14"/>
      <c r="F46" s="14"/>
      <c r="G46" s="15"/>
      <c r="H46" s="14"/>
      <c r="I46" s="14"/>
      <c r="J46" s="15"/>
      <c r="K46" s="14"/>
      <c r="L46" s="14"/>
      <c r="M46" s="15"/>
      <c r="N46" s="15"/>
      <c r="O46" s="15"/>
      <c r="P46" s="15"/>
      <c r="Q46" s="14"/>
      <c r="R46" s="14"/>
      <c r="S46" s="14"/>
      <c r="T46" s="14"/>
      <c r="U46" s="14"/>
      <c r="V46" s="15"/>
      <c r="W46" s="14"/>
      <c r="X46" s="14"/>
      <c r="Y46" s="15"/>
      <c r="Z46" s="14"/>
      <c r="AA46" s="14"/>
      <c r="AB46" s="15"/>
      <c r="AC46" s="14"/>
      <c r="AD46" s="14"/>
      <c r="AE46" s="14"/>
      <c r="AF46" s="14"/>
      <c r="AG46" s="14"/>
      <c r="AH46" s="15"/>
      <c r="AI46" s="14"/>
      <c r="AJ46" s="14"/>
      <c r="AK46" s="15"/>
      <c r="AL46" s="14"/>
      <c r="AM46" s="14"/>
      <c r="AN46" s="15"/>
      <c r="AO46" s="14"/>
      <c r="AP46" s="14"/>
      <c r="AQ46" s="15"/>
      <c r="AR46" s="14"/>
      <c r="AS46" s="14"/>
      <c r="AT46" s="15"/>
      <c r="AU46" s="14"/>
      <c r="AV46" s="14"/>
      <c r="AW46" s="15"/>
      <c r="AX46" s="14"/>
      <c r="AY46" s="14"/>
      <c r="AZ46" s="14"/>
      <c r="BA46" s="14">
        <v>234.2</v>
      </c>
      <c r="BB46" s="14">
        <v>103.81791</v>
      </c>
      <c r="BC46" s="14">
        <f>BB46/BA46*100</f>
        <v>44.328740392826646</v>
      </c>
      <c r="BD46" s="14"/>
      <c r="BE46" s="14"/>
      <c r="BF46" s="15"/>
      <c r="BG46" s="14"/>
      <c r="BH46" s="14"/>
      <c r="BI46" s="15"/>
      <c r="BJ46" s="14"/>
      <c r="BK46" s="14"/>
      <c r="BL46" s="14"/>
      <c r="BM46" s="14"/>
      <c r="BN46" s="14"/>
      <c r="BO46" s="15"/>
      <c r="BP46" s="14"/>
      <c r="BQ46" s="14"/>
      <c r="BR46" s="15"/>
      <c r="BS46" s="14"/>
      <c r="BT46" s="14"/>
      <c r="BU46" s="15"/>
    </row>
    <row r="47" spans="1:73" s="12" customFormat="1" x14ac:dyDescent="0.25">
      <c r="A47" s="154" t="s">
        <v>326</v>
      </c>
      <c r="B47" s="50">
        <f t="shared" si="35"/>
        <v>234.2</v>
      </c>
      <c r="C47" s="50">
        <f t="shared" si="36"/>
        <v>75.673520000000011</v>
      </c>
      <c r="D47" s="14">
        <f>C47/B47*100</f>
        <v>32.311494449188736</v>
      </c>
      <c r="E47" s="14"/>
      <c r="F47" s="14"/>
      <c r="G47" s="15"/>
      <c r="H47" s="14"/>
      <c r="I47" s="14"/>
      <c r="J47" s="15"/>
      <c r="K47" s="14"/>
      <c r="L47" s="14"/>
      <c r="M47" s="15"/>
      <c r="N47" s="15"/>
      <c r="O47" s="15"/>
      <c r="P47" s="15"/>
      <c r="Q47" s="14"/>
      <c r="R47" s="14"/>
      <c r="S47" s="14"/>
      <c r="T47" s="14"/>
      <c r="U47" s="14"/>
      <c r="V47" s="15"/>
      <c r="W47" s="14"/>
      <c r="X47" s="14"/>
      <c r="Y47" s="15"/>
      <c r="Z47" s="14"/>
      <c r="AA47" s="14"/>
      <c r="AB47" s="15"/>
      <c r="AC47" s="14"/>
      <c r="AD47" s="14"/>
      <c r="AE47" s="14"/>
      <c r="AF47" s="14"/>
      <c r="AG47" s="14"/>
      <c r="AH47" s="15"/>
      <c r="AI47" s="14"/>
      <c r="AJ47" s="14"/>
      <c r="AK47" s="15"/>
      <c r="AL47" s="14"/>
      <c r="AM47" s="14"/>
      <c r="AN47" s="15"/>
      <c r="AO47" s="14"/>
      <c r="AP47" s="14"/>
      <c r="AQ47" s="15"/>
      <c r="AR47" s="14"/>
      <c r="AS47" s="14"/>
      <c r="AT47" s="15"/>
      <c r="AU47" s="14"/>
      <c r="AV47" s="14"/>
      <c r="AW47" s="15"/>
      <c r="AX47" s="14"/>
      <c r="AY47" s="14"/>
      <c r="AZ47" s="14"/>
      <c r="BA47" s="14">
        <v>234.2</v>
      </c>
      <c r="BB47" s="14">
        <v>75.673520000000011</v>
      </c>
      <c r="BC47" s="14">
        <f>BB47/BA47*100</f>
        <v>32.311494449188736</v>
      </c>
      <c r="BD47" s="14"/>
      <c r="BE47" s="14"/>
      <c r="BF47" s="15"/>
      <c r="BG47" s="14"/>
      <c r="BH47" s="14"/>
      <c r="BI47" s="15"/>
      <c r="BJ47" s="14"/>
      <c r="BK47" s="14"/>
      <c r="BL47" s="14"/>
      <c r="BM47" s="14"/>
      <c r="BN47" s="14"/>
      <c r="BO47" s="15"/>
      <c r="BP47" s="14"/>
      <c r="BQ47" s="14"/>
      <c r="BR47" s="15"/>
      <c r="BS47" s="14"/>
      <c r="BT47" s="14"/>
      <c r="BU47" s="15"/>
    </row>
    <row r="48" spans="1:73" s="12" customFormat="1" x14ac:dyDescent="0.25">
      <c r="A48" s="154" t="s">
        <v>501</v>
      </c>
      <c r="B48" s="50">
        <f t="shared" si="35"/>
        <v>93.7</v>
      </c>
      <c r="C48" s="50">
        <f t="shared" si="36"/>
        <v>35.74136</v>
      </c>
      <c r="D48" s="14">
        <f>C48/B48*100</f>
        <v>38.144461045891141</v>
      </c>
      <c r="E48" s="14"/>
      <c r="F48" s="14"/>
      <c r="G48" s="15"/>
      <c r="H48" s="14"/>
      <c r="I48" s="14"/>
      <c r="J48" s="15"/>
      <c r="K48" s="14"/>
      <c r="L48" s="14"/>
      <c r="M48" s="15"/>
      <c r="N48" s="15"/>
      <c r="O48" s="15"/>
      <c r="P48" s="15"/>
      <c r="Q48" s="14"/>
      <c r="R48" s="14"/>
      <c r="S48" s="14"/>
      <c r="T48" s="14"/>
      <c r="U48" s="14"/>
      <c r="V48" s="15"/>
      <c r="W48" s="14"/>
      <c r="X48" s="14"/>
      <c r="Y48" s="15"/>
      <c r="Z48" s="14"/>
      <c r="AA48" s="14"/>
      <c r="AB48" s="15"/>
      <c r="AC48" s="14"/>
      <c r="AD48" s="14"/>
      <c r="AE48" s="14"/>
      <c r="AF48" s="14"/>
      <c r="AG48" s="14"/>
      <c r="AH48" s="15"/>
      <c r="AI48" s="14"/>
      <c r="AJ48" s="14"/>
      <c r="AK48" s="15"/>
      <c r="AL48" s="14"/>
      <c r="AM48" s="14"/>
      <c r="AN48" s="15"/>
      <c r="AO48" s="14"/>
      <c r="AP48" s="14"/>
      <c r="AQ48" s="15"/>
      <c r="AR48" s="14"/>
      <c r="AS48" s="14"/>
      <c r="AT48" s="15"/>
      <c r="AU48" s="14"/>
      <c r="AV48" s="14"/>
      <c r="AW48" s="15"/>
      <c r="AX48" s="14"/>
      <c r="AY48" s="14"/>
      <c r="AZ48" s="14"/>
      <c r="BA48" s="14">
        <v>93.7</v>
      </c>
      <c r="BB48" s="14">
        <v>35.74136</v>
      </c>
      <c r="BC48" s="14">
        <f>BB48/BA48*100</f>
        <v>38.144461045891141</v>
      </c>
      <c r="BD48" s="14"/>
      <c r="BE48" s="14"/>
      <c r="BF48" s="15"/>
      <c r="BG48" s="14"/>
      <c r="BH48" s="14"/>
      <c r="BI48" s="15"/>
      <c r="BJ48" s="14"/>
      <c r="BK48" s="14"/>
      <c r="BL48" s="14"/>
      <c r="BM48" s="14"/>
      <c r="BN48" s="14"/>
      <c r="BO48" s="15"/>
      <c r="BP48" s="14"/>
      <c r="BQ48" s="14"/>
      <c r="BR48" s="15"/>
      <c r="BS48" s="14"/>
      <c r="BT48" s="14"/>
      <c r="BU48" s="15"/>
    </row>
    <row r="49" spans="1:73" s="12" customFormat="1" x14ac:dyDescent="0.25">
      <c r="A49" s="154" t="s">
        <v>502</v>
      </c>
      <c r="B49" s="50">
        <f t="shared" si="35"/>
        <v>234.2</v>
      </c>
      <c r="C49" s="50">
        <f t="shared" si="36"/>
        <v>97.753990000000002</v>
      </c>
      <c r="D49" s="14">
        <f>C49/B49*100</f>
        <v>41.739534585824082</v>
      </c>
      <c r="E49" s="14"/>
      <c r="F49" s="14"/>
      <c r="G49" s="15"/>
      <c r="H49" s="14"/>
      <c r="I49" s="14"/>
      <c r="J49" s="15"/>
      <c r="K49" s="14"/>
      <c r="L49" s="14"/>
      <c r="M49" s="15"/>
      <c r="N49" s="15"/>
      <c r="O49" s="15"/>
      <c r="P49" s="15"/>
      <c r="Q49" s="14"/>
      <c r="R49" s="14"/>
      <c r="S49" s="14"/>
      <c r="T49" s="14"/>
      <c r="U49" s="14"/>
      <c r="V49" s="15"/>
      <c r="W49" s="14"/>
      <c r="X49" s="14"/>
      <c r="Y49" s="15"/>
      <c r="Z49" s="14"/>
      <c r="AA49" s="14"/>
      <c r="AB49" s="15"/>
      <c r="AC49" s="14"/>
      <c r="AD49" s="14"/>
      <c r="AE49" s="14"/>
      <c r="AF49" s="14"/>
      <c r="AG49" s="14"/>
      <c r="AH49" s="15"/>
      <c r="AI49" s="14"/>
      <c r="AJ49" s="14"/>
      <c r="AK49" s="15"/>
      <c r="AL49" s="14"/>
      <c r="AM49" s="14"/>
      <c r="AN49" s="15"/>
      <c r="AO49" s="14"/>
      <c r="AP49" s="14"/>
      <c r="AQ49" s="15"/>
      <c r="AR49" s="14"/>
      <c r="AS49" s="14"/>
      <c r="AT49" s="15"/>
      <c r="AU49" s="14"/>
      <c r="AV49" s="14"/>
      <c r="AW49" s="15"/>
      <c r="AX49" s="14"/>
      <c r="AY49" s="14"/>
      <c r="AZ49" s="14"/>
      <c r="BA49" s="14">
        <v>234.2</v>
      </c>
      <c r="BB49" s="14">
        <v>97.753990000000002</v>
      </c>
      <c r="BC49" s="14">
        <f>BB49/BA49*100</f>
        <v>41.739534585824082</v>
      </c>
      <c r="BD49" s="14"/>
      <c r="BE49" s="14"/>
      <c r="BF49" s="15"/>
      <c r="BG49" s="14"/>
      <c r="BH49" s="14"/>
      <c r="BI49" s="15"/>
      <c r="BJ49" s="14"/>
      <c r="BK49" s="14"/>
      <c r="BL49" s="14"/>
      <c r="BM49" s="14"/>
      <c r="BN49" s="14"/>
      <c r="BO49" s="15"/>
      <c r="BP49" s="14"/>
      <c r="BQ49" s="14"/>
      <c r="BR49" s="15"/>
      <c r="BS49" s="14"/>
      <c r="BT49" s="14"/>
      <c r="BU49" s="15"/>
    </row>
    <row r="50" spans="1:73" s="12" customFormat="1" x14ac:dyDescent="0.25">
      <c r="A50" s="154" t="s">
        <v>689</v>
      </c>
      <c r="B50" s="50">
        <f t="shared" si="35"/>
        <v>0</v>
      </c>
      <c r="C50" s="50">
        <f t="shared" si="36"/>
        <v>0</v>
      </c>
      <c r="D50" s="14"/>
      <c r="E50" s="14"/>
      <c r="F50" s="14"/>
      <c r="G50" s="15"/>
      <c r="H50" s="14"/>
      <c r="I50" s="14"/>
      <c r="J50" s="15"/>
      <c r="K50" s="14"/>
      <c r="L50" s="14"/>
      <c r="M50" s="15"/>
      <c r="N50" s="15"/>
      <c r="O50" s="15"/>
      <c r="P50" s="15"/>
      <c r="Q50" s="14"/>
      <c r="R50" s="14"/>
      <c r="S50" s="14"/>
      <c r="T50" s="14"/>
      <c r="U50" s="14"/>
      <c r="V50" s="15"/>
      <c r="W50" s="14"/>
      <c r="X50" s="14"/>
      <c r="Y50" s="15"/>
      <c r="Z50" s="14"/>
      <c r="AA50" s="14"/>
      <c r="AB50" s="15"/>
      <c r="AC50" s="14"/>
      <c r="AD50" s="14"/>
      <c r="AE50" s="14"/>
      <c r="AF50" s="14"/>
      <c r="AG50" s="14"/>
      <c r="AH50" s="15"/>
      <c r="AI50" s="14"/>
      <c r="AJ50" s="14"/>
      <c r="AK50" s="15"/>
      <c r="AL50" s="14"/>
      <c r="AM50" s="14"/>
      <c r="AN50" s="15"/>
      <c r="AO50" s="14"/>
      <c r="AP50" s="14"/>
      <c r="AQ50" s="15"/>
      <c r="AR50" s="14"/>
      <c r="AS50" s="14"/>
      <c r="AT50" s="15"/>
      <c r="AU50" s="14"/>
      <c r="AV50" s="14"/>
      <c r="AW50" s="15"/>
      <c r="AX50" s="14"/>
      <c r="AY50" s="14"/>
      <c r="AZ50" s="14"/>
      <c r="BA50" s="14"/>
      <c r="BB50" s="14"/>
      <c r="BC50" s="14"/>
      <c r="BD50" s="14"/>
      <c r="BE50" s="14"/>
      <c r="BF50" s="15"/>
      <c r="BG50" s="14"/>
      <c r="BH50" s="14"/>
      <c r="BI50" s="15"/>
      <c r="BJ50" s="14"/>
      <c r="BK50" s="14"/>
      <c r="BL50" s="14"/>
      <c r="BM50" s="14"/>
      <c r="BN50" s="14"/>
      <c r="BO50" s="15"/>
      <c r="BP50" s="14"/>
      <c r="BQ50" s="14"/>
      <c r="BR50" s="15"/>
      <c r="BS50" s="14"/>
      <c r="BT50" s="14"/>
      <c r="BU50" s="15"/>
    </row>
    <row r="51" spans="1:73" s="12" customFormat="1" x14ac:dyDescent="0.25">
      <c r="A51" s="154" t="s">
        <v>688</v>
      </c>
      <c r="B51" s="50">
        <f t="shared" si="35"/>
        <v>0</v>
      </c>
      <c r="C51" s="50">
        <f t="shared" si="36"/>
        <v>0</v>
      </c>
      <c r="D51" s="14"/>
      <c r="E51" s="14"/>
      <c r="F51" s="14"/>
      <c r="G51" s="15"/>
      <c r="H51" s="14"/>
      <c r="I51" s="14"/>
      <c r="J51" s="15"/>
      <c r="K51" s="14"/>
      <c r="L51" s="14"/>
      <c r="M51" s="15"/>
      <c r="N51" s="15"/>
      <c r="O51" s="15"/>
      <c r="P51" s="15"/>
      <c r="Q51" s="14"/>
      <c r="R51" s="14"/>
      <c r="S51" s="14"/>
      <c r="T51" s="14"/>
      <c r="U51" s="14"/>
      <c r="V51" s="15"/>
      <c r="W51" s="14"/>
      <c r="X51" s="14"/>
      <c r="Y51" s="15"/>
      <c r="Z51" s="14"/>
      <c r="AA51" s="14"/>
      <c r="AB51" s="15"/>
      <c r="AC51" s="14"/>
      <c r="AD51" s="14"/>
      <c r="AE51" s="14"/>
      <c r="AF51" s="14"/>
      <c r="AG51" s="14"/>
      <c r="AH51" s="15"/>
      <c r="AI51" s="14"/>
      <c r="AJ51" s="14"/>
      <c r="AK51" s="15"/>
      <c r="AL51" s="14"/>
      <c r="AM51" s="14"/>
      <c r="AN51" s="15"/>
      <c r="AO51" s="14"/>
      <c r="AP51" s="14"/>
      <c r="AQ51" s="15"/>
      <c r="AR51" s="14"/>
      <c r="AS51" s="14"/>
      <c r="AT51" s="15"/>
      <c r="AU51" s="14"/>
      <c r="AV51" s="14"/>
      <c r="AW51" s="15"/>
      <c r="AX51" s="14"/>
      <c r="AY51" s="14"/>
      <c r="AZ51" s="14"/>
      <c r="BA51" s="14"/>
      <c r="BB51" s="14"/>
      <c r="BC51" s="14"/>
      <c r="BD51" s="14"/>
      <c r="BE51" s="14"/>
      <c r="BF51" s="15"/>
      <c r="BG51" s="14"/>
      <c r="BH51" s="14"/>
      <c r="BI51" s="15"/>
      <c r="BJ51" s="14"/>
      <c r="BK51" s="14"/>
      <c r="BL51" s="14"/>
      <c r="BM51" s="14"/>
      <c r="BN51" s="14"/>
      <c r="BO51" s="15"/>
      <c r="BP51" s="14"/>
      <c r="BQ51" s="14"/>
      <c r="BR51" s="15"/>
      <c r="BS51" s="14"/>
      <c r="BT51" s="14"/>
      <c r="BU51" s="15"/>
    </row>
    <row r="52" spans="1:73" s="12" customFormat="1" x14ac:dyDescent="0.25">
      <c r="A52" s="154" t="s">
        <v>690</v>
      </c>
      <c r="B52" s="50">
        <f t="shared" si="35"/>
        <v>93.7</v>
      </c>
      <c r="C52" s="50">
        <f t="shared" si="36"/>
        <v>37.087040000000002</v>
      </c>
      <c r="D52" s="14">
        <f>C52/B52*100</f>
        <v>39.580618996798293</v>
      </c>
      <c r="E52" s="14"/>
      <c r="F52" s="14"/>
      <c r="G52" s="15"/>
      <c r="H52" s="14"/>
      <c r="I52" s="14"/>
      <c r="J52" s="15"/>
      <c r="K52" s="14"/>
      <c r="L52" s="14"/>
      <c r="M52" s="15"/>
      <c r="N52" s="15"/>
      <c r="O52" s="15"/>
      <c r="P52" s="15"/>
      <c r="Q52" s="14"/>
      <c r="R52" s="14"/>
      <c r="S52" s="14"/>
      <c r="T52" s="14"/>
      <c r="U52" s="14"/>
      <c r="V52" s="15"/>
      <c r="W52" s="14"/>
      <c r="X52" s="14"/>
      <c r="Y52" s="15"/>
      <c r="Z52" s="14"/>
      <c r="AA52" s="14"/>
      <c r="AB52" s="15"/>
      <c r="AC52" s="14"/>
      <c r="AD52" s="14"/>
      <c r="AE52" s="14"/>
      <c r="AF52" s="14"/>
      <c r="AG52" s="14"/>
      <c r="AH52" s="15"/>
      <c r="AI52" s="14"/>
      <c r="AJ52" s="14"/>
      <c r="AK52" s="15"/>
      <c r="AL52" s="14"/>
      <c r="AM52" s="14"/>
      <c r="AN52" s="15"/>
      <c r="AO52" s="14"/>
      <c r="AP52" s="14"/>
      <c r="AQ52" s="15"/>
      <c r="AR52" s="14"/>
      <c r="AS52" s="14"/>
      <c r="AT52" s="15"/>
      <c r="AU52" s="14"/>
      <c r="AV52" s="14"/>
      <c r="AW52" s="15"/>
      <c r="AX52" s="14"/>
      <c r="AY52" s="14"/>
      <c r="AZ52" s="14"/>
      <c r="BA52" s="14">
        <v>93.7</v>
      </c>
      <c r="BB52" s="14">
        <v>37.087040000000002</v>
      </c>
      <c r="BC52" s="14">
        <f>BB52/BA52*100</f>
        <v>39.580618996798293</v>
      </c>
      <c r="BD52" s="14"/>
      <c r="BE52" s="14"/>
      <c r="BF52" s="15"/>
      <c r="BG52" s="14"/>
      <c r="BH52" s="14"/>
      <c r="BI52" s="15"/>
      <c r="BJ52" s="14"/>
      <c r="BK52" s="14"/>
      <c r="BL52" s="14"/>
      <c r="BM52" s="14"/>
      <c r="BN52" s="14"/>
      <c r="BO52" s="15"/>
      <c r="BP52" s="14"/>
      <c r="BQ52" s="14"/>
      <c r="BR52" s="15"/>
      <c r="BS52" s="14"/>
      <c r="BT52" s="14"/>
      <c r="BU52" s="15"/>
    </row>
    <row r="53" spans="1:73" s="12" customFormat="1" x14ac:dyDescent="0.25">
      <c r="A53" s="154" t="s">
        <v>503</v>
      </c>
      <c r="B53" s="50">
        <f t="shared" si="35"/>
        <v>234.2</v>
      </c>
      <c r="C53" s="50">
        <f t="shared" si="36"/>
        <v>89.303350000000009</v>
      </c>
      <c r="D53" s="14">
        <f>C53/B53*100</f>
        <v>38.131233988044414</v>
      </c>
      <c r="E53" s="14"/>
      <c r="F53" s="14"/>
      <c r="G53" s="15"/>
      <c r="H53" s="14"/>
      <c r="I53" s="14"/>
      <c r="J53" s="15"/>
      <c r="K53" s="14"/>
      <c r="L53" s="14"/>
      <c r="M53" s="15"/>
      <c r="N53" s="15"/>
      <c r="O53" s="15"/>
      <c r="P53" s="15"/>
      <c r="Q53" s="14"/>
      <c r="R53" s="14"/>
      <c r="S53" s="14"/>
      <c r="T53" s="14"/>
      <c r="U53" s="14"/>
      <c r="V53" s="15"/>
      <c r="W53" s="14"/>
      <c r="X53" s="14"/>
      <c r="Y53" s="15"/>
      <c r="Z53" s="14"/>
      <c r="AA53" s="14"/>
      <c r="AB53" s="15"/>
      <c r="AC53" s="14"/>
      <c r="AD53" s="14"/>
      <c r="AE53" s="14"/>
      <c r="AF53" s="14"/>
      <c r="AG53" s="14"/>
      <c r="AH53" s="15"/>
      <c r="AI53" s="14"/>
      <c r="AJ53" s="14"/>
      <c r="AK53" s="15"/>
      <c r="AL53" s="14"/>
      <c r="AM53" s="14"/>
      <c r="AN53" s="15"/>
      <c r="AO53" s="14"/>
      <c r="AP53" s="14"/>
      <c r="AQ53" s="15"/>
      <c r="AR53" s="14"/>
      <c r="AS53" s="14"/>
      <c r="AT53" s="15"/>
      <c r="AU53" s="14"/>
      <c r="AV53" s="14"/>
      <c r="AW53" s="15"/>
      <c r="AX53" s="14"/>
      <c r="AY53" s="14"/>
      <c r="AZ53" s="14"/>
      <c r="BA53" s="14">
        <v>234.2</v>
      </c>
      <c r="BB53" s="14">
        <v>89.303350000000009</v>
      </c>
      <c r="BC53" s="14">
        <f>BB53/BA53*100</f>
        <v>38.131233988044414</v>
      </c>
      <c r="BD53" s="14"/>
      <c r="BE53" s="14"/>
      <c r="BF53" s="15"/>
      <c r="BG53" s="14"/>
      <c r="BH53" s="14"/>
      <c r="BI53" s="15"/>
      <c r="BJ53" s="14"/>
      <c r="BK53" s="14"/>
      <c r="BL53" s="14"/>
      <c r="BM53" s="14"/>
      <c r="BN53" s="14"/>
      <c r="BO53" s="15"/>
      <c r="BP53" s="14"/>
      <c r="BQ53" s="14"/>
      <c r="BR53" s="15"/>
      <c r="BS53" s="14"/>
      <c r="BT53" s="14"/>
      <c r="BU53" s="15"/>
    </row>
    <row r="54" spans="1:73" s="28" customFormat="1" ht="31.5" x14ac:dyDescent="0.25">
      <c r="A54" s="78" t="s">
        <v>506</v>
      </c>
      <c r="B54" s="81">
        <f t="shared" si="35"/>
        <v>1855890.4000000001</v>
      </c>
      <c r="C54" s="81">
        <f t="shared" si="36"/>
        <v>957349.56706999999</v>
      </c>
      <c r="D54" s="84">
        <f t="shared" ref="D54" si="48">C54/B54*100</f>
        <v>51.584380579262643</v>
      </c>
      <c r="E54" s="84">
        <f>SUM(E55:E57)</f>
        <v>8444.6</v>
      </c>
      <c r="F54" s="84">
        <f t="shared" ref="F54:BN54" si="49">SUM(F55:F57)</f>
        <v>3384.06943</v>
      </c>
      <c r="G54" s="84">
        <f t="shared" si="16"/>
        <v>40.073768206901448</v>
      </c>
      <c r="H54" s="84">
        <f t="shared" si="49"/>
        <v>2257</v>
      </c>
      <c r="I54" s="84">
        <f t="shared" si="49"/>
        <v>894.60669999999993</v>
      </c>
      <c r="J54" s="84">
        <f t="shared" si="17"/>
        <v>39.636982720425337</v>
      </c>
      <c r="K54" s="84">
        <f t="shared" si="49"/>
        <v>55088.3</v>
      </c>
      <c r="L54" s="84">
        <f t="shared" si="49"/>
        <v>27052.432129999997</v>
      </c>
      <c r="M54" s="84">
        <f t="shared" si="18"/>
        <v>49.107400536956114</v>
      </c>
      <c r="N54" s="84">
        <f t="shared" si="49"/>
        <v>641485.69999999995</v>
      </c>
      <c r="O54" s="84">
        <f t="shared" si="49"/>
        <v>305363.47369999997</v>
      </c>
      <c r="P54" s="84">
        <f t="shared" si="19"/>
        <v>47.602537936543243</v>
      </c>
      <c r="Q54" s="84">
        <f t="shared" si="49"/>
        <v>3155.2</v>
      </c>
      <c r="R54" s="84">
        <f t="shared" si="49"/>
        <v>0</v>
      </c>
      <c r="S54" s="84">
        <f t="shared" si="39"/>
        <v>0</v>
      </c>
      <c r="T54" s="84">
        <f t="shared" si="49"/>
        <v>23235.599999999999</v>
      </c>
      <c r="U54" s="84">
        <f t="shared" si="49"/>
        <v>8167.6784699999998</v>
      </c>
      <c r="V54" s="84">
        <f t="shared" si="20"/>
        <v>35.151571166658066</v>
      </c>
      <c r="W54" s="84">
        <f t="shared" si="49"/>
        <v>1414.9</v>
      </c>
      <c r="X54" s="84">
        <f t="shared" si="49"/>
        <v>502.72151000000002</v>
      </c>
      <c r="Y54" s="84">
        <f t="shared" si="21"/>
        <v>35.530532899851579</v>
      </c>
      <c r="Z54" s="84">
        <f t="shared" si="49"/>
        <v>926849.9</v>
      </c>
      <c r="AA54" s="84">
        <f t="shared" si="49"/>
        <v>512113.44981999998</v>
      </c>
      <c r="AB54" s="84">
        <f t="shared" si="22"/>
        <v>55.253115938190199</v>
      </c>
      <c r="AC54" s="84">
        <f t="shared" si="49"/>
        <v>6660.8</v>
      </c>
      <c r="AD54" s="84">
        <f t="shared" si="49"/>
        <v>2187.6338300000002</v>
      </c>
      <c r="AE54" s="82">
        <f t="shared" si="23"/>
        <v>32.843409650492433</v>
      </c>
      <c r="AF54" s="84">
        <f t="shared" si="49"/>
        <v>144.9</v>
      </c>
      <c r="AG54" s="84">
        <f t="shared" si="49"/>
        <v>0</v>
      </c>
      <c r="AH54" s="84">
        <f t="shared" si="40"/>
        <v>0</v>
      </c>
      <c r="AI54" s="84">
        <f t="shared" si="49"/>
        <v>7030.9</v>
      </c>
      <c r="AJ54" s="84">
        <f t="shared" si="49"/>
        <v>2541.7173199999997</v>
      </c>
      <c r="AK54" s="84">
        <f t="shared" si="24"/>
        <v>36.150668051031872</v>
      </c>
      <c r="AL54" s="84">
        <f t="shared" si="49"/>
        <v>92302.1</v>
      </c>
      <c r="AM54" s="84">
        <f t="shared" si="49"/>
        <v>43342.120360000001</v>
      </c>
      <c r="AN54" s="84">
        <f t="shared" si="25"/>
        <v>46.956808523316369</v>
      </c>
      <c r="AO54" s="84">
        <f t="shared" si="49"/>
        <v>1480.2</v>
      </c>
      <c r="AP54" s="84">
        <f t="shared" si="49"/>
        <v>643.68732999999997</v>
      </c>
      <c r="AQ54" s="84">
        <f t="shared" si="26"/>
        <v>43.48651060667477</v>
      </c>
      <c r="AR54" s="84">
        <f t="shared" si="49"/>
        <v>1110.0999999999999</v>
      </c>
      <c r="AS54" s="84">
        <f t="shared" si="49"/>
        <v>359.73374000000001</v>
      </c>
      <c r="AT54" s="84">
        <f t="shared" si="27"/>
        <v>32.405525628321776</v>
      </c>
      <c r="AU54" s="84">
        <f t="shared" si="49"/>
        <v>10732.5</v>
      </c>
      <c r="AV54" s="84">
        <f t="shared" si="49"/>
        <v>5366.4</v>
      </c>
      <c r="AW54" s="84">
        <f t="shared" si="28"/>
        <v>50.001397624039136</v>
      </c>
      <c r="AX54" s="84">
        <f t="shared" si="49"/>
        <v>2220.3000000000002</v>
      </c>
      <c r="AY54" s="84">
        <f t="shared" si="49"/>
        <v>888.23957999999993</v>
      </c>
      <c r="AZ54" s="84">
        <f t="shared" ref="AZ54:AZ58" si="50">AY54/AX54*100</f>
        <v>40.005385758681257</v>
      </c>
      <c r="BA54" s="84">
        <f t="shared" si="49"/>
        <v>702.59999999999991</v>
      </c>
      <c r="BB54" s="84">
        <f t="shared" si="49"/>
        <v>277.53390000000002</v>
      </c>
      <c r="BC54" s="82">
        <f t="shared" ref="BC54" si="51">BB54/BA54*100</f>
        <v>39.500982066609744</v>
      </c>
      <c r="BD54" s="84">
        <f t="shared" si="49"/>
        <v>740.1</v>
      </c>
      <c r="BE54" s="84">
        <f t="shared" si="49"/>
        <v>244.02423000000002</v>
      </c>
      <c r="BF54" s="84">
        <f t="shared" si="29"/>
        <v>32.97179164977706</v>
      </c>
      <c r="BG54" s="84">
        <f t="shared" si="49"/>
        <v>1480.2</v>
      </c>
      <c r="BH54" s="84">
        <f t="shared" si="49"/>
        <v>517.20366000000001</v>
      </c>
      <c r="BI54" s="84">
        <f t="shared" si="30"/>
        <v>34.941471422780708</v>
      </c>
      <c r="BJ54" s="84">
        <f t="shared" si="49"/>
        <v>69226.3</v>
      </c>
      <c r="BK54" s="84">
        <f t="shared" si="49"/>
        <v>43502.841359999999</v>
      </c>
      <c r="BL54" s="84">
        <f t="shared" si="31"/>
        <v>62.841494287575671</v>
      </c>
      <c r="BM54" s="84">
        <f t="shared" si="49"/>
        <v>128.19999999999999</v>
      </c>
      <c r="BN54" s="84">
        <f t="shared" si="49"/>
        <v>0</v>
      </c>
      <c r="BO54" s="84">
        <f t="shared" si="32"/>
        <v>0</v>
      </c>
      <c r="BP54" s="84"/>
      <c r="BQ54" s="84"/>
      <c r="BR54" s="84"/>
      <c r="BS54" s="84"/>
      <c r="BT54" s="84"/>
      <c r="BU54" s="84"/>
    </row>
    <row r="55" spans="1:73" s="12" customFormat="1" x14ac:dyDescent="0.25">
      <c r="A55" s="153" t="s">
        <v>324</v>
      </c>
      <c r="B55" s="50">
        <f t="shared" si="35"/>
        <v>1855187.8</v>
      </c>
      <c r="C55" s="50">
        <f t="shared" si="36"/>
        <v>957072.03316999995</v>
      </c>
      <c r="D55" s="15">
        <f t="shared" si="0"/>
        <v>51.588956825287447</v>
      </c>
      <c r="E55" s="15">
        <v>8444.6</v>
      </c>
      <c r="F55" s="15">
        <v>3384.06943</v>
      </c>
      <c r="G55" s="15">
        <f t="shared" si="16"/>
        <v>40.073768206901448</v>
      </c>
      <c r="H55" s="15">
        <v>2257</v>
      </c>
      <c r="I55" s="15">
        <v>894.60669999999993</v>
      </c>
      <c r="J55" s="15">
        <f t="shared" si="17"/>
        <v>39.636982720425337</v>
      </c>
      <c r="K55" s="15">
        <v>55088.3</v>
      </c>
      <c r="L55" s="15">
        <v>27052.432129999997</v>
      </c>
      <c r="M55" s="15">
        <f t="shared" si="18"/>
        <v>49.107400536956114</v>
      </c>
      <c r="N55" s="15">
        <v>641485.69999999995</v>
      </c>
      <c r="O55" s="15">
        <v>305363.47369999997</v>
      </c>
      <c r="P55" s="15">
        <f t="shared" si="19"/>
        <v>47.602537936543243</v>
      </c>
      <c r="Q55" s="15">
        <v>3155.2</v>
      </c>
      <c r="R55" s="15"/>
      <c r="S55" s="15">
        <f t="shared" si="39"/>
        <v>0</v>
      </c>
      <c r="T55" s="15">
        <v>23235.599999999999</v>
      </c>
      <c r="U55" s="15">
        <v>8167.6784699999998</v>
      </c>
      <c r="V55" s="15">
        <f t="shared" si="20"/>
        <v>35.151571166658066</v>
      </c>
      <c r="W55" s="15">
        <v>1414.9</v>
      </c>
      <c r="X55" s="15">
        <v>502.72151000000002</v>
      </c>
      <c r="Y55" s="15">
        <f t="shared" si="21"/>
        <v>35.530532899851579</v>
      </c>
      <c r="Z55" s="15">
        <v>926849.9</v>
      </c>
      <c r="AA55" s="15">
        <v>512113.44981999998</v>
      </c>
      <c r="AB55" s="15">
        <f t="shared" si="22"/>
        <v>55.253115938190199</v>
      </c>
      <c r="AC55" s="15">
        <v>6660.8</v>
      </c>
      <c r="AD55" s="15">
        <v>2187.6338300000002</v>
      </c>
      <c r="AE55" s="14">
        <f t="shared" si="23"/>
        <v>32.843409650492433</v>
      </c>
      <c r="AF55" s="14">
        <v>144.9</v>
      </c>
      <c r="AG55" s="15"/>
      <c r="AH55" s="15">
        <f t="shared" si="40"/>
        <v>0</v>
      </c>
      <c r="AI55" s="15">
        <v>7030.9</v>
      </c>
      <c r="AJ55" s="15">
        <v>2541.7173199999997</v>
      </c>
      <c r="AK55" s="15">
        <f t="shared" si="24"/>
        <v>36.150668051031872</v>
      </c>
      <c r="AL55" s="15">
        <v>92302.1</v>
      </c>
      <c r="AM55" s="15">
        <v>43342.120360000001</v>
      </c>
      <c r="AN55" s="15">
        <f t="shared" si="25"/>
        <v>46.956808523316369</v>
      </c>
      <c r="AO55" s="15">
        <v>1480.2</v>
      </c>
      <c r="AP55" s="15">
        <v>643.68732999999997</v>
      </c>
      <c r="AQ55" s="15">
        <f t="shared" si="26"/>
        <v>43.48651060667477</v>
      </c>
      <c r="AR55" s="15">
        <v>1110.0999999999999</v>
      </c>
      <c r="AS55" s="15">
        <v>359.73374000000001</v>
      </c>
      <c r="AT55" s="15">
        <f t="shared" si="27"/>
        <v>32.405525628321776</v>
      </c>
      <c r="AU55" s="15">
        <v>10732.5</v>
      </c>
      <c r="AV55" s="15">
        <v>5366.4</v>
      </c>
      <c r="AW55" s="15">
        <f t="shared" si="28"/>
        <v>50.001397624039136</v>
      </c>
      <c r="AX55" s="15">
        <v>2220.3000000000002</v>
      </c>
      <c r="AY55" s="15">
        <v>888.23957999999993</v>
      </c>
      <c r="AZ55" s="15">
        <f t="shared" si="50"/>
        <v>40.005385758681257</v>
      </c>
      <c r="BA55" s="15"/>
      <c r="BB55" s="15"/>
      <c r="BC55" s="14"/>
      <c r="BD55" s="15">
        <v>740.1</v>
      </c>
      <c r="BE55" s="15">
        <v>244.02423000000002</v>
      </c>
      <c r="BF55" s="15">
        <f t="shared" si="29"/>
        <v>32.97179164977706</v>
      </c>
      <c r="BG55" s="15">
        <v>1480.2</v>
      </c>
      <c r="BH55" s="15">
        <v>517.20366000000001</v>
      </c>
      <c r="BI55" s="15">
        <f t="shared" si="30"/>
        <v>34.941471422780708</v>
      </c>
      <c r="BJ55" s="15">
        <v>69226.3</v>
      </c>
      <c r="BK55" s="15">
        <v>43502.841359999999</v>
      </c>
      <c r="BL55" s="15">
        <f t="shared" si="31"/>
        <v>62.841494287575671</v>
      </c>
      <c r="BM55" s="162">
        <v>128.19999999999999</v>
      </c>
      <c r="BN55" s="15"/>
      <c r="BO55" s="15">
        <f t="shared" si="32"/>
        <v>0</v>
      </c>
      <c r="BP55" s="15"/>
      <c r="BQ55" s="15"/>
      <c r="BR55" s="15"/>
      <c r="BS55" s="15"/>
      <c r="BT55" s="15"/>
      <c r="BU55" s="15"/>
    </row>
    <row r="56" spans="1:73" s="12" customFormat="1" x14ac:dyDescent="0.25">
      <c r="A56" s="154" t="s">
        <v>691</v>
      </c>
      <c r="B56" s="50">
        <f t="shared" si="35"/>
        <v>468.4</v>
      </c>
      <c r="C56" s="50">
        <f t="shared" si="36"/>
        <v>186.71279000000001</v>
      </c>
      <c r="D56" s="14">
        <f>C56/B56*100</f>
        <v>39.861825362937665</v>
      </c>
      <c r="E56" s="14"/>
      <c r="F56" s="14"/>
      <c r="G56" s="15"/>
      <c r="H56" s="14"/>
      <c r="I56" s="15"/>
      <c r="J56" s="15"/>
      <c r="K56" s="14"/>
      <c r="L56" s="15"/>
      <c r="M56" s="15"/>
      <c r="N56" s="14"/>
      <c r="O56" s="14"/>
      <c r="P56" s="15"/>
      <c r="Q56" s="14"/>
      <c r="R56" s="14"/>
      <c r="S56" s="15"/>
      <c r="T56" s="14"/>
      <c r="U56" s="14"/>
      <c r="V56" s="15"/>
      <c r="W56" s="14"/>
      <c r="X56" s="15"/>
      <c r="Y56" s="15"/>
      <c r="Z56" s="15"/>
      <c r="AA56" s="15"/>
      <c r="AB56" s="15"/>
      <c r="AC56" s="14"/>
      <c r="AD56" s="14"/>
      <c r="AE56" s="14"/>
      <c r="AF56" s="14"/>
      <c r="AG56" s="14"/>
      <c r="AH56" s="15"/>
      <c r="AI56" s="14"/>
      <c r="AJ56" s="14"/>
      <c r="AK56" s="15"/>
      <c r="AL56" s="14"/>
      <c r="AM56" s="14"/>
      <c r="AN56" s="15"/>
      <c r="AO56" s="14"/>
      <c r="AP56" s="14"/>
      <c r="AQ56" s="15"/>
      <c r="AR56" s="14"/>
      <c r="AS56" s="14"/>
      <c r="AT56" s="15"/>
      <c r="AU56" s="14"/>
      <c r="AV56" s="14"/>
      <c r="AW56" s="15"/>
      <c r="AX56" s="14"/>
      <c r="AY56" s="14"/>
      <c r="AZ56" s="15"/>
      <c r="BA56" s="14">
        <v>468.4</v>
      </c>
      <c r="BB56" s="14">
        <v>186.71279000000001</v>
      </c>
      <c r="BC56" s="14">
        <f t="shared" ref="BC56:BC58" si="52">BB56/BA56*100</f>
        <v>39.861825362937665</v>
      </c>
      <c r="BD56" s="14"/>
      <c r="BE56" s="14"/>
      <c r="BF56" s="15"/>
      <c r="BG56" s="14"/>
      <c r="BH56" s="14"/>
      <c r="BI56" s="15"/>
      <c r="BJ56" s="14"/>
      <c r="BK56" s="14"/>
      <c r="BL56" s="15"/>
      <c r="BM56" s="14"/>
      <c r="BN56" s="14"/>
      <c r="BO56" s="15"/>
      <c r="BP56" s="14"/>
      <c r="BQ56" s="14"/>
      <c r="BR56" s="15"/>
      <c r="BS56" s="14"/>
      <c r="BT56" s="14"/>
      <c r="BU56" s="15"/>
    </row>
    <row r="57" spans="1:73" s="12" customFormat="1" x14ac:dyDescent="0.25">
      <c r="A57" s="154" t="s">
        <v>323</v>
      </c>
      <c r="B57" s="50">
        <f t="shared" si="35"/>
        <v>234.2</v>
      </c>
      <c r="C57" s="50">
        <f t="shared" si="36"/>
        <v>90.821110000000004</v>
      </c>
      <c r="D57" s="14">
        <f>C57/B57*100</f>
        <v>38.779295473953887</v>
      </c>
      <c r="E57" s="14"/>
      <c r="F57" s="14"/>
      <c r="G57" s="15"/>
      <c r="H57" s="14"/>
      <c r="I57" s="15"/>
      <c r="J57" s="15"/>
      <c r="K57" s="14"/>
      <c r="L57" s="15"/>
      <c r="M57" s="15"/>
      <c r="N57" s="14"/>
      <c r="O57" s="14"/>
      <c r="P57" s="15"/>
      <c r="Q57" s="14"/>
      <c r="R57" s="14"/>
      <c r="S57" s="15"/>
      <c r="T57" s="14"/>
      <c r="U57" s="14"/>
      <c r="V57" s="15"/>
      <c r="W57" s="14"/>
      <c r="X57" s="14"/>
      <c r="Y57" s="15"/>
      <c r="Z57" s="15"/>
      <c r="AA57" s="15"/>
      <c r="AB57" s="15"/>
      <c r="AC57" s="14"/>
      <c r="AD57" s="14"/>
      <c r="AE57" s="14"/>
      <c r="AF57" s="14"/>
      <c r="AG57" s="14"/>
      <c r="AH57" s="15"/>
      <c r="AI57" s="14"/>
      <c r="AJ57" s="14"/>
      <c r="AK57" s="15"/>
      <c r="AL57" s="14"/>
      <c r="AM57" s="14"/>
      <c r="AN57" s="15"/>
      <c r="AO57" s="14"/>
      <c r="AP57" s="14"/>
      <c r="AQ57" s="15"/>
      <c r="AR57" s="14"/>
      <c r="AS57" s="14"/>
      <c r="AT57" s="15"/>
      <c r="AU57" s="14"/>
      <c r="AV57" s="14"/>
      <c r="AW57" s="15"/>
      <c r="AX57" s="14"/>
      <c r="AY57" s="14"/>
      <c r="AZ57" s="15"/>
      <c r="BA57" s="14">
        <v>234.2</v>
      </c>
      <c r="BB57" s="14">
        <v>90.821110000000004</v>
      </c>
      <c r="BC57" s="14">
        <f t="shared" si="52"/>
        <v>38.779295473953887</v>
      </c>
      <c r="BD57" s="14"/>
      <c r="BE57" s="14"/>
      <c r="BF57" s="15"/>
      <c r="BG57" s="14"/>
      <c r="BH57" s="14"/>
      <c r="BI57" s="15"/>
      <c r="BJ57" s="14"/>
      <c r="BK57" s="14"/>
      <c r="BL57" s="15"/>
      <c r="BM57" s="14"/>
      <c r="BN57" s="14"/>
      <c r="BO57" s="15"/>
      <c r="BP57" s="14"/>
      <c r="BQ57" s="14"/>
      <c r="BR57" s="15"/>
      <c r="BS57" s="14"/>
      <c r="BT57" s="14"/>
      <c r="BU57" s="15"/>
    </row>
    <row r="58" spans="1:73" s="28" customFormat="1" ht="31.5" x14ac:dyDescent="0.25">
      <c r="A58" s="78" t="s">
        <v>334</v>
      </c>
      <c r="B58" s="81">
        <f t="shared" si="35"/>
        <v>856036.39999999991</v>
      </c>
      <c r="C58" s="81">
        <f t="shared" si="36"/>
        <v>465769.41119000001</v>
      </c>
      <c r="D58" s="84">
        <f t="shared" ref="D58" si="53">C58/B58*100</f>
        <v>54.410000695063907</v>
      </c>
      <c r="E58" s="84">
        <f>SUM(E59:E74)</f>
        <v>4723.8999999999996</v>
      </c>
      <c r="F58" s="84">
        <f t="shared" ref="F58:BN58" si="54">SUM(F59:F74)</f>
        <v>1394.87528</v>
      </c>
      <c r="G58" s="84">
        <f t="shared" si="16"/>
        <v>29.528044200766317</v>
      </c>
      <c r="H58" s="84">
        <f t="shared" si="54"/>
        <v>655.20000000000005</v>
      </c>
      <c r="I58" s="84">
        <f t="shared" si="54"/>
        <v>229.71231</v>
      </c>
      <c r="J58" s="84">
        <f t="shared" si="17"/>
        <v>35.059876373626366</v>
      </c>
      <c r="K58" s="84">
        <f t="shared" si="54"/>
        <v>10377.5</v>
      </c>
      <c r="L58" s="84">
        <f t="shared" si="54"/>
        <v>3540.3852900000002</v>
      </c>
      <c r="M58" s="84">
        <f t="shared" si="18"/>
        <v>34.115974849433869</v>
      </c>
      <c r="N58" s="84">
        <f t="shared" si="54"/>
        <v>211954.3</v>
      </c>
      <c r="O58" s="84">
        <f t="shared" si="54"/>
        <v>104400.95184000001</v>
      </c>
      <c r="P58" s="84">
        <f t="shared" si="19"/>
        <v>49.256349996202019</v>
      </c>
      <c r="Q58" s="84">
        <f t="shared" si="54"/>
        <v>1633.9</v>
      </c>
      <c r="R58" s="84">
        <f t="shared" si="54"/>
        <v>0</v>
      </c>
      <c r="S58" s="84">
        <f t="shared" si="39"/>
        <v>0</v>
      </c>
      <c r="T58" s="84">
        <f t="shared" si="54"/>
        <v>15502.3</v>
      </c>
      <c r="U58" s="84">
        <f t="shared" si="54"/>
        <v>5159.3869999999997</v>
      </c>
      <c r="V58" s="84">
        <f t="shared" si="20"/>
        <v>33.281429207278919</v>
      </c>
      <c r="W58" s="84">
        <f t="shared" si="54"/>
        <v>620.20000000000005</v>
      </c>
      <c r="X58" s="84">
        <f t="shared" si="54"/>
        <v>279.32671999999997</v>
      </c>
      <c r="Y58" s="84">
        <f t="shared" si="21"/>
        <v>45.038168332795863</v>
      </c>
      <c r="Z58" s="84">
        <f t="shared" si="54"/>
        <v>497967.4</v>
      </c>
      <c r="AA58" s="84">
        <f t="shared" si="54"/>
        <v>294303.99883</v>
      </c>
      <c r="AB58" s="84">
        <f t="shared" si="22"/>
        <v>59.101057384479383</v>
      </c>
      <c r="AC58" s="84">
        <f t="shared" si="54"/>
        <v>2794.8</v>
      </c>
      <c r="AD58" s="84">
        <f t="shared" si="54"/>
        <v>1163.4355700000001</v>
      </c>
      <c r="AE58" s="82">
        <f t="shared" si="23"/>
        <v>41.628580578216692</v>
      </c>
      <c r="AF58" s="84">
        <f t="shared" si="54"/>
        <v>127</v>
      </c>
      <c r="AG58" s="84">
        <f t="shared" si="54"/>
        <v>0</v>
      </c>
      <c r="AH58" s="84">
        <f t="shared" si="40"/>
        <v>0</v>
      </c>
      <c r="AI58" s="84">
        <f t="shared" si="54"/>
        <v>3493.6</v>
      </c>
      <c r="AJ58" s="84">
        <f t="shared" si="54"/>
        <v>1424.4540500000001</v>
      </c>
      <c r="AK58" s="84">
        <f t="shared" si="24"/>
        <v>40.773243931760938</v>
      </c>
      <c r="AL58" s="84">
        <f t="shared" si="54"/>
        <v>48395.9</v>
      </c>
      <c r="AM58" s="84">
        <f t="shared" si="54"/>
        <v>23607.070949999998</v>
      </c>
      <c r="AN58" s="84">
        <f t="shared" si="25"/>
        <v>48.779072090817607</v>
      </c>
      <c r="AO58" s="84">
        <f t="shared" si="54"/>
        <v>1048.0999999999999</v>
      </c>
      <c r="AP58" s="84">
        <f t="shared" si="54"/>
        <v>421.90584999999999</v>
      </c>
      <c r="AQ58" s="84">
        <f t="shared" si="26"/>
        <v>40.254350729892188</v>
      </c>
      <c r="AR58" s="84">
        <f t="shared" si="54"/>
        <v>698.7</v>
      </c>
      <c r="AS58" s="84">
        <f t="shared" si="54"/>
        <v>210.89304999999999</v>
      </c>
      <c r="AT58" s="84">
        <f t="shared" si="27"/>
        <v>30.183633891512805</v>
      </c>
      <c r="AU58" s="84">
        <f t="shared" si="54"/>
        <v>5414.6</v>
      </c>
      <c r="AV58" s="84">
        <f t="shared" si="54"/>
        <v>2707.2</v>
      </c>
      <c r="AW58" s="84">
        <f t="shared" si="28"/>
        <v>49.998153141506293</v>
      </c>
      <c r="AX58" s="84">
        <f t="shared" si="54"/>
        <v>2096.1</v>
      </c>
      <c r="AY58" s="84">
        <f t="shared" si="54"/>
        <v>887.36645999999996</v>
      </c>
      <c r="AZ58" s="84">
        <f t="shared" si="50"/>
        <v>42.334166308859309</v>
      </c>
      <c r="BA58" s="84">
        <f t="shared" si="54"/>
        <v>2389</v>
      </c>
      <c r="BB58" s="84">
        <f t="shared" si="54"/>
        <v>895.17216000000008</v>
      </c>
      <c r="BC58" s="82">
        <f t="shared" si="52"/>
        <v>37.470580159062372</v>
      </c>
      <c r="BD58" s="84">
        <f t="shared" si="54"/>
        <v>349.4</v>
      </c>
      <c r="BE58" s="84">
        <f t="shared" si="54"/>
        <v>127.50749999999999</v>
      </c>
      <c r="BF58" s="84">
        <f t="shared" si="29"/>
        <v>36.493274184315972</v>
      </c>
      <c r="BG58" s="84">
        <f t="shared" si="54"/>
        <v>698.7</v>
      </c>
      <c r="BH58" s="84">
        <f t="shared" si="54"/>
        <v>263.89221999999995</v>
      </c>
      <c r="BI58" s="84">
        <f t="shared" si="30"/>
        <v>37.769031057678539</v>
      </c>
      <c r="BJ58" s="84">
        <f t="shared" si="54"/>
        <v>44903.5</v>
      </c>
      <c r="BK58" s="84">
        <f t="shared" si="54"/>
        <v>24751.876110000001</v>
      </c>
      <c r="BL58" s="84">
        <f t="shared" si="31"/>
        <v>55.122376006324679</v>
      </c>
      <c r="BM58" s="84">
        <f t="shared" si="54"/>
        <v>192.3</v>
      </c>
      <c r="BN58" s="84">
        <f t="shared" si="54"/>
        <v>0</v>
      </c>
      <c r="BO58" s="84">
        <f t="shared" si="32"/>
        <v>0</v>
      </c>
      <c r="BP58" s="84"/>
      <c r="BQ58" s="84"/>
      <c r="BR58" s="84"/>
      <c r="BS58" s="84"/>
      <c r="BT58" s="84"/>
      <c r="BU58" s="84"/>
    </row>
    <row r="59" spans="1:73" s="12" customFormat="1" ht="16.5" customHeight="1" x14ac:dyDescent="0.25">
      <c r="A59" s="153" t="s">
        <v>333</v>
      </c>
      <c r="B59" s="50">
        <f t="shared" si="35"/>
        <v>853647.39999999991</v>
      </c>
      <c r="C59" s="50">
        <f t="shared" si="36"/>
        <v>464874.23903</v>
      </c>
      <c r="D59" s="15">
        <f t="shared" si="0"/>
        <v>54.457407007858279</v>
      </c>
      <c r="E59" s="15">
        <v>4723.8999999999996</v>
      </c>
      <c r="F59" s="15">
        <v>1394.87528</v>
      </c>
      <c r="G59" s="15">
        <f t="shared" si="16"/>
        <v>29.528044200766317</v>
      </c>
      <c r="H59" s="15">
        <v>655.20000000000005</v>
      </c>
      <c r="I59" s="15">
        <v>229.71231</v>
      </c>
      <c r="J59" s="15">
        <f t="shared" si="17"/>
        <v>35.059876373626366</v>
      </c>
      <c r="K59" s="15">
        <v>10377.5</v>
      </c>
      <c r="L59" s="15">
        <v>3540.3852900000002</v>
      </c>
      <c r="M59" s="15">
        <f t="shared" si="18"/>
        <v>34.115974849433869</v>
      </c>
      <c r="N59" s="15">
        <v>211954.3</v>
      </c>
      <c r="O59" s="15">
        <v>104400.95184000001</v>
      </c>
      <c r="P59" s="15">
        <f t="shared" si="19"/>
        <v>49.256349996202019</v>
      </c>
      <c r="Q59" s="15">
        <v>1633.9</v>
      </c>
      <c r="R59" s="15"/>
      <c r="S59" s="15">
        <f t="shared" si="39"/>
        <v>0</v>
      </c>
      <c r="T59" s="15">
        <v>15502.3</v>
      </c>
      <c r="U59" s="15">
        <v>5159.3869999999997</v>
      </c>
      <c r="V59" s="15">
        <f t="shared" si="20"/>
        <v>33.281429207278919</v>
      </c>
      <c r="W59" s="15">
        <v>620.20000000000005</v>
      </c>
      <c r="X59" s="15">
        <v>279.32671999999997</v>
      </c>
      <c r="Y59" s="15">
        <f t="shared" si="21"/>
        <v>45.038168332795863</v>
      </c>
      <c r="Z59" s="15">
        <v>497967.4</v>
      </c>
      <c r="AA59" s="15">
        <v>294303.99883</v>
      </c>
      <c r="AB59" s="15">
        <f t="shared" si="22"/>
        <v>59.101057384479383</v>
      </c>
      <c r="AC59" s="15">
        <v>2794.8</v>
      </c>
      <c r="AD59" s="15">
        <v>1163.4355700000001</v>
      </c>
      <c r="AE59" s="14">
        <f t="shared" si="23"/>
        <v>41.628580578216692</v>
      </c>
      <c r="AF59" s="14">
        <v>127</v>
      </c>
      <c r="AG59" s="15"/>
      <c r="AH59" s="15">
        <f t="shared" si="40"/>
        <v>0</v>
      </c>
      <c r="AI59" s="15">
        <v>3493.6</v>
      </c>
      <c r="AJ59" s="15">
        <v>1424.4540500000001</v>
      </c>
      <c r="AK59" s="15">
        <f t="shared" si="24"/>
        <v>40.773243931760938</v>
      </c>
      <c r="AL59" s="15">
        <v>48395.9</v>
      </c>
      <c r="AM59" s="15">
        <v>23607.070949999998</v>
      </c>
      <c r="AN59" s="15">
        <f t="shared" si="25"/>
        <v>48.779072090817607</v>
      </c>
      <c r="AO59" s="15">
        <v>1048.0999999999999</v>
      </c>
      <c r="AP59" s="15">
        <v>421.90584999999999</v>
      </c>
      <c r="AQ59" s="15">
        <f t="shared" si="26"/>
        <v>40.254350729892188</v>
      </c>
      <c r="AR59" s="15">
        <v>698.7</v>
      </c>
      <c r="AS59" s="15">
        <v>210.89304999999999</v>
      </c>
      <c r="AT59" s="15">
        <f t="shared" si="27"/>
        <v>30.183633891512805</v>
      </c>
      <c r="AU59" s="15">
        <v>5414.6</v>
      </c>
      <c r="AV59" s="15">
        <v>2707.2</v>
      </c>
      <c r="AW59" s="15">
        <f t="shared" si="28"/>
        <v>49.998153141506293</v>
      </c>
      <c r="AX59" s="15">
        <v>2096.1</v>
      </c>
      <c r="AY59" s="15">
        <v>887.36645999999996</v>
      </c>
      <c r="AZ59" s="15">
        <f>AY59/AX59*100</f>
        <v>42.334166308859309</v>
      </c>
      <c r="BA59" s="15"/>
      <c r="BB59" s="15"/>
      <c r="BC59" s="14"/>
      <c r="BD59" s="15">
        <v>349.4</v>
      </c>
      <c r="BE59" s="15">
        <v>127.50749999999999</v>
      </c>
      <c r="BF59" s="15">
        <f t="shared" si="29"/>
        <v>36.493274184315972</v>
      </c>
      <c r="BG59" s="15">
        <v>698.7</v>
      </c>
      <c r="BH59" s="15">
        <v>263.89221999999995</v>
      </c>
      <c r="BI59" s="15">
        <f t="shared" si="30"/>
        <v>37.769031057678539</v>
      </c>
      <c r="BJ59" s="15">
        <v>44903.5</v>
      </c>
      <c r="BK59" s="15">
        <v>24751.876110000001</v>
      </c>
      <c r="BL59" s="15">
        <f t="shared" si="31"/>
        <v>55.122376006324679</v>
      </c>
      <c r="BM59" s="162">
        <v>192.3</v>
      </c>
      <c r="BN59" s="15"/>
      <c r="BO59" s="15">
        <f t="shared" si="32"/>
        <v>0</v>
      </c>
      <c r="BP59" s="15"/>
      <c r="BQ59" s="15"/>
      <c r="BR59" s="15"/>
      <c r="BS59" s="15"/>
      <c r="BT59" s="15"/>
      <c r="BU59" s="15"/>
    </row>
    <row r="60" spans="1:73" s="12" customFormat="1" x14ac:dyDescent="0.25">
      <c r="A60" s="154" t="s">
        <v>507</v>
      </c>
      <c r="B60" s="50">
        <f t="shared" si="35"/>
        <v>93.7</v>
      </c>
      <c r="C60" s="50">
        <f t="shared" si="36"/>
        <v>42.317569999999996</v>
      </c>
      <c r="D60" s="14">
        <f t="shared" ref="D60:D74" si="55">C60/B60*100</f>
        <v>45.162828175026675</v>
      </c>
      <c r="E60" s="14"/>
      <c r="F60" s="14"/>
      <c r="G60" s="15"/>
      <c r="H60" s="14"/>
      <c r="I60" s="14"/>
      <c r="J60" s="15"/>
      <c r="K60" s="14"/>
      <c r="L60" s="14"/>
      <c r="M60" s="15"/>
      <c r="N60" s="15"/>
      <c r="O60" s="15"/>
      <c r="P60" s="15"/>
      <c r="Q60" s="14"/>
      <c r="R60" s="14"/>
      <c r="S60" s="14"/>
      <c r="T60" s="14"/>
      <c r="U60" s="14"/>
      <c r="V60" s="15"/>
      <c r="W60" s="14"/>
      <c r="X60" s="14"/>
      <c r="Y60" s="15"/>
      <c r="Z60" s="14"/>
      <c r="AA60" s="14"/>
      <c r="AB60" s="15"/>
      <c r="AC60" s="14"/>
      <c r="AD60" s="14"/>
      <c r="AE60" s="14"/>
      <c r="AF60" s="14"/>
      <c r="AG60" s="14"/>
      <c r="AH60" s="15"/>
      <c r="AI60" s="14"/>
      <c r="AJ60" s="14"/>
      <c r="AK60" s="15"/>
      <c r="AL60" s="14"/>
      <c r="AM60" s="14"/>
      <c r="AN60" s="15"/>
      <c r="AO60" s="14"/>
      <c r="AP60" s="14"/>
      <c r="AQ60" s="15"/>
      <c r="AR60" s="14"/>
      <c r="AS60" s="14"/>
      <c r="AT60" s="15"/>
      <c r="AU60" s="14"/>
      <c r="AV60" s="14"/>
      <c r="AW60" s="15"/>
      <c r="AX60" s="14"/>
      <c r="AY60" s="14"/>
      <c r="AZ60" s="14"/>
      <c r="BA60" s="14">
        <v>93.7</v>
      </c>
      <c r="BB60" s="14">
        <v>42.317569999999996</v>
      </c>
      <c r="BC60" s="14">
        <f t="shared" ref="BC60:BC75" si="56">BB60/BA60*100</f>
        <v>45.162828175026675</v>
      </c>
      <c r="BD60" s="14"/>
      <c r="BE60" s="15"/>
      <c r="BF60" s="15"/>
      <c r="BG60" s="14"/>
      <c r="BH60" s="14"/>
      <c r="BI60" s="15"/>
      <c r="BJ60" s="14"/>
      <c r="BK60" s="14"/>
      <c r="BL60" s="14"/>
      <c r="BM60" s="14"/>
      <c r="BN60" s="14"/>
      <c r="BO60" s="15"/>
      <c r="BP60" s="14"/>
      <c r="BQ60" s="14"/>
      <c r="BR60" s="15"/>
      <c r="BS60" s="14"/>
      <c r="BT60" s="14"/>
      <c r="BU60" s="15"/>
    </row>
    <row r="61" spans="1:73" s="12" customFormat="1" x14ac:dyDescent="0.25">
      <c r="A61" s="154" t="s">
        <v>508</v>
      </c>
      <c r="B61" s="50">
        <f t="shared" si="35"/>
        <v>234.2</v>
      </c>
      <c r="C61" s="50">
        <f t="shared" si="36"/>
        <v>101.81858</v>
      </c>
      <c r="D61" s="14">
        <f t="shared" si="55"/>
        <v>43.475055508112725</v>
      </c>
      <c r="E61" s="14"/>
      <c r="F61" s="14"/>
      <c r="G61" s="15"/>
      <c r="H61" s="14"/>
      <c r="I61" s="14"/>
      <c r="J61" s="15"/>
      <c r="K61" s="14"/>
      <c r="L61" s="14"/>
      <c r="M61" s="15"/>
      <c r="N61" s="15"/>
      <c r="O61" s="15"/>
      <c r="P61" s="15"/>
      <c r="Q61" s="14"/>
      <c r="R61" s="14"/>
      <c r="S61" s="14"/>
      <c r="T61" s="14"/>
      <c r="U61" s="14"/>
      <c r="V61" s="15"/>
      <c r="W61" s="14"/>
      <c r="X61" s="14"/>
      <c r="Y61" s="15"/>
      <c r="Z61" s="14"/>
      <c r="AA61" s="14"/>
      <c r="AB61" s="15"/>
      <c r="AC61" s="14"/>
      <c r="AD61" s="14"/>
      <c r="AE61" s="14"/>
      <c r="AF61" s="14"/>
      <c r="AG61" s="14"/>
      <c r="AH61" s="15"/>
      <c r="AI61" s="14"/>
      <c r="AJ61" s="14"/>
      <c r="AK61" s="15"/>
      <c r="AL61" s="14"/>
      <c r="AM61" s="14"/>
      <c r="AN61" s="15"/>
      <c r="AO61" s="14"/>
      <c r="AP61" s="14"/>
      <c r="AQ61" s="15"/>
      <c r="AR61" s="14"/>
      <c r="AS61" s="14"/>
      <c r="AT61" s="15"/>
      <c r="AU61" s="14"/>
      <c r="AV61" s="14"/>
      <c r="AW61" s="15"/>
      <c r="AX61" s="14"/>
      <c r="AY61" s="14"/>
      <c r="AZ61" s="14"/>
      <c r="BA61" s="14">
        <v>234.2</v>
      </c>
      <c r="BB61" s="14">
        <v>101.81858</v>
      </c>
      <c r="BC61" s="14">
        <f t="shared" si="56"/>
        <v>43.475055508112725</v>
      </c>
      <c r="BD61" s="14"/>
      <c r="BE61" s="14"/>
      <c r="BF61" s="15"/>
      <c r="BG61" s="14"/>
      <c r="BH61" s="14"/>
      <c r="BI61" s="15"/>
      <c r="BJ61" s="14"/>
      <c r="BK61" s="14"/>
      <c r="BL61" s="14"/>
      <c r="BM61" s="14"/>
      <c r="BN61" s="14"/>
      <c r="BO61" s="15"/>
      <c r="BP61" s="14"/>
      <c r="BQ61" s="14"/>
      <c r="BR61" s="15"/>
      <c r="BS61" s="14"/>
      <c r="BT61" s="14"/>
      <c r="BU61" s="15"/>
    </row>
    <row r="62" spans="1:73" s="12" customFormat="1" x14ac:dyDescent="0.25">
      <c r="A62" s="154" t="s">
        <v>692</v>
      </c>
      <c r="B62" s="50">
        <f t="shared" si="35"/>
        <v>93.7</v>
      </c>
      <c r="C62" s="50">
        <f t="shared" si="36"/>
        <v>42.716209999999997</v>
      </c>
      <c r="D62" s="14">
        <f t="shared" si="55"/>
        <v>45.58827107790821</v>
      </c>
      <c r="E62" s="14"/>
      <c r="F62" s="14"/>
      <c r="G62" s="15"/>
      <c r="H62" s="14"/>
      <c r="I62" s="14"/>
      <c r="J62" s="15"/>
      <c r="K62" s="14"/>
      <c r="L62" s="14"/>
      <c r="M62" s="15"/>
      <c r="N62" s="15"/>
      <c r="O62" s="15"/>
      <c r="P62" s="15"/>
      <c r="Q62" s="14"/>
      <c r="R62" s="14"/>
      <c r="S62" s="14"/>
      <c r="T62" s="14"/>
      <c r="U62" s="14"/>
      <c r="V62" s="15"/>
      <c r="W62" s="14"/>
      <c r="X62" s="14"/>
      <c r="Y62" s="15"/>
      <c r="Z62" s="14"/>
      <c r="AA62" s="14"/>
      <c r="AB62" s="15"/>
      <c r="AC62" s="14"/>
      <c r="AD62" s="14"/>
      <c r="AE62" s="14"/>
      <c r="AF62" s="14"/>
      <c r="AG62" s="14"/>
      <c r="AH62" s="15"/>
      <c r="AI62" s="14"/>
      <c r="AJ62" s="14"/>
      <c r="AK62" s="15"/>
      <c r="AL62" s="14"/>
      <c r="AM62" s="14"/>
      <c r="AN62" s="15"/>
      <c r="AO62" s="14"/>
      <c r="AP62" s="14"/>
      <c r="AQ62" s="15"/>
      <c r="AR62" s="14"/>
      <c r="AS62" s="14"/>
      <c r="AT62" s="15"/>
      <c r="AU62" s="14"/>
      <c r="AV62" s="14"/>
      <c r="AW62" s="15"/>
      <c r="AX62" s="14"/>
      <c r="AY62" s="14"/>
      <c r="AZ62" s="14"/>
      <c r="BA62" s="14">
        <v>93.7</v>
      </c>
      <c r="BB62" s="14">
        <v>42.716209999999997</v>
      </c>
      <c r="BC62" s="14">
        <f t="shared" si="56"/>
        <v>45.58827107790821</v>
      </c>
      <c r="BD62" s="14"/>
      <c r="BE62" s="14"/>
      <c r="BF62" s="15"/>
      <c r="BG62" s="14"/>
      <c r="BH62" s="14"/>
      <c r="BI62" s="15"/>
      <c r="BJ62" s="14"/>
      <c r="BK62" s="14"/>
      <c r="BL62" s="14"/>
      <c r="BM62" s="14"/>
      <c r="BN62" s="14"/>
      <c r="BO62" s="15"/>
      <c r="BP62" s="14"/>
      <c r="BQ62" s="14"/>
      <c r="BR62" s="15"/>
      <c r="BS62" s="14"/>
      <c r="BT62" s="14"/>
      <c r="BU62" s="15"/>
    </row>
    <row r="63" spans="1:73" s="12" customFormat="1" x14ac:dyDescent="0.25">
      <c r="A63" s="154" t="s">
        <v>693</v>
      </c>
      <c r="B63" s="50">
        <f t="shared" si="35"/>
        <v>93.7</v>
      </c>
      <c r="C63" s="50">
        <f t="shared" si="36"/>
        <v>36.220230000000001</v>
      </c>
      <c r="D63" s="14">
        <f t="shared" si="55"/>
        <v>38.655528281750264</v>
      </c>
      <c r="E63" s="14"/>
      <c r="F63" s="14"/>
      <c r="G63" s="15"/>
      <c r="H63" s="14"/>
      <c r="I63" s="14"/>
      <c r="J63" s="15"/>
      <c r="K63" s="14"/>
      <c r="L63" s="14"/>
      <c r="M63" s="15"/>
      <c r="N63" s="15"/>
      <c r="O63" s="15"/>
      <c r="P63" s="15"/>
      <c r="Q63" s="14"/>
      <c r="R63" s="14"/>
      <c r="S63" s="14"/>
      <c r="T63" s="14"/>
      <c r="U63" s="14"/>
      <c r="V63" s="15"/>
      <c r="W63" s="14"/>
      <c r="X63" s="14"/>
      <c r="Y63" s="15"/>
      <c r="Z63" s="14"/>
      <c r="AA63" s="14"/>
      <c r="AB63" s="15"/>
      <c r="AC63" s="14"/>
      <c r="AD63" s="14"/>
      <c r="AE63" s="14"/>
      <c r="AF63" s="14"/>
      <c r="AG63" s="14"/>
      <c r="AH63" s="15"/>
      <c r="AI63" s="14"/>
      <c r="AJ63" s="14"/>
      <c r="AK63" s="15"/>
      <c r="AL63" s="14"/>
      <c r="AM63" s="14"/>
      <c r="AN63" s="15"/>
      <c r="AO63" s="14"/>
      <c r="AP63" s="14"/>
      <c r="AQ63" s="15"/>
      <c r="AR63" s="14"/>
      <c r="AS63" s="14"/>
      <c r="AT63" s="15"/>
      <c r="AU63" s="14"/>
      <c r="AV63" s="14"/>
      <c r="AW63" s="15"/>
      <c r="AX63" s="14"/>
      <c r="AY63" s="14"/>
      <c r="AZ63" s="14"/>
      <c r="BA63" s="14">
        <v>93.7</v>
      </c>
      <c r="BB63" s="14">
        <v>36.220230000000001</v>
      </c>
      <c r="BC63" s="14">
        <f t="shared" si="56"/>
        <v>38.655528281750264</v>
      </c>
      <c r="BD63" s="14"/>
      <c r="BE63" s="14"/>
      <c r="BF63" s="15"/>
      <c r="BG63" s="14"/>
      <c r="BH63" s="14"/>
      <c r="BI63" s="15"/>
      <c r="BJ63" s="14"/>
      <c r="BK63" s="14"/>
      <c r="BL63" s="14"/>
      <c r="BM63" s="14"/>
      <c r="BN63" s="14"/>
      <c r="BO63" s="15"/>
      <c r="BP63" s="14"/>
      <c r="BQ63" s="14"/>
      <c r="BR63" s="15"/>
      <c r="BS63" s="14"/>
      <c r="BT63" s="14"/>
      <c r="BU63" s="15"/>
    </row>
    <row r="64" spans="1:73" s="12" customFormat="1" x14ac:dyDescent="0.25">
      <c r="A64" s="154" t="s">
        <v>510</v>
      </c>
      <c r="B64" s="50">
        <f t="shared" si="35"/>
        <v>93.7</v>
      </c>
      <c r="C64" s="50">
        <f t="shared" si="36"/>
        <v>41.613230000000001</v>
      </c>
      <c r="D64" s="14">
        <f t="shared" si="55"/>
        <v>44.411131270010671</v>
      </c>
      <c r="E64" s="14"/>
      <c r="F64" s="14"/>
      <c r="G64" s="15"/>
      <c r="H64" s="14"/>
      <c r="I64" s="14"/>
      <c r="J64" s="15"/>
      <c r="K64" s="14"/>
      <c r="L64" s="14"/>
      <c r="M64" s="15"/>
      <c r="N64" s="15"/>
      <c r="O64" s="15"/>
      <c r="P64" s="15"/>
      <c r="Q64" s="14"/>
      <c r="R64" s="14"/>
      <c r="S64" s="14"/>
      <c r="T64" s="14"/>
      <c r="U64" s="14"/>
      <c r="V64" s="15"/>
      <c r="W64" s="14"/>
      <c r="X64" s="14"/>
      <c r="Y64" s="15"/>
      <c r="Z64" s="14"/>
      <c r="AA64" s="14"/>
      <c r="AB64" s="15"/>
      <c r="AC64" s="14"/>
      <c r="AD64" s="14"/>
      <c r="AE64" s="14"/>
      <c r="AF64" s="14"/>
      <c r="AG64" s="14"/>
      <c r="AH64" s="15"/>
      <c r="AI64" s="14"/>
      <c r="AJ64" s="14"/>
      <c r="AK64" s="15"/>
      <c r="AL64" s="14"/>
      <c r="AM64" s="14"/>
      <c r="AN64" s="15"/>
      <c r="AO64" s="14"/>
      <c r="AP64" s="14"/>
      <c r="AQ64" s="15"/>
      <c r="AR64" s="14"/>
      <c r="AS64" s="14"/>
      <c r="AT64" s="15"/>
      <c r="AU64" s="14"/>
      <c r="AV64" s="14"/>
      <c r="AW64" s="15"/>
      <c r="AX64" s="14"/>
      <c r="AY64" s="14"/>
      <c r="AZ64" s="14"/>
      <c r="BA64" s="14">
        <v>93.7</v>
      </c>
      <c r="BB64" s="14">
        <v>41.613230000000001</v>
      </c>
      <c r="BC64" s="14">
        <f t="shared" si="56"/>
        <v>44.411131270010671</v>
      </c>
      <c r="BD64" s="14"/>
      <c r="BE64" s="14"/>
      <c r="BF64" s="15"/>
      <c r="BG64" s="14"/>
      <c r="BH64" s="14"/>
      <c r="BI64" s="15"/>
      <c r="BJ64" s="14"/>
      <c r="BK64" s="14"/>
      <c r="BL64" s="14"/>
      <c r="BM64" s="14"/>
      <c r="BN64" s="14"/>
      <c r="BO64" s="15"/>
      <c r="BP64" s="14"/>
      <c r="BQ64" s="14"/>
      <c r="BR64" s="15"/>
      <c r="BS64" s="14"/>
      <c r="BT64" s="14"/>
      <c r="BU64" s="15"/>
    </row>
    <row r="65" spans="1:73" s="12" customFormat="1" x14ac:dyDescent="0.25">
      <c r="A65" s="154" t="s">
        <v>332</v>
      </c>
      <c r="B65" s="50">
        <f t="shared" si="35"/>
        <v>93.7</v>
      </c>
      <c r="C65" s="50">
        <f t="shared" si="36"/>
        <v>35.358899999999998</v>
      </c>
      <c r="D65" s="14">
        <f t="shared" si="55"/>
        <v>37.73628601921024</v>
      </c>
      <c r="E65" s="14"/>
      <c r="F65" s="14"/>
      <c r="G65" s="15"/>
      <c r="H65" s="14"/>
      <c r="I65" s="14"/>
      <c r="J65" s="15"/>
      <c r="K65" s="14"/>
      <c r="L65" s="14"/>
      <c r="M65" s="15"/>
      <c r="N65" s="15"/>
      <c r="O65" s="15"/>
      <c r="P65" s="15"/>
      <c r="Q65" s="14"/>
      <c r="R65" s="14"/>
      <c r="S65" s="14"/>
      <c r="T65" s="14"/>
      <c r="U65" s="14"/>
      <c r="V65" s="15"/>
      <c r="W65" s="14"/>
      <c r="X65" s="14"/>
      <c r="Y65" s="15"/>
      <c r="Z65" s="14"/>
      <c r="AA65" s="14"/>
      <c r="AB65" s="15"/>
      <c r="AC65" s="14"/>
      <c r="AD65" s="14"/>
      <c r="AE65" s="14"/>
      <c r="AF65" s="14"/>
      <c r="AG65" s="14"/>
      <c r="AH65" s="15"/>
      <c r="AI65" s="14"/>
      <c r="AJ65" s="14"/>
      <c r="AK65" s="15"/>
      <c r="AL65" s="14"/>
      <c r="AM65" s="14"/>
      <c r="AN65" s="15"/>
      <c r="AO65" s="14"/>
      <c r="AP65" s="14"/>
      <c r="AQ65" s="15"/>
      <c r="AR65" s="14"/>
      <c r="AS65" s="14"/>
      <c r="AT65" s="15"/>
      <c r="AU65" s="14"/>
      <c r="AV65" s="14"/>
      <c r="AW65" s="15"/>
      <c r="AX65" s="14"/>
      <c r="AY65" s="14"/>
      <c r="AZ65" s="14"/>
      <c r="BA65" s="14">
        <v>93.7</v>
      </c>
      <c r="BB65" s="14">
        <v>35.358899999999998</v>
      </c>
      <c r="BC65" s="14">
        <f t="shared" si="56"/>
        <v>37.73628601921024</v>
      </c>
      <c r="BD65" s="14"/>
      <c r="BE65" s="14"/>
      <c r="BF65" s="15"/>
      <c r="BG65" s="14"/>
      <c r="BH65" s="14"/>
      <c r="BI65" s="15"/>
      <c r="BJ65" s="14"/>
      <c r="BK65" s="14"/>
      <c r="BL65" s="14"/>
      <c r="BM65" s="14"/>
      <c r="BN65" s="14"/>
      <c r="BO65" s="15"/>
      <c r="BP65" s="14"/>
      <c r="BQ65" s="14"/>
      <c r="BR65" s="15"/>
      <c r="BS65" s="14"/>
      <c r="BT65" s="14"/>
      <c r="BU65" s="15"/>
    </row>
    <row r="66" spans="1:73" s="12" customFormat="1" x14ac:dyDescent="0.25">
      <c r="A66" s="154" t="s">
        <v>430</v>
      </c>
      <c r="B66" s="50">
        <f t="shared" si="35"/>
        <v>234.2</v>
      </c>
      <c r="C66" s="50">
        <f t="shared" si="36"/>
        <v>92.131009999999989</v>
      </c>
      <c r="D66" s="14">
        <f t="shared" si="55"/>
        <v>39.338603757472242</v>
      </c>
      <c r="E66" s="14"/>
      <c r="F66" s="14"/>
      <c r="G66" s="15"/>
      <c r="H66" s="14"/>
      <c r="I66" s="14"/>
      <c r="J66" s="15"/>
      <c r="K66" s="14"/>
      <c r="L66" s="14"/>
      <c r="M66" s="15"/>
      <c r="N66" s="15"/>
      <c r="O66" s="15"/>
      <c r="P66" s="15"/>
      <c r="Q66" s="14"/>
      <c r="R66" s="14"/>
      <c r="S66" s="14"/>
      <c r="T66" s="14"/>
      <c r="U66" s="14"/>
      <c r="V66" s="15"/>
      <c r="W66" s="14"/>
      <c r="X66" s="14"/>
      <c r="Y66" s="15"/>
      <c r="Z66" s="14"/>
      <c r="AA66" s="14"/>
      <c r="AB66" s="15"/>
      <c r="AC66" s="14"/>
      <c r="AD66" s="14"/>
      <c r="AE66" s="14"/>
      <c r="AF66" s="14"/>
      <c r="AG66" s="14"/>
      <c r="AH66" s="15"/>
      <c r="AI66" s="14"/>
      <c r="AJ66" s="14"/>
      <c r="AK66" s="15"/>
      <c r="AL66" s="14"/>
      <c r="AM66" s="14"/>
      <c r="AN66" s="15"/>
      <c r="AO66" s="14"/>
      <c r="AP66" s="14"/>
      <c r="AQ66" s="15"/>
      <c r="AR66" s="14"/>
      <c r="AS66" s="14"/>
      <c r="AT66" s="15"/>
      <c r="AU66" s="14"/>
      <c r="AV66" s="14"/>
      <c r="AW66" s="15"/>
      <c r="AX66" s="14"/>
      <c r="AY66" s="14"/>
      <c r="AZ66" s="14"/>
      <c r="BA66" s="14">
        <v>234.2</v>
      </c>
      <c r="BB66" s="14">
        <v>92.131009999999989</v>
      </c>
      <c r="BC66" s="14">
        <f t="shared" si="56"/>
        <v>39.338603757472242</v>
      </c>
      <c r="BD66" s="14"/>
      <c r="BE66" s="14"/>
      <c r="BF66" s="15"/>
      <c r="BG66" s="14"/>
      <c r="BH66" s="14"/>
      <c r="BI66" s="15"/>
      <c r="BJ66" s="14"/>
      <c r="BK66" s="14"/>
      <c r="BL66" s="14"/>
      <c r="BM66" s="14"/>
      <c r="BN66" s="14"/>
      <c r="BO66" s="15"/>
      <c r="BP66" s="14"/>
      <c r="BQ66" s="14"/>
      <c r="BR66" s="15"/>
      <c r="BS66" s="14"/>
      <c r="BT66" s="14"/>
      <c r="BU66" s="15"/>
    </row>
    <row r="67" spans="1:73" s="12" customFormat="1" x14ac:dyDescent="0.25">
      <c r="A67" s="154" t="s">
        <v>329</v>
      </c>
      <c r="B67" s="50">
        <f t="shared" si="35"/>
        <v>234.2</v>
      </c>
      <c r="C67" s="50">
        <f t="shared" si="36"/>
        <v>89.486289999999997</v>
      </c>
      <c r="D67" s="14">
        <f t="shared" si="55"/>
        <v>38.209346712211783</v>
      </c>
      <c r="E67" s="14"/>
      <c r="F67" s="14"/>
      <c r="G67" s="15"/>
      <c r="H67" s="14"/>
      <c r="I67" s="14"/>
      <c r="J67" s="15"/>
      <c r="K67" s="14"/>
      <c r="L67" s="14"/>
      <c r="M67" s="15"/>
      <c r="N67" s="15"/>
      <c r="O67" s="15"/>
      <c r="P67" s="15"/>
      <c r="Q67" s="14"/>
      <c r="R67" s="14"/>
      <c r="S67" s="14"/>
      <c r="T67" s="14"/>
      <c r="U67" s="14"/>
      <c r="V67" s="15"/>
      <c r="W67" s="14"/>
      <c r="X67" s="14"/>
      <c r="Y67" s="15"/>
      <c r="Z67" s="14"/>
      <c r="AA67" s="14"/>
      <c r="AB67" s="15"/>
      <c r="AC67" s="14"/>
      <c r="AD67" s="14"/>
      <c r="AE67" s="14"/>
      <c r="AF67" s="14"/>
      <c r="AG67" s="14"/>
      <c r="AH67" s="15"/>
      <c r="AI67" s="14"/>
      <c r="AJ67" s="14"/>
      <c r="AK67" s="15"/>
      <c r="AL67" s="14"/>
      <c r="AM67" s="14"/>
      <c r="AN67" s="15"/>
      <c r="AO67" s="14"/>
      <c r="AP67" s="14"/>
      <c r="AQ67" s="15"/>
      <c r="AR67" s="14"/>
      <c r="AS67" s="14"/>
      <c r="AT67" s="15"/>
      <c r="AU67" s="14"/>
      <c r="AV67" s="14"/>
      <c r="AW67" s="15"/>
      <c r="AX67" s="14"/>
      <c r="AY67" s="14"/>
      <c r="AZ67" s="14"/>
      <c r="BA67" s="14">
        <v>234.2</v>
      </c>
      <c r="BB67" s="14">
        <v>89.486289999999997</v>
      </c>
      <c r="BC67" s="14">
        <f t="shared" si="56"/>
        <v>38.209346712211783</v>
      </c>
      <c r="BD67" s="14"/>
      <c r="BE67" s="14"/>
      <c r="BF67" s="15"/>
      <c r="BG67" s="14"/>
      <c r="BH67" s="14"/>
      <c r="BI67" s="15"/>
      <c r="BJ67" s="14"/>
      <c r="BK67" s="14"/>
      <c r="BL67" s="14"/>
      <c r="BM67" s="14"/>
      <c r="BN67" s="14"/>
      <c r="BO67" s="15"/>
      <c r="BP67" s="14"/>
      <c r="BQ67" s="14"/>
      <c r="BR67" s="15"/>
      <c r="BS67" s="14"/>
      <c r="BT67" s="14"/>
      <c r="BU67" s="15"/>
    </row>
    <row r="68" spans="1:73" s="12" customFormat="1" x14ac:dyDescent="0.25">
      <c r="A68" s="154" t="s">
        <v>328</v>
      </c>
      <c r="B68" s="50">
        <f t="shared" si="35"/>
        <v>234.2</v>
      </c>
      <c r="C68" s="50">
        <f t="shared" si="36"/>
        <v>86.588899999999995</v>
      </c>
      <c r="D68" s="14">
        <f t="shared" si="55"/>
        <v>36.972203245089666</v>
      </c>
      <c r="E68" s="14"/>
      <c r="F68" s="14"/>
      <c r="G68" s="15"/>
      <c r="H68" s="14"/>
      <c r="I68" s="14"/>
      <c r="J68" s="15"/>
      <c r="K68" s="14"/>
      <c r="L68" s="14"/>
      <c r="M68" s="15"/>
      <c r="N68" s="15"/>
      <c r="O68" s="15"/>
      <c r="P68" s="15"/>
      <c r="Q68" s="14"/>
      <c r="R68" s="14"/>
      <c r="S68" s="14"/>
      <c r="T68" s="14"/>
      <c r="U68" s="14"/>
      <c r="V68" s="15"/>
      <c r="W68" s="14"/>
      <c r="X68" s="14"/>
      <c r="Y68" s="15"/>
      <c r="Z68" s="14"/>
      <c r="AA68" s="14"/>
      <c r="AB68" s="15"/>
      <c r="AC68" s="14"/>
      <c r="AD68" s="14"/>
      <c r="AE68" s="14"/>
      <c r="AF68" s="14"/>
      <c r="AG68" s="14"/>
      <c r="AH68" s="15"/>
      <c r="AI68" s="14"/>
      <c r="AJ68" s="14"/>
      <c r="AK68" s="15"/>
      <c r="AL68" s="14"/>
      <c r="AM68" s="14"/>
      <c r="AN68" s="15"/>
      <c r="AO68" s="14"/>
      <c r="AP68" s="14"/>
      <c r="AQ68" s="15"/>
      <c r="AR68" s="14"/>
      <c r="AS68" s="14"/>
      <c r="AT68" s="15"/>
      <c r="AU68" s="14"/>
      <c r="AV68" s="14"/>
      <c r="AW68" s="15"/>
      <c r="AX68" s="14"/>
      <c r="AY68" s="14"/>
      <c r="AZ68" s="14"/>
      <c r="BA68" s="14">
        <v>234.2</v>
      </c>
      <c r="BB68" s="14">
        <v>86.588899999999995</v>
      </c>
      <c r="BC68" s="14">
        <f t="shared" si="56"/>
        <v>36.972203245089666</v>
      </c>
      <c r="BD68" s="14"/>
      <c r="BE68" s="14"/>
      <c r="BF68" s="15"/>
      <c r="BG68" s="14"/>
      <c r="BH68" s="14"/>
      <c r="BI68" s="15"/>
      <c r="BJ68" s="14"/>
      <c r="BK68" s="14"/>
      <c r="BL68" s="14"/>
      <c r="BM68" s="14"/>
      <c r="BN68" s="14"/>
      <c r="BO68" s="15"/>
      <c r="BP68" s="14"/>
      <c r="BQ68" s="14"/>
      <c r="BR68" s="15"/>
      <c r="BS68" s="14"/>
      <c r="BT68" s="14"/>
      <c r="BU68" s="15"/>
    </row>
    <row r="69" spans="1:73" s="12" customFormat="1" x14ac:dyDescent="0.25">
      <c r="A69" s="154" t="s">
        <v>330</v>
      </c>
      <c r="B69" s="50">
        <f t="shared" si="35"/>
        <v>93.7</v>
      </c>
      <c r="C69" s="50">
        <f t="shared" si="36"/>
        <v>36.19585</v>
      </c>
      <c r="D69" s="14">
        <f t="shared" si="55"/>
        <v>38.629509071504806</v>
      </c>
      <c r="E69" s="14"/>
      <c r="F69" s="14"/>
      <c r="G69" s="15"/>
      <c r="H69" s="14"/>
      <c r="I69" s="14"/>
      <c r="J69" s="15"/>
      <c r="K69" s="14"/>
      <c r="L69" s="14"/>
      <c r="M69" s="15"/>
      <c r="N69" s="15"/>
      <c r="O69" s="15"/>
      <c r="P69" s="15"/>
      <c r="Q69" s="14"/>
      <c r="R69" s="14"/>
      <c r="S69" s="14"/>
      <c r="T69" s="14"/>
      <c r="U69" s="14"/>
      <c r="V69" s="15"/>
      <c r="W69" s="14"/>
      <c r="X69" s="14"/>
      <c r="Y69" s="15"/>
      <c r="Z69" s="14"/>
      <c r="AA69" s="14"/>
      <c r="AB69" s="15"/>
      <c r="AC69" s="14"/>
      <c r="AD69" s="14"/>
      <c r="AE69" s="14"/>
      <c r="AF69" s="14"/>
      <c r="AG69" s="14"/>
      <c r="AH69" s="15"/>
      <c r="AI69" s="14"/>
      <c r="AJ69" s="14"/>
      <c r="AK69" s="15"/>
      <c r="AL69" s="14"/>
      <c r="AM69" s="14"/>
      <c r="AN69" s="15"/>
      <c r="AO69" s="14"/>
      <c r="AP69" s="14"/>
      <c r="AQ69" s="15"/>
      <c r="AR69" s="14"/>
      <c r="AS69" s="14"/>
      <c r="AT69" s="15"/>
      <c r="AU69" s="14"/>
      <c r="AV69" s="14"/>
      <c r="AW69" s="15"/>
      <c r="AX69" s="14"/>
      <c r="AY69" s="14"/>
      <c r="AZ69" s="14"/>
      <c r="BA69" s="14">
        <v>93.7</v>
      </c>
      <c r="BB69" s="14">
        <v>36.19585</v>
      </c>
      <c r="BC69" s="14">
        <f t="shared" si="56"/>
        <v>38.629509071504806</v>
      </c>
      <c r="BD69" s="14"/>
      <c r="BE69" s="14"/>
      <c r="BF69" s="15"/>
      <c r="BG69" s="14"/>
      <c r="BH69" s="14"/>
      <c r="BI69" s="15"/>
      <c r="BJ69" s="14"/>
      <c r="BK69" s="14"/>
      <c r="BL69" s="14"/>
      <c r="BM69" s="14"/>
      <c r="BN69" s="14"/>
      <c r="BO69" s="15"/>
      <c r="BP69" s="14"/>
      <c r="BQ69" s="14"/>
      <c r="BR69" s="15"/>
      <c r="BS69" s="14"/>
      <c r="BT69" s="14"/>
      <c r="BU69" s="15"/>
    </row>
    <row r="70" spans="1:73" s="12" customFormat="1" x14ac:dyDescent="0.25">
      <c r="A70" s="154" t="s">
        <v>511</v>
      </c>
      <c r="B70" s="50">
        <f t="shared" si="35"/>
        <v>93.7</v>
      </c>
      <c r="C70" s="50">
        <f t="shared" si="36"/>
        <v>35.333019999999998</v>
      </c>
      <c r="D70" s="14">
        <f t="shared" si="55"/>
        <v>37.708665955176087</v>
      </c>
      <c r="E70" s="14"/>
      <c r="F70" s="14"/>
      <c r="G70" s="15"/>
      <c r="H70" s="14"/>
      <c r="I70" s="14"/>
      <c r="J70" s="15"/>
      <c r="K70" s="14"/>
      <c r="L70" s="14"/>
      <c r="M70" s="15"/>
      <c r="N70" s="15"/>
      <c r="O70" s="15"/>
      <c r="P70" s="15"/>
      <c r="Q70" s="14"/>
      <c r="R70" s="14"/>
      <c r="S70" s="14"/>
      <c r="T70" s="14"/>
      <c r="U70" s="14"/>
      <c r="V70" s="15"/>
      <c r="W70" s="14"/>
      <c r="X70" s="14"/>
      <c r="Y70" s="15"/>
      <c r="Z70" s="14"/>
      <c r="AA70" s="14"/>
      <c r="AB70" s="15"/>
      <c r="AC70" s="14"/>
      <c r="AD70" s="14"/>
      <c r="AE70" s="14"/>
      <c r="AF70" s="14"/>
      <c r="AG70" s="14"/>
      <c r="AH70" s="15"/>
      <c r="AI70" s="14"/>
      <c r="AJ70" s="14"/>
      <c r="AK70" s="15"/>
      <c r="AL70" s="14"/>
      <c r="AM70" s="14"/>
      <c r="AN70" s="15"/>
      <c r="AO70" s="14"/>
      <c r="AP70" s="14"/>
      <c r="AQ70" s="15"/>
      <c r="AR70" s="14"/>
      <c r="AS70" s="14"/>
      <c r="AT70" s="15"/>
      <c r="AU70" s="14"/>
      <c r="AV70" s="14"/>
      <c r="AW70" s="15"/>
      <c r="AX70" s="14"/>
      <c r="AY70" s="14"/>
      <c r="AZ70" s="14"/>
      <c r="BA70" s="14">
        <v>93.7</v>
      </c>
      <c r="BB70" s="14">
        <v>35.333019999999998</v>
      </c>
      <c r="BC70" s="14">
        <f t="shared" si="56"/>
        <v>37.708665955176087</v>
      </c>
      <c r="BD70" s="14"/>
      <c r="BE70" s="14"/>
      <c r="BF70" s="15"/>
      <c r="BG70" s="14"/>
      <c r="BH70" s="14"/>
      <c r="BI70" s="15"/>
      <c r="BJ70" s="14"/>
      <c r="BK70" s="14"/>
      <c r="BL70" s="14"/>
      <c r="BM70" s="14"/>
      <c r="BN70" s="14"/>
      <c r="BO70" s="15"/>
      <c r="BP70" s="14"/>
      <c r="BQ70" s="14"/>
      <c r="BR70" s="15"/>
      <c r="BS70" s="14"/>
      <c r="BT70" s="14"/>
      <c r="BU70" s="15"/>
    </row>
    <row r="71" spans="1:73" s="12" customFormat="1" x14ac:dyDescent="0.25">
      <c r="A71" s="154" t="s">
        <v>514</v>
      </c>
      <c r="B71" s="50">
        <f t="shared" si="35"/>
        <v>93.7</v>
      </c>
      <c r="C71" s="50">
        <f t="shared" si="36"/>
        <v>42.049019999999999</v>
      </c>
      <c r="D71" s="14">
        <f t="shared" si="55"/>
        <v>44.876221985058692</v>
      </c>
      <c r="E71" s="14"/>
      <c r="F71" s="14"/>
      <c r="G71" s="15"/>
      <c r="H71" s="14"/>
      <c r="I71" s="14"/>
      <c r="J71" s="15"/>
      <c r="K71" s="14"/>
      <c r="L71" s="14"/>
      <c r="M71" s="15"/>
      <c r="N71" s="15"/>
      <c r="O71" s="15"/>
      <c r="P71" s="15"/>
      <c r="Q71" s="14"/>
      <c r="R71" s="14"/>
      <c r="S71" s="14"/>
      <c r="T71" s="14"/>
      <c r="U71" s="14"/>
      <c r="V71" s="15"/>
      <c r="W71" s="14"/>
      <c r="X71" s="14"/>
      <c r="Y71" s="15"/>
      <c r="Z71" s="14"/>
      <c r="AA71" s="14"/>
      <c r="AB71" s="15"/>
      <c r="AC71" s="14"/>
      <c r="AD71" s="14"/>
      <c r="AE71" s="14"/>
      <c r="AF71" s="14"/>
      <c r="AG71" s="14"/>
      <c r="AH71" s="15"/>
      <c r="AI71" s="14"/>
      <c r="AJ71" s="14"/>
      <c r="AK71" s="15"/>
      <c r="AL71" s="14"/>
      <c r="AM71" s="14"/>
      <c r="AN71" s="15"/>
      <c r="AO71" s="14"/>
      <c r="AP71" s="14"/>
      <c r="AQ71" s="15"/>
      <c r="AR71" s="14"/>
      <c r="AS71" s="14"/>
      <c r="AT71" s="15"/>
      <c r="AU71" s="14"/>
      <c r="AV71" s="14"/>
      <c r="AW71" s="15"/>
      <c r="AX71" s="14"/>
      <c r="AY71" s="14"/>
      <c r="AZ71" s="14"/>
      <c r="BA71" s="14">
        <v>93.7</v>
      </c>
      <c r="BB71" s="14">
        <v>42.049019999999999</v>
      </c>
      <c r="BC71" s="14">
        <f t="shared" si="56"/>
        <v>44.876221985058692</v>
      </c>
      <c r="BD71" s="14"/>
      <c r="BE71" s="14"/>
      <c r="BF71" s="15"/>
      <c r="BG71" s="14"/>
      <c r="BH71" s="14"/>
      <c r="BI71" s="15"/>
      <c r="BJ71" s="14"/>
      <c r="BK71" s="14"/>
      <c r="BL71" s="14"/>
      <c r="BM71" s="14"/>
      <c r="BN71" s="14"/>
      <c r="BO71" s="15"/>
      <c r="BP71" s="14"/>
      <c r="BQ71" s="14"/>
      <c r="BR71" s="15"/>
      <c r="BS71" s="14"/>
      <c r="BT71" s="14"/>
      <c r="BU71" s="15"/>
    </row>
    <row r="72" spans="1:73" s="12" customFormat="1" ht="20.25" customHeight="1" x14ac:dyDescent="0.25">
      <c r="A72" s="154" t="s">
        <v>331</v>
      </c>
      <c r="B72" s="50">
        <f t="shared" si="35"/>
        <v>234.2</v>
      </c>
      <c r="C72" s="50">
        <f t="shared" si="36"/>
        <v>44.693649999999998</v>
      </c>
      <c r="D72" s="14">
        <f t="shared" si="55"/>
        <v>19.083539709649873</v>
      </c>
      <c r="E72" s="14"/>
      <c r="F72" s="14"/>
      <c r="G72" s="15"/>
      <c r="H72" s="14"/>
      <c r="I72" s="14"/>
      <c r="J72" s="15"/>
      <c r="K72" s="14"/>
      <c r="L72" s="14"/>
      <c r="M72" s="15"/>
      <c r="N72" s="15"/>
      <c r="O72" s="15"/>
      <c r="P72" s="15"/>
      <c r="Q72" s="14"/>
      <c r="R72" s="14"/>
      <c r="S72" s="14"/>
      <c r="T72" s="14"/>
      <c r="U72" s="14"/>
      <c r="V72" s="15"/>
      <c r="W72" s="14"/>
      <c r="X72" s="14"/>
      <c r="Y72" s="15"/>
      <c r="Z72" s="14"/>
      <c r="AA72" s="14"/>
      <c r="AB72" s="15"/>
      <c r="AC72" s="14"/>
      <c r="AD72" s="14"/>
      <c r="AE72" s="14"/>
      <c r="AF72" s="14"/>
      <c r="AG72" s="14"/>
      <c r="AH72" s="15"/>
      <c r="AI72" s="14"/>
      <c r="AJ72" s="14"/>
      <c r="AK72" s="15"/>
      <c r="AL72" s="14"/>
      <c r="AM72" s="14"/>
      <c r="AN72" s="15"/>
      <c r="AO72" s="14"/>
      <c r="AP72" s="14"/>
      <c r="AQ72" s="15"/>
      <c r="AR72" s="14"/>
      <c r="AS72" s="14"/>
      <c r="AT72" s="15"/>
      <c r="AU72" s="14"/>
      <c r="AV72" s="14"/>
      <c r="AW72" s="15"/>
      <c r="AX72" s="14"/>
      <c r="AY72" s="14"/>
      <c r="AZ72" s="14"/>
      <c r="BA72" s="14">
        <v>234.2</v>
      </c>
      <c r="BB72" s="14">
        <v>44.693649999999998</v>
      </c>
      <c r="BC72" s="14">
        <f t="shared" si="56"/>
        <v>19.083539709649873</v>
      </c>
      <c r="BD72" s="14"/>
      <c r="BE72" s="14"/>
      <c r="BF72" s="15"/>
      <c r="BG72" s="14"/>
      <c r="BH72" s="14"/>
      <c r="BI72" s="15"/>
      <c r="BJ72" s="14"/>
      <c r="BK72" s="14"/>
      <c r="BL72" s="14"/>
      <c r="BM72" s="14"/>
      <c r="BN72" s="14"/>
      <c r="BO72" s="15"/>
      <c r="BP72" s="14"/>
      <c r="BQ72" s="14"/>
      <c r="BR72" s="15"/>
      <c r="BS72" s="14"/>
      <c r="BT72" s="14"/>
      <c r="BU72" s="15"/>
    </row>
    <row r="73" spans="1:73" s="12" customFormat="1" x14ac:dyDescent="0.25">
      <c r="A73" s="154" t="s">
        <v>513</v>
      </c>
      <c r="B73" s="50">
        <f t="shared" si="35"/>
        <v>234.2</v>
      </c>
      <c r="C73" s="50">
        <f t="shared" si="36"/>
        <v>79.262410000000003</v>
      </c>
      <c r="D73" s="14">
        <f t="shared" si="55"/>
        <v>33.843898377455169</v>
      </c>
      <c r="E73" s="14"/>
      <c r="F73" s="14"/>
      <c r="G73" s="15"/>
      <c r="H73" s="14"/>
      <c r="I73" s="14"/>
      <c r="J73" s="15"/>
      <c r="K73" s="14"/>
      <c r="L73" s="14"/>
      <c r="M73" s="15"/>
      <c r="N73" s="15"/>
      <c r="O73" s="15"/>
      <c r="P73" s="15"/>
      <c r="Q73" s="14"/>
      <c r="R73" s="14"/>
      <c r="S73" s="14"/>
      <c r="T73" s="14"/>
      <c r="U73" s="14"/>
      <c r="V73" s="15"/>
      <c r="W73" s="14"/>
      <c r="X73" s="14"/>
      <c r="Y73" s="15"/>
      <c r="Z73" s="14"/>
      <c r="AA73" s="14"/>
      <c r="AB73" s="15"/>
      <c r="AC73" s="14"/>
      <c r="AD73" s="14"/>
      <c r="AE73" s="14"/>
      <c r="AF73" s="14"/>
      <c r="AG73" s="14"/>
      <c r="AH73" s="15"/>
      <c r="AI73" s="14"/>
      <c r="AJ73" s="14"/>
      <c r="AK73" s="15"/>
      <c r="AL73" s="14"/>
      <c r="AM73" s="14"/>
      <c r="AN73" s="15"/>
      <c r="AO73" s="14"/>
      <c r="AP73" s="14"/>
      <c r="AQ73" s="15"/>
      <c r="AR73" s="14"/>
      <c r="AS73" s="14"/>
      <c r="AT73" s="15"/>
      <c r="AU73" s="14"/>
      <c r="AV73" s="14"/>
      <c r="AW73" s="15"/>
      <c r="AX73" s="14"/>
      <c r="AY73" s="14"/>
      <c r="AZ73" s="14"/>
      <c r="BA73" s="14">
        <v>234.2</v>
      </c>
      <c r="BB73" s="14">
        <v>79.262410000000003</v>
      </c>
      <c r="BC73" s="14">
        <f t="shared" si="56"/>
        <v>33.843898377455169</v>
      </c>
      <c r="BD73" s="14"/>
      <c r="BE73" s="14"/>
      <c r="BF73" s="15"/>
      <c r="BG73" s="14"/>
      <c r="BH73" s="14"/>
      <c r="BI73" s="15"/>
      <c r="BJ73" s="14"/>
      <c r="BK73" s="14"/>
      <c r="BL73" s="14"/>
      <c r="BM73" s="14"/>
      <c r="BN73" s="14"/>
      <c r="BO73" s="15"/>
      <c r="BP73" s="14"/>
      <c r="BQ73" s="14"/>
      <c r="BR73" s="15"/>
      <c r="BS73" s="14"/>
      <c r="BT73" s="14"/>
      <c r="BU73" s="15"/>
    </row>
    <row r="74" spans="1:73" s="12" customFormat="1" x14ac:dyDescent="0.25">
      <c r="A74" s="154" t="s">
        <v>512</v>
      </c>
      <c r="B74" s="50">
        <f t="shared" si="35"/>
        <v>234.2</v>
      </c>
      <c r="C74" s="50">
        <f t="shared" si="36"/>
        <v>89.387289999999993</v>
      </c>
      <c r="D74" s="14">
        <f t="shared" si="55"/>
        <v>38.167075149444919</v>
      </c>
      <c r="E74" s="14"/>
      <c r="F74" s="14"/>
      <c r="G74" s="15"/>
      <c r="H74" s="14"/>
      <c r="I74" s="14"/>
      <c r="J74" s="15"/>
      <c r="K74" s="14"/>
      <c r="L74" s="14"/>
      <c r="M74" s="15"/>
      <c r="N74" s="15"/>
      <c r="O74" s="15"/>
      <c r="P74" s="15"/>
      <c r="Q74" s="14"/>
      <c r="R74" s="14"/>
      <c r="S74" s="14"/>
      <c r="T74" s="14"/>
      <c r="U74" s="14"/>
      <c r="V74" s="15"/>
      <c r="W74" s="14"/>
      <c r="X74" s="14"/>
      <c r="Y74" s="15"/>
      <c r="Z74" s="14"/>
      <c r="AA74" s="14"/>
      <c r="AB74" s="15"/>
      <c r="AC74" s="14"/>
      <c r="AD74" s="14"/>
      <c r="AE74" s="14"/>
      <c r="AF74" s="14"/>
      <c r="AG74" s="14"/>
      <c r="AH74" s="15"/>
      <c r="AI74" s="14"/>
      <c r="AJ74" s="14"/>
      <c r="AK74" s="15"/>
      <c r="AL74" s="14"/>
      <c r="AM74" s="14"/>
      <c r="AN74" s="15"/>
      <c r="AO74" s="14"/>
      <c r="AP74" s="14"/>
      <c r="AQ74" s="15"/>
      <c r="AR74" s="14"/>
      <c r="AS74" s="14"/>
      <c r="AT74" s="15"/>
      <c r="AU74" s="14"/>
      <c r="AV74" s="14"/>
      <c r="AW74" s="15"/>
      <c r="AX74" s="14"/>
      <c r="AY74" s="14"/>
      <c r="AZ74" s="14"/>
      <c r="BA74" s="14">
        <v>234.2</v>
      </c>
      <c r="BB74" s="14">
        <v>89.387289999999993</v>
      </c>
      <c r="BC74" s="14">
        <f t="shared" si="56"/>
        <v>38.167075149444919</v>
      </c>
      <c r="BD74" s="14"/>
      <c r="BE74" s="14"/>
      <c r="BF74" s="15"/>
      <c r="BG74" s="14"/>
      <c r="BH74" s="14"/>
      <c r="BI74" s="15"/>
      <c r="BJ74" s="14"/>
      <c r="BK74" s="14"/>
      <c r="BL74" s="14"/>
      <c r="BM74" s="14"/>
      <c r="BN74" s="14"/>
      <c r="BO74" s="15"/>
      <c r="BP74" s="14"/>
      <c r="BQ74" s="14"/>
      <c r="BR74" s="15"/>
      <c r="BS74" s="14"/>
      <c r="BT74" s="14"/>
      <c r="BU74" s="15"/>
    </row>
    <row r="75" spans="1:73" s="28" customFormat="1" ht="31.5" x14ac:dyDescent="0.25">
      <c r="A75" s="78" t="s">
        <v>338</v>
      </c>
      <c r="B75" s="81">
        <f t="shared" si="35"/>
        <v>130703.70000000004</v>
      </c>
      <c r="C75" s="81">
        <f t="shared" si="36"/>
        <v>79864.997390000019</v>
      </c>
      <c r="D75" s="84">
        <f t="shared" ref="D75" si="57">C75/B75*100</f>
        <v>61.103853517536223</v>
      </c>
      <c r="E75" s="82">
        <f>SUM(E76:E80)</f>
        <v>545.5</v>
      </c>
      <c r="F75" s="82">
        <f t="shared" ref="F75:BN75" si="58">SUM(F76:F80)</f>
        <v>196.15799999999999</v>
      </c>
      <c r="G75" s="84">
        <f t="shared" si="16"/>
        <v>35.959303391384054</v>
      </c>
      <c r="H75" s="82">
        <f t="shared" si="58"/>
        <v>82.1</v>
      </c>
      <c r="I75" s="82">
        <f t="shared" si="58"/>
        <v>31.387090000000001</v>
      </c>
      <c r="J75" s="84">
        <f t="shared" si="17"/>
        <v>38.230316686967114</v>
      </c>
      <c r="K75" s="82">
        <f t="shared" si="58"/>
        <v>1635.1</v>
      </c>
      <c r="L75" s="82">
        <f t="shared" si="58"/>
        <v>894.82713999999999</v>
      </c>
      <c r="M75" s="84">
        <f t="shared" si="18"/>
        <v>54.726141520396311</v>
      </c>
      <c r="N75" s="84">
        <f t="shared" si="58"/>
        <v>21781.7</v>
      </c>
      <c r="O75" s="84">
        <f t="shared" si="58"/>
        <v>12680</v>
      </c>
      <c r="P75" s="84">
        <f t="shared" si="19"/>
        <v>58.21400533475348</v>
      </c>
      <c r="Q75" s="82">
        <f t="shared" si="58"/>
        <v>213.3</v>
      </c>
      <c r="R75" s="82">
        <f t="shared" si="58"/>
        <v>0</v>
      </c>
      <c r="S75" s="84">
        <f t="shared" si="39"/>
        <v>0</v>
      </c>
      <c r="T75" s="82">
        <f t="shared" si="58"/>
        <v>2138.3000000000002</v>
      </c>
      <c r="U75" s="82">
        <f t="shared" si="58"/>
        <v>618.19200000000001</v>
      </c>
      <c r="V75" s="84">
        <f t="shared" si="20"/>
        <v>28.910442875181218</v>
      </c>
      <c r="W75" s="82">
        <f t="shared" si="58"/>
        <v>53.9</v>
      </c>
      <c r="X75" s="82">
        <f t="shared" si="58"/>
        <v>21.623950000000001</v>
      </c>
      <c r="Y75" s="84">
        <f t="shared" si="21"/>
        <v>40.118645640074213</v>
      </c>
      <c r="Z75" s="82">
        <f t="shared" si="58"/>
        <v>89870.3</v>
      </c>
      <c r="AA75" s="82">
        <f t="shared" si="58"/>
        <v>58177.3</v>
      </c>
      <c r="AB75" s="84">
        <f t="shared" si="22"/>
        <v>64.734734389447908</v>
      </c>
      <c r="AC75" s="82">
        <f t="shared" si="58"/>
        <v>310.3</v>
      </c>
      <c r="AD75" s="82">
        <f t="shared" si="58"/>
        <v>104.95375999999999</v>
      </c>
      <c r="AE75" s="82">
        <f t="shared" si="23"/>
        <v>33.823319368353197</v>
      </c>
      <c r="AF75" s="82">
        <f t="shared" si="58"/>
        <v>0</v>
      </c>
      <c r="AG75" s="82">
        <f t="shared" si="58"/>
        <v>0</v>
      </c>
      <c r="AH75" s="84"/>
      <c r="AI75" s="82">
        <f t="shared" si="58"/>
        <v>310.3</v>
      </c>
      <c r="AJ75" s="82">
        <f t="shared" si="58"/>
        <v>131.34138000000002</v>
      </c>
      <c r="AK75" s="84">
        <f t="shared" si="24"/>
        <v>42.327225265871746</v>
      </c>
      <c r="AL75" s="82">
        <f t="shared" si="58"/>
        <v>2600.6</v>
      </c>
      <c r="AM75" s="82">
        <f t="shared" si="58"/>
        <v>1075.5744999999999</v>
      </c>
      <c r="AN75" s="84">
        <f t="shared" si="25"/>
        <v>41.358705683303853</v>
      </c>
      <c r="AO75" s="82">
        <f t="shared" si="58"/>
        <v>310.3</v>
      </c>
      <c r="AP75" s="82">
        <f t="shared" si="58"/>
        <v>121.39700000000001</v>
      </c>
      <c r="AQ75" s="84">
        <f t="shared" si="26"/>
        <v>39.122462133419269</v>
      </c>
      <c r="AR75" s="82">
        <f t="shared" si="58"/>
        <v>310.3</v>
      </c>
      <c r="AS75" s="82">
        <f t="shared" si="58"/>
        <v>95.268450000000001</v>
      </c>
      <c r="AT75" s="84">
        <f t="shared" si="27"/>
        <v>30.702046406703186</v>
      </c>
      <c r="AU75" s="82">
        <f t="shared" si="58"/>
        <v>567.1</v>
      </c>
      <c r="AV75" s="82">
        <f t="shared" si="58"/>
        <v>283.8</v>
      </c>
      <c r="AW75" s="84">
        <f t="shared" si="28"/>
        <v>50.044083935813788</v>
      </c>
      <c r="AX75" s="82">
        <f t="shared" si="58"/>
        <v>0</v>
      </c>
      <c r="AY75" s="82">
        <f t="shared" si="58"/>
        <v>0</v>
      </c>
      <c r="AZ75" s="82">
        <f t="shared" si="58"/>
        <v>0</v>
      </c>
      <c r="BA75" s="82">
        <f t="shared" si="58"/>
        <v>655.8</v>
      </c>
      <c r="BB75" s="82">
        <f t="shared" si="58"/>
        <v>259.30097000000001</v>
      </c>
      <c r="BC75" s="82">
        <f t="shared" si="56"/>
        <v>39.539641659042395</v>
      </c>
      <c r="BD75" s="82">
        <f t="shared" si="58"/>
        <v>310.3</v>
      </c>
      <c r="BE75" s="82">
        <f t="shared" si="58"/>
        <v>142.30082000000002</v>
      </c>
      <c r="BF75" s="84">
        <f t="shared" si="29"/>
        <v>45.859110538188851</v>
      </c>
      <c r="BG75" s="82">
        <f t="shared" si="58"/>
        <v>310.3</v>
      </c>
      <c r="BH75" s="82">
        <f t="shared" si="58"/>
        <v>92.980329999999995</v>
      </c>
      <c r="BI75" s="84">
        <f t="shared" si="30"/>
        <v>29.964656783757654</v>
      </c>
      <c r="BJ75" s="82">
        <f t="shared" si="58"/>
        <v>8653.2999999999993</v>
      </c>
      <c r="BK75" s="82">
        <f t="shared" si="58"/>
        <v>4900.6000000000004</v>
      </c>
      <c r="BL75" s="84">
        <f t="shared" si="31"/>
        <v>56.632729710052821</v>
      </c>
      <c r="BM75" s="82">
        <f t="shared" si="58"/>
        <v>44.9</v>
      </c>
      <c r="BN75" s="82">
        <f t="shared" si="58"/>
        <v>37.991999999999997</v>
      </c>
      <c r="BO75" s="84">
        <f t="shared" si="32"/>
        <v>84.614699331848556</v>
      </c>
      <c r="BP75" s="82"/>
      <c r="BQ75" s="82"/>
      <c r="BR75" s="84"/>
      <c r="BS75" s="82"/>
      <c r="BT75" s="82"/>
      <c r="BU75" s="84"/>
    </row>
    <row r="76" spans="1:73" s="12" customFormat="1" x14ac:dyDescent="0.25">
      <c r="A76" s="153" t="s">
        <v>337</v>
      </c>
      <c r="B76" s="50">
        <f t="shared" si="35"/>
        <v>130047.90000000004</v>
      </c>
      <c r="C76" s="50">
        <f t="shared" si="36"/>
        <v>79605.696420000022</v>
      </c>
      <c r="D76" s="15">
        <f t="shared" si="0"/>
        <v>61.212596604789461</v>
      </c>
      <c r="E76" s="15">
        <v>545.5</v>
      </c>
      <c r="F76" s="15">
        <v>196.15799999999999</v>
      </c>
      <c r="G76" s="15">
        <f t="shared" si="16"/>
        <v>35.959303391384054</v>
      </c>
      <c r="H76" s="15">
        <v>82.1</v>
      </c>
      <c r="I76" s="15">
        <v>31.387090000000001</v>
      </c>
      <c r="J76" s="15">
        <f t="shared" si="17"/>
        <v>38.230316686967114</v>
      </c>
      <c r="K76" s="15">
        <v>1635.1</v>
      </c>
      <c r="L76" s="15">
        <v>894.82713999999999</v>
      </c>
      <c r="M76" s="15">
        <f t="shared" si="18"/>
        <v>54.726141520396311</v>
      </c>
      <c r="N76" s="15">
        <v>21781.7</v>
      </c>
      <c r="O76" s="15">
        <v>12680</v>
      </c>
      <c r="P76" s="15">
        <f t="shared" si="19"/>
        <v>58.21400533475348</v>
      </c>
      <c r="Q76" s="15">
        <v>213.3</v>
      </c>
      <c r="R76" s="15"/>
      <c r="S76" s="15">
        <f t="shared" si="39"/>
        <v>0</v>
      </c>
      <c r="T76" s="15">
        <v>2138.3000000000002</v>
      </c>
      <c r="U76" s="15">
        <v>618.19200000000001</v>
      </c>
      <c r="V76" s="15">
        <f t="shared" si="20"/>
        <v>28.910442875181218</v>
      </c>
      <c r="W76" s="15">
        <v>53.9</v>
      </c>
      <c r="X76" s="15">
        <v>21.623950000000001</v>
      </c>
      <c r="Y76" s="15">
        <f t="shared" si="21"/>
        <v>40.118645640074213</v>
      </c>
      <c r="Z76" s="15">
        <v>89870.3</v>
      </c>
      <c r="AA76" s="15">
        <v>58177.3</v>
      </c>
      <c r="AB76" s="15">
        <f t="shared" si="22"/>
        <v>64.734734389447908</v>
      </c>
      <c r="AC76" s="15">
        <v>310.3</v>
      </c>
      <c r="AD76" s="15">
        <v>104.95375999999999</v>
      </c>
      <c r="AE76" s="14">
        <f t="shared" si="23"/>
        <v>33.823319368353197</v>
      </c>
      <c r="AF76" s="14"/>
      <c r="AG76" s="15"/>
      <c r="AH76" s="15"/>
      <c r="AI76" s="15">
        <v>310.3</v>
      </c>
      <c r="AJ76" s="15">
        <v>131.34138000000002</v>
      </c>
      <c r="AK76" s="15">
        <f t="shared" si="24"/>
        <v>42.327225265871746</v>
      </c>
      <c r="AL76" s="15">
        <v>2600.6</v>
      </c>
      <c r="AM76" s="15">
        <v>1075.5744999999999</v>
      </c>
      <c r="AN76" s="15">
        <f t="shared" si="25"/>
        <v>41.358705683303853</v>
      </c>
      <c r="AO76" s="15">
        <v>310.3</v>
      </c>
      <c r="AP76" s="15">
        <v>121.39700000000001</v>
      </c>
      <c r="AQ76" s="15">
        <f t="shared" si="26"/>
        <v>39.122462133419269</v>
      </c>
      <c r="AR76" s="15">
        <v>310.3</v>
      </c>
      <c r="AS76" s="15">
        <v>95.268450000000001</v>
      </c>
      <c r="AT76" s="15">
        <f t="shared" si="27"/>
        <v>30.702046406703186</v>
      </c>
      <c r="AU76" s="15">
        <v>567.1</v>
      </c>
      <c r="AV76" s="15">
        <v>283.8</v>
      </c>
      <c r="AW76" s="15">
        <f t="shared" si="28"/>
        <v>50.044083935813788</v>
      </c>
      <c r="AX76" s="15"/>
      <c r="AY76" s="15"/>
      <c r="AZ76" s="15"/>
      <c r="BA76" s="15"/>
      <c r="BB76" s="15"/>
      <c r="BC76" s="14"/>
      <c r="BD76" s="15">
        <v>310.3</v>
      </c>
      <c r="BE76" s="15">
        <v>142.30082000000002</v>
      </c>
      <c r="BF76" s="15">
        <f t="shared" si="29"/>
        <v>45.859110538188851</v>
      </c>
      <c r="BG76" s="15">
        <v>310.3</v>
      </c>
      <c r="BH76" s="15">
        <v>92.980329999999995</v>
      </c>
      <c r="BI76" s="15">
        <f t="shared" si="30"/>
        <v>29.964656783757654</v>
      </c>
      <c r="BJ76" s="15">
        <v>8653.2999999999993</v>
      </c>
      <c r="BK76" s="15">
        <v>4900.6000000000004</v>
      </c>
      <c r="BL76" s="15">
        <f t="shared" si="31"/>
        <v>56.632729710052821</v>
      </c>
      <c r="BM76" s="15">
        <v>44.9</v>
      </c>
      <c r="BN76" s="15">
        <v>37.991999999999997</v>
      </c>
      <c r="BO76" s="15">
        <f t="shared" si="32"/>
        <v>84.614699331848556</v>
      </c>
      <c r="BP76" s="15"/>
      <c r="BQ76" s="15"/>
      <c r="BR76" s="15"/>
      <c r="BS76" s="15"/>
      <c r="BT76" s="15"/>
      <c r="BU76" s="15"/>
    </row>
    <row r="77" spans="1:73" s="12" customFormat="1" x14ac:dyDescent="0.25">
      <c r="A77" s="154" t="s">
        <v>335</v>
      </c>
      <c r="B77" s="50">
        <f t="shared" si="35"/>
        <v>234.2</v>
      </c>
      <c r="C77" s="50">
        <f t="shared" si="36"/>
        <v>95.862359999999995</v>
      </c>
      <c r="D77" s="14">
        <f>C77/B77*100</f>
        <v>40.931836037574719</v>
      </c>
      <c r="E77" s="14"/>
      <c r="F77" s="14"/>
      <c r="G77" s="15"/>
      <c r="H77" s="14"/>
      <c r="I77" s="15"/>
      <c r="J77" s="15"/>
      <c r="K77" s="14"/>
      <c r="L77" s="15"/>
      <c r="M77" s="15"/>
      <c r="N77" s="14"/>
      <c r="O77" s="14"/>
      <c r="P77" s="15"/>
      <c r="Q77" s="14"/>
      <c r="R77" s="14"/>
      <c r="S77" s="15"/>
      <c r="T77" s="14"/>
      <c r="U77" s="14"/>
      <c r="V77" s="15"/>
      <c r="W77" s="14"/>
      <c r="X77" s="14"/>
      <c r="Y77" s="15"/>
      <c r="Z77" s="15"/>
      <c r="AA77" s="15"/>
      <c r="AB77" s="15"/>
      <c r="AC77" s="14"/>
      <c r="AD77" s="14"/>
      <c r="AE77" s="14"/>
      <c r="AF77" s="14"/>
      <c r="AG77" s="14"/>
      <c r="AH77" s="15"/>
      <c r="AI77" s="14"/>
      <c r="AJ77" s="14"/>
      <c r="AK77" s="15"/>
      <c r="AL77" s="14"/>
      <c r="AM77" s="14"/>
      <c r="AN77" s="15"/>
      <c r="AO77" s="14"/>
      <c r="AP77" s="14"/>
      <c r="AQ77" s="15"/>
      <c r="AR77" s="14"/>
      <c r="AS77" s="14"/>
      <c r="AT77" s="15"/>
      <c r="AU77" s="14"/>
      <c r="AV77" s="14"/>
      <c r="AW77" s="15"/>
      <c r="AX77" s="14"/>
      <c r="AY77" s="14"/>
      <c r="AZ77" s="14"/>
      <c r="BA77" s="14">
        <v>234.2</v>
      </c>
      <c r="BB77" s="14">
        <v>95.862359999999995</v>
      </c>
      <c r="BC77" s="14">
        <f>BB77/BA77*100</f>
        <v>40.931836037574719</v>
      </c>
      <c r="BD77" s="14"/>
      <c r="BE77" s="14"/>
      <c r="BF77" s="15"/>
      <c r="BG77" s="14"/>
      <c r="BH77" s="14"/>
      <c r="BI77" s="15"/>
      <c r="BJ77" s="14"/>
      <c r="BK77" s="14"/>
      <c r="BL77" s="15"/>
      <c r="BM77" s="14"/>
      <c r="BN77" s="14"/>
      <c r="BO77" s="15"/>
      <c r="BP77" s="14"/>
      <c r="BQ77" s="14"/>
      <c r="BR77" s="15"/>
      <c r="BS77" s="14"/>
      <c r="BT77" s="14"/>
      <c r="BU77" s="15"/>
    </row>
    <row r="78" spans="1:73" s="12" customFormat="1" x14ac:dyDescent="0.25">
      <c r="A78" s="154" t="s">
        <v>517</v>
      </c>
      <c r="B78" s="50">
        <f t="shared" si="35"/>
        <v>93.7</v>
      </c>
      <c r="C78" s="50">
        <f t="shared" si="36"/>
        <v>33.376739999999998</v>
      </c>
      <c r="D78" s="14">
        <f>C78/B78*100</f>
        <v>35.620853788687299</v>
      </c>
      <c r="E78" s="14"/>
      <c r="F78" s="14"/>
      <c r="G78" s="15"/>
      <c r="H78" s="14"/>
      <c r="I78" s="15"/>
      <c r="J78" s="15"/>
      <c r="K78" s="14"/>
      <c r="L78" s="15"/>
      <c r="M78" s="15"/>
      <c r="N78" s="14"/>
      <c r="O78" s="14"/>
      <c r="P78" s="15"/>
      <c r="Q78" s="14"/>
      <c r="R78" s="14"/>
      <c r="S78" s="15"/>
      <c r="T78" s="14"/>
      <c r="U78" s="14"/>
      <c r="V78" s="15"/>
      <c r="W78" s="14"/>
      <c r="X78" s="14"/>
      <c r="Y78" s="15"/>
      <c r="Z78" s="15"/>
      <c r="AA78" s="15"/>
      <c r="AB78" s="15"/>
      <c r="AC78" s="14"/>
      <c r="AD78" s="14"/>
      <c r="AE78" s="14"/>
      <c r="AF78" s="14"/>
      <c r="AG78" s="14"/>
      <c r="AH78" s="15"/>
      <c r="AI78" s="14"/>
      <c r="AJ78" s="14"/>
      <c r="AK78" s="15"/>
      <c r="AL78" s="14"/>
      <c r="AM78" s="14"/>
      <c r="AN78" s="15"/>
      <c r="AO78" s="14"/>
      <c r="AP78" s="14"/>
      <c r="AQ78" s="15"/>
      <c r="AR78" s="14"/>
      <c r="AS78" s="14"/>
      <c r="AT78" s="15"/>
      <c r="AU78" s="14"/>
      <c r="AV78" s="14"/>
      <c r="AW78" s="15"/>
      <c r="AX78" s="14"/>
      <c r="AY78" s="14"/>
      <c r="AZ78" s="14"/>
      <c r="BA78" s="14">
        <v>93.7</v>
      </c>
      <c r="BB78" s="14">
        <v>33.376739999999998</v>
      </c>
      <c r="BC78" s="14">
        <f>BB78/BA78*100</f>
        <v>35.620853788687299</v>
      </c>
      <c r="BD78" s="14"/>
      <c r="BE78" s="14"/>
      <c r="BF78" s="15"/>
      <c r="BG78" s="14"/>
      <c r="BH78" s="14"/>
      <c r="BI78" s="15"/>
      <c r="BJ78" s="14"/>
      <c r="BK78" s="14"/>
      <c r="BL78" s="15"/>
      <c r="BM78" s="14"/>
      <c r="BN78" s="14"/>
      <c r="BO78" s="15"/>
      <c r="BP78" s="14"/>
      <c r="BQ78" s="14"/>
      <c r="BR78" s="15"/>
      <c r="BS78" s="14"/>
      <c r="BT78" s="14"/>
      <c r="BU78" s="15"/>
    </row>
    <row r="79" spans="1:73" s="12" customFormat="1" x14ac:dyDescent="0.25">
      <c r="A79" s="154" t="s">
        <v>516</v>
      </c>
      <c r="B79" s="50">
        <f t="shared" ref="B79:B142" si="59">E79+H79+K79+N79+Q79+T79+W79+Z79+AC79+AF79+AI79+AL79+AO79+AR79+AU79+AX79+BA79+BD79+BG79+BJ79+BM79+BP79+BS79</f>
        <v>93.7</v>
      </c>
      <c r="C79" s="50">
        <f t="shared" ref="C79:C142" si="60">F79+I79+L79+O79+R79+U79+X79+AA79+AD79+AG79+AJ79+AM79+AP79+AS79+AV79+AY79+BB79+BE79+BH79+BK79+BN79+BQ79+BT79</f>
        <v>35.613300000000002</v>
      </c>
      <c r="D79" s="14">
        <f>C79/B79*100</f>
        <v>38.007790821771614</v>
      </c>
      <c r="E79" s="14"/>
      <c r="F79" s="14"/>
      <c r="G79" s="15"/>
      <c r="H79" s="14"/>
      <c r="I79" s="15"/>
      <c r="J79" s="15"/>
      <c r="K79" s="14"/>
      <c r="L79" s="15"/>
      <c r="M79" s="15"/>
      <c r="N79" s="14"/>
      <c r="O79" s="14"/>
      <c r="P79" s="15"/>
      <c r="Q79" s="14"/>
      <c r="R79" s="14"/>
      <c r="S79" s="15"/>
      <c r="T79" s="14"/>
      <c r="U79" s="14"/>
      <c r="V79" s="15"/>
      <c r="W79" s="14"/>
      <c r="X79" s="14"/>
      <c r="Y79" s="15"/>
      <c r="Z79" s="15"/>
      <c r="AA79" s="15"/>
      <c r="AB79" s="15"/>
      <c r="AC79" s="14"/>
      <c r="AD79" s="14"/>
      <c r="AE79" s="14"/>
      <c r="AF79" s="14"/>
      <c r="AG79" s="14"/>
      <c r="AH79" s="15"/>
      <c r="AI79" s="14"/>
      <c r="AJ79" s="14"/>
      <c r="AK79" s="15"/>
      <c r="AL79" s="14"/>
      <c r="AM79" s="14"/>
      <c r="AN79" s="15"/>
      <c r="AO79" s="14"/>
      <c r="AP79" s="14"/>
      <c r="AQ79" s="15"/>
      <c r="AR79" s="14"/>
      <c r="AS79" s="14"/>
      <c r="AT79" s="15"/>
      <c r="AU79" s="14"/>
      <c r="AV79" s="14"/>
      <c r="AW79" s="15"/>
      <c r="AX79" s="14"/>
      <c r="AY79" s="14"/>
      <c r="AZ79" s="14"/>
      <c r="BA79" s="14">
        <v>93.7</v>
      </c>
      <c r="BB79" s="14">
        <v>35.613300000000002</v>
      </c>
      <c r="BC79" s="14">
        <f>BB79/BA79*100</f>
        <v>38.007790821771614</v>
      </c>
      <c r="BD79" s="14"/>
      <c r="BE79" s="14"/>
      <c r="BF79" s="15"/>
      <c r="BG79" s="14"/>
      <c r="BH79" s="14"/>
      <c r="BI79" s="15"/>
      <c r="BJ79" s="14"/>
      <c r="BK79" s="14"/>
      <c r="BL79" s="15"/>
      <c r="BM79" s="14"/>
      <c r="BN79" s="14"/>
      <c r="BO79" s="15"/>
      <c r="BP79" s="14"/>
      <c r="BQ79" s="14"/>
      <c r="BR79" s="15"/>
      <c r="BS79" s="14"/>
      <c r="BT79" s="14"/>
      <c r="BU79" s="15"/>
    </row>
    <row r="80" spans="1:73" s="12" customFormat="1" x14ac:dyDescent="0.25">
      <c r="A80" s="154" t="s">
        <v>336</v>
      </c>
      <c r="B80" s="50">
        <f t="shared" si="59"/>
        <v>234.2</v>
      </c>
      <c r="C80" s="50">
        <f t="shared" si="60"/>
        <v>94.448570000000004</v>
      </c>
      <c r="D80" s="14">
        <f>C80/B80*100</f>
        <v>40.328168232280106</v>
      </c>
      <c r="E80" s="14"/>
      <c r="F80" s="14"/>
      <c r="G80" s="15"/>
      <c r="H80" s="14"/>
      <c r="I80" s="15"/>
      <c r="J80" s="15"/>
      <c r="K80" s="14"/>
      <c r="L80" s="15"/>
      <c r="M80" s="15"/>
      <c r="N80" s="14"/>
      <c r="O80" s="14"/>
      <c r="P80" s="15"/>
      <c r="Q80" s="14"/>
      <c r="R80" s="14"/>
      <c r="S80" s="15"/>
      <c r="T80" s="14"/>
      <c r="U80" s="14"/>
      <c r="V80" s="15"/>
      <c r="W80" s="14"/>
      <c r="X80" s="14"/>
      <c r="Y80" s="15"/>
      <c r="Z80" s="15"/>
      <c r="AA80" s="15"/>
      <c r="AB80" s="15"/>
      <c r="AC80" s="14"/>
      <c r="AD80" s="14"/>
      <c r="AE80" s="14"/>
      <c r="AF80" s="14"/>
      <c r="AG80" s="14"/>
      <c r="AH80" s="15"/>
      <c r="AI80" s="14"/>
      <c r="AJ80" s="14"/>
      <c r="AK80" s="15"/>
      <c r="AL80" s="14"/>
      <c r="AM80" s="14"/>
      <c r="AN80" s="15"/>
      <c r="AO80" s="14"/>
      <c r="AP80" s="14"/>
      <c r="AQ80" s="15"/>
      <c r="AR80" s="14"/>
      <c r="AS80" s="14"/>
      <c r="AT80" s="15"/>
      <c r="AU80" s="14"/>
      <c r="AV80" s="14"/>
      <c r="AW80" s="15"/>
      <c r="AX80" s="14"/>
      <c r="AY80" s="14"/>
      <c r="AZ80" s="14"/>
      <c r="BA80" s="14">
        <v>234.2</v>
      </c>
      <c r="BB80" s="14">
        <v>94.448570000000004</v>
      </c>
      <c r="BC80" s="14">
        <f>BB80/BA80*100</f>
        <v>40.328168232280106</v>
      </c>
      <c r="BD80" s="14"/>
      <c r="BE80" s="14"/>
      <c r="BF80" s="15"/>
      <c r="BG80" s="14"/>
      <c r="BH80" s="14"/>
      <c r="BI80" s="15"/>
      <c r="BJ80" s="14"/>
      <c r="BK80" s="14"/>
      <c r="BL80" s="15"/>
      <c r="BM80" s="14"/>
      <c r="BN80" s="14"/>
      <c r="BO80" s="15"/>
      <c r="BP80" s="14"/>
      <c r="BQ80" s="14"/>
      <c r="BR80" s="15"/>
      <c r="BS80" s="14"/>
      <c r="BT80" s="14"/>
      <c r="BU80" s="15"/>
    </row>
    <row r="81" spans="1:73" s="28" customFormat="1" ht="31.5" x14ac:dyDescent="0.25">
      <c r="A81" s="78" t="s">
        <v>529</v>
      </c>
      <c r="B81" s="81">
        <f t="shared" si="59"/>
        <v>771116.90000000014</v>
      </c>
      <c r="C81" s="81">
        <f t="shared" si="60"/>
        <v>438707.22861000011</v>
      </c>
      <c r="D81" s="84">
        <f t="shared" ref="D81" si="61">C81/B81*100</f>
        <v>56.892441160348064</v>
      </c>
      <c r="E81" s="84">
        <f>SUM(E82:E96)</f>
        <v>5397.8</v>
      </c>
      <c r="F81" s="84">
        <f t="shared" ref="F81:BN81" si="62">SUM(F82:F96)</f>
        <v>2575.1689999999999</v>
      </c>
      <c r="G81" s="84">
        <f t="shared" ref="G81:G138" si="63">F81/E81*100</f>
        <v>47.707751306087658</v>
      </c>
      <c r="H81" s="84">
        <f t="shared" si="62"/>
        <v>883.6</v>
      </c>
      <c r="I81" s="84">
        <f t="shared" si="62"/>
        <v>446.61051000000003</v>
      </c>
      <c r="J81" s="84">
        <f t="shared" ref="J81:J138" si="64">I81/H81*100</f>
        <v>50.544421684019923</v>
      </c>
      <c r="K81" s="84">
        <f t="shared" si="62"/>
        <v>16009.9</v>
      </c>
      <c r="L81" s="84">
        <f t="shared" si="62"/>
        <v>8350.2438299999994</v>
      </c>
      <c r="M81" s="84">
        <f t="shared" ref="M81:M138" si="65">L81/K81*100</f>
        <v>52.15675194723265</v>
      </c>
      <c r="N81" s="84">
        <f t="shared" si="62"/>
        <v>275933.8</v>
      </c>
      <c r="O81" s="84">
        <f t="shared" si="62"/>
        <v>136520.11934</v>
      </c>
      <c r="P81" s="84">
        <f t="shared" si="19"/>
        <v>49.475678347487701</v>
      </c>
      <c r="Q81" s="84">
        <f t="shared" si="62"/>
        <v>1332.1</v>
      </c>
      <c r="R81" s="84">
        <f t="shared" si="62"/>
        <v>0</v>
      </c>
      <c r="S81" s="84">
        <f t="shared" si="39"/>
        <v>0</v>
      </c>
      <c r="T81" s="84">
        <f t="shared" si="62"/>
        <v>9169.5</v>
      </c>
      <c r="U81" s="84">
        <f t="shared" si="62"/>
        <v>4592.375</v>
      </c>
      <c r="V81" s="84">
        <f t="shared" ref="V81:V138" si="66">U81/T81*100</f>
        <v>50.083156115382522</v>
      </c>
      <c r="W81" s="84">
        <f t="shared" si="62"/>
        <v>507.4</v>
      </c>
      <c r="X81" s="84">
        <f t="shared" si="62"/>
        <v>275.29381000000001</v>
      </c>
      <c r="Y81" s="84">
        <f t="shared" ref="Y81:Y138" si="67">X81/W81*100</f>
        <v>54.255776507686249</v>
      </c>
      <c r="Z81" s="84">
        <f t="shared" si="62"/>
        <v>383327.1</v>
      </c>
      <c r="AA81" s="84">
        <f t="shared" si="62"/>
        <v>247154.98929</v>
      </c>
      <c r="AB81" s="84">
        <f t="shared" ref="AB81:AB138" si="68">AA81/Z81*100</f>
        <v>64.476263037494604</v>
      </c>
      <c r="AC81" s="84">
        <f t="shared" si="62"/>
        <v>2794.8</v>
      </c>
      <c r="AD81" s="84">
        <f t="shared" si="62"/>
        <v>1175.84746</v>
      </c>
      <c r="AE81" s="82">
        <f t="shared" ref="AE81:AE138" si="69">AD81/AC81*100</f>
        <v>42.072687133247456</v>
      </c>
      <c r="AF81" s="84">
        <f t="shared" si="62"/>
        <v>11.8</v>
      </c>
      <c r="AG81" s="84">
        <f t="shared" si="62"/>
        <v>6.1064999999999996</v>
      </c>
      <c r="AH81" s="84">
        <f t="shared" ref="AH81:AH138" si="70">AG81/AF81*100</f>
        <v>51.749999999999993</v>
      </c>
      <c r="AI81" s="84">
        <f t="shared" si="62"/>
        <v>1746.9</v>
      </c>
      <c r="AJ81" s="84">
        <f t="shared" si="62"/>
        <v>806.73829000000001</v>
      </c>
      <c r="AK81" s="84">
        <f t="shared" ref="AK81:AK138" si="71">AJ81/AI81*100</f>
        <v>46.181137443471286</v>
      </c>
      <c r="AL81" s="84">
        <f t="shared" si="62"/>
        <v>28303.5</v>
      </c>
      <c r="AM81" s="84">
        <f t="shared" si="62"/>
        <v>12908.410880000001</v>
      </c>
      <c r="AN81" s="84">
        <f t="shared" ref="AN81:AN138" si="72">AM81/AL81*100</f>
        <v>45.607118836892965</v>
      </c>
      <c r="AO81" s="84">
        <f t="shared" si="62"/>
        <v>1048.0999999999999</v>
      </c>
      <c r="AP81" s="84">
        <f t="shared" si="62"/>
        <v>467.9221</v>
      </c>
      <c r="AQ81" s="84">
        <f t="shared" ref="AQ81:AQ138" si="73">AP81/AO81*100</f>
        <v>44.644795343955735</v>
      </c>
      <c r="AR81" s="84">
        <f t="shared" si="62"/>
        <v>698.7</v>
      </c>
      <c r="AS81" s="84">
        <f t="shared" si="62"/>
        <v>225.7886</v>
      </c>
      <c r="AT81" s="84">
        <f t="shared" ref="AT81:AT138" si="74">AS81/AR81*100</f>
        <v>32.315528839272936</v>
      </c>
      <c r="AU81" s="84">
        <f t="shared" si="62"/>
        <v>4144.3</v>
      </c>
      <c r="AV81" s="84">
        <f t="shared" si="62"/>
        <v>2072.4</v>
      </c>
      <c r="AW81" s="84">
        <f t="shared" ref="AW81:AW138" si="75">AV81/AU81*100</f>
        <v>50.006032381825641</v>
      </c>
      <c r="AX81" s="84">
        <f t="shared" si="62"/>
        <v>2096.1</v>
      </c>
      <c r="AY81" s="84">
        <f t="shared" si="62"/>
        <v>1036.2176899999999</v>
      </c>
      <c r="AZ81" s="84">
        <f>AY81/AX81*100</f>
        <v>49.435508324984497</v>
      </c>
      <c r="BA81" s="84">
        <f t="shared" si="62"/>
        <v>1873.8000000000004</v>
      </c>
      <c r="BB81" s="84">
        <f t="shared" si="62"/>
        <v>732.08870000000002</v>
      </c>
      <c r="BC81" s="82">
        <f t="shared" ref="BC81:BC97" si="76">BB81/BA81*100</f>
        <v>39.069735297256905</v>
      </c>
      <c r="BD81" s="84">
        <f t="shared" si="62"/>
        <v>349.4</v>
      </c>
      <c r="BE81" s="84">
        <f t="shared" si="62"/>
        <v>129.15499</v>
      </c>
      <c r="BF81" s="84">
        <f t="shared" ref="BF81:BF138" si="77">BE81/BD81*100</f>
        <v>36.964793932455642</v>
      </c>
      <c r="BG81" s="84">
        <f t="shared" si="62"/>
        <v>1048.0999999999999</v>
      </c>
      <c r="BH81" s="84">
        <f t="shared" si="62"/>
        <v>454.93077</v>
      </c>
      <c r="BI81" s="84">
        <f t="shared" ref="BI81:BI138" si="78">BH81/BG81*100</f>
        <v>43.405282892853734</v>
      </c>
      <c r="BJ81" s="84">
        <f t="shared" si="62"/>
        <v>34145.4</v>
      </c>
      <c r="BK81" s="84">
        <f t="shared" si="62"/>
        <v>18776.82185</v>
      </c>
      <c r="BL81" s="84">
        <f t="shared" si="31"/>
        <v>54.990780163653085</v>
      </c>
      <c r="BM81" s="84">
        <f t="shared" si="62"/>
        <v>294.8</v>
      </c>
      <c r="BN81" s="84">
        <f t="shared" si="62"/>
        <v>0</v>
      </c>
      <c r="BO81" s="84">
        <f t="shared" ref="BO81:BO138" si="79">BN81/BM81*100</f>
        <v>0</v>
      </c>
      <c r="BP81" s="84"/>
      <c r="BQ81" s="84"/>
      <c r="BR81" s="84"/>
      <c r="BS81" s="84"/>
      <c r="BT81" s="84"/>
      <c r="BU81" s="84"/>
    </row>
    <row r="82" spans="1:73" s="12" customFormat="1" x14ac:dyDescent="0.25">
      <c r="A82" s="153" t="s">
        <v>341</v>
      </c>
      <c r="B82" s="50">
        <f t="shared" si="59"/>
        <v>769243.10000000009</v>
      </c>
      <c r="C82" s="50">
        <f t="shared" si="60"/>
        <v>437975.13991000009</v>
      </c>
      <c r="D82" s="15">
        <f t="shared" si="0"/>
        <v>56.935855506536235</v>
      </c>
      <c r="E82" s="15">
        <v>5397.8</v>
      </c>
      <c r="F82" s="15">
        <v>2575.1689999999999</v>
      </c>
      <c r="G82" s="15">
        <f t="shared" si="63"/>
        <v>47.707751306087658</v>
      </c>
      <c r="H82" s="15">
        <v>883.6</v>
      </c>
      <c r="I82" s="15">
        <v>446.61051000000003</v>
      </c>
      <c r="J82" s="15">
        <f t="shared" si="64"/>
        <v>50.544421684019923</v>
      </c>
      <c r="K82" s="15">
        <v>16009.9</v>
      </c>
      <c r="L82" s="15">
        <v>8350.2438299999994</v>
      </c>
      <c r="M82" s="15">
        <f t="shared" si="65"/>
        <v>52.15675194723265</v>
      </c>
      <c r="N82" s="15">
        <v>275933.8</v>
      </c>
      <c r="O82" s="15">
        <v>136520.11934</v>
      </c>
      <c r="P82" s="15">
        <f t="shared" si="19"/>
        <v>49.475678347487701</v>
      </c>
      <c r="Q82" s="15">
        <v>1332.1</v>
      </c>
      <c r="R82" s="15"/>
      <c r="S82" s="15">
        <f t="shared" si="39"/>
        <v>0</v>
      </c>
      <c r="T82" s="15">
        <v>9169.5</v>
      </c>
      <c r="U82" s="15">
        <v>4592.375</v>
      </c>
      <c r="V82" s="15">
        <f t="shared" si="66"/>
        <v>50.083156115382522</v>
      </c>
      <c r="W82" s="15">
        <v>507.4</v>
      </c>
      <c r="X82" s="15">
        <v>275.29381000000001</v>
      </c>
      <c r="Y82" s="15">
        <f t="shared" si="67"/>
        <v>54.255776507686249</v>
      </c>
      <c r="Z82" s="15">
        <v>383327.1</v>
      </c>
      <c r="AA82" s="15">
        <v>247154.98929</v>
      </c>
      <c r="AB82" s="15">
        <f t="shared" si="68"/>
        <v>64.476263037494604</v>
      </c>
      <c r="AC82" s="15">
        <v>2794.8</v>
      </c>
      <c r="AD82" s="15">
        <v>1175.84746</v>
      </c>
      <c r="AE82" s="14">
        <f t="shared" si="69"/>
        <v>42.072687133247456</v>
      </c>
      <c r="AF82" s="14">
        <v>11.8</v>
      </c>
      <c r="AG82" s="14">
        <v>6.1064999999999996</v>
      </c>
      <c r="AH82" s="15">
        <f t="shared" si="70"/>
        <v>51.749999999999993</v>
      </c>
      <c r="AI82" s="15">
        <v>1746.9</v>
      </c>
      <c r="AJ82" s="15">
        <v>806.73829000000001</v>
      </c>
      <c r="AK82" s="15">
        <f t="shared" si="71"/>
        <v>46.181137443471286</v>
      </c>
      <c r="AL82" s="15">
        <v>28303.5</v>
      </c>
      <c r="AM82" s="15">
        <v>12908.410880000001</v>
      </c>
      <c r="AN82" s="15">
        <f t="shared" si="72"/>
        <v>45.607118836892965</v>
      </c>
      <c r="AO82" s="15">
        <v>1048.0999999999999</v>
      </c>
      <c r="AP82" s="15">
        <v>467.9221</v>
      </c>
      <c r="AQ82" s="15">
        <f t="shared" si="73"/>
        <v>44.644795343955735</v>
      </c>
      <c r="AR82" s="15">
        <v>698.7</v>
      </c>
      <c r="AS82" s="15">
        <v>225.7886</v>
      </c>
      <c r="AT82" s="15">
        <f t="shared" si="74"/>
        <v>32.315528839272936</v>
      </c>
      <c r="AU82" s="15">
        <v>4144.3</v>
      </c>
      <c r="AV82" s="15">
        <v>2072.4</v>
      </c>
      <c r="AW82" s="15">
        <f t="shared" si="75"/>
        <v>50.006032381825641</v>
      </c>
      <c r="AX82" s="15">
        <v>2096.1</v>
      </c>
      <c r="AY82" s="15">
        <v>1036.2176899999999</v>
      </c>
      <c r="AZ82" s="15">
        <f>AY82/AX82*100</f>
        <v>49.435508324984497</v>
      </c>
      <c r="BA82" s="15"/>
      <c r="BB82" s="15"/>
      <c r="BC82" s="14"/>
      <c r="BD82" s="15">
        <v>349.4</v>
      </c>
      <c r="BE82" s="15">
        <v>129.15499</v>
      </c>
      <c r="BF82" s="15">
        <f t="shared" si="77"/>
        <v>36.964793932455642</v>
      </c>
      <c r="BG82" s="15">
        <v>1048.0999999999999</v>
      </c>
      <c r="BH82" s="15">
        <v>454.93077</v>
      </c>
      <c r="BI82" s="15">
        <f t="shared" si="78"/>
        <v>43.405282892853734</v>
      </c>
      <c r="BJ82" s="15">
        <v>34145.4</v>
      </c>
      <c r="BK82" s="15">
        <v>18776.82185</v>
      </c>
      <c r="BL82" s="15">
        <f t="shared" si="31"/>
        <v>54.990780163653085</v>
      </c>
      <c r="BM82" s="15">
        <v>294.8</v>
      </c>
      <c r="BN82" s="15"/>
      <c r="BO82" s="15">
        <f t="shared" si="79"/>
        <v>0</v>
      </c>
      <c r="BP82" s="15"/>
      <c r="BQ82" s="15"/>
      <c r="BR82" s="15"/>
      <c r="BS82" s="15"/>
      <c r="BT82" s="15"/>
      <c r="BU82" s="15"/>
    </row>
    <row r="83" spans="1:73" s="12" customFormat="1" x14ac:dyDescent="0.25">
      <c r="A83" s="154" t="s">
        <v>315</v>
      </c>
      <c r="B83" s="50">
        <f t="shared" si="59"/>
        <v>93.7</v>
      </c>
      <c r="C83" s="50">
        <f t="shared" si="60"/>
        <v>31.894169999999999</v>
      </c>
      <c r="D83" s="14">
        <f t="shared" ref="D83:D96" si="80">C83/B83*100</f>
        <v>34.038601921024544</v>
      </c>
      <c r="E83" s="14"/>
      <c r="F83" s="14"/>
      <c r="G83" s="15"/>
      <c r="H83" s="14"/>
      <c r="I83" s="14"/>
      <c r="J83" s="15"/>
      <c r="K83" s="14"/>
      <c r="L83" s="14"/>
      <c r="M83" s="15"/>
      <c r="N83" s="14"/>
      <c r="O83" s="14"/>
      <c r="P83" s="15"/>
      <c r="Q83" s="14"/>
      <c r="R83" s="14"/>
      <c r="S83" s="14"/>
      <c r="T83" s="14"/>
      <c r="U83" s="14"/>
      <c r="V83" s="15"/>
      <c r="W83" s="14"/>
      <c r="X83" s="14"/>
      <c r="Y83" s="15"/>
      <c r="Z83" s="14"/>
      <c r="AA83" s="14"/>
      <c r="AB83" s="15"/>
      <c r="AC83" s="14"/>
      <c r="AD83" s="14"/>
      <c r="AE83" s="14"/>
      <c r="AF83" s="14"/>
      <c r="AG83" s="14"/>
      <c r="AH83" s="15"/>
      <c r="AI83" s="14"/>
      <c r="AJ83" s="14"/>
      <c r="AK83" s="15"/>
      <c r="AL83" s="14"/>
      <c r="AM83" s="14"/>
      <c r="AN83" s="15"/>
      <c r="AO83" s="14"/>
      <c r="AP83" s="14"/>
      <c r="AQ83" s="15"/>
      <c r="AR83" s="14"/>
      <c r="AS83" s="14"/>
      <c r="AT83" s="15"/>
      <c r="AU83" s="14"/>
      <c r="AV83" s="14"/>
      <c r="AW83" s="15"/>
      <c r="AX83" s="14"/>
      <c r="AY83" s="14"/>
      <c r="AZ83" s="14"/>
      <c r="BA83" s="14">
        <v>93.7</v>
      </c>
      <c r="BB83" s="14">
        <v>31.894169999999999</v>
      </c>
      <c r="BC83" s="14">
        <f t="shared" si="76"/>
        <v>34.038601921024544</v>
      </c>
      <c r="BD83" s="14"/>
      <c r="BE83" s="14"/>
      <c r="BF83" s="15"/>
      <c r="BG83" s="14"/>
      <c r="BH83" s="14"/>
      <c r="BI83" s="15"/>
      <c r="BJ83" s="14"/>
      <c r="BK83" s="14"/>
      <c r="BL83" s="14"/>
      <c r="BM83" s="15"/>
      <c r="BN83" s="14"/>
      <c r="BO83" s="15"/>
      <c r="BP83" s="14"/>
      <c r="BQ83" s="14"/>
      <c r="BR83" s="15"/>
      <c r="BS83" s="14"/>
      <c r="BT83" s="14"/>
      <c r="BU83" s="15"/>
    </row>
    <row r="84" spans="1:73" s="12" customFormat="1" x14ac:dyDescent="0.25">
      <c r="A84" s="154" t="s">
        <v>518</v>
      </c>
      <c r="B84" s="50">
        <f t="shared" si="59"/>
        <v>93.7</v>
      </c>
      <c r="C84" s="50">
        <f t="shared" si="60"/>
        <v>41.192279999999997</v>
      </c>
      <c r="D84" s="14">
        <f t="shared" si="80"/>
        <v>43.961878335112054</v>
      </c>
      <c r="E84" s="14"/>
      <c r="F84" s="14"/>
      <c r="G84" s="15"/>
      <c r="H84" s="14"/>
      <c r="I84" s="14"/>
      <c r="J84" s="15"/>
      <c r="K84" s="14"/>
      <c r="L84" s="14"/>
      <c r="M84" s="15"/>
      <c r="N84" s="14"/>
      <c r="O84" s="14"/>
      <c r="P84" s="15"/>
      <c r="Q84" s="14"/>
      <c r="R84" s="14"/>
      <c r="S84" s="14"/>
      <c r="T84" s="14"/>
      <c r="U84" s="14"/>
      <c r="V84" s="15"/>
      <c r="W84" s="14"/>
      <c r="X84" s="14"/>
      <c r="Y84" s="15"/>
      <c r="Z84" s="14"/>
      <c r="AA84" s="14"/>
      <c r="AB84" s="15"/>
      <c r="AC84" s="14"/>
      <c r="AD84" s="14"/>
      <c r="AE84" s="14"/>
      <c r="AF84" s="14"/>
      <c r="AG84" s="14"/>
      <c r="AH84" s="15"/>
      <c r="AI84" s="14"/>
      <c r="AJ84" s="14"/>
      <c r="AK84" s="15"/>
      <c r="AL84" s="14"/>
      <c r="AM84" s="14"/>
      <c r="AN84" s="15"/>
      <c r="AO84" s="14"/>
      <c r="AP84" s="14"/>
      <c r="AQ84" s="15"/>
      <c r="AR84" s="14"/>
      <c r="AS84" s="14"/>
      <c r="AT84" s="15"/>
      <c r="AU84" s="14"/>
      <c r="AV84" s="14"/>
      <c r="AW84" s="15"/>
      <c r="AX84" s="14"/>
      <c r="AY84" s="14"/>
      <c r="AZ84" s="14"/>
      <c r="BA84" s="14">
        <v>93.7</v>
      </c>
      <c r="BB84" s="14">
        <v>41.192279999999997</v>
      </c>
      <c r="BC84" s="14">
        <f t="shared" si="76"/>
        <v>43.961878335112054</v>
      </c>
      <c r="BD84" s="14"/>
      <c r="BE84" s="14"/>
      <c r="BF84" s="15"/>
      <c r="BG84" s="14"/>
      <c r="BH84" s="14"/>
      <c r="BI84" s="15"/>
      <c r="BJ84" s="14"/>
      <c r="BK84" s="14"/>
      <c r="BL84" s="14"/>
      <c r="BM84" s="14"/>
      <c r="BN84" s="14"/>
      <c r="BO84" s="15"/>
      <c r="BP84" s="14"/>
      <c r="BQ84" s="14"/>
      <c r="BR84" s="15"/>
      <c r="BS84" s="14"/>
      <c r="BT84" s="14"/>
      <c r="BU84" s="15"/>
    </row>
    <row r="85" spans="1:73" s="12" customFormat="1" x14ac:dyDescent="0.25">
      <c r="A85" s="154" t="s">
        <v>519</v>
      </c>
      <c r="B85" s="50">
        <f t="shared" si="59"/>
        <v>93.7</v>
      </c>
      <c r="C85" s="50">
        <f t="shared" si="60"/>
        <v>40.339150000000004</v>
      </c>
      <c r="D85" s="14">
        <f t="shared" si="80"/>
        <v>43.051387406616861</v>
      </c>
      <c r="E85" s="14"/>
      <c r="F85" s="14"/>
      <c r="G85" s="15"/>
      <c r="H85" s="14"/>
      <c r="I85" s="14"/>
      <c r="J85" s="15"/>
      <c r="K85" s="14"/>
      <c r="L85" s="14"/>
      <c r="M85" s="15"/>
      <c r="N85" s="14"/>
      <c r="O85" s="14"/>
      <c r="P85" s="15"/>
      <c r="Q85" s="14"/>
      <c r="R85" s="14"/>
      <c r="S85" s="14"/>
      <c r="T85" s="14"/>
      <c r="U85" s="14"/>
      <c r="V85" s="15"/>
      <c r="W85" s="14"/>
      <c r="X85" s="14"/>
      <c r="Y85" s="15"/>
      <c r="Z85" s="14"/>
      <c r="AA85" s="14"/>
      <c r="AB85" s="15"/>
      <c r="AC85" s="14"/>
      <c r="AD85" s="14"/>
      <c r="AE85" s="14"/>
      <c r="AF85" s="14"/>
      <c r="AG85" s="14"/>
      <c r="AH85" s="15"/>
      <c r="AI85" s="14"/>
      <c r="AJ85" s="14"/>
      <c r="AK85" s="15"/>
      <c r="AL85" s="14"/>
      <c r="AM85" s="14"/>
      <c r="AN85" s="15"/>
      <c r="AO85" s="14"/>
      <c r="AP85" s="14"/>
      <c r="AQ85" s="15"/>
      <c r="AR85" s="14"/>
      <c r="AS85" s="14"/>
      <c r="AT85" s="15"/>
      <c r="AU85" s="14"/>
      <c r="AV85" s="14"/>
      <c r="AW85" s="15"/>
      <c r="AX85" s="14"/>
      <c r="AY85" s="14"/>
      <c r="AZ85" s="14"/>
      <c r="BA85" s="14">
        <v>93.7</v>
      </c>
      <c r="BB85" s="14">
        <v>40.339150000000004</v>
      </c>
      <c r="BC85" s="14">
        <f t="shared" si="76"/>
        <v>43.051387406616861</v>
      </c>
      <c r="BD85" s="14"/>
      <c r="BE85" s="14"/>
      <c r="BF85" s="15"/>
      <c r="BG85" s="14"/>
      <c r="BH85" s="14"/>
      <c r="BI85" s="15"/>
      <c r="BJ85" s="14"/>
      <c r="BK85" s="14"/>
      <c r="BL85" s="14"/>
      <c r="BM85" s="14"/>
      <c r="BN85" s="14"/>
      <c r="BO85" s="15"/>
      <c r="BP85" s="14"/>
      <c r="BQ85" s="14"/>
      <c r="BR85" s="15"/>
      <c r="BS85" s="14"/>
      <c r="BT85" s="14"/>
      <c r="BU85" s="15"/>
    </row>
    <row r="86" spans="1:73" s="12" customFormat="1" x14ac:dyDescent="0.25">
      <c r="A86" s="154" t="s">
        <v>520</v>
      </c>
      <c r="B86" s="50">
        <f t="shared" si="59"/>
        <v>93.7</v>
      </c>
      <c r="C86" s="50">
        <f t="shared" si="60"/>
        <v>38.226870000000005</v>
      </c>
      <c r="D86" s="14">
        <f t="shared" si="80"/>
        <v>40.797086446104593</v>
      </c>
      <c r="E86" s="14"/>
      <c r="F86" s="14"/>
      <c r="G86" s="15"/>
      <c r="H86" s="14"/>
      <c r="I86" s="14"/>
      <c r="J86" s="15"/>
      <c r="K86" s="14"/>
      <c r="L86" s="14"/>
      <c r="M86" s="15"/>
      <c r="N86" s="14"/>
      <c r="O86" s="14"/>
      <c r="P86" s="15"/>
      <c r="Q86" s="14"/>
      <c r="R86" s="14"/>
      <c r="S86" s="14"/>
      <c r="T86" s="14"/>
      <c r="U86" s="14"/>
      <c r="V86" s="15"/>
      <c r="W86" s="14"/>
      <c r="X86" s="14"/>
      <c r="Y86" s="15"/>
      <c r="Z86" s="14"/>
      <c r="AA86" s="14"/>
      <c r="AB86" s="15"/>
      <c r="AC86" s="14"/>
      <c r="AD86" s="14"/>
      <c r="AE86" s="14"/>
      <c r="AF86" s="14"/>
      <c r="AG86" s="14"/>
      <c r="AH86" s="15"/>
      <c r="AI86" s="14"/>
      <c r="AJ86" s="14"/>
      <c r="AK86" s="15"/>
      <c r="AL86" s="14"/>
      <c r="AM86" s="14"/>
      <c r="AN86" s="15"/>
      <c r="AO86" s="14"/>
      <c r="AP86" s="14"/>
      <c r="AQ86" s="15"/>
      <c r="AR86" s="14"/>
      <c r="AS86" s="14"/>
      <c r="AT86" s="15"/>
      <c r="AU86" s="14"/>
      <c r="AV86" s="14"/>
      <c r="AW86" s="15"/>
      <c r="AX86" s="14"/>
      <c r="AY86" s="14"/>
      <c r="AZ86" s="14"/>
      <c r="BA86" s="14">
        <v>93.7</v>
      </c>
      <c r="BB86" s="14">
        <v>38.226870000000005</v>
      </c>
      <c r="BC86" s="14">
        <f t="shared" si="76"/>
        <v>40.797086446104593</v>
      </c>
      <c r="BD86" s="14"/>
      <c r="BE86" s="14"/>
      <c r="BF86" s="15"/>
      <c r="BG86" s="14"/>
      <c r="BH86" s="14"/>
      <c r="BI86" s="15"/>
      <c r="BJ86" s="14"/>
      <c r="BK86" s="14"/>
      <c r="BL86" s="14"/>
      <c r="BM86" s="14"/>
      <c r="BN86" s="14"/>
      <c r="BO86" s="15"/>
      <c r="BP86" s="14"/>
      <c r="BQ86" s="14"/>
      <c r="BR86" s="15"/>
      <c r="BS86" s="14"/>
      <c r="BT86" s="14"/>
      <c r="BU86" s="15"/>
    </row>
    <row r="87" spans="1:73" s="12" customFormat="1" x14ac:dyDescent="0.25">
      <c r="A87" s="154" t="s">
        <v>521</v>
      </c>
      <c r="B87" s="50">
        <f t="shared" si="59"/>
        <v>93.7</v>
      </c>
      <c r="C87" s="50">
        <f t="shared" si="60"/>
        <v>35.11036</v>
      </c>
      <c r="D87" s="14">
        <f t="shared" si="80"/>
        <v>37.471035218783349</v>
      </c>
      <c r="E87" s="14"/>
      <c r="F87" s="14"/>
      <c r="G87" s="15"/>
      <c r="H87" s="14"/>
      <c r="I87" s="14"/>
      <c r="J87" s="15"/>
      <c r="K87" s="14"/>
      <c r="L87" s="14"/>
      <c r="M87" s="15"/>
      <c r="N87" s="14"/>
      <c r="O87" s="14"/>
      <c r="P87" s="15"/>
      <c r="Q87" s="14"/>
      <c r="R87" s="14"/>
      <c r="S87" s="14"/>
      <c r="T87" s="14"/>
      <c r="U87" s="14"/>
      <c r="V87" s="15"/>
      <c r="W87" s="14"/>
      <c r="X87" s="14"/>
      <c r="Y87" s="15"/>
      <c r="Z87" s="14"/>
      <c r="AA87" s="14"/>
      <c r="AB87" s="15"/>
      <c r="AC87" s="14"/>
      <c r="AD87" s="14"/>
      <c r="AE87" s="14"/>
      <c r="AF87" s="14"/>
      <c r="AG87" s="14"/>
      <c r="AH87" s="15"/>
      <c r="AI87" s="14"/>
      <c r="AJ87" s="14"/>
      <c r="AK87" s="15"/>
      <c r="AL87" s="14"/>
      <c r="AM87" s="14"/>
      <c r="AN87" s="15"/>
      <c r="AO87" s="14"/>
      <c r="AP87" s="14"/>
      <c r="AQ87" s="15"/>
      <c r="AR87" s="14"/>
      <c r="AS87" s="14"/>
      <c r="AT87" s="15"/>
      <c r="AU87" s="14"/>
      <c r="AV87" s="14"/>
      <c r="AW87" s="15"/>
      <c r="AX87" s="14"/>
      <c r="AY87" s="14"/>
      <c r="AZ87" s="14"/>
      <c r="BA87" s="14">
        <v>93.7</v>
      </c>
      <c r="BB87" s="14">
        <v>35.11036</v>
      </c>
      <c r="BC87" s="14">
        <f t="shared" si="76"/>
        <v>37.471035218783349</v>
      </c>
      <c r="BD87" s="14"/>
      <c r="BE87" s="14"/>
      <c r="BF87" s="15"/>
      <c r="BG87" s="14"/>
      <c r="BH87" s="14"/>
      <c r="BI87" s="15"/>
      <c r="BJ87" s="14"/>
      <c r="BK87" s="14"/>
      <c r="BL87" s="14"/>
      <c r="BM87" s="14"/>
      <c r="BN87" s="14"/>
      <c r="BO87" s="15"/>
      <c r="BP87" s="14"/>
      <c r="BQ87" s="14"/>
      <c r="BR87" s="15"/>
      <c r="BS87" s="14"/>
      <c r="BT87" s="14"/>
      <c r="BU87" s="15"/>
    </row>
    <row r="88" spans="1:73" s="12" customFormat="1" x14ac:dyDescent="0.25">
      <c r="A88" s="154" t="s">
        <v>419</v>
      </c>
      <c r="B88" s="50">
        <f t="shared" si="59"/>
        <v>93.7</v>
      </c>
      <c r="C88" s="50">
        <f t="shared" si="60"/>
        <v>32.219189999999998</v>
      </c>
      <c r="D88" s="14">
        <f t="shared" si="80"/>
        <v>34.385474919957311</v>
      </c>
      <c r="E88" s="14"/>
      <c r="F88" s="14"/>
      <c r="G88" s="15"/>
      <c r="H88" s="14"/>
      <c r="I88" s="14"/>
      <c r="J88" s="15"/>
      <c r="K88" s="14"/>
      <c r="L88" s="14"/>
      <c r="M88" s="15"/>
      <c r="N88" s="14"/>
      <c r="O88" s="14"/>
      <c r="P88" s="15"/>
      <c r="Q88" s="14"/>
      <c r="R88" s="14"/>
      <c r="S88" s="14"/>
      <c r="T88" s="14"/>
      <c r="U88" s="14"/>
      <c r="V88" s="15"/>
      <c r="W88" s="14"/>
      <c r="X88" s="14"/>
      <c r="Y88" s="15"/>
      <c r="Z88" s="14"/>
      <c r="AA88" s="14"/>
      <c r="AB88" s="15"/>
      <c r="AC88" s="14"/>
      <c r="AD88" s="14"/>
      <c r="AE88" s="14"/>
      <c r="AF88" s="14"/>
      <c r="AG88" s="14"/>
      <c r="AH88" s="15"/>
      <c r="AI88" s="14"/>
      <c r="AJ88" s="14"/>
      <c r="AK88" s="15"/>
      <c r="AL88" s="14"/>
      <c r="AM88" s="14"/>
      <c r="AN88" s="15"/>
      <c r="AO88" s="14"/>
      <c r="AP88" s="14"/>
      <c r="AQ88" s="15"/>
      <c r="AR88" s="14"/>
      <c r="AS88" s="14"/>
      <c r="AT88" s="15"/>
      <c r="AU88" s="14"/>
      <c r="AV88" s="14"/>
      <c r="AW88" s="15"/>
      <c r="AX88" s="14"/>
      <c r="AY88" s="14"/>
      <c r="AZ88" s="14"/>
      <c r="BA88" s="14">
        <v>93.7</v>
      </c>
      <c r="BB88" s="14">
        <v>32.219189999999998</v>
      </c>
      <c r="BC88" s="14">
        <f t="shared" si="76"/>
        <v>34.385474919957311</v>
      </c>
      <c r="BD88" s="14"/>
      <c r="BE88" s="14"/>
      <c r="BF88" s="15"/>
      <c r="BG88" s="14"/>
      <c r="BH88" s="14"/>
      <c r="BI88" s="15"/>
      <c r="BJ88" s="14"/>
      <c r="BK88" s="14"/>
      <c r="BL88" s="14"/>
      <c r="BM88" s="14"/>
      <c r="BN88" s="14"/>
      <c r="BO88" s="15"/>
      <c r="BP88" s="14"/>
      <c r="BQ88" s="14"/>
      <c r="BR88" s="15"/>
      <c r="BS88" s="14"/>
      <c r="BT88" s="14"/>
      <c r="BU88" s="15"/>
    </row>
    <row r="89" spans="1:73" s="12" customFormat="1" x14ac:dyDescent="0.25">
      <c r="A89" s="154" t="s">
        <v>522</v>
      </c>
      <c r="B89" s="50">
        <f t="shared" si="59"/>
        <v>93.7</v>
      </c>
      <c r="C89" s="50">
        <f t="shared" si="60"/>
        <v>35.110440000000004</v>
      </c>
      <c r="D89" s="14">
        <f t="shared" si="80"/>
        <v>37.471120597652089</v>
      </c>
      <c r="E89" s="14"/>
      <c r="F89" s="14"/>
      <c r="G89" s="15"/>
      <c r="H89" s="14"/>
      <c r="I89" s="14"/>
      <c r="J89" s="15"/>
      <c r="K89" s="14"/>
      <c r="L89" s="14"/>
      <c r="M89" s="15"/>
      <c r="N89" s="14"/>
      <c r="O89" s="14"/>
      <c r="P89" s="15"/>
      <c r="Q89" s="14"/>
      <c r="R89" s="14"/>
      <c r="S89" s="14"/>
      <c r="T89" s="14"/>
      <c r="U89" s="14"/>
      <c r="V89" s="15"/>
      <c r="W89" s="14"/>
      <c r="X89" s="14"/>
      <c r="Y89" s="15"/>
      <c r="Z89" s="14"/>
      <c r="AA89" s="14"/>
      <c r="AB89" s="15"/>
      <c r="AC89" s="14"/>
      <c r="AD89" s="14"/>
      <c r="AE89" s="14"/>
      <c r="AF89" s="14"/>
      <c r="AG89" s="14"/>
      <c r="AH89" s="15"/>
      <c r="AI89" s="14"/>
      <c r="AJ89" s="14"/>
      <c r="AK89" s="15"/>
      <c r="AL89" s="14"/>
      <c r="AM89" s="14"/>
      <c r="AN89" s="15"/>
      <c r="AO89" s="14"/>
      <c r="AP89" s="14"/>
      <c r="AQ89" s="15"/>
      <c r="AR89" s="14"/>
      <c r="AS89" s="14"/>
      <c r="AT89" s="15"/>
      <c r="AU89" s="14"/>
      <c r="AV89" s="14"/>
      <c r="AW89" s="15"/>
      <c r="AX89" s="14"/>
      <c r="AY89" s="14"/>
      <c r="AZ89" s="14"/>
      <c r="BA89" s="14">
        <v>93.7</v>
      </c>
      <c r="BB89" s="14">
        <v>35.110440000000004</v>
      </c>
      <c r="BC89" s="14">
        <f t="shared" si="76"/>
        <v>37.471120597652089</v>
      </c>
      <c r="BD89" s="14"/>
      <c r="BE89" s="14"/>
      <c r="BF89" s="15"/>
      <c r="BG89" s="14"/>
      <c r="BH89" s="14"/>
      <c r="BI89" s="15"/>
      <c r="BJ89" s="14"/>
      <c r="BK89" s="14"/>
      <c r="BL89" s="14"/>
      <c r="BM89" s="14"/>
      <c r="BN89" s="14"/>
      <c r="BO89" s="15"/>
      <c r="BP89" s="14"/>
      <c r="BQ89" s="14"/>
      <c r="BR89" s="15"/>
      <c r="BS89" s="14"/>
      <c r="BT89" s="14"/>
      <c r="BU89" s="15"/>
    </row>
    <row r="90" spans="1:73" s="12" customFormat="1" x14ac:dyDescent="0.25">
      <c r="A90" s="154" t="s">
        <v>523</v>
      </c>
      <c r="B90" s="50">
        <f t="shared" si="59"/>
        <v>93.7</v>
      </c>
      <c r="C90" s="50">
        <f t="shared" si="60"/>
        <v>35.110349999999997</v>
      </c>
      <c r="D90" s="14">
        <f t="shared" si="80"/>
        <v>37.471024546424751</v>
      </c>
      <c r="E90" s="14"/>
      <c r="F90" s="14"/>
      <c r="G90" s="15"/>
      <c r="H90" s="14"/>
      <c r="I90" s="14"/>
      <c r="J90" s="15"/>
      <c r="K90" s="14"/>
      <c r="L90" s="14"/>
      <c r="M90" s="15"/>
      <c r="N90" s="14"/>
      <c r="O90" s="14"/>
      <c r="P90" s="15"/>
      <c r="Q90" s="14"/>
      <c r="R90" s="14"/>
      <c r="S90" s="14"/>
      <c r="T90" s="14"/>
      <c r="U90" s="14"/>
      <c r="V90" s="15"/>
      <c r="W90" s="14"/>
      <c r="X90" s="14"/>
      <c r="Y90" s="15"/>
      <c r="Z90" s="14"/>
      <c r="AA90" s="14"/>
      <c r="AB90" s="15"/>
      <c r="AC90" s="14"/>
      <c r="AD90" s="14"/>
      <c r="AE90" s="14"/>
      <c r="AF90" s="14"/>
      <c r="AG90" s="14"/>
      <c r="AH90" s="15"/>
      <c r="AI90" s="14"/>
      <c r="AJ90" s="14"/>
      <c r="AK90" s="15"/>
      <c r="AL90" s="14"/>
      <c r="AM90" s="14"/>
      <c r="AN90" s="15"/>
      <c r="AO90" s="14"/>
      <c r="AP90" s="14"/>
      <c r="AQ90" s="15"/>
      <c r="AR90" s="14"/>
      <c r="AS90" s="14"/>
      <c r="AT90" s="15"/>
      <c r="AU90" s="14"/>
      <c r="AV90" s="14"/>
      <c r="AW90" s="15"/>
      <c r="AX90" s="14"/>
      <c r="AY90" s="14"/>
      <c r="AZ90" s="14"/>
      <c r="BA90" s="14">
        <v>93.7</v>
      </c>
      <c r="BB90" s="14">
        <v>35.110349999999997</v>
      </c>
      <c r="BC90" s="14">
        <f t="shared" si="76"/>
        <v>37.471024546424751</v>
      </c>
      <c r="BD90" s="14"/>
      <c r="BE90" s="14"/>
      <c r="BF90" s="15"/>
      <c r="BG90" s="14"/>
      <c r="BH90" s="14"/>
      <c r="BI90" s="15"/>
      <c r="BJ90" s="14"/>
      <c r="BK90" s="14"/>
      <c r="BL90" s="14"/>
      <c r="BM90" s="14"/>
      <c r="BN90" s="14"/>
      <c r="BO90" s="15"/>
      <c r="BP90" s="14"/>
      <c r="BQ90" s="14"/>
      <c r="BR90" s="15"/>
      <c r="BS90" s="14"/>
      <c r="BT90" s="14"/>
      <c r="BU90" s="15"/>
    </row>
    <row r="91" spans="1:73" s="12" customFormat="1" x14ac:dyDescent="0.25">
      <c r="A91" s="154" t="s">
        <v>528</v>
      </c>
      <c r="B91" s="50">
        <f t="shared" si="59"/>
        <v>93.7</v>
      </c>
      <c r="C91" s="50">
        <f t="shared" si="60"/>
        <v>38.015650000000001</v>
      </c>
      <c r="D91" s="14">
        <f t="shared" si="80"/>
        <v>40.571664887940237</v>
      </c>
      <c r="E91" s="14"/>
      <c r="F91" s="14"/>
      <c r="G91" s="15"/>
      <c r="H91" s="14"/>
      <c r="I91" s="14"/>
      <c r="J91" s="15"/>
      <c r="K91" s="14"/>
      <c r="L91" s="14"/>
      <c r="M91" s="15"/>
      <c r="N91" s="14"/>
      <c r="O91" s="14"/>
      <c r="P91" s="15"/>
      <c r="Q91" s="14"/>
      <c r="R91" s="14"/>
      <c r="S91" s="14"/>
      <c r="T91" s="14"/>
      <c r="U91" s="14"/>
      <c r="V91" s="15"/>
      <c r="W91" s="14"/>
      <c r="X91" s="14"/>
      <c r="Y91" s="15"/>
      <c r="Z91" s="14"/>
      <c r="AA91" s="14"/>
      <c r="AB91" s="15"/>
      <c r="AC91" s="14"/>
      <c r="AD91" s="14"/>
      <c r="AE91" s="14"/>
      <c r="AF91" s="14"/>
      <c r="AG91" s="14"/>
      <c r="AH91" s="15"/>
      <c r="AI91" s="14"/>
      <c r="AJ91" s="14"/>
      <c r="AK91" s="15"/>
      <c r="AL91" s="14"/>
      <c r="AM91" s="14"/>
      <c r="AN91" s="15"/>
      <c r="AO91" s="14"/>
      <c r="AP91" s="14"/>
      <c r="AQ91" s="15"/>
      <c r="AR91" s="14"/>
      <c r="AS91" s="14"/>
      <c r="AT91" s="15"/>
      <c r="AU91" s="14"/>
      <c r="AV91" s="14"/>
      <c r="AW91" s="15"/>
      <c r="AX91" s="14"/>
      <c r="AY91" s="14"/>
      <c r="AZ91" s="14"/>
      <c r="BA91" s="14">
        <v>93.7</v>
      </c>
      <c r="BB91" s="14">
        <v>38.015650000000001</v>
      </c>
      <c r="BC91" s="14">
        <f t="shared" si="76"/>
        <v>40.571664887940237</v>
      </c>
      <c r="BD91" s="14"/>
      <c r="BE91" s="14"/>
      <c r="BF91" s="15"/>
      <c r="BG91" s="14"/>
      <c r="BH91" s="14"/>
      <c r="BI91" s="15"/>
      <c r="BJ91" s="14"/>
      <c r="BK91" s="14"/>
      <c r="BL91" s="14"/>
      <c r="BM91" s="14"/>
      <c r="BN91" s="14"/>
      <c r="BO91" s="15"/>
      <c r="BP91" s="14"/>
      <c r="BQ91" s="14"/>
      <c r="BR91" s="15"/>
      <c r="BS91" s="14"/>
      <c r="BT91" s="14"/>
      <c r="BU91" s="15"/>
    </row>
    <row r="92" spans="1:73" s="12" customFormat="1" x14ac:dyDescent="0.25">
      <c r="A92" s="154" t="s">
        <v>339</v>
      </c>
      <c r="B92" s="50">
        <f t="shared" si="59"/>
        <v>234.2</v>
      </c>
      <c r="C92" s="50">
        <f t="shared" si="60"/>
        <v>87.975909999999999</v>
      </c>
      <c r="D92" s="14">
        <f t="shared" si="80"/>
        <v>37.564436379163105</v>
      </c>
      <c r="E92" s="14"/>
      <c r="F92" s="14"/>
      <c r="G92" s="15"/>
      <c r="H92" s="14"/>
      <c r="I92" s="14"/>
      <c r="J92" s="15"/>
      <c r="K92" s="14"/>
      <c r="L92" s="14"/>
      <c r="M92" s="15"/>
      <c r="N92" s="14"/>
      <c r="O92" s="14"/>
      <c r="P92" s="15"/>
      <c r="Q92" s="14"/>
      <c r="R92" s="14"/>
      <c r="S92" s="14"/>
      <c r="T92" s="14"/>
      <c r="U92" s="14"/>
      <c r="V92" s="15"/>
      <c r="W92" s="14"/>
      <c r="X92" s="14"/>
      <c r="Y92" s="15"/>
      <c r="Z92" s="14"/>
      <c r="AA92" s="14"/>
      <c r="AB92" s="15"/>
      <c r="AC92" s="14"/>
      <c r="AD92" s="14"/>
      <c r="AE92" s="14"/>
      <c r="AF92" s="14"/>
      <c r="AG92" s="14"/>
      <c r="AH92" s="15"/>
      <c r="AI92" s="14"/>
      <c r="AJ92" s="14"/>
      <c r="AK92" s="15"/>
      <c r="AL92" s="14"/>
      <c r="AM92" s="14"/>
      <c r="AN92" s="15"/>
      <c r="AO92" s="14"/>
      <c r="AP92" s="14"/>
      <c r="AQ92" s="15"/>
      <c r="AR92" s="14"/>
      <c r="AS92" s="14"/>
      <c r="AT92" s="15"/>
      <c r="AU92" s="14"/>
      <c r="AV92" s="14"/>
      <c r="AW92" s="15"/>
      <c r="AX92" s="14"/>
      <c r="AY92" s="14"/>
      <c r="AZ92" s="14"/>
      <c r="BA92" s="14">
        <v>234.2</v>
      </c>
      <c r="BB92" s="14">
        <v>87.975909999999999</v>
      </c>
      <c r="BC92" s="14">
        <f t="shared" si="76"/>
        <v>37.564436379163105</v>
      </c>
      <c r="BD92" s="14"/>
      <c r="BE92" s="14"/>
      <c r="BF92" s="15"/>
      <c r="BG92" s="14"/>
      <c r="BH92" s="14"/>
      <c r="BI92" s="15"/>
      <c r="BJ92" s="14"/>
      <c r="BK92" s="14"/>
      <c r="BL92" s="14"/>
      <c r="BM92" s="14"/>
      <c r="BN92" s="14"/>
      <c r="BO92" s="15"/>
      <c r="BP92" s="14"/>
      <c r="BQ92" s="14"/>
      <c r="BR92" s="15"/>
      <c r="BS92" s="14"/>
      <c r="BT92" s="14"/>
      <c r="BU92" s="15"/>
    </row>
    <row r="93" spans="1:73" s="12" customFormat="1" x14ac:dyDescent="0.25">
      <c r="A93" s="154" t="s">
        <v>524</v>
      </c>
      <c r="B93" s="50">
        <f t="shared" si="59"/>
        <v>93.7</v>
      </c>
      <c r="C93" s="50">
        <f t="shared" si="60"/>
        <v>38.974419999999995</v>
      </c>
      <c r="D93" s="14">
        <f t="shared" si="80"/>
        <v>41.594898612593376</v>
      </c>
      <c r="E93" s="14"/>
      <c r="F93" s="14"/>
      <c r="G93" s="15"/>
      <c r="H93" s="14"/>
      <c r="I93" s="14"/>
      <c r="J93" s="15"/>
      <c r="K93" s="14"/>
      <c r="L93" s="14"/>
      <c r="M93" s="15"/>
      <c r="N93" s="14"/>
      <c r="O93" s="14"/>
      <c r="P93" s="15"/>
      <c r="Q93" s="14"/>
      <c r="R93" s="14"/>
      <c r="S93" s="14"/>
      <c r="T93" s="14"/>
      <c r="U93" s="14"/>
      <c r="V93" s="15"/>
      <c r="W93" s="14"/>
      <c r="X93" s="14"/>
      <c r="Y93" s="15"/>
      <c r="Z93" s="14"/>
      <c r="AA93" s="14"/>
      <c r="AB93" s="15"/>
      <c r="AC93" s="14"/>
      <c r="AD93" s="14"/>
      <c r="AE93" s="14"/>
      <c r="AF93" s="14"/>
      <c r="AG93" s="14"/>
      <c r="AH93" s="15"/>
      <c r="AI93" s="14"/>
      <c r="AJ93" s="14"/>
      <c r="AK93" s="15"/>
      <c r="AL93" s="14"/>
      <c r="AM93" s="14"/>
      <c r="AN93" s="15"/>
      <c r="AO93" s="14"/>
      <c r="AP93" s="14"/>
      <c r="AQ93" s="15"/>
      <c r="AR93" s="14"/>
      <c r="AS93" s="14"/>
      <c r="AT93" s="15"/>
      <c r="AU93" s="14"/>
      <c r="AV93" s="14"/>
      <c r="AW93" s="15"/>
      <c r="AX93" s="14"/>
      <c r="AY93" s="14"/>
      <c r="AZ93" s="14"/>
      <c r="BA93" s="14">
        <v>93.7</v>
      </c>
      <c r="BB93" s="14">
        <v>38.974419999999995</v>
      </c>
      <c r="BC93" s="14">
        <f t="shared" si="76"/>
        <v>41.594898612593376</v>
      </c>
      <c r="BD93" s="14"/>
      <c r="BE93" s="14"/>
      <c r="BF93" s="15"/>
      <c r="BG93" s="14"/>
      <c r="BH93" s="14"/>
      <c r="BI93" s="15"/>
      <c r="BJ93" s="14"/>
      <c r="BK93" s="14"/>
      <c r="BL93" s="14"/>
      <c r="BM93" s="14"/>
      <c r="BN93" s="14"/>
      <c r="BO93" s="15"/>
      <c r="BP93" s="14"/>
      <c r="BQ93" s="14"/>
      <c r="BR93" s="15"/>
      <c r="BS93" s="14"/>
      <c r="BT93" s="14"/>
      <c r="BU93" s="15"/>
    </row>
    <row r="94" spans="1:73" s="12" customFormat="1" x14ac:dyDescent="0.25">
      <c r="A94" s="154" t="s">
        <v>525</v>
      </c>
      <c r="B94" s="50">
        <f t="shared" si="59"/>
        <v>234.2</v>
      </c>
      <c r="C94" s="50">
        <f t="shared" si="60"/>
        <v>87.975909999999999</v>
      </c>
      <c r="D94" s="14">
        <f t="shared" si="80"/>
        <v>37.564436379163105</v>
      </c>
      <c r="E94" s="14"/>
      <c r="F94" s="14"/>
      <c r="G94" s="15"/>
      <c r="H94" s="14"/>
      <c r="I94" s="14"/>
      <c r="J94" s="15"/>
      <c r="K94" s="14"/>
      <c r="L94" s="14"/>
      <c r="M94" s="15"/>
      <c r="N94" s="14"/>
      <c r="O94" s="14"/>
      <c r="P94" s="15"/>
      <c r="Q94" s="14"/>
      <c r="R94" s="14"/>
      <c r="S94" s="14"/>
      <c r="T94" s="14"/>
      <c r="U94" s="14"/>
      <c r="V94" s="15"/>
      <c r="W94" s="14"/>
      <c r="X94" s="14"/>
      <c r="Y94" s="15"/>
      <c r="Z94" s="14"/>
      <c r="AA94" s="14"/>
      <c r="AB94" s="15"/>
      <c r="AC94" s="14"/>
      <c r="AD94" s="14"/>
      <c r="AE94" s="14"/>
      <c r="AF94" s="14"/>
      <c r="AG94" s="14"/>
      <c r="AH94" s="15"/>
      <c r="AI94" s="14"/>
      <c r="AJ94" s="14"/>
      <c r="AK94" s="15"/>
      <c r="AL94" s="14"/>
      <c r="AM94" s="14"/>
      <c r="AN94" s="15"/>
      <c r="AO94" s="14"/>
      <c r="AP94" s="14"/>
      <c r="AQ94" s="15"/>
      <c r="AR94" s="14"/>
      <c r="AS94" s="14"/>
      <c r="AT94" s="15"/>
      <c r="AU94" s="14"/>
      <c r="AV94" s="14"/>
      <c r="AW94" s="15"/>
      <c r="AX94" s="14"/>
      <c r="AY94" s="14"/>
      <c r="AZ94" s="14"/>
      <c r="BA94" s="14">
        <v>234.2</v>
      </c>
      <c r="BB94" s="14">
        <v>87.975909999999999</v>
      </c>
      <c r="BC94" s="14">
        <f t="shared" si="76"/>
        <v>37.564436379163105</v>
      </c>
      <c r="BD94" s="14"/>
      <c r="BE94" s="14"/>
      <c r="BF94" s="15"/>
      <c r="BG94" s="14"/>
      <c r="BH94" s="14"/>
      <c r="BI94" s="15"/>
      <c r="BJ94" s="14"/>
      <c r="BK94" s="14"/>
      <c r="BL94" s="14"/>
      <c r="BM94" s="14"/>
      <c r="BN94" s="14"/>
      <c r="BO94" s="15"/>
      <c r="BP94" s="14"/>
      <c r="BQ94" s="14"/>
      <c r="BR94" s="15"/>
      <c r="BS94" s="14"/>
      <c r="BT94" s="14"/>
      <c r="BU94" s="15"/>
    </row>
    <row r="95" spans="1:73" s="12" customFormat="1" x14ac:dyDescent="0.25">
      <c r="A95" s="154" t="s">
        <v>526</v>
      </c>
      <c r="B95" s="50">
        <f t="shared" si="59"/>
        <v>234.2</v>
      </c>
      <c r="C95" s="50">
        <f t="shared" si="60"/>
        <v>89.743570000000005</v>
      </c>
      <c r="D95" s="14">
        <f t="shared" si="80"/>
        <v>38.319201537147741</v>
      </c>
      <c r="E95" s="14"/>
      <c r="F95" s="14"/>
      <c r="G95" s="15"/>
      <c r="H95" s="14"/>
      <c r="I95" s="14"/>
      <c r="J95" s="15"/>
      <c r="K95" s="14"/>
      <c r="L95" s="14"/>
      <c r="M95" s="15"/>
      <c r="N95" s="14"/>
      <c r="O95" s="14"/>
      <c r="P95" s="15"/>
      <c r="Q95" s="14"/>
      <c r="R95" s="14"/>
      <c r="S95" s="14"/>
      <c r="T95" s="14"/>
      <c r="U95" s="14"/>
      <c r="V95" s="15"/>
      <c r="W95" s="14"/>
      <c r="X95" s="14"/>
      <c r="Y95" s="15"/>
      <c r="Z95" s="14"/>
      <c r="AA95" s="14"/>
      <c r="AB95" s="15"/>
      <c r="AC95" s="14"/>
      <c r="AD95" s="14"/>
      <c r="AE95" s="14"/>
      <c r="AF95" s="14"/>
      <c r="AG95" s="14"/>
      <c r="AH95" s="15"/>
      <c r="AI95" s="14"/>
      <c r="AJ95" s="14"/>
      <c r="AK95" s="15"/>
      <c r="AL95" s="14"/>
      <c r="AM95" s="14"/>
      <c r="AN95" s="15"/>
      <c r="AO95" s="14"/>
      <c r="AP95" s="14"/>
      <c r="AQ95" s="15"/>
      <c r="AR95" s="14"/>
      <c r="AS95" s="14"/>
      <c r="AT95" s="15"/>
      <c r="AU95" s="14"/>
      <c r="AV95" s="14"/>
      <c r="AW95" s="15"/>
      <c r="AX95" s="14"/>
      <c r="AY95" s="14"/>
      <c r="AZ95" s="14"/>
      <c r="BA95" s="14">
        <v>234.2</v>
      </c>
      <c r="BB95" s="14">
        <v>89.743570000000005</v>
      </c>
      <c r="BC95" s="14">
        <f t="shared" si="76"/>
        <v>38.319201537147741</v>
      </c>
      <c r="BD95" s="14"/>
      <c r="BE95" s="14"/>
      <c r="BF95" s="15"/>
      <c r="BG95" s="14"/>
      <c r="BH95" s="14"/>
      <c r="BI95" s="15"/>
      <c r="BJ95" s="14"/>
      <c r="BK95" s="14"/>
      <c r="BL95" s="14"/>
      <c r="BM95" s="14"/>
      <c r="BN95" s="14"/>
      <c r="BO95" s="15"/>
      <c r="BP95" s="14"/>
      <c r="BQ95" s="14"/>
      <c r="BR95" s="15"/>
      <c r="BS95" s="14"/>
      <c r="BT95" s="14"/>
      <c r="BU95" s="15"/>
    </row>
    <row r="96" spans="1:73" s="12" customFormat="1" x14ac:dyDescent="0.25">
      <c r="A96" s="154" t="s">
        <v>527</v>
      </c>
      <c r="B96" s="50">
        <f t="shared" si="59"/>
        <v>234.2</v>
      </c>
      <c r="C96" s="50">
        <f t="shared" si="60"/>
        <v>100.20043</v>
      </c>
      <c r="D96" s="14">
        <f t="shared" si="80"/>
        <v>42.784128949615713</v>
      </c>
      <c r="E96" s="14"/>
      <c r="F96" s="14"/>
      <c r="G96" s="15"/>
      <c r="H96" s="14"/>
      <c r="I96" s="14"/>
      <c r="J96" s="15"/>
      <c r="K96" s="14"/>
      <c r="L96" s="14"/>
      <c r="M96" s="15"/>
      <c r="N96" s="14"/>
      <c r="O96" s="14"/>
      <c r="P96" s="15"/>
      <c r="Q96" s="14"/>
      <c r="R96" s="14"/>
      <c r="S96" s="14"/>
      <c r="T96" s="14"/>
      <c r="U96" s="14"/>
      <c r="V96" s="15"/>
      <c r="W96" s="14"/>
      <c r="X96" s="14"/>
      <c r="Y96" s="15"/>
      <c r="Z96" s="14"/>
      <c r="AA96" s="14"/>
      <c r="AB96" s="15"/>
      <c r="AC96" s="14"/>
      <c r="AD96" s="14"/>
      <c r="AE96" s="14"/>
      <c r="AF96" s="14"/>
      <c r="AG96" s="14"/>
      <c r="AH96" s="15"/>
      <c r="AI96" s="14"/>
      <c r="AJ96" s="14"/>
      <c r="AK96" s="15"/>
      <c r="AL96" s="14"/>
      <c r="AM96" s="14"/>
      <c r="AN96" s="15"/>
      <c r="AO96" s="14"/>
      <c r="AP96" s="14"/>
      <c r="AQ96" s="15"/>
      <c r="AR96" s="14"/>
      <c r="AS96" s="14"/>
      <c r="AT96" s="15"/>
      <c r="AU96" s="14"/>
      <c r="AV96" s="14"/>
      <c r="AW96" s="15"/>
      <c r="AX96" s="14"/>
      <c r="AY96" s="14"/>
      <c r="AZ96" s="14"/>
      <c r="BA96" s="14">
        <v>234.2</v>
      </c>
      <c r="BB96" s="14">
        <v>100.20043</v>
      </c>
      <c r="BC96" s="14">
        <f t="shared" si="76"/>
        <v>42.784128949615713</v>
      </c>
      <c r="BD96" s="14"/>
      <c r="BE96" s="14"/>
      <c r="BF96" s="15"/>
      <c r="BG96" s="14"/>
      <c r="BH96" s="14"/>
      <c r="BI96" s="15"/>
      <c r="BJ96" s="14"/>
      <c r="BK96" s="14"/>
      <c r="BL96" s="14"/>
      <c r="BM96" s="14"/>
      <c r="BN96" s="14"/>
      <c r="BO96" s="15"/>
      <c r="BP96" s="14"/>
      <c r="BQ96" s="14"/>
      <c r="BR96" s="15"/>
      <c r="BS96" s="14"/>
      <c r="BT96" s="14"/>
      <c r="BU96" s="15"/>
    </row>
    <row r="97" spans="1:73" s="28" customFormat="1" ht="31.5" x14ac:dyDescent="0.25">
      <c r="A97" s="78" t="s">
        <v>345</v>
      </c>
      <c r="B97" s="81">
        <f t="shared" si="59"/>
        <v>130094.50000000001</v>
      </c>
      <c r="C97" s="81">
        <f t="shared" si="60"/>
        <v>88778.116970000003</v>
      </c>
      <c r="D97" s="84">
        <f t="shared" ref="D97" si="81">C97/B97*100</f>
        <v>68.241253066040457</v>
      </c>
      <c r="E97" s="84">
        <f>SUM(E98:E101)</f>
        <v>349.8</v>
      </c>
      <c r="F97" s="84">
        <f t="shared" ref="F97:BN97" si="82">SUM(F98:F101)</f>
        <v>146.48589999999999</v>
      </c>
      <c r="G97" s="84">
        <f t="shared" si="63"/>
        <v>41.877044025157225</v>
      </c>
      <c r="H97" s="84">
        <f t="shared" si="82"/>
        <v>62.7</v>
      </c>
      <c r="I97" s="84">
        <f t="shared" si="82"/>
        <v>22.15</v>
      </c>
      <c r="J97" s="84">
        <f t="shared" si="64"/>
        <v>35.326953748006375</v>
      </c>
      <c r="K97" s="84">
        <f t="shared" si="82"/>
        <v>1467.3</v>
      </c>
      <c r="L97" s="84">
        <f t="shared" si="82"/>
        <v>605.13189</v>
      </c>
      <c r="M97" s="84">
        <f t="shared" si="65"/>
        <v>41.241183806992439</v>
      </c>
      <c r="N97" s="84">
        <f t="shared" si="82"/>
        <v>18018.7</v>
      </c>
      <c r="O97" s="84">
        <f t="shared" si="82"/>
        <v>9225.859269999999</v>
      </c>
      <c r="P97" s="84">
        <f t="shared" si="19"/>
        <v>51.20158096866033</v>
      </c>
      <c r="Q97" s="84">
        <f t="shared" si="82"/>
        <v>213.3</v>
      </c>
      <c r="R97" s="84">
        <f t="shared" si="82"/>
        <v>0</v>
      </c>
      <c r="S97" s="84">
        <f t="shared" si="39"/>
        <v>0</v>
      </c>
      <c r="T97" s="84">
        <f t="shared" si="82"/>
        <v>1778.5</v>
      </c>
      <c r="U97" s="84">
        <f t="shared" si="82"/>
        <v>663.10628000000008</v>
      </c>
      <c r="V97" s="84">
        <f t="shared" si="66"/>
        <v>37.2845813888108</v>
      </c>
      <c r="W97" s="84">
        <f t="shared" si="82"/>
        <v>53.9</v>
      </c>
      <c r="X97" s="84">
        <f t="shared" si="82"/>
        <v>19.128</v>
      </c>
      <c r="Y97" s="84">
        <f t="shared" si="67"/>
        <v>35.487940630797773</v>
      </c>
      <c r="Z97" s="84">
        <f t="shared" si="82"/>
        <v>94596</v>
      </c>
      <c r="AA97" s="84">
        <f t="shared" si="82"/>
        <v>72610.096489999996</v>
      </c>
      <c r="AB97" s="84">
        <f t="shared" si="68"/>
        <v>76.758104454733811</v>
      </c>
      <c r="AC97" s="84">
        <f t="shared" si="82"/>
        <v>310.3</v>
      </c>
      <c r="AD97" s="84">
        <f t="shared" si="82"/>
        <v>112.24274000000001</v>
      </c>
      <c r="AE97" s="82">
        <f t="shared" si="69"/>
        <v>36.17233000322269</v>
      </c>
      <c r="AF97" s="84">
        <f t="shared" si="82"/>
        <v>0</v>
      </c>
      <c r="AG97" s="84">
        <f t="shared" si="82"/>
        <v>0</v>
      </c>
      <c r="AH97" s="84"/>
      <c r="AI97" s="84">
        <f t="shared" si="82"/>
        <v>310.3</v>
      </c>
      <c r="AJ97" s="84">
        <f t="shared" si="82"/>
        <v>155.13403</v>
      </c>
      <c r="AK97" s="84">
        <f t="shared" si="71"/>
        <v>49.994853367708664</v>
      </c>
      <c r="AL97" s="84">
        <f t="shared" si="82"/>
        <v>995.9</v>
      </c>
      <c r="AM97" s="84">
        <f t="shared" si="82"/>
        <v>593.42529999999999</v>
      </c>
      <c r="AN97" s="84">
        <f t="shared" si="72"/>
        <v>59.58683602771363</v>
      </c>
      <c r="AO97" s="84">
        <f t="shared" si="82"/>
        <v>310.3</v>
      </c>
      <c r="AP97" s="84">
        <f t="shared" si="82"/>
        <v>142.63642999999999</v>
      </c>
      <c r="AQ97" s="84">
        <f t="shared" si="73"/>
        <v>45.967267160812114</v>
      </c>
      <c r="AR97" s="84">
        <f t="shared" si="82"/>
        <v>310.3</v>
      </c>
      <c r="AS97" s="84">
        <f t="shared" si="82"/>
        <v>71.046710000000004</v>
      </c>
      <c r="AT97" s="84">
        <f t="shared" si="74"/>
        <v>22.896135997421851</v>
      </c>
      <c r="AU97" s="84">
        <f t="shared" si="82"/>
        <v>607.1</v>
      </c>
      <c r="AV97" s="84">
        <f t="shared" si="82"/>
        <v>303.60000000000002</v>
      </c>
      <c r="AW97" s="84">
        <f t="shared" si="75"/>
        <v>50.008235875473559</v>
      </c>
      <c r="AX97" s="84">
        <f t="shared" si="82"/>
        <v>0</v>
      </c>
      <c r="AY97" s="84">
        <f t="shared" si="82"/>
        <v>0</v>
      </c>
      <c r="AZ97" s="84">
        <f t="shared" si="82"/>
        <v>0</v>
      </c>
      <c r="BA97" s="84">
        <f t="shared" si="82"/>
        <v>702.59999999999991</v>
      </c>
      <c r="BB97" s="84">
        <f t="shared" si="82"/>
        <v>254.90310999999997</v>
      </c>
      <c r="BC97" s="82">
        <f t="shared" si="76"/>
        <v>36.279975804155995</v>
      </c>
      <c r="BD97" s="84">
        <f t="shared" si="82"/>
        <v>310.3</v>
      </c>
      <c r="BE97" s="84">
        <f t="shared" si="82"/>
        <v>153.40857</v>
      </c>
      <c r="BF97" s="84">
        <f t="shared" si="77"/>
        <v>49.438791492104414</v>
      </c>
      <c r="BG97" s="84">
        <f t="shared" si="82"/>
        <v>310.3</v>
      </c>
      <c r="BH97" s="84">
        <f t="shared" si="82"/>
        <v>62.302620000000005</v>
      </c>
      <c r="BI97" s="84">
        <f t="shared" si="78"/>
        <v>20.078188849500485</v>
      </c>
      <c r="BJ97" s="84">
        <f t="shared" si="82"/>
        <v>9354.9</v>
      </c>
      <c r="BK97" s="84">
        <f t="shared" si="82"/>
        <v>3609.6046299999998</v>
      </c>
      <c r="BL97" s="84">
        <f t="shared" si="31"/>
        <v>38.585176004019281</v>
      </c>
      <c r="BM97" s="84">
        <f t="shared" si="82"/>
        <v>32</v>
      </c>
      <c r="BN97" s="84">
        <f t="shared" si="82"/>
        <v>27.855</v>
      </c>
      <c r="BO97" s="84">
        <f t="shared" si="79"/>
        <v>87.046875</v>
      </c>
      <c r="BP97" s="84"/>
      <c r="BQ97" s="84"/>
      <c r="BR97" s="84"/>
      <c r="BS97" s="84"/>
      <c r="BT97" s="84"/>
      <c r="BU97" s="84"/>
    </row>
    <row r="98" spans="1:73" s="12" customFormat="1" ht="31.5" x14ac:dyDescent="0.25">
      <c r="A98" s="153" t="s">
        <v>344</v>
      </c>
      <c r="B98" s="50">
        <f t="shared" si="59"/>
        <v>129391.90000000001</v>
      </c>
      <c r="C98" s="50">
        <f t="shared" si="60"/>
        <v>88523.213860000003</v>
      </c>
      <c r="D98" s="15">
        <f t="shared" si="0"/>
        <v>68.414803291396126</v>
      </c>
      <c r="E98" s="15">
        <v>349.8</v>
      </c>
      <c r="F98" s="15">
        <v>146.48589999999999</v>
      </c>
      <c r="G98" s="15">
        <f t="shared" si="63"/>
        <v>41.877044025157225</v>
      </c>
      <c r="H98" s="15">
        <v>62.7</v>
      </c>
      <c r="I98" s="15">
        <v>22.15</v>
      </c>
      <c r="J98" s="15">
        <f t="shared" si="64"/>
        <v>35.326953748006375</v>
      </c>
      <c r="K98" s="15">
        <v>1467.3</v>
      </c>
      <c r="L98" s="15">
        <v>605.13189</v>
      </c>
      <c r="M98" s="15">
        <f t="shared" si="65"/>
        <v>41.241183806992439</v>
      </c>
      <c r="N98" s="15">
        <v>18018.7</v>
      </c>
      <c r="O98" s="15">
        <v>9225.859269999999</v>
      </c>
      <c r="P98" s="15">
        <f t="shared" si="19"/>
        <v>51.20158096866033</v>
      </c>
      <c r="Q98" s="15">
        <v>213.3</v>
      </c>
      <c r="R98" s="15"/>
      <c r="S98" s="15">
        <f t="shared" si="39"/>
        <v>0</v>
      </c>
      <c r="T98" s="15">
        <v>1778.5</v>
      </c>
      <c r="U98" s="15">
        <v>663.10628000000008</v>
      </c>
      <c r="V98" s="15">
        <f t="shared" si="66"/>
        <v>37.2845813888108</v>
      </c>
      <c r="W98" s="15">
        <v>53.9</v>
      </c>
      <c r="X98" s="15">
        <v>19.128</v>
      </c>
      <c r="Y98" s="15">
        <f t="shared" si="67"/>
        <v>35.487940630797773</v>
      </c>
      <c r="Z98" s="15">
        <v>94596</v>
      </c>
      <c r="AA98" s="15">
        <v>72610.096489999996</v>
      </c>
      <c r="AB98" s="15">
        <f t="shared" si="68"/>
        <v>76.758104454733811</v>
      </c>
      <c r="AC98" s="15">
        <v>310.3</v>
      </c>
      <c r="AD98" s="15">
        <v>112.24274000000001</v>
      </c>
      <c r="AE98" s="14">
        <f t="shared" si="69"/>
        <v>36.17233000322269</v>
      </c>
      <c r="AF98" s="14"/>
      <c r="AG98" s="15"/>
      <c r="AH98" s="15"/>
      <c r="AI98" s="15">
        <v>310.3</v>
      </c>
      <c r="AJ98" s="15">
        <v>155.13403</v>
      </c>
      <c r="AK98" s="15">
        <f t="shared" si="71"/>
        <v>49.994853367708664</v>
      </c>
      <c r="AL98" s="15">
        <v>995.9</v>
      </c>
      <c r="AM98" s="15">
        <v>593.42529999999999</v>
      </c>
      <c r="AN98" s="15">
        <f t="shared" si="72"/>
        <v>59.58683602771363</v>
      </c>
      <c r="AO98" s="15">
        <v>310.3</v>
      </c>
      <c r="AP98" s="15">
        <v>142.63642999999999</v>
      </c>
      <c r="AQ98" s="15">
        <f t="shared" si="73"/>
        <v>45.967267160812114</v>
      </c>
      <c r="AR98" s="15">
        <v>310.3</v>
      </c>
      <c r="AS98" s="15">
        <v>71.046710000000004</v>
      </c>
      <c r="AT98" s="15">
        <f t="shared" si="74"/>
        <v>22.896135997421851</v>
      </c>
      <c r="AU98" s="15">
        <v>607.1</v>
      </c>
      <c r="AV98" s="15">
        <v>303.60000000000002</v>
      </c>
      <c r="AW98" s="15">
        <f t="shared" si="75"/>
        <v>50.008235875473559</v>
      </c>
      <c r="AX98" s="15"/>
      <c r="AY98" s="15"/>
      <c r="AZ98" s="15"/>
      <c r="BA98" s="15"/>
      <c r="BB98" s="15"/>
      <c r="BC98" s="14"/>
      <c r="BD98" s="15">
        <v>310.3</v>
      </c>
      <c r="BE98" s="15">
        <v>153.40857</v>
      </c>
      <c r="BF98" s="15">
        <f t="shared" si="77"/>
        <v>49.438791492104414</v>
      </c>
      <c r="BG98" s="15">
        <v>310.3</v>
      </c>
      <c r="BH98" s="15">
        <v>62.302620000000005</v>
      </c>
      <c r="BI98" s="15">
        <f t="shared" si="78"/>
        <v>20.078188849500485</v>
      </c>
      <c r="BJ98" s="15">
        <v>9354.9</v>
      </c>
      <c r="BK98" s="15">
        <v>3609.6046299999998</v>
      </c>
      <c r="BL98" s="15">
        <f t="shared" si="31"/>
        <v>38.585176004019281</v>
      </c>
      <c r="BM98" s="15">
        <v>32</v>
      </c>
      <c r="BN98" s="15">
        <v>27.855</v>
      </c>
      <c r="BO98" s="15">
        <f t="shared" si="79"/>
        <v>87.046875</v>
      </c>
      <c r="BP98" s="15"/>
      <c r="BQ98" s="15"/>
      <c r="BR98" s="15"/>
      <c r="BS98" s="15"/>
      <c r="BT98" s="15"/>
      <c r="BU98" s="15"/>
    </row>
    <row r="99" spans="1:73" s="12" customFormat="1" x14ac:dyDescent="0.25">
      <c r="A99" s="154" t="s">
        <v>343</v>
      </c>
      <c r="B99" s="50">
        <f t="shared" si="59"/>
        <v>234.2</v>
      </c>
      <c r="C99" s="50">
        <f t="shared" si="60"/>
        <v>52.08</v>
      </c>
      <c r="D99" s="14">
        <f>C99/B99*100</f>
        <v>22.237403928266438</v>
      </c>
      <c r="E99" s="14"/>
      <c r="F99" s="14"/>
      <c r="G99" s="15"/>
      <c r="H99" s="14"/>
      <c r="I99" s="15"/>
      <c r="J99" s="15"/>
      <c r="K99" s="14"/>
      <c r="L99" s="14"/>
      <c r="M99" s="15"/>
      <c r="N99" s="15"/>
      <c r="O99" s="15"/>
      <c r="P99" s="15"/>
      <c r="Q99" s="14"/>
      <c r="R99" s="14"/>
      <c r="S99" s="15"/>
      <c r="T99" s="14"/>
      <c r="U99" s="14"/>
      <c r="V99" s="15"/>
      <c r="W99" s="14"/>
      <c r="X99" s="14"/>
      <c r="Y99" s="15"/>
      <c r="Z99" s="15"/>
      <c r="AA99" s="15"/>
      <c r="AB99" s="15"/>
      <c r="AC99" s="14"/>
      <c r="AD99" s="14"/>
      <c r="AE99" s="14"/>
      <c r="AF99" s="14"/>
      <c r="AG99" s="14"/>
      <c r="AH99" s="15"/>
      <c r="AI99" s="14"/>
      <c r="AJ99" s="14"/>
      <c r="AK99" s="15"/>
      <c r="AL99" s="14"/>
      <c r="AM99" s="14"/>
      <c r="AN99" s="15"/>
      <c r="AO99" s="14"/>
      <c r="AP99" s="14"/>
      <c r="AQ99" s="15"/>
      <c r="AR99" s="14"/>
      <c r="AS99" s="14"/>
      <c r="AT99" s="15"/>
      <c r="AU99" s="14"/>
      <c r="AV99" s="14"/>
      <c r="AW99" s="15"/>
      <c r="AX99" s="14"/>
      <c r="AY99" s="14"/>
      <c r="AZ99" s="14"/>
      <c r="BA99" s="14">
        <v>234.2</v>
      </c>
      <c r="BB99" s="14">
        <v>52.08</v>
      </c>
      <c r="BC99" s="14">
        <f>BB99/BA99*100</f>
        <v>22.237403928266438</v>
      </c>
      <c r="BD99" s="14"/>
      <c r="BE99" s="14"/>
      <c r="BF99" s="15"/>
      <c r="BG99" s="14"/>
      <c r="BH99" s="14"/>
      <c r="BI99" s="15"/>
      <c r="BJ99" s="14"/>
      <c r="BK99" s="14"/>
      <c r="BL99" s="15"/>
      <c r="BM99" s="14"/>
      <c r="BN99" s="14"/>
      <c r="BO99" s="15"/>
      <c r="BP99" s="14"/>
      <c r="BQ99" s="14"/>
      <c r="BR99" s="15"/>
      <c r="BS99" s="14"/>
      <c r="BT99" s="14"/>
      <c r="BU99" s="15"/>
    </row>
    <row r="100" spans="1:73" s="12" customFormat="1" x14ac:dyDescent="0.25">
      <c r="A100" s="154" t="s">
        <v>530</v>
      </c>
      <c r="B100" s="50">
        <f t="shared" si="59"/>
        <v>234.2</v>
      </c>
      <c r="C100" s="50">
        <f t="shared" si="60"/>
        <v>111.14121</v>
      </c>
      <c r="D100" s="14">
        <f>C100/B100*100</f>
        <v>47.455683176771991</v>
      </c>
      <c r="E100" s="14"/>
      <c r="F100" s="14"/>
      <c r="G100" s="15"/>
      <c r="H100" s="14"/>
      <c r="I100" s="15"/>
      <c r="J100" s="15"/>
      <c r="K100" s="14"/>
      <c r="L100" s="14"/>
      <c r="M100" s="15"/>
      <c r="N100" s="15"/>
      <c r="O100" s="15"/>
      <c r="P100" s="15"/>
      <c r="Q100" s="14"/>
      <c r="R100" s="14"/>
      <c r="S100" s="15"/>
      <c r="T100" s="14"/>
      <c r="U100" s="14"/>
      <c r="V100" s="15"/>
      <c r="W100" s="14"/>
      <c r="X100" s="14"/>
      <c r="Y100" s="15"/>
      <c r="Z100" s="15"/>
      <c r="AA100" s="15"/>
      <c r="AB100" s="15"/>
      <c r="AC100" s="14"/>
      <c r="AD100" s="14"/>
      <c r="AE100" s="14"/>
      <c r="AF100" s="14"/>
      <c r="AG100" s="14"/>
      <c r="AH100" s="15"/>
      <c r="AI100" s="14"/>
      <c r="AJ100" s="14"/>
      <c r="AK100" s="15"/>
      <c r="AL100" s="14"/>
      <c r="AM100" s="14"/>
      <c r="AN100" s="15"/>
      <c r="AO100" s="14"/>
      <c r="AP100" s="14"/>
      <c r="AQ100" s="15"/>
      <c r="AR100" s="14"/>
      <c r="AS100" s="14"/>
      <c r="AT100" s="15"/>
      <c r="AU100" s="14"/>
      <c r="AV100" s="14"/>
      <c r="AW100" s="15"/>
      <c r="AX100" s="14"/>
      <c r="AY100" s="14"/>
      <c r="AZ100" s="14"/>
      <c r="BA100" s="14">
        <v>234.2</v>
      </c>
      <c r="BB100" s="14">
        <v>111.14121</v>
      </c>
      <c r="BC100" s="14">
        <f>BB100/BA100*100</f>
        <v>47.455683176771991</v>
      </c>
      <c r="BD100" s="14"/>
      <c r="BE100" s="14"/>
      <c r="BF100" s="15"/>
      <c r="BG100" s="14"/>
      <c r="BH100" s="14"/>
      <c r="BI100" s="15"/>
      <c r="BJ100" s="14"/>
      <c r="BK100" s="14"/>
      <c r="BL100" s="15"/>
      <c r="BM100" s="14"/>
      <c r="BN100" s="14"/>
      <c r="BO100" s="15"/>
      <c r="BP100" s="14"/>
      <c r="BQ100" s="14"/>
      <c r="BR100" s="15"/>
      <c r="BS100" s="14"/>
      <c r="BT100" s="14"/>
      <c r="BU100" s="15"/>
    </row>
    <row r="101" spans="1:73" s="12" customFormat="1" x14ac:dyDescent="0.25">
      <c r="A101" s="154" t="s">
        <v>531</v>
      </c>
      <c r="B101" s="50">
        <f t="shared" si="59"/>
        <v>234.2</v>
      </c>
      <c r="C101" s="50">
        <f t="shared" si="60"/>
        <v>91.681899999999999</v>
      </c>
      <c r="D101" s="14">
        <f>C101/B101*100</f>
        <v>39.146840307429549</v>
      </c>
      <c r="E101" s="14"/>
      <c r="F101" s="14"/>
      <c r="G101" s="15"/>
      <c r="H101" s="14"/>
      <c r="I101" s="15"/>
      <c r="J101" s="15"/>
      <c r="K101" s="14"/>
      <c r="L101" s="14"/>
      <c r="M101" s="15"/>
      <c r="N101" s="15"/>
      <c r="O101" s="15"/>
      <c r="P101" s="15"/>
      <c r="Q101" s="14"/>
      <c r="R101" s="14"/>
      <c r="S101" s="15"/>
      <c r="T101" s="14"/>
      <c r="U101" s="14"/>
      <c r="V101" s="15"/>
      <c r="W101" s="14"/>
      <c r="X101" s="14"/>
      <c r="Y101" s="15"/>
      <c r="Z101" s="15"/>
      <c r="AA101" s="15"/>
      <c r="AB101" s="15"/>
      <c r="AC101" s="14"/>
      <c r="AD101" s="14"/>
      <c r="AE101" s="14"/>
      <c r="AF101" s="14"/>
      <c r="AG101" s="14"/>
      <c r="AH101" s="15"/>
      <c r="AI101" s="14"/>
      <c r="AJ101" s="14"/>
      <c r="AK101" s="15"/>
      <c r="AL101" s="14"/>
      <c r="AM101" s="14"/>
      <c r="AN101" s="15"/>
      <c r="AO101" s="14"/>
      <c r="AP101" s="14"/>
      <c r="AQ101" s="15"/>
      <c r="AR101" s="14"/>
      <c r="AS101" s="14"/>
      <c r="AT101" s="15"/>
      <c r="AU101" s="14"/>
      <c r="AV101" s="14"/>
      <c r="AW101" s="15"/>
      <c r="AX101" s="14"/>
      <c r="AY101" s="14"/>
      <c r="AZ101" s="14"/>
      <c r="BA101" s="14">
        <v>234.2</v>
      </c>
      <c r="BB101" s="14">
        <v>91.681899999999999</v>
      </c>
      <c r="BC101" s="14">
        <f>BB101/BA101*100</f>
        <v>39.146840307429549</v>
      </c>
      <c r="BD101" s="14"/>
      <c r="BE101" s="14"/>
      <c r="BF101" s="15"/>
      <c r="BG101" s="14"/>
      <c r="BH101" s="14"/>
      <c r="BI101" s="15"/>
      <c r="BJ101" s="14"/>
      <c r="BK101" s="14"/>
      <c r="BL101" s="15"/>
      <c r="BM101" s="14"/>
      <c r="BN101" s="14"/>
      <c r="BO101" s="15"/>
      <c r="BP101" s="14"/>
      <c r="BQ101" s="14"/>
      <c r="BR101" s="15"/>
      <c r="BS101" s="14"/>
      <c r="BT101" s="14"/>
      <c r="BU101" s="15"/>
    </row>
    <row r="102" spans="1:73" s="28" customFormat="1" ht="31.5" x14ac:dyDescent="0.25">
      <c r="A102" s="78" t="s">
        <v>348</v>
      </c>
      <c r="B102" s="81">
        <f t="shared" si="59"/>
        <v>201771.79999999996</v>
      </c>
      <c r="C102" s="81">
        <f t="shared" si="60"/>
        <v>133735.29961000002</v>
      </c>
      <c r="D102" s="84">
        <f t="shared" ref="D102" si="83">C102/B102*100</f>
        <v>66.280471111423921</v>
      </c>
      <c r="E102" s="84">
        <f>SUM(E103:E113)</f>
        <v>618.70000000000005</v>
      </c>
      <c r="F102" s="84">
        <f t="shared" ref="F102:BN102" si="84">SUM(F103:F113)</f>
        <v>338.20815000000005</v>
      </c>
      <c r="G102" s="84">
        <f t="shared" si="63"/>
        <v>54.664320349119123</v>
      </c>
      <c r="H102" s="84">
        <f t="shared" si="84"/>
        <v>130.69999999999999</v>
      </c>
      <c r="I102" s="84">
        <f t="shared" si="84"/>
        <v>61.174309999999998</v>
      </c>
      <c r="J102" s="84">
        <f t="shared" si="64"/>
        <v>46.805133894414688</v>
      </c>
      <c r="K102" s="84">
        <f t="shared" si="84"/>
        <v>3258.5</v>
      </c>
      <c r="L102" s="84">
        <f t="shared" si="84"/>
        <v>1471.5419999999999</v>
      </c>
      <c r="M102" s="84">
        <f t="shared" si="65"/>
        <v>45.160104342488872</v>
      </c>
      <c r="N102" s="84">
        <f t="shared" si="84"/>
        <v>32136.1</v>
      </c>
      <c r="O102" s="84">
        <f t="shared" si="84"/>
        <v>18828.780930000001</v>
      </c>
      <c r="P102" s="84">
        <f t="shared" si="19"/>
        <v>58.590746636959693</v>
      </c>
      <c r="Q102" s="84">
        <f t="shared" si="84"/>
        <v>263.60000000000002</v>
      </c>
      <c r="R102" s="84">
        <f t="shared" si="84"/>
        <v>0</v>
      </c>
      <c r="S102" s="84">
        <f t="shared" si="39"/>
        <v>0</v>
      </c>
      <c r="T102" s="84">
        <f t="shared" si="84"/>
        <v>3231.7</v>
      </c>
      <c r="U102" s="84">
        <f t="shared" si="84"/>
        <v>1629.6095700000001</v>
      </c>
      <c r="V102" s="84">
        <f t="shared" si="66"/>
        <v>50.425768790419909</v>
      </c>
      <c r="W102" s="84">
        <f t="shared" si="84"/>
        <v>107.7</v>
      </c>
      <c r="X102" s="84">
        <f t="shared" si="84"/>
        <v>32.200000000000003</v>
      </c>
      <c r="Y102" s="84">
        <f t="shared" si="67"/>
        <v>29.897864438254413</v>
      </c>
      <c r="Z102" s="84">
        <f t="shared" si="84"/>
        <v>141449.20000000001</v>
      </c>
      <c r="AA102" s="84">
        <f t="shared" si="84"/>
        <v>101833.55981000001</v>
      </c>
      <c r="AB102" s="84">
        <f t="shared" si="68"/>
        <v>71.993026337370594</v>
      </c>
      <c r="AC102" s="84">
        <f t="shared" si="84"/>
        <v>310.3</v>
      </c>
      <c r="AD102" s="84">
        <f t="shared" si="84"/>
        <v>145.75109</v>
      </c>
      <c r="AE102" s="82">
        <f t="shared" si="69"/>
        <v>46.971024814695454</v>
      </c>
      <c r="AF102" s="84">
        <f t="shared" si="84"/>
        <v>0</v>
      </c>
      <c r="AG102" s="84">
        <f t="shared" si="84"/>
        <v>0</v>
      </c>
      <c r="AH102" s="84"/>
      <c r="AI102" s="84">
        <f t="shared" si="84"/>
        <v>310.3</v>
      </c>
      <c r="AJ102" s="84">
        <f t="shared" si="84"/>
        <v>154.6559</v>
      </c>
      <c r="AK102" s="84">
        <f t="shared" si="71"/>
        <v>49.840766999677733</v>
      </c>
      <c r="AL102" s="84">
        <f t="shared" si="84"/>
        <v>2962.4</v>
      </c>
      <c r="AM102" s="84">
        <f t="shared" si="84"/>
        <v>1362.32168</v>
      </c>
      <c r="AN102" s="84">
        <f t="shared" si="72"/>
        <v>45.987094247907102</v>
      </c>
      <c r="AO102" s="84">
        <f t="shared" si="84"/>
        <v>310.3</v>
      </c>
      <c r="AP102" s="84">
        <f t="shared" si="84"/>
        <v>153.06657999999999</v>
      </c>
      <c r="AQ102" s="84">
        <f t="shared" si="73"/>
        <v>49.328578794714787</v>
      </c>
      <c r="AR102" s="84">
        <f t="shared" si="84"/>
        <v>310.3</v>
      </c>
      <c r="AS102" s="84">
        <f t="shared" si="84"/>
        <v>112.49687</v>
      </c>
      <c r="AT102" s="84">
        <f t="shared" si="74"/>
        <v>36.254228166290687</v>
      </c>
      <c r="AU102" s="84">
        <f t="shared" si="84"/>
        <v>930</v>
      </c>
      <c r="AV102" s="84">
        <f t="shared" si="84"/>
        <v>465</v>
      </c>
      <c r="AW102" s="84">
        <f t="shared" si="75"/>
        <v>50</v>
      </c>
      <c r="AX102" s="84">
        <f t="shared" si="84"/>
        <v>0</v>
      </c>
      <c r="AY102" s="84">
        <f t="shared" si="84"/>
        <v>0</v>
      </c>
      <c r="AZ102" s="84">
        <f t="shared" si="84"/>
        <v>0</v>
      </c>
      <c r="BA102" s="84">
        <f t="shared" si="84"/>
        <v>1452.2000000000003</v>
      </c>
      <c r="BB102" s="84">
        <f t="shared" si="84"/>
        <v>596.16778999999997</v>
      </c>
      <c r="BC102" s="82">
        <f t="shared" ref="BC102:BC113" si="85">BB102/BA102*100</f>
        <v>41.052733094615057</v>
      </c>
      <c r="BD102" s="84">
        <f t="shared" si="84"/>
        <v>310.3</v>
      </c>
      <c r="BE102" s="84">
        <f t="shared" si="84"/>
        <v>136.58279999999999</v>
      </c>
      <c r="BF102" s="84">
        <f t="shared" si="77"/>
        <v>44.016371253625522</v>
      </c>
      <c r="BG102" s="84">
        <f t="shared" si="84"/>
        <v>310.3</v>
      </c>
      <c r="BH102" s="84">
        <f t="shared" si="84"/>
        <v>153.12960000000001</v>
      </c>
      <c r="BI102" s="84">
        <f t="shared" si="78"/>
        <v>49.348888172736068</v>
      </c>
      <c r="BJ102" s="84">
        <f t="shared" si="84"/>
        <v>13330.7</v>
      </c>
      <c r="BK102" s="84">
        <f t="shared" si="84"/>
        <v>6261.0525299999999</v>
      </c>
      <c r="BL102" s="84">
        <f t="shared" si="31"/>
        <v>46.967169991073234</v>
      </c>
      <c r="BM102" s="84">
        <f t="shared" si="84"/>
        <v>38.5</v>
      </c>
      <c r="BN102" s="84">
        <f t="shared" si="84"/>
        <v>0</v>
      </c>
      <c r="BO102" s="84">
        <f t="shared" si="79"/>
        <v>0</v>
      </c>
      <c r="BP102" s="84"/>
      <c r="BQ102" s="84"/>
      <c r="BR102" s="84"/>
      <c r="BS102" s="84"/>
      <c r="BT102" s="84"/>
      <c r="BU102" s="84"/>
    </row>
    <row r="103" spans="1:73" s="12" customFormat="1" ht="31.5" x14ac:dyDescent="0.25">
      <c r="A103" s="153" t="s">
        <v>347</v>
      </c>
      <c r="B103" s="50">
        <f t="shared" si="59"/>
        <v>200319.59999999995</v>
      </c>
      <c r="C103" s="50">
        <f t="shared" si="60"/>
        <v>133139.13182000001</v>
      </c>
      <c r="D103" s="15">
        <f t="shared" si="0"/>
        <v>66.46335746477132</v>
      </c>
      <c r="E103" s="15">
        <v>618.70000000000005</v>
      </c>
      <c r="F103" s="15">
        <v>338.20815000000005</v>
      </c>
      <c r="G103" s="15">
        <f t="shared" si="63"/>
        <v>54.664320349119123</v>
      </c>
      <c r="H103" s="15">
        <v>130.69999999999999</v>
      </c>
      <c r="I103" s="15">
        <v>61.174309999999998</v>
      </c>
      <c r="J103" s="15">
        <f t="shared" si="64"/>
        <v>46.805133894414688</v>
      </c>
      <c r="K103" s="15">
        <v>3258.5</v>
      </c>
      <c r="L103" s="15">
        <v>1471.5419999999999</v>
      </c>
      <c r="M103" s="15">
        <f t="shared" si="65"/>
        <v>45.160104342488872</v>
      </c>
      <c r="N103" s="15">
        <v>32136.1</v>
      </c>
      <c r="O103" s="15">
        <v>18828.780930000001</v>
      </c>
      <c r="P103" s="15">
        <f t="shared" si="19"/>
        <v>58.590746636959693</v>
      </c>
      <c r="Q103" s="15">
        <v>263.60000000000002</v>
      </c>
      <c r="R103" s="15"/>
      <c r="S103" s="15">
        <f t="shared" si="39"/>
        <v>0</v>
      </c>
      <c r="T103" s="15">
        <v>3231.7</v>
      </c>
      <c r="U103" s="15">
        <v>1629.6095700000001</v>
      </c>
      <c r="V103" s="15">
        <f t="shared" si="66"/>
        <v>50.425768790419909</v>
      </c>
      <c r="W103" s="15">
        <v>107.7</v>
      </c>
      <c r="X103" s="15">
        <v>32.200000000000003</v>
      </c>
      <c r="Y103" s="15">
        <f t="shared" si="67"/>
        <v>29.897864438254413</v>
      </c>
      <c r="Z103" s="15">
        <v>141449.20000000001</v>
      </c>
      <c r="AA103" s="15">
        <v>101833.55981000001</v>
      </c>
      <c r="AB103" s="15">
        <f t="shared" si="68"/>
        <v>71.993026337370594</v>
      </c>
      <c r="AC103" s="15">
        <v>310.3</v>
      </c>
      <c r="AD103" s="15">
        <v>145.75109</v>
      </c>
      <c r="AE103" s="14">
        <f t="shared" si="69"/>
        <v>46.971024814695454</v>
      </c>
      <c r="AF103" s="14"/>
      <c r="AG103" s="15"/>
      <c r="AH103" s="15"/>
      <c r="AI103" s="15">
        <v>310.3</v>
      </c>
      <c r="AJ103" s="15">
        <v>154.6559</v>
      </c>
      <c r="AK103" s="15">
        <f t="shared" si="71"/>
        <v>49.840766999677733</v>
      </c>
      <c r="AL103" s="15">
        <v>2962.4</v>
      </c>
      <c r="AM103" s="15">
        <v>1362.32168</v>
      </c>
      <c r="AN103" s="15">
        <f t="shared" si="72"/>
        <v>45.987094247907102</v>
      </c>
      <c r="AO103" s="15">
        <v>310.3</v>
      </c>
      <c r="AP103" s="15">
        <v>153.06657999999999</v>
      </c>
      <c r="AQ103" s="15">
        <f t="shared" si="73"/>
        <v>49.328578794714787</v>
      </c>
      <c r="AR103" s="15">
        <v>310.3</v>
      </c>
      <c r="AS103" s="15">
        <v>112.49687</v>
      </c>
      <c r="AT103" s="15">
        <f t="shared" si="74"/>
        <v>36.254228166290687</v>
      </c>
      <c r="AU103" s="15">
        <v>930</v>
      </c>
      <c r="AV103" s="15">
        <v>465</v>
      </c>
      <c r="AW103" s="15">
        <f t="shared" si="75"/>
        <v>50</v>
      </c>
      <c r="AX103" s="15"/>
      <c r="AY103" s="15"/>
      <c r="AZ103" s="15"/>
      <c r="BA103" s="15"/>
      <c r="BB103" s="15"/>
      <c r="BC103" s="14"/>
      <c r="BD103" s="15">
        <v>310.3</v>
      </c>
      <c r="BE103" s="15">
        <v>136.58279999999999</v>
      </c>
      <c r="BF103" s="15">
        <f t="shared" si="77"/>
        <v>44.016371253625522</v>
      </c>
      <c r="BG103" s="15">
        <v>310.3</v>
      </c>
      <c r="BH103" s="15">
        <v>153.12960000000001</v>
      </c>
      <c r="BI103" s="15">
        <f t="shared" si="78"/>
        <v>49.348888172736068</v>
      </c>
      <c r="BJ103" s="15">
        <v>13330.7</v>
      </c>
      <c r="BK103" s="15">
        <v>6261.0525299999999</v>
      </c>
      <c r="BL103" s="15">
        <f t="shared" si="31"/>
        <v>46.967169991073234</v>
      </c>
      <c r="BM103" s="15">
        <v>38.5</v>
      </c>
      <c r="BN103" s="15">
        <v>0</v>
      </c>
      <c r="BO103" s="15">
        <f t="shared" si="79"/>
        <v>0</v>
      </c>
      <c r="BP103" s="15"/>
      <c r="BQ103" s="15"/>
      <c r="BR103" s="15"/>
      <c r="BS103" s="15"/>
      <c r="BT103" s="15"/>
      <c r="BU103" s="15"/>
    </row>
    <row r="104" spans="1:73" s="12" customFormat="1" x14ac:dyDescent="0.25">
      <c r="A104" s="154" t="s">
        <v>532</v>
      </c>
      <c r="B104" s="50">
        <f t="shared" si="59"/>
        <v>93.7</v>
      </c>
      <c r="C104" s="50">
        <f t="shared" si="60"/>
        <v>38.975610000000003</v>
      </c>
      <c r="D104" s="14">
        <f t="shared" ref="D104:D114" si="86">C104/B104*100</f>
        <v>41.596168623265747</v>
      </c>
      <c r="E104" s="14"/>
      <c r="F104" s="14"/>
      <c r="G104" s="15"/>
      <c r="H104" s="14"/>
      <c r="I104" s="14"/>
      <c r="J104" s="15"/>
      <c r="K104" s="14"/>
      <c r="L104" s="14"/>
      <c r="M104" s="15"/>
      <c r="N104" s="14"/>
      <c r="O104" s="14"/>
      <c r="P104" s="15"/>
      <c r="Q104" s="14"/>
      <c r="R104" s="14"/>
      <c r="S104" s="14"/>
      <c r="T104" s="14"/>
      <c r="U104" s="14"/>
      <c r="V104" s="15"/>
      <c r="W104" s="14"/>
      <c r="X104" s="14"/>
      <c r="Y104" s="15"/>
      <c r="Z104" s="14"/>
      <c r="AA104" s="14"/>
      <c r="AB104" s="15"/>
      <c r="AC104" s="14"/>
      <c r="AD104" s="14"/>
      <c r="AE104" s="14"/>
      <c r="AF104" s="14"/>
      <c r="AG104" s="14"/>
      <c r="AH104" s="15"/>
      <c r="AI104" s="14"/>
      <c r="AJ104" s="14"/>
      <c r="AK104" s="15"/>
      <c r="AL104" s="14"/>
      <c r="AM104" s="14"/>
      <c r="AN104" s="15"/>
      <c r="AO104" s="14"/>
      <c r="AP104" s="14"/>
      <c r="AQ104" s="15"/>
      <c r="AR104" s="14"/>
      <c r="AS104" s="14"/>
      <c r="AT104" s="15"/>
      <c r="AU104" s="14"/>
      <c r="AV104" s="14"/>
      <c r="AW104" s="15"/>
      <c r="AX104" s="14"/>
      <c r="AY104" s="14"/>
      <c r="AZ104" s="14"/>
      <c r="BA104" s="14">
        <v>93.7</v>
      </c>
      <c r="BB104" s="14">
        <v>38.975610000000003</v>
      </c>
      <c r="BC104" s="14">
        <f t="shared" si="85"/>
        <v>41.596168623265747</v>
      </c>
      <c r="BD104" s="14"/>
      <c r="BE104" s="14"/>
      <c r="BF104" s="15"/>
      <c r="BG104" s="14"/>
      <c r="BH104" s="14"/>
      <c r="BI104" s="15"/>
      <c r="BJ104" s="14"/>
      <c r="BK104" s="14"/>
      <c r="BL104" s="14"/>
      <c r="BM104" s="14"/>
      <c r="BN104" s="14"/>
      <c r="BO104" s="15"/>
      <c r="BP104" s="14"/>
      <c r="BQ104" s="14"/>
      <c r="BR104" s="15"/>
      <c r="BS104" s="14"/>
      <c r="BT104" s="14"/>
      <c r="BU104" s="15"/>
    </row>
    <row r="105" spans="1:73" s="12" customFormat="1" x14ac:dyDescent="0.25">
      <c r="A105" s="154" t="s">
        <v>533</v>
      </c>
      <c r="B105" s="50">
        <f t="shared" si="59"/>
        <v>93.7</v>
      </c>
      <c r="C105" s="50">
        <f t="shared" si="60"/>
        <v>37.098879999999994</v>
      </c>
      <c r="D105" s="14">
        <f t="shared" si="86"/>
        <v>39.593255069370329</v>
      </c>
      <c r="E105" s="14"/>
      <c r="F105" s="14"/>
      <c r="G105" s="15"/>
      <c r="H105" s="14"/>
      <c r="I105" s="14"/>
      <c r="J105" s="15"/>
      <c r="K105" s="14"/>
      <c r="L105" s="14"/>
      <c r="M105" s="15"/>
      <c r="N105" s="14"/>
      <c r="O105" s="14"/>
      <c r="P105" s="15"/>
      <c r="Q105" s="14"/>
      <c r="R105" s="14"/>
      <c r="S105" s="14"/>
      <c r="T105" s="14"/>
      <c r="U105" s="14"/>
      <c r="V105" s="15"/>
      <c r="W105" s="14"/>
      <c r="X105" s="14"/>
      <c r="Y105" s="15"/>
      <c r="Z105" s="14"/>
      <c r="AA105" s="14"/>
      <c r="AB105" s="15"/>
      <c r="AC105" s="14"/>
      <c r="AD105" s="14"/>
      <c r="AE105" s="14"/>
      <c r="AF105" s="14"/>
      <c r="AG105" s="14"/>
      <c r="AH105" s="15"/>
      <c r="AI105" s="14"/>
      <c r="AJ105" s="14"/>
      <c r="AK105" s="15"/>
      <c r="AL105" s="14"/>
      <c r="AM105" s="14"/>
      <c r="AN105" s="15"/>
      <c r="AO105" s="14"/>
      <c r="AP105" s="14"/>
      <c r="AQ105" s="15"/>
      <c r="AR105" s="14"/>
      <c r="AS105" s="14"/>
      <c r="AT105" s="15"/>
      <c r="AU105" s="14"/>
      <c r="AV105" s="14"/>
      <c r="AW105" s="15"/>
      <c r="AX105" s="14"/>
      <c r="AY105" s="14"/>
      <c r="AZ105" s="14"/>
      <c r="BA105" s="14">
        <v>93.7</v>
      </c>
      <c r="BB105" s="14">
        <v>37.098879999999994</v>
      </c>
      <c r="BC105" s="14">
        <f t="shared" si="85"/>
        <v>39.593255069370329</v>
      </c>
      <c r="BD105" s="14"/>
      <c r="BE105" s="14"/>
      <c r="BF105" s="15"/>
      <c r="BG105" s="14"/>
      <c r="BH105" s="14"/>
      <c r="BI105" s="15"/>
      <c r="BJ105" s="14"/>
      <c r="BK105" s="14"/>
      <c r="BL105" s="14"/>
      <c r="BM105" s="14"/>
      <c r="BN105" s="14"/>
      <c r="BO105" s="15"/>
      <c r="BP105" s="14"/>
      <c r="BQ105" s="14"/>
      <c r="BR105" s="15"/>
      <c r="BS105" s="14"/>
      <c r="BT105" s="14"/>
      <c r="BU105" s="15"/>
    </row>
    <row r="106" spans="1:73" s="12" customFormat="1" x14ac:dyDescent="0.25">
      <c r="A106" s="154" t="s">
        <v>534</v>
      </c>
      <c r="B106" s="50">
        <f t="shared" si="59"/>
        <v>93.7</v>
      </c>
      <c r="C106" s="50">
        <f t="shared" si="60"/>
        <v>33.310400000000001</v>
      </c>
      <c r="D106" s="14">
        <f t="shared" si="86"/>
        <v>35.550053361792955</v>
      </c>
      <c r="E106" s="14"/>
      <c r="F106" s="14"/>
      <c r="G106" s="15"/>
      <c r="H106" s="14"/>
      <c r="I106" s="14"/>
      <c r="J106" s="15"/>
      <c r="K106" s="14"/>
      <c r="L106" s="14"/>
      <c r="M106" s="15"/>
      <c r="N106" s="14"/>
      <c r="O106" s="14"/>
      <c r="P106" s="15"/>
      <c r="Q106" s="14"/>
      <c r="R106" s="14"/>
      <c r="S106" s="14"/>
      <c r="T106" s="14"/>
      <c r="U106" s="14"/>
      <c r="V106" s="15"/>
      <c r="W106" s="14"/>
      <c r="X106" s="14"/>
      <c r="Y106" s="15"/>
      <c r="Z106" s="14"/>
      <c r="AA106" s="14"/>
      <c r="AB106" s="15"/>
      <c r="AC106" s="14"/>
      <c r="AD106" s="14"/>
      <c r="AE106" s="14"/>
      <c r="AF106" s="14"/>
      <c r="AG106" s="14"/>
      <c r="AH106" s="15"/>
      <c r="AI106" s="14"/>
      <c r="AJ106" s="14"/>
      <c r="AK106" s="15"/>
      <c r="AL106" s="14"/>
      <c r="AM106" s="14"/>
      <c r="AN106" s="15"/>
      <c r="AO106" s="14"/>
      <c r="AP106" s="14"/>
      <c r="AQ106" s="15"/>
      <c r="AR106" s="14"/>
      <c r="AS106" s="14"/>
      <c r="AT106" s="15"/>
      <c r="AU106" s="14"/>
      <c r="AV106" s="14"/>
      <c r="AW106" s="15"/>
      <c r="AX106" s="14"/>
      <c r="AY106" s="14"/>
      <c r="AZ106" s="14"/>
      <c r="BA106" s="14">
        <v>93.7</v>
      </c>
      <c r="BB106" s="14">
        <v>33.310400000000001</v>
      </c>
      <c r="BC106" s="14">
        <f t="shared" si="85"/>
        <v>35.550053361792955</v>
      </c>
      <c r="BD106" s="14"/>
      <c r="BE106" s="14"/>
      <c r="BF106" s="15"/>
      <c r="BG106" s="14"/>
      <c r="BH106" s="14"/>
      <c r="BI106" s="15"/>
      <c r="BJ106" s="14"/>
      <c r="BK106" s="14"/>
      <c r="BL106" s="14"/>
      <c r="BM106" s="14"/>
      <c r="BN106" s="14"/>
      <c r="BO106" s="15"/>
      <c r="BP106" s="14"/>
      <c r="BQ106" s="14"/>
      <c r="BR106" s="15"/>
      <c r="BS106" s="14"/>
      <c r="BT106" s="14"/>
      <c r="BU106" s="15"/>
    </row>
    <row r="107" spans="1:73" s="12" customFormat="1" x14ac:dyDescent="0.25">
      <c r="A107" s="154" t="s">
        <v>349</v>
      </c>
      <c r="B107" s="50">
        <f t="shared" si="59"/>
        <v>468.4</v>
      </c>
      <c r="C107" s="50">
        <f t="shared" si="60"/>
        <v>184.74804999999998</v>
      </c>
      <c r="D107" s="14">
        <f t="shared" si="86"/>
        <v>39.442367634500428</v>
      </c>
      <c r="E107" s="14"/>
      <c r="F107" s="14"/>
      <c r="G107" s="15"/>
      <c r="H107" s="14"/>
      <c r="I107" s="14"/>
      <c r="J107" s="15"/>
      <c r="K107" s="14"/>
      <c r="L107" s="14"/>
      <c r="M107" s="15"/>
      <c r="N107" s="14"/>
      <c r="O107" s="14"/>
      <c r="P107" s="15"/>
      <c r="Q107" s="14"/>
      <c r="R107" s="14"/>
      <c r="S107" s="14"/>
      <c r="T107" s="14"/>
      <c r="U107" s="14"/>
      <c r="V107" s="15"/>
      <c r="W107" s="14"/>
      <c r="X107" s="14"/>
      <c r="Y107" s="15"/>
      <c r="Z107" s="14"/>
      <c r="AA107" s="14"/>
      <c r="AB107" s="15"/>
      <c r="AC107" s="14"/>
      <c r="AD107" s="14"/>
      <c r="AE107" s="14"/>
      <c r="AF107" s="14"/>
      <c r="AG107" s="14"/>
      <c r="AH107" s="15"/>
      <c r="AI107" s="14"/>
      <c r="AJ107" s="14"/>
      <c r="AK107" s="15"/>
      <c r="AL107" s="14"/>
      <c r="AM107" s="14"/>
      <c r="AN107" s="15"/>
      <c r="AO107" s="14"/>
      <c r="AP107" s="14"/>
      <c r="AQ107" s="15"/>
      <c r="AR107" s="14"/>
      <c r="AS107" s="14"/>
      <c r="AT107" s="15"/>
      <c r="AU107" s="14"/>
      <c r="AV107" s="14"/>
      <c r="AW107" s="15"/>
      <c r="AX107" s="14"/>
      <c r="AY107" s="14"/>
      <c r="AZ107" s="14"/>
      <c r="BA107" s="14">
        <v>468.4</v>
      </c>
      <c r="BB107" s="14">
        <v>184.74804999999998</v>
      </c>
      <c r="BC107" s="14">
        <f t="shared" si="85"/>
        <v>39.442367634500428</v>
      </c>
      <c r="BD107" s="14"/>
      <c r="BE107" s="14"/>
      <c r="BF107" s="15"/>
      <c r="BG107" s="14"/>
      <c r="BH107" s="14"/>
      <c r="BI107" s="15"/>
      <c r="BJ107" s="14"/>
      <c r="BK107" s="14"/>
      <c r="BL107" s="14"/>
      <c r="BM107" s="14"/>
      <c r="BN107" s="14"/>
      <c r="BO107" s="15"/>
      <c r="BP107" s="14"/>
      <c r="BQ107" s="14"/>
      <c r="BR107" s="15"/>
      <c r="BS107" s="14"/>
      <c r="BT107" s="14"/>
      <c r="BU107" s="15"/>
    </row>
    <row r="108" spans="1:73" s="12" customFormat="1" x14ac:dyDescent="0.25">
      <c r="A108" s="154" t="s">
        <v>535</v>
      </c>
      <c r="B108" s="50">
        <f t="shared" si="59"/>
        <v>93.7</v>
      </c>
      <c r="C108" s="50">
        <f t="shared" si="60"/>
        <v>33.310400000000001</v>
      </c>
      <c r="D108" s="14">
        <f t="shared" si="86"/>
        <v>35.550053361792955</v>
      </c>
      <c r="E108" s="14"/>
      <c r="F108" s="14"/>
      <c r="G108" s="15"/>
      <c r="H108" s="14"/>
      <c r="I108" s="14"/>
      <c r="J108" s="15"/>
      <c r="K108" s="14"/>
      <c r="L108" s="14"/>
      <c r="M108" s="15"/>
      <c r="N108" s="14"/>
      <c r="O108" s="14"/>
      <c r="P108" s="15"/>
      <c r="Q108" s="14"/>
      <c r="R108" s="14"/>
      <c r="S108" s="14"/>
      <c r="T108" s="14"/>
      <c r="U108" s="14"/>
      <c r="V108" s="15"/>
      <c r="W108" s="14"/>
      <c r="X108" s="14"/>
      <c r="Y108" s="15"/>
      <c r="Z108" s="14"/>
      <c r="AA108" s="14"/>
      <c r="AB108" s="15"/>
      <c r="AC108" s="14"/>
      <c r="AD108" s="14"/>
      <c r="AE108" s="14"/>
      <c r="AF108" s="14"/>
      <c r="AG108" s="14"/>
      <c r="AH108" s="15"/>
      <c r="AI108" s="14"/>
      <c r="AJ108" s="14"/>
      <c r="AK108" s="15"/>
      <c r="AL108" s="14"/>
      <c r="AM108" s="14"/>
      <c r="AN108" s="15"/>
      <c r="AO108" s="14"/>
      <c r="AP108" s="14"/>
      <c r="AQ108" s="15"/>
      <c r="AR108" s="14"/>
      <c r="AS108" s="14"/>
      <c r="AT108" s="15"/>
      <c r="AU108" s="14"/>
      <c r="AV108" s="14"/>
      <c r="AW108" s="15"/>
      <c r="AX108" s="14"/>
      <c r="AY108" s="14"/>
      <c r="AZ108" s="14"/>
      <c r="BA108" s="14">
        <v>93.7</v>
      </c>
      <c r="BB108" s="14">
        <v>33.310400000000001</v>
      </c>
      <c r="BC108" s="14">
        <f t="shared" si="85"/>
        <v>35.550053361792955</v>
      </c>
      <c r="BD108" s="14"/>
      <c r="BE108" s="14"/>
      <c r="BF108" s="15"/>
      <c r="BG108" s="14"/>
      <c r="BH108" s="14"/>
      <c r="BI108" s="15"/>
      <c r="BJ108" s="14"/>
      <c r="BK108" s="14"/>
      <c r="BL108" s="14"/>
      <c r="BM108" s="14"/>
      <c r="BN108" s="14"/>
      <c r="BO108" s="15"/>
      <c r="BP108" s="14"/>
      <c r="BQ108" s="14"/>
      <c r="BR108" s="15"/>
      <c r="BS108" s="14"/>
      <c r="BT108" s="14"/>
      <c r="BU108" s="15"/>
    </row>
    <row r="109" spans="1:73" s="12" customFormat="1" x14ac:dyDescent="0.25">
      <c r="A109" s="154" t="s">
        <v>536</v>
      </c>
      <c r="B109" s="50">
        <f t="shared" si="59"/>
        <v>234.2</v>
      </c>
      <c r="C109" s="50">
        <f t="shared" si="60"/>
        <v>105.28799000000001</v>
      </c>
      <c r="D109" s="14">
        <f t="shared" si="86"/>
        <v>44.956443210930836</v>
      </c>
      <c r="E109" s="14"/>
      <c r="F109" s="14"/>
      <c r="G109" s="15"/>
      <c r="H109" s="14"/>
      <c r="I109" s="14"/>
      <c r="J109" s="15"/>
      <c r="K109" s="14"/>
      <c r="L109" s="14"/>
      <c r="M109" s="15"/>
      <c r="N109" s="14"/>
      <c r="O109" s="14"/>
      <c r="P109" s="15"/>
      <c r="Q109" s="14"/>
      <c r="R109" s="14"/>
      <c r="S109" s="14"/>
      <c r="T109" s="14"/>
      <c r="U109" s="14"/>
      <c r="V109" s="15"/>
      <c r="W109" s="14"/>
      <c r="X109" s="14"/>
      <c r="Y109" s="15"/>
      <c r="Z109" s="14"/>
      <c r="AA109" s="14"/>
      <c r="AB109" s="15"/>
      <c r="AC109" s="14"/>
      <c r="AD109" s="14"/>
      <c r="AE109" s="14"/>
      <c r="AF109" s="14"/>
      <c r="AG109" s="14"/>
      <c r="AH109" s="15"/>
      <c r="AI109" s="14"/>
      <c r="AJ109" s="14"/>
      <c r="AK109" s="15"/>
      <c r="AL109" s="14"/>
      <c r="AM109" s="14"/>
      <c r="AN109" s="15"/>
      <c r="AO109" s="14"/>
      <c r="AP109" s="14"/>
      <c r="AQ109" s="15"/>
      <c r="AR109" s="14"/>
      <c r="AS109" s="14"/>
      <c r="AT109" s="15"/>
      <c r="AU109" s="14"/>
      <c r="AV109" s="14"/>
      <c r="AW109" s="15"/>
      <c r="AX109" s="14"/>
      <c r="AY109" s="14"/>
      <c r="AZ109" s="14"/>
      <c r="BA109" s="14">
        <v>234.2</v>
      </c>
      <c r="BB109" s="14">
        <v>105.28799000000001</v>
      </c>
      <c r="BC109" s="14">
        <f t="shared" si="85"/>
        <v>44.956443210930836</v>
      </c>
      <c r="BD109" s="14"/>
      <c r="BE109" s="14"/>
      <c r="BF109" s="15"/>
      <c r="BG109" s="14"/>
      <c r="BH109" s="14"/>
      <c r="BI109" s="15"/>
      <c r="BJ109" s="14"/>
      <c r="BK109" s="14"/>
      <c r="BL109" s="14"/>
      <c r="BM109" s="14"/>
      <c r="BN109" s="14"/>
      <c r="BO109" s="15"/>
      <c r="BP109" s="14"/>
      <c r="BQ109" s="14"/>
      <c r="BR109" s="15"/>
      <c r="BS109" s="14"/>
      <c r="BT109" s="14"/>
      <c r="BU109" s="15"/>
    </row>
    <row r="110" spans="1:73" s="12" customFormat="1" x14ac:dyDescent="0.25">
      <c r="A110" s="154" t="s">
        <v>332</v>
      </c>
      <c r="B110" s="50">
        <f t="shared" si="59"/>
        <v>93.7</v>
      </c>
      <c r="C110" s="50">
        <f t="shared" si="60"/>
        <v>39.989280000000001</v>
      </c>
      <c r="D110" s="14">
        <f t="shared" si="86"/>
        <v>42.677993596584848</v>
      </c>
      <c r="E110" s="14"/>
      <c r="F110" s="14"/>
      <c r="G110" s="15"/>
      <c r="H110" s="14"/>
      <c r="I110" s="14"/>
      <c r="J110" s="15"/>
      <c r="K110" s="14"/>
      <c r="L110" s="14"/>
      <c r="M110" s="15"/>
      <c r="N110" s="14"/>
      <c r="O110" s="14"/>
      <c r="P110" s="15"/>
      <c r="Q110" s="14"/>
      <c r="R110" s="14"/>
      <c r="S110" s="14"/>
      <c r="T110" s="14"/>
      <c r="U110" s="14"/>
      <c r="V110" s="15"/>
      <c r="W110" s="14"/>
      <c r="X110" s="14"/>
      <c r="Y110" s="15"/>
      <c r="Z110" s="14"/>
      <c r="AA110" s="14"/>
      <c r="AB110" s="15"/>
      <c r="AC110" s="14"/>
      <c r="AD110" s="14"/>
      <c r="AE110" s="14"/>
      <c r="AF110" s="14"/>
      <c r="AG110" s="14"/>
      <c r="AH110" s="15"/>
      <c r="AI110" s="14"/>
      <c r="AJ110" s="14"/>
      <c r="AK110" s="15"/>
      <c r="AL110" s="14"/>
      <c r="AM110" s="14"/>
      <c r="AN110" s="15"/>
      <c r="AO110" s="14"/>
      <c r="AP110" s="14"/>
      <c r="AQ110" s="15"/>
      <c r="AR110" s="14"/>
      <c r="AS110" s="14"/>
      <c r="AT110" s="15"/>
      <c r="AU110" s="14"/>
      <c r="AV110" s="14"/>
      <c r="AW110" s="15"/>
      <c r="AX110" s="14"/>
      <c r="AY110" s="14"/>
      <c r="AZ110" s="14"/>
      <c r="BA110" s="14">
        <v>93.7</v>
      </c>
      <c r="BB110" s="14">
        <v>39.989280000000001</v>
      </c>
      <c r="BC110" s="14">
        <f t="shared" si="85"/>
        <v>42.677993596584848</v>
      </c>
      <c r="BD110" s="14"/>
      <c r="BE110" s="14"/>
      <c r="BF110" s="15"/>
      <c r="BG110" s="14"/>
      <c r="BH110" s="14"/>
      <c r="BI110" s="15"/>
      <c r="BJ110" s="14"/>
      <c r="BK110" s="14"/>
      <c r="BL110" s="14"/>
      <c r="BM110" s="14"/>
      <c r="BN110" s="14"/>
      <c r="BO110" s="15"/>
      <c r="BP110" s="14"/>
      <c r="BQ110" s="14"/>
      <c r="BR110" s="15"/>
      <c r="BS110" s="14"/>
      <c r="BT110" s="14"/>
      <c r="BU110" s="15"/>
    </row>
    <row r="111" spans="1:73" s="12" customFormat="1" x14ac:dyDescent="0.25">
      <c r="A111" s="154" t="s">
        <v>346</v>
      </c>
      <c r="B111" s="50">
        <f t="shared" si="59"/>
        <v>93.7</v>
      </c>
      <c r="C111" s="50">
        <f t="shared" si="60"/>
        <v>45.365199999999994</v>
      </c>
      <c r="D111" s="14">
        <f t="shared" si="86"/>
        <v>48.415368196371389</v>
      </c>
      <c r="E111" s="14"/>
      <c r="F111" s="14"/>
      <c r="G111" s="15"/>
      <c r="H111" s="14"/>
      <c r="I111" s="14"/>
      <c r="J111" s="15"/>
      <c r="K111" s="14"/>
      <c r="L111" s="14"/>
      <c r="M111" s="15"/>
      <c r="N111" s="14"/>
      <c r="O111" s="14"/>
      <c r="P111" s="15"/>
      <c r="Q111" s="14"/>
      <c r="R111" s="14"/>
      <c r="S111" s="14"/>
      <c r="T111" s="14"/>
      <c r="U111" s="14"/>
      <c r="V111" s="15"/>
      <c r="W111" s="14"/>
      <c r="X111" s="14"/>
      <c r="Y111" s="15"/>
      <c r="Z111" s="14"/>
      <c r="AA111" s="14"/>
      <c r="AB111" s="15"/>
      <c r="AC111" s="14"/>
      <c r="AD111" s="14"/>
      <c r="AE111" s="14"/>
      <c r="AF111" s="14"/>
      <c r="AG111" s="14"/>
      <c r="AH111" s="15"/>
      <c r="AI111" s="14"/>
      <c r="AJ111" s="14"/>
      <c r="AK111" s="15"/>
      <c r="AL111" s="14"/>
      <c r="AM111" s="14"/>
      <c r="AN111" s="15"/>
      <c r="AO111" s="14"/>
      <c r="AP111" s="14"/>
      <c r="AQ111" s="15"/>
      <c r="AR111" s="14"/>
      <c r="AS111" s="14"/>
      <c r="AT111" s="15"/>
      <c r="AU111" s="14"/>
      <c r="AV111" s="14"/>
      <c r="AW111" s="15"/>
      <c r="AX111" s="14"/>
      <c r="AY111" s="14"/>
      <c r="AZ111" s="14"/>
      <c r="BA111" s="14">
        <v>93.7</v>
      </c>
      <c r="BB111" s="14">
        <v>45.365199999999994</v>
      </c>
      <c r="BC111" s="14">
        <f t="shared" si="85"/>
        <v>48.415368196371389</v>
      </c>
      <c r="BD111" s="14"/>
      <c r="BE111" s="14"/>
      <c r="BF111" s="15"/>
      <c r="BG111" s="14"/>
      <c r="BH111" s="14"/>
      <c r="BI111" s="15"/>
      <c r="BJ111" s="14"/>
      <c r="BK111" s="14"/>
      <c r="BL111" s="14"/>
      <c r="BM111" s="14"/>
      <c r="BN111" s="14"/>
      <c r="BO111" s="15"/>
      <c r="BP111" s="14"/>
      <c r="BQ111" s="14"/>
      <c r="BR111" s="15"/>
      <c r="BS111" s="14"/>
      <c r="BT111" s="14"/>
      <c r="BU111" s="15"/>
    </row>
    <row r="112" spans="1:73" s="12" customFormat="1" x14ac:dyDescent="0.25">
      <c r="A112" s="154" t="s">
        <v>537</v>
      </c>
      <c r="B112" s="50">
        <f t="shared" si="59"/>
        <v>93.7</v>
      </c>
      <c r="C112" s="50">
        <f t="shared" si="60"/>
        <v>33.220399999999998</v>
      </c>
      <c r="D112" s="14">
        <f t="shared" si="86"/>
        <v>35.454002134471715</v>
      </c>
      <c r="E112" s="14"/>
      <c r="F112" s="14"/>
      <c r="G112" s="15"/>
      <c r="H112" s="14"/>
      <c r="I112" s="14"/>
      <c r="J112" s="15"/>
      <c r="K112" s="14"/>
      <c r="L112" s="14"/>
      <c r="M112" s="15"/>
      <c r="N112" s="14"/>
      <c r="O112" s="14"/>
      <c r="P112" s="15"/>
      <c r="Q112" s="14"/>
      <c r="R112" s="14"/>
      <c r="S112" s="14"/>
      <c r="T112" s="14"/>
      <c r="U112" s="14"/>
      <c r="V112" s="15"/>
      <c r="W112" s="14"/>
      <c r="X112" s="14"/>
      <c r="Y112" s="15"/>
      <c r="Z112" s="14"/>
      <c r="AA112" s="14"/>
      <c r="AB112" s="15"/>
      <c r="AC112" s="14"/>
      <c r="AD112" s="14"/>
      <c r="AE112" s="14"/>
      <c r="AF112" s="14"/>
      <c r="AG112" s="14"/>
      <c r="AH112" s="15"/>
      <c r="AI112" s="14"/>
      <c r="AJ112" s="14"/>
      <c r="AK112" s="15"/>
      <c r="AL112" s="14"/>
      <c r="AM112" s="14"/>
      <c r="AN112" s="15"/>
      <c r="AO112" s="14"/>
      <c r="AP112" s="14"/>
      <c r="AQ112" s="15"/>
      <c r="AR112" s="14"/>
      <c r="AS112" s="14"/>
      <c r="AT112" s="15"/>
      <c r="AU112" s="14"/>
      <c r="AV112" s="14"/>
      <c r="AW112" s="15"/>
      <c r="AX112" s="14"/>
      <c r="AY112" s="14"/>
      <c r="AZ112" s="14"/>
      <c r="BA112" s="14">
        <v>93.7</v>
      </c>
      <c r="BB112" s="14">
        <v>33.220399999999998</v>
      </c>
      <c r="BC112" s="14">
        <f t="shared" si="85"/>
        <v>35.454002134471715</v>
      </c>
      <c r="BD112" s="14"/>
      <c r="BE112" s="14"/>
      <c r="BF112" s="15"/>
      <c r="BG112" s="14"/>
      <c r="BH112" s="14"/>
      <c r="BI112" s="15"/>
      <c r="BJ112" s="14"/>
      <c r="BK112" s="14"/>
      <c r="BL112" s="14"/>
      <c r="BM112" s="14"/>
      <c r="BN112" s="14"/>
      <c r="BO112" s="15"/>
      <c r="BP112" s="14"/>
      <c r="BQ112" s="14"/>
      <c r="BR112" s="15"/>
      <c r="BS112" s="14"/>
      <c r="BT112" s="14"/>
      <c r="BU112" s="15"/>
    </row>
    <row r="113" spans="1:73" s="12" customFormat="1" x14ac:dyDescent="0.25">
      <c r="A113" s="154" t="s">
        <v>455</v>
      </c>
      <c r="B113" s="50">
        <f t="shared" si="59"/>
        <v>93.7</v>
      </c>
      <c r="C113" s="50">
        <f t="shared" si="60"/>
        <v>44.861580000000004</v>
      </c>
      <c r="D113" s="14">
        <f t="shared" si="86"/>
        <v>47.877886872998936</v>
      </c>
      <c r="E113" s="14"/>
      <c r="F113" s="14"/>
      <c r="G113" s="15"/>
      <c r="H113" s="14"/>
      <c r="I113" s="14"/>
      <c r="J113" s="15"/>
      <c r="K113" s="14"/>
      <c r="L113" s="14"/>
      <c r="M113" s="15"/>
      <c r="N113" s="14"/>
      <c r="O113" s="14"/>
      <c r="P113" s="15"/>
      <c r="Q113" s="14"/>
      <c r="R113" s="14"/>
      <c r="S113" s="14"/>
      <c r="T113" s="14"/>
      <c r="U113" s="14"/>
      <c r="V113" s="15"/>
      <c r="W113" s="14"/>
      <c r="X113" s="14"/>
      <c r="Y113" s="15"/>
      <c r="Z113" s="14"/>
      <c r="AA113" s="14"/>
      <c r="AB113" s="15"/>
      <c r="AC113" s="14"/>
      <c r="AD113" s="14"/>
      <c r="AE113" s="14"/>
      <c r="AF113" s="14"/>
      <c r="AG113" s="14"/>
      <c r="AH113" s="15"/>
      <c r="AI113" s="14"/>
      <c r="AJ113" s="14"/>
      <c r="AK113" s="15"/>
      <c r="AL113" s="14"/>
      <c r="AM113" s="14"/>
      <c r="AN113" s="15"/>
      <c r="AO113" s="14"/>
      <c r="AP113" s="14"/>
      <c r="AQ113" s="15"/>
      <c r="AR113" s="14"/>
      <c r="AS113" s="14"/>
      <c r="AT113" s="15"/>
      <c r="AU113" s="14"/>
      <c r="AV113" s="14"/>
      <c r="AW113" s="15"/>
      <c r="AX113" s="14"/>
      <c r="AY113" s="14"/>
      <c r="AZ113" s="14"/>
      <c r="BA113" s="14">
        <v>93.7</v>
      </c>
      <c r="BB113" s="14">
        <v>44.861580000000004</v>
      </c>
      <c r="BC113" s="14">
        <f t="shared" si="85"/>
        <v>47.877886872998936</v>
      </c>
      <c r="BD113" s="14"/>
      <c r="BE113" s="14"/>
      <c r="BF113" s="15"/>
      <c r="BG113" s="14"/>
      <c r="BH113" s="14"/>
      <c r="BI113" s="15"/>
      <c r="BJ113" s="14"/>
      <c r="BK113" s="14"/>
      <c r="BL113" s="14"/>
      <c r="BM113" s="14"/>
      <c r="BN113" s="14"/>
      <c r="BO113" s="15"/>
      <c r="BP113" s="14"/>
      <c r="BQ113" s="14"/>
      <c r="BR113" s="15"/>
      <c r="BS113" s="14"/>
      <c r="BT113" s="14"/>
      <c r="BU113" s="15"/>
    </row>
    <row r="114" spans="1:73" s="28" customFormat="1" ht="31.5" x14ac:dyDescent="0.25">
      <c r="A114" s="78" t="s">
        <v>354</v>
      </c>
      <c r="B114" s="81">
        <f t="shared" si="59"/>
        <v>133420.80000000002</v>
      </c>
      <c r="C114" s="81">
        <f t="shared" si="60"/>
        <v>77514.470630000011</v>
      </c>
      <c r="D114" s="84">
        <f t="shared" si="86"/>
        <v>58.097740854499449</v>
      </c>
      <c r="E114" s="84">
        <f>SUM(E115:E122)</f>
        <v>374.5</v>
      </c>
      <c r="F114" s="84">
        <f t="shared" ref="F114:BN114" si="87">SUM(F115:F122)</f>
        <v>205.97499999999999</v>
      </c>
      <c r="G114" s="84">
        <f t="shared" si="63"/>
        <v>54.999999999999993</v>
      </c>
      <c r="H114" s="84">
        <f t="shared" si="87"/>
        <v>102.8</v>
      </c>
      <c r="I114" s="84">
        <f t="shared" si="87"/>
        <v>38.758300000000006</v>
      </c>
      <c r="J114" s="84">
        <f t="shared" si="64"/>
        <v>37.702626459143971</v>
      </c>
      <c r="K114" s="84">
        <f t="shared" si="87"/>
        <v>1176.8</v>
      </c>
      <c r="L114" s="84">
        <f t="shared" si="87"/>
        <v>451.73964000000001</v>
      </c>
      <c r="M114" s="84">
        <f t="shared" si="65"/>
        <v>38.387121006118292</v>
      </c>
      <c r="N114" s="84">
        <f t="shared" si="87"/>
        <v>20462.8</v>
      </c>
      <c r="O114" s="84">
        <f t="shared" si="87"/>
        <v>10569.15</v>
      </c>
      <c r="P114" s="84">
        <f t="shared" si="19"/>
        <v>51.650556131125747</v>
      </c>
      <c r="Q114" s="84">
        <f t="shared" si="87"/>
        <v>162.9</v>
      </c>
      <c r="R114" s="84">
        <f t="shared" si="87"/>
        <v>0</v>
      </c>
      <c r="S114" s="84">
        <f t="shared" si="39"/>
        <v>0</v>
      </c>
      <c r="T114" s="84">
        <f t="shared" si="87"/>
        <v>2089.3000000000002</v>
      </c>
      <c r="U114" s="84">
        <f t="shared" si="87"/>
        <v>933.03499999999997</v>
      </c>
      <c r="V114" s="84">
        <f t="shared" si="66"/>
        <v>44.657780117742782</v>
      </c>
      <c r="W114" s="84">
        <f t="shared" si="87"/>
        <v>53.9</v>
      </c>
      <c r="X114" s="84">
        <f t="shared" si="87"/>
        <v>20.533189999999998</v>
      </c>
      <c r="Y114" s="84">
        <f t="shared" si="67"/>
        <v>38.094972170686454</v>
      </c>
      <c r="Z114" s="84">
        <f t="shared" si="87"/>
        <v>92437.6</v>
      </c>
      <c r="AA114" s="84">
        <f t="shared" si="87"/>
        <v>57232.095000000001</v>
      </c>
      <c r="AB114" s="84">
        <f t="shared" si="68"/>
        <v>61.914302188719738</v>
      </c>
      <c r="AC114" s="84">
        <f t="shared" si="87"/>
        <v>310.3</v>
      </c>
      <c r="AD114" s="84">
        <f t="shared" si="87"/>
        <v>141.79264000000001</v>
      </c>
      <c r="AE114" s="82">
        <f t="shared" si="69"/>
        <v>45.695339993554626</v>
      </c>
      <c r="AF114" s="84">
        <f t="shared" si="87"/>
        <v>0</v>
      </c>
      <c r="AG114" s="84">
        <f t="shared" si="87"/>
        <v>0</v>
      </c>
      <c r="AH114" s="84"/>
      <c r="AI114" s="84">
        <f t="shared" si="87"/>
        <v>310.3</v>
      </c>
      <c r="AJ114" s="84">
        <f t="shared" si="87"/>
        <v>123.89547</v>
      </c>
      <c r="AK114" s="84">
        <f t="shared" si="71"/>
        <v>39.927640992587818</v>
      </c>
      <c r="AL114" s="84">
        <f t="shared" si="87"/>
        <v>3413.1</v>
      </c>
      <c r="AM114" s="84">
        <f t="shared" si="87"/>
        <v>1912.75866</v>
      </c>
      <c r="AN114" s="84">
        <f t="shared" si="72"/>
        <v>56.041682341566322</v>
      </c>
      <c r="AO114" s="84">
        <f t="shared" si="87"/>
        <v>310.3</v>
      </c>
      <c r="AP114" s="84">
        <f t="shared" si="87"/>
        <v>118.62935</v>
      </c>
      <c r="AQ114" s="84">
        <f t="shared" si="73"/>
        <v>38.230534966161777</v>
      </c>
      <c r="AR114" s="84">
        <f t="shared" si="87"/>
        <v>310.3</v>
      </c>
      <c r="AS114" s="84">
        <f t="shared" si="87"/>
        <v>110.3456</v>
      </c>
      <c r="AT114" s="84">
        <f t="shared" si="74"/>
        <v>35.560941024814696</v>
      </c>
      <c r="AU114" s="84">
        <f t="shared" si="87"/>
        <v>589.4</v>
      </c>
      <c r="AV114" s="84">
        <f t="shared" si="87"/>
        <v>294.60000000000002</v>
      </c>
      <c r="AW114" s="84">
        <f t="shared" si="75"/>
        <v>49.983033593484905</v>
      </c>
      <c r="AX114" s="84">
        <f t="shared" si="87"/>
        <v>0</v>
      </c>
      <c r="AY114" s="84">
        <f t="shared" si="87"/>
        <v>0</v>
      </c>
      <c r="AZ114" s="84">
        <f t="shared" si="87"/>
        <v>0</v>
      </c>
      <c r="BA114" s="84">
        <f t="shared" si="87"/>
        <v>796.40000000000009</v>
      </c>
      <c r="BB114" s="84">
        <f t="shared" si="87"/>
        <v>280.30169999999998</v>
      </c>
      <c r="BC114" s="82">
        <f t="shared" ref="BC114:BC122" si="88">BB114/BA114*100</f>
        <v>35.196094927172268</v>
      </c>
      <c r="BD114" s="84">
        <f t="shared" si="87"/>
        <v>310.3</v>
      </c>
      <c r="BE114" s="84">
        <f t="shared" si="87"/>
        <v>122.67625</v>
      </c>
      <c r="BF114" s="84">
        <f t="shared" si="77"/>
        <v>39.534724460199804</v>
      </c>
      <c r="BG114" s="84">
        <f t="shared" si="87"/>
        <v>310.3</v>
      </c>
      <c r="BH114" s="84">
        <f t="shared" si="87"/>
        <v>126.71946000000001</v>
      </c>
      <c r="BI114" s="84">
        <f t="shared" si="78"/>
        <v>40.837724782468584</v>
      </c>
      <c r="BJ114" s="84">
        <f t="shared" si="87"/>
        <v>9822.6</v>
      </c>
      <c r="BK114" s="84">
        <f t="shared" si="87"/>
        <v>4831.4653699999999</v>
      </c>
      <c r="BL114" s="84">
        <f t="shared" si="31"/>
        <v>49.18723525339523</v>
      </c>
      <c r="BM114" s="84">
        <f t="shared" si="87"/>
        <v>76.900000000000006</v>
      </c>
      <c r="BN114" s="84">
        <f t="shared" si="87"/>
        <v>0</v>
      </c>
      <c r="BO114" s="84">
        <f t="shared" si="79"/>
        <v>0</v>
      </c>
      <c r="BP114" s="84"/>
      <c r="BQ114" s="84"/>
      <c r="BR114" s="84"/>
      <c r="BS114" s="84"/>
      <c r="BT114" s="84"/>
      <c r="BU114" s="84"/>
    </row>
    <row r="115" spans="1:73" s="12" customFormat="1" ht="16.5" customHeight="1" x14ac:dyDescent="0.25">
      <c r="A115" s="153" t="s">
        <v>353</v>
      </c>
      <c r="B115" s="50">
        <f t="shared" si="59"/>
        <v>132624.40000000002</v>
      </c>
      <c r="C115" s="50">
        <f t="shared" si="60"/>
        <v>77234.168930000014</v>
      </c>
      <c r="D115" s="15">
        <f t="shared" si="0"/>
        <v>58.235263594029455</v>
      </c>
      <c r="E115" s="15">
        <v>374.5</v>
      </c>
      <c r="F115" s="15">
        <v>205.97499999999999</v>
      </c>
      <c r="G115" s="15">
        <f t="shared" si="63"/>
        <v>54.999999999999993</v>
      </c>
      <c r="H115" s="15">
        <v>102.8</v>
      </c>
      <c r="I115" s="15">
        <v>38.758300000000006</v>
      </c>
      <c r="J115" s="15">
        <f t="shared" si="64"/>
        <v>37.702626459143971</v>
      </c>
      <c r="K115" s="15">
        <v>1176.8</v>
      </c>
      <c r="L115" s="15">
        <v>451.73964000000001</v>
      </c>
      <c r="M115" s="15">
        <f t="shared" si="65"/>
        <v>38.387121006118292</v>
      </c>
      <c r="N115" s="15">
        <v>20462.8</v>
      </c>
      <c r="O115" s="15">
        <v>10569.15</v>
      </c>
      <c r="P115" s="15">
        <f t="shared" si="19"/>
        <v>51.650556131125747</v>
      </c>
      <c r="Q115" s="15">
        <v>162.9</v>
      </c>
      <c r="R115" s="15"/>
      <c r="S115" s="15">
        <f t="shared" si="39"/>
        <v>0</v>
      </c>
      <c r="T115" s="15">
        <v>2089.3000000000002</v>
      </c>
      <c r="U115" s="15">
        <v>933.03499999999997</v>
      </c>
      <c r="V115" s="15">
        <f t="shared" si="66"/>
        <v>44.657780117742782</v>
      </c>
      <c r="W115" s="15">
        <v>53.9</v>
      </c>
      <c r="X115" s="15">
        <v>20.533189999999998</v>
      </c>
      <c r="Y115" s="15">
        <f t="shared" si="67"/>
        <v>38.094972170686454</v>
      </c>
      <c r="Z115" s="15">
        <v>92437.6</v>
      </c>
      <c r="AA115" s="15">
        <v>57232.095000000001</v>
      </c>
      <c r="AB115" s="15">
        <f t="shared" si="68"/>
        <v>61.914302188719738</v>
      </c>
      <c r="AC115" s="15">
        <v>310.3</v>
      </c>
      <c r="AD115" s="15">
        <v>141.79264000000001</v>
      </c>
      <c r="AE115" s="14">
        <f t="shared" si="69"/>
        <v>45.695339993554626</v>
      </c>
      <c r="AF115" s="14"/>
      <c r="AG115" s="15"/>
      <c r="AH115" s="15"/>
      <c r="AI115" s="15">
        <v>310.3</v>
      </c>
      <c r="AJ115" s="15">
        <v>123.89547</v>
      </c>
      <c r="AK115" s="15">
        <f t="shared" si="71"/>
        <v>39.927640992587818</v>
      </c>
      <c r="AL115" s="15">
        <v>3413.1</v>
      </c>
      <c r="AM115" s="15">
        <v>1912.75866</v>
      </c>
      <c r="AN115" s="15">
        <f t="shared" si="72"/>
        <v>56.041682341566322</v>
      </c>
      <c r="AO115" s="15">
        <v>310.3</v>
      </c>
      <c r="AP115" s="15">
        <v>118.62935</v>
      </c>
      <c r="AQ115" s="15">
        <f t="shared" si="73"/>
        <v>38.230534966161777</v>
      </c>
      <c r="AR115" s="15">
        <v>310.3</v>
      </c>
      <c r="AS115" s="15">
        <v>110.3456</v>
      </c>
      <c r="AT115" s="15">
        <f t="shared" si="74"/>
        <v>35.560941024814696</v>
      </c>
      <c r="AU115" s="15">
        <v>589.4</v>
      </c>
      <c r="AV115" s="15">
        <v>294.60000000000002</v>
      </c>
      <c r="AW115" s="15">
        <f t="shared" si="75"/>
        <v>49.983033593484905</v>
      </c>
      <c r="AX115" s="15"/>
      <c r="AY115" s="15"/>
      <c r="AZ115" s="15"/>
      <c r="BA115" s="15"/>
      <c r="BB115" s="15"/>
      <c r="BC115" s="14"/>
      <c r="BD115" s="15">
        <v>310.3</v>
      </c>
      <c r="BE115" s="15">
        <v>122.67625</v>
      </c>
      <c r="BF115" s="15">
        <f t="shared" si="77"/>
        <v>39.534724460199804</v>
      </c>
      <c r="BG115" s="15">
        <v>310.3</v>
      </c>
      <c r="BH115" s="15">
        <v>126.71946000000001</v>
      </c>
      <c r="BI115" s="15">
        <f t="shared" si="78"/>
        <v>40.837724782468584</v>
      </c>
      <c r="BJ115" s="15">
        <v>9822.6</v>
      </c>
      <c r="BK115" s="15">
        <v>4831.4653699999999</v>
      </c>
      <c r="BL115" s="15">
        <f t="shared" si="31"/>
        <v>49.18723525339523</v>
      </c>
      <c r="BM115" s="15">
        <v>76.900000000000006</v>
      </c>
      <c r="BN115" s="15">
        <v>0</v>
      </c>
      <c r="BO115" s="15">
        <f t="shared" si="79"/>
        <v>0</v>
      </c>
      <c r="BP115" s="15"/>
      <c r="BQ115" s="15"/>
      <c r="BR115" s="15"/>
      <c r="BS115" s="15"/>
      <c r="BT115" s="15"/>
      <c r="BU115" s="15"/>
    </row>
    <row r="116" spans="1:73" s="12" customFormat="1" x14ac:dyDescent="0.25">
      <c r="A116" s="154" t="s">
        <v>350</v>
      </c>
      <c r="B116" s="50">
        <f t="shared" si="59"/>
        <v>93.7</v>
      </c>
      <c r="C116" s="50">
        <f t="shared" si="60"/>
        <v>31.779299999999999</v>
      </c>
      <c r="D116" s="14">
        <f t="shared" ref="D116:D118" si="89">C116/B116*100</f>
        <v>33.916008537886874</v>
      </c>
      <c r="E116" s="14"/>
      <c r="F116" s="14"/>
      <c r="G116" s="15"/>
      <c r="H116" s="14"/>
      <c r="I116" s="15"/>
      <c r="J116" s="15"/>
      <c r="K116" s="14"/>
      <c r="L116" s="15"/>
      <c r="M116" s="15"/>
      <c r="N116" s="15"/>
      <c r="O116" s="15"/>
      <c r="P116" s="15"/>
      <c r="Q116" s="14"/>
      <c r="R116" s="14"/>
      <c r="S116" s="15"/>
      <c r="T116" s="14"/>
      <c r="U116" s="14"/>
      <c r="V116" s="15"/>
      <c r="W116" s="14"/>
      <c r="X116" s="14"/>
      <c r="Y116" s="15"/>
      <c r="Z116" s="15"/>
      <c r="AA116" s="15"/>
      <c r="AB116" s="15"/>
      <c r="AC116" s="14"/>
      <c r="AD116" s="14"/>
      <c r="AE116" s="14"/>
      <c r="AF116" s="14"/>
      <c r="AG116" s="14"/>
      <c r="AH116" s="15"/>
      <c r="AI116" s="14"/>
      <c r="AJ116" s="14"/>
      <c r="AK116" s="15"/>
      <c r="AL116" s="14"/>
      <c r="AM116" s="14"/>
      <c r="AN116" s="15"/>
      <c r="AO116" s="14"/>
      <c r="AP116" s="14"/>
      <c r="AQ116" s="15"/>
      <c r="AR116" s="14"/>
      <c r="AS116" s="14"/>
      <c r="AT116" s="15"/>
      <c r="AU116" s="14"/>
      <c r="AV116" s="14"/>
      <c r="AW116" s="15"/>
      <c r="AX116" s="14"/>
      <c r="AY116" s="14"/>
      <c r="AZ116" s="14"/>
      <c r="BA116" s="14">
        <v>93.7</v>
      </c>
      <c r="BB116" s="14">
        <v>31.779299999999999</v>
      </c>
      <c r="BC116" s="14">
        <f t="shared" si="88"/>
        <v>33.916008537886874</v>
      </c>
      <c r="BD116" s="14"/>
      <c r="BE116" s="14"/>
      <c r="BF116" s="15"/>
      <c r="BG116" s="14"/>
      <c r="BH116" s="14"/>
      <c r="BI116" s="15"/>
      <c r="BJ116" s="14"/>
      <c r="BK116" s="14"/>
      <c r="BL116" s="14"/>
      <c r="BM116" s="14"/>
      <c r="BN116" s="14"/>
      <c r="BO116" s="15"/>
      <c r="BP116" s="14"/>
      <c r="BQ116" s="14"/>
      <c r="BR116" s="15"/>
      <c r="BS116" s="14"/>
      <c r="BT116" s="14"/>
      <c r="BU116" s="15"/>
    </row>
    <row r="117" spans="1:73" s="12" customFormat="1" x14ac:dyDescent="0.25">
      <c r="A117" s="154" t="s">
        <v>538</v>
      </c>
      <c r="B117" s="50">
        <f t="shared" si="59"/>
        <v>93.7</v>
      </c>
      <c r="C117" s="50">
        <f t="shared" si="60"/>
        <v>33.3292</v>
      </c>
      <c r="D117" s="14">
        <f t="shared" si="89"/>
        <v>35.5701173959445</v>
      </c>
      <c r="E117" s="14"/>
      <c r="F117" s="14"/>
      <c r="G117" s="15"/>
      <c r="H117" s="14"/>
      <c r="I117" s="15"/>
      <c r="J117" s="15"/>
      <c r="K117" s="14"/>
      <c r="L117" s="15"/>
      <c r="M117" s="15"/>
      <c r="N117" s="15"/>
      <c r="O117" s="15"/>
      <c r="P117" s="15"/>
      <c r="Q117" s="14"/>
      <c r="R117" s="14"/>
      <c r="S117" s="15"/>
      <c r="T117" s="14"/>
      <c r="U117" s="14"/>
      <c r="V117" s="15"/>
      <c r="W117" s="14"/>
      <c r="X117" s="14"/>
      <c r="Y117" s="15"/>
      <c r="Z117" s="15"/>
      <c r="AA117" s="15"/>
      <c r="AB117" s="15"/>
      <c r="AC117" s="14"/>
      <c r="AD117" s="14"/>
      <c r="AE117" s="14"/>
      <c r="AF117" s="14"/>
      <c r="AG117" s="14"/>
      <c r="AH117" s="15"/>
      <c r="AI117" s="14"/>
      <c r="AJ117" s="14"/>
      <c r="AK117" s="15"/>
      <c r="AL117" s="14"/>
      <c r="AM117" s="14"/>
      <c r="AN117" s="15"/>
      <c r="AO117" s="14"/>
      <c r="AP117" s="14"/>
      <c r="AQ117" s="15"/>
      <c r="AR117" s="14"/>
      <c r="AS117" s="14"/>
      <c r="AT117" s="15"/>
      <c r="AU117" s="14"/>
      <c r="AV117" s="14"/>
      <c r="AW117" s="15"/>
      <c r="AX117" s="14"/>
      <c r="AY117" s="14"/>
      <c r="AZ117" s="14"/>
      <c r="BA117" s="14">
        <v>93.7</v>
      </c>
      <c r="BB117" s="14">
        <v>33.3292</v>
      </c>
      <c r="BC117" s="14">
        <f t="shared" si="88"/>
        <v>35.5701173959445</v>
      </c>
      <c r="BD117" s="14"/>
      <c r="BE117" s="14"/>
      <c r="BF117" s="15"/>
      <c r="BG117" s="14"/>
      <c r="BH117" s="14"/>
      <c r="BI117" s="15"/>
      <c r="BJ117" s="14"/>
      <c r="BK117" s="14"/>
      <c r="BL117" s="14"/>
      <c r="BM117" s="14"/>
      <c r="BN117" s="14"/>
      <c r="BO117" s="15"/>
      <c r="BP117" s="14"/>
      <c r="BQ117" s="14"/>
      <c r="BR117" s="15"/>
      <c r="BS117" s="14"/>
      <c r="BT117" s="14"/>
      <c r="BU117" s="15"/>
    </row>
    <row r="118" spans="1:73" s="12" customFormat="1" x14ac:dyDescent="0.25">
      <c r="A118" s="154" t="s">
        <v>351</v>
      </c>
      <c r="B118" s="50">
        <f t="shared" si="59"/>
        <v>93.7</v>
      </c>
      <c r="C118" s="50">
        <f t="shared" si="60"/>
        <v>32.895199999999996</v>
      </c>
      <c r="D118" s="14">
        <f t="shared" si="89"/>
        <v>35.106937033084307</v>
      </c>
      <c r="E118" s="14"/>
      <c r="F118" s="14"/>
      <c r="G118" s="15"/>
      <c r="H118" s="14"/>
      <c r="I118" s="15"/>
      <c r="J118" s="15"/>
      <c r="K118" s="14"/>
      <c r="L118" s="15"/>
      <c r="M118" s="15"/>
      <c r="N118" s="15"/>
      <c r="O118" s="15"/>
      <c r="P118" s="15"/>
      <c r="Q118" s="14"/>
      <c r="R118" s="14"/>
      <c r="S118" s="15"/>
      <c r="T118" s="14"/>
      <c r="U118" s="14"/>
      <c r="V118" s="15"/>
      <c r="W118" s="14"/>
      <c r="X118" s="14"/>
      <c r="Y118" s="15"/>
      <c r="Z118" s="15"/>
      <c r="AA118" s="15"/>
      <c r="AB118" s="15"/>
      <c r="AC118" s="14"/>
      <c r="AD118" s="14"/>
      <c r="AE118" s="14"/>
      <c r="AF118" s="14"/>
      <c r="AG118" s="14"/>
      <c r="AH118" s="15"/>
      <c r="AI118" s="14"/>
      <c r="AJ118" s="14"/>
      <c r="AK118" s="15"/>
      <c r="AL118" s="14"/>
      <c r="AM118" s="14"/>
      <c r="AN118" s="15"/>
      <c r="AO118" s="14"/>
      <c r="AP118" s="14"/>
      <c r="AQ118" s="15"/>
      <c r="AR118" s="14"/>
      <c r="AS118" s="14"/>
      <c r="AT118" s="15"/>
      <c r="AU118" s="14"/>
      <c r="AV118" s="14"/>
      <c r="AW118" s="15"/>
      <c r="AX118" s="14"/>
      <c r="AY118" s="14"/>
      <c r="AZ118" s="14"/>
      <c r="BA118" s="14">
        <v>93.7</v>
      </c>
      <c r="BB118" s="14">
        <v>32.895199999999996</v>
      </c>
      <c r="BC118" s="14">
        <f t="shared" si="88"/>
        <v>35.106937033084307</v>
      </c>
      <c r="BD118" s="14"/>
      <c r="BE118" s="14"/>
      <c r="BF118" s="15"/>
      <c r="BG118" s="14"/>
      <c r="BH118" s="14"/>
      <c r="BI118" s="15"/>
      <c r="BJ118" s="14"/>
      <c r="BK118" s="14"/>
      <c r="BL118" s="14"/>
      <c r="BM118" s="14"/>
      <c r="BN118" s="14"/>
      <c r="BO118" s="15"/>
      <c r="BP118" s="14"/>
      <c r="BQ118" s="14"/>
      <c r="BR118" s="15"/>
      <c r="BS118" s="14"/>
      <c r="BT118" s="14"/>
      <c r="BU118" s="15"/>
    </row>
    <row r="119" spans="1:73" s="12" customFormat="1" x14ac:dyDescent="0.25">
      <c r="A119" s="154" t="s">
        <v>611</v>
      </c>
      <c r="B119" s="50">
        <f t="shared" si="59"/>
        <v>93.7</v>
      </c>
      <c r="C119" s="50">
        <f t="shared" si="60"/>
        <v>32.534390000000002</v>
      </c>
      <c r="D119" s="14">
        <f>C119/B119*100</f>
        <v>34.721867662753468</v>
      </c>
      <c r="E119" s="14"/>
      <c r="F119" s="14"/>
      <c r="G119" s="15"/>
      <c r="H119" s="14"/>
      <c r="I119" s="15"/>
      <c r="J119" s="15"/>
      <c r="K119" s="14"/>
      <c r="L119" s="15"/>
      <c r="M119" s="15"/>
      <c r="N119" s="15"/>
      <c r="O119" s="15"/>
      <c r="P119" s="15"/>
      <c r="Q119" s="14"/>
      <c r="R119" s="14"/>
      <c r="S119" s="15"/>
      <c r="T119" s="14"/>
      <c r="U119" s="14"/>
      <c r="V119" s="15"/>
      <c r="W119" s="14"/>
      <c r="X119" s="14"/>
      <c r="Y119" s="15"/>
      <c r="Z119" s="15"/>
      <c r="AA119" s="15"/>
      <c r="AB119" s="15"/>
      <c r="AC119" s="14"/>
      <c r="AD119" s="14"/>
      <c r="AE119" s="14"/>
      <c r="AF119" s="14"/>
      <c r="AG119" s="14"/>
      <c r="AH119" s="15"/>
      <c r="AI119" s="14"/>
      <c r="AJ119" s="14"/>
      <c r="AK119" s="15"/>
      <c r="AL119" s="14"/>
      <c r="AM119" s="14"/>
      <c r="AN119" s="15"/>
      <c r="AO119" s="14"/>
      <c r="AP119" s="14"/>
      <c r="AQ119" s="15"/>
      <c r="AR119" s="14"/>
      <c r="AS119" s="14"/>
      <c r="AT119" s="15"/>
      <c r="AU119" s="14"/>
      <c r="AV119" s="14"/>
      <c r="AW119" s="15"/>
      <c r="AX119" s="14"/>
      <c r="AY119" s="14"/>
      <c r="AZ119" s="14"/>
      <c r="BA119" s="14">
        <v>93.7</v>
      </c>
      <c r="BB119" s="14">
        <v>32.534390000000002</v>
      </c>
      <c r="BC119" s="14">
        <f t="shared" si="88"/>
        <v>34.721867662753468</v>
      </c>
      <c r="BD119" s="14"/>
      <c r="BE119" s="14"/>
      <c r="BF119" s="15"/>
      <c r="BG119" s="14"/>
      <c r="BH119" s="14"/>
      <c r="BI119" s="15"/>
      <c r="BJ119" s="14"/>
      <c r="BK119" s="14"/>
      <c r="BL119" s="14"/>
      <c r="BM119" s="14"/>
      <c r="BN119" s="14"/>
      <c r="BO119" s="15"/>
      <c r="BP119" s="14"/>
      <c r="BQ119" s="14"/>
      <c r="BR119" s="15"/>
      <c r="BS119" s="14"/>
      <c r="BT119" s="14"/>
      <c r="BU119" s="15"/>
    </row>
    <row r="120" spans="1:73" s="12" customFormat="1" x14ac:dyDescent="0.25">
      <c r="A120" s="154" t="s">
        <v>352</v>
      </c>
      <c r="B120" s="50">
        <f t="shared" si="59"/>
        <v>234.2</v>
      </c>
      <c r="C120" s="50">
        <f t="shared" si="60"/>
        <v>83.107509999999991</v>
      </c>
      <c r="D120" s="14">
        <f>C120/B120*100</f>
        <v>35.485700256191286</v>
      </c>
      <c r="E120" s="14"/>
      <c r="F120" s="14"/>
      <c r="G120" s="15"/>
      <c r="H120" s="14"/>
      <c r="I120" s="15"/>
      <c r="J120" s="15"/>
      <c r="K120" s="14"/>
      <c r="L120" s="15"/>
      <c r="M120" s="15"/>
      <c r="N120" s="15"/>
      <c r="O120" s="15"/>
      <c r="P120" s="15"/>
      <c r="Q120" s="14"/>
      <c r="R120" s="14"/>
      <c r="S120" s="15"/>
      <c r="T120" s="14"/>
      <c r="U120" s="14"/>
      <c r="V120" s="15"/>
      <c r="W120" s="14"/>
      <c r="X120" s="14"/>
      <c r="Y120" s="15"/>
      <c r="Z120" s="15"/>
      <c r="AA120" s="15"/>
      <c r="AB120" s="15"/>
      <c r="AC120" s="14"/>
      <c r="AD120" s="14"/>
      <c r="AE120" s="14"/>
      <c r="AF120" s="14"/>
      <c r="AG120" s="14"/>
      <c r="AH120" s="15"/>
      <c r="AI120" s="14"/>
      <c r="AJ120" s="14"/>
      <c r="AK120" s="15"/>
      <c r="AL120" s="14"/>
      <c r="AM120" s="14"/>
      <c r="AN120" s="15"/>
      <c r="AO120" s="14"/>
      <c r="AP120" s="14"/>
      <c r="AQ120" s="15"/>
      <c r="AR120" s="14"/>
      <c r="AS120" s="14"/>
      <c r="AT120" s="15"/>
      <c r="AU120" s="14"/>
      <c r="AV120" s="14"/>
      <c r="AW120" s="15"/>
      <c r="AX120" s="14"/>
      <c r="AY120" s="14"/>
      <c r="AZ120" s="14"/>
      <c r="BA120" s="14">
        <v>234.2</v>
      </c>
      <c r="BB120" s="14">
        <v>83.107509999999991</v>
      </c>
      <c r="BC120" s="14">
        <f t="shared" si="88"/>
        <v>35.485700256191286</v>
      </c>
      <c r="BD120" s="14"/>
      <c r="BE120" s="14"/>
      <c r="BF120" s="15"/>
      <c r="BG120" s="14"/>
      <c r="BH120" s="14"/>
      <c r="BI120" s="15"/>
      <c r="BJ120" s="14"/>
      <c r="BK120" s="14"/>
      <c r="BL120" s="14"/>
      <c r="BM120" s="14"/>
      <c r="BN120" s="14"/>
      <c r="BO120" s="15"/>
      <c r="BP120" s="14"/>
      <c r="BQ120" s="14"/>
      <c r="BR120" s="15"/>
      <c r="BS120" s="14"/>
      <c r="BT120" s="14"/>
      <c r="BU120" s="15"/>
    </row>
    <row r="121" spans="1:73" s="12" customFormat="1" x14ac:dyDescent="0.25">
      <c r="A121" s="154" t="s">
        <v>412</v>
      </c>
      <c r="B121" s="50">
        <f t="shared" si="59"/>
        <v>93.7</v>
      </c>
      <c r="C121" s="50">
        <f t="shared" si="60"/>
        <v>33.3292</v>
      </c>
      <c r="D121" s="14">
        <f>C121/B121*100</f>
        <v>35.5701173959445</v>
      </c>
      <c r="E121" s="14"/>
      <c r="F121" s="14"/>
      <c r="G121" s="15"/>
      <c r="H121" s="14"/>
      <c r="I121" s="15"/>
      <c r="J121" s="15"/>
      <c r="K121" s="14"/>
      <c r="L121" s="15"/>
      <c r="M121" s="15"/>
      <c r="N121" s="15"/>
      <c r="O121" s="15"/>
      <c r="P121" s="15"/>
      <c r="Q121" s="14"/>
      <c r="R121" s="14"/>
      <c r="S121" s="15"/>
      <c r="T121" s="14"/>
      <c r="U121" s="14"/>
      <c r="V121" s="15"/>
      <c r="W121" s="14"/>
      <c r="X121" s="14"/>
      <c r="Y121" s="15"/>
      <c r="Z121" s="15"/>
      <c r="AA121" s="15"/>
      <c r="AB121" s="15"/>
      <c r="AC121" s="14"/>
      <c r="AD121" s="14"/>
      <c r="AE121" s="14"/>
      <c r="AF121" s="14"/>
      <c r="AG121" s="14"/>
      <c r="AH121" s="15"/>
      <c r="AI121" s="14"/>
      <c r="AJ121" s="14"/>
      <c r="AK121" s="15"/>
      <c r="AL121" s="14"/>
      <c r="AM121" s="14"/>
      <c r="AN121" s="15"/>
      <c r="AO121" s="14"/>
      <c r="AP121" s="14"/>
      <c r="AQ121" s="15"/>
      <c r="AR121" s="14"/>
      <c r="AS121" s="14"/>
      <c r="AT121" s="15"/>
      <c r="AU121" s="14"/>
      <c r="AV121" s="14"/>
      <c r="AW121" s="15"/>
      <c r="AX121" s="14"/>
      <c r="AY121" s="14"/>
      <c r="AZ121" s="14"/>
      <c r="BA121" s="14">
        <v>93.7</v>
      </c>
      <c r="BB121" s="14">
        <v>33.3292</v>
      </c>
      <c r="BC121" s="14">
        <f t="shared" si="88"/>
        <v>35.5701173959445</v>
      </c>
      <c r="BD121" s="14"/>
      <c r="BE121" s="14"/>
      <c r="BF121" s="15"/>
      <c r="BG121" s="14"/>
      <c r="BH121" s="14"/>
      <c r="BI121" s="15"/>
      <c r="BJ121" s="14"/>
      <c r="BK121" s="14"/>
      <c r="BL121" s="14"/>
      <c r="BM121" s="14"/>
      <c r="BN121" s="14"/>
      <c r="BO121" s="15"/>
      <c r="BP121" s="14"/>
      <c r="BQ121" s="14"/>
      <c r="BR121" s="15"/>
      <c r="BS121" s="14"/>
      <c r="BT121" s="14"/>
      <c r="BU121" s="15"/>
    </row>
    <row r="122" spans="1:73" s="12" customFormat="1" x14ac:dyDescent="0.25">
      <c r="A122" s="154" t="s">
        <v>541</v>
      </c>
      <c r="B122" s="50">
        <f t="shared" si="59"/>
        <v>93.7</v>
      </c>
      <c r="C122" s="50">
        <f t="shared" si="60"/>
        <v>33.326900000000002</v>
      </c>
      <c r="D122" s="14">
        <f>C122/B122*100</f>
        <v>35.567662753468518</v>
      </c>
      <c r="E122" s="14"/>
      <c r="F122" s="14"/>
      <c r="G122" s="15"/>
      <c r="H122" s="14"/>
      <c r="I122" s="15"/>
      <c r="J122" s="15"/>
      <c r="K122" s="14"/>
      <c r="L122" s="15"/>
      <c r="M122" s="15"/>
      <c r="N122" s="15"/>
      <c r="O122" s="15"/>
      <c r="P122" s="15"/>
      <c r="Q122" s="14"/>
      <c r="R122" s="14"/>
      <c r="S122" s="15"/>
      <c r="T122" s="14"/>
      <c r="U122" s="14"/>
      <c r="V122" s="15"/>
      <c r="W122" s="14"/>
      <c r="X122" s="14"/>
      <c r="Y122" s="15"/>
      <c r="Z122" s="15"/>
      <c r="AA122" s="15"/>
      <c r="AB122" s="15"/>
      <c r="AC122" s="14"/>
      <c r="AD122" s="14"/>
      <c r="AE122" s="14"/>
      <c r="AF122" s="14"/>
      <c r="AG122" s="14"/>
      <c r="AH122" s="15"/>
      <c r="AI122" s="14"/>
      <c r="AJ122" s="14"/>
      <c r="AK122" s="15"/>
      <c r="AL122" s="14"/>
      <c r="AM122" s="14"/>
      <c r="AN122" s="15"/>
      <c r="AO122" s="14"/>
      <c r="AP122" s="14"/>
      <c r="AQ122" s="15"/>
      <c r="AR122" s="14"/>
      <c r="AS122" s="14"/>
      <c r="AT122" s="15"/>
      <c r="AU122" s="14"/>
      <c r="AV122" s="14"/>
      <c r="AW122" s="15"/>
      <c r="AX122" s="14"/>
      <c r="AY122" s="14"/>
      <c r="AZ122" s="14"/>
      <c r="BA122" s="14">
        <v>93.7</v>
      </c>
      <c r="BB122" s="14">
        <v>33.326900000000002</v>
      </c>
      <c r="BC122" s="14">
        <f t="shared" si="88"/>
        <v>35.567662753468518</v>
      </c>
      <c r="BD122" s="14"/>
      <c r="BE122" s="14"/>
      <c r="BF122" s="15"/>
      <c r="BG122" s="14"/>
      <c r="BH122" s="14"/>
      <c r="BI122" s="15"/>
      <c r="BJ122" s="14"/>
      <c r="BK122" s="14"/>
      <c r="BL122" s="14"/>
      <c r="BM122" s="14"/>
      <c r="BN122" s="14"/>
      <c r="BO122" s="15"/>
      <c r="BP122" s="14"/>
      <c r="BQ122" s="14"/>
      <c r="BR122" s="15"/>
      <c r="BS122" s="14"/>
      <c r="BT122" s="14"/>
      <c r="BU122" s="15"/>
    </row>
    <row r="123" spans="1:73" s="28" customFormat="1" ht="31.5" x14ac:dyDescent="0.25">
      <c r="A123" s="78" t="s">
        <v>357</v>
      </c>
      <c r="B123" s="81">
        <f t="shared" si="59"/>
        <v>216261.09999999995</v>
      </c>
      <c r="C123" s="81">
        <f t="shared" si="60"/>
        <v>111375.34469999999</v>
      </c>
      <c r="D123" s="84">
        <f t="shared" ref="D123" si="90">C123/B123*100</f>
        <v>51.500406083202208</v>
      </c>
      <c r="E123" s="84">
        <f>SUM(E124:E136)</f>
        <v>737.1</v>
      </c>
      <c r="F123" s="84">
        <f t="shared" ref="F123:BN123" si="91">SUM(F124:F136)</f>
        <v>261.80964999999998</v>
      </c>
      <c r="G123" s="84">
        <f t="shared" si="63"/>
        <v>35.518878035544702</v>
      </c>
      <c r="H123" s="84">
        <f t="shared" si="91"/>
        <v>101.4</v>
      </c>
      <c r="I123" s="84">
        <f t="shared" si="91"/>
        <v>33.773870000000002</v>
      </c>
      <c r="J123" s="84">
        <f t="shared" si="64"/>
        <v>33.3075641025641</v>
      </c>
      <c r="K123" s="84">
        <f t="shared" si="91"/>
        <v>2035.2</v>
      </c>
      <c r="L123" s="84">
        <f t="shared" si="91"/>
        <v>521.40946999999994</v>
      </c>
      <c r="M123" s="84">
        <f t="shared" si="65"/>
        <v>25.619569084119494</v>
      </c>
      <c r="N123" s="84">
        <f t="shared" si="91"/>
        <v>21342.3</v>
      </c>
      <c r="O123" s="84">
        <f t="shared" si="91"/>
        <v>10871.76023</v>
      </c>
      <c r="P123" s="84">
        <f t="shared" si="19"/>
        <v>50.939965373928771</v>
      </c>
      <c r="Q123" s="84">
        <f t="shared" si="91"/>
        <v>313.89999999999998</v>
      </c>
      <c r="R123" s="84">
        <f t="shared" si="91"/>
        <v>0</v>
      </c>
      <c r="S123" s="84">
        <f t="shared" si="39"/>
        <v>0</v>
      </c>
      <c r="T123" s="84">
        <f t="shared" si="91"/>
        <v>2669.3</v>
      </c>
      <c r="U123" s="84">
        <f t="shared" si="91"/>
        <v>575.34030000000007</v>
      </c>
      <c r="V123" s="84">
        <f t="shared" si="66"/>
        <v>21.553976698010715</v>
      </c>
      <c r="W123" s="84">
        <f t="shared" si="91"/>
        <v>107.7</v>
      </c>
      <c r="X123" s="84">
        <f t="shared" si="91"/>
        <v>40.6875</v>
      </c>
      <c r="Y123" s="84">
        <f t="shared" si="67"/>
        <v>37.778551532033426</v>
      </c>
      <c r="Z123" s="84">
        <f t="shared" si="91"/>
        <v>167008</v>
      </c>
      <c r="AA123" s="84">
        <f t="shared" si="91"/>
        <v>88169.799239999993</v>
      </c>
      <c r="AB123" s="84">
        <f t="shared" si="68"/>
        <v>52.793757927763941</v>
      </c>
      <c r="AC123" s="84">
        <f t="shared" si="91"/>
        <v>310.3</v>
      </c>
      <c r="AD123" s="84">
        <f t="shared" si="91"/>
        <v>151.54527999999999</v>
      </c>
      <c r="AE123" s="82">
        <f t="shared" si="69"/>
        <v>48.838311311633895</v>
      </c>
      <c r="AF123" s="84">
        <f t="shared" si="91"/>
        <v>0</v>
      </c>
      <c r="AG123" s="84">
        <f t="shared" si="91"/>
        <v>0</v>
      </c>
      <c r="AH123" s="84"/>
      <c r="AI123" s="84">
        <f t="shared" si="91"/>
        <v>310.3</v>
      </c>
      <c r="AJ123" s="84">
        <f t="shared" si="91"/>
        <v>95.628789999999995</v>
      </c>
      <c r="AK123" s="84">
        <f t="shared" si="71"/>
        <v>30.818172736061872</v>
      </c>
      <c r="AL123" s="84">
        <f t="shared" si="91"/>
        <v>892.2</v>
      </c>
      <c r="AM123" s="84">
        <f t="shared" si="91"/>
        <v>602.51816000000008</v>
      </c>
      <c r="AN123" s="84">
        <f t="shared" si="72"/>
        <v>67.531737278637081</v>
      </c>
      <c r="AO123" s="84">
        <f t="shared" si="91"/>
        <v>310.3</v>
      </c>
      <c r="AP123" s="84">
        <f t="shared" si="91"/>
        <v>122.40286999999999</v>
      </c>
      <c r="AQ123" s="84">
        <f t="shared" si="73"/>
        <v>39.4466226232678</v>
      </c>
      <c r="AR123" s="84">
        <f t="shared" si="91"/>
        <v>310.3</v>
      </c>
      <c r="AS123" s="84">
        <f t="shared" si="91"/>
        <v>152.81446</v>
      </c>
      <c r="AT123" s="84">
        <f t="shared" si="74"/>
        <v>49.247328391878824</v>
      </c>
      <c r="AU123" s="84">
        <f t="shared" si="91"/>
        <v>931.8</v>
      </c>
      <c r="AV123" s="84">
        <f t="shared" si="91"/>
        <v>466.2</v>
      </c>
      <c r="AW123" s="84">
        <f t="shared" si="75"/>
        <v>50.03219575016098</v>
      </c>
      <c r="AX123" s="84">
        <f t="shared" si="91"/>
        <v>0</v>
      </c>
      <c r="AY123" s="84">
        <f t="shared" si="91"/>
        <v>0</v>
      </c>
      <c r="AZ123" s="84">
        <f t="shared" si="91"/>
        <v>0</v>
      </c>
      <c r="BA123" s="84">
        <f t="shared" si="91"/>
        <v>1311.7000000000003</v>
      </c>
      <c r="BB123" s="84">
        <f t="shared" si="91"/>
        <v>445.84335999999985</v>
      </c>
      <c r="BC123" s="82">
        <f t="shared" ref="BC123:BC134" si="92">BB123/BA123*100</f>
        <v>33.98973545780283</v>
      </c>
      <c r="BD123" s="84">
        <f t="shared" si="91"/>
        <v>310.3</v>
      </c>
      <c r="BE123" s="84">
        <f t="shared" si="91"/>
        <v>70.556089999999998</v>
      </c>
      <c r="BF123" s="84">
        <f t="shared" si="77"/>
        <v>22.738024492426682</v>
      </c>
      <c r="BG123" s="84">
        <f t="shared" si="91"/>
        <v>310.3</v>
      </c>
      <c r="BH123" s="84">
        <f t="shared" si="91"/>
        <v>137.73107999999999</v>
      </c>
      <c r="BI123" s="84">
        <f t="shared" si="78"/>
        <v>44.386426039316781</v>
      </c>
      <c r="BJ123" s="84">
        <f t="shared" si="91"/>
        <v>16916.7</v>
      </c>
      <c r="BK123" s="84">
        <f t="shared" si="91"/>
        <v>8630.2167499999996</v>
      </c>
      <c r="BL123" s="84">
        <f t="shared" si="31"/>
        <v>51.015959081854021</v>
      </c>
      <c r="BM123" s="84">
        <f t="shared" si="91"/>
        <v>32</v>
      </c>
      <c r="BN123" s="84">
        <f t="shared" si="91"/>
        <v>25.307599999999997</v>
      </c>
      <c r="BO123" s="84">
        <f t="shared" si="79"/>
        <v>79.086249999999993</v>
      </c>
      <c r="BP123" s="84"/>
      <c r="BQ123" s="84"/>
      <c r="BR123" s="84"/>
      <c r="BS123" s="84"/>
      <c r="BT123" s="84"/>
      <c r="BU123" s="84"/>
    </row>
    <row r="124" spans="1:73" s="12" customFormat="1" ht="31.5" x14ac:dyDescent="0.25">
      <c r="A124" s="153" t="s">
        <v>356</v>
      </c>
      <c r="B124" s="50">
        <f t="shared" si="59"/>
        <v>214949.39999999994</v>
      </c>
      <c r="C124" s="50">
        <f t="shared" si="60"/>
        <v>110929.50133999999</v>
      </c>
      <c r="D124" s="15">
        <f t="shared" si="0"/>
        <v>51.607262611572779</v>
      </c>
      <c r="E124" s="15">
        <v>737.1</v>
      </c>
      <c r="F124" s="15">
        <v>261.80964999999998</v>
      </c>
      <c r="G124" s="15">
        <f t="shared" si="63"/>
        <v>35.518878035544702</v>
      </c>
      <c r="H124" s="15">
        <v>101.4</v>
      </c>
      <c r="I124" s="15">
        <v>33.773870000000002</v>
      </c>
      <c r="J124" s="15">
        <f t="shared" si="64"/>
        <v>33.3075641025641</v>
      </c>
      <c r="K124" s="15">
        <v>2035.2</v>
      </c>
      <c r="L124" s="15">
        <v>521.40946999999994</v>
      </c>
      <c r="M124" s="15">
        <f t="shared" si="65"/>
        <v>25.619569084119494</v>
      </c>
      <c r="N124" s="15">
        <v>21342.3</v>
      </c>
      <c r="O124" s="15">
        <v>10871.76023</v>
      </c>
      <c r="P124" s="15">
        <f t="shared" si="19"/>
        <v>50.939965373928771</v>
      </c>
      <c r="Q124" s="15">
        <v>313.89999999999998</v>
      </c>
      <c r="R124" s="15"/>
      <c r="S124" s="15">
        <f t="shared" si="39"/>
        <v>0</v>
      </c>
      <c r="T124" s="15">
        <v>2669.3</v>
      </c>
      <c r="U124" s="15">
        <v>575.34030000000007</v>
      </c>
      <c r="V124" s="15">
        <f t="shared" si="66"/>
        <v>21.553976698010715</v>
      </c>
      <c r="W124" s="15">
        <v>107.7</v>
      </c>
      <c r="X124" s="15">
        <v>40.6875</v>
      </c>
      <c r="Y124" s="15">
        <f t="shared" si="67"/>
        <v>37.778551532033426</v>
      </c>
      <c r="Z124" s="15">
        <v>167008</v>
      </c>
      <c r="AA124" s="15">
        <v>88169.799239999993</v>
      </c>
      <c r="AB124" s="15">
        <f t="shared" si="68"/>
        <v>52.793757927763941</v>
      </c>
      <c r="AC124" s="15">
        <v>310.3</v>
      </c>
      <c r="AD124" s="15">
        <v>151.54527999999999</v>
      </c>
      <c r="AE124" s="14">
        <f t="shared" si="69"/>
        <v>48.838311311633895</v>
      </c>
      <c r="AF124" s="14"/>
      <c r="AG124" s="15"/>
      <c r="AH124" s="15"/>
      <c r="AI124" s="15">
        <v>310.3</v>
      </c>
      <c r="AJ124" s="15">
        <v>95.628789999999995</v>
      </c>
      <c r="AK124" s="15">
        <f t="shared" si="71"/>
        <v>30.818172736061872</v>
      </c>
      <c r="AL124" s="15">
        <v>892.2</v>
      </c>
      <c r="AM124" s="15">
        <v>602.51816000000008</v>
      </c>
      <c r="AN124" s="15">
        <f t="shared" si="72"/>
        <v>67.531737278637081</v>
      </c>
      <c r="AO124" s="15">
        <v>310.3</v>
      </c>
      <c r="AP124" s="15">
        <v>122.40286999999999</v>
      </c>
      <c r="AQ124" s="15">
        <f t="shared" si="73"/>
        <v>39.4466226232678</v>
      </c>
      <c r="AR124" s="15">
        <v>310.3</v>
      </c>
      <c r="AS124" s="15">
        <v>152.81446</v>
      </c>
      <c r="AT124" s="15">
        <f t="shared" si="74"/>
        <v>49.247328391878824</v>
      </c>
      <c r="AU124" s="15">
        <v>931.8</v>
      </c>
      <c r="AV124" s="15">
        <v>466.2</v>
      </c>
      <c r="AW124" s="15">
        <f t="shared" si="75"/>
        <v>50.03219575016098</v>
      </c>
      <c r="AX124" s="15"/>
      <c r="AY124" s="15"/>
      <c r="AZ124" s="15"/>
      <c r="BA124" s="15"/>
      <c r="BB124" s="15"/>
      <c r="BC124" s="14"/>
      <c r="BD124" s="15">
        <v>310.3</v>
      </c>
      <c r="BE124" s="15">
        <v>70.556089999999998</v>
      </c>
      <c r="BF124" s="15">
        <f t="shared" si="77"/>
        <v>22.738024492426682</v>
      </c>
      <c r="BG124" s="15">
        <v>310.3</v>
      </c>
      <c r="BH124" s="15">
        <v>137.73107999999999</v>
      </c>
      <c r="BI124" s="15">
        <f t="shared" si="78"/>
        <v>44.386426039316781</v>
      </c>
      <c r="BJ124" s="15">
        <v>16916.7</v>
      </c>
      <c r="BK124" s="15">
        <v>8630.2167499999996</v>
      </c>
      <c r="BL124" s="15">
        <f t="shared" si="31"/>
        <v>51.015959081854021</v>
      </c>
      <c r="BM124" s="15">
        <v>32</v>
      </c>
      <c r="BN124" s="15">
        <v>25.307599999999997</v>
      </c>
      <c r="BO124" s="15">
        <f t="shared" si="79"/>
        <v>79.086249999999993</v>
      </c>
      <c r="BP124" s="15"/>
      <c r="BQ124" s="15"/>
      <c r="BR124" s="15"/>
      <c r="BS124" s="15"/>
      <c r="BT124" s="15"/>
      <c r="BU124" s="15"/>
    </row>
    <row r="125" spans="1:73" s="12" customFormat="1" x14ac:dyDescent="0.25">
      <c r="A125" s="154" t="s">
        <v>542</v>
      </c>
      <c r="B125" s="50">
        <f t="shared" si="59"/>
        <v>93.7</v>
      </c>
      <c r="C125" s="50">
        <f t="shared" si="60"/>
        <v>33.31035</v>
      </c>
      <c r="D125" s="14">
        <f t="shared" ref="D125:D134" si="93">C125/B125*100</f>
        <v>35.549999999999997</v>
      </c>
      <c r="E125" s="14"/>
      <c r="F125" s="167"/>
      <c r="G125" s="15"/>
      <c r="H125" s="14"/>
      <c r="I125" s="14"/>
      <c r="J125" s="15"/>
      <c r="K125" s="14"/>
      <c r="L125" s="14"/>
      <c r="M125" s="15"/>
      <c r="N125" s="14"/>
      <c r="O125" s="14"/>
      <c r="P125" s="15"/>
      <c r="Q125" s="14"/>
      <c r="R125" s="14"/>
      <c r="S125" s="14"/>
      <c r="T125" s="14"/>
      <c r="U125" s="14"/>
      <c r="V125" s="15"/>
      <c r="W125" s="14"/>
      <c r="X125" s="14"/>
      <c r="Y125" s="15"/>
      <c r="Z125" s="14"/>
      <c r="AA125" s="14"/>
      <c r="AB125" s="15"/>
      <c r="AC125" s="14"/>
      <c r="AD125" s="14"/>
      <c r="AE125" s="14"/>
      <c r="AF125" s="14"/>
      <c r="AG125" s="14"/>
      <c r="AH125" s="15"/>
      <c r="AI125" s="14"/>
      <c r="AJ125" s="14"/>
      <c r="AK125" s="15"/>
      <c r="AL125" s="14"/>
      <c r="AM125" s="14"/>
      <c r="AN125" s="15"/>
      <c r="AO125" s="14"/>
      <c r="AP125" s="14"/>
      <c r="AQ125" s="15"/>
      <c r="AR125" s="14"/>
      <c r="AS125" s="14"/>
      <c r="AT125" s="15"/>
      <c r="AU125" s="14"/>
      <c r="AV125" s="14"/>
      <c r="AW125" s="15"/>
      <c r="AX125" s="14"/>
      <c r="AY125" s="14"/>
      <c r="AZ125" s="14"/>
      <c r="BA125" s="14">
        <v>93.7</v>
      </c>
      <c r="BB125" s="14">
        <v>33.31035</v>
      </c>
      <c r="BC125" s="14">
        <f t="shared" si="92"/>
        <v>35.549999999999997</v>
      </c>
      <c r="BD125" s="14"/>
      <c r="BE125" s="14"/>
      <c r="BF125" s="15"/>
      <c r="BG125" s="14"/>
      <c r="BH125" s="14"/>
      <c r="BI125" s="15"/>
      <c r="BJ125" s="14"/>
      <c r="BK125" s="14"/>
      <c r="BL125" s="15"/>
      <c r="BM125" s="14"/>
      <c r="BN125" s="14"/>
      <c r="BO125" s="15"/>
      <c r="BP125" s="14"/>
      <c r="BQ125" s="14"/>
      <c r="BR125" s="15"/>
      <c r="BS125" s="14"/>
      <c r="BT125" s="14"/>
      <c r="BU125" s="15"/>
    </row>
    <row r="126" spans="1:73" s="12" customFormat="1" x14ac:dyDescent="0.25">
      <c r="A126" s="154" t="s">
        <v>543</v>
      </c>
      <c r="B126" s="50">
        <f t="shared" si="59"/>
        <v>93.7</v>
      </c>
      <c r="C126" s="50">
        <f t="shared" si="60"/>
        <v>26.575040000000001</v>
      </c>
      <c r="D126" s="14">
        <f t="shared" si="93"/>
        <v>28.361835645677697</v>
      </c>
      <c r="E126" s="14"/>
      <c r="F126" s="14"/>
      <c r="G126" s="15"/>
      <c r="H126" s="14"/>
      <c r="I126" s="14"/>
      <c r="J126" s="15"/>
      <c r="K126" s="14"/>
      <c r="L126" s="14"/>
      <c r="M126" s="15"/>
      <c r="N126" s="14"/>
      <c r="O126" s="14"/>
      <c r="P126" s="15"/>
      <c r="Q126" s="14"/>
      <c r="R126" s="14"/>
      <c r="S126" s="14"/>
      <c r="T126" s="14"/>
      <c r="U126" s="14"/>
      <c r="V126" s="15"/>
      <c r="W126" s="14"/>
      <c r="X126" s="14"/>
      <c r="Y126" s="15"/>
      <c r="Z126" s="14"/>
      <c r="AA126" s="14"/>
      <c r="AB126" s="15"/>
      <c r="AC126" s="14"/>
      <c r="AD126" s="14"/>
      <c r="AE126" s="14"/>
      <c r="AF126" s="14"/>
      <c r="AG126" s="14"/>
      <c r="AH126" s="15"/>
      <c r="AI126" s="14"/>
      <c r="AJ126" s="14"/>
      <c r="AK126" s="15"/>
      <c r="AL126" s="14"/>
      <c r="AM126" s="14"/>
      <c r="AN126" s="15"/>
      <c r="AO126" s="14"/>
      <c r="AP126" s="14"/>
      <c r="AQ126" s="15"/>
      <c r="AR126" s="14"/>
      <c r="AS126" s="14"/>
      <c r="AT126" s="15"/>
      <c r="AU126" s="14"/>
      <c r="AV126" s="14"/>
      <c r="AW126" s="15"/>
      <c r="AX126" s="14"/>
      <c r="AY126" s="14"/>
      <c r="AZ126" s="14"/>
      <c r="BA126" s="14">
        <v>93.7</v>
      </c>
      <c r="BB126" s="14">
        <v>26.575040000000001</v>
      </c>
      <c r="BC126" s="14">
        <f t="shared" si="92"/>
        <v>28.361835645677697</v>
      </c>
      <c r="BD126" s="14"/>
      <c r="BE126" s="14"/>
      <c r="BF126" s="15"/>
      <c r="BG126" s="14"/>
      <c r="BH126" s="14"/>
      <c r="BI126" s="15"/>
      <c r="BJ126" s="14"/>
      <c r="BK126" s="14"/>
      <c r="BL126" s="15"/>
      <c r="BM126" s="14"/>
      <c r="BN126" s="14"/>
      <c r="BO126" s="15"/>
      <c r="BP126" s="14"/>
      <c r="BQ126" s="14"/>
      <c r="BR126" s="15"/>
      <c r="BS126" s="14"/>
      <c r="BT126" s="14"/>
      <c r="BU126" s="15"/>
    </row>
    <row r="127" spans="1:73" s="12" customFormat="1" x14ac:dyDescent="0.25">
      <c r="A127" s="154" t="s">
        <v>544</v>
      </c>
      <c r="B127" s="50">
        <f t="shared" si="59"/>
        <v>234.2</v>
      </c>
      <c r="C127" s="50">
        <f t="shared" si="60"/>
        <v>72.876979999999989</v>
      </c>
      <c r="D127" s="14">
        <f t="shared" si="93"/>
        <v>31.117412467976084</v>
      </c>
      <c r="E127" s="14"/>
      <c r="F127" s="14"/>
      <c r="G127" s="15"/>
      <c r="H127" s="14"/>
      <c r="I127" s="14"/>
      <c r="J127" s="15"/>
      <c r="K127" s="14"/>
      <c r="L127" s="14"/>
      <c r="M127" s="15"/>
      <c r="N127" s="14"/>
      <c r="O127" s="14"/>
      <c r="P127" s="15"/>
      <c r="Q127" s="14"/>
      <c r="R127" s="14"/>
      <c r="S127" s="14"/>
      <c r="T127" s="14"/>
      <c r="U127" s="14"/>
      <c r="V127" s="15"/>
      <c r="W127" s="14"/>
      <c r="X127" s="14"/>
      <c r="Y127" s="15"/>
      <c r="Z127" s="14"/>
      <c r="AA127" s="14"/>
      <c r="AB127" s="15"/>
      <c r="AC127" s="14"/>
      <c r="AD127" s="14"/>
      <c r="AE127" s="14"/>
      <c r="AF127" s="14"/>
      <c r="AG127" s="14"/>
      <c r="AH127" s="15"/>
      <c r="AI127" s="14"/>
      <c r="AJ127" s="14"/>
      <c r="AK127" s="15"/>
      <c r="AL127" s="14"/>
      <c r="AM127" s="14"/>
      <c r="AN127" s="15"/>
      <c r="AO127" s="14"/>
      <c r="AP127" s="14"/>
      <c r="AQ127" s="15"/>
      <c r="AR127" s="14"/>
      <c r="AS127" s="14"/>
      <c r="AT127" s="15"/>
      <c r="AU127" s="14"/>
      <c r="AV127" s="14"/>
      <c r="AW127" s="15"/>
      <c r="AX127" s="14"/>
      <c r="AY127" s="14"/>
      <c r="AZ127" s="14"/>
      <c r="BA127" s="14">
        <v>234.2</v>
      </c>
      <c r="BB127" s="14">
        <v>72.876979999999989</v>
      </c>
      <c r="BC127" s="14">
        <f t="shared" si="92"/>
        <v>31.117412467976084</v>
      </c>
      <c r="BD127" s="14"/>
      <c r="BE127" s="14"/>
      <c r="BF127" s="15"/>
      <c r="BG127" s="14"/>
      <c r="BH127" s="14"/>
      <c r="BI127" s="15"/>
      <c r="BJ127" s="14"/>
      <c r="BK127" s="14"/>
      <c r="BL127" s="15"/>
      <c r="BM127" s="14"/>
      <c r="BN127" s="14"/>
      <c r="BO127" s="15"/>
      <c r="BP127" s="14"/>
      <c r="BQ127" s="14"/>
      <c r="BR127" s="15"/>
      <c r="BS127" s="14"/>
      <c r="BT127" s="14"/>
      <c r="BU127" s="15"/>
    </row>
    <row r="128" spans="1:73" s="12" customFormat="1" x14ac:dyDescent="0.25">
      <c r="A128" s="154" t="s">
        <v>545</v>
      </c>
      <c r="B128" s="50">
        <f t="shared" si="59"/>
        <v>93.7</v>
      </c>
      <c r="C128" s="50">
        <f t="shared" si="60"/>
        <v>33.31035</v>
      </c>
      <c r="D128" s="14">
        <f t="shared" si="93"/>
        <v>35.549999999999997</v>
      </c>
      <c r="E128" s="14"/>
      <c r="F128" s="14"/>
      <c r="G128" s="15"/>
      <c r="H128" s="14"/>
      <c r="I128" s="14"/>
      <c r="J128" s="15"/>
      <c r="K128" s="14"/>
      <c r="L128" s="14"/>
      <c r="M128" s="15"/>
      <c r="N128" s="14"/>
      <c r="O128" s="14"/>
      <c r="P128" s="15"/>
      <c r="Q128" s="14"/>
      <c r="R128" s="14"/>
      <c r="S128" s="14"/>
      <c r="T128" s="14"/>
      <c r="U128" s="14"/>
      <c r="V128" s="15"/>
      <c r="W128" s="14"/>
      <c r="X128" s="14"/>
      <c r="Y128" s="15"/>
      <c r="Z128" s="14"/>
      <c r="AA128" s="14"/>
      <c r="AB128" s="15"/>
      <c r="AC128" s="14"/>
      <c r="AD128" s="14"/>
      <c r="AE128" s="14"/>
      <c r="AF128" s="14"/>
      <c r="AG128" s="14"/>
      <c r="AH128" s="15"/>
      <c r="AI128" s="14"/>
      <c r="AJ128" s="14"/>
      <c r="AK128" s="15"/>
      <c r="AL128" s="14"/>
      <c r="AM128" s="14"/>
      <c r="AN128" s="15"/>
      <c r="AO128" s="14"/>
      <c r="AP128" s="14"/>
      <c r="AQ128" s="15"/>
      <c r="AR128" s="14"/>
      <c r="AS128" s="14"/>
      <c r="AT128" s="15"/>
      <c r="AU128" s="14"/>
      <c r="AV128" s="14"/>
      <c r="AW128" s="15"/>
      <c r="AX128" s="14"/>
      <c r="AY128" s="14"/>
      <c r="AZ128" s="14"/>
      <c r="BA128" s="14">
        <v>93.7</v>
      </c>
      <c r="BB128" s="14">
        <v>33.31035</v>
      </c>
      <c r="BC128" s="14">
        <f t="shared" si="92"/>
        <v>35.549999999999997</v>
      </c>
      <c r="BD128" s="14"/>
      <c r="BE128" s="14"/>
      <c r="BF128" s="15"/>
      <c r="BG128" s="14"/>
      <c r="BH128" s="14"/>
      <c r="BI128" s="15"/>
      <c r="BJ128" s="14"/>
      <c r="BK128" s="14"/>
      <c r="BL128" s="15"/>
      <c r="BM128" s="14"/>
      <c r="BN128" s="14"/>
      <c r="BO128" s="15"/>
      <c r="BP128" s="14"/>
      <c r="BQ128" s="14"/>
      <c r="BR128" s="15"/>
      <c r="BS128" s="14"/>
      <c r="BT128" s="14"/>
      <c r="BU128" s="15"/>
    </row>
    <row r="129" spans="1:73" s="12" customFormat="1" x14ac:dyDescent="0.25">
      <c r="A129" s="154" t="s">
        <v>355</v>
      </c>
      <c r="B129" s="50">
        <f t="shared" si="59"/>
        <v>234.2</v>
      </c>
      <c r="C129" s="50">
        <f t="shared" si="60"/>
        <v>79.908550000000005</v>
      </c>
      <c r="D129" s="14">
        <f t="shared" si="93"/>
        <v>34.119790777113586</v>
      </c>
      <c r="E129" s="14"/>
      <c r="F129" s="14"/>
      <c r="G129" s="15"/>
      <c r="H129" s="14"/>
      <c r="I129" s="14"/>
      <c r="J129" s="15"/>
      <c r="K129" s="14"/>
      <c r="L129" s="14"/>
      <c r="M129" s="15"/>
      <c r="N129" s="14"/>
      <c r="O129" s="14"/>
      <c r="P129" s="15"/>
      <c r="Q129" s="14"/>
      <c r="R129" s="14"/>
      <c r="S129" s="14"/>
      <c r="T129" s="14"/>
      <c r="U129" s="14"/>
      <c r="V129" s="15"/>
      <c r="W129" s="14"/>
      <c r="X129" s="14"/>
      <c r="Y129" s="15"/>
      <c r="Z129" s="14"/>
      <c r="AA129" s="14"/>
      <c r="AB129" s="15"/>
      <c r="AC129" s="14"/>
      <c r="AD129" s="14"/>
      <c r="AE129" s="14"/>
      <c r="AF129" s="14"/>
      <c r="AG129" s="14"/>
      <c r="AH129" s="15"/>
      <c r="AI129" s="14"/>
      <c r="AJ129" s="14"/>
      <c r="AK129" s="15"/>
      <c r="AL129" s="14"/>
      <c r="AM129" s="14"/>
      <c r="AN129" s="15"/>
      <c r="AO129" s="14"/>
      <c r="AP129" s="14"/>
      <c r="AQ129" s="15"/>
      <c r="AR129" s="14"/>
      <c r="AS129" s="14"/>
      <c r="AT129" s="15"/>
      <c r="AU129" s="14"/>
      <c r="AV129" s="14"/>
      <c r="AW129" s="15"/>
      <c r="AX129" s="14"/>
      <c r="AY129" s="14"/>
      <c r="AZ129" s="14"/>
      <c r="BA129" s="14">
        <v>234.2</v>
      </c>
      <c r="BB129" s="14">
        <v>79.908550000000005</v>
      </c>
      <c r="BC129" s="14">
        <f t="shared" si="92"/>
        <v>34.119790777113586</v>
      </c>
      <c r="BD129" s="14"/>
      <c r="BE129" s="14"/>
      <c r="BF129" s="15"/>
      <c r="BG129" s="14"/>
      <c r="BH129" s="14"/>
      <c r="BI129" s="15"/>
      <c r="BJ129" s="14"/>
      <c r="BK129" s="14"/>
      <c r="BL129" s="15"/>
      <c r="BM129" s="14"/>
      <c r="BN129" s="14"/>
      <c r="BO129" s="15"/>
      <c r="BP129" s="14"/>
      <c r="BQ129" s="14"/>
      <c r="BR129" s="15"/>
      <c r="BS129" s="14"/>
      <c r="BT129" s="14"/>
      <c r="BU129" s="15"/>
    </row>
    <row r="130" spans="1:73" s="12" customFormat="1" x14ac:dyDescent="0.25">
      <c r="A130" s="154" t="s">
        <v>546</v>
      </c>
      <c r="B130" s="50">
        <f t="shared" si="59"/>
        <v>93.7</v>
      </c>
      <c r="C130" s="50">
        <f t="shared" si="60"/>
        <v>33.310339999999997</v>
      </c>
      <c r="D130" s="14">
        <f t="shared" si="93"/>
        <v>35.549989327641399</v>
      </c>
      <c r="E130" s="14"/>
      <c r="F130" s="14"/>
      <c r="G130" s="15"/>
      <c r="H130" s="14"/>
      <c r="I130" s="14"/>
      <c r="J130" s="15"/>
      <c r="K130" s="14"/>
      <c r="L130" s="14"/>
      <c r="M130" s="15"/>
      <c r="N130" s="14"/>
      <c r="O130" s="14"/>
      <c r="P130" s="15"/>
      <c r="Q130" s="14"/>
      <c r="R130" s="14"/>
      <c r="S130" s="14"/>
      <c r="T130" s="14"/>
      <c r="U130" s="14"/>
      <c r="V130" s="15"/>
      <c r="W130" s="14"/>
      <c r="X130" s="14"/>
      <c r="Y130" s="15"/>
      <c r="Z130" s="14"/>
      <c r="AA130" s="14"/>
      <c r="AB130" s="15"/>
      <c r="AC130" s="14"/>
      <c r="AD130" s="14"/>
      <c r="AE130" s="14"/>
      <c r="AF130" s="14"/>
      <c r="AG130" s="14"/>
      <c r="AH130" s="15"/>
      <c r="AI130" s="14"/>
      <c r="AJ130" s="14"/>
      <c r="AK130" s="15"/>
      <c r="AL130" s="14"/>
      <c r="AM130" s="14"/>
      <c r="AN130" s="15"/>
      <c r="AO130" s="14"/>
      <c r="AP130" s="14"/>
      <c r="AQ130" s="15"/>
      <c r="AR130" s="14"/>
      <c r="AS130" s="14"/>
      <c r="AT130" s="15"/>
      <c r="AU130" s="14"/>
      <c r="AV130" s="14"/>
      <c r="AW130" s="15"/>
      <c r="AX130" s="14"/>
      <c r="AY130" s="14"/>
      <c r="AZ130" s="14"/>
      <c r="BA130" s="14">
        <v>93.7</v>
      </c>
      <c r="BB130" s="14">
        <v>33.310339999999997</v>
      </c>
      <c r="BC130" s="14">
        <f t="shared" si="92"/>
        <v>35.549989327641399</v>
      </c>
      <c r="BD130" s="14"/>
      <c r="BE130" s="14"/>
      <c r="BF130" s="15"/>
      <c r="BG130" s="14"/>
      <c r="BH130" s="14"/>
      <c r="BI130" s="15"/>
      <c r="BJ130" s="14"/>
      <c r="BK130" s="14"/>
      <c r="BL130" s="15"/>
      <c r="BM130" s="14"/>
      <c r="BN130" s="14"/>
      <c r="BO130" s="15"/>
      <c r="BP130" s="14"/>
      <c r="BQ130" s="14"/>
      <c r="BR130" s="15"/>
      <c r="BS130" s="14"/>
      <c r="BT130" s="14"/>
      <c r="BU130" s="15"/>
    </row>
    <row r="131" spans="1:73" s="12" customFormat="1" x14ac:dyDescent="0.25">
      <c r="A131" s="154" t="s">
        <v>696</v>
      </c>
      <c r="B131" s="50">
        <f t="shared" si="59"/>
        <v>93.7</v>
      </c>
      <c r="C131" s="50">
        <f t="shared" si="60"/>
        <v>33.31035</v>
      </c>
      <c r="D131" s="14">
        <f t="shared" si="93"/>
        <v>35.549999999999997</v>
      </c>
      <c r="E131" s="14"/>
      <c r="F131" s="14"/>
      <c r="G131" s="15"/>
      <c r="H131" s="14"/>
      <c r="I131" s="14"/>
      <c r="J131" s="15"/>
      <c r="K131" s="14"/>
      <c r="L131" s="14"/>
      <c r="M131" s="15"/>
      <c r="N131" s="14"/>
      <c r="O131" s="14"/>
      <c r="P131" s="15"/>
      <c r="Q131" s="14"/>
      <c r="R131" s="14"/>
      <c r="S131" s="14"/>
      <c r="T131" s="14"/>
      <c r="U131" s="14"/>
      <c r="V131" s="15"/>
      <c r="W131" s="14"/>
      <c r="X131" s="14"/>
      <c r="Y131" s="15"/>
      <c r="Z131" s="14"/>
      <c r="AA131" s="14"/>
      <c r="AB131" s="15"/>
      <c r="AC131" s="14"/>
      <c r="AD131" s="14"/>
      <c r="AE131" s="14"/>
      <c r="AF131" s="14"/>
      <c r="AG131" s="14"/>
      <c r="AH131" s="15"/>
      <c r="AI131" s="14"/>
      <c r="AJ131" s="14"/>
      <c r="AK131" s="15"/>
      <c r="AL131" s="14"/>
      <c r="AM131" s="14"/>
      <c r="AN131" s="15"/>
      <c r="AO131" s="14"/>
      <c r="AP131" s="14"/>
      <c r="AQ131" s="15"/>
      <c r="AR131" s="14"/>
      <c r="AS131" s="14"/>
      <c r="AT131" s="15"/>
      <c r="AU131" s="14"/>
      <c r="AV131" s="14"/>
      <c r="AW131" s="15"/>
      <c r="AX131" s="14"/>
      <c r="AY131" s="14"/>
      <c r="AZ131" s="14"/>
      <c r="BA131" s="14">
        <v>93.7</v>
      </c>
      <c r="BB131" s="14">
        <v>33.31035</v>
      </c>
      <c r="BC131" s="14">
        <f t="shared" si="92"/>
        <v>35.549999999999997</v>
      </c>
      <c r="BD131" s="14"/>
      <c r="BE131" s="14"/>
      <c r="BF131" s="15"/>
      <c r="BG131" s="14"/>
      <c r="BH131" s="14"/>
      <c r="BI131" s="15"/>
      <c r="BJ131" s="14"/>
      <c r="BK131" s="14"/>
      <c r="BL131" s="15"/>
      <c r="BM131" s="14"/>
      <c r="BN131" s="14"/>
      <c r="BO131" s="15"/>
      <c r="BP131" s="14"/>
      <c r="BQ131" s="14"/>
      <c r="BR131" s="15"/>
      <c r="BS131" s="14"/>
      <c r="BT131" s="14"/>
      <c r="BU131" s="15"/>
    </row>
    <row r="132" spans="1:73" s="12" customFormat="1" x14ac:dyDescent="0.25">
      <c r="A132" s="154" t="s">
        <v>547</v>
      </c>
      <c r="B132" s="50">
        <f t="shared" si="59"/>
        <v>93.7</v>
      </c>
      <c r="C132" s="50">
        <f t="shared" si="60"/>
        <v>33.31035</v>
      </c>
      <c r="D132" s="14">
        <f t="shared" si="93"/>
        <v>35.549999999999997</v>
      </c>
      <c r="E132" s="14"/>
      <c r="F132" s="14"/>
      <c r="G132" s="15"/>
      <c r="H132" s="14"/>
      <c r="I132" s="14"/>
      <c r="J132" s="15"/>
      <c r="K132" s="14"/>
      <c r="L132" s="14"/>
      <c r="M132" s="15"/>
      <c r="N132" s="14"/>
      <c r="O132" s="14"/>
      <c r="P132" s="15"/>
      <c r="Q132" s="14"/>
      <c r="R132" s="14"/>
      <c r="S132" s="14"/>
      <c r="T132" s="14"/>
      <c r="U132" s="14"/>
      <c r="V132" s="15"/>
      <c r="W132" s="14"/>
      <c r="X132" s="14"/>
      <c r="Y132" s="15"/>
      <c r="Z132" s="14"/>
      <c r="AA132" s="14"/>
      <c r="AB132" s="15"/>
      <c r="AC132" s="14"/>
      <c r="AD132" s="14"/>
      <c r="AE132" s="14"/>
      <c r="AF132" s="14"/>
      <c r="AG132" s="14"/>
      <c r="AH132" s="15"/>
      <c r="AI132" s="14"/>
      <c r="AJ132" s="14"/>
      <c r="AK132" s="15"/>
      <c r="AL132" s="14"/>
      <c r="AM132" s="14"/>
      <c r="AN132" s="15"/>
      <c r="AO132" s="14"/>
      <c r="AP132" s="14"/>
      <c r="AQ132" s="15"/>
      <c r="AR132" s="14"/>
      <c r="AS132" s="14"/>
      <c r="AT132" s="15"/>
      <c r="AU132" s="14"/>
      <c r="AV132" s="14"/>
      <c r="AW132" s="15"/>
      <c r="AX132" s="14"/>
      <c r="AY132" s="14"/>
      <c r="AZ132" s="14"/>
      <c r="BA132" s="14">
        <v>93.7</v>
      </c>
      <c r="BB132" s="14">
        <v>33.31035</v>
      </c>
      <c r="BC132" s="14">
        <f t="shared" si="92"/>
        <v>35.549999999999997</v>
      </c>
      <c r="BD132" s="14"/>
      <c r="BE132" s="14"/>
      <c r="BF132" s="15"/>
      <c r="BG132" s="14"/>
      <c r="BH132" s="14"/>
      <c r="BI132" s="15"/>
      <c r="BJ132" s="14"/>
      <c r="BK132" s="14"/>
      <c r="BL132" s="15"/>
      <c r="BM132" s="14"/>
      <c r="BN132" s="14"/>
      <c r="BO132" s="15"/>
      <c r="BP132" s="14"/>
      <c r="BQ132" s="14"/>
      <c r="BR132" s="15"/>
      <c r="BS132" s="14"/>
      <c r="BT132" s="14"/>
      <c r="BU132" s="15"/>
    </row>
    <row r="133" spans="1:73" s="12" customFormat="1" x14ac:dyDescent="0.25">
      <c r="A133" s="154" t="s">
        <v>548</v>
      </c>
      <c r="B133" s="50">
        <f t="shared" si="59"/>
        <v>93.7</v>
      </c>
      <c r="C133" s="50">
        <f t="shared" si="60"/>
        <v>33.31035</v>
      </c>
      <c r="D133" s="14">
        <f t="shared" si="93"/>
        <v>35.549999999999997</v>
      </c>
      <c r="E133" s="14"/>
      <c r="F133" s="14"/>
      <c r="G133" s="15"/>
      <c r="H133" s="14"/>
      <c r="I133" s="14"/>
      <c r="J133" s="15"/>
      <c r="K133" s="14"/>
      <c r="L133" s="14"/>
      <c r="M133" s="15"/>
      <c r="N133" s="14"/>
      <c r="O133" s="14"/>
      <c r="P133" s="15"/>
      <c r="Q133" s="14"/>
      <c r="R133" s="14"/>
      <c r="S133" s="14"/>
      <c r="T133" s="14"/>
      <c r="U133" s="14"/>
      <c r="V133" s="15"/>
      <c r="W133" s="14"/>
      <c r="X133" s="14"/>
      <c r="Y133" s="15"/>
      <c r="Z133" s="14"/>
      <c r="AA133" s="14"/>
      <c r="AB133" s="15"/>
      <c r="AC133" s="14"/>
      <c r="AD133" s="14"/>
      <c r="AE133" s="14"/>
      <c r="AF133" s="14"/>
      <c r="AG133" s="14"/>
      <c r="AH133" s="15"/>
      <c r="AI133" s="14"/>
      <c r="AJ133" s="14"/>
      <c r="AK133" s="15"/>
      <c r="AL133" s="14"/>
      <c r="AM133" s="14"/>
      <c r="AN133" s="15"/>
      <c r="AO133" s="14"/>
      <c r="AP133" s="14"/>
      <c r="AQ133" s="15"/>
      <c r="AR133" s="14"/>
      <c r="AS133" s="14"/>
      <c r="AT133" s="15"/>
      <c r="AU133" s="14"/>
      <c r="AV133" s="14"/>
      <c r="AW133" s="15"/>
      <c r="AX133" s="14"/>
      <c r="AY133" s="14"/>
      <c r="AZ133" s="14"/>
      <c r="BA133" s="14">
        <v>93.7</v>
      </c>
      <c r="BB133" s="14">
        <v>33.31035</v>
      </c>
      <c r="BC133" s="14">
        <f t="shared" si="92"/>
        <v>35.549999999999997</v>
      </c>
      <c r="BD133" s="14"/>
      <c r="BE133" s="14"/>
      <c r="BF133" s="15"/>
      <c r="BG133" s="14"/>
      <c r="BH133" s="14"/>
      <c r="BI133" s="15"/>
      <c r="BJ133" s="14"/>
      <c r="BK133" s="14"/>
      <c r="BL133" s="15"/>
      <c r="BM133" s="14"/>
      <c r="BN133" s="14"/>
      <c r="BO133" s="15"/>
      <c r="BP133" s="14"/>
      <c r="BQ133" s="14"/>
      <c r="BR133" s="15"/>
      <c r="BS133" s="14"/>
      <c r="BT133" s="14"/>
      <c r="BU133" s="15"/>
    </row>
    <row r="134" spans="1:73" s="12" customFormat="1" x14ac:dyDescent="0.25">
      <c r="A134" s="154" t="s">
        <v>549</v>
      </c>
      <c r="B134" s="50">
        <f t="shared" si="59"/>
        <v>93.7</v>
      </c>
      <c r="C134" s="50">
        <f t="shared" si="60"/>
        <v>33.31035</v>
      </c>
      <c r="D134" s="14">
        <f t="shared" si="93"/>
        <v>35.549999999999997</v>
      </c>
      <c r="E134" s="14"/>
      <c r="F134" s="14"/>
      <c r="G134" s="15"/>
      <c r="H134" s="14"/>
      <c r="I134" s="14"/>
      <c r="J134" s="15"/>
      <c r="K134" s="14"/>
      <c r="L134" s="14"/>
      <c r="M134" s="15"/>
      <c r="N134" s="14"/>
      <c r="O134" s="14"/>
      <c r="P134" s="15"/>
      <c r="Q134" s="14"/>
      <c r="R134" s="14"/>
      <c r="S134" s="14"/>
      <c r="T134" s="14"/>
      <c r="U134" s="14"/>
      <c r="V134" s="15"/>
      <c r="W134" s="14"/>
      <c r="X134" s="14"/>
      <c r="Y134" s="15"/>
      <c r="Z134" s="14"/>
      <c r="AA134" s="14"/>
      <c r="AB134" s="15"/>
      <c r="AC134" s="14"/>
      <c r="AD134" s="14"/>
      <c r="AE134" s="14"/>
      <c r="AF134" s="14"/>
      <c r="AG134" s="14"/>
      <c r="AH134" s="15"/>
      <c r="AI134" s="14"/>
      <c r="AJ134" s="14"/>
      <c r="AK134" s="15"/>
      <c r="AL134" s="14"/>
      <c r="AM134" s="14"/>
      <c r="AN134" s="15"/>
      <c r="AO134" s="14"/>
      <c r="AP134" s="14"/>
      <c r="AQ134" s="15"/>
      <c r="AR134" s="14"/>
      <c r="AS134" s="14"/>
      <c r="AT134" s="15"/>
      <c r="AU134" s="14"/>
      <c r="AV134" s="14"/>
      <c r="AW134" s="15"/>
      <c r="AX134" s="14"/>
      <c r="AY134" s="14"/>
      <c r="AZ134" s="14"/>
      <c r="BA134" s="14">
        <v>93.7</v>
      </c>
      <c r="BB134" s="14">
        <v>33.31035</v>
      </c>
      <c r="BC134" s="14">
        <f t="shared" si="92"/>
        <v>35.549999999999997</v>
      </c>
      <c r="BD134" s="14"/>
      <c r="BE134" s="14"/>
      <c r="BF134" s="15"/>
      <c r="BG134" s="14"/>
      <c r="BH134" s="14"/>
      <c r="BI134" s="15"/>
      <c r="BJ134" s="14"/>
      <c r="BK134" s="14"/>
      <c r="BL134" s="15"/>
      <c r="BM134" s="14"/>
      <c r="BN134" s="14"/>
      <c r="BO134" s="15"/>
      <c r="BP134" s="14"/>
      <c r="BQ134" s="14"/>
      <c r="BR134" s="15"/>
      <c r="BS134" s="14"/>
      <c r="BT134" s="14"/>
      <c r="BU134" s="15"/>
    </row>
    <row r="135" spans="1:73" s="12" customFormat="1" x14ac:dyDescent="0.25">
      <c r="A135" s="154" t="s">
        <v>695</v>
      </c>
      <c r="B135" s="50">
        <f t="shared" si="59"/>
        <v>0</v>
      </c>
      <c r="C135" s="50">
        <f t="shared" si="60"/>
        <v>0</v>
      </c>
      <c r="D135" s="14"/>
      <c r="E135" s="14"/>
      <c r="F135" s="14"/>
      <c r="G135" s="15"/>
      <c r="H135" s="14"/>
      <c r="I135" s="14"/>
      <c r="J135" s="15"/>
      <c r="K135" s="14"/>
      <c r="L135" s="14"/>
      <c r="M135" s="15"/>
      <c r="N135" s="14"/>
      <c r="O135" s="14"/>
      <c r="P135" s="15"/>
      <c r="Q135" s="14"/>
      <c r="R135" s="14"/>
      <c r="S135" s="14"/>
      <c r="T135" s="14"/>
      <c r="U135" s="14"/>
      <c r="V135" s="15"/>
      <c r="W135" s="14"/>
      <c r="X135" s="14"/>
      <c r="Y135" s="15"/>
      <c r="Z135" s="14"/>
      <c r="AA135" s="14"/>
      <c r="AB135" s="15"/>
      <c r="AC135" s="14"/>
      <c r="AD135" s="14"/>
      <c r="AE135" s="14"/>
      <c r="AF135" s="14"/>
      <c r="AG135" s="14"/>
      <c r="AH135" s="15"/>
      <c r="AI135" s="14"/>
      <c r="AJ135" s="14"/>
      <c r="AK135" s="15"/>
      <c r="AL135" s="14"/>
      <c r="AM135" s="14"/>
      <c r="AN135" s="15"/>
      <c r="AO135" s="14"/>
      <c r="AP135" s="14"/>
      <c r="AQ135" s="15"/>
      <c r="AR135" s="14"/>
      <c r="AS135" s="14"/>
      <c r="AT135" s="15"/>
      <c r="AU135" s="14"/>
      <c r="AV135" s="14"/>
      <c r="AW135" s="15"/>
      <c r="AX135" s="14"/>
      <c r="AY135" s="14"/>
      <c r="AZ135" s="14"/>
      <c r="BA135" s="14"/>
      <c r="BB135" s="14"/>
      <c r="BC135" s="14"/>
      <c r="BD135" s="14"/>
      <c r="BE135" s="14"/>
      <c r="BF135" s="15"/>
      <c r="BG135" s="14"/>
      <c r="BH135" s="14"/>
      <c r="BI135" s="15"/>
      <c r="BJ135" s="14"/>
      <c r="BK135" s="14"/>
      <c r="BL135" s="15"/>
      <c r="BM135" s="14"/>
      <c r="BN135" s="14"/>
      <c r="BO135" s="15"/>
      <c r="BP135" s="14"/>
      <c r="BQ135" s="14"/>
      <c r="BR135" s="15"/>
      <c r="BS135" s="14"/>
      <c r="BT135" s="14"/>
      <c r="BU135" s="15"/>
    </row>
    <row r="136" spans="1:73" s="12" customFormat="1" x14ac:dyDescent="0.25">
      <c r="A136" s="154" t="s">
        <v>550</v>
      </c>
      <c r="B136" s="50">
        <f t="shared" si="59"/>
        <v>93.7</v>
      </c>
      <c r="C136" s="50">
        <f t="shared" si="60"/>
        <v>33.31035</v>
      </c>
      <c r="D136" s="14">
        <f>C136/B136*100</f>
        <v>35.549999999999997</v>
      </c>
      <c r="E136" s="14"/>
      <c r="F136" s="14"/>
      <c r="G136" s="15"/>
      <c r="H136" s="14"/>
      <c r="I136" s="14"/>
      <c r="J136" s="15"/>
      <c r="K136" s="14"/>
      <c r="L136" s="14"/>
      <c r="M136" s="15"/>
      <c r="N136" s="14"/>
      <c r="O136" s="14"/>
      <c r="P136" s="15"/>
      <c r="Q136" s="14"/>
      <c r="R136" s="14"/>
      <c r="S136" s="14"/>
      <c r="T136" s="14"/>
      <c r="U136" s="14"/>
      <c r="V136" s="15"/>
      <c r="W136" s="14"/>
      <c r="X136" s="14"/>
      <c r="Y136" s="15"/>
      <c r="Z136" s="14"/>
      <c r="AA136" s="14"/>
      <c r="AB136" s="15"/>
      <c r="AC136" s="14"/>
      <c r="AD136" s="14"/>
      <c r="AE136" s="14"/>
      <c r="AF136" s="14"/>
      <c r="AG136" s="14"/>
      <c r="AH136" s="15"/>
      <c r="AI136" s="14"/>
      <c r="AJ136" s="14"/>
      <c r="AK136" s="15"/>
      <c r="AL136" s="14"/>
      <c r="AM136" s="14"/>
      <c r="AN136" s="15"/>
      <c r="AO136" s="14"/>
      <c r="AP136" s="14"/>
      <c r="AQ136" s="15"/>
      <c r="AR136" s="14"/>
      <c r="AS136" s="14"/>
      <c r="AT136" s="15"/>
      <c r="AU136" s="14"/>
      <c r="AV136" s="14"/>
      <c r="AW136" s="15"/>
      <c r="AX136" s="14"/>
      <c r="AY136" s="14"/>
      <c r="AZ136" s="14"/>
      <c r="BA136" s="14">
        <v>93.7</v>
      </c>
      <c r="BB136" s="14">
        <v>33.31035</v>
      </c>
      <c r="BC136" s="14">
        <f>BB136/BA136*100</f>
        <v>35.549999999999997</v>
      </c>
      <c r="BD136" s="14"/>
      <c r="BE136" s="14"/>
      <c r="BF136" s="15"/>
      <c r="BG136" s="14"/>
      <c r="BH136" s="14"/>
      <c r="BI136" s="15"/>
      <c r="BJ136" s="14"/>
      <c r="BK136" s="14"/>
      <c r="BL136" s="15"/>
      <c r="BM136" s="14"/>
      <c r="BN136" s="14"/>
      <c r="BO136" s="15"/>
      <c r="BP136" s="14"/>
      <c r="BQ136" s="14"/>
      <c r="BR136" s="15"/>
      <c r="BS136" s="14"/>
      <c r="BT136" s="14"/>
      <c r="BU136" s="15"/>
    </row>
    <row r="137" spans="1:73" s="28" customFormat="1" ht="31.5" x14ac:dyDescent="0.25">
      <c r="A137" s="79" t="s">
        <v>360</v>
      </c>
      <c r="B137" s="81">
        <f t="shared" si="59"/>
        <v>488039.19999999995</v>
      </c>
      <c r="C137" s="81">
        <f t="shared" si="60"/>
        <v>246617.91803000006</v>
      </c>
      <c r="D137" s="84">
        <f t="shared" ref="D137" si="94">C137/B137*100</f>
        <v>50.532399452748898</v>
      </c>
      <c r="E137" s="84">
        <f>SUM(E138:E148)</f>
        <v>750.8</v>
      </c>
      <c r="F137" s="84">
        <f t="shared" ref="F137:BN137" si="95">SUM(F138:F148)</f>
        <v>332.11122999999998</v>
      </c>
      <c r="G137" s="84">
        <f t="shared" si="63"/>
        <v>44.234314064997335</v>
      </c>
      <c r="H137" s="84">
        <f t="shared" si="95"/>
        <v>359.5</v>
      </c>
      <c r="I137" s="84">
        <f t="shared" si="95"/>
        <v>144.46355</v>
      </c>
      <c r="J137" s="84">
        <f t="shared" si="64"/>
        <v>40.184575799721834</v>
      </c>
      <c r="K137" s="84">
        <f t="shared" si="95"/>
        <v>7760.6</v>
      </c>
      <c r="L137" s="84">
        <f t="shared" si="95"/>
        <v>3584.1858399999996</v>
      </c>
      <c r="M137" s="84">
        <f t="shared" si="65"/>
        <v>46.184390897611003</v>
      </c>
      <c r="N137" s="84">
        <f t="shared" si="95"/>
        <v>102781.2</v>
      </c>
      <c r="O137" s="84">
        <f t="shared" si="95"/>
        <v>37809.590630000006</v>
      </c>
      <c r="P137" s="84">
        <f t="shared" si="19"/>
        <v>36.786484911637544</v>
      </c>
      <c r="Q137" s="84">
        <f t="shared" si="95"/>
        <v>565.4</v>
      </c>
      <c r="R137" s="84">
        <f t="shared" si="95"/>
        <v>0</v>
      </c>
      <c r="S137" s="84">
        <f t="shared" si="39"/>
        <v>0</v>
      </c>
      <c r="T137" s="84">
        <f t="shared" si="95"/>
        <v>6078.9</v>
      </c>
      <c r="U137" s="84">
        <f t="shared" si="95"/>
        <v>2581.6801800000003</v>
      </c>
      <c r="V137" s="84">
        <f t="shared" si="66"/>
        <v>42.469528697626224</v>
      </c>
      <c r="W137" s="84">
        <f t="shared" si="95"/>
        <v>269.3</v>
      </c>
      <c r="X137" s="84">
        <f t="shared" si="95"/>
        <v>110.77741999999999</v>
      </c>
      <c r="Y137" s="84">
        <f t="shared" si="67"/>
        <v>41.13532120311919</v>
      </c>
      <c r="Z137" s="84">
        <f t="shared" si="95"/>
        <v>329517.8</v>
      </c>
      <c r="AA137" s="84">
        <f t="shared" si="95"/>
        <v>180366.94052</v>
      </c>
      <c r="AB137" s="84">
        <f t="shared" si="68"/>
        <v>54.736630470341815</v>
      </c>
      <c r="AC137" s="84">
        <f t="shared" si="95"/>
        <v>930.8</v>
      </c>
      <c r="AD137" s="84">
        <f t="shared" si="95"/>
        <v>460.16674999999998</v>
      </c>
      <c r="AE137" s="82">
        <f t="shared" si="69"/>
        <v>49.437768586162441</v>
      </c>
      <c r="AF137" s="84">
        <f t="shared" si="95"/>
        <v>24.7</v>
      </c>
      <c r="AG137" s="84">
        <f t="shared" si="95"/>
        <v>0</v>
      </c>
      <c r="AH137" s="84">
        <f t="shared" si="70"/>
        <v>0</v>
      </c>
      <c r="AI137" s="84">
        <f t="shared" si="95"/>
        <v>620.5</v>
      </c>
      <c r="AJ137" s="84">
        <f t="shared" si="95"/>
        <v>277.94448</v>
      </c>
      <c r="AK137" s="84">
        <f t="shared" si="71"/>
        <v>44.793630942788077</v>
      </c>
      <c r="AL137" s="84">
        <f t="shared" si="95"/>
        <v>5495.2</v>
      </c>
      <c r="AM137" s="84">
        <f t="shared" si="95"/>
        <v>3292.8877699999998</v>
      </c>
      <c r="AN137" s="84">
        <f t="shared" si="72"/>
        <v>59.922983148929973</v>
      </c>
      <c r="AO137" s="84">
        <f t="shared" si="95"/>
        <v>620.5</v>
      </c>
      <c r="AP137" s="84">
        <f t="shared" si="95"/>
        <v>254.2465</v>
      </c>
      <c r="AQ137" s="84">
        <f t="shared" si="73"/>
        <v>40.974456083803382</v>
      </c>
      <c r="AR137" s="84">
        <f t="shared" si="95"/>
        <v>310.3</v>
      </c>
      <c r="AS137" s="84">
        <f t="shared" si="95"/>
        <v>149.65669</v>
      </c>
      <c r="AT137" s="84">
        <f t="shared" si="74"/>
        <v>48.229677731227845</v>
      </c>
      <c r="AU137" s="84">
        <f t="shared" si="95"/>
        <v>1853</v>
      </c>
      <c r="AV137" s="84">
        <f t="shared" si="95"/>
        <v>926.4</v>
      </c>
      <c r="AW137" s="84">
        <f t="shared" si="75"/>
        <v>49.994603345925526</v>
      </c>
      <c r="AX137" s="84">
        <f t="shared" si="95"/>
        <v>1241.2</v>
      </c>
      <c r="AY137" s="84">
        <f t="shared" si="95"/>
        <v>484.96335999999997</v>
      </c>
      <c r="AZ137" s="84">
        <f>AY137/AX137*100</f>
        <v>39.072136641959389</v>
      </c>
      <c r="BA137" s="84">
        <f t="shared" si="95"/>
        <v>1311.6000000000001</v>
      </c>
      <c r="BB137" s="84">
        <f t="shared" si="95"/>
        <v>518.90642000000003</v>
      </c>
      <c r="BC137" s="82">
        <f t="shared" ref="BC137" si="96">BB137/BA137*100</f>
        <v>39.562856053674899</v>
      </c>
      <c r="BD137" s="84">
        <f t="shared" si="95"/>
        <v>310.3</v>
      </c>
      <c r="BE137" s="84">
        <f t="shared" si="95"/>
        <v>147.92695999999998</v>
      </c>
      <c r="BF137" s="84">
        <f t="shared" si="77"/>
        <v>47.672239767966474</v>
      </c>
      <c r="BG137" s="84">
        <f t="shared" si="95"/>
        <v>310.3</v>
      </c>
      <c r="BH137" s="84">
        <f t="shared" si="95"/>
        <v>141.77357999999998</v>
      </c>
      <c r="BI137" s="84">
        <f t="shared" si="78"/>
        <v>45.689197550757321</v>
      </c>
      <c r="BJ137" s="84">
        <f t="shared" si="95"/>
        <v>26895.3</v>
      </c>
      <c r="BK137" s="84">
        <f t="shared" si="95"/>
        <v>15033.29615</v>
      </c>
      <c r="BL137" s="84">
        <f t="shared" si="31"/>
        <v>55.895625443850783</v>
      </c>
      <c r="BM137" s="84">
        <f t="shared" si="95"/>
        <v>32</v>
      </c>
      <c r="BN137" s="84">
        <f t="shared" si="95"/>
        <v>0</v>
      </c>
      <c r="BO137" s="84">
        <f t="shared" si="79"/>
        <v>0</v>
      </c>
      <c r="BP137" s="84"/>
      <c r="BQ137" s="84"/>
      <c r="BR137" s="84"/>
      <c r="BS137" s="84"/>
      <c r="BT137" s="84"/>
      <c r="BU137" s="84"/>
    </row>
    <row r="138" spans="1:73" s="12" customFormat="1" x14ac:dyDescent="0.25">
      <c r="A138" s="153" t="s">
        <v>359</v>
      </c>
      <c r="B138" s="50">
        <f t="shared" si="59"/>
        <v>486727.6</v>
      </c>
      <c r="C138" s="50">
        <f t="shared" si="60"/>
        <v>246099.01161000005</v>
      </c>
      <c r="D138" s="15">
        <f t="shared" si="0"/>
        <v>50.561959422477798</v>
      </c>
      <c r="E138" s="15">
        <v>750.8</v>
      </c>
      <c r="F138" s="15">
        <v>332.11122999999998</v>
      </c>
      <c r="G138" s="15">
        <f t="shared" si="63"/>
        <v>44.234314064997335</v>
      </c>
      <c r="H138" s="15">
        <v>359.5</v>
      </c>
      <c r="I138" s="15">
        <v>144.46355</v>
      </c>
      <c r="J138" s="15">
        <f t="shared" si="64"/>
        <v>40.184575799721834</v>
      </c>
      <c r="K138" s="15">
        <v>7760.6</v>
      </c>
      <c r="L138" s="15">
        <v>3584.1858399999996</v>
      </c>
      <c r="M138" s="15">
        <f t="shared" si="65"/>
        <v>46.184390897611003</v>
      </c>
      <c r="N138" s="15">
        <v>102781.2</v>
      </c>
      <c r="O138" s="15">
        <v>37809.590630000006</v>
      </c>
      <c r="P138" s="15">
        <f t="shared" si="19"/>
        <v>36.786484911637544</v>
      </c>
      <c r="Q138" s="15">
        <v>565.4</v>
      </c>
      <c r="R138" s="15"/>
      <c r="S138" s="15">
        <f t="shared" si="39"/>
        <v>0</v>
      </c>
      <c r="T138" s="15">
        <v>6078.9</v>
      </c>
      <c r="U138" s="15">
        <v>2581.6801800000003</v>
      </c>
      <c r="V138" s="15">
        <f t="shared" si="66"/>
        <v>42.469528697626224</v>
      </c>
      <c r="W138" s="15">
        <v>269.3</v>
      </c>
      <c r="X138" s="15">
        <v>110.77741999999999</v>
      </c>
      <c r="Y138" s="15">
        <f t="shared" si="67"/>
        <v>41.13532120311919</v>
      </c>
      <c r="Z138" s="15">
        <v>329517.8</v>
      </c>
      <c r="AA138" s="15">
        <v>180366.94052</v>
      </c>
      <c r="AB138" s="15">
        <f t="shared" si="68"/>
        <v>54.736630470341815</v>
      </c>
      <c r="AC138" s="15">
        <v>930.8</v>
      </c>
      <c r="AD138" s="15">
        <v>460.16674999999998</v>
      </c>
      <c r="AE138" s="14">
        <f t="shared" si="69"/>
        <v>49.437768586162441</v>
      </c>
      <c r="AF138" s="14">
        <v>24.7</v>
      </c>
      <c r="AG138" s="15"/>
      <c r="AH138" s="15">
        <f t="shared" si="70"/>
        <v>0</v>
      </c>
      <c r="AI138" s="15">
        <v>620.5</v>
      </c>
      <c r="AJ138" s="15">
        <v>277.94448</v>
      </c>
      <c r="AK138" s="15">
        <f t="shared" si="71"/>
        <v>44.793630942788077</v>
      </c>
      <c r="AL138" s="15">
        <v>5495.2</v>
      </c>
      <c r="AM138" s="15">
        <v>3292.8877699999998</v>
      </c>
      <c r="AN138" s="15">
        <f t="shared" si="72"/>
        <v>59.922983148929973</v>
      </c>
      <c r="AO138" s="15">
        <v>620.5</v>
      </c>
      <c r="AP138" s="15">
        <v>254.2465</v>
      </c>
      <c r="AQ138" s="15">
        <f t="shared" si="73"/>
        <v>40.974456083803382</v>
      </c>
      <c r="AR138" s="15">
        <v>310.3</v>
      </c>
      <c r="AS138" s="15">
        <v>149.65669</v>
      </c>
      <c r="AT138" s="15">
        <f t="shared" si="74"/>
        <v>48.229677731227845</v>
      </c>
      <c r="AU138" s="15">
        <v>1853</v>
      </c>
      <c r="AV138" s="15">
        <v>926.4</v>
      </c>
      <c r="AW138" s="15">
        <f t="shared" si="75"/>
        <v>49.994603345925526</v>
      </c>
      <c r="AX138" s="15">
        <v>1241.2</v>
      </c>
      <c r="AY138" s="15">
        <v>484.96335999999997</v>
      </c>
      <c r="AZ138" s="15">
        <f>AY138/AX138*100</f>
        <v>39.072136641959389</v>
      </c>
      <c r="BA138" s="15"/>
      <c r="BB138" s="15"/>
      <c r="BC138" s="14"/>
      <c r="BD138" s="15">
        <v>310.3</v>
      </c>
      <c r="BE138" s="15">
        <v>147.92695999999998</v>
      </c>
      <c r="BF138" s="15">
        <f t="shared" si="77"/>
        <v>47.672239767966474</v>
      </c>
      <c r="BG138" s="15">
        <v>310.3</v>
      </c>
      <c r="BH138" s="15">
        <v>141.77357999999998</v>
      </c>
      <c r="BI138" s="15">
        <f t="shared" si="78"/>
        <v>45.689197550757321</v>
      </c>
      <c r="BJ138" s="15">
        <v>26895.3</v>
      </c>
      <c r="BK138" s="15">
        <v>15033.29615</v>
      </c>
      <c r="BL138" s="15">
        <f t="shared" si="31"/>
        <v>55.895625443850783</v>
      </c>
      <c r="BM138" s="15">
        <v>32</v>
      </c>
      <c r="BN138" s="15">
        <v>0</v>
      </c>
      <c r="BO138" s="15">
        <f t="shared" si="79"/>
        <v>0</v>
      </c>
      <c r="BP138" s="15"/>
      <c r="BQ138" s="15"/>
      <c r="BR138" s="15"/>
      <c r="BS138" s="15"/>
      <c r="BT138" s="15"/>
      <c r="BU138" s="15"/>
    </row>
    <row r="139" spans="1:73" s="12" customFormat="1" x14ac:dyDescent="0.25">
      <c r="A139" s="154" t="s">
        <v>552</v>
      </c>
      <c r="B139" s="50">
        <f t="shared" si="59"/>
        <v>93.7</v>
      </c>
      <c r="C139" s="50">
        <f t="shared" si="60"/>
        <v>33.778199999999998</v>
      </c>
      <c r="D139" s="14">
        <f>C139/B139*100</f>
        <v>36.049306296691562</v>
      </c>
      <c r="E139" s="14"/>
      <c r="F139" s="14"/>
      <c r="G139" s="15"/>
      <c r="H139" s="14"/>
      <c r="I139" s="15"/>
      <c r="J139" s="15"/>
      <c r="K139" s="14"/>
      <c r="L139" s="15"/>
      <c r="M139" s="15"/>
      <c r="N139" s="15"/>
      <c r="O139" s="15"/>
      <c r="P139" s="15"/>
      <c r="Q139" s="14"/>
      <c r="R139" s="14"/>
      <c r="S139" s="15"/>
      <c r="T139" s="14"/>
      <c r="U139" s="14"/>
      <c r="V139" s="15"/>
      <c r="W139" s="14"/>
      <c r="X139" s="14"/>
      <c r="Y139" s="15"/>
      <c r="Z139" s="15"/>
      <c r="AA139" s="15"/>
      <c r="AB139" s="15"/>
      <c r="AC139" s="14"/>
      <c r="AD139" s="14"/>
      <c r="AE139" s="14"/>
      <c r="AF139" s="14"/>
      <c r="AG139" s="14"/>
      <c r="AH139" s="15"/>
      <c r="AI139" s="14"/>
      <c r="AJ139" s="14"/>
      <c r="AK139" s="15"/>
      <c r="AL139" s="14"/>
      <c r="AM139" s="14"/>
      <c r="AN139" s="15"/>
      <c r="AO139" s="14"/>
      <c r="AP139" s="14"/>
      <c r="AQ139" s="15"/>
      <c r="AR139" s="14"/>
      <c r="AS139" s="14"/>
      <c r="AT139" s="15"/>
      <c r="AU139" s="14"/>
      <c r="AV139" s="14"/>
      <c r="AW139" s="15"/>
      <c r="AX139" s="14"/>
      <c r="AY139" s="14"/>
      <c r="AZ139" s="14"/>
      <c r="BA139" s="14">
        <v>93.7</v>
      </c>
      <c r="BB139" s="14">
        <v>33.778199999999998</v>
      </c>
      <c r="BC139" s="14">
        <f>BB139/BA139*100</f>
        <v>36.049306296691562</v>
      </c>
      <c r="BD139" s="14"/>
      <c r="BE139" s="14"/>
      <c r="BF139" s="15"/>
      <c r="BG139" s="14"/>
      <c r="BH139" s="14"/>
      <c r="BI139" s="15"/>
      <c r="BJ139" s="14"/>
      <c r="BK139" s="14"/>
      <c r="BL139" s="14"/>
      <c r="BM139" s="14"/>
      <c r="BN139" s="14"/>
      <c r="BO139" s="15"/>
      <c r="BP139" s="14"/>
      <c r="BQ139" s="14"/>
      <c r="BR139" s="15"/>
      <c r="BS139" s="14"/>
      <c r="BT139" s="14"/>
      <c r="BU139" s="15"/>
    </row>
    <row r="140" spans="1:73" s="12" customFormat="1" x14ac:dyDescent="0.25">
      <c r="A140" s="154" t="s">
        <v>553</v>
      </c>
      <c r="B140" s="50">
        <f t="shared" si="59"/>
        <v>234.2</v>
      </c>
      <c r="C140" s="50">
        <f t="shared" si="60"/>
        <v>89.346100000000007</v>
      </c>
      <c r="D140" s="14">
        <f>C140/B140*100</f>
        <v>38.149487617421016</v>
      </c>
      <c r="E140" s="14"/>
      <c r="F140" s="14"/>
      <c r="G140" s="15"/>
      <c r="H140" s="14"/>
      <c r="I140" s="15"/>
      <c r="J140" s="15"/>
      <c r="K140" s="14"/>
      <c r="L140" s="15"/>
      <c r="M140" s="15"/>
      <c r="N140" s="15"/>
      <c r="O140" s="15"/>
      <c r="P140" s="15"/>
      <c r="Q140" s="14"/>
      <c r="R140" s="14"/>
      <c r="S140" s="15"/>
      <c r="T140" s="14"/>
      <c r="U140" s="14"/>
      <c r="V140" s="15"/>
      <c r="W140" s="14"/>
      <c r="X140" s="14"/>
      <c r="Y140" s="15"/>
      <c r="Z140" s="15"/>
      <c r="AA140" s="15"/>
      <c r="AB140" s="15"/>
      <c r="AC140" s="14"/>
      <c r="AD140" s="14"/>
      <c r="AE140" s="14"/>
      <c r="AF140" s="14"/>
      <c r="AG140" s="14"/>
      <c r="AH140" s="15"/>
      <c r="AI140" s="14"/>
      <c r="AJ140" s="14"/>
      <c r="AK140" s="15"/>
      <c r="AL140" s="14"/>
      <c r="AM140" s="14"/>
      <c r="AN140" s="15"/>
      <c r="AO140" s="14"/>
      <c r="AP140" s="14"/>
      <c r="AQ140" s="15"/>
      <c r="AR140" s="14"/>
      <c r="AS140" s="14"/>
      <c r="AT140" s="15"/>
      <c r="AU140" s="14"/>
      <c r="AV140" s="14"/>
      <c r="AW140" s="15"/>
      <c r="AX140" s="14"/>
      <c r="AY140" s="14"/>
      <c r="AZ140" s="14"/>
      <c r="BA140" s="14">
        <v>234.2</v>
      </c>
      <c r="BB140" s="14">
        <v>89.346100000000007</v>
      </c>
      <c r="BC140" s="14">
        <f>BB140/BA140*100</f>
        <v>38.149487617421016</v>
      </c>
      <c r="BD140" s="14"/>
      <c r="BE140" s="14"/>
      <c r="BF140" s="15"/>
      <c r="BG140" s="14"/>
      <c r="BH140" s="14"/>
      <c r="BI140" s="15"/>
      <c r="BJ140" s="14"/>
      <c r="BK140" s="14"/>
      <c r="BL140" s="14"/>
      <c r="BM140" s="14"/>
      <c r="BN140" s="14"/>
      <c r="BO140" s="15"/>
      <c r="BP140" s="14"/>
      <c r="BQ140" s="14"/>
      <c r="BR140" s="15"/>
      <c r="BS140" s="14"/>
      <c r="BT140" s="14"/>
      <c r="BU140" s="15"/>
    </row>
    <row r="141" spans="1:73" s="12" customFormat="1" x14ac:dyDescent="0.25">
      <c r="A141" s="154" t="s">
        <v>697</v>
      </c>
      <c r="B141" s="50">
        <f t="shared" si="59"/>
        <v>0</v>
      </c>
      <c r="C141" s="50">
        <f t="shared" si="60"/>
        <v>0</v>
      </c>
      <c r="D141" s="14"/>
      <c r="E141" s="14"/>
      <c r="F141" s="14"/>
      <c r="G141" s="15"/>
      <c r="H141" s="14"/>
      <c r="I141" s="15"/>
      <c r="J141" s="15"/>
      <c r="K141" s="14"/>
      <c r="L141" s="15"/>
      <c r="M141" s="15"/>
      <c r="N141" s="15"/>
      <c r="O141" s="15"/>
      <c r="P141" s="15"/>
      <c r="Q141" s="14"/>
      <c r="R141" s="14"/>
      <c r="S141" s="15"/>
      <c r="T141" s="14"/>
      <c r="U141" s="14"/>
      <c r="V141" s="15"/>
      <c r="W141" s="14"/>
      <c r="X141" s="14"/>
      <c r="Y141" s="15"/>
      <c r="Z141" s="15"/>
      <c r="AA141" s="15"/>
      <c r="AB141" s="15"/>
      <c r="AC141" s="14"/>
      <c r="AD141" s="14"/>
      <c r="AE141" s="14"/>
      <c r="AF141" s="14"/>
      <c r="AG141" s="14"/>
      <c r="AH141" s="15"/>
      <c r="AI141" s="14"/>
      <c r="AJ141" s="14"/>
      <c r="AK141" s="15"/>
      <c r="AL141" s="14"/>
      <c r="AM141" s="14"/>
      <c r="AN141" s="15"/>
      <c r="AO141" s="14"/>
      <c r="AP141" s="14"/>
      <c r="AQ141" s="15"/>
      <c r="AR141" s="14"/>
      <c r="AS141" s="14"/>
      <c r="AT141" s="15"/>
      <c r="AU141" s="14"/>
      <c r="AV141" s="14"/>
      <c r="AW141" s="15"/>
      <c r="AX141" s="14"/>
      <c r="AY141" s="14"/>
      <c r="AZ141" s="14"/>
      <c r="BA141" s="14"/>
      <c r="BB141" s="14"/>
      <c r="BC141" s="14"/>
      <c r="BD141" s="14"/>
      <c r="BE141" s="14"/>
      <c r="BF141" s="15"/>
      <c r="BG141" s="14"/>
      <c r="BH141" s="14"/>
      <c r="BI141" s="15"/>
      <c r="BJ141" s="14"/>
      <c r="BK141" s="14"/>
      <c r="BL141" s="14"/>
      <c r="BM141" s="14"/>
      <c r="BN141" s="14"/>
      <c r="BO141" s="15"/>
      <c r="BP141" s="14"/>
      <c r="BQ141" s="14"/>
      <c r="BR141" s="15"/>
      <c r="BS141" s="14"/>
      <c r="BT141" s="14"/>
      <c r="BU141" s="15"/>
    </row>
    <row r="142" spans="1:73" s="12" customFormat="1" x14ac:dyDescent="0.25">
      <c r="A142" s="154" t="s">
        <v>554</v>
      </c>
      <c r="B142" s="50">
        <f t="shared" si="59"/>
        <v>93.7</v>
      </c>
      <c r="C142" s="50">
        <f t="shared" si="60"/>
        <v>36.138949999999994</v>
      </c>
      <c r="D142" s="14">
        <f t="shared" ref="D142:D147" si="97">C142/B142*100</f>
        <v>38.568783351120587</v>
      </c>
      <c r="E142" s="14"/>
      <c r="F142" s="14"/>
      <c r="G142" s="15"/>
      <c r="H142" s="14"/>
      <c r="I142" s="15"/>
      <c r="J142" s="15"/>
      <c r="K142" s="14"/>
      <c r="L142" s="15"/>
      <c r="M142" s="15"/>
      <c r="N142" s="15"/>
      <c r="O142" s="15"/>
      <c r="P142" s="15"/>
      <c r="Q142" s="14"/>
      <c r="R142" s="14"/>
      <c r="S142" s="15"/>
      <c r="T142" s="14"/>
      <c r="U142" s="14"/>
      <c r="V142" s="15"/>
      <c r="W142" s="14"/>
      <c r="X142" s="14"/>
      <c r="Y142" s="15"/>
      <c r="Z142" s="15"/>
      <c r="AA142" s="15"/>
      <c r="AB142" s="15"/>
      <c r="AC142" s="14"/>
      <c r="AD142" s="14"/>
      <c r="AE142" s="14"/>
      <c r="AF142" s="14"/>
      <c r="AG142" s="14"/>
      <c r="AH142" s="15"/>
      <c r="AI142" s="14"/>
      <c r="AJ142" s="14"/>
      <c r="AK142" s="15"/>
      <c r="AL142" s="14"/>
      <c r="AM142" s="14"/>
      <c r="AN142" s="15"/>
      <c r="AO142" s="14"/>
      <c r="AP142" s="14"/>
      <c r="AQ142" s="15"/>
      <c r="AR142" s="14"/>
      <c r="AS142" s="14"/>
      <c r="AT142" s="15"/>
      <c r="AU142" s="14"/>
      <c r="AV142" s="14"/>
      <c r="AW142" s="15"/>
      <c r="AX142" s="14"/>
      <c r="AY142" s="14"/>
      <c r="AZ142" s="14"/>
      <c r="BA142" s="14">
        <v>93.7</v>
      </c>
      <c r="BB142" s="14">
        <v>36.138949999999994</v>
      </c>
      <c r="BC142" s="14">
        <f t="shared" ref="BC142:BC147" si="98">BB142/BA142*100</f>
        <v>38.568783351120587</v>
      </c>
      <c r="BD142" s="14"/>
      <c r="BE142" s="14"/>
      <c r="BF142" s="15"/>
      <c r="BG142" s="14"/>
      <c r="BH142" s="14"/>
      <c r="BI142" s="15"/>
      <c r="BJ142" s="14"/>
      <c r="BK142" s="14"/>
      <c r="BL142" s="14"/>
      <c r="BM142" s="14"/>
      <c r="BN142" s="14"/>
      <c r="BO142" s="15"/>
      <c r="BP142" s="14"/>
      <c r="BQ142" s="14"/>
      <c r="BR142" s="15"/>
      <c r="BS142" s="14"/>
      <c r="BT142" s="14"/>
      <c r="BU142" s="15"/>
    </row>
    <row r="143" spans="1:73" s="12" customFormat="1" x14ac:dyDescent="0.25">
      <c r="A143" s="154" t="s">
        <v>555</v>
      </c>
      <c r="B143" s="50">
        <f t="shared" ref="B143:B206" si="99">E143+H143+K143+N143+Q143+T143+W143+Z143+AC143+AF143+AI143+AL143+AO143+AR143+AU143+AX143+BA143+BD143+BG143+BJ143+BM143+BP143+BS143</f>
        <v>93.7</v>
      </c>
      <c r="C143" s="50">
        <f t="shared" ref="C143:C206" si="100">F143+I143+L143+O143+R143+U143+X143+AA143+AD143+AG143+AJ143+AM143+AP143+AS143+AV143+AY143+BB143+BE143+BH143+BK143+BN143+BQ143+BT143</f>
        <v>36.231139999999996</v>
      </c>
      <c r="D143" s="14">
        <f t="shared" si="97"/>
        <v>38.667171824973309</v>
      </c>
      <c r="E143" s="14"/>
      <c r="F143" s="14"/>
      <c r="G143" s="15"/>
      <c r="H143" s="14"/>
      <c r="I143" s="15"/>
      <c r="J143" s="15"/>
      <c r="K143" s="14"/>
      <c r="L143" s="15"/>
      <c r="M143" s="15"/>
      <c r="N143" s="15"/>
      <c r="O143" s="15"/>
      <c r="P143" s="15"/>
      <c r="Q143" s="14"/>
      <c r="R143" s="14"/>
      <c r="S143" s="15"/>
      <c r="T143" s="14"/>
      <c r="U143" s="14"/>
      <c r="V143" s="15"/>
      <c r="W143" s="14"/>
      <c r="X143" s="14"/>
      <c r="Y143" s="15"/>
      <c r="Z143" s="15"/>
      <c r="AA143" s="15"/>
      <c r="AB143" s="15"/>
      <c r="AC143" s="14"/>
      <c r="AD143" s="14"/>
      <c r="AE143" s="14"/>
      <c r="AF143" s="14"/>
      <c r="AG143" s="14"/>
      <c r="AH143" s="15"/>
      <c r="AI143" s="14"/>
      <c r="AJ143" s="14"/>
      <c r="AK143" s="15"/>
      <c r="AL143" s="14"/>
      <c r="AM143" s="14"/>
      <c r="AN143" s="15"/>
      <c r="AO143" s="14"/>
      <c r="AP143" s="14"/>
      <c r="AQ143" s="15"/>
      <c r="AR143" s="14"/>
      <c r="AS143" s="14"/>
      <c r="AT143" s="15"/>
      <c r="AU143" s="14"/>
      <c r="AV143" s="14"/>
      <c r="AW143" s="15"/>
      <c r="AX143" s="14"/>
      <c r="AY143" s="14"/>
      <c r="AZ143" s="14"/>
      <c r="BA143" s="14">
        <v>93.7</v>
      </c>
      <c r="BB143" s="14">
        <v>36.231139999999996</v>
      </c>
      <c r="BC143" s="14">
        <f t="shared" si="98"/>
        <v>38.667171824973309</v>
      </c>
      <c r="BD143" s="14"/>
      <c r="BE143" s="14"/>
      <c r="BF143" s="15"/>
      <c r="BG143" s="14"/>
      <c r="BH143" s="14"/>
      <c r="BI143" s="15"/>
      <c r="BJ143" s="14"/>
      <c r="BK143" s="14"/>
      <c r="BL143" s="14"/>
      <c r="BM143" s="14"/>
      <c r="BN143" s="14"/>
      <c r="BO143" s="15"/>
      <c r="BP143" s="14"/>
      <c r="BQ143" s="14"/>
      <c r="BR143" s="15"/>
      <c r="BS143" s="14"/>
      <c r="BT143" s="14"/>
      <c r="BU143" s="15"/>
    </row>
    <row r="144" spans="1:73" s="12" customFormat="1" x14ac:dyDescent="0.25">
      <c r="A144" s="154" t="s">
        <v>556</v>
      </c>
      <c r="B144" s="50">
        <f t="shared" si="99"/>
        <v>93.7</v>
      </c>
      <c r="C144" s="50">
        <f t="shared" si="100"/>
        <v>38.301859999999998</v>
      </c>
      <c r="D144" s="14">
        <f t="shared" si="97"/>
        <v>40.877118463180359</v>
      </c>
      <c r="E144" s="14"/>
      <c r="F144" s="14"/>
      <c r="G144" s="15"/>
      <c r="H144" s="14"/>
      <c r="I144" s="15"/>
      <c r="J144" s="15"/>
      <c r="K144" s="14"/>
      <c r="L144" s="15"/>
      <c r="M144" s="15"/>
      <c r="N144" s="15"/>
      <c r="O144" s="15"/>
      <c r="P144" s="15"/>
      <c r="Q144" s="14"/>
      <c r="R144" s="14"/>
      <c r="S144" s="15"/>
      <c r="T144" s="14"/>
      <c r="U144" s="14"/>
      <c r="V144" s="15"/>
      <c r="W144" s="14"/>
      <c r="X144" s="14"/>
      <c r="Y144" s="15"/>
      <c r="Z144" s="15"/>
      <c r="AA144" s="15"/>
      <c r="AB144" s="15"/>
      <c r="AC144" s="14"/>
      <c r="AD144" s="14"/>
      <c r="AE144" s="14"/>
      <c r="AF144" s="14"/>
      <c r="AG144" s="14"/>
      <c r="AH144" s="15"/>
      <c r="AI144" s="14"/>
      <c r="AJ144" s="14"/>
      <c r="AK144" s="15"/>
      <c r="AL144" s="14"/>
      <c r="AM144" s="14"/>
      <c r="AN144" s="15"/>
      <c r="AO144" s="14"/>
      <c r="AP144" s="14"/>
      <c r="AQ144" s="15"/>
      <c r="AR144" s="14"/>
      <c r="AS144" s="14"/>
      <c r="AT144" s="15"/>
      <c r="AU144" s="14"/>
      <c r="AV144" s="14"/>
      <c r="AW144" s="15"/>
      <c r="AX144" s="14"/>
      <c r="AY144" s="14"/>
      <c r="AZ144" s="14"/>
      <c r="BA144" s="14">
        <v>93.7</v>
      </c>
      <c r="BB144" s="14">
        <v>38.301859999999998</v>
      </c>
      <c r="BC144" s="14">
        <f t="shared" si="98"/>
        <v>40.877118463180359</v>
      </c>
      <c r="BD144" s="14"/>
      <c r="BE144" s="14"/>
      <c r="BF144" s="15"/>
      <c r="BG144" s="14"/>
      <c r="BH144" s="14"/>
      <c r="BI144" s="15"/>
      <c r="BJ144" s="14"/>
      <c r="BK144" s="14"/>
      <c r="BL144" s="14"/>
      <c r="BM144" s="14"/>
      <c r="BN144" s="14"/>
      <c r="BO144" s="15"/>
      <c r="BP144" s="14"/>
      <c r="BQ144" s="14"/>
      <c r="BR144" s="15"/>
      <c r="BS144" s="14"/>
      <c r="BT144" s="14"/>
      <c r="BU144" s="15"/>
    </row>
    <row r="145" spans="1:73" s="12" customFormat="1" x14ac:dyDescent="0.25">
      <c r="A145" s="154" t="s">
        <v>557</v>
      </c>
      <c r="B145" s="50">
        <f t="shared" si="99"/>
        <v>234.2</v>
      </c>
      <c r="C145" s="50">
        <f t="shared" si="100"/>
        <v>94.170270000000002</v>
      </c>
      <c r="D145" s="14">
        <f t="shared" si="97"/>
        <v>40.209338172502143</v>
      </c>
      <c r="E145" s="14"/>
      <c r="F145" s="14"/>
      <c r="G145" s="15"/>
      <c r="H145" s="14"/>
      <c r="I145" s="15"/>
      <c r="J145" s="15"/>
      <c r="K145" s="14"/>
      <c r="L145" s="15"/>
      <c r="M145" s="15"/>
      <c r="N145" s="15"/>
      <c r="O145" s="15"/>
      <c r="P145" s="15"/>
      <c r="Q145" s="14"/>
      <c r="R145" s="14"/>
      <c r="S145" s="15"/>
      <c r="T145" s="14"/>
      <c r="U145" s="14"/>
      <c r="V145" s="15"/>
      <c r="W145" s="14"/>
      <c r="X145" s="14"/>
      <c r="Y145" s="15"/>
      <c r="Z145" s="15"/>
      <c r="AA145" s="15"/>
      <c r="AB145" s="15"/>
      <c r="AC145" s="14"/>
      <c r="AD145" s="14"/>
      <c r="AE145" s="14"/>
      <c r="AF145" s="14"/>
      <c r="AG145" s="14"/>
      <c r="AH145" s="15"/>
      <c r="AI145" s="14"/>
      <c r="AJ145" s="14"/>
      <c r="AK145" s="15"/>
      <c r="AL145" s="14"/>
      <c r="AM145" s="14"/>
      <c r="AN145" s="15"/>
      <c r="AO145" s="14"/>
      <c r="AP145" s="14"/>
      <c r="AQ145" s="15"/>
      <c r="AR145" s="14"/>
      <c r="AS145" s="14"/>
      <c r="AT145" s="15"/>
      <c r="AU145" s="14"/>
      <c r="AV145" s="14"/>
      <c r="AW145" s="15"/>
      <c r="AX145" s="14"/>
      <c r="AY145" s="14"/>
      <c r="AZ145" s="14"/>
      <c r="BA145" s="14">
        <v>234.2</v>
      </c>
      <c r="BB145" s="14">
        <v>94.170270000000002</v>
      </c>
      <c r="BC145" s="14">
        <f t="shared" si="98"/>
        <v>40.209338172502143</v>
      </c>
      <c r="BD145" s="14"/>
      <c r="BE145" s="14"/>
      <c r="BF145" s="15"/>
      <c r="BG145" s="14"/>
      <c r="BH145" s="14"/>
      <c r="BI145" s="15"/>
      <c r="BJ145" s="14"/>
      <c r="BK145" s="14"/>
      <c r="BL145" s="14"/>
      <c r="BM145" s="14"/>
      <c r="BN145" s="14"/>
      <c r="BO145" s="15"/>
      <c r="BP145" s="14"/>
      <c r="BQ145" s="14"/>
      <c r="BR145" s="15"/>
      <c r="BS145" s="14"/>
      <c r="BT145" s="14"/>
      <c r="BU145" s="15"/>
    </row>
    <row r="146" spans="1:73" s="12" customFormat="1" x14ac:dyDescent="0.25">
      <c r="A146" s="154" t="s">
        <v>558</v>
      </c>
      <c r="B146" s="50">
        <f t="shared" si="99"/>
        <v>234.2</v>
      </c>
      <c r="C146" s="50">
        <f t="shared" si="100"/>
        <v>98.08954</v>
      </c>
      <c r="D146" s="14">
        <f t="shared" si="97"/>
        <v>41.882809564474812</v>
      </c>
      <c r="E146" s="14"/>
      <c r="F146" s="14"/>
      <c r="G146" s="15"/>
      <c r="H146" s="14"/>
      <c r="I146" s="15"/>
      <c r="J146" s="15"/>
      <c r="K146" s="14"/>
      <c r="L146" s="15"/>
      <c r="M146" s="15"/>
      <c r="N146" s="15"/>
      <c r="O146" s="15"/>
      <c r="P146" s="15"/>
      <c r="Q146" s="14"/>
      <c r="R146" s="14"/>
      <c r="S146" s="15"/>
      <c r="T146" s="14"/>
      <c r="U146" s="14"/>
      <c r="V146" s="15"/>
      <c r="W146" s="14"/>
      <c r="X146" s="14"/>
      <c r="Y146" s="15"/>
      <c r="Z146" s="15"/>
      <c r="AA146" s="15"/>
      <c r="AB146" s="15"/>
      <c r="AC146" s="14"/>
      <c r="AD146" s="14"/>
      <c r="AE146" s="14"/>
      <c r="AF146" s="14"/>
      <c r="AG146" s="14"/>
      <c r="AH146" s="15"/>
      <c r="AI146" s="14"/>
      <c r="AJ146" s="14"/>
      <c r="AK146" s="15"/>
      <c r="AL146" s="14"/>
      <c r="AM146" s="14"/>
      <c r="AN146" s="15"/>
      <c r="AO146" s="14"/>
      <c r="AP146" s="14"/>
      <c r="AQ146" s="15"/>
      <c r="AR146" s="14"/>
      <c r="AS146" s="14"/>
      <c r="AT146" s="15"/>
      <c r="AU146" s="14"/>
      <c r="AV146" s="14"/>
      <c r="AW146" s="15"/>
      <c r="AX146" s="14"/>
      <c r="AY146" s="14"/>
      <c r="AZ146" s="14"/>
      <c r="BA146" s="14">
        <v>234.2</v>
      </c>
      <c r="BB146" s="14">
        <v>98.08954</v>
      </c>
      <c r="BC146" s="14">
        <f t="shared" si="98"/>
        <v>41.882809564474812</v>
      </c>
      <c r="BD146" s="14"/>
      <c r="BE146" s="14"/>
      <c r="BF146" s="15"/>
      <c r="BG146" s="14"/>
      <c r="BH146" s="14"/>
      <c r="BI146" s="15"/>
      <c r="BJ146" s="14"/>
      <c r="BK146" s="14"/>
      <c r="BL146" s="14"/>
      <c r="BM146" s="14"/>
      <c r="BN146" s="14"/>
      <c r="BO146" s="15"/>
      <c r="BP146" s="14"/>
      <c r="BQ146" s="14"/>
      <c r="BR146" s="15"/>
      <c r="BS146" s="14"/>
      <c r="BT146" s="14"/>
      <c r="BU146" s="15"/>
    </row>
    <row r="147" spans="1:73" s="12" customFormat="1" x14ac:dyDescent="0.25">
      <c r="A147" s="154" t="s">
        <v>559</v>
      </c>
      <c r="B147" s="50">
        <f t="shared" si="99"/>
        <v>234.2</v>
      </c>
      <c r="C147" s="50">
        <f t="shared" si="100"/>
        <v>92.850359999999995</v>
      </c>
      <c r="D147" s="14">
        <f t="shared" si="97"/>
        <v>39.645755764304013</v>
      </c>
      <c r="E147" s="14"/>
      <c r="F147" s="14"/>
      <c r="G147" s="15"/>
      <c r="H147" s="14"/>
      <c r="I147" s="15"/>
      <c r="J147" s="15"/>
      <c r="K147" s="14"/>
      <c r="L147" s="15"/>
      <c r="M147" s="15"/>
      <c r="N147" s="15"/>
      <c r="O147" s="15"/>
      <c r="P147" s="15"/>
      <c r="Q147" s="14"/>
      <c r="R147" s="14"/>
      <c r="S147" s="15"/>
      <c r="T147" s="14"/>
      <c r="U147" s="14"/>
      <c r="V147" s="15"/>
      <c r="W147" s="14"/>
      <c r="X147" s="14"/>
      <c r="Y147" s="15"/>
      <c r="Z147" s="15"/>
      <c r="AA147" s="15"/>
      <c r="AB147" s="15"/>
      <c r="AC147" s="14"/>
      <c r="AD147" s="14"/>
      <c r="AE147" s="14"/>
      <c r="AF147" s="14"/>
      <c r="AG147" s="14"/>
      <c r="AH147" s="15"/>
      <c r="AI147" s="14"/>
      <c r="AJ147" s="14"/>
      <c r="AK147" s="15"/>
      <c r="AL147" s="14"/>
      <c r="AM147" s="14"/>
      <c r="AN147" s="15"/>
      <c r="AO147" s="14"/>
      <c r="AP147" s="14"/>
      <c r="AQ147" s="15"/>
      <c r="AR147" s="14"/>
      <c r="AS147" s="14"/>
      <c r="AT147" s="15"/>
      <c r="AU147" s="14"/>
      <c r="AV147" s="14"/>
      <c r="AW147" s="15"/>
      <c r="AX147" s="14"/>
      <c r="AY147" s="14"/>
      <c r="AZ147" s="14"/>
      <c r="BA147" s="14">
        <v>234.2</v>
      </c>
      <c r="BB147" s="14">
        <v>92.850359999999995</v>
      </c>
      <c r="BC147" s="14">
        <f t="shared" si="98"/>
        <v>39.645755764304013</v>
      </c>
      <c r="BD147" s="14"/>
      <c r="BE147" s="14"/>
      <c r="BF147" s="15"/>
      <c r="BG147" s="14"/>
      <c r="BH147" s="14"/>
      <c r="BI147" s="15"/>
      <c r="BJ147" s="14"/>
      <c r="BK147" s="14"/>
      <c r="BL147" s="14"/>
      <c r="BM147" s="14"/>
      <c r="BN147" s="14"/>
      <c r="BO147" s="15"/>
      <c r="BP147" s="14"/>
      <c r="BQ147" s="14"/>
      <c r="BR147" s="15"/>
      <c r="BS147" s="14"/>
      <c r="BT147" s="14"/>
      <c r="BU147" s="15"/>
    </row>
    <row r="148" spans="1:73" s="12" customFormat="1" x14ac:dyDescent="0.25">
      <c r="A148" s="154" t="s">
        <v>698</v>
      </c>
      <c r="B148" s="50">
        <f t="shared" si="99"/>
        <v>0</v>
      </c>
      <c r="C148" s="50">
        <f t="shared" si="100"/>
        <v>0</v>
      </c>
      <c r="D148" s="14"/>
      <c r="E148" s="14"/>
      <c r="F148" s="14"/>
      <c r="G148" s="15"/>
      <c r="H148" s="14"/>
      <c r="I148" s="15"/>
      <c r="J148" s="15"/>
      <c r="K148" s="14"/>
      <c r="L148" s="15"/>
      <c r="M148" s="15"/>
      <c r="N148" s="15"/>
      <c r="O148" s="15"/>
      <c r="P148" s="15"/>
      <c r="Q148" s="14"/>
      <c r="R148" s="14"/>
      <c r="S148" s="15"/>
      <c r="T148" s="14"/>
      <c r="U148" s="14"/>
      <c r="V148" s="15"/>
      <c r="W148" s="14"/>
      <c r="X148" s="14"/>
      <c r="Y148" s="15"/>
      <c r="Z148" s="15"/>
      <c r="AA148" s="15"/>
      <c r="AB148" s="15"/>
      <c r="AC148" s="14"/>
      <c r="AD148" s="14"/>
      <c r="AE148" s="14"/>
      <c r="AF148" s="14"/>
      <c r="AG148" s="14"/>
      <c r="AH148" s="15"/>
      <c r="AI148" s="14"/>
      <c r="AJ148" s="14"/>
      <c r="AK148" s="15"/>
      <c r="AL148" s="14"/>
      <c r="AM148" s="14"/>
      <c r="AN148" s="15"/>
      <c r="AO148" s="14"/>
      <c r="AP148" s="14"/>
      <c r="AQ148" s="15"/>
      <c r="AR148" s="14"/>
      <c r="AS148" s="14"/>
      <c r="AT148" s="15"/>
      <c r="AU148" s="14"/>
      <c r="AV148" s="14"/>
      <c r="AW148" s="15"/>
      <c r="AX148" s="14"/>
      <c r="AY148" s="14"/>
      <c r="AZ148" s="14"/>
      <c r="BA148" s="14"/>
      <c r="BB148" s="14"/>
      <c r="BC148" s="14"/>
      <c r="BD148" s="14"/>
      <c r="BE148" s="14"/>
      <c r="BF148" s="15"/>
      <c r="BG148" s="14"/>
      <c r="BH148" s="14"/>
      <c r="BI148" s="15"/>
      <c r="BJ148" s="14"/>
      <c r="BK148" s="14"/>
      <c r="BL148" s="14"/>
      <c r="BM148" s="14"/>
      <c r="BN148" s="14"/>
      <c r="BO148" s="15"/>
      <c r="BP148" s="14"/>
      <c r="BQ148" s="14"/>
      <c r="BR148" s="15"/>
      <c r="BS148" s="14"/>
      <c r="BT148" s="14"/>
      <c r="BU148" s="15"/>
    </row>
    <row r="149" spans="1:73" s="28" customFormat="1" ht="31.5" x14ac:dyDescent="0.25">
      <c r="A149" s="78" t="s">
        <v>364</v>
      </c>
      <c r="B149" s="81">
        <f t="shared" si="99"/>
        <v>183447.09999999992</v>
      </c>
      <c r="C149" s="81">
        <f t="shared" si="100"/>
        <v>120962.46540000003</v>
      </c>
      <c r="D149" s="84">
        <f t="shared" ref="D149" si="101">C149/B149*100</f>
        <v>65.938608677924094</v>
      </c>
      <c r="E149" s="84">
        <f>SUM(E150:E159)</f>
        <v>992.5</v>
      </c>
      <c r="F149" s="84">
        <f t="shared" ref="F149:BN149" si="102">SUM(F150:F159)</f>
        <v>337.83078</v>
      </c>
      <c r="G149" s="84">
        <f t="shared" ref="G149:G202" si="103">F149/E149*100</f>
        <v>34.038365743073044</v>
      </c>
      <c r="H149" s="84">
        <f t="shared" si="102"/>
        <v>134.30000000000001</v>
      </c>
      <c r="I149" s="84">
        <f t="shared" si="102"/>
        <v>52.258389999999999</v>
      </c>
      <c r="J149" s="84">
        <f t="shared" ref="J149:J202" si="104">I149/H149*100</f>
        <v>38.911682799702156</v>
      </c>
      <c r="K149" s="84">
        <f t="shared" si="102"/>
        <v>2711.6</v>
      </c>
      <c r="L149" s="84">
        <f t="shared" si="102"/>
        <v>1191.79829</v>
      </c>
      <c r="M149" s="84">
        <f t="shared" ref="M149:M202" si="105">L149/K149*100</f>
        <v>43.951847248856765</v>
      </c>
      <c r="N149" s="84">
        <f t="shared" si="102"/>
        <v>30889.8</v>
      </c>
      <c r="O149" s="84">
        <f t="shared" si="102"/>
        <v>18275.446010000003</v>
      </c>
      <c r="P149" s="84">
        <f t="shared" si="19"/>
        <v>59.163367875479942</v>
      </c>
      <c r="Q149" s="84">
        <f t="shared" si="102"/>
        <v>263.60000000000002</v>
      </c>
      <c r="R149" s="84">
        <f t="shared" si="102"/>
        <v>0</v>
      </c>
      <c r="S149" s="84">
        <f t="shared" si="39"/>
        <v>0</v>
      </c>
      <c r="T149" s="84">
        <f t="shared" si="102"/>
        <v>2995.9</v>
      </c>
      <c r="U149" s="84">
        <f t="shared" si="102"/>
        <v>1404.1257800000001</v>
      </c>
      <c r="V149" s="84">
        <f t="shared" ref="V149:V202" si="106">U149/T149*100</f>
        <v>46.868245936112693</v>
      </c>
      <c r="W149" s="84">
        <f t="shared" si="102"/>
        <v>107.7</v>
      </c>
      <c r="X149" s="84">
        <f t="shared" si="102"/>
        <v>43.003910000000005</v>
      </c>
      <c r="Y149" s="84">
        <f t="shared" ref="Y149:Y202" si="107">X149/W149*100</f>
        <v>39.929350046425263</v>
      </c>
      <c r="Z149" s="84">
        <f t="shared" si="102"/>
        <v>128383.2</v>
      </c>
      <c r="AA149" s="84">
        <f t="shared" si="102"/>
        <v>90783.788010000004</v>
      </c>
      <c r="AB149" s="84">
        <f t="shared" ref="AB149:AB202" si="108">AA149/Z149*100</f>
        <v>70.713136929130911</v>
      </c>
      <c r="AC149" s="84">
        <f t="shared" si="102"/>
        <v>310.3</v>
      </c>
      <c r="AD149" s="84">
        <f t="shared" si="102"/>
        <v>110.40767</v>
      </c>
      <c r="AE149" s="82">
        <f t="shared" ref="AE149:AE202" si="109">AD149/AC149*100</f>
        <v>35.580944247502416</v>
      </c>
      <c r="AF149" s="84">
        <f t="shared" si="102"/>
        <v>0</v>
      </c>
      <c r="AG149" s="84">
        <f t="shared" si="102"/>
        <v>0</v>
      </c>
      <c r="AH149" s="84"/>
      <c r="AI149" s="84">
        <f t="shared" si="102"/>
        <v>310.3</v>
      </c>
      <c r="AJ149" s="84">
        <f t="shared" si="102"/>
        <v>123.01327999999999</v>
      </c>
      <c r="AK149" s="84">
        <f t="shared" ref="AK149:AK202" si="110">AJ149/AI149*100</f>
        <v>39.643338704479532</v>
      </c>
      <c r="AL149" s="84">
        <f t="shared" si="102"/>
        <v>506.2</v>
      </c>
      <c r="AM149" s="84">
        <f t="shared" si="102"/>
        <v>148.76411999999999</v>
      </c>
      <c r="AN149" s="84">
        <f t="shared" ref="AN149:AN202" si="111">AM149/AL149*100</f>
        <v>29.388407743974714</v>
      </c>
      <c r="AO149" s="84">
        <f t="shared" si="102"/>
        <v>310.3</v>
      </c>
      <c r="AP149" s="84">
        <f t="shared" si="102"/>
        <v>104.51157000000001</v>
      </c>
      <c r="AQ149" s="84">
        <f t="shared" ref="AQ149:AQ202" si="112">AP149/AO149*100</f>
        <v>33.680815339993551</v>
      </c>
      <c r="AR149" s="84">
        <f t="shared" si="102"/>
        <v>310.3</v>
      </c>
      <c r="AS149" s="84">
        <f t="shared" si="102"/>
        <v>143.10574</v>
      </c>
      <c r="AT149" s="84">
        <f t="shared" ref="AT149:AT202" si="113">AS149/AR149*100</f>
        <v>46.118511118272636</v>
      </c>
      <c r="AU149" s="84">
        <f t="shared" si="102"/>
        <v>697.2</v>
      </c>
      <c r="AV149" s="84">
        <f t="shared" si="102"/>
        <v>348.6</v>
      </c>
      <c r="AW149" s="84">
        <f t="shared" ref="AW149:AW202" si="114">AV149/AU149*100</f>
        <v>50</v>
      </c>
      <c r="AX149" s="84">
        <f t="shared" si="102"/>
        <v>0</v>
      </c>
      <c r="AY149" s="84">
        <f t="shared" si="102"/>
        <v>0</v>
      </c>
      <c r="AZ149" s="84">
        <f t="shared" si="102"/>
        <v>0</v>
      </c>
      <c r="BA149" s="84">
        <f t="shared" si="102"/>
        <v>1358.5000000000002</v>
      </c>
      <c r="BB149" s="84">
        <f t="shared" si="102"/>
        <v>543.53746000000001</v>
      </c>
      <c r="BC149" s="82">
        <f t="shared" ref="BC149:BC157" si="115">BB149/BA149*100</f>
        <v>40.010118513065876</v>
      </c>
      <c r="BD149" s="84">
        <f t="shared" si="102"/>
        <v>310.3</v>
      </c>
      <c r="BE149" s="84">
        <f t="shared" si="102"/>
        <v>133.76249999999999</v>
      </c>
      <c r="BF149" s="84">
        <f t="shared" ref="BF149:BF202" si="116">BE149/BD149*100</f>
        <v>43.107476635514011</v>
      </c>
      <c r="BG149" s="84">
        <f t="shared" si="102"/>
        <v>310.3</v>
      </c>
      <c r="BH149" s="84">
        <f t="shared" si="102"/>
        <v>97.52834</v>
      </c>
      <c r="BI149" s="84">
        <f t="shared" ref="BI149:BI202" si="117">BH149/BG149*100</f>
        <v>31.430338382210763</v>
      </c>
      <c r="BJ149" s="84">
        <f t="shared" si="102"/>
        <v>12083.4</v>
      </c>
      <c r="BK149" s="84">
        <f t="shared" si="102"/>
        <v>7120.9835499999999</v>
      </c>
      <c r="BL149" s="84">
        <f t="shared" si="31"/>
        <v>58.931952513365445</v>
      </c>
      <c r="BM149" s="84">
        <f t="shared" si="102"/>
        <v>461.4</v>
      </c>
      <c r="BN149" s="84">
        <f t="shared" si="102"/>
        <v>0</v>
      </c>
      <c r="BO149" s="84">
        <f t="shared" ref="BO149:BO202" si="118">BN149/BM149*100</f>
        <v>0</v>
      </c>
      <c r="BP149" s="84"/>
      <c r="BQ149" s="84"/>
      <c r="BR149" s="84"/>
      <c r="BS149" s="84"/>
      <c r="BT149" s="84"/>
      <c r="BU149" s="84"/>
    </row>
    <row r="150" spans="1:73" s="12" customFormat="1" ht="31.5" x14ac:dyDescent="0.25">
      <c r="A150" s="153" t="s">
        <v>363</v>
      </c>
      <c r="B150" s="50">
        <f t="shared" si="99"/>
        <v>182088.59999999992</v>
      </c>
      <c r="C150" s="50">
        <f t="shared" si="100"/>
        <v>120418.92794000002</v>
      </c>
      <c r="D150" s="15">
        <f t="shared" si="0"/>
        <v>66.132052165813832</v>
      </c>
      <c r="E150" s="15">
        <v>992.5</v>
      </c>
      <c r="F150" s="15">
        <v>337.83078</v>
      </c>
      <c r="G150" s="15">
        <f t="shared" si="103"/>
        <v>34.038365743073044</v>
      </c>
      <c r="H150" s="15">
        <v>134.30000000000001</v>
      </c>
      <c r="I150" s="15">
        <v>52.258389999999999</v>
      </c>
      <c r="J150" s="15">
        <f t="shared" si="104"/>
        <v>38.911682799702156</v>
      </c>
      <c r="K150" s="15">
        <v>2711.6</v>
      </c>
      <c r="L150" s="15">
        <v>1191.79829</v>
      </c>
      <c r="M150" s="15">
        <f t="shared" si="105"/>
        <v>43.951847248856765</v>
      </c>
      <c r="N150" s="15">
        <v>30889.8</v>
      </c>
      <c r="O150" s="15">
        <v>18275.446010000003</v>
      </c>
      <c r="P150" s="15">
        <f t="shared" si="19"/>
        <v>59.163367875479942</v>
      </c>
      <c r="Q150" s="15">
        <v>263.60000000000002</v>
      </c>
      <c r="R150" s="15"/>
      <c r="S150" s="15">
        <f t="shared" si="39"/>
        <v>0</v>
      </c>
      <c r="T150" s="15">
        <v>2995.9</v>
      </c>
      <c r="U150" s="15">
        <v>1404.1257800000001</v>
      </c>
      <c r="V150" s="15">
        <f t="shared" si="106"/>
        <v>46.868245936112693</v>
      </c>
      <c r="W150" s="15">
        <v>107.7</v>
      </c>
      <c r="X150" s="15">
        <v>43.003910000000005</v>
      </c>
      <c r="Y150" s="15">
        <f t="shared" si="107"/>
        <v>39.929350046425263</v>
      </c>
      <c r="Z150" s="15">
        <v>128383.2</v>
      </c>
      <c r="AA150" s="15">
        <v>90783.788010000004</v>
      </c>
      <c r="AB150" s="15">
        <f t="shared" si="108"/>
        <v>70.713136929130911</v>
      </c>
      <c r="AC150" s="15">
        <v>310.3</v>
      </c>
      <c r="AD150" s="15">
        <v>110.40767</v>
      </c>
      <c r="AE150" s="14">
        <f t="shared" si="109"/>
        <v>35.580944247502416</v>
      </c>
      <c r="AF150" s="14"/>
      <c r="AG150" s="15"/>
      <c r="AH150" s="15"/>
      <c r="AI150" s="15">
        <v>310.3</v>
      </c>
      <c r="AJ150" s="15">
        <v>123.01327999999999</v>
      </c>
      <c r="AK150" s="15">
        <f t="shared" si="110"/>
        <v>39.643338704479532</v>
      </c>
      <c r="AL150" s="15">
        <v>506.2</v>
      </c>
      <c r="AM150" s="15">
        <v>148.76411999999999</v>
      </c>
      <c r="AN150" s="15">
        <f t="shared" si="111"/>
        <v>29.388407743974714</v>
      </c>
      <c r="AO150" s="15">
        <v>310.3</v>
      </c>
      <c r="AP150" s="15">
        <v>104.51157000000001</v>
      </c>
      <c r="AQ150" s="15">
        <f t="shared" si="112"/>
        <v>33.680815339993551</v>
      </c>
      <c r="AR150" s="15">
        <v>310.3</v>
      </c>
      <c r="AS150" s="15">
        <v>143.10574</v>
      </c>
      <c r="AT150" s="15">
        <f t="shared" si="113"/>
        <v>46.118511118272636</v>
      </c>
      <c r="AU150" s="15">
        <v>697.2</v>
      </c>
      <c r="AV150" s="15">
        <v>348.6</v>
      </c>
      <c r="AW150" s="15">
        <f t="shared" si="114"/>
        <v>50</v>
      </c>
      <c r="AX150" s="15"/>
      <c r="AY150" s="15"/>
      <c r="AZ150" s="15"/>
      <c r="BA150" s="15"/>
      <c r="BB150" s="15"/>
      <c r="BC150" s="14"/>
      <c r="BD150" s="15">
        <v>310.3</v>
      </c>
      <c r="BE150" s="15">
        <v>133.76249999999999</v>
      </c>
      <c r="BF150" s="15">
        <f t="shared" si="116"/>
        <v>43.107476635514011</v>
      </c>
      <c r="BG150" s="15">
        <v>310.3</v>
      </c>
      <c r="BH150" s="15">
        <v>97.52834</v>
      </c>
      <c r="BI150" s="15">
        <f t="shared" si="117"/>
        <v>31.430338382210763</v>
      </c>
      <c r="BJ150" s="15">
        <v>12083.4</v>
      </c>
      <c r="BK150" s="15">
        <v>7120.9835499999999</v>
      </c>
      <c r="BL150" s="15">
        <f t="shared" si="31"/>
        <v>58.931952513365445</v>
      </c>
      <c r="BM150" s="15">
        <v>461.4</v>
      </c>
      <c r="BN150" s="15">
        <v>0</v>
      </c>
      <c r="BO150" s="15">
        <f t="shared" si="118"/>
        <v>0</v>
      </c>
      <c r="BP150" s="15"/>
      <c r="BQ150" s="15"/>
      <c r="BR150" s="15"/>
      <c r="BS150" s="15"/>
      <c r="BT150" s="15"/>
      <c r="BU150" s="15"/>
    </row>
    <row r="151" spans="1:73" s="12" customFormat="1" x14ac:dyDescent="0.25">
      <c r="A151" s="154" t="s">
        <v>560</v>
      </c>
      <c r="B151" s="50">
        <f t="shared" si="99"/>
        <v>93.7</v>
      </c>
      <c r="C151" s="50">
        <f t="shared" si="100"/>
        <v>35.86835</v>
      </c>
      <c r="D151" s="14">
        <f t="shared" ref="D151:D159" si="119">C151/B151*100</f>
        <v>38.279989327641402</v>
      </c>
      <c r="E151" s="14"/>
      <c r="F151" s="14"/>
      <c r="G151" s="15"/>
      <c r="H151" s="14"/>
      <c r="I151" s="14"/>
      <c r="J151" s="15"/>
      <c r="K151" s="14"/>
      <c r="L151" s="14"/>
      <c r="M151" s="15"/>
      <c r="N151" s="14"/>
      <c r="O151" s="14"/>
      <c r="P151" s="15"/>
      <c r="Q151" s="14"/>
      <c r="R151" s="14"/>
      <c r="S151" s="14"/>
      <c r="T151" s="14"/>
      <c r="U151" s="14"/>
      <c r="V151" s="15"/>
      <c r="W151" s="14"/>
      <c r="X151" s="14"/>
      <c r="Y151" s="15"/>
      <c r="Z151" s="14"/>
      <c r="AA151" s="14"/>
      <c r="AB151" s="15"/>
      <c r="AC151" s="14"/>
      <c r="AD151" s="14"/>
      <c r="AE151" s="14"/>
      <c r="AF151" s="14"/>
      <c r="AG151" s="14"/>
      <c r="AH151" s="15"/>
      <c r="AI151" s="14"/>
      <c r="AJ151" s="14"/>
      <c r="AK151" s="15"/>
      <c r="AL151" s="14"/>
      <c r="AM151" s="14"/>
      <c r="AN151" s="15"/>
      <c r="AO151" s="14"/>
      <c r="AP151" s="14"/>
      <c r="AQ151" s="15"/>
      <c r="AR151" s="14"/>
      <c r="AS151" s="14"/>
      <c r="AT151" s="15"/>
      <c r="AU151" s="14"/>
      <c r="AV151" s="14"/>
      <c r="AW151" s="15"/>
      <c r="AX151" s="14"/>
      <c r="AY151" s="14"/>
      <c r="AZ151" s="14"/>
      <c r="BA151" s="14">
        <v>93.7</v>
      </c>
      <c r="BB151" s="14">
        <v>35.86835</v>
      </c>
      <c r="BC151" s="14">
        <f t="shared" si="115"/>
        <v>38.279989327641402</v>
      </c>
      <c r="BD151" s="14"/>
      <c r="BE151" s="14"/>
      <c r="BF151" s="15"/>
      <c r="BG151" s="14"/>
      <c r="BH151" s="14"/>
      <c r="BI151" s="15"/>
      <c r="BJ151" s="14"/>
      <c r="BK151" s="14"/>
      <c r="BL151" s="15"/>
      <c r="BM151" s="14"/>
      <c r="BN151" s="14"/>
      <c r="BO151" s="15"/>
      <c r="BP151" s="14"/>
      <c r="BQ151" s="14"/>
      <c r="BR151" s="15"/>
      <c r="BS151" s="14"/>
      <c r="BT151" s="14"/>
      <c r="BU151" s="15"/>
    </row>
    <row r="152" spans="1:73" s="12" customFormat="1" x14ac:dyDescent="0.25">
      <c r="A152" s="154" t="s">
        <v>561</v>
      </c>
      <c r="B152" s="50">
        <f t="shared" si="99"/>
        <v>234.2</v>
      </c>
      <c r="C152" s="50">
        <f t="shared" si="100"/>
        <v>89.671890000000005</v>
      </c>
      <c r="D152" s="14">
        <f t="shared" si="119"/>
        <v>38.288595217762598</v>
      </c>
      <c r="E152" s="14"/>
      <c r="F152" s="14"/>
      <c r="G152" s="15"/>
      <c r="H152" s="14"/>
      <c r="I152" s="14"/>
      <c r="J152" s="15"/>
      <c r="K152" s="14"/>
      <c r="L152" s="14"/>
      <c r="M152" s="15"/>
      <c r="N152" s="14"/>
      <c r="O152" s="14"/>
      <c r="P152" s="15"/>
      <c r="Q152" s="14"/>
      <c r="R152" s="14"/>
      <c r="S152" s="14"/>
      <c r="T152" s="14"/>
      <c r="U152" s="14"/>
      <c r="V152" s="15"/>
      <c r="W152" s="14"/>
      <c r="X152" s="14"/>
      <c r="Y152" s="15"/>
      <c r="Z152" s="14"/>
      <c r="AA152" s="14"/>
      <c r="AB152" s="15"/>
      <c r="AC152" s="14"/>
      <c r="AD152" s="14"/>
      <c r="AE152" s="14"/>
      <c r="AF152" s="14"/>
      <c r="AG152" s="14"/>
      <c r="AH152" s="15"/>
      <c r="AI152" s="14"/>
      <c r="AJ152" s="14"/>
      <c r="AK152" s="15"/>
      <c r="AL152" s="14"/>
      <c r="AM152" s="14"/>
      <c r="AN152" s="15"/>
      <c r="AO152" s="14"/>
      <c r="AP152" s="14"/>
      <c r="AQ152" s="15"/>
      <c r="AR152" s="14"/>
      <c r="AS152" s="14"/>
      <c r="AT152" s="15"/>
      <c r="AU152" s="14"/>
      <c r="AV152" s="14"/>
      <c r="AW152" s="15"/>
      <c r="AX152" s="14"/>
      <c r="AY152" s="14"/>
      <c r="AZ152" s="14"/>
      <c r="BA152" s="14">
        <v>234.2</v>
      </c>
      <c r="BB152" s="14">
        <v>89.671890000000005</v>
      </c>
      <c r="BC152" s="14">
        <f t="shared" si="115"/>
        <v>38.288595217762598</v>
      </c>
      <c r="BD152" s="14"/>
      <c r="BE152" s="14"/>
      <c r="BF152" s="15"/>
      <c r="BG152" s="14"/>
      <c r="BH152" s="14"/>
      <c r="BI152" s="15"/>
      <c r="BJ152" s="14"/>
      <c r="BK152" s="14"/>
      <c r="BL152" s="15"/>
      <c r="BM152" s="14"/>
      <c r="BN152" s="14"/>
      <c r="BO152" s="15"/>
      <c r="BP152" s="14"/>
      <c r="BQ152" s="14"/>
      <c r="BR152" s="15"/>
      <c r="BS152" s="14"/>
      <c r="BT152" s="14"/>
      <c r="BU152" s="15"/>
    </row>
    <row r="153" spans="1:73" s="12" customFormat="1" x14ac:dyDescent="0.25">
      <c r="A153" s="154" t="s">
        <v>562</v>
      </c>
      <c r="B153" s="50">
        <f t="shared" si="99"/>
        <v>93.7</v>
      </c>
      <c r="C153" s="50">
        <f t="shared" si="100"/>
        <v>35.86835</v>
      </c>
      <c r="D153" s="14">
        <f t="shared" si="119"/>
        <v>38.279989327641402</v>
      </c>
      <c r="E153" s="14"/>
      <c r="F153" s="14"/>
      <c r="G153" s="15"/>
      <c r="H153" s="14"/>
      <c r="I153" s="14"/>
      <c r="J153" s="15"/>
      <c r="K153" s="14"/>
      <c r="L153" s="14"/>
      <c r="M153" s="15"/>
      <c r="N153" s="14"/>
      <c r="O153" s="14"/>
      <c r="P153" s="15"/>
      <c r="Q153" s="14"/>
      <c r="R153" s="14"/>
      <c r="S153" s="14"/>
      <c r="T153" s="14"/>
      <c r="U153" s="14"/>
      <c r="V153" s="15"/>
      <c r="W153" s="14"/>
      <c r="X153" s="14"/>
      <c r="Y153" s="15"/>
      <c r="Z153" s="14"/>
      <c r="AA153" s="14"/>
      <c r="AB153" s="15"/>
      <c r="AC153" s="14"/>
      <c r="AD153" s="14"/>
      <c r="AE153" s="14"/>
      <c r="AF153" s="14"/>
      <c r="AG153" s="14"/>
      <c r="AH153" s="15"/>
      <c r="AI153" s="14"/>
      <c r="AJ153" s="14"/>
      <c r="AK153" s="15"/>
      <c r="AL153" s="14"/>
      <c r="AM153" s="14"/>
      <c r="AN153" s="15"/>
      <c r="AO153" s="14"/>
      <c r="AP153" s="14"/>
      <c r="AQ153" s="15"/>
      <c r="AR153" s="14"/>
      <c r="AS153" s="14"/>
      <c r="AT153" s="15"/>
      <c r="AU153" s="14"/>
      <c r="AV153" s="14"/>
      <c r="AW153" s="15"/>
      <c r="AX153" s="14"/>
      <c r="AY153" s="14"/>
      <c r="AZ153" s="14"/>
      <c r="BA153" s="14">
        <v>93.7</v>
      </c>
      <c r="BB153" s="14">
        <v>35.86835</v>
      </c>
      <c r="BC153" s="14">
        <f t="shared" si="115"/>
        <v>38.279989327641402</v>
      </c>
      <c r="BD153" s="14"/>
      <c r="BE153" s="14"/>
      <c r="BF153" s="15"/>
      <c r="BG153" s="14"/>
      <c r="BH153" s="14"/>
      <c r="BI153" s="15"/>
      <c r="BJ153" s="14"/>
      <c r="BK153" s="14"/>
      <c r="BL153" s="15"/>
      <c r="BM153" s="14"/>
      <c r="BN153" s="14"/>
      <c r="BO153" s="15"/>
      <c r="BP153" s="14"/>
      <c r="BQ153" s="14"/>
      <c r="BR153" s="15"/>
      <c r="BS153" s="14"/>
      <c r="BT153" s="14"/>
      <c r="BU153" s="15"/>
    </row>
    <row r="154" spans="1:73" s="12" customFormat="1" x14ac:dyDescent="0.25">
      <c r="A154" s="154" t="s">
        <v>361</v>
      </c>
      <c r="B154" s="50">
        <f t="shared" si="99"/>
        <v>468.4</v>
      </c>
      <c r="C154" s="50">
        <f t="shared" si="100"/>
        <v>202.78712999999999</v>
      </c>
      <c r="D154" s="14">
        <f t="shared" si="119"/>
        <v>43.293580273270713</v>
      </c>
      <c r="E154" s="14"/>
      <c r="F154" s="14"/>
      <c r="G154" s="15"/>
      <c r="H154" s="14"/>
      <c r="I154" s="14"/>
      <c r="J154" s="15"/>
      <c r="K154" s="14"/>
      <c r="L154" s="14"/>
      <c r="M154" s="15"/>
      <c r="N154" s="14"/>
      <c r="O154" s="14"/>
      <c r="P154" s="15"/>
      <c r="Q154" s="14"/>
      <c r="R154" s="14"/>
      <c r="S154" s="14"/>
      <c r="T154" s="14"/>
      <c r="U154" s="14"/>
      <c r="V154" s="15"/>
      <c r="W154" s="14"/>
      <c r="X154" s="14"/>
      <c r="Y154" s="15"/>
      <c r="Z154" s="14"/>
      <c r="AA154" s="14"/>
      <c r="AB154" s="15"/>
      <c r="AC154" s="14"/>
      <c r="AD154" s="14"/>
      <c r="AE154" s="14"/>
      <c r="AF154" s="14"/>
      <c r="AG154" s="14"/>
      <c r="AH154" s="15"/>
      <c r="AI154" s="14"/>
      <c r="AJ154" s="14"/>
      <c r="AK154" s="15"/>
      <c r="AL154" s="14"/>
      <c r="AM154" s="14"/>
      <c r="AN154" s="15"/>
      <c r="AO154" s="14"/>
      <c r="AP154" s="14"/>
      <c r="AQ154" s="15"/>
      <c r="AR154" s="14"/>
      <c r="AS154" s="14"/>
      <c r="AT154" s="15"/>
      <c r="AU154" s="14"/>
      <c r="AV154" s="14"/>
      <c r="AW154" s="15"/>
      <c r="AX154" s="14"/>
      <c r="AY154" s="14"/>
      <c r="AZ154" s="14"/>
      <c r="BA154" s="14">
        <v>468.4</v>
      </c>
      <c r="BB154" s="14">
        <v>202.78712999999999</v>
      </c>
      <c r="BC154" s="14">
        <f t="shared" si="115"/>
        <v>43.293580273270713</v>
      </c>
      <c r="BD154" s="14"/>
      <c r="BE154" s="14"/>
      <c r="BF154" s="15"/>
      <c r="BG154" s="14"/>
      <c r="BH154" s="14"/>
      <c r="BI154" s="15"/>
      <c r="BJ154" s="14"/>
      <c r="BK154" s="14"/>
      <c r="BL154" s="15"/>
      <c r="BM154" s="14"/>
      <c r="BN154" s="14"/>
      <c r="BO154" s="15"/>
      <c r="BP154" s="14"/>
      <c r="BQ154" s="14"/>
      <c r="BR154" s="15"/>
      <c r="BS154" s="14"/>
      <c r="BT154" s="14"/>
      <c r="BU154" s="15"/>
    </row>
    <row r="155" spans="1:73" s="12" customFormat="1" x14ac:dyDescent="0.25">
      <c r="A155" s="154" t="s">
        <v>563</v>
      </c>
      <c r="B155" s="50">
        <f t="shared" si="99"/>
        <v>93.7</v>
      </c>
      <c r="C155" s="50">
        <f t="shared" si="100"/>
        <v>35.86833</v>
      </c>
      <c r="D155" s="14">
        <f t="shared" si="119"/>
        <v>38.279967982924227</v>
      </c>
      <c r="E155" s="14"/>
      <c r="F155" s="14"/>
      <c r="G155" s="15"/>
      <c r="H155" s="14"/>
      <c r="I155" s="14"/>
      <c r="J155" s="15"/>
      <c r="K155" s="14"/>
      <c r="L155" s="14"/>
      <c r="M155" s="15"/>
      <c r="N155" s="14"/>
      <c r="O155" s="14"/>
      <c r="P155" s="15"/>
      <c r="Q155" s="14"/>
      <c r="R155" s="14"/>
      <c r="S155" s="14"/>
      <c r="T155" s="14"/>
      <c r="U155" s="14"/>
      <c r="V155" s="15"/>
      <c r="W155" s="14"/>
      <c r="X155" s="14"/>
      <c r="Y155" s="15"/>
      <c r="Z155" s="14"/>
      <c r="AA155" s="14"/>
      <c r="AB155" s="15"/>
      <c r="AC155" s="14"/>
      <c r="AD155" s="14"/>
      <c r="AE155" s="14"/>
      <c r="AF155" s="14"/>
      <c r="AG155" s="14"/>
      <c r="AH155" s="15"/>
      <c r="AI155" s="14"/>
      <c r="AJ155" s="14"/>
      <c r="AK155" s="15"/>
      <c r="AL155" s="14"/>
      <c r="AM155" s="14"/>
      <c r="AN155" s="15"/>
      <c r="AO155" s="14"/>
      <c r="AP155" s="14"/>
      <c r="AQ155" s="15"/>
      <c r="AR155" s="14"/>
      <c r="AS155" s="14"/>
      <c r="AT155" s="15"/>
      <c r="AU155" s="14"/>
      <c r="AV155" s="14"/>
      <c r="AW155" s="15"/>
      <c r="AX155" s="14"/>
      <c r="AY155" s="14"/>
      <c r="AZ155" s="14"/>
      <c r="BA155" s="14">
        <v>93.7</v>
      </c>
      <c r="BB155" s="14">
        <v>35.86833</v>
      </c>
      <c r="BC155" s="14">
        <f t="shared" si="115"/>
        <v>38.279967982924227</v>
      </c>
      <c r="BD155" s="14"/>
      <c r="BE155" s="14"/>
      <c r="BF155" s="15"/>
      <c r="BG155" s="14"/>
      <c r="BH155" s="14"/>
      <c r="BI155" s="15"/>
      <c r="BJ155" s="14"/>
      <c r="BK155" s="14"/>
      <c r="BL155" s="15"/>
      <c r="BM155" s="14"/>
      <c r="BN155" s="14"/>
      <c r="BO155" s="15"/>
      <c r="BP155" s="14"/>
      <c r="BQ155" s="14"/>
      <c r="BR155" s="15"/>
      <c r="BS155" s="14"/>
      <c r="BT155" s="14"/>
      <c r="BU155" s="15"/>
    </row>
    <row r="156" spans="1:73" s="12" customFormat="1" x14ac:dyDescent="0.25">
      <c r="A156" s="154" t="s">
        <v>564</v>
      </c>
      <c r="B156" s="50">
        <f t="shared" si="99"/>
        <v>93.7</v>
      </c>
      <c r="C156" s="50">
        <f t="shared" si="100"/>
        <v>35.86835</v>
      </c>
      <c r="D156" s="14">
        <f t="shared" si="119"/>
        <v>38.279989327641402</v>
      </c>
      <c r="E156" s="14"/>
      <c r="F156" s="14"/>
      <c r="G156" s="15"/>
      <c r="H156" s="14"/>
      <c r="I156" s="14"/>
      <c r="J156" s="15"/>
      <c r="K156" s="14"/>
      <c r="L156" s="14"/>
      <c r="M156" s="15"/>
      <c r="N156" s="14"/>
      <c r="O156" s="14"/>
      <c r="P156" s="15"/>
      <c r="Q156" s="14"/>
      <c r="R156" s="14"/>
      <c r="S156" s="14"/>
      <c r="T156" s="14"/>
      <c r="U156" s="14"/>
      <c r="V156" s="15"/>
      <c r="W156" s="14"/>
      <c r="X156" s="14"/>
      <c r="Y156" s="15"/>
      <c r="Z156" s="14"/>
      <c r="AA156" s="14"/>
      <c r="AB156" s="15"/>
      <c r="AC156" s="14"/>
      <c r="AD156" s="14"/>
      <c r="AE156" s="14"/>
      <c r="AF156" s="14"/>
      <c r="AG156" s="14"/>
      <c r="AH156" s="15"/>
      <c r="AI156" s="14"/>
      <c r="AJ156" s="14"/>
      <c r="AK156" s="15"/>
      <c r="AL156" s="14"/>
      <c r="AM156" s="14"/>
      <c r="AN156" s="15"/>
      <c r="AO156" s="14"/>
      <c r="AP156" s="14"/>
      <c r="AQ156" s="15"/>
      <c r="AR156" s="14"/>
      <c r="AS156" s="14"/>
      <c r="AT156" s="15"/>
      <c r="AU156" s="14"/>
      <c r="AV156" s="14"/>
      <c r="AW156" s="15"/>
      <c r="AX156" s="14"/>
      <c r="AY156" s="14"/>
      <c r="AZ156" s="14"/>
      <c r="BA156" s="14">
        <v>93.7</v>
      </c>
      <c r="BB156" s="14">
        <v>35.86835</v>
      </c>
      <c r="BC156" s="14">
        <f t="shared" si="115"/>
        <v>38.279989327641402</v>
      </c>
      <c r="BD156" s="14"/>
      <c r="BE156" s="14"/>
      <c r="BF156" s="15"/>
      <c r="BG156" s="14"/>
      <c r="BH156" s="14"/>
      <c r="BI156" s="15"/>
      <c r="BJ156" s="14"/>
      <c r="BK156" s="14"/>
      <c r="BL156" s="15"/>
      <c r="BM156" s="14"/>
      <c r="BN156" s="14"/>
      <c r="BO156" s="15"/>
      <c r="BP156" s="14"/>
      <c r="BQ156" s="14"/>
      <c r="BR156" s="15"/>
      <c r="BS156" s="14"/>
      <c r="BT156" s="14"/>
      <c r="BU156" s="15"/>
    </row>
    <row r="157" spans="1:73" s="12" customFormat="1" x14ac:dyDescent="0.25">
      <c r="A157" s="154" t="s">
        <v>566</v>
      </c>
      <c r="B157" s="50">
        <f t="shared" si="99"/>
        <v>93.7</v>
      </c>
      <c r="C157" s="50">
        <f t="shared" si="100"/>
        <v>35.86833</v>
      </c>
      <c r="D157" s="14">
        <f t="shared" si="119"/>
        <v>38.279967982924227</v>
      </c>
      <c r="E157" s="14"/>
      <c r="F157" s="14"/>
      <c r="G157" s="15"/>
      <c r="H157" s="14"/>
      <c r="I157" s="14"/>
      <c r="J157" s="15"/>
      <c r="K157" s="14"/>
      <c r="L157" s="14"/>
      <c r="M157" s="15"/>
      <c r="N157" s="14"/>
      <c r="O157" s="14"/>
      <c r="P157" s="15"/>
      <c r="Q157" s="14"/>
      <c r="R157" s="14"/>
      <c r="S157" s="14"/>
      <c r="T157" s="14"/>
      <c r="U157" s="14"/>
      <c r="V157" s="15"/>
      <c r="W157" s="14"/>
      <c r="X157" s="14"/>
      <c r="Y157" s="15"/>
      <c r="Z157" s="14"/>
      <c r="AA157" s="14"/>
      <c r="AB157" s="15"/>
      <c r="AC157" s="14"/>
      <c r="AD157" s="14"/>
      <c r="AE157" s="14"/>
      <c r="AF157" s="14"/>
      <c r="AG157" s="14"/>
      <c r="AH157" s="15"/>
      <c r="AI157" s="14"/>
      <c r="AJ157" s="14"/>
      <c r="AK157" s="15"/>
      <c r="AL157" s="14"/>
      <c r="AM157" s="14"/>
      <c r="AN157" s="15"/>
      <c r="AO157" s="14"/>
      <c r="AP157" s="14"/>
      <c r="AQ157" s="15"/>
      <c r="AR157" s="14"/>
      <c r="AS157" s="14"/>
      <c r="AT157" s="15"/>
      <c r="AU157" s="14"/>
      <c r="AV157" s="14"/>
      <c r="AW157" s="15"/>
      <c r="AX157" s="14"/>
      <c r="AY157" s="14"/>
      <c r="AZ157" s="14"/>
      <c r="BA157" s="14">
        <v>93.7</v>
      </c>
      <c r="BB157" s="14">
        <v>35.86833</v>
      </c>
      <c r="BC157" s="14">
        <f t="shared" si="115"/>
        <v>38.279967982924227</v>
      </c>
      <c r="BD157" s="14"/>
      <c r="BE157" s="14"/>
      <c r="BF157" s="15"/>
      <c r="BG157" s="14"/>
      <c r="BH157" s="14"/>
      <c r="BI157" s="15"/>
      <c r="BJ157" s="14"/>
      <c r="BK157" s="14"/>
      <c r="BL157" s="15"/>
      <c r="BM157" s="14"/>
      <c r="BN157" s="14"/>
      <c r="BO157" s="15"/>
      <c r="BP157" s="14"/>
      <c r="BQ157" s="14"/>
      <c r="BR157" s="15"/>
      <c r="BS157" s="14"/>
      <c r="BT157" s="14"/>
      <c r="BU157" s="15"/>
    </row>
    <row r="158" spans="1:73" s="12" customFormat="1" x14ac:dyDescent="0.25">
      <c r="A158" s="154" t="s">
        <v>565</v>
      </c>
      <c r="B158" s="50">
        <f t="shared" si="99"/>
        <v>93.7</v>
      </c>
      <c r="C158" s="50">
        <f t="shared" si="100"/>
        <v>35.868379999999995</v>
      </c>
      <c r="D158" s="14">
        <f t="shared" si="119"/>
        <v>38.280021344717177</v>
      </c>
      <c r="E158" s="14"/>
      <c r="F158" s="14"/>
      <c r="G158" s="15"/>
      <c r="H158" s="14"/>
      <c r="I158" s="14"/>
      <c r="J158" s="15"/>
      <c r="K158" s="14"/>
      <c r="L158" s="14"/>
      <c r="M158" s="15"/>
      <c r="N158" s="14"/>
      <c r="O158" s="14"/>
      <c r="P158" s="15"/>
      <c r="Q158" s="14"/>
      <c r="R158" s="14"/>
      <c r="S158" s="14"/>
      <c r="T158" s="14"/>
      <c r="U158" s="14"/>
      <c r="V158" s="15"/>
      <c r="W158" s="14"/>
      <c r="X158" s="14"/>
      <c r="Y158" s="15"/>
      <c r="Z158" s="14"/>
      <c r="AA158" s="14"/>
      <c r="AB158" s="15"/>
      <c r="AC158" s="14"/>
      <c r="AD158" s="14"/>
      <c r="AE158" s="14"/>
      <c r="AF158" s="14"/>
      <c r="AG158" s="14"/>
      <c r="AH158" s="15"/>
      <c r="AI158" s="14"/>
      <c r="AJ158" s="14"/>
      <c r="AK158" s="15"/>
      <c r="AL158" s="14"/>
      <c r="AM158" s="14"/>
      <c r="AN158" s="15"/>
      <c r="AO158" s="14"/>
      <c r="AP158" s="14"/>
      <c r="AQ158" s="15"/>
      <c r="AR158" s="14"/>
      <c r="AS158" s="14"/>
      <c r="AT158" s="15"/>
      <c r="AU158" s="14"/>
      <c r="AV158" s="14"/>
      <c r="AW158" s="15"/>
      <c r="AX158" s="14"/>
      <c r="AY158" s="14"/>
      <c r="AZ158" s="14"/>
      <c r="BA158" s="14">
        <v>93.7</v>
      </c>
      <c r="BB158" s="14">
        <v>35.868379999999995</v>
      </c>
      <c r="BC158" s="14">
        <f>BB158/BA158*100</f>
        <v>38.280021344717177</v>
      </c>
      <c r="BD158" s="14"/>
      <c r="BE158" s="14"/>
      <c r="BF158" s="15"/>
      <c r="BG158" s="14"/>
      <c r="BH158" s="14"/>
      <c r="BI158" s="15"/>
      <c r="BJ158" s="14"/>
      <c r="BK158" s="14"/>
      <c r="BL158" s="15"/>
      <c r="BM158" s="14"/>
      <c r="BN158" s="14"/>
      <c r="BO158" s="15"/>
      <c r="BP158" s="14"/>
      <c r="BQ158" s="14"/>
      <c r="BR158" s="15"/>
      <c r="BS158" s="14"/>
      <c r="BT158" s="14"/>
      <c r="BU158" s="15"/>
    </row>
    <row r="159" spans="1:73" s="12" customFormat="1" x14ac:dyDescent="0.25">
      <c r="A159" s="154" t="s">
        <v>362</v>
      </c>
      <c r="B159" s="50">
        <f t="shared" si="99"/>
        <v>93.7</v>
      </c>
      <c r="C159" s="50">
        <f t="shared" si="100"/>
        <v>35.86835</v>
      </c>
      <c r="D159" s="14">
        <f t="shared" si="119"/>
        <v>38.279989327641402</v>
      </c>
      <c r="E159" s="14"/>
      <c r="F159" s="14"/>
      <c r="G159" s="15"/>
      <c r="H159" s="14"/>
      <c r="I159" s="14"/>
      <c r="J159" s="15"/>
      <c r="K159" s="14"/>
      <c r="L159" s="14"/>
      <c r="M159" s="15"/>
      <c r="N159" s="14"/>
      <c r="O159" s="14"/>
      <c r="P159" s="15"/>
      <c r="Q159" s="14"/>
      <c r="R159" s="14"/>
      <c r="S159" s="14"/>
      <c r="T159" s="14"/>
      <c r="U159" s="14"/>
      <c r="V159" s="15"/>
      <c r="W159" s="14"/>
      <c r="X159" s="14"/>
      <c r="Y159" s="15"/>
      <c r="Z159" s="14"/>
      <c r="AA159" s="14"/>
      <c r="AB159" s="15"/>
      <c r="AC159" s="14"/>
      <c r="AD159" s="14"/>
      <c r="AE159" s="14"/>
      <c r="AF159" s="14"/>
      <c r="AG159" s="14"/>
      <c r="AH159" s="15"/>
      <c r="AI159" s="14"/>
      <c r="AJ159" s="14"/>
      <c r="AK159" s="15"/>
      <c r="AL159" s="14"/>
      <c r="AM159" s="14"/>
      <c r="AN159" s="15"/>
      <c r="AO159" s="14"/>
      <c r="AP159" s="14"/>
      <c r="AQ159" s="15"/>
      <c r="AR159" s="14"/>
      <c r="AS159" s="14"/>
      <c r="AT159" s="15"/>
      <c r="AU159" s="14"/>
      <c r="AV159" s="14"/>
      <c r="AW159" s="15"/>
      <c r="AX159" s="14"/>
      <c r="AY159" s="14"/>
      <c r="AZ159" s="14"/>
      <c r="BA159" s="14">
        <v>93.7</v>
      </c>
      <c r="BB159" s="14">
        <v>35.86835</v>
      </c>
      <c r="BC159" s="14">
        <f>BB159/BA159*100</f>
        <v>38.279989327641402</v>
      </c>
      <c r="BD159" s="14"/>
      <c r="BE159" s="14"/>
      <c r="BF159" s="15"/>
      <c r="BG159" s="14"/>
      <c r="BH159" s="14"/>
      <c r="BI159" s="15"/>
      <c r="BJ159" s="14"/>
      <c r="BK159" s="14"/>
      <c r="BL159" s="15"/>
      <c r="BM159" s="14"/>
      <c r="BN159" s="14"/>
      <c r="BO159" s="15"/>
      <c r="BP159" s="14"/>
      <c r="BQ159" s="14"/>
      <c r="BR159" s="15"/>
      <c r="BS159" s="14"/>
      <c r="BT159" s="14"/>
      <c r="BU159" s="15"/>
    </row>
    <row r="160" spans="1:73" s="28" customFormat="1" ht="31.5" x14ac:dyDescent="0.25">
      <c r="A160" s="78" t="s">
        <v>368</v>
      </c>
      <c r="B160" s="81">
        <f t="shared" si="99"/>
        <v>316741.59999999998</v>
      </c>
      <c r="C160" s="81">
        <f t="shared" si="100"/>
        <v>169954.92035000003</v>
      </c>
      <c r="D160" s="84">
        <f t="shared" ref="D160" si="120">C160/B160*100</f>
        <v>53.657277840990901</v>
      </c>
      <c r="E160" s="84">
        <f>SUM(E161:E171)</f>
        <v>1124.4000000000001</v>
      </c>
      <c r="F160" s="84">
        <f t="shared" ref="F160:BN160" si="121">SUM(F161:F171)</f>
        <v>365.48700000000002</v>
      </c>
      <c r="G160" s="84">
        <f t="shared" si="103"/>
        <v>32.505069370330844</v>
      </c>
      <c r="H160" s="84">
        <f t="shared" si="121"/>
        <v>341.8</v>
      </c>
      <c r="I160" s="84">
        <f t="shared" si="121"/>
        <v>170.898</v>
      </c>
      <c r="J160" s="84">
        <f t="shared" si="104"/>
        <v>49.999414862492678</v>
      </c>
      <c r="K160" s="84">
        <f t="shared" si="121"/>
        <v>4457.2</v>
      </c>
      <c r="L160" s="84">
        <f t="shared" si="121"/>
        <v>1092.0147400000001</v>
      </c>
      <c r="M160" s="84">
        <f t="shared" si="105"/>
        <v>24.500016602351256</v>
      </c>
      <c r="N160" s="84">
        <f t="shared" si="121"/>
        <v>38919.4</v>
      </c>
      <c r="O160" s="84">
        <f t="shared" si="121"/>
        <v>16048.162689999999</v>
      </c>
      <c r="P160" s="84">
        <f t="shared" si="19"/>
        <v>41.234352764944987</v>
      </c>
      <c r="Q160" s="84">
        <f t="shared" si="121"/>
        <v>464.8</v>
      </c>
      <c r="R160" s="84">
        <f t="shared" si="121"/>
        <v>0</v>
      </c>
      <c r="S160" s="84">
        <f t="shared" si="39"/>
        <v>0</v>
      </c>
      <c r="T160" s="84">
        <f t="shared" si="121"/>
        <v>4959.8999999999996</v>
      </c>
      <c r="U160" s="84">
        <f t="shared" si="121"/>
        <v>1662.09446</v>
      </c>
      <c r="V160" s="84">
        <f t="shared" si="106"/>
        <v>33.510644569446967</v>
      </c>
      <c r="W160" s="84">
        <f t="shared" si="121"/>
        <v>215.5</v>
      </c>
      <c r="X160" s="84">
        <f t="shared" si="121"/>
        <v>107.658</v>
      </c>
      <c r="Y160" s="84">
        <f t="shared" si="107"/>
        <v>49.957308584686778</v>
      </c>
      <c r="Z160" s="84">
        <f t="shared" si="121"/>
        <v>235994.8</v>
      </c>
      <c r="AA160" s="84">
        <f t="shared" si="121"/>
        <v>133343.39181</v>
      </c>
      <c r="AB160" s="84">
        <f t="shared" si="108"/>
        <v>56.502682181980276</v>
      </c>
      <c r="AC160" s="84">
        <f t="shared" si="121"/>
        <v>930.8</v>
      </c>
      <c r="AD160" s="84">
        <f t="shared" si="121"/>
        <v>400.70834000000002</v>
      </c>
      <c r="AE160" s="82">
        <f t="shared" si="109"/>
        <v>43.049886119467132</v>
      </c>
      <c r="AF160" s="84">
        <f t="shared" si="121"/>
        <v>0</v>
      </c>
      <c r="AG160" s="84">
        <f t="shared" si="121"/>
        <v>0</v>
      </c>
      <c r="AH160" s="84"/>
      <c r="AI160" s="84">
        <f t="shared" si="121"/>
        <v>310.3</v>
      </c>
      <c r="AJ160" s="84">
        <f t="shared" si="121"/>
        <v>155.15</v>
      </c>
      <c r="AK160" s="84">
        <f t="shared" si="110"/>
        <v>50</v>
      </c>
      <c r="AL160" s="84">
        <f t="shared" si="121"/>
        <v>2762.9</v>
      </c>
      <c r="AM160" s="84">
        <f t="shared" si="121"/>
        <v>1558.02998</v>
      </c>
      <c r="AN160" s="84">
        <f t="shared" si="111"/>
        <v>56.391110065510873</v>
      </c>
      <c r="AO160" s="84">
        <f t="shared" si="121"/>
        <v>620.5</v>
      </c>
      <c r="AP160" s="84">
        <f t="shared" si="121"/>
        <v>310.25</v>
      </c>
      <c r="AQ160" s="84">
        <f t="shared" si="112"/>
        <v>50</v>
      </c>
      <c r="AR160" s="84">
        <f t="shared" si="121"/>
        <v>310.3</v>
      </c>
      <c r="AS160" s="84">
        <f t="shared" si="121"/>
        <v>151.33248999999998</v>
      </c>
      <c r="AT160" s="84">
        <f t="shared" si="113"/>
        <v>48.769735739606823</v>
      </c>
      <c r="AU160" s="84">
        <f t="shared" si="121"/>
        <v>1549.5</v>
      </c>
      <c r="AV160" s="84">
        <f t="shared" si="121"/>
        <v>774.6</v>
      </c>
      <c r="AW160" s="84">
        <f t="shared" si="114"/>
        <v>49.99031945788964</v>
      </c>
      <c r="AX160" s="84">
        <f t="shared" si="121"/>
        <v>0</v>
      </c>
      <c r="AY160" s="84">
        <f t="shared" si="121"/>
        <v>0</v>
      </c>
      <c r="AZ160" s="84">
        <f t="shared" si="121"/>
        <v>0</v>
      </c>
      <c r="BA160" s="84">
        <f t="shared" si="121"/>
        <v>1358.5000000000002</v>
      </c>
      <c r="BB160" s="84">
        <f t="shared" si="121"/>
        <v>602.47143000000005</v>
      </c>
      <c r="BC160" s="82">
        <f t="shared" ref="BC160:BC171" si="122">BB160/BA160*100</f>
        <v>44.348283400809713</v>
      </c>
      <c r="BD160" s="84">
        <f t="shared" si="121"/>
        <v>310.3</v>
      </c>
      <c r="BE160" s="84">
        <f t="shared" si="121"/>
        <v>153.5</v>
      </c>
      <c r="BF160" s="84">
        <f t="shared" si="116"/>
        <v>49.468256525942635</v>
      </c>
      <c r="BG160" s="84">
        <f t="shared" si="121"/>
        <v>310.3</v>
      </c>
      <c r="BH160" s="84">
        <f t="shared" si="121"/>
        <v>111.32141</v>
      </c>
      <c r="BI160" s="84">
        <f t="shared" si="117"/>
        <v>35.875414115372216</v>
      </c>
      <c r="BJ160" s="84">
        <f t="shared" si="121"/>
        <v>21672.2</v>
      </c>
      <c r="BK160" s="84">
        <f t="shared" si="121"/>
        <v>12947.85</v>
      </c>
      <c r="BL160" s="84">
        <f t="shared" si="31"/>
        <v>59.744049981081758</v>
      </c>
      <c r="BM160" s="84">
        <f t="shared" si="121"/>
        <v>128.19999999999999</v>
      </c>
      <c r="BN160" s="84">
        <f t="shared" si="121"/>
        <v>0</v>
      </c>
      <c r="BO160" s="84">
        <f t="shared" si="118"/>
        <v>0</v>
      </c>
      <c r="BP160" s="84"/>
      <c r="BQ160" s="84"/>
      <c r="BR160" s="84"/>
      <c r="BS160" s="84"/>
      <c r="BT160" s="84"/>
      <c r="BU160" s="84"/>
    </row>
    <row r="161" spans="1:73" s="12" customFormat="1" ht="17.25" customHeight="1" x14ac:dyDescent="0.25">
      <c r="A161" s="153" t="s">
        <v>366</v>
      </c>
      <c r="B161" s="50">
        <f t="shared" si="99"/>
        <v>315383.09999999998</v>
      </c>
      <c r="C161" s="50">
        <f t="shared" si="100"/>
        <v>169352.44892000002</v>
      </c>
      <c r="D161" s="15">
        <f t="shared" si="0"/>
        <v>53.697375959586935</v>
      </c>
      <c r="E161" s="15">
        <v>1124.4000000000001</v>
      </c>
      <c r="F161" s="15">
        <v>365.48700000000002</v>
      </c>
      <c r="G161" s="15">
        <f t="shared" si="103"/>
        <v>32.505069370330844</v>
      </c>
      <c r="H161" s="15">
        <v>341.8</v>
      </c>
      <c r="I161" s="15">
        <v>170.898</v>
      </c>
      <c r="J161" s="15">
        <f t="shared" si="104"/>
        <v>49.999414862492678</v>
      </c>
      <c r="K161" s="15">
        <v>4457.2</v>
      </c>
      <c r="L161" s="15">
        <v>1092.0147400000001</v>
      </c>
      <c r="M161" s="15">
        <f t="shared" si="105"/>
        <v>24.500016602351256</v>
      </c>
      <c r="N161" s="15">
        <v>38919.4</v>
      </c>
      <c r="O161" s="15">
        <v>16048.162689999999</v>
      </c>
      <c r="P161" s="15">
        <f t="shared" si="19"/>
        <v>41.234352764944987</v>
      </c>
      <c r="Q161" s="15">
        <v>464.8</v>
      </c>
      <c r="R161" s="15"/>
      <c r="S161" s="15">
        <f t="shared" si="39"/>
        <v>0</v>
      </c>
      <c r="T161" s="15">
        <v>4959.8999999999996</v>
      </c>
      <c r="U161" s="15">
        <v>1662.09446</v>
      </c>
      <c r="V161" s="15">
        <f t="shared" si="106"/>
        <v>33.510644569446967</v>
      </c>
      <c r="W161" s="15">
        <v>215.5</v>
      </c>
      <c r="X161" s="15">
        <v>107.658</v>
      </c>
      <c r="Y161" s="15">
        <f t="shared" si="107"/>
        <v>49.957308584686778</v>
      </c>
      <c r="Z161" s="15">
        <v>235994.8</v>
      </c>
      <c r="AA161" s="15">
        <v>133343.39181</v>
      </c>
      <c r="AB161" s="15">
        <f t="shared" si="108"/>
        <v>56.502682181980276</v>
      </c>
      <c r="AC161" s="15">
        <v>930.8</v>
      </c>
      <c r="AD161" s="15">
        <v>400.70834000000002</v>
      </c>
      <c r="AE161" s="14">
        <f t="shared" si="109"/>
        <v>43.049886119467132</v>
      </c>
      <c r="AF161" s="14"/>
      <c r="AG161" s="15"/>
      <c r="AH161" s="15"/>
      <c r="AI161" s="15">
        <v>310.3</v>
      </c>
      <c r="AJ161" s="15">
        <v>155.15</v>
      </c>
      <c r="AK161" s="15">
        <f t="shared" si="110"/>
        <v>50</v>
      </c>
      <c r="AL161" s="15">
        <v>2762.9</v>
      </c>
      <c r="AM161" s="15">
        <v>1558.02998</v>
      </c>
      <c r="AN161" s="15">
        <f t="shared" si="111"/>
        <v>56.391110065510873</v>
      </c>
      <c r="AO161" s="15">
        <v>620.5</v>
      </c>
      <c r="AP161" s="15">
        <v>310.25</v>
      </c>
      <c r="AQ161" s="15">
        <f t="shared" si="112"/>
        <v>50</v>
      </c>
      <c r="AR161" s="15">
        <v>310.3</v>
      </c>
      <c r="AS161" s="15">
        <v>151.33248999999998</v>
      </c>
      <c r="AT161" s="15">
        <f t="shared" si="113"/>
        <v>48.769735739606823</v>
      </c>
      <c r="AU161" s="15">
        <v>1549.5</v>
      </c>
      <c r="AV161" s="15">
        <v>774.6</v>
      </c>
      <c r="AW161" s="15">
        <f t="shared" si="114"/>
        <v>49.99031945788964</v>
      </c>
      <c r="AX161" s="15"/>
      <c r="AY161" s="15"/>
      <c r="AZ161" s="15"/>
      <c r="BA161" s="15"/>
      <c r="BB161" s="15"/>
      <c r="BC161" s="14"/>
      <c r="BD161" s="15">
        <v>310.3</v>
      </c>
      <c r="BE161" s="15">
        <v>153.5</v>
      </c>
      <c r="BF161" s="15">
        <f t="shared" si="116"/>
        <v>49.468256525942635</v>
      </c>
      <c r="BG161" s="15">
        <v>310.3</v>
      </c>
      <c r="BH161" s="15">
        <v>111.32141</v>
      </c>
      <c r="BI161" s="15">
        <f t="shared" si="117"/>
        <v>35.875414115372216</v>
      </c>
      <c r="BJ161" s="15">
        <v>21672.2</v>
      </c>
      <c r="BK161" s="15">
        <v>12947.85</v>
      </c>
      <c r="BL161" s="15">
        <f t="shared" si="31"/>
        <v>59.744049981081758</v>
      </c>
      <c r="BM161" s="15">
        <v>128.19999999999999</v>
      </c>
      <c r="BN161" s="15">
        <v>0</v>
      </c>
      <c r="BO161" s="15">
        <f t="shared" si="118"/>
        <v>0</v>
      </c>
      <c r="BP161" s="15"/>
      <c r="BQ161" s="15"/>
      <c r="BR161" s="15"/>
      <c r="BS161" s="15"/>
      <c r="BT161" s="15"/>
      <c r="BU161" s="15"/>
    </row>
    <row r="162" spans="1:73" s="12" customFormat="1" ht="17.25" customHeight="1" x14ac:dyDescent="0.25">
      <c r="A162" s="154" t="s">
        <v>365</v>
      </c>
      <c r="B162" s="50">
        <f t="shared" si="99"/>
        <v>234.2</v>
      </c>
      <c r="C162" s="50">
        <f t="shared" si="100"/>
        <v>93.435090000000002</v>
      </c>
      <c r="D162" s="14">
        <f t="shared" ref="D162:D171" si="123">C162/B162*100</f>
        <v>39.895426985482494</v>
      </c>
      <c r="E162" s="14"/>
      <c r="F162" s="14"/>
      <c r="G162" s="15"/>
      <c r="H162" s="14"/>
      <c r="I162" s="15"/>
      <c r="J162" s="15"/>
      <c r="K162" s="14"/>
      <c r="L162" s="15"/>
      <c r="M162" s="15"/>
      <c r="N162" s="15"/>
      <c r="O162" s="15"/>
      <c r="P162" s="15"/>
      <c r="Q162" s="14"/>
      <c r="R162" s="14"/>
      <c r="S162" s="15"/>
      <c r="T162" s="14"/>
      <c r="U162" s="14"/>
      <c r="V162" s="15"/>
      <c r="W162" s="14"/>
      <c r="X162" s="14"/>
      <c r="Y162" s="15"/>
      <c r="Z162" s="15"/>
      <c r="AA162" s="15"/>
      <c r="AB162" s="15"/>
      <c r="AC162" s="14"/>
      <c r="AD162" s="14"/>
      <c r="AE162" s="14"/>
      <c r="AF162" s="14"/>
      <c r="AG162" s="14"/>
      <c r="AH162" s="15"/>
      <c r="AI162" s="14"/>
      <c r="AJ162" s="14"/>
      <c r="AK162" s="15"/>
      <c r="AL162" s="14"/>
      <c r="AM162" s="14"/>
      <c r="AN162" s="15"/>
      <c r="AO162" s="14"/>
      <c r="AP162" s="15"/>
      <c r="AQ162" s="15"/>
      <c r="AR162" s="14"/>
      <c r="AS162" s="14"/>
      <c r="AT162" s="15"/>
      <c r="AU162" s="14"/>
      <c r="AV162" s="14"/>
      <c r="AW162" s="15"/>
      <c r="AX162" s="14"/>
      <c r="AY162" s="14"/>
      <c r="AZ162" s="14"/>
      <c r="BA162" s="14">
        <v>234.2</v>
      </c>
      <c r="BB162" s="14">
        <v>93.435090000000002</v>
      </c>
      <c r="BC162" s="14">
        <f t="shared" si="122"/>
        <v>39.895426985482494</v>
      </c>
      <c r="BD162" s="14"/>
      <c r="BE162" s="14"/>
      <c r="BF162" s="15"/>
      <c r="BG162" s="14"/>
      <c r="BH162" s="14"/>
      <c r="BI162" s="15"/>
      <c r="BJ162" s="14"/>
      <c r="BK162" s="14"/>
      <c r="BL162" s="14"/>
      <c r="BM162" s="14"/>
      <c r="BN162" s="14"/>
      <c r="BO162" s="15"/>
      <c r="BP162" s="14"/>
      <c r="BQ162" s="14"/>
      <c r="BR162" s="15"/>
      <c r="BS162" s="14"/>
      <c r="BT162" s="14"/>
      <c r="BU162" s="15"/>
    </row>
    <row r="163" spans="1:73" s="12" customFormat="1" ht="17.25" customHeight="1" x14ac:dyDescent="0.25">
      <c r="A163" s="154" t="s">
        <v>568</v>
      </c>
      <c r="B163" s="50">
        <f t="shared" si="99"/>
        <v>234.2</v>
      </c>
      <c r="C163" s="50">
        <f t="shared" si="100"/>
        <v>117.09947</v>
      </c>
      <c r="D163" s="14">
        <f t="shared" si="123"/>
        <v>49.99977369769428</v>
      </c>
      <c r="E163" s="14"/>
      <c r="F163" s="14"/>
      <c r="G163" s="15"/>
      <c r="H163" s="14"/>
      <c r="I163" s="15"/>
      <c r="J163" s="15"/>
      <c r="K163" s="14"/>
      <c r="L163" s="15"/>
      <c r="M163" s="15"/>
      <c r="N163" s="15"/>
      <c r="O163" s="15"/>
      <c r="P163" s="15"/>
      <c r="Q163" s="14"/>
      <c r="R163" s="14"/>
      <c r="S163" s="15"/>
      <c r="T163" s="14"/>
      <c r="U163" s="14"/>
      <c r="V163" s="15"/>
      <c r="W163" s="14"/>
      <c r="X163" s="14"/>
      <c r="Y163" s="15"/>
      <c r="Z163" s="15"/>
      <c r="AA163" s="15"/>
      <c r="AB163" s="15"/>
      <c r="AC163" s="14"/>
      <c r="AD163" s="14"/>
      <c r="AE163" s="14"/>
      <c r="AF163" s="14"/>
      <c r="AG163" s="14"/>
      <c r="AH163" s="15"/>
      <c r="AI163" s="14"/>
      <c r="AJ163" s="14"/>
      <c r="AK163" s="15"/>
      <c r="AL163" s="14"/>
      <c r="AM163" s="14"/>
      <c r="AN163" s="15"/>
      <c r="AO163" s="14"/>
      <c r="AP163" s="14"/>
      <c r="AQ163" s="15"/>
      <c r="AR163" s="14"/>
      <c r="AS163" s="14"/>
      <c r="AT163" s="15"/>
      <c r="AU163" s="14"/>
      <c r="AV163" s="14"/>
      <c r="AW163" s="15"/>
      <c r="AX163" s="14"/>
      <c r="AY163" s="14"/>
      <c r="AZ163" s="14"/>
      <c r="BA163" s="14">
        <v>234.2</v>
      </c>
      <c r="BB163" s="14">
        <v>117.09947</v>
      </c>
      <c r="BC163" s="14">
        <f t="shared" si="122"/>
        <v>49.99977369769428</v>
      </c>
      <c r="BD163" s="14"/>
      <c r="BE163" s="14"/>
      <c r="BF163" s="15"/>
      <c r="BG163" s="14"/>
      <c r="BH163" s="14"/>
      <c r="BI163" s="15"/>
      <c r="BJ163" s="14"/>
      <c r="BK163" s="14"/>
      <c r="BL163" s="14"/>
      <c r="BM163" s="14"/>
      <c r="BN163" s="14"/>
      <c r="BO163" s="15"/>
      <c r="BP163" s="14"/>
      <c r="BQ163" s="14"/>
      <c r="BR163" s="15"/>
      <c r="BS163" s="14"/>
      <c r="BT163" s="14"/>
      <c r="BU163" s="15"/>
    </row>
    <row r="164" spans="1:73" s="12" customFormat="1" ht="17.25" customHeight="1" x14ac:dyDescent="0.25">
      <c r="A164" s="154" t="s">
        <v>569</v>
      </c>
      <c r="B164" s="50">
        <f t="shared" si="99"/>
        <v>93.7</v>
      </c>
      <c r="C164" s="50">
        <f t="shared" si="100"/>
        <v>39.80838</v>
      </c>
      <c r="D164" s="14">
        <f t="shared" si="123"/>
        <v>42.484930629669151</v>
      </c>
      <c r="E164" s="14"/>
      <c r="F164" s="14"/>
      <c r="G164" s="15"/>
      <c r="H164" s="14"/>
      <c r="I164" s="15"/>
      <c r="J164" s="15"/>
      <c r="K164" s="14"/>
      <c r="L164" s="15"/>
      <c r="M164" s="15"/>
      <c r="N164" s="15"/>
      <c r="O164" s="15"/>
      <c r="P164" s="15"/>
      <c r="Q164" s="14"/>
      <c r="R164" s="14"/>
      <c r="S164" s="15"/>
      <c r="T164" s="14"/>
      <c r="U164" s="14"/>
      <c r="V164" s="15"/>
      <c r="W164" s="14"/>
      <c r="X164" s="14"/>
      <c r="Y164" s="15"/>
      <c r="Z164" s="15"/>
      <c r="AA164" s="15"/>
      <c r="AB164" s="15"/>
      <c r="AC164" s="14"/>
      <c r="AD164" s="14"/>
      <c r="AE164" s="14"/>
      <c r="AF164" s="14"/>
      <c r="AG164" s="14"/>
      <c r="AH164" s="15"/>
      <c r="AI164" s="14"/>
      <c r="AJ164" s="14"/>
      <c r="AK164" s="15"/>
      <c r="AL164" s="14"/>
      <c r="AM164" s="14"/>
      <c r="AN164" s="15"/>
      <c r="AO164" s="14"/>
      <c r="AP164" s="14"/>
      <c r="AQ164" s="15"/>
      <c r="AR164" s="14"/>
      <c r="AS164" s="14"/>
      <c r="AT164" s="15"/>
      <c r="AU164" s="14"/>
      <c r="AV164" s="14"/>
      <c r="AW164" s="15"/>
      <c r="AX164" s="14"/>
      <c r="AY164" s="14"/>
      <c r="AZ164" s="14"/>
      <c r="BA164" s="14">
        <v>93.7</v>
      </c>
      <c r="BB164" s="14">
        <v>39.80838</v>
      </c>
      <c r="BC164" s="14">
        <f t="shared" si="122"/>
        <v>42.484930629669151</v>
      </c>
      <c r="BD164" s="14"/>
      <c r="BE164" s="14"/>
      <c r="BF164" s="15"/>
      <c r="BG164" s="14"/>
      <c r="BH164" s="14"/>
      <c r="BI164" s="15"/>
      <c r="BJ164" s="14"/>
      <c r="BK164" s="14"/>
      <c r="BL164" s="14"/>
      <c r="BM164" s="14"/>
      <c r="BN164" s="14"/>
      <c r="BO164" s="15"/>
      <c r="BP164" s="14"/>
      <c r="BQ164" s="14"/>
      <c r="BR164" s="15"/>
      <c r="BS164" s="14"/>
      <c r="BT164" s="14"/>
      <c r="BU164" s="15"/>
    </row>
    <row r="165" spans="1:73" s="12" customFormat="1" ht="17.25" customHeight="1" x14ac:dyDescent="0.25">
      <c r="A165" s="154" t="s">
        <v>570</v>
      </c>
      <c r="B165" s="50">
        <f t="shared" si="99"/>
        <v>93.7</v>
      </c>
      <c r="C165" s="50">
        <f t="shared" si="100"/>
        <v>38.523360000000004</v>
      </c>
      <c r="D165" s="14">
        <f t="shared" si="123"/>
        <v>41.113511205976522</v>
      </c>
      <c r="E165" s="14"/>
      <c r="F165" s="14"/>
      <c r="G165" s="15"/>
      <c r="H165" s="14"/>
      <c r="I165" s="15"/>
      <c r="J165" s="15"/>
      <c r="K165" s="14"/>
      <c r="L165" s="15"/>
      <c r="M165" s="15"/>
      <c r="N165" s="15"/>
      <c r="O165" s="15"/>
      <c r="P165" s="15"/>
      <c r="Q165" s="14"/>
      <c r="R165" s="14"/>
      <c r="S165" s="15"/>
      <c r="T165" s="14"/>
      <c r="U165" s="14"/>
      <c r="V165" s="15"/>
      <c r="W165" s="14"/>
      <c r="X165" s="14"/>
      <c r="Y165" s="15"/>
      <c r="Z165" s="15"/>
      <c r="AA165" s="15"/>
      <c r="AB165" s="15"/>
      <c r="AC165" s="14"/>
      <c r="AD165" s="14"/>
      <c r="AE165" s="14"/>
      <c r="AF165" s="14"/>
      <c r="AG165" s="14"/>
      <c r="AH165" s="15"/>
      <c r="AI165" s="14"/>
      <c r="AJ165" s="14"/>
      <c r="AK165" s="15"/>
      <c r="AL165" s="14"/>
      <c r="AM165" s="14"/>
      <c r="AN165" s="15"/>
      <c r="AO165" s="14"/>
      <c r="AP165" s="14"/>
      <c r="AQ165" s="15"/>
      <c r="AR165" s="14"/>
      <c r="AS165" s="14"/>
      <c r="AT165" s="15"/>
      <c r="AU165" s="14"/>
      <c r="AV165" s="14"/>
      <c r="AW165" s="15"/>
      <c r="AX165" s="14"/>
      <c r="AY165" s="14"/>
      <c r="AZ165" s="14"/>
      <c r="BA165" s="14">
        <v>93.7</v>
      </c>
      <c r="BB165" s="14">
        <v>38.523360000000004</v>
      </c>
      <c r="BC165" s="14">
        <f t="shared" si="122"/>
        <v>41.113511205976522</v>
      </c>
      <c r="BD165" s="14"/>
      <c r="BE165" s="14"/>
      <c r="BF165" s="15"/>
      <c r="BG165" s="14"/>
      <c r="BH165" s="14"/>
      <c r="BI165" s="15"/>
      <c r="BJ165" s="14"/>
      <c r="BK165" s="14"/>
      <c r="BL165" s="14"/>
      <c r="BM165" s="14"/>
      <c r="BN165" s="14"/>
      <c r="BO165" s="15"/>
      <c r="BP165" s="14"/>
      <c r="BQ165" s="14"/>
      <c r="BR165" s="15"/>
      <c r="BS165" s="14"/>
      <c r="BT165" s="14"/>
      <c r="BU165" s="15"/>
    </row>
    <row r="166" spans="1:73" s="12" customFormat="1" ht="17.25" customHeight="1" x14ac:dyDescent="0.25">
      <c r="A166" s="154" t="s">
        <v>571</v>
      </c>
      <c r="B166" s="50">
        <f t="shared" si="99"/>
        <v>93.7</v>
      </c>
      <c r="C166" s="50">
        <f t="shared" si="100"/>
        <v>40.893410000000003</v>
      </c>
      <c r="D166" s="14">
        <f t="shared" si="123"/>
        <v>43.642913553895411</v>
      </c>
      <c r="E166" s="14"/>
      <c r="F166" s="14"/>
      <c r="G166" s="15"/>
      <c r="H166" s="14"/>
      <c r="I166" s="15"/>
      <c r="J166" s="15"/>
      <c r="K166" s="14"/>
      <c r="L166" s="15"/>
      <c r="M166" s="15"/>
      <c r="N166" s="15"/>
      <c r="O166" s="15"/>
      <c r="P166" s="15"/>
      <c r="Q166" s="14"/>
      <c r="R166" s="14"/>
      <c r="S166" s="15"/>
      <c r="T166" s="14"/>
      <c r="U166" s="14"/>
      <c r="V166" s="15"/>
      <c r="W166" s="14"/>
      <c r="X166" s="14"/>
      <c r="Y166" s="15"/>
      <c r="Z166" s="15"/>
      <c r="AA166" s="15"/>
      <c r="AB166" s="15"/>
      <c r="AC166" s="14"/>
      <c r="AD166" s="14"/>
      <c r="AE166" s="14"/>
      <c r="AF166" s="14"/>
      <c r="AG166" s="14"/>
      <c r="AH166" s="15"/>
      <c r="AI166" s="14"/>
      <c r="AJ166" s="14"/>
      <c r="AK166" s="15"/>
      <c r="AL166" s="14"/>
      <c r="AM166" s="14"/>
      <c r="AN166" s="15"/>
      <c r="AO166" s="14"/>
      <c r="AP166" s="14"/>
      <c r="AQ166" s="15"/>
      <c r="AR166" s="14"/>
      <c r="AS166" s="14"/>
      <c r="AT166" s="15"/>
      <c r="AU166" s="14"/>
      <c r="AV166" s="14"/>
      <c r="AW166" s="15"/>
      <c r="AX166" s="14"/>
      <c r="AY166" s="14"/>
      <c r="AZ166" s="14"/>
      <c r="BA166" s="14">
        <v>93.7</v>
      </c>
      <c r="BB166" s="14">
        <v>40.893410000000003</v>
      </c>
      <c r="BC166" s="14">
        <f t="shared" si="122"/>
        <v>43.642913553895411</v>
      </c>
      <c r="BD166" s="14"/>
      <c r="BE166" s="14"/>
      <c r="BF166" s="15"/>
      <c r="BG166" s="14"/>
      <c r="BH166" s="14"/>
      <c r="BI166" s="15"/>
      <c r="BJ166" s="14"/>
      <c r="BK166" s="14"/>
      <c r="BL166" s="14"/>
      <c r="BM166" s="14"/>
      <c r="BN166" s="14"/>
      <c r="BO166" s="15"/>
      <c r="BP166" s="14"/>
      <c r="BQ166" s="14"/>
      <c r="BR166" s="15"/>
      <c r="BS166" s="14"/>
      <c r="BT166" s="14"/>
      <c r="BU166" s="15"/>
    </row>
    <row r="167" spans="1:73" s="12" customFormat="1" ht="17.25" customHeight="1" x14ac:dyDescent="0.25">
      <c r="A167" s="154" t="s">
        <v>572</v>
      </c>
      <c r="B167" s="50">
        <f t="shared" si="99"/>
        <v>93.7</v>
      </c>
      <c r="C167" s="50">
        <f t="shared" si="100"/>
        <v>37.417550000000006</v>
      </c>
      <c r="D167" s="14">
        <f t="shared" si="123"/>
        <v>39.933351120597656</v>
      </c>
      <c r="E167" s="14"/>
      <c r="F167" s="14"/>
      <c r="G167" s="15"/>
      <c r="H167" s="14"/>
      <c r="I167" s="15"/>
      <c r="J167" s="15"/>
      <c r="K167" s="14"/>
      <c r="L167" s="15"/>
      <c r="M167" s="15"/>
      <c r="N167" s="15"/>
      <c r="O167" s="15"/>
      <c r="P167" s="15"/>
      <c r="Q167" s="14"/>
      <c r="R167" s="14"/>
      <c r="S167" s="15"/>
      <c r="T167" s="14"/>
      <c r="U167" s="14"/>
      <c r="V167" s="15"/>
      <c r="W167" s="14"/>
      <c r="X167" s="14"/>
      <c r="Y167" s="15"/>
      <c r="Z167" s="15"/>
      <c r="AA167" s="15"/>
      <c r="AB167" s="15"/>
      <c r="AC167" s="14"/>
      <c r="AD167" s="14"/>
      <c r="AE167" s="14"/>
      <c r="AF167" s="14"/>
      <c r="AG167" s="14"/>
      <c r="AH167" s="15"/>
      <c r="AI167" s="14"/>
      <c r="AJ167" s="14"/>
      <c r="AK167" s="15"/>
      <c r="AL167" s="14"/>
      <c r="AM167" s="14"/>
      <c r="AN167" s="15"/>
      <c r="AO167" s="14"/>
      <c r="AP167" s="14"/>
      <c r="AQ167" s="15"/>
      <c r="AR167" s="14"/>
      <c r="AS167" s="14"/>
      <c r="AT167" s="15"/>
      <c r="AU167" s="14"/>
      <c r="AV167" s="14"/>
      <c r="AW167" s="15"/>
      <c r="AX167" s="14"/>
      <c r="AY167" s="14"/>
      <c r="AZ167" s="14"/>
      <c r="BA167" s="14">
        <v>93.7</v>
      </c>
      <c r="BB167" s="14">
        <v>37.417550000000006</v>
      </c>
      <c r="BC167" s="14">
        <f t="shared" si="122"/>
        <v>39.933351120597656</v>
      </c>
      <c r="BD167" s="14"/>
      <c r="BE167" s="14"/>
      <c r="BF167" s="15"/>
      <c r="BG167" s="14"/>
      <c r="BH167" s="14"/>
      <c r="BI167" s="15"/>
      <c r="BJ167" s="14"/>
      <c r="BK167" s="14"/>
      <c r="BL167" s="14"/>
      <c r="BM167" s="14"/>
      <c r="BN167" s="14"/>
      <c r="BO167" s="15"/>
      <c r="BP167" s="14"/>
      <c r="BQ167" s="14"/>
      <c r="BR167" s="15"/>
      <c r="BS167" s="14"/>
      <c r="BT167" s="14"/>
      <c r="BU167" s="15"/>
    </row>
    <row r="168" spans="1:73" s="12" customFormat="1" ht="17.25" customHeight="1" x14ac:dyDescent="0.25">
      <c r="A168" s="154" t="s">
        <v>573</v>
      </c>
      <c r="B168" s="50">
        <f t="shared" si="99"/>
        <v>93.7</v>
      </c>
      <c r="C168" s="50">
        <f t="shared" si="100"/>
        <v>45.673690000000001</v>
      </c>
      <c r="D168" s="14">
        <f t="shared" si="123"/>
        <v>48.744599786552826</v>
      </c>
      <c r="E168" s="14"/>
      <c r="F168" s="14"/>
      <c r="G168" s="15"/>
      <c r="H168" s="14"/>
      <c r="I168" s="15"/>
      <c r="J168" s="15"/>
      <c r="K168" s="14"/>
      <c r="L168" s="15"/>
      <c r="M168" s="15"/>
      <c r="N168" s="15"/>
      <c r="O168" s="15"/>
      <c r="P168" s="15"/>
      <c r="Q168" s="14"/>
      <c r="R168" s="14"/>
      <c r="S168" s="15"/>
      <c r="T168" s="14"/>
      <c r="U168" s="14"/>
      <c r="V168" s="15"/>
      <c r="W168" s="14"/>
      <c r="X168" s="14"/>
      <c r="Y168" s="15"/>
      <c r="Z168" s="15"/>
      <c r="AA168" s="15"/>
      <c r="AB168" s="15"/>
      <c r="AC168" s="14"/>
      <c r="AD168" s="14"/>
      <c r="AE168" s="14"/>
      <c r="AF168" s="14"/>
      <c r="AG168" s="14"/>
      <c r="AH168" s="15"/>
      <c r="AI168" s="14"/>
      <c r="AJ168" s="14"/>
      <c r="AK168" s="15"/>
      <c r="AL168" s="14"/>
      <c r="AM168" s="14"/>
      <c r="AN168" s="15"/>
      <c r="AO168" s="14"/>
      <c r="AP168" s="14"/>
      <c r="AQ168" s="15"/>
      <c r="AR168" s="14"/>
      <c r="AS168" s="14"/>
      <c r="AT168" s="15"/>
      <c r="AU168" s="14"/>
      <c r="AV168" s="14"/>
      <c r="AW168" s="15"/>
      <c r="AX168" s="14"/>
      <c r="AY168" s="14"/>
      <c r="AZ168" s="14"/>
      <c r="BA168" s="14">
        <v>93.7</v>
      </c>
      <c r="BB168" s="14">
        <v>45.673690000000001</v>
      </c>
      <c r="BC168" s="14">
        <f t="shared" si="122"/>
        <v>48.744599786552826</v>
      </c>
      <c r="BD168" s="14"/>
      <c r="BE168" s="14"/>
      <c r="BF168" s="15"/>
      <c r="BG168" s="14"/>
      <c r="BH168" s="14"/>
      <c r="BI168" s="15"/>
      <c r="BJ168" s="14"/>
      <c r="BK168" s="14"/>
      <c r="BL168" s="14"/>
      <c r="BM168" s="14"/>
      <c r="BN168" s="14"/>
      <c r="BO168" s="15"/>
      <c r="BP168" s="14"/>
      <c r="BQ168" s="14"/>
      <c r="BR168" s="15"/>
      <c r="BS168" s="14"/>
      <c r="BT168" s="14"/>
      <c r="BU168" s="15"/>
    </row>
    <row r="169" spans="1:73" s="12" customFormat="1" ht="17.25" customHeight="1" x14ac:dyDescent="0.25">
      <c r="A169" s="154" t="s">
        <v>574</v>
      </c>
      <c r="B169" s="50">
        <f t="shared" si="99"/>
        <v>234.2</v>
      </c>
      <c r="C169" s="50">
        <f t="shared" si="100"/>
        <v>116.75448</v>
      </c>
      <c r="D169" s="14">
        <f t="shared" si="123"/>
        <v>49.852467976088818</v>
      </c>
      <c r="E169" s="14"/>
      <c r="F169" s="14"/>
      <c r="G169" s="15"/>
      <c r="H169" s="14"/>
      <c r="I169" s="15"/>
      <c r="J169" s="15"/>
      <c r="K169" s="14"/>
      <c r="L169" s="15"/>
      <c r="M169" s="15"/>
      <c r="N169" s="15"/>
      <c r="O169" s="15"/>
      <c r="P169" s="15"/>
      <c r="Q169" s="14"/>
      <c r="R169" s="14"/>
      <c r="S169" s="15"/>
      <c r="T169" s="14"/>
      <c r="U169" s="14"/>
      <c r="V169" s="15"/>
      <c r="W169" s="14"/>
      <c r="X169" s="14"/>
      <c r="Y169" s="15"/>
      <c r="Z169" s="15"/>
      <c r="AA169" s="15"/>
      <c r="AB169" s="15"/>
      <c r="AC169" s="14"/>
      <c r="AD169" s="14"/>
      <c r="AE169" s="14"/>
      <c r="AF169" s="14"/>
      <c r="AG169" s="14"/>
      <c r="AH169" s="15"/>
      <c r="AI169" s="14"/>
      <c r="AJ169" s="14"/>
      <c r="AK169" s="15"/>
      <c r="AL169" s="14"/>
      <c r="AM169" s="14"/>
      <c r="AN169" s="15"/>
      <c r="AO169" s="14"/>
      <c r="AP169" s="14"/>
      <c r="AQ169" s="15"/>
      <c r="AR169" s="14"/>
      <c r="AS169" s="14"/>
      <c r="AT169" s="15"/>
      <c r="AU169" s="14"/>
      <c r="AV169" s="14"/>
      <c r="AW169" s="15"/>
      <c r="AX169" s="14"/>
      <c r="AY169" s="14"/>
      <c r="AZ169" s="14"/>
      <c r="BA169" s="14">
        <v>234.2</v>
      </c>
      <c r="BB169" s="14">
        <v>116.75448</v>
      </c>
      <c r="BC169" s="14">
        <f t="shared" si="122"/>
        <v>49.852467976088818</v>
      </c>
      <c r="BD169" s="14"/>
      <c r="BE169" s="14"/>
      <c r="BF169" s="15"/>
      <c r="BG169" s="14"/>
      <c r="BH169" s="14"/>
      <c r="BI169" s="15"/>
      <c r="BJ169" s="14"/>
      <c r="BK169" s="14"/>
      <c r="BL169" s="14"/>
      <c r="BM169" s="14"/>
      <c r="BN169" s="14"/>
      <c r="BO169" s="15"/>
      <c r="BP169" s="14"/>
      <c r="BQ169" s="14"/>
      <c r="BR169" s="15"/>
      <c r="BS169" s="14"/>
      <c r="BT169" s="14"/>
      <c r="BU169" s="15"/>
    </row>
    <row r="170" spans="1:73" s="12" customFormat="1" ht="17.25" customHeight="1" x14ac:dyDescent="0.25">
      <c r="A170" s="154" t="s">
        <v>699</v>
      </c>
      <c r="B170" s="50">
        <f t="shared" si="99"/>
        <v>93.7</v>
      </c>
      <c r="C170" s="50">
        <f t="shared" si="100"/>
        <v>35.542529999999999</v>
      </c>
      <c r="D170" s="14">
        <f t="shared" si="123"/>
        <v>37.932262540021341</v>
      </c>
      <c r="E170" s="14"/>
      <c r="F170" s="14"/>
      <c r="G170" s="15"/>
      <c r="H170" s="14"/>
      <c r="I170" s="15"/>
      <c r="J170" s="15"/>
      <c r="K170" s="14"/>
      <c r="L170" s="15"/>
      <c r="M170" s="15"/>
      <c r="N170" s="15"/>
      <c r="O170" s="15"/>
      <c r="P170" s="15"/>
      <c r="Q170" s="14"/>
      <c r="R170" s="14"/>
      <c r="S170" s="15"/>
      <c r="T170" s="14"/>
      <c r="U170" s="14"/>
      <c r="V170" s="15"/>
      <c r="W170" s="14"/>
      <c r="X170" s="14"/>
      <c r="Y170" s="15"/>
      <c r="Z170" s="15"/>
      <c r="AA170" s="15"/>
      <c r="AB170" s="15"/>
      <c r="AC170" s="14"/>
      <c r="AD170" s="14"/>
      <c r="AE170" s="14"/>
      <c r="AF170" s="14"/>
      <c r="AG170" s="14"/>
      <c r="AH170" s="15"/>
      <c r="AI170" s="14"/>
      <c r="AJ170" s="14"/>
      <c r="AK170" s="15"/>
      <c r="AL170" s="14"/>
      <c r="AM170" s="14"/>
      <c r="AN170" s="15"/>
      <c r="AO170" s="14"/>
      <c r="AP170" s="14"/>
      <c r="AQ170" s="15"/>
      <c r="AR170" s="14"/>
      <c r="AS170" s="14"/>
      <c r="AT170" s="15"/>
      <c r="AU170" s="14"/>
      <c r="AV170" s="14"/>
      <c r="AW170" s="15"/>
      <c r="AX170" s="14"/>
      <c r="AY170" s="14"/>
      <c r="AZ170" s="14"/>
      <c r="BA170" s="14">
        <v>93.7</v>
      </c>
      <c r="BB170" s="14">
        <v>35.542529999999999</v>
      </c>
      <c r="BC170" s="14">
        <f t="shared" si="122"/>
        <v>37.932262540021341</v>
      </c>
      <c r="BD170" s="14"/>
      <c r="BE170" s="14"/>
      <c r="BF170" s="15"/>
      <c r="BG170" s="14"/>
      <c r="BH170" s="14"/>
      <c r="BI170" s="15"/>
      <c r="BJ170" s="14"/>
      <c r="BK170" s="14"/>
      <c r="BL170" s="14"/>
      <c r="BM170" s="14"/>
      <c r="BN170" s="14"/>
      <c r="BO170" s="15"/>
      <c r="BP170" s="14"/>
      <c r="BQ170" s="14"/>
      <c r="BR170" s="15"/>
      <c r="BS170" s="14"/>
      <c r="BT170" s="14"/>
      <c r="BU170" s="15"/>
    </row>
    <row r="171" spans="1:73" s="12" customFormat="1" ht="17.25" customHeight="1" x14ac:dyDescent="0.25">
      <c r="A171" s="154" t="s">
        <v>575</v>
      </c>
      <c r="B171" s="50">
        <f t="shared" si="99"/>
        <v>93.7</v>
      </c>
      <c r="C171" s="50">
        <f t="shared" si="100"/>
        <v>37.32347</v>
      </c>
      <c r="D171" s="14">
        <f t="shared" si="123"/>
        <v>39.832945570971184</v>
      </c>
      <c r="E171" s="14"/>
      <c r="F171" s="14"/>
      <c r="G171" s="15"/>
      <c r="H171" s="14"/>
      <c r="I171" s="15"/>
      <c r="J171" s="15"/>
      <c r="K171" s="14"/>
      <c r="L171" s="15"/>
      <c r="M171" s="15"/>
      <c r="N171" s="15"/>
      <c r="O171" s="15"/>
      <c r="P171" s="15"/>
      <c r="Q171" s="14"/>
      <c r="R171" s="14"/>
      <c r="S171" s="15"/>
      <c r="T171" s="14"/>
      <c r="U171" s="14"/>
      <c r="V171" s="15"/>
      <c r="W171" s="14"/>
      <c r="X171" s="14"/>
      <c r="Y171" s="15"/>
      <c r="Z171" s="15"/>
      <c r="AA171" s="15"/>
      <c r="AB171" s="15"/>
      <c r="AC171" s="14"/>
      <c r="AD171" s="14"/>
      <c r="AE171" s="14"/>
      <c r="AF171" s="14"/>
      <c r="AG171" s="14"/>
      <c r="AH171" s="15"/>
      <c r="AI171" s="14"/>
      <c r="AJ171" s="14"/>
      <c r="AK171" s="15"/>
      <c r="AL171" s="14"/>
      <c r="AM171" s="14"/>
      <c r="AN171" s="15"/>
      <c r="AO171" s="14"/>
      <c r="AP171" s="14"/>
      <c r="AQ171" s="15"/>
      <c r="AR171" s="14"/>
      <c r="AS171" s="14"/>
      <c r="AT171" s="15"/>
      <c r="AU171" s="14"/>
      <c r="AV171" s="14"/>
      <c r="AW171" s="15"/>
      <c r="AX171" s="14"/>
      <c r="AY171" s="14"/>
      <c r="AZ171" s="14"/>
      <c r="BA171" s="14">
        <v>93.7</v>
      </c>
      <c r="BB171" s="14">
        <v>37.32347</v>
      </c>
      <c r="BC171" s="14">
        <f t="shared" si="122"/>
        <v>39.832945570971184</v>
      </c>
      <c r="BD171" s="14"/>
      <c r="BE171" s="14"/>
      <c r="BF171" s="15"/>
      <c r="BG171" s="14"/>
      <c r="BH171" s="14"/>
      <c r="BI171" s="15"/>
      <c r="BJ171" s="14"/>
      <c r="BK171" s="14"/>
      <c r="BL171" s="14"/>
      <c r="BM171" s="14"/>
      <c r="BN171" s="14"/>
      <c r="BO171" s="15"/>
      <c r="BP171" s="14"/>
      <c r="BQ171" s="14"/>
      <c r="BR171" s="15"/>
      <c r="BS171" s="14"/>
      <c r="BT171" s="14"/>
      <c r="BU171" s="15"/>
    </row>
    <row r="172" spans="1:73" s="28" customFormat="1" ht="33.75" customHeight="1" x14ac:dyDescent="0.25">
      <c r="A172" s="78" t="s">
        <v>372</v>
      </c>
      <c r="B172" s="81">
        <f t="shared" si="99"/>
        <v>402794</v>
      </c>
      <c r="C172" s="81">
        <f t="shared" si="100"/>
        <v>221865.07550000006</v>
      </c>
      <c r="D172" s="84">
        <f t="shared" ref="D172" si="124">C172/B172*100</f>
        <v>55.081524426878268</v>
      </c>
      <c r="E172" s="84">
        <f>SUM(E173:E183)</f>
        <v>1716.5</v>
      </c>
      <c r="F172" s="84">
        <f t="shared" ref="F172:BN172" si="125">SUM(F173:F183)</f>
        <v>605.44200000000001</v>
      </c>
      <c r="G172" s="84">
        <f t="shared" si="103"/>
        <v>35.271890474803378</v>
      </c>
      <c r="H172" s="84">
        <f t="shared" si="125"/>
        <v>193.4</v>
      </c>
      <c r="I172" s="84">
        <f t="shared" si="125"/>
        <v>89.270800000000008</v>
      </c>
      <c r="J172" s="84">
        <f t="shared" si="104"/>
        <v>46.158634953464329</v>
      </c>
      <c r="K172" s="84">
        <f t="shared" si="125"/>
        <v>3417.4</v>
      </c>
      <c r="L172" s="84">
        <f t="shared" si="125"/>
        <v>2605.39354</v>
      </c>
      <c r="M172" s="84">
        <f t="shared" si="105"/>
        <v>76.23905717797156</v>
      </c>
      <c r="N172" s="84">
        <f t="shared" si="125"/>
        <v>71879.600000000006</v>
      </c>
      <c r="O172" s="84">
        <f t="shared" si="125"/>
        <v>33130.882019999997</v>
      </c>
      <c r="P172" s="84">
        <f t="shared" si="19"/>
        <v>46.092190301559825</v>
      </c>
      <c r="Q172" s="84">
        <f t="shared" si="125"/>
        <v>716.3</v>
      </c>
      <c r="R172" s="84">
        <f t="shared" si="125"/>
        <v>0</v>
      </c>
      <c r="S172" s="84">
        <f t="shared" si="39"/>
        <v>0</v>
      </c>
      <c r="T172" s="84">
        <f t="shared" si="125"/>
        <v>5773.7</v>
      </c>
      <c r="U172" s="84">
        <f t="shared" si="125"/>
        <v>2394.4650000000001</v>
      </c>
      <c r="V172" s="84">
        <f t="shared" si="106"/>
        <v>41.471933075843914</v>
      </c>
      <c r="W172" s="84">
        <f t="shared" si="125"/>
        <v>215.5</v>
      </c>
      <c r="X172" s="84">
        <f t="shared" si="125"/>
        <v>100.45276</v>
      </c>
      <c r="Y172" s="84">
        <f t="shared" si="107"/>
        <v>46.61380974477958</v>
      </c>
      <c r="Z172" s="84">
        <f t="shared" si="125"/>
        <v>266719</v>
      </c>
      <c r="AA172" s="84">
        <f t="shared" si="125"/>
        <v>155950.52774000002</v>
      </c>
      <c r="AB172" s="84">
        <f t="shared" si="108"/>
        <v>58.469973170265341</v>
      </c>
      <c r="AC172" s="84">
        <f t="shared" si="125"/>
        <v>1241.2</v>
      </c>
      <c r="AD172" s="84">
        <f t="shared" si="125"/>
        <v>510.72890000000001</v>
      </c>
      <c r="AE172" s="82">
        <f t="shared" si="109"/>
        <v>41.147993876893331</v>
      </c>
      <c r="AF172" s="84">
        <f t="shared" si="125"/>
        <v>117.4</v>
      </c>
      <c r="AG172" s="84">
        <f t="shared" si="125"/>
        <v>0</v>
      </c>
      <c r="AH172" s="84">
        <f t="shared" ref="AH172:AH202" si="126">AG172/AF172*100</f>
        <v>0</v>
      </c>
      <c r="AI172" s="84">
        <f t="shared" si="125"/>
        <v>1241.2</v>
      </c>
      <c r="AJ172" s="84">
        <f t="shared" si="125"/>
        <v>596.42422999999997</v>
      </c>
      <c r="AK172" s="84">
        <f t="shared" si="110"/>
        <v>48.052226071543664</v>
      </c>
      <c r="AL172" s="84">
        <f t="shared" si="125"/>
        <v>19821.099999999999</v>
      </c>
      <c r="AM172" s="84">
        <f t="shared" si="125"/>
        <v>9389.7297100000014</v>
      </c>
      <c r="AN172" s="84">
        <f t="shared" si="111"/>
        <v>47.37239461987479</v>
      </c>
      <c r="AO172" s="84">
        <f t="shared" si="125"/>
        <v>620.5</v>
      </c>
      <c r="AP172" s="84">
        <f t="shared" si="125"/>
        <v>305.87266999999997</v>
      </c>
      <c r="AQ172" s="84">
        <f t="shared" si="112"/>
        <v>49.294547945205473</v>
      </c>
      <c r="AR172" s="84">
        <f t="shared" si="125"/>
        <v>310.3</v>
      </c>
      <c r="AS172" s="84">
        <f t="shared" si="125"/>
        <v>141.34491</v>
      </c>
      <c r="AT172" s="84">
        <f t="shared" si="113"/>
        <v>45.551050596197229</v>
      </c>
      <c r="AU172" s="84">
        <f t="shared" si="125"/>
        <v>2321.5</v>
      </c>
      <c r="AV172" s="84">
        <f t="shared" si="125"/>
        <v>1161</v>
      </c>
      <c r="AW172" s="84">
        <f t="shared" si="114"/>
        <v>50.01076889941848</v>
      </c>
      <c r="AX172" s="84">
        <f t="shared" si="125"/>
        <v>0</v>
      </c>
      <c r="AY172" s="84">
        <f t="shared" si="125"/>
        <v>0</v>
      </c>
      <c r="AZ172" s="84">
        <f t="shared" si="125"/>
        <v>0</v>
      </c>
      <c r="BA172" s="84">
        <f t="shared" si="125"/>
        <v>1639.5000000000002</v>
      </c>
      <c r="BB172" s="84">
        <f t="shared" si="125"/>
        <v>615.68136000000004</v>
      </c>
      <c r="BC172" s="82">
        <f t="shared" ref="BC172:BC175" si="127">BB172/BA172*100</f>
        <v>37.552995425434581</v>
      </c>
      <c r="BD172" s="84">
        <f t="shared" si="125"/>
        <v>310.3</v>
      </c>
      <c r="BE172" s="84">
        <f t="shared" si="125"/>
        <v>124.07017999999999</v>
      </c>
      <c r="BF172" s="84">
        <f t="shared" si="116"/>
        <v>39.983944569771182</v>
      </c>
      <c r="BG172" s="84">
        <f t="shared" si="125"/>
        <v>620.5</v>
      </c>
      <c r="BH172" s="84">
        <f t="shared" si="125"/>
        <v>285.43209999999999</v>
      </c>
      <c r="BI172" s="84">
        <f t="shared" si="117"/>
        <v>46.000338436744556</v>
      </c>
      <c r="BJ172" s="84">
        <f t="shared" si="125"/>
        <v>23855</v>
      </c>
      <c r="BK172" s="84">
        <f t="shared" si="125"/>
        <v>13858.35758</v>
      </c>
      <c r="BL172" s="84">
        <f t="shared" si="31"/>
        <v>58.094142024732761</v>
      </c>
      <c r="BM172" s="84">
        <f t="shared" si="125"/>
        <v>64.099999999999994</v>
      </c>
      <c r="BN172" s="84">
        <f t="shared" si="125"/>
        <v>0</v>
      </c>
      <c r="BO172" s="84">
        <f t="shared" si="118"/>
        <v>0</v>
      </c>
      <c r="BP172" s="84"/>
      <c r="BQ172" s="84"/>
      <c r="BR172" s="84"/>
      <c r="BS172" s="84"/>
      <c r="BT172" s="84"/>
      <c r="BU172" s="84"/>
    </row>
    <row r="173" spans="1:73" s="12" customFormat="1" ht="31.5" x14ac:dyDescent="0.25">
      <c r="A173" s="153" t="s">
        <v>371</v>
      </c>
      <c r="B173" s="50">
        <f t="shared" si="99"/>
        <v>401154.5</v>
      </c>
      <c r="C173" s="50">
        <f t="shared" si="100"/>
        <v>221249.39414000008</v>
      </c>
      <c r="D173" s="15">
        <f t="shared" si="0"/>
        <v>55.153162719102014</v>
      </c>
      <c r="E173" s="15">
        <v>1716.5</v>
      </c>
      <c r="F173" s="15">
        <v>605.44200000000001</v>
      </c>
      <c r="G173" s="15">
        <f t="shared" si="103"/>
        <v>35.271890474803378</v>
      </c>
      <c r="H173" s="15">
        <v>193.4</v>
      </c>
      <c r="I173" s="15">
        <v>89.270800000000008</v>
      </c>
      <c r="J173" s="15">
        <f t="shared" si="104"/>
        <v>46.158634953464329</v>
      </c>
      <c r="K173" s="15">
        <v>3417.4</v>
      </c>
      <c r="L173" s="15">
        <v>2605.39354</v>
      </c>
      <c r="M173" s="15">
        <f t="shared" si="105"/>
        <v>76.23905717797156</v>
      </c>
      <c r="N173" s="15">
        <v>71879.600000000006</v>
      </c>
      <c r="O173" s="15">
        <v>33130.882019999997</v>
      </c>
      <c r="P173" s="15">
        <f t="shared" si="19"/>
        <v>46.092190301559825</v>
      </c>
      <c r="Q173" s="15">
        <v>716.3</v>
      </c>
      <c r="R173" s="15"/>
      <c r="S173" s="15">
        <f t="shared" si="39"/>
        <v>0</v>
      </c>
      <c r="T173" s="15">
        <v>5773.7</v>
      </c>
      <c r="U173" s="15">
        <v>2394.4650000000001</v>
      </c>
      <c r="V173" s="15">
        <f t="shared" si="106"/>
        <v>41.471933075843914</v>
      </c>
      <c r="W173" s="15">
        <v>215.5</v>
      </c>
      <c r="X173" s="15">
        <v>100.45276</v>
      </c>
      <c r="Y173" s="15">
        <f t="shared" si="107"/>
        <v>46.61380974477958</v>
      </c>
      <c r="Z173" s="15">
        <v>266719</v>
      </c>
      <c r="AA173" s="15">
        <v>155950.52774000002</v>
      </c>
      <c r="AB173" s="15">
        <f t="shared" si="108"/>
        <v>58.469973170265341</v>
      </c>
      <c r="AC173" s="15">
        <v>1241.2</v>
      </c>
      <c r="AD173" s="15">
        <v>510.72890000000001</v>
      </c>
      <c r="AE173" s="14">
        <f t="shared" si="109"/>
        <v>41.147993876893331</v>
      </c>
      <c r="AF173" s="14">
        <v>117.4</v>
      </c>
      <c r="AG173" s="15"/>
      <c r="AH173" s="15">
        <f t="shared" si="126"/>
        <v>0</v>
      </c>
      <c r="AI173" s="15">
        <v>1241.2</v>
      </c>
      <c r="AJ173" s="15">
        <v>596.42422999999997</v>
      </c>
      <c r="AK173" s="15">
        <f t="shared" si="110"/>
        <v>48.052226071543664</v>
      </c>
      <c r="AL173" s="15">
        <v>19821.099999999999</v>
      </c>
      <c r="AM173" s="15">
        <v>9389.7297100000014</v>
      </c>
      <c r="AN173" s="15">
        <f t="shared" si="111"/>
        <v>47.37239461987479</v>
      </c>
      <c r="AO173" s="15">
        <v>620.5</v>
      </c>
      <c r="AP173" s="15">
        <v>305.87266999999997</v>
      </c>
      <c r="AQ173" s="15">
        <f t="shared" si="112"/>
        <v>49.294547945205473</v>
      </c>
      <c r="AR173" s="15">
        <v>310.3</v>
      </c>
      <c r="AS173" s="15">
        <v>141.34491</v>
      </c>
      <c r="AT173" s="15">
        <f t="shared" si="113"/>
        <v>45.551050596197229</v>
      </c>
      <c r="AU173" s="15">
        <v>2321.5</v>
      </c>
      <c r="AV173" s="15">
        <v>1161</v>
      </c>
      <c r="AW173" s="15">
        <f t="shared" si="114"/>
        <v>50.01076889941848</v>
      </c>
      <c r="AX173" s="15"/>
      <c r="AY173" s="15"/>
      <c r="AZ173" s="15"/>
      <c r="BA173" s="15"/>
      <c r="BB173" s="15"/>
      <c r="BC173" s="14"/>
      <c r="BD173" s="15">
        <v>310.3</v>
      </c>
      <c r="BE173" s="15">
        <v>124.07017999999999</v>
      </c>
      <c r="BF173" s="15">
        <f t="shared" si="116"/>
        <v>39.983944569771182</v>
      </c>
      <c r="BG173" s="15">
        <v>620.5</v>
      </c>
      <c r="BH173" s="15">
        <v>285.43209999999999</v>
      </c>
      <c r="BI173" s="15">
        <f t="shared" si="117"/>
        <v>46.000338436744556</v>
      </c>
      <c r="BJ173" s="15">
        <v>23855</v>
      </c>
      <c r="BK173" s="15">
        <v>13858.35758</v>
      </c>
      <c r="BL173" s="15">
        <f t="shared" si="31"/>
        <v>58.094142024732761</v>
      </c>
      <c r="BM173" s="15">
        <v>64.099999999999994</v>
      </c>
      <c r="BN173" s="15">
        <v>0</v>
      </c>
      <c r="BO173" s="15">
        <f t="shared" si="118"/>
        <v>0</v>
      </c>
      <c r="BP173" s="15"/>
      <c r="BQ173" s="15"/>
      <c r="BR173" s="15"/>
      <c r="BS173" s="15"/>
      <c r="BT173" s="15"/>
      <c r="BU173" s="15"/>
    </row>
    <row r="174" spans="1:73" s="12" customFormat="1" x14ac:dyDescent="0.25">
      <c r="A174" s="154" t="s">
        <v>577</v>
      </c>
      <c r="B174" s="50">
        <f t="shared" si="99"/>
        <v>93.7</v>
      </c>
      <c r="C174" s="50">
        <f t="shared" si="100"/>
        <v>41.078720000000004</v>
      </c>
      <c r="D174" s="14">
        <f t="shared" ref="D174:D183" si="128">C174/B174*100</f>
        <v>43.840683030949847</v>
      </c>
      <c r="E174" s="14"/>
      <c r="F174" s="14"/>
      <c r="G174" s="15"/>
      <c r="H174" s="14"/>
      <c r="I174" s="14"/>
      <c r="J174" s="15"/>
      <c r="K174" s="14"/>
      <c r="L174" s="14"/>
      <c r="M174" s="15"/>
      <c r="N174" s="14"/>
      <c r="O174" s="14"/>
      <c r="P174" s="15"/>
      <c r="Q174" s="14"/>
      <c r="R174" s="14"/>
      <c r="S174" s="14"/>
      <c r="T174" s="14"/>
      <c r="U174" s="14"/>
      <c r="V174" s="15"/>
      <c r="W174" s="14"/>
      <c r="X174" s="14"/>
      <c r="Y174" s="15"/>
      <c r="Z174" s="14"/>
      <c r="AA174" s="14"/>
      <c r="AB174" s="15"/>
      <c r="AC174" s="14"/>
      <c r="AD174" s="14"/>
      <c r="AE174" s="14"/>
      <c r="AF174" s="14"/>
      <c r="AG174" s="14"/>
      <c r="AH174" s="15"/>
      <c r="AI174" s="14"/>
      <c r="AJ174" s="14"/>
      <c r="AK174" s="15"/>
      <c r="AL174" s="14"/>
      <c r="AM174" s="14"/>
      <c r="AN174" s="15"/>
      <c r="AO174" s="14"/>
      <c r="AP174" s="14"/>
      <c r="AQ174" s="15"/>
      <c r="AR174" s="14"/>
      <c r="AS174" s="14"/>
      <c r="AT174" s="15"/>
      <c r="AU174" s="14"/>
      <c r="AV174" s="14"/>
      <c r="AW174" s="15"/>
      <c r="AX174" s="14"/>
      <c r="AY174" s="14"/>
      <c r="AZ174" s="14"/>
      <c r="BA174" s="14">
        <v>93.7</v>
      </c>
      <c r="BB174" s="14">
        <v>41.078720000000004</v>
      </c>
      <c r="BC174" s="14">
        <f t="shared" si="127"/>
        <v>43.840683030949847</v>
      </c>
      <c r="BD174" s="14"/>
      <c r="BE174" s="14"/>
      <c r="BF174" s="15"/>
      <c r="BG174" s="14"/>
      <c r="BH174" s="14"/>
      <c r="BI174" s="15"/>
      <c r="BJ174" s="14"/>
      <c r="BK174" s="14"/>
      <c r="BL174" s="15"/>
      <c r="BM174" s="14"/>
      <c r="BN174" s="14"/>
      <c r="BO174" s="15"/>
      <c r="BP174" s="14"/>
      <c r="BQ174" s="14"/>
      <c r="BR174" s="15"/>
      <c r="BS174" s="14"/>
      <c r="BT174" s="14"/>
      <c r="BU174" s="15"/>
    </row>
    <row r="175" spans="1:73" s="12" customFormat="1" x14ac:dyDescent="0.25">
      <c r="A175" s="154" t="s">
        <v>700</v>
      </c>
      <c r="B175" s="50">
        <f t="shared" si="99"/>
        <v>93.7</v>
      </c>
      <c r="C175" s="50">
        <f t="shared" si="100"/>
        <v>33.915860000000002</v>
      </c>
      <c r="D175" s="14">
        <f t="shared" si="128"/>
        <v>36.196221985058699</v>
      </c>
      <c r="E175" s="14"/>
      <c r="F175" s="14"/>
      <c r="G175" s="15"/>
      <c r="H175" s="14"/>
      <c r="I175" s="14"/>
      <c r="J175" s="15"/>
      <c r="K175" s="14"/>
      <c r="L175" s="14"/>
      <c r="M175" s="15"/>
      <c r="N175" s="14"/>
      <c r="O175" s="14"/>
      <c r="P175" s="15"/>
      <c r="Q175" s="14"/>
      <c r="R175" s="14"/>
      <c r="S175" s="14"/>
      <c r="T175" s="14"/>
      <c r="U175" s="14"/>
      <c r="V175" s="15"/>
      <c r="W175" s="14"/>
      <c r="X175" s="14"/>
      <c r="Y175" s="15"/>
      <c r="Z175" s="14"/>
      <c r="AA175" s="14"/>
      <c r="AB175" s="15"/>
      <c r="AC175" s="14"/>
      <c r="AD175" s="14"/>
      <c r="AE175" s="14"/>
      <c r="AF175" s="14"/>
      <c r="AG175" s="14"/>
      <c r="AH175" s="15"/>
      <c r="AI175" s="14"/>
      <c r="AJ175" s="14"/>
      <c r="AK175" s="15"/>
      <c r="AL175" s="14"/>
      <c r="AM175" s="14"/>
      <c r="AN175" s="15"/>
      <c r="AO175" s="14"/>
      <c r="AP175" s="14"/>
      <c r="AQ175" s="15"/>
      <c r="AR175" s="14"/>
      <c r="AS175" s="14"/>
      <c r="AT175" s="15"/>
      <c r="AU175" s="14"/>
      <c r="AV175" s="14"/>
      <c r="AW175" s="15"/>
      <c r="AX175" s="14"/>
      <c r="AY175" s="14"/>
      <c r="AZ175" s="14"/>
      <c r="BA175" s="14">
        <v>93.7</v>
      </c>
      <c r="BB175" s="14">
        <v>33.915860000000002</v>
      </c>
      <c r="BC175" s="14">
        <f t="shared" si="127"/>
        <v>36.196221985058699</v>
      </c>
      <c r="BD175" s="14"/>
      <c r="BE175" s="14"/>
      <c r="BF175" s="15"/>
      <c r="BG175" s="14"/>
      <c r="BH175" s="14"/>
      <c r="BI175" s="15"/>
      <c r="BJ175" s="14"/>
      <c r="BK175" s="14"/>
      <c r="BL175" s="15"/>
      <c r="BM175" s="14"/>
      <c r="BN175" s="14"/>
      <c r="BO175" s="15"/>
      <c r="BP175" s="14"/>
      <c r="BQ175" s="14"/>
      <c r="BR175" s="15"/>
      <c r="BS175" s="14"/>
      <c r="BT175" s="14"/>
      <c r="BU175" s="15"/>
    </row>
    <row r="176" spans="1:73" s="12" customFormat="1" x14ac:dyDescent="0.25">
      <c r="A176" s="154" t="s">
        <v>578</v>
      </c>
      <c r="B176" s="50">
        <f t="shared" si="99"/>
        <v>234.2</v>
      </c>
      <c r="C176" s="50">
        <f t="shared" si="100"/>
        <v>85.92004</v>
      </c>
      <c r="D176" s="14">
        <f t="shared" si="128"/>
        <v>36.686609735269002</v>
      </c>
      <c r="E176" s="14"/>
      <c r="F176" s="14"/>
      <c r="G176" s="15"/>
      <c r="H176" s="14"/>
      <c r="I176" s="14"/>
      <c r="J176" s="15"/>
      <c r="K176" s="14"/>
      <c r="L176" s="14"/>
      <c r="M176" s="15"/>
      <c r="N176" s="14"/>
      <c r="O176" s="14"/>
      <c r="P176" s="15"/>
      <c r="Q176" s="14"/>
      <c r="R176" s="14"/>
      <c r="S176" s="14"/>
      <c r="T176" s="14"/>
      <c r="U176" s="14"/>
      <c r="V176" s="15"/>
      <c r="W176" s="14"/>
      <c r="X176" s="14"/>
      <c r="Y176" s="15"/>
      <c r="Z176" s="14"/>
      <c r="AA176" s="14"/>
      <c r="AB176" s="15"/>
      <c r="AC176" s="14"/>
      <c r="AD176" s="14"/>
      <c r="AE176" s="14"/>
      <c r="AF176" s="14"/>
      <c r="AG176" s="14"/>
      <c r="AH176" s="15"/>
      <c r="AI176" s="14"/>
      <c r="AJ176" s="14"/>
      <c r="AK176" s="15"/>
      <c r="AL176" s="14"/>
      <c r="AM176" s="14"/>
      <c r="AN176" s="15"/>
      <c r="AO176" s="14"/>
      <c r="AP176" s="14"/>
      <c r="AQ176" s="15"/>
      <c r="AR176" s="14"/>
      <c r="AS176" s="14"/>
      <c r="AT176" s="15"/>
      <c r="AU176" s="14"/>
      <c r="AV176" s="14"/>
      <c r="AW176" s="15"/>
      <c r="AX176" s="14"/>
      <c r="AY176" s="14"/>
      <c r="AZ176" s="14"/>
      <c r="BA176" s="14">
        <v>234.2</v>
      </c>
      <c r="BB176" s="14">
        <v>85.92004</v>
      </c>
      <c r="BC176" s="14">
        <f t="shared" ref="BC176:BC183" si="129">BB176/BA176*100</f>
        <v>36.686609735269002</v>
      </c>
      <c r="BD176" s="14"/>
      <c r="BE176" s="14"/>
      <c r="BF176" s="15"/>
      <c r="BG176" s="14"/>
      <c r="BH176" s="14"/>
      <c r="BI176" s="15"/>
      <c r="BJ176" s="14"/>
      <c r="BK176" s="14"/>
      <c r="BL176" s="15"/>
      <c r="BM176" s="14"/>
      <c r="BN176" s="14"/>
      <c r="BO176" s="15"/>
      <c r="BP176" s="14"/>
      <c r="BQ176" s="14"/>
      <c r="BR176" s="15"/>
      <c r="BS176" s="14"/>
      <c r="BT176" s="14"/>
      <c r="BU176" s="15"/>
    </row>
    <row r="177" spans="1:73" s="12" customFormat="1" x14ac:dyDescent="0.25">
      <c r="A177" s="154" t="s">
        <v>370</v>
      </c>
      <c r="B177" s="50">
        <f t="shared" si="99"/>
        <v>234.2</v>
      </c>
      <c r="C177" s="50">
        <f t="shared" si="100"/>
        <v>53.536589999999997</v>
      </c>
      <c r="D177" s="14">
        <f t="shared" si="128"/>
        <v>22.859346712211785</v>
      </c>
      <c r="E177" s="14"/>
      <c r="F177" s="14"/>
      <c r="G177" s="15"/>
      <c r="H177" s="14"/>
      <c r="I177" s="14"/>
      <c r="J177" s="15"/>
      <c r="K177" s="14"/>
      <c r="L177" s="14"/>
      <c r="M177" s="15"/>
      <c r="N177" s="14"/>
      <c r="O177" s="14"/>
      <c r="P177" s="15"/>
      <c r="Q177" s="14"/>
      <c r="R177" s="14"/>
      <c r="S177" s="14"/>
      <c r="T177" s="14"/>
      <c r="U177" s="14"/>
      <c r="V177" s="15"/>
      <c r="W177" s="14"/>
      <c r="X177" s="14"/>
      <c r="Y177" s="15"/>
      <c r="Z177" s="14"/>
      <c r="AA177" s="14"/>
      <c r="AB177" s="15"/>
      <c r="AC177" s="14"/>
      <c r="AD177" s="14"/>
      <c r="AE177" s="14"/>
      <c r="AF177" s="14"/>
      <c r="AG177" s="14"/>
      <c r="AH177" s="15"/>
      <c r="AI177" s="14"/>
      <c r="AJ177" s="14"/>
      <c r="AK177" s="15"/>
      <c r="AL177" s="14"/>
      <c r="AM177" s="14"/>
      <c r="AN177" s="15"/>
      <c r="AO177" s="14"/>
      <c r="AP177" s="14"/>
      <c r="AQ177" s="15"/>
      <c r="AR177" s="14"/>
      <c r="AS177" s="14"/>
      <c r="AT177" s="15"/>
      <c r="AU177" s="14"/>
      <c r="AV177" s="14"/>
      <c r="AW177" s="15"/>
      <c r="AX177" s="14"/>
      <c r="AY177" s="14"/>
      <c r="AZ177" s="14"/>
      <c r="BA177" s="14">
        <v>234.2</v>
      </c>
      <c r="BB177" s="14">
        <v>53.536589999999997</v>
      </c>
      <c r="BC177" s="14">
        <f t="shared" si="129"/>
        <v>22.859346712211785</v>
      </c>
      <c r="BD177" s="14"/>
      <c r="BE177" s="14"/>
      <c r="BF177" s="15"/>
      <c r="BG177" s="14"/>
      <c r="BH177" s="14"/>
      <c r="BI177" s="15"/>
      <c r="BJ177" s="14"/>
      <c r="BK177" s="14"/>
      <c r="BL177" s="15"/>
      <c r="BM177" s="14"/>
      <c r="BN177" s="14"/>
      <c r="BO177" s="15"/>
      <c r="BP177" s="14"/>
      <c r="BQ177" s="14"/>
      <c r="BR177" s="15"/>
      <c r="BS177" s="14"/>
      <c r="BT177" s="14"/>
      <c r="BU177" s="15"/>
    </row>
    <row r="178" spans="1:73" s="12" customFormat="1" x14ac:dyDescent="0.25">
      <c r="A178" s="154" t="s">
        <v>579</v>
      </c>
      <c r="B178" s="50">
        <f t="shared" si="99"/>
        <v>234.2</v>
      </c>
      <c r="C178" s="50">
        <f t="shared" si="100"/>
        <v>82.802909999999997</v>
      </c>
      <c r="D178" s="14">
        <f t="shared" si="128"/>
        <v>35.355640478223741</v>
      </c>
      <c r="E178" s="14"/>
      <c r="F178" s="14"/>
      <c r="G178" s="15"/>
      <c r="H178" s="14"/>
      <c r="I178" s="14"/>
      <c r="J178" s="15"/>
      <c r="K178" s="14"/>
      <c r="L178" s="14"/>
      <c r="M178" s="15"/>
      <c r="N178" s="14"/>
      <c r="O178" s="14"/>
      <c r="P178" s="15"/>
      <c r="Q178" s="14"/>
      <c r="R178" s="14"/>
      <c r="S178" s="14"/>
      <c r="T178" s="14"/>
      <c r="U178" s="14"/>
      <c r="V178" s="15"/>
      <c r="W178" s="14"/>
      <c r="X178" s="14"/>
      <c r="Y178" s="15"/>
      <c r="Z178" s="14"/>
      <c r="AA178" s="14"/>
      <c r="AB178" s="15"/>
      <c r="AC178" s="14"/>
      <c r="AD178" s="14"/>
      <c r="AE178" s="14"/>
      <c r="AF178" s="14"/>
      <c r="AG178" s="14"/>
      <c r="AH178" s="15"/>
      <c r="AI178" s="14"/>
      <c r="AJ178" s="14"/>
      <c r="AK178" s="15"/>
      <c r="AL178" s="14"/>
      <c r="AM178" s="14"/>
      <c r="AN178" s="15"/>
      <c r="AO178" s="14"/>
      <c r="AP178" s="14"/>
      <c r="AQ178" s="15"/>
      <c r="AR178" s="14"/>
      <c r="AS178" s="14"/>
      <c r="AT178" s="15"/>
      <c r="AU178" s="14"/>
      <c r="AV178" s="14"/>
      <c r="AW178" s="15"/>
      <c r="AX178" s="14"/>
      <c r="AY178" s="14"/>
      <c r="AZ178" s="14"/>
      <c r="BA178" s="14">
        <v>234.2</v>
      </c>
      <c r="BB178" s="14">
        <v>82.802909999999997</v>
      </c>
      <c r="BC178" s="14">
        <f t="shared" si="129"/>
        <v>35.355640478223741</v>
      </c>
      <c r="BD178" s="14"/>
      <c r="BE178" s="14"/>
      <c r="BF178" s="15"/>
      <c r="BG178" s="14"/>
      <c r="BH178" s="14"/>
      <c r="BI178" s="15"/>
      <c r="BJ178" s="14"/>
      <c r="BK178" s="14"/>
      <c r="BL178" s="15"/>
      <c r="BM178" s="14"/>
      <c r="BN178" s="14"/>
      <c r="BO178" s="15"/>
      <c r="BP178" s="14"/>
      <c r="BQ178" s="14"/>
      <c r="BR178" s="15"/>
      <c r="BS178" s="14"/>
      <c r="BT178" s="14"/>
      <c r="BU178" s="15"/>
    </row>
    <row r="179" spans="1:73" s="12" customFormat="1" x14ac:dyDescent="0.25">
      <c r="A179" s="154" t="s">
        <v>580</v>
      </c>
      <c r="B179" s="50">
        <f t="shared" si="99"/>
        <v>234.2</v>
      </c>
      <c r="C179" s="50">
        <f t="shared" si="100"/>
        <v>95.58305</v>
      </c>
      <c r="D179" s="14">
        <f t="shared" si="128"/>
        <v>40.812574722459438</v>
      </c>
      <c r="E179" s="14"/>
      <c r="F179" s="14"/>
      <c r="G179" s="15"/>
      <c r="H179" s="14"/>
      <c r="I179" s="14"/>
      <c r="J179" s="15"/>
      <c r="K179" s="14"/>
      <c r="L179" s="14"/>
      <c r="M179" s="15"/>
      <c r="N179" s="14"/>
      <c r="O179" s="14"/>
      <c r="P179" s="15"/>
      <c r="Q179" s="14"/>
      <c r="R179" s="14"/>
      <c r="S179" s="14"/>
      <c r="T179" s="14"/>
      <c r="U179" s="14"/>
      <c r="V179" s="15"/>
      <c r="W179" s="14"/>
      <c r="X179" s="14"/>
      <c r="Y179" s="15"/>
      <c r="Z179" s="14"/>
      <c r="AA179" s="14"/>
      <c r="AB179" s="15"/>
      <c r="AC179" s="14"/>
      <c r="AD179" s="14"/>
      <c r="AE179" s="14"/>
      <c r="AF179" s="14"/>
      <c r="AG179" s="14"/>
      <c r="AH179" s="15"/>
      <c r="AI179" s="14"/>
      <c r="AJ179" s="14"/>
      <c r="AK179" s="15"/>
      <c r="AL179" s="14"/>
      <c r="AM179" s="14"/>
      <c r="AN179" s="15"/>
      <c r="AO179" s="14"/>
      <c r="AP179" s="14"/>
      <c r="AQ179" s="15"/>
      <c r="AR179" s="14"/>
      <c r="AS179" s="14"/>
      <c r="AT179" s="15"/>
      <c r="AU179" s="14"/>
      <c r="AV179" s="14"/>
      <c r="AW179" s="15"/>
      <c r="AX179" s="14"/>
      <c r="AY179" s="14"/>
      <c r="AZ179" s="14"/>
      <c r="BA179" s="14">
        <v>234.2</v>
      </c>
      <c r="BB179" s="14">
        <v>95.58305</v>
      </c>
      <c r="BC179" s="14">
        <f t="shared" si="129"/>
        <v>40.812574722459438</v>
      </c>
      <c r="BD179" s="14"/>
      <c r="BE179" s="14"/>
      <c r="BF179" s="15"/>
      <c r="BG179" s="14"/>
      <c r="BH179" s="14"/>
      <c r="BI179" s="15"/>
      <c r="BJ179" s="14"/>
      <c r="BK179" s="14"/>
      <c r="BL179" s="15"/>
      <c r="BM179" s="14"/>
      <c r="BN179" s="14"/>
      <c r="BO179" s="15"/>
      <c r="BP179" s="14"/>
      <c r="BQ179" s="14"/>
      <c r="BR179" s="15"/>
      <c r="BS179" s="14"/>
      <c r="BT179" s="14"/>
      <c r="BU179" s="15"/>
    </row>
    <row r="180" spans="1:73" s="12" customFormat="1" x14ac:dyDescent="0.25">
      <c r="A180" s="154" t="s">
        <v>701</v>
      </c>
      <c r="B180" s="50">
        <f t="shared" si="99"/>
        <v>93.7</v>
      </c>
      <c r="C180" s="50">
        <f t="shared" si="100"/>
        <v>32.588630000000002</v>
      </c>
      <c r="D180" s="14">
        <f t="shared" si="128"/>
        <v>34.779754535752403</v>
      </c>
      <c r="E180" s="14"/>
      <c r="F180" s="14"/>
      <c r="G180" s="15"/>
      <c r="H180" s="14"/>
      <c r="I180" s="14"/>
      <c r="J180" s="15"/>
      <c r="K180" s="14"/>
      <c r="L180" s="14"/>
      <c r="M180" s="15"/>
      <c r="N180" s="14"/>
      <c r="O180" s="14"/>
      <c r="P180" s="15"/>
      <c r="Q180" s="14"/>
      <c r="R180" s="14"/>
      <c r="S180" s="14"/>
      <c r="T180" s="14"/>
      <c r="U180" s="14"/>
      <c r="V180" s="15"/>
      <c r="W180" s="14"/>
      <c r="X180" s="14"/>
      <c r="Y180" s="15"/>
      <c r="Z180" s="14"/>
      <c r="AA180" s="14"/>
      <c r="AB180" s="15"/>
      <c r="AC180" s="14"/>
      <c r="AD180" s="14"/>
      <c r="AE180" s="14"/>
      <c r="AF180" s="14"/>
      <c r="AG180" s="14"/>
      <c r="AH180" s="15"/>
      <c r="AI180" s="14"/>
      <c r="AJ180" s="14"/>
      <c r="AK180" s="15"/>
      <c r="AL180" s="14"/>
      <c r="AM180" s="14"/>
      <c r="AN180" s="15"/>
      <c r="AO180" s="14"/>
      <c r="AP180" s="14"/>
      <c r="AQ180" s="15"/>
      <c r="AR180" s="14"/>
      <c r="AS180" s="14"/>
      <c r="AT180" s="15"/>
      <c r="AU180" s="14"/>
      <c r="AV180" s="14"/>
      <c r="AW180" s="15"/>
      <c r="AX180" s="14"/>
      <c r="AY180" s="14"/>
      <c r="AZ180" s="14"/>
      <c r="BA180" s="14">
        <v>93.7</v>
      </c>
      <c r="BB180" s="14">
        <v>32.588630000000002</v>
      </c>
      <c r="BC180" s="14">
        <f t="shared" si="129"/>
        <v>34.779754535752403</v>
      </c>
      <c r="BD180" s="14"/>
      <c r="BE180" s="14"/>
      <c r="BF180" s="15"/>
      <c r="BG180" s="14"/>
      <c r="BH180" s="14"/>
      <c r="BI180" s="15"/>
      <c r="BJ180" s="14"/>
      <c r="BK180" s="14"/>
      <c r="BL180" s="15"/>
      <c r="BM180" s="14"/>
      <c r="BN180" s="14"/>
      <c r="BO180" s="15"/>
      <c r="BP180" s="14"/>
      <c r="BQ180" s="14"/>
      <c r="BR180" s="15"/>
      <c r="BS180" s="14"/>
      <c r="BT180" s="14"/>
      <c r="BU180" s="15"/>
    </row>
    <row r="181" spans="1:73" s="12" customFormat="1" x14ac:dyDescent="0.25">
      <c r="A181" s="154" t="s">
        <v>582</v>
      </c>
      <c r="B181" s="50">
        <f t="shared" si="99"/>
        <v>93.7</v>
      </c>
      <c r="C181" s="50">
        <f t="shared" si="100"/>
        <v>38.296599999999998</v>
      </c>
      <c r="D181" s="14">
        <f t="shared" si="128"/>
        <v>40.871504802561361</v>
      </c>
      <c r="E181" s="14"/>
      <c r="F181" s="14"/>
      <c r="G181" s="15"/>
      <c r="H181" s="14"/>
      <c r="I181" s="14"/>
      <c r="J181" s="15"/>
      <c r="K181" s="14"/>
      <c r="L181" s="14"/>
      <c r="M181" s="15"/>
      <c r="N181" s="14"/>
      <c r="O181" s="14"/>
      <c r="P181" s="15"/>
      <c r="Q181" s="14"/>
      <c r="R181" s="14"/>
      <c r="S181" s="14"/>
      <c r="T181" s="14"/>
      <c r="U181" s="14"/>
      <c r="V181" s="15"/>
      <c r="W181" s="14"/>
      <c r="X181" s="14"/>
      <c r="Y181" s="15"/>
      <c r="Z181" s="14"/>
      <c r="AA181" s="14"/>
      <c r="AB181" s="15"/>
      <c r="AC181" s="14"/>
      <c r="AD181" s="14"/>
      <c r="AE181" s="14"/>
      <c r="AF181" s="14"/>
      <c r="AG181" s="14"/>
      <c r="AH181" s="15"/>
      <c r="AI181" s="14"/>
      <c r="AJ181" s="14"/>
      <c r="AK181" s="15"/>
      <c r="AL181" s="14"/>
      <c r="AM181" s="14"/>
      <c r="AN181" s="15"/>
      <c r="AO181" s="14"/>
      <c r="AP181" s="14"/>
      <c r="AQ181" s="15"/>
      <c r="AR181" s="14"/>
      <c r="AS181" s="14"/>
      <c r="AT181" s="15"/>
      <c r="AU181" s="14"/>
      <c r="AV181" s="14"/>
      <c r="AW181" s="15"/>
      <c r="AX181" s="14"/>
      <c r="AY181" s="14"/>
      <c r="AZ181" s="14"/>
      <c r="BA181" s="14">
        <v>93.7</v>
      </c>
      <c r="BB181" s="14">
        <v>38.296599999999998</v>
      </c>
      <c r="BC181" s="14">
        <f t="shared" si="129"/>
        <v>40.871504802561361</v>
      </c>
      <c r="BD181" s="14"/>
      <c r="BE181" s="14"/>
      <c r="BF181" s="15"/>
      <c r="BG181" s="14"/>
      <c r="BH181" s="14"/>
      <c r="BI181" s="15"/>
      <c r="BJ181" s="14"/>
      <c r="BK181" s="14"/>
      <c r="BL181" s="15"/>
      <c r="BM181" s="14"/>
      <c r="BN181" s="14"/>
      <c r="BO181" s="15"/>
      <c r="BP181" s="14"/>
      <c r="BQ181" s="14"/>
      <c r="BR181" s="15"/>
      <c r="BS181" s="14"/>
      <c r="BT181" s="14"/>
      <c r="BU181" s="15"/>
    </row>
    <row r="182" spans="1:73" s="12" customFormat="1" x14ac:dyDescent="0.25">
      <c r="A182" s="154" t="s">
        <v>581</v>
      </c>
      <c r="B182" s="50">
        <f t="shared" si="99"/>
        <v>93.7</v>
      </c>
      <c r="C182" s="50">
        <f t="shared" si="100"/>
        <v>34.858959999999996</v>
      </c>
      <c r="D182" s="14">
        <f t="shared" si="128"/>
        <v>37.20273212379935</v>
      </c>
      <c r="E182" s="14"/>
      <c r="F182" s="14"/>
      <c r="G182" s="15"/>
      <c r="H182" s="14"/>
      <c r="I182" s="14"/>
      <c r="J182" s="15"/>
      <c r="K182" s="14"/>
      <c r="L182" s="14"/>
      <c r="M182" s="15"/>
      <c r="N182" s="14"/>
      <c r="O182" s="14"/>
      <c r="P182" s="15"/>
      <c r="Q182" s="14"/>
      <c r="R182" s="14"/>
      <c r="S182" s="14"/>
      <c r="T182" s="14"/>
      <c r="U182" s="14"/>
      <c r="V182" s="15"/>
      <c r="W182" s="14"/>
      <c r="X182" s="14"/>
      <c r="Y182" s="15"/>
      <c r="Z182" s="14"/>
      <c r="AA182" s="14"/>
      <c r="AB182" s="15"/>
      <c r="AC182" s="14"/>
      <c r="AD182" s="14"/>
      <c r="AE182" s="14"/>
      <c r="AF182" s="14"/>
      <c r="AG182" s="14"/>
      <c r="AH182" s="15"/>
      <c r="AI182" s="14"/>
      <c r="AJ182" s="14"/>
      <c r="AK182" s="15"/>
      <c r="AL182" s="14"/>
      <c r="AM182" s="14"/>
      <c r="AN182" s="15"/>
      <c r="AO182" s="14"/>
      <c r="AP182" s="14"/>
      <c r="AQ182" s="15"/>
      <c r="AR182" s="14"/>
      <c r="AS182" s="14"/>
      <c r="AT182" s="15"/>
      <c r="AU182" s="14"/>
      <c r="AV182" s="14"/>
      <c r="AW182" s="15"/>
      <c r="AX182" s="14"/>
      <c r="AY182" s="14"/>
      <c r="AZ182" s="14"/>
      <c r="BA182" s="14">
        <v>93.7</v>
      </c>
      <c r="BB182" s="14">
        <v>34.858959999999996</v>
      </c>
      <c r="BC182" s="14">
        <f t="shared" si="129"/>
        <v>37.20273212379935</v>
      </c>
      <c r="BD182" s="14"/>
      <c r="BE182" s="14"/>
      <c r="BF182" s="15"/>
      <c r="BG182" s="14"/>
      <c r="BH182" s="14"/>
      <c r="BI182" s="15"/>
      <c r="BJ182" s="14"/>
      <c r="BK182" s="14"/>
      <c r="BL182" s="15"/>
      <c r="BM182" s="14"/>
      <c r="BN182" s="14"/>
      <c r="BO182" s="15"/>
      <c r="BP182" s="14"/>
      <c r="BQ182" s="14"/>
      <c r="BR182" s="15"/>
      <c r="BS182" s="14"/>
      <c r="BT182" s="14"/>
      <c r="BU182" s="15"/>
    </row>
    <row r="183" spans="1:73" s="12" customFormat="1" x14ac:dyDescent="0.25">
      <c r="A183" s="154" t="s">
        <v>583</v>
      </c>
      <c r="B183" s="50">
        <f t="shared" si="99"/>
        <v>234.2</v>
      </c>
      <c r="C183" s="50">
        <f t="shared" si="100"/>
        <v>117.1</v>
      </c>
      <c r="D183" s="14">
        <f t="shared" si="128"/>
        <v>50</v>
      </c>
      <c r="E183" s="14"/>
      <c r="F183" s="14"/>
      <c r="G183" s="15"/>
      <c r="H183" s="14"/>
      <c r="I183" s="14"/>
      <c r="J183" s="15"/>
      <c r="K183" s="14"/>
      <c r="L183" s="14"/>
      <c r="M183" s="15"/>
      <c r="N183" s="14"/>
      <c r="O183" s="14"/>
      <c r="P183" s="15"/>
      <c r="Q183" s="14"/>
      <c r="R183" s="14"/>
      <c r="S183" s="14"/>
      <c r="T183" s="14"/>
      <c r="U183" s="14"/>
      <c r="V183" s="15"/>
      <c r="W183" s="14"/>
      <c r="X183" s="14"/>
      <c r="Y183" s="15"/>
      <c r="Z183" s="14"/>
      <c r="AA183" s="14"/>
      <c r="AB183" s="15"/>
      <c r="AC183" s="14"/>
      <c r="AD183" s="14"/>
      <c r="AE183" s="14"/>
      <c r="AF183" s="14"/>
      <c r="AG183" s="14"/>
      <c r="AH183" s="15"/>
      <c r="AI183" s="14"/>
      <c r="AJ183" s="14"/>
      <c r="AK183" s="15"/>
      <c r="AL183" s="14"/>
      <c r="AM183" s="14"/>
      <c r="AN183" s="15"/>
      <c r="AO183" s="14"/>
      <c r="AP183" s="14"/>
      <c r="AQ183" s="15"/>
      <c r="AR183" s="14"/>
      <c r="AS183" s="14"/>
      <c r="AT183" s="15"/>
      <c r="AU183" s="14"/>
      <c r="AV183" s="14"/>
      <c r="AW183" s="15"/>
      <c r="AX183" s="14"/>
      <c r="AY183" s="14"/>
      <c r="AZ183" s="14"/>
      <c r="BA183" s="14">
        <v>234.2</v>
      </c>
      <c r="BB183" s="14">
        <v>117.1</v>
      </c>
      <c r="BC183" s="14">
        <f t="shared" si="129"/>
        <v>50</v>
      </c>
      <c r="BD183" s="14"/>
      <c r="BE183" s="14"/>
      <c r="BF183" s="15"/>
      <c r="BG183" s="14"/>
      <c r="BH183" s="14"/>
      <c r="BI183" s="15"/>
      <c r="BJ183" s="14"/>
      <c r="BK183" s="14"/>
      <c r="BL183" s="15"/>
      <c r="BM183" s="14"/>
      <c r="BN183" s="14"/>
      <c r="BO183" s="15"/>
      <c r="BP183" s="14"/>
      <c r="BQ183" s="14"/>
      <c r="BR183" s="15"/>
      <c r="BS183" s="14"/>
      <c r="BT183" s="14"/>
      <c r="BU183" s="15"/>
    </row>
    <row r="184" spans="1:73" s="28" customFormat="1" ht="31.5" x14ac:dyDescent="0.25">
      <c r="A184" s="78" t="s">
        <v>404</v>
      </c>
      <c r="B184" s="81">
        <f t="shared" si="99"/>
        <v>319627.41999999993</v>
      </c>
      <c r="C184" s="81">
        <f t="shared" si="100"/>
        <v>173024.31793000002</v>
      </c>
      <c r="D184" s="84">
        <f t="shared" ref="D184" si="130">C184/B184*100</f>
        <v>54.133127229822783</v>
      </c>
      <c r="E184" s="82">
        <f>SUM(E185:E196)</f>
        <v>2460.3000000000002</v>
      </c>
      <c r="F184" s="82">
        <f t="shared" ref="F184:BN184" si="131">SUM(F185:F196)</f>
        <v>260.87416999999999</v>
      </c>
      <c r="G184" s="84">
        <f t="shared" si="103"/>
        <v>10.603347965695239</v>
      </c>
      <c r="H184" s="82">
        <f t="shared" si="131"/>
        <v>311.39999999999998</v>
      </c>
      <c r="I184" s="82">
        <f t="shared" si="131"/>
        <v>131.28865999999999</v>
      </c>
      <c r="J184" s="84">
        <f t="shared" si="104"/>
        <v>42.160777135517016</v>
      </c>
      <c r="K184" s="82">
        <f t="shared" si="131"/>
        <v>5581.9</v>
      </c>
      <c r="L184" s="82">
        <f t="shared" si="131"/>
        <v>2588.51746</v>
      </c>
      <c r="M184" s="84">
        <f t="shared" si="105"/>
        <v>46.373411562371238</v>
      </c>
      <c r="N184" s="82">
        <f t="shared" si="131"/>
        <v>75099.899999999994</v>
      </c>
      <c r="O184" s="82">
        <f t="shared" si="131"/>
        <v>35849.923840000003</v>
      </c>
      <c r="P184" s="84">
        <f t="shared" si="19"/>
        <v>47.736313683506907</v>
      </c>
      <c r="Q184" s="82">
        <f t="shared" si="131"/>
        <v>515.1</v>
      </c>
      <c r="R184" s="82">
        <f t="shared" si="131"/>
        <v>0</v>
      </c>
      <c r="S184" s="84">
        <f t="shared" si="39"/>
        <v>0</v>
      </c>
      <c r="T184" s="82">
        <f t="shared" si="131"/>
        <v>6043.5</v>
      </c>
      <c r="U184" s="82">
        <f t="shared" si="131"/>
        <v>2460.9328999999998</v>
      </c>
      <c r="V184" s="84">
        <f t="shared" si="106"/>
        <v>40.720325970050467</v>
      </c>
      <c r="W184" s="82">
        <f t="shared" si="131"/>
        <v>215.5</v>
      </c>
      <c r="X184" s="82">
        <f t="shared" si="131"/>
        <v>74.546660000000003</v>
      </c>
      <c r="Y184" s="84">
        <f t="shared" si="107"/>
        <v>34.592417633410669</v>
      </c>
      <c r="Z184" s="82">
        <f t="shared" si="131"/>
        <v>201345.5</v>
      </c>
      <c r="AA184" s="82">
        <f t="shared" si="131"/>
        <v>116794.35656999999</v>
      </c>
      <c r="AB184" s="84">
        <f t="shared" si="108"/>
        <v>58.006936618896368</v>
      </c>
      <c r="AC184" s="82">
        <f t="shared" si="131"/>
        <v>930.8</v>
      </c>
      <c r="AD184" s="82">
        <f t="shared" si="131"/>
        <v>266.34103999999996</v>
      </c>
      <c r="AE184" s="82">
        <f t="shared" si="109"/>
        <v>28.614207133648474</v>
      </c>
      <c r="AF184" s="82">
        <f t="shared" si="131"/>
        <v>129.1</v>
      </c>
      <c r="AG184" s="82">
        <f t="shared" si="131"/>
        <v>0</v>
      </c>
      <c r="AH184" s="84">
        <f t="shared" si="126"/>
        <v>0</v>
      </c>
      <c r="AI184" s="82">
        <f t="shared" si="131"/>
        <v>310.3</v>
      </c>
      <c r="AJ184" s="82">
        <f t="shared" si="131"/>
        <v>125.4427</v>
      </c>
      <c r="AK184" s="84">
        <f t="shared" si="110"/>
        <v>40.426264904930711</v>
      </c>
      <c r="AL184" s="82">
        <f t="shared" si="131"/>
        <v>3611.4</v>
      </c>
      <c r="AM184" s="82">
        <f t="shared" si="131"/>
        <v>1767.34764</v>
      </c>
      <c r="AN184" s="84">
        <f t="shared" si="111"/>
        <v>48.938019604585477</v>
      </c>
      <c r="AO184" s="82">
        <f t="shared" si="131"/>
        <v>620.5</v>
      </c>
      <c r="AP184" s="82">
        <f t="shared" si="131"/>
        <v>278.56140000000005</v>
      </c>
      <c r="AQ184" s="84">
        <f t="shared" si="112"/>
        <v>44.893053988718783</v>
      </c>
      <c r="AR184" s="82">
        <f t="shared" si="131"/>
        <v>310.3</v>
      </c>
      <c r="AS184" s="82">
        <f t="shared" si="131"/>
        <v>154.56189999999998</v>
      </c>
      <c r="AT184" s="84">
        <f t="shared" si="113"/>
        <v>49.810473735095059</v>
      </c>
      <c r="AU184" s="82">
        <f t="shared" si="131"/>
        <v>1595.42</v>
      </c>
      <c r="AV184" s="82">
        <f t="shared" si="131"/>
        <v>798</v>
      </c>
      <c r="AW184" s="84">
        <f t="shared" si="114"/>
        <v>50.018177031753396</v>
      </c>
      <c r="AX184" s="82">
        <f t="shared" si="131"/>
        <v>0</v>
      </c>
      <c r="AY184" s="82">
        <f t="shared" si="131"/>
        <v>0</v>
      </c>
      <c r="AZ184" s="82">
        <f t="shared" si="131"/>
        <v>0</v>
      </c>
      <c r="BA184" s="82">
        <f t="shared" si="131"/>
        <v>1171.2000000000003</v>
      </c>
      <c r="BB184" s="82">
        <f t="shared" si="131"/>
        <v>398.13486999999998</v>
      </c>
      <c r="BC184" s="82">
        <f t="shared" ref="BC184:BC197" si="132">BB184/BA184*100</f>
        <v>33.993755976775944</v>
      </c>
      <c r="BD184" s="82">
        <f t="shared" si="131"/>
        <v>310.3</v>
      </c>
      <c r="BE184" s="82">
        <f t="shared" si="131"/>
        <v>140.52207999999999</v>
      </c>
      <c r="BF184" s="84">
        <f t="shared" si="116"/>
        <v>45.285878182404119</v>
      </c>
      <c r="BG184" s="82">
        <f t="shared" si="131"/>
        <v>310.3</v>
      </c>
      <c r="BH184" s="82">
        <f t="shared" si="131"/>
        <v>147.83495000000002</v>
      </c>
      <c r="BI184" s="84">
        <f t="shared" si="117"/>
        <v>47.642587818240415</v>
      </c>
      <c r="BJ184" s="82">
        <f t="shared" si="131"/>
        <v>18709.8</v>
      </c>
      <c r="BK184" s="82">
        <f t="shared" si="131"/>
        <v>10749.139090000001</v>
      </c>
      <c r="BL184" s="84">
        <f t="shared" si="31"/>
        <v>57.451918727084205</v>
      </c>
      <c r="BM184" s="82">
        <f t="shared" si="131"/>
        <v>44.9</v>
      </c>
      <c r="BN184" s="82">
        <f t="shared" si="131"/>
        <v>37.991999999999997</v>
      </c>
      <c r="BO184" s="84">
        <f t="shared" si="118"/>
        <v>84.614699331848556</v>
      </c>
      <c r="BP184" s="82"/>
      <c r="BQ184" s="82"/>
      <c r="BR184" s="84"/>
      <c r="BS184" s="82"/>
      <c r="BT184" s="82"/>
      <c r="BU184" s="84"/>
    </row>
    <row r="185" spans="1:73" s="12" customFormat="1" ht="31.5" customHeight="1" x14ac:dyDescent="0.25">
      <c r="A185" s="153" t="s">
        <v>378</v>
      </c>
      <c r="B185" s="50">
        <f t="shared" si="99"/>
        <v>318456.21999999991</v>
      </c>
      <c r="C185" s="50">
        <f t="shared" si="100"/>
        <v>172626.18306000001</v>
      </c>
      <c r="D185" s="15">
        <f t="shared" si="0"/>
        <v>54.207194653004443</v>
      </c>
      <c r="E185" s="15">
        <v>2460.3000000000002</v>
      </c>
      <c r="F185" s="15">
        <v>260.87416999999999</v>
      </c>
      <c r="G185" s="15">
        <f t="shared" si="103"/>
        <v>10.603347965695239</v>
      </c>
      <c r="H185" s="15">
        <v>311.39999999999998</v>
      </c>
      <c r="I185" s="15">
        <v>131.28865999999999</v>
      </c>
      <c r="J185" s="15">
        <f t="shared" si="104"/>
        <v>42.160777135517016</v>
      </c>
      <c r="K185" s="15">
        <v>5581.9</v>
      </c>
      <c r="L185" s="15">
        <v>2588.51746</v>
      </c>
      <c r="M185" s="15">
        <f t="shared" si="105"/>
        <v>46.373411562371238</v>
      </c>
      <c r="N185" s="15">
        <v>75099.899999999994</v>
      </c>
      <c r="O185" s="15">
        <v>35849.923840000003</v>
      </c>
      <c r="P185" s="15">
        <f t="shared" si="19"/>
        <v>47.736313683506907</v>
      </c>
      <c r="Q185" s="15">
        <v>515.1</v>
      </c>
      <c r="R185" s="15"/>
      <c r="S185" s="15">
        <f t="shared" si="39"/>
        <v>0</v>
      </c>
      <c r="T185" s="15">
        <v>6043.5</v>
      </c>
      <c r="U185" s="15">
        <v>2460.9328999999998</v>
      </c>
      <c r="V185" s="15">
        <f t="shared" si="106"/>
        <v>40.720325970050467</v>
      </c>
      <c r="W185" s="15">
        <v>215.5</v>
      </c>
      <c r="X185" s="15">
        <v>74.546660000000003</v>
      </c>
      <c r="Y185" s="15">
        <f t="shared" si="107"/>
        <v>34.592417633410669</v>
      </c>
      <c r="Z185" s="15">
        <v>201345.5</v>
      </c>
      <c r="AA185" s="15">
        <v>116794.35656999999</v>
      </c>
      <c r="AB185" s="15">
        <f t="shared" si="108"/>
        <v>58.006936618896368</v>
      </c>
      <c r="AC185" s="15">
        <v>930.8</v>
      </c>
      <c r="AD185" s="15">
        <v>266.34103999999996</v>
      </c>
      <c r="AE185" s="14">
        <f t="shared" si="109"/>
        <v>28.614207133648474</v>
      </c>
      <c r="AF185" s="14">
        <v>129.1</v>
      </c>
      <c r="AG185" s="15"/>
      <c r="AH185" s="15">
        <f t="shared" si="126"/>
        <v>0</v>
      </c>
      <c r="AI185" s="15">
        <v>310.3</v>
      </c>
      <c r="AJ185" s="15">
        <v>125.4427</v>
      </c>
      <c r="AK185" s="15">
        <f t="shared" si="110"/>
        <v>40.426264904930711</v>
      </c>
      <c r="AL185" s="15">
        <v>3611.4</v>
      </c>
      <c r="AM185" s="15">
        <v>1767.34764</v>
      </c>
      <c r="AN185" s="15">
        <f t="shared" si="111"/>
        <v>48.938019604585477</v>
      </c>
      <c r="AO185" s="15">
        <v>620.5</v>
      </c>
      <c r="AP185" s="15">
        <v>278.56140000000005</v>
      </c>
      <c r="AQ185" s="15">
        <f t="shared" si="112"/>
        <v>44.893053988718783</v>
      </c>
      <c r="AR185" s="15">
        <v>310.3</v>
      </c>
      <c r="AS185" s="15">
        <v>154.56189999999998</v>
      </c>
      <c r="AT185" s="15">
        <f t="shared" si="113"/>
        <v>49.810473735095059</v>
      </c>
      <c r="AU185" s="15">
        <v>1595.42</v>
      </c>
      <c r="AV185" s="15">
        <v>798</v>
      </c>
      <c r="AW185" s="15">
        <f t="shared" si="114"/>
        <v>50.018177031753396</v>
      </c>
      <c r="AX185" s="15"/>
      <c r="AY185" s="15"/>
      <c r="AZ185" s="15"/>
      <c r="BA185" s="15"/>
      <c r="BB185" s="15"/>
      <c r="BC185" s="14"/>
      <c r="BD185" s="15">
        <v>310.3</v>
      </c>
      <c r="BE185" s="15">
        <v>140.52207999999999</v>
      </c>
      <c r="BF185" s="15">
        <f t="shared" si="116"/>
        <v>45.285878182404119</v>
      </c>
      <c r="BG185" s="15">
        <v>310.3</v>
      </c>
      <c r="BH185" s="15">
        <v>147.83495000000002</v>
      </c>
      <c r="BI185" s="15">
        <f t="shared" si="117"/>
        <v>47.642587818240415</v>
      </c>
      <c r="BJ185" s="15">
        <v>18709.8</v>
      </c>
      <c r="BK185" s="15">
        <v>10749.139090000001</v>
      </c>
      <c r="BL185" s="15">
        <f t="shared" si="31"/>
        <v>57.451918727084205</v>
      </c>
      <c r="BM185" s="15">
        <v>44.9</v>
      </c>
      <c r="BN185" s="15">
        <v>37.991999999999997</v>
      </c>
      <c r="BO185" s="15">
        <f t="shared" si="118"/>
        <v>84.614699331848556</v>
      </c>
      <c r="BP185" s="15"/>
      <c r="BQ185" s="15"/>
      <c r="BR185" s="15"/>
      <c r="BS185" s="15"/>
      <c r="BT185" s="15"/>
      <c r="BU185" s="15"/>
    </row>
    <row r="186" spans="1:73" s="12" customFormat="1" ht="15.75" customHeight="1" x14ac:dyDescent="0.25">
      <c r="A186" s="154" t="s">
        <v>585</v>
      </c>
      <c r="B186" s="50">
        <f t="shared" si="99"/>
        <v>93.7</v>
      </c>
      <c r="C186" s="50">
        <f t="shared" si="100"/>
        <v>24.741790000000002</v>
      </c>
      <c r="D186" s="14">
        <f t="shared" ref="D186:D196" si="133">C186/B186*100</f>
        <v>26.405325506937032</v>
      </c>
      <c r="E186" s="14"/>
      <c r="F186" s="14"/>
      <c r="G186" s="15"/>
      <c r="H186" s="14"/>
      <c r="I186" s="15"/>
      <c r="J186" s="15"/>
      <c r="K186" s="14"/>
      <c r="L186" s="15"/>
      <c r="M186" s="15"/>
      <c r="N186" s="15"/>
      <c r="O186" s="15"/>
      <c r="P186" s="15"/>
      <c r="Q186" s="14"/>
      <c r="R186" s="14"/>
      <c r="S186" s="15"/>
      <c r="T186" s="14"/>
      <c r="U186" s="14"/>
      <c r="V186" s="15"/>
      <c r="W186" s="14"/>
      <c r="X186" s="14"/>
      <c r="Y186" s="15"/>
      <c r="Z186" s="15"/>
      <c r="AA186" s="15"/>
      <c r="AB186" s="15"/>
      <c r="AC186" s="14"/>
      <c r="AD186" s="14"/>
      <c r="AE186" s="14"/>
      <c r="AF186" s="14"/>
      <c r="AG186" s="14"/>
      <c r="AH186" s="15"/>
      <c r="AI186" s="14"/>
      <c r="AJ186" s="14"/>
      <c r="AK186" s="15"/>
      <c r="AL186" s="14"/>
      <c r="AM186" s="14"/>
      <c r="AN186" s="15"/>
      <c r="AO186" s="14"/>
      <c r="AP186" s="14"/>
      <c r="AQ186" s="15"/>
      <c r="AR186" s="14"/>
      <c r="AS186" s="14"/>
      <c r="AT186" s="15"/>
      <c r="AU186" s="14"/>
      <c r="AV186" s="14"/>
      <c r="AW186" s="15"/>
      <c r="AX186" s="14"/>
      <c r="AY186" s="14"/>
      <c r="AZ186" s="14"/>
      <c r="BA186" s="14">
        <v>93.7</v>
      </c>
      <c r="BB186" s="14">
        <v>24.741790000000002</v>
      </c>
      <c r="BC186" s="14">
        <f t="shared" si="132"/>
        <v>26.405325506937032</v>
      </c>
      <c r="BD186" s="14"/>
      <c r="BE186" s="14"/>
      <c r="BF186" s="15"/>
      <c r="BG186" s="14"/>
      <c r="BH186" s="15"/>
      <c r="BI186" s="15"/>
      <c r="BJ186" s="14"/>
      <c r="BK186" s="14"/>
      <c r="BL186" s="14"/>
      <c r="BM186" s="14"/>
      <c r="BN186" s="14"/>
      <c r="BO186" s="15"/>
      <c r="BP186" s="14"/>
      <c r="BQ186" s="14"/>
      <c r="BR186" s="15"/>
      <c r="BS186" s="14"/>
      <c r="BT186" s="14"/>
      <c r="BU186" s="15"/>
    </row>
    <row r="187" spans="1:73" s="12" customFormat="1" ht="15.75" customHeight="1" x14ac:dyDescent="0.25">
      <c r="A187" s="154" t="s">
        <v>586</v>
      </c>
      <c r="B187" s="50">
        <f t="shared" si="99"/>
        <v>93.7</v>
      </c>
      <c r="C187" s="50">
        <f t="shared" si="100"/>
        <v>37.883870000000002</v>
      </c>
      <c r="D187" s="14">
        <f t="shared" si="133"/>
        <v>40.431024546424759</v>
      </c>
      <c r="E187" s="14"/>
      <c r="F187" s="14"/>
      <c r="G187" s="15"/>
      <c r="H187" s="14"/>
      <c r="I187" s="15"/>
      <c r="J187" s="15"/>
      <c r="K187" s="14"/>
      <c r="L187" s="15"/>
      <c r="M187" s="15"/>
      <c r="N187" s="15"/>
      <c r="O187" s="15"/>
      <c r="P187" s="15"/>
      <c r="Q187" s="14"/>
      <c r="R187" s="14"/>
      <c r="S187" s="15"/>
      <c r="T187" s="14"/>
      <c r="U187" s="14"/>
      <c r="V187" s="15"/>
      <c r="W187" s="14"/>
      <c r="X187" s="14"/>
      <c r="Y187" s="15"/>
      <c r="Z187" s="15"/>
      <c r="AA187" s="15"/>
      <c r="AB187" s="15"/>
      <c r="AC187" s="14"/>
      <c r="AD187" s="14"/>
      <c r="AE187" s="14"/>
      <c r="AF187" s="14"/>
      <c r="AG187" s="14"/>
      <c r="AH187" s="15"/>
      <c r="AI187" s="14"/>
      <c r="AJ187" s="14"/>
      <c r="AK187" s="15"/>
      <c r="AL187" s="14"/>
      <c r="AM187" s="14"/>
      <c r="AN187" s="15"/>
      <c r="AO187" s="14"/>
      <c r="AP187" s="14"/>
      <c r="AQ187" s="15"/>
      <c r="AR187" s="14"/>
      <c r="AS187" s="14"/>
      <c r="AT187" s="15"/>
      <c r="AU187" s="14"/>
      <c r="AV187" s="14"/>
      <c r="AW187" s="15"/>
      <c r="AX187" s="14"/>
      <c r="AY187" s="14"/>
      <c r="AZ187" s="14"/>
      <c r="BA187" s="14">
        <v>93.7</v>
      </c>
      <c r="BB187" s="14">
        <v>37.883870000000002</v>
      </c>
      <c r="BC187" s="14">
        <f t="shared" si="132"/>
        <v>40.431024546424759</v>
      </c>
      <c r="BD187" s="14"/>
      <c r="BE187" s="14"/>
      <c r="BF187" s="15"/>
      <c r="BG187" s="14"/>
      <c r="BH187" s="14"/>
      <c r="BI187" s="15"/>
      <c r="BJ187" s="14"/>
      <c r="BK187" s="14"/>
      <c r="BL187" s="14"/>
      <c r="BM187" s="14"/>
      <c r="BN187" s="14"/>
      <c r="BO187" s="15"/>
      <c r="BP187" s="14"/>
      <c r="BQ187" s="14"/>
      <c r="BR187" s="15"/>
      <c r="BS187" s="14"/>
      <c r="BT187" s="14"/>
      <c r="BU187" s="15"/>
    </row>
    <row r="188" spans="1:73" s="12" customFormat="1" ht="15.75" customHeight="1" x14ac:dyDescent="0.25">
      <c r="A188" s="154" t="s">
        <v>587</v>
      </c>
      <c r="B188" s="50">
        <f t="shared" si="99"/>
        <v>93.7</v>
      </c>
      <c r="C188" s="50">
        <f t="shared" si="100"/>
        <v>39.270220000000002</v>
      </c>
      <c r="D188" s="14">
        <f t="shared" si="133"/>
        <v>41.910586979722517</v>
      </c>
      <c r="E188" s="14"/>
      <c r="F188" s="14"/>
      <c r="G188" s="15"/>
      <c r="H188" s="14"/>
      <c r="I188" s="15"/>
      <c r="J188" s="15"/>
      <c r="K188" s="14"/>
      <c r="L188" s="15"/>
      <c r="M188" s="15"/>
      <c r="N188" s="15"/>
      <c r="O188" s="15"/>
      <c r="P188" s="15"/>
      <c r="Q188" s="14"/>
      <c r="R188" s="14"/>
      <c r="S188" s="15"/>
      <c r="T188" s="14"/>
      <c r="U188" s="14"/>
      <c r="V188" s="15"/>
      <c r="W188" s="14"/>
      <c r="X188" s="14"/>
      <c r="Y188" s="15"/>
      <c r="Z188" s="15"/>
      <c r="AA188" s="15"/>
      <c r="AB188" s="15"/>
      <c r="AC188" s="14"/>
      <c r="AD188" s="14"/>
      <c r="AE188" s="14"/>
      <c r="AF188" s="14"/>
      <c r="AG188" s="14"/>
      <c r="AH188" s="15"/>
      <c r="AI188" s="14"/>
      <c r="AJ188" s="14"/>
      <c r="AK188" s="15"/>
      <c r="AL188" s="14"/>
      <c r="AM188" s="14"/>
      <c r="AN188" s="15"/>
      <c r="AO188" s="14"/>
      <c r="AP188" s="14"/>
      <c r="AQ188" s="15"/>
      <c r="AR188" s="14"/>
      <c r="AS188" s="14"/>
      <c r="AT188" s="15"/>
      <c r="AU188" s="14"/>
      <c r="AV188" s="14"/>
      <c r="AW188" s="15"/>
      <c r="AX188" s="14"/>
      <c r="AY188" s="14"/>
      <c r="AZ188" s="14"/>
      <c r="BA188" s="14">
        <v>93.7</v>
      </c>
      <c r="BB188" s="14">
        <v>39.270220000000002</v>
      </c>
      <c r="BC188" s="14">
        <f t="shared" si="132"/>
        <v>41.910586979722517</v>
      </c>
      <c r="BD188" s="14"/>
      <c r="BE188" s="14"/>
      <c r="BF188" s="15"/>
      <c r="BG188" s="14"/>
      <c r="BH188" s="14"/>
      <c r="BI188" s="15"/>
      <c r="BJ188" s="14"/>
      <c r="BK188" s="14"/>
      <c r="BL188" s="14"/>
      <c r="BM188" s="14"/>
      <c r="BN188" s="14"/>
      <c r="BO188" s="15"/>
      <c r="BP188" s="14"/>
      <c r="BQ188" s="14"/>
      <c r="BR188" s="15"/>
      <c r="BS188" s="14"/>
      <c r="BT188" s="14"/>
      <c r="BU188" s="15"/>
    </row>
    <row r="189" spans="1:73" s="12" customFormat="1" ht="15.75" customHeight="1" x14ac:dyDescent="0.25">
      <c r="A189" s="154" t="s">
        <v>588</v>
      </c>
      <c r="B189" s="50">
        <f t="shared" si="99"/>
        <v>93.7</v>
      </c>
      <c r="C189" s="50">
        <f t="shared" si="100"/>
        <v>35.31035</v>
      </c>
      <c r="D189" s="14">
        <f t="shared" si="133"/>
        <v>37.684471718249732</v>
      </c>
      <c r="E189" s="14"/>
      <c r="F189" s="14"/>
      <c r="G189" s="15"/>
      <c r="H189" s="14"/>
      <c r="I189" s="15"/>
      <c r="J189" s="15"/>
      <c r="K189" s="14"/>
      <c r="L189" s="15"/>
      <c r="M189" s="15"/>
      <c r="N189" s="15"/>
      <c r="O189" s="15"/>
      <c r="P189" s="15"/>
      <c r="Q189" s="14"/>
      <c r="R189" s="14"/>
      <c r="S189" s="15"/>
      <c r="T189" s="14"/>
      <c r="U189" s="14"/>
      <c r="V189" s="15"/>
      <c r="W189" s="14"/>
      <c r="X189" s="14"/>
      <c r="Y189" s="15"/>
      <c r="Z189" s="15"/>
      <c r="AA189" s="15"/>
      <c r="AB189" s="15"/>
      <c r="AC189" s="14"/>
      <c r="AD189" s="14"/>
      <c r="AE189" s="14"/>
      <c r="AF189" s="14"/>
      <c r="AG189" s="14"/>
      <c r="AH189" s="15"/>
      <c r="AI189" s="14"/>
      <c r="AJ189" s="14"/>
      <c r="AK189" s="15"/>
      <c r="AL189" s="14"/>
      <c r="AM189" s="14"/>
      <c r="AN189" s="15"/>
      <c r="AO189" s="14"/>
      <c r="AP189" s="14"/>
      <c r="AQ189" s="15"/>
      <c r="AR189" s="14"/>
      <c r="AS189" s="14"/>
      <c r="AT189" s="15"/>
      <c r="AU189" s="14"/>
      <c r="AV189" s="14"/>
      <c r="AW189" s="15"/>
      <c r="AX189" s="14"/>
      <c r="AY189" s="14"/>
      <c r="AZ189" s="14"/>
      <c r="BA189" s="14">
        <v>93.7</v>
      </c>
      <c r="BB189" s="14">
        <v>35.31035</v>
      </c>
      <c r="BC189" s="14">
        <f t="shared" si="132"/>
        <v>37.684471718249732</v>
      </c>
      <c r="BD189" s="14"/>
      <c r="BE189" s="14"/>
      <c r="BF189" s="15"/>
      <c r="BG189" s="14"/>
      <c r="BH189" s="14"/>
      <c r="BI189" s="15"/>
      <c r="BJ189" s="14"/>
      <c r="BK189" s="14"/>
      <c r="BL189" s="14"/>
      <c r="BM189" s="14"/>
      <c r="BN189" s="14"/>
      <c r="BO189" s="15"/>
      <c r="BP189" s="14"/>
      <c r="BQ189" s="14"/>
      <c r="BR189" s="15"/>
      <c r="BS189" s="14"/>
      <c r="BT189" s="14"/>
      <c r="BU189" s="15"/>
    </row>
    <row r="190" spans="1:73" s="12" customFormat="1" ht="15.75" customHeight="1" x14ac:dyDescent="0.25">
      <c r="A190" s="154" t="s">
        <v>589</v>
      </c>
      <c r="B190" s="50">
        <f t="shared" si="99"/>
        <v>93.7</v>
      </c>
      <c r="C190" s="50">
        <f t="shared" si="100"/>
        <v>35.31035</v>
      </c>
      <c r="D190" s="14">
        <f t="shared" si="133"/>
        <v>37.684471718249732</v>
      </c>
      <c r="E190" s="14"/>
      <c r="F190" s="14"/>
      <c r="G190" s="15"/>
      <c r="H190" s="14"/>
      <c r="I190" s="15"/>
      <c r="J190" s="15"/>
      <c r="K190" s="14"/>
      <c r="L190" s="15"/>
      <c r="M190" s="15"/>
      <c r="N190" s="15"/>
      <c r="O190" s="15"/>
      <c r="P190" s="15"/>
      <c r="Q190" s="14"/>
      <c r="R190" s="14"/>
      <c r="S190" s="15"/>
      <c r="T190" s="14"/>
      <c r="U190" s="14"/>
      <c r="V190" s="15"/>
      <c r="W190" s="14"/>
      <c r="X190" s="14"/>
      <c r="Y190" s="15"/>
      <c r="Z190" s="15"/>
      <c r="AA190" s="15"/>
      <c r="AB190" s="15"/>
      <c r="AC190" s="14"/>
      <c r="AD190" s="14"/>
      <c r="AE190" s="14"/>
      <c r="AF190" s="14"/>
      <c r="AG190" s="14"/>
      <c r="AH190" s="15"/>
      <c r="AI190" s="14"/>
      <c r="AJ190" s="14"/>
      <c r="AK190" s="15"/>
      <c r="AL190" s="14"/>
      <c r="AM190" s="14"/>
      <c r="AN190" s="15"/>
      <c r="AO190" s="14"/>
      <c r="AP190" s="14"/>
      <c r="AQ190" s="15"/>
      <c r="AR190" s="14"/>
      <c r="AS190" s="14"/>
      <c r="AT190" s="15"/>
      <c r="AU190" s="14"/>
      <c r="AV190" s="14"/>
      <c r="AW190" s="15"/>
      <c r="AX190" s="14"/>
      <c r="AY190" s="14"/>
      <c r="AZ190" s="14"/>
      <c r="BA190" s="14">
        <v>93.7</v>
      </c>
      <c r="BB190" s="14">
        <v>35.31035</v>
      </c>
      <c r="BC190" s="14">
        <f t="shared" si="132"/>
        <v>37.684471718249732</v>
      </c>
      <c r="BD190" s="14"/>
      <c r="BE190" s="14"/>
      <c r="BF190" s="15"/>
      <c r="BG190" s="14"/>
      <c r="BH190" s="14"/>
      <c r="BI190" s="15"/>
      <c r="BJ190" s="14"/>
      <c r="BK190" s="14"/>
      <c r="BL190" s="14"/>
      <c r="BM190" s="14"/>
      <c r="BN190" s="14"/>
      <c r="BO190" s="15"/>
      <c r="BP190" s="14"/>
      <c r="BQ190" s="14"/>
      <c r="BR190" s="15"/>
      <c r="BS190" s="14"/>
      <c r="BT190" s="14"/>
      <c r="BU190" s="15"/>
    </row>
    <row r="191" spans="1:73" s="12" customFormat="1" ht="15.75" customHeight="1" x14ac:dyDescent="0.25">
      <c r="A191" s="154" t="s">
        <v>590</v>
      </c>
      <c r="B191" s="50">
        <f t="shared" si="99"/>
        <v>93.7</v>
      </c>
      <c r="C191" s="50">
        <f t="shared" si="100"/>
        <v>42.173400000000001</v>
      </c>
      <c r="D191" s="14">
        <f t="shared" si="133"/>
        <v>45.008964781216648</v>
      </c>
      <c r="E191" s="14"/>
      <c r="F191" s="14"/>
      <c r="G191" s="15"/>
      <c r="H191" s="14"/>
      <c r="I191" s="15"/>
      <c r="J191" s="15"/>
      <c r="K191" s="14"/>
      <c r="L191" s="15"/>
      <c r="M191" s="15"/>
      <c r="N191" s="15"/>
      <c r="O191" s="15"/>
      <c r="P191" s="15"/>
      <c r="Q191" s="14"/>
      <c r="R191" s="14"/>
      <c r="S191" s="15"/>
      <c r="T191" s="14"/>
      <c r="U191" s="14"/>
      <c r="V191" s="15"/>
      <c r="W191" s="14"/>
      <c r="X191" s="14"/>
      <c r="Y191" s="15"/>
      <c r="Z191" s="15"/>
      <c r="AA191" s="15"/>
      <c r="AB191" s="15"/>
      <c r="AC191" s="14"/>
      <c r="AD191" s="14"/>
      <c r="AE191" s="14"/>
      <c r="AF191" s="14"/>
      <c r="AG191" s="14"/>
      <c r="AH191" s="15"/>
      <c r="AI191" s="14"/>
      <c r="AJ191" s="14"/>
      <c r="AK191" s="15"/>
      <c r="AL191" s="14"/>
      <c r="AM191" s="14"/>
      <c r="AN191" s="15"/>
      <c r="AO191" s="14"/>
      <c r="AP191" s="14"/>
      <c r="AQ191" s="15"/>
      <c r="AR191" s="14"/>
      <c r="AS191" s="14"/>
      <c r="AT191" s="15"/>
      <c r="AU191" s="14"/>
      <c r="AV191" s="14"/>
      <c r="AW191" s="15"/>
      <c r="AX191" s="14"/>
      <c r="AY191" s="14"/>
      <c r="AZ191" s="14"/>
      <c r="BA191" s="14">
        <v>93.7</v>
      </c>
      <c r="BB191" s="14">
        <v>42.173400000000001</v>
      </c>
      <c r="BC191" s="14">
        <f t="shared" si="132"/>
        <v>45.008964781216648</v>
      </c>
      <c r="BD191" s="14"/>
      <c r="BE191" s="14"/>
      <c r="BF191" s="15"/>
      <c r="BG191" s="14"/>
      <c r="BH191" s="14"/>
      <c r="BI191" s="15"/>
      <c r="BJ191" s="14"/>
      <c r="BK191" s="14"/>
      <c r="BL191" s="14"/>
      <c r="BM191" s="14"/>
      <c r="BN191" s="14"/>
      <c r="BO191" s="15"/>
      <c r="BP191" s="14"/>
      <c r="BQ191" s="14"/>
      <c r="BR191" s="15"/>
      <c r="BS191" s="14"/>
      <c r="BT191" s="14"/>
      <c r="BU191" s="15"/>
    </row>
    <row r="192" spans="1:73" s="12" customFormat="1" ht="15.75" customHeight="1" x14ac:dyDescent="0.25">
      <c r="A192" s="154" t="s">
        <v>591</v>
      </c>
      <c r="B192" s="50">
        <f t="shared" si="99"/>
        <v>93.7</v>
      </c>
      <c r="C192" s="50">
        <f t="shared" si="100"/>
        <v>39.774819999999998</v>
      </c>
      <c r="D192" s="14">
        <f t="shared" si="133"/>
        <v>42.449114194236927</v>
      </c>
      <c r="E192" s="14"/>
      <c r="F192" s="14"/>
      <c r="G192" s="15"/>
      <c r="H192" s="14"/>
      <c r="I192" s="15"/>
      <c r="J192" s="15"/>
      <c r="K192" s="14"/>
      <c r="L192" s="15"/>
      <c r="M192" s="15"/>
      <c r="N192" s="15"/>
      <c r="O192" s="15"/>
      <c r="P192" s="15"/>
      <c r="Q192" s="14"/>
      <c r="R192" s="14"/>
      <c r="S192" s="15"/>
      <c r="T192" s="14"/>
      <c r="U192" s="14"/>
      <c r="V192" s="15"/>
      <c r="W192" s="14"/>
      <c r="X192" s="14"/>
      <c r="Y192" s="15"/>
      <c r="Z192" s="15"/>
      <c r="AA192" s="15"/>
      <c r="AB192" s="15"/>
      <c r="AC192" s="14"/>
      <c r="AD192" s="14"/>
      <c r="AE192" s="14"/>
      <c r="AF192" s="14"/>
      <c r="AG192" s="14"/>
      <c r="AH192" s="15"/>
      <c r="AI192" s="14"/>
      <c r="AJ192" s="14"/>
      <c r="AK192" s="15"/>
      <c r="AL192" s="14"/>
      <c r="AM192" s="14"/>
      <c r="AN192" s="15"/>
      <c r="AO192" s="14"/>
      <c r="AP192" s="14"/>
      <c r="AQ192" s="15"/>
      <c r="AR192" s="14"/>
      <c r="AS192" s="14"/>
      <c r="AT192" s="15"/>
      <c r="AU192" s="14"/>
      <c r="AV192" s="14"/>
      <c r="AW192" s="15"/>
      <c r="AX192" s="14"/>
      <c r="AY192" s="14"/>
      <c r="AZ192" s="14"/>
      <c r="BA192" s="14">
        <v>93.7</v>
      </c>
      <c r="BB192" s="14">
        <v>39.774819999999998</v>
      </c>
      <c r="BC192" s="14">
        <f t="shared" si="132"/>
        <v>42.449114194236927</v>
      </c>
      <c r="BD192" s="14"/>
      <c r="BE192" s="14"/>
      <c r="BF192" s="15"/>
      <c r="BG192" s="14"/>
      <c r="BH192" s="14"/>
      <c r="BI192" s="15"/>
      <c r="BJ192" s="14"/>
      <c r="BK192" s="14"/>
      <c r="BL192" s="14"/>
      <c r="BM192" s="14"/>
      <c r="BN192" s="14"/>
      <c r="BO192" s="15"/>
      <c r="BP192" s="14"/>
      <c r="BQ192" s="14"/>
      <c r="BR192" s="15"/>
      <c r="BS192" s="14"/>
      <c r="BT192" s="14"/>
      <c r="BU192" s="15"/>
    </row>
    <row r="193" spans="1:73" s="12" customFormat="1" ht="15.75" customHeight="1" x14ac:dyDescent="0.25">
      <c r="A193" s="154" t="s">
        <v>592</v>
      </c>
      <c r="B193" s="50">
        <f t="shared" si="99"/>
        <v>93.7</v>
      </c>
      <c r="C193" s="50">
        <f t="shared" si="100"/>
        <v>35.31035</v>
      </c>
      <c r="D193" s="14">
        <f t="shared" si="133"/>
        <v>37.684471718249732</v>
      </c>
      <c r="E193" s="14"/>
      <c r="F193" s="14"/>
      <c r="G193" s="15"/>
      <c r="H193" s="14"/>
      <c r="I193" s="15"/>
      <c r="J193" s="15"/>
      <c r="K193" s="14"/>
      <c r="L193" s="15"/>
      <c r="M193" s="15"/>
      <c r="N193" s="15"/>
      <c r="O193" s="15"/>
      <c r="P193" s="15"/>
      <c r="Q193" s="14"/>
      <c r="R193" s="14"/>
      <c r="S193" s="15"/>
      <c r="T193" s="14"/>
      <c r="U193" s="14"/>
      <c r="V193" s="15"/>
      <c r="W193" s="14"/>
      <c r="X193" s="14"/>
      <c r="Y193" s="15"/>
      <c r="Z193" s="15"/>
      <c r="AA193" s="15"/>
      <c r="AB193" s="15"/>
      <c r="AC193" s="14"/>
      <c r="AD193" s="14"/>
      <c r="AE193" s="14"/>
      <c r="AF193" s="14"/>
      <c r="AG193" s="14"/>
      <c r="AH193" s="15"/>
      <c r="AI193" s="14"/>
      <c r="AJ193" s="14"/>
      <c r="AK193" s="15"/>
      <c r="AL193" s="14"/>
      <c r="AM193" s="14"/>
      <c r="AN193" s="15"/>
      <c r="AO193" s="14"/>
      <c r="AP193" s="14"/>
      <c r="AQ193" s="15"/>
      <c r="AR193" s="14"/>
      <c r="AS193" s="14"/>
      <c r="AT193" s="15"/>
      <c r="AU193" s="14"/>
      <c r="AV193" s="14"/>
      <c r="AW193" s="15"/>
      <c r="AX193" s="14"/>
      <c r="AY193" s="14"/>
      <c r="AZ193" s="14"/>
      <c r="BA193" s="14">
        <v>93.7</v>
      </c>
      <c r="BB193" s="14">
        <v>35.31035</v>
      </c>
      <c r="BC193" s="14">
        <f t="shared" si="132"/>
        <v>37.684471718249732</v>
      </c>
      <c r="BD193" s="14"/>
      <c r="BE193" s="14"/>
      <c r="BF193" s="15"/>
      <c r="BG193" s="14"/>
      <c r="BH193" s="14"/>
      <c r="BI193" s="15"/>
      <c r="BJ193" s="14"/>
      <c r="BK193" s="14"/>
      <c r="BL193" s="14"/>
      <c r="BM193" s="14"/>
      <c r="BN193" s="14"/>
      <c r="BO193" s="15"/>
      <c r="BP193" s="14"/>
      <c r="BQ193" s="14"/>
      <c r="BR193" s="15"/>
      <c r="BS193" s="14"/>
      <c r="BT193" s="14"/>
      <c r="BU193" s="15"/>
    </row>
    <row r="194" spans="1:73" s="12" customFormat="1" ht="15.75" customHeight="1" x14ac:dyDescent="0.25">
      <c r="A194" s="154" t="s">
        <v>430</v>
      </c>
      <c r="B194" s="50">
        <f t="shared" si="99"/>
        <v>234.2</v>
      </c>
      <c r="C194" s="50">
        <f t="shared" si="100"/>
        <v>32.739020000000004</v>
      </c>
      <c r="D194" s="14">
        <f t="shared" si="133"/>
        <v>13.979086251067466</v>
      </c>
      <c r="E194" s="14"/>
      <c r="F194" s="14"/>
      <c r="G194" s="15"/>
      <c r="H194" s="14"/>
      <c r="I194" s="15"/>
      <c r="J194" s="15"/>
      <c r="K194" s="14"/>
      <c r="L194" s="15"/>
      <c r="M194" s="15"/>
      <c r="N194" s="15"/>
      <c r="O194" s="15"/>
      <c r="P194" s="15"/>
      <c r="Q194" s="14"/>
      <c r="R194" s="14"/>
      <c r="S194" s="15"/>
      <c r="T194" s="14"/>
      <c r="U194" s="14"/>
      <c r="V194" s="15"/>
      <c r="W194" s="14"/>
      <c r="X194" s="14"/>
      <c r="Y194" s="15"/>
      <c r="Z194" s="15"/>
      <c r="AA194" s="15"/>
      <c r="AB194" s="15"/>
      <c r="AC194" s="14"/>
      <c r="AD194" s="14"/>
      <c r="AE194" s="14"/>
      <c r="AF194" s="14"/>
      <c r="AG194" s="14"/>
      <c r="AH194" s="15"/>
      <c r="AI194" s="14"/>
      <c r="AJ194" s="14"/>
      <c r="AK194" s="15"/>
      <c r="AL194" s="14"/>
      <c r="AM194" s="14"/>
      <c r="AN194" s="15"/>
      <c r="AO194" s="14"/>
      <c r="AP194" s="14"/>
      <c r="AQ194" s="15"/>
      <c r="AR194" s="14"/>
      <c r="AS194" s="14"/>
      <c r="AT194" s="15"/>
      <c r="AU194" s="14"/>
      <c r="AV194" s="14"/>
      <c r="AW194" s="15"/>
      <c r="AX194" s="14"/>
      <c r="AY194" s="14"/>
      <c r="AZ194" s="14"/>
      <c r="BA194" s="14">
        <v>234.2</v>
      </c>
      <c r="BB194" s="14">
        <v>32.739020000000004</v>
      </c>
      <c r="BC194" s="14">
        <f t="shared" si="132"/>
        <v>13.979086251067466</v>
      </c>
      <c r="BD194" s="14"/>
      <c r="BE194" s="14"/>
      <c r="BF194" s="15"/>
      <c r="BG194" s="14"/>
      <c r="BH194" s="14"/>
      <c r="BI194" s="15"/>
      <c r="BJ194" s="14"/>
      <c r="BK194" s="14"/>
      <c r="BL194" s="14"/>
      <c r="BM194" s="14"/>
      <c r="BN194" s="14"/>
      <c r="BO194" s="15"/>
      <c r="BP194" s="14"/>
      <c r="BQ194" s="14"/>
      <c r="BR194" s="15"/>
      <c r="BS194" s="14"/>
      <c r="BT194" s="14"/>
      <c r="BU194" s="15"/>
    </row>
    <row r="195" spans="1:73" s="12" customFormat="1" ht="15.75" customHeight="1" x14ac:dyDescent="0.25">
      <c r="A195" s="154" t="s">
        <v>593</v>
      </c>
      <c r="B195" s="50">
        <f t="shared" si="99"/>
        <v>93.7</v>
      </c>
      <c r="C195" s="50">
        <f t="shared" si="100"/>
        <v>40.31035</v>
      </c>
      <c r="D195" s="14">
        <f t="shared" si="133"/>
        <v>43.020651013874065</v>
      </c>
      <c r="E195" s="14"/>
      <c r="F195" s="14"/>
      <c r="G195" s="15"/>
      <c r="H195" s="14"/>
      <c r="I195" s="15"/>
      <c r="J195" s="15"/>
      <c r="K195" s="14"/>
      <c r="L195" s="15"/>
      <c r="M195" s="15"/>
      <c r="N195" s="15"/>
      <c r="O195" s="15"/>
      <c r="P195" s="15"/>
      <c r="Q195" s="14"/>
      <c r="R195" s="14"/>
      <c r="S195" s="15"/>
      <c r="T195" s="14"/>
      <c r="U195" s="14"/>
      <c r="V195" s="15"/>
      <c r="W195" s="14"/>
      <c r="X195" s="14"/>
      <c r="Y195" s="15"/>
      <c r="Z195" s="15"/>
      <c r="AA195" s="15"/>
      <c r="AB195" s="15"/>
      <c r="AC195" s="14"/>
      <c r="AD195" s="14"/>
      <c r="AE195" s="14"/>
      <c r="AF195" s="14"/>
      <c r="AG195" s="14"/>
      <c r="AH195" s="15"/>
      <c r="AI195" s="14"/>
      <c r="AJ195" s="14"/>
      <c r="AK195" s="15"/>
      <c r="AL195" s="14"/>
      <c r="AM195" s="14"/>
      <c r="AN195" s="15"/>
      <c r="AO195" s="14"/>
      <c r="AP195" s="14"/>
      <c r="AQ195" s="15"/>
      <c r="AR195" s="14"/>
      <c r="AS195" s="14"/>
      <c r="AT195" s="15"/>
      <c r="AU195" s="14"/>
      <c r="AV195" s="14"/>
      <c r="AW195" s="15"/>
      <c r="AX195" s="14"/>
      <c r="AY195" s="14"/>
      <c r="AZ195" s="14"/>
      <c r="BA195" s="14">
        <v>93.7</v>
      </c>
      <c r="BB195" s="14">
        <v>40.31035</v>
      </c>
      <c r="BC195" s="14">
        <f t="shared" si="132"/>
        <v>43.020651013874065</v>
      </c>
      <c r="BD195" s="14"/>
      <c r="BE195" s="14"/>
      <c r="BF195" s="15"/>
      <c r="BG195" s="14"/>
      <c r="BH195" s="14"/>
      <c r="BI195" s="15"/>
      <c r="BJ195" s="14"/>
      <c r="BK195" s="14"/>
      <c r="BL195" s="14"/>
      <c r="BM195" s="14"/>
      <c r="BN195" s="14"/>
      <c r="BO195" s="15"/>
      <c r="BP195" s="14"/>
      <c r="BQ195" s="14"/>
      <c r="BR195" s="15"/>
      <c r="BS195" s="14"/>
      <c r="BT195" s="14"/>
      <c r="BU195" s="15"/>
    </row>
    <row r="196" spans="1:73" s="12" customFormat="1" ht="15.75" customHeight="1" x14ac:dyDescent="0.25">
      <c r="A196" s="154" t="s">
        <v>594</v>
      </c>
      <c r="B196" s="50">
        <f t="shared" si="99"/>
        <v>93.7</v>
      </c>
      <c r="C196" s="50">
        <f t="shared" si="100"/>
        <v>35.31035</v>
      </c>
      <c r="D196" s="14">
        <f t="shared" si="133"/>
        <v>37.684471718249732</v>
      </c>
      <c r="E196" s="14"/>
      <c r="F196" s="14"/>
      <c r="G196" s="15"/>
      <c r="H196" s="14"/>
      <c r="I196" s="15"/>
      <c r="J196" s="15"/>
      <c r="K196" s="14"/>
      <c r="L196" s="15"/>
      <c r="M196" s="15"/>
      <c r="N196" s="15"/>
      <c r="O196" s="15"/>
      <c r="P196" s="15"/>
      <c r="Q196" s="14"/>
      <c r="R196" s="14"/>
      <c r="S196" s="15"/>
      <c r="T196" s="14"/>
      <c r="U196" s="14"/>
      <c r="V196" s="15"/>
      <c r="W196" s="14"/>
      <c r="X196" s="14"/>
      <c r="Y196" s="15"/>
      <c r="Z196" s="15"/>
      <c r="AA196" s="15"/>
      <c r="AB196" s="15"/>
      <c r="AC196" s="14"/>
      <c r="AD196" s="14"/>
      <c r="AE196" s="14"/>
      <c r="AF196" s="14"/>
      <c r="AG196" s="14"/>
      <c r="AH196" s="15"/>
      <c r="AI196" s="14"/>
      <c r="AJ196" s="14"/>
      <c r="AK196" s="15"/>
      <c r="AL196" s="14"/>
      <c r="AM196" s="14"/>
      <c r="AN196" s="15"/>
      <c r="AO196" s="14"/>
      <c r="AP196" s="14"/>
      <c r="AQ196" s="15"/>
      <c r="AR196" s="14"/>
      <c r="AS196" s="14"/>
      <c r="AT196" s="15"/>
      <c r="AU196" s="14"/>
      <c r="AV196" s="14"/>
      <c r="AW196" s="15"/>
      <c r="AX196" s="14"/>
      <c r="AY196" s="14"/>
      <c r="AZ196" s="14"/>
      <c r="BA196" s="14">
        <v>93.7</v>
      </c>
      <c r="BB196" s="14">
        <v>35.31035</v>
      </c>
      <c r="BC196" s="14">
        <f t="shared" si="132"/>
        <v>37.684471718249732</v>
      </c>
      <c r="BD196" s="14"/>
      <c r="BE196" s="14"/>
      <c r="BF196" s="15"/>
      <c r="BG196" s="14"/>
      <c r="BH196" s="14"/>
      <c r="BI196" s="15"/>
      <c r="BJ196" s="14"/>
      <c r="BK196" s="14"/>
      <c r="BL196" s="14"/>
      <c r="BM196" s="14"/>
      <c r="BN196" s="14"/>
      <c r="BO196" s="15"/>
      <c r="BP196" s="14"/>
      <c r="BQ196" s="14"/>
      <c r="BR196" s="15"/>
      <c r="BS196" s="14"/>
      <c r="BT196" s="14"/>
      <c r="BU196" s="15"/>
    </row>
    <row r="197" spans="1:73" s="28" customFormat="1" ht="30.75" customHeight="1" x14ac:dyDescent="0.25">
      <c r="A197" s="78" t="s">
        <v>406</v>
      </c>
      <c r="B197" s="81">
        <f t="shared" si="99"/>
        <v>116568.60000000003</v>
      </c>
      <c r="C197" s="81">
        <f t="shared" si="100"/>
        <v>70404.281569999992</v>
      </c>
      <c r="D197" s="84">
        <f t="shared" ref="D197" si="134">C197/B197*100</f>
        <v>60.397295300792806</v>
      </c>
      <c r="E197" s="84">
        <f>SUM(E198:E200)</f>
        <v>428.4</v>
      </c>
      <c r="F197" s="84">
        <f t="shared" ref="F197:BN197" si="135">SUM(F198:F200)</f>
        <v>141.06200000000001</v>
      </c>
      <c r="G197" s="84">
        <f t="shared" si="103"/>
        <v>32.927637721755367</v>
      </c>
      <c r="H197" s="84">
        <f t="shared" si="135"/>
        <v>101.8</v>
      </c>
      <c r="I197" s="84">
        <f t="shared" si="135"/>
        <v>40.159690000000005</v>
      </c>
      <c r="J197" s="84">
        <f t="shared" si="104"/>
        <v>39.449597249508841</v>
      </c>
      <c r="K197" s="84">
        <f t="shared" si="135"/>
        <v>1357</v>
      </c>
      <c r="L197" s="84">
        <f t="shared" si="135"/>
        <v>488.42508000000004</v>
      </c>
      <c r="M197" s="84">
        <f t="shared" si="105"/>
        <v>35.993005158437732</v>
      </c>
      <c r="N197" s="84">
        <f t="shared" si="135"/>
        <v>20641.5</v>
      </c>
      <c r="O197" s="84">
        <f t="shared" si="135"/>
        <v>9354.6001300000007</v>
      </c>
      <c r="P197" s="84">
        <f t="shared" ref="P197:P254" si="136">O197/N197*100</f>
        <v>45.319381488748398</v>
      </c>
      <c r="Q197" s="84">
        <f t="shared" si="135"/>
        <v>162.9</v>
      </c>
      <c r="R197" s="84">
        <f t="shared" si="135"/>
        <v>0</v>
      </c>
      <c r="S197" s="84">
        <f t="shared" si="39"/>
        <v>0</v>
      </c>
      <c r="T197" s="84">
        <f t="shared" si="135"/>
        <v>1678.1</v>
      </c>
      <c r="U197" s="84">
        <f t="shared" si="135"/>
        <v>790.346</v>
      </c>
      <c r="V197" s="84">
        <f t="shared" si="106"/>
        <v>47.097669983910379</v>
      </c>
      <c r="W197" s="84">
        <f t="shared" si="135"/>
        <v>53.9</v>
      </c>
      <c r="X197" s="84">
        <f t="shared" si="135"/>
        <v>19.457999999999998</v>
      </c>
      <c r="Y197" s="84">
        <f t="shared" si="107"/>
        <v>36.100185528756953</v>
      </c>
      <c r="Z197" s="84">
        <f t="shared" si="135"/>
        <v>78524.399999999994</v>
      </c>
      <c r="AA197" s="84">
        <f t="shared" si="135"/>
        <v>53523.752899999999</v>
      </c>
      <c r="AB197" s="84">
        <f t="shared" si="108"/>
        <v>68.161938072751909</v>
      </c>
      <c r="AC197" s="84">
        <f t="shared" si="135"/>
        <v>310.3</v>
      </c>
      <c r="AD197" s="84">
        <f t="shared" si="135"/>
        <v>147.89917000000003</v>
      </c>
      <c r="AE197" s="82">
        <f t="shared" si="109"/>
        <v>47.663283918788274</v>
      </c>
      <c r="AF197" s="84">
        <f t="shared" si="135"/>
        <v>0</v>
      </c>
      <c r="AG197" s="84">
        <f t="shared" si="135"/>
        <v>0</v>
      </c>
      <c r="AH197" s="84"/>
      <c r="AI197" s="84">
        <f t="shared" si="135"/>
        <v>310.3</v>
      </c>
      <c r="AJ197" s="84">
        <f t="shared" si="135"/>
        <v>113.71260000000001</v>
      </c>
      <c r="AK197" s="84">
        <f t="shared" si="110"/>
        <v>36.646019980663873</v>
      </c>
      <c r="AL197" s="84">
        <f t="shared" si="135"/>
        <v>1482.9</v>
      </c>
      <c r="AM197" s="84">
        <f t="shared" si="135"/>
        <v>777.96422999999993</v>
      </c>
      <c r="AN197" s="84">
        <f t="shared" si="111"/>
        <v>52.462352822172761</v>
      </c>
      <c r="AO197" s="84">
        <f t="shared" si="135"/>
        <v>310.3</v>
      </c>
      <c r="AP197" s="84">
        <f t="shared" si="135"/>
        <v>108.34502999999999</v>
      </c>
      <c r="AQ197" s="84">
        <f t="shared" si="112"/>
        <v>34.916219787302602</v>
      </c>
      <c r="AR197" s="84">
        <f t="shared" si="135"/>
        <v>310.3</v>
      </c>
      <c r="AS197" s="84">
        <f t="shared" si="135"/>
        <v>29.549340000000001</v>
      </c>
      <c r="AT197" s="84">
        <f t="shared" si="113"/>
        <v>9.5228295198195294</v>
      </c>
      <c r="AU197" s="84">
        <f t="shared" si="135"/>
        <v>544.1</v>
      </c>
      <c r="AV197" s="84">
        <f t="shared" si="135"/>
        <v>271.8</v>
      </c>
      <c r="AW197" s="84">
        <f t="shared" si="114"/>
        <v>49.954052563866938</v>
      </c>
      <c r="AX197" s="84">
        <f t="shared" si="135"/>
        <v>0</v>
      </c>
      <c r="AY197" s="84">
        <f t="shared" si="135"/>
        <v>0</v>
      </c>
      <c r="AZ197" s="84">
        <f t="shared" si="135"/>
        <v>0</v>
      </c>
      <c r="BA197" s="84">
        <f t="shared" si="135"/>
        <v>702.59999999999991</v>
      </c>
      <c r="BB197" s="84">
        <f t="shared" si="135"/>
        <v>260.38538999999997</v>
      </c>
      <c r="BC197" s="82">
        <f t="shared" si="132"/>
        <v>37.060260461144324</v>
      </c>
      <c r="BD197" s="84">
        <f t="shared" si="135"/>
        <v>310.3</v>
      </c>
      <c r="BE197" s="84">
        <f t="shared" si="135"/>
        <v>100.81694</v>
      </c>
      <c r="BF197" s="84">
        <f t="shared" si="116"/>
        <v>32.490151466322914</v>
      </c>
      <c r="BG197" s="84">
        <f t="shared" si="135"/>
        <v>310.3</v>
      </c>
      <c r="BH197" s="84">
        <f t="shared" si="135"/>
        <v>122.44283</v>
      </c>
      <c r="BI197" s="84">
        <f t="shared" si="117"/>
        <v>39.459500483403161</v>
      </c>
      <c r="BJ197" s="84">
        <f t="shared" si="135"/>
        <v>8965.1</v>
      </c>
      <c r="BK197" s="84">
        <f t="shared" si="135"/>
        <v>4113.5622400000002</v>
      </c>
      <c r="BL197" s="84">
        <f t="shared" si="31"/>
        <v>45.884175748179054</v>
      </c>
      <c r="BM197" s="84">
        <f t="shared" si="135"/>
        <v>64.099999999999994</v>
      </c>
      <c r="BN197" s="84">
        <f t="shared" si="135"/>
        <v>0</v>
      </c>
      <c r="BO197" s="84">
        <f t="shared" si="118"/>
        <v>0</v>
      </c>
      <c r="BP197" s="84"/>
      <c r="BQ197" s="84"/>
      <c r="BR197" s="84"/>
      <c r="BS197" s="84"/>
      <c r="BT197" s="84"/>
      <c r="BU197" s="84"/>
    </row>
    <row r="198" spans="1:73" s="12" customFormat="1" ht="31.5" x14ac:dyDescent="0.25">
      <c r="A198" s="153" t="s">
        <v>379</v>
      </c>
      <c r="B198" s="50">
        <f t="shared" si="99"/>
        <v>115866.00000000003</v>
      </c>
      <c r="C198" s="50">
        <f t="shared" si="100"/>
        <v>70143.896179999996</v>
      </c>
      <c r="D198" s="15">
        <f t="shared" si="0"/>
        <v>60.53880877910688</v>
      </c>
      <c r="E198" s="15">
        <v>428.4</v>
      </c>
      <c r="F198" s="15">
        <v>141.06200000000001</v>
      </c>
      <c r="G198" s="15">
        <f t="shared" si="103"/>
        <v>32.927637721755367</v>
      </c>
      <c r="H198" s="15">
        <v>101.8</v>
      </c>
      <c r="I198" s="15">
        <v>40.159690000000005</v>
      </c>
      <c r="J198" s="15">
        <f t="shared" si="104"/>
        <v>39.449597249508841</v>
      </c>
      <c r="K198" s="15">
        <v>1357</v>
      </c>
      <c r="L198" s="15">
        <v>488.42508000000004</v>
      </c>
      <c r="M198" s="15">
        <f t="shared" si="105"/>
        <v>35.993005158437732</v>
      </c>
      <c r="N198" s="15">
        <v>20641.5</v>
      </c>
      <c r="O198" s="15">
        <v>9354.6001300000007</v>
      </c>
      <c r="P198" s="15">
        <f t="shared" si="136"/>
        <v>45.319381488748398</v>
      </c>
      <c r="Q198" s="15">
        <v>162.9</v>
      </c>
      <c r="R198" s="15"/>
      <c r="S198" s="15">
        <f t="shared" si="39"/>
        <v>0</v>
      </c>
      <c r="T198" s="15">
        <v>1678.1</v>
      </c>
      <c r="U198" s="15">
        <v>790.346</v>
      </c>
      <c r="V198" s="15">
        <f t="shared" si="106"/>
        <v>47.097669983910379</v>
      </c>
      <c r="W198" s="15">
        <v>53.9</v>
      </c>
      <c r="X198" s="15">
        <v>19.457999999999998</v>
      </c>
      <c r="Y198" s="15">
        <f t="shared" si="107"/>
        <v>36.100185528756953</v>
      </c>
      <c r="Z198" s="15">
        <v>78524.399999999994</v>
      </c>
      <c r="AA198" s="15">
        <v>53523.752899999999</v>
      </c>
      <c r="AB198" s="15">
        <f t="shared" si="108"/>
        <v>68.161938072751909</v>
      </c>
      <c r="AC198" s="15">
        <v>310.3</v>
      </c>
      <c r="AD198" s="15">
        <v>147.89917000000003</v>
      </c>
      <c r="AE198" s="14">
        <f t="shared" si="109"/>
        <v>47.663283918788274</v>
      </c>
      <c r="AF198" s="15"/>
      <c r="AG198" s="15"/>
      <c r="AH198" s="15"/>
      <c r="AI198" s="15">
        <v>310.3</v>
      </c>
      <c r="AJ198" s="15">
        <v>113.71260000000001</v>
      </c>
      <c r="AK198" s="15">
        <f t="shared" si="110"/>
        <v>36.646019980663873</v>
      </c>
      <c r="AL198" s="15">
        <v>1482.9</v>
      </c>
      <c r="AM198" s="15">
        <v>777.96422999999993</v>
      </c>
      <c r="AN198" s="15">
        <f t="shared" si="111"/>
        <v>52.462352822172761</v>
      </c>
      <c r="AO198" s="15">
        <v>310.3</v>
      </c>
      <c r="AP198" s="15">
        <v>108.34502999999999</v>
      </c>
      <c r="AQ198" s="15">
        <f t="shared" si="112"/>
        <v>34.916219787302602</v>
      </c>
      <c r="AR198" s="15">
        <v>310.3</v>
      </c>
      <c r="AS198" s="15">
        <v>29.549340000000001</v>
      </c>
      <c r="AT198" s="15">
        <f t="shared" si="113"/>
        <v>9.5228295198195294</v>
      </c>
      <c r="AU198" s="15">
        <v>544.1</v>
      </c>
      <c r="AV198" s="15">
        <v>271.8</v>
      </c>
      <c r="AW198" s="15">
        <f t="shared" si="114"/>
        <v>49.954052563866938</v>
      </c>
      <c r="AX198" s="15"/>
      <c r="AY198" s="15"/>
      <c r="AZ198" s="15"/>
      <c r="BA198" s="15"/>
      <c r="BB198" s="15"/>
      <c r="BC198" s="14"/>
      <c r="BD198" s="15">
        <v>310.3</v>
      </c>
      <c r="BE198" s="15">
        <v>100.81694</v>
      </c>
      <c r="BF198" s="15">
        <f t="shared" si="116"/>
        <v>32.490151466322914</v>
      </c>
      <c r="BG198" s="15">
        <v>310.3</v>
      </c>
      <c r="BH198" s="15">
        <v>122.44283</v>
      </c>
      <c r="BI198" s="15">
        <f t="shared" si="117"/>
        <v>39.459500483403161</v>
      </c>
      <c r="BJ198" s="15">
        <v>8965.1</v>
      </c>
      <c r="BK198" s="15">
        <v>4113.5622400000002</v>
      </c>
      <c r="BL198" s="15">
        <f t="shared" si="31"/>
        <v>45.884175748179054</v>
      </c>
      <c r="BM198" s="15">
        <v>64.099999999999994</v>
      </c>
      <c r="BN198" s="15"/>
      <c r="BO198" s="15">
        <f t="shared" si="118"/>
        <v>0</v>
      </c>
      <c r="BP198" s="15"/>
      <c r="BQ198" s="15"/>
      <c r="BR198" s="15"/>
      <c r="BS198" s="15"/>
      <c r="BT198" s="15"/>
      <c r="BU198" s="15"/>
    </row>
    <row r="199" spans="1:73" s="12" customFormat="1" x14ac:dyDescent="0.25">
      <c r="A199" s="154" t="s">
        <v>405</v>
      </c>
      <c r="B199" s="50">
        <f t="shared" si="99"/>
        <v>468.4</v>
      </c>
      <c r="C199" s="50">
        <f t="shared" si="100"/>
        <v>176.55180999999999</v>
      </c>
      <c r="D199" s="14">
        <f>C199/B199*100</f>
        <v>37.692529888983771</v>
      </c>
      <c r="E199" s="14"/>
      <c r="F199" s="14"/>
      <c r="G199" s="15"/>
      <c r="H199" s="14"/>
      <c r="I199" s="14"/>
      <c r="J199" s="15"/>
      <c r="K199" s="14"/>
      <c r="L199" s="14"/>
      <c r="M199" s="15"/>
      <c r="N199" s="14"/>
      <c r="O199" s="14"/>
      <c r="P199" s="15"/>
      <c r="Q199" s="14"/>
      <c r="R199" s="14"/>
      <c r="S199" s="14"/>
      <c r="T199" s="14"/>
      <c r="U199" s="14"/>
      <c r="V199" s="15"/>
      <c r="W199" s="14"/>
      <c r="X199" s="14"/>
      <c r="Y199" s="15"/>
      <c r="Z199" s="14"/>
      <c r="AA199" s="14"/>
      <c r="AB199" s="15"/>
      <c r="AC199" s="14"/>
      <c r="AD199" s="14"/>
      <c r="AE199" s="14"/>
      <c r="AF199" s="14"/>
      <c r="AG199" s="14"/>
      <c r="AH199" s="15"/>
      <c r="AI199" s="14"/>
      <c r="AJ199" s="14"/>
      <c r="AK199" s="15"/>
      <c r="AL199" s="14"/>
      <c r="AM199" s="14"/>
      <c r="AN199" s="15"/>
      <c r="AO199" s="14"/>
      <c r="AP199" s="14"/>
      <c r="AQ199" s="15"/>
      <c r="AR199" s="14"/>
      <c r="AS199" s="14"/>
      <c r="AT199" s="15"/>
      <c r="AU199" s="14"/>
      <c r="AV199" s="14"/>
      <c r="AW199" s="15"/>
      <c r="AX199" s="14"/>
      <c r="AY199" s="14"/>
      <c r="AZ199" s="14"/>
      <c r="BA199" s="14">
        <v>468.4</v>
      </c>
      <c r="BB199" s="14">
        <v>176.55180999999999</v>
      </c>
      <c r="BC199" s="14">
        <f>BB199/BA199*100</f>
        <v>37.692529888983771</v>
      </c>
      <c r="BD199" s="14"/>
      <c r="BE199" s="14"/>
      <c r="BF199" s="15"/>
      <c r="BG199" s="14"/>
      <c r="BH199" s="14"/>
      <c r="BI199" s="15"/>
      <c r="BJ199" s="14"/>
      <c r="BK199" s="14"/>
      <c r="BL199" s="15"/>
      <c r="BM199" s="14"/>
      <c r="BN199" s="14"/>
      <c r="BO199" s="15"/>
      <c r="BP199" s="14"/>
      <c r="BQ199" s="14"/>
      <c r="BR199" s="15"/>
      <c r="BS199" s="14"/>
      <c r="BT199" s="14"/>
      <c r="BU199" s="15"/>
    </row>
    <row r="200" spans="1:73" s="12" customFormat="1" x14ac:dyDescent="0.25">
      <c r="A200" s="154" t="s">
        <v>595</v>
      </c>
      <c r="B200" s="50">
        <f t="shared" si="99"/>
        <v>234.2</v>
      </c>
      <c r="C200" s="50">
        <f t="shared" si="100"/>
        <v>83.833579999999998</v>
      </c>
      <c r="D200" s="14">
        <f>C200/B200*100</f>
        <v>35.795721605465417</v>
      </c>
      <c r="E200" s="14"/>
      <c r="F200" s="14"/>
      <c r="G200" s="15"/>
      <c r="H200" s="14"/>
      <c r="I200" s="14"/>
      <c r="J200" s="15"/>
      <c r="K200" s="14"/>
      <c r="L200" s="14"/>
      <c r="M200" s="15"/>
      <c r="N200" s="14"/>
      <c r="O200" s="14"/>
      <c r="P200" s="15"/>
      <c r="Q200" s="14"/>
      <c r="R200" s="14"/>
      <c r="S200" s="14"/>
      <c r="T200" s="14"/>
      <c r="U200" s="14"/>
      <c r="V200" s="15"/>
      <c r="W200" s="14"/>
      <c r="X200" s="14"/>
      <c r="Y200" s="15"/>
      <c r="Z200" s="14"/>
      <c r="AA200" s="14"/>
      <c r="AB200" s="15"/>
      <c r="AC200" s="14"/>
      <c r="AD200" s="14"/>
      <c r="AE200" s="14"/>
      <c r="AF200" s="14"/>
      <c r="AG200" s="14"/>
      <c r="AH200" s="15"/>
      <c r="AI200" s="14"/>
      <c r="AJ200" s="14"/>
      <c r="AK200" s="15"/>
      <c r="AL200" s="14"/>
      <c r="AM200" s="14"/>
      <c r="AN200" s="15"/>
      <c r="AO200" s="14"/>
      <c r="AP200" s="14"/>
      <c r="AQ200" s="15"/>
      <c r="AR200" s="14"/>
      <c r="AS200" s="14"/>
      <c r="AT200" s="15"/>
      <c r="AU200" s="14"/>
      <c r="AV200" s="14"/>
      <c r="AW200" s="15"/>
      <c r="AX200" s="14"/>
      <c r="AY200" s="14"/>
      <c r="AZ200" s="14"/>
      <c r="BA200" s="14">
        <v>234.2</v>
      </c>
      <c r="BB200" s="14">
        <v>83.833579999999998</v>
      </c>
      <c r="BC200" s="14">
        <f>BB200/BA200*100</f>
        <v>35.795721605465417</v>
      </c>
      <c r="BD200" s="14"/>
      <c r="BE200" s="14"/>
      <c r="BF200" s="15"/>
      <c r="BG200" s="14"/>
      <c r="BH200" s="14"/>
      <c r="BI200" s="15"/>
      <c r="BJ200" s="14"/>
      <c r="BK200" s="14"/>
      <c r="BL200" s="15"/>
      <c r="BM200" s="14"/>
      <c r="BN200" s="14"/>
      <c r="BO200" s="15"/>
      <c r="BP200" s="14"/>
      <c r="BQ200" s="14"/>
      <c r="BR200" s="15"/>
      <c r="BS200" s="14"/>
      <c r="BT200" s="14"/>
      <c r="BU200" s="15"/>
    </row>
    <row r="201" spans="1:73" s="28" customFormat="1" ht="31.5" x14ac:dyDescent="0.25">
      <c r="A201" s="78" t="s">
        <v>408</v>
      </c>
      <c r="B201" s="81">
        <f t="shared" si="99"/>
        <v>217003.49999999991</v>
      </c>
      <c r="C201" s="81">
        <f t="shared" si="100"/>
        <v>111565.26742</v>
      </c>
      <c r="D201" s="84">
        <f t="shared" ref="D201" si="137">C201/B201*100</f>
        <v>51.411736409781426</v>
      </c>
      <c r="E201" s="84">
        <f>SUM(E202:E212)</f>
        <v>631.29999999999995</v>
      </c>
      <c r="F201" s="84">
        <f t="shared" ref="F201:BN201" si="138">SUM(F202:F212)</f>
        <v>323.74400000000003</v>
      </c>
      <c r="G201" s="84">
        <f t="shared" si="103"/>
        <v>51.282116268018385</v>
      </c>
      <c r="H201" s="84">
        <f t="shared" si="138"/>
        <v>136</v>
      </c>
      <c r="I201" s="84">
        <f t="shared" si="138"/>
        <v>37.185120000000005</v>
      </c>
      <c r="J201" s="84">
        <f t="shared" si="104"/>
        <v>27.342000000000006</v>
      </c>
      <c r="K201" s="84">
        <f t="shared" si="138"/>
        <v>1441</v>
      </c>
      <c r="L201" s="84">
        <f t="shared" si="138"/>
        <v>548.61831000000006</v>
      </c>
      <c r="M201" s="84">
        <f t="shared" si="105"/>
        <v>38.072054823039558</v>
      </c>
      <c r="N201" s="84">
        <f t="shared" si="138"/>
        <v>23453.5</v>
      </c>
      <c r="O201" s="84">
        <f t="shared" si="138"/>
        <v>12941.331699999999</v>
      </c>
      <c r="P201" s="84">
        <f t="shared" si="136"/>
        <v>55.178679941160155</v>
      </c>
      <c r="Q201" s="84">
        <f t="shared" si="138"/>
        <v>313.89999999999998</v>
      </c>
      <c r="R201" s="84">
        <f t="shared" si="138"/>
        <v>0</v>
      </c>
      <c r="S201" s="84">
        <f t="shared" si="39"/>
        <v>0</v>
      </c>
      <c r="T201" s="84">
        <f t="shared" si="138"/>
        <v>3168</v>
      </c>
      <c r="U201" s="84">
        <f t="shared" si="138"/>
        <v>1561.4435000000001</v>
      </c>
      <c r="V201" s="84">
        <f t="shared" si="106"/>
        <v>49.287989267676771</v>
      </c>
      <c r="W201" s="84">
        <f t="shared" si="138"/>
        <v>107.7</v>
      </c>
      <c r="X201" s="84">
        <f t="shared" si="138"/>
        <v>41.241120000000002</v>
      </c>
      <c r="Y201" s="84">
        <f t="shared" si="107"/>
        <v>38.29259052924791</v>
      </c>
      <c r="Z201" s="84">
        <f t="shared" si="138"/>
        <v>165190.9</v>
      </c>
      <c r="AA201" s="84">
        <f t="shared" si="138"/>
        <v>85457.40797</v>
      </c>
      <c r="AB201" s="84">
        <f t="shared" si="108"/>
        <v>51.732515513869103</v>
      </c>
      <c r="AC201" s="84">
        <f t="shared" si="138"/>
        <v>310.3</v>
      </c>
      <c r="AD201" s="84">
        <f t="shared" si="138"/>
        <v>137.19292000000002</v>
      </c>
      <c r="AE201" s="82">
        <f t="shared" si="109"/>
        <v>44.212993876893329</v>
      </c>
      <c r="AF201" s="84">
        <f t="shared" si="138"/>
        <v>15.7</v>
      </c>
      <c r="AG201" s="84">
        <f t="shared" si="138"/>
        <v>0</v>
      </c>
      <c r="AH201" s="84">
        <f t="shared" si="126"/>
        <v>0</v>
      </c>
      <c r="AI201" s="84">
        <f t="shared" si="138"/>
        <v>310.3</v>
      </c>
      <c r="AJ201" s="84">
        <f t="shared" si="138"/>
        <v>133.80051999999998</v>
      </c>
      <c r="AK201" s="84">
        <f t="shared" si="110"/>
        <v>43.119729294231377</v>
      </c>
      <c r="AL201" s="84">
        <f t="shared" si="138"/>
        <v>914.3</v>
      </c>
      <c r="AM201" s="84">
        <f t="shared" si="138"/>
        <v>466.23846000000003</v>
      </c>
      <c r="AN201" s="84">
        <f t="shared" si="111"/>
        <v>50.994034780706556</v>
      </c>
      <c r="AO201" s="84">
        <f t="shared" si="138"/>
        <v>310.3</v>
      </c>
      <c r="AP201" s="84">
        <f t="shared" si="138"/>
        <v>120.62391000000001</v>
      </c>
      <c r="AQ201" s="84">
        <f t="shared" si="112"/>
        <v>38.873319368353208</v>
      </c>
      <c r="AR201" s="84">
        <f t="shared" si="138"/>
        <v>310.3</v>
      </c>
      <c r="AS201" s="84">
        <f t="shared" si="138"/>
        <v>110.80452000000001</v>
      </c>
      <c r="AT201" s="84">
        <f t="shared" si="113"/>
        <v>35.708836609732522</v>
      </c>
      <c r="AU201" s="84">
        <f t="shared" si="138"/>
        <v>979</v>
      </c>
      <c r="AV201" s="84">
        <f t="shared" si="138"/>
        <v>489.6</v>
      </c>
      <c r="AW201" s="84">
        <f t="shared" si="114"/>
        <v>50.010214504596526</v>
      </c>
      <c r="AX201" s="84">
        <f t="shared" si="138"/>
        <v>0</v>
      </c>
      <c r="AY201" s="84">
        <f t="shared" si="138"/>
        <v>0</v>
      </c>
      <c r="AZ201" s="84">
        <f t="shared" si="138"/>
        <v>0</v>
      </c>
      <c r="BA201" s="84">
        <f t="shared" si="138"/>
        <v>1218.0000000000002</v>
      </c>
      <c r="BB201" s="84">
        <f t="shared" si="138"/>
        <v>526.92493000000002</v>
      </c>
      <c r="BC201" s="82">
        <f t="shared" ref="BC201:BC212" si="139">BB201/BA201*100</f>
        <v>43.261488505747117</v>
      </c>
      <c r="BD201" s="84">
        <f t="shared" si="138"/>
        <v>310.3</v>
      </c>
      <c r="BE201" s="84">
        <f t="shared" si="138"/>
        <v>131.35344000000001</v>
      </c>
      <c r="BF201" s="84">
        <f t="shared" si="116"/>
        <v>42.331111827263939</v>
      </c>
      <c r="BG201" s="84">
        <f t="shared" si="138"/>
        <v>310.3</v>
      </c>
      <c r="BH201" s="84">
        <f t="shared" si="138"/>
        <v>109.70439999999999</v>
      </c>
      <c r="BI201" s="84">
        <f t="shared" si="117"/>
        <v>35.354302288108279</v>
      </c>
      <c r="BJ201" s="84">
        <f t="shared" si="138"/>
        <v>17540.400000000001</v>
      </c>
      <c r="BK201" s="84">
        <f t="shared" si="138"/>
        <v>8428.0525999999991</v>
      </c>
      <c r="BL201" s="84">
        <f t="shared" si="31"/>
        <v>48.049375156780911</v>
      </c>
      <c r="BM201" s="84">
        <f t="shared" si="138"/>
        <v>32</v>
      </c>
      <c r="BN201" s="84">
        <f t="shared" si="138"/>
        <v>0</v>
      </c>
      <c r="BO201" s="84">
        <f t="shared" si="118"/>
        <v>0</v>
      </c>
      <c r="BP201" s="84"/>
      <c r="BQ201" s="84"/>
      <c r="BR201" s="84"/>
      <c r="BS201" s="84"/>
      <c r="BT201" s="84"/>
      <c r="BU201" s="84"/>
    </row>
    <row r="202" spans="1:73" s="12" customFormat="1" ht="21" customHeight="1" x14ac:dyDescent="0.25">
      <c r="A202" s="153" t="s">
        <v>380</v>
      </c>
      <c r="B202" s="50">
        <f t="shared" si="99"/>
        <v>215785.49999999991</v>
      </c>
      <c r="C202" s="50">
        <f t="shared" si="100"/>
        <v>111038.34249000001</v>
      </c>
      <c r="D202" s="15">
        <f t="shared" si="0"/>
        <v>51.457740436683672</v>
      </c>
      <c r="E202" s="15">
        <v>631.29999999999995</v>
      </c>
      <c r="F202" s="15">
        <v>323.74400000000003</v>
      </c>
      <c r="G202" s="15">
        <f t="shared" si="103"/>
        <v>51.282116268018385</v>
      </c>
      <c r="H202" s="15">
        <v>136</v>
      </c>
      <c r="I202" s="15">
        <v>37.185120000000005</v>
      </c>
      <c r="J202" s="15">
        <f t="shared" si="104"/>
        <v>27.342000000000006</v>
      </c>
      <c r="K202" s="15">
        <v>1441</v>
      </c>
      <c r="L202" s="15">
        <v>548.61831000000006</v>
      </c>
      <c r="M202" s="15">
        <f t="shared" si="105"/>
        <v>38.072054823039558</v>
      </c>
      <c r="N202" s="15">
        <v>23453.5</v>
      </c>
      <c r="O202" s="15">
        <v>12941.331699999999</v>
      </c>
      <c r="P202" s="15">
        <f t="shared" si="136"/>
        <v>55.178679941160155</v>
      </c>
      <c r="Q202" s="15">
        <v>313.89999999999998</v>
      </c>
      <c r="R202" s="15"/>
      <c r="S202" s="15">
        <f t="shared" si="39"/>
        <v>0</v>
      </c>
      <c r="T202" s="15">
        <v>3168</v>
      </c>
      <c r="U202" s="15">
        <v>1561.4435000000001</v>
      </c>
      <c r="V202" s="15">
        <f t="shared" si="106"/>
        <v>49.287989267676771</v>
      </c>
      <c r="W202" s="15">
        <v>107.7</v>
      </c>
      <c r="X202" s="15">
        <v>41.241120000000002</v>
      </c>
      <c r="Y202" s="15">
        <f t="shared" si="107"/>
        <v>38.29259052924791</v>
      </c>
      <c r="Z202" s="15">
        <v>165190.9</v>
      </c>
      <c r="AA202" s="15">
        <v>85457.40797</v>
      </c>
      <c r="AB202" s="15">
        <f t="shared" si="108"/>
        <v>51.732515513869103</v>
      </c>
      <c r="AC202" s="15">
        <v>310.3</v>
      </c>
      <c r="AD202" s="15">
        <v>137.19292000000002</v>
      </c>
      <c r="AE202" s="14">
        <f t="shared" si="109"/>
        <v>44.212993876893329</v>
      </c>
      <c r="AF202" s="15">
        <v>15.7</v>
      </c>
      <c r="AG202" s="15"/>
      <c r="AH202" s="15">
        <f t="shared" si="126"/>
        <v>0</v>
      </c>
      <c r="AI202" s="15">
        <v>310.3</v>
      </c>
      <c r="AJ202" s="15">
        <v>133.80051999999998</v>
      </c>
      <c r="AK202" s="15">
        <f t="shared" si="110"/>
        <v>43.119729294231377</v>
      </c>
      <c r="AL202" s="15">
        <v>914.3</v>
      </c>
      <c r="AM202" s="15">
        <v>466.23846000000003</v>
      </c>
      <c r="AN202" s="15">
        <f t="shared" si="111"/>
        <v>50.994034780706556</v>
      </c>
      <c r="AO202" s="15">
        <v>310.3</v>
      </c>
      <c r="AP202" s="15">
        <v>120.62391000000001</v>
      </c>
      <c r="AQ202" s="15">
        <f t="shared" si="112"/>
        <v>38.873319368353208</v>
      </c>
      <c r="AR202" s="15">
        <v>310.3</v>
      </c>
      <c r="AS202" s="15">
        <v>110.80452000000001</v>
      </c>
      <c r="AT202" s="15">
        <f t="shared" si="113"/>
        <v>35.708836609732522</v>
      </c>
      <c r="AU202" s="15">
        <v>979</v>
      </c>
      <c r="AV202" s="15">
        <v>489.6</v>
      </c>
      <c r="AW202" s="15">
        <f t="shared" si="114"/>
        <v>50.010214504596526</v>
      </c>
      <c r="AX202" s="15"/>
      <c r="AY202" s="15"/>
      <c r="AZ202" s="15"/>
      <c r="BA202" s="15"/>
      <c r="BB202" s="15"/>
      <c r="BC202" s="14"/>
      <c r="BD202" s="15">
        <v>310.3</v>
      </c>
      <c r="BE202" s="15">
        <v>131.35344000000001</v>
      </c>
      <c r="BF202" s="15">
        <f t="shared" si="116"/>
        <v>42.331111827263939</v>
      </c>
      <c r="BG202" s="15">
        <v>310.3</v>
      </c>
      <c r="BH202" s="15">
        <v>109.70439999999999</v>
      </c>
      <c r="BI202" s="15">
        <f t="shared" si="117"/>
        <v>35.354302288108279</v>
      </c>
      <c r="BJ202" s="15">
        <v>17540.400000000001</v>
      </c>
      <c r="BK202" s="15">
        <v>8428.0525999999991</v>
      </c>
      <c r="BL202" s="15">
        <f t="shared" si="31"/>
        <v>48.049375156780911</v>
      </c>
      <c r="BM202" s="15">
        <v>32</v>
      </c>
      <c r="BN202" s="15"/>
      <c r="BO202" s="15">
        <f t="shared" si="118"/>
        <v>0</v>
      </c>
      <c r="BP202" s="15"/>
      <c r="BQ202" s="15"/>
      <c r="BR202" s="15"/>
      <c r="BS202" s="15"/>
      <c r="BT202" s="15"/>
      <c r="BU202" s="15"/>
    </row>
    <row r="203" spans="1:73" s="12" customFormat="1" x14ac:dyDescent="0.25">
      <c r="A203" s="154" t="s">
        <v>596</v>
      </c>
      <c r="B203" s="50">
        <f t="shared" si="99"/>
        <v>93.7</v>
      </c>
      <c r="C203" s="50">
        <f t="shared" si="100"/>
        <v>41.541119999999999</v>
      </c>
      <c r="D203" s="14">
        <f t="shared" ref="D203:D212" si="140">C203/B203*100</f>
        <v>44.334172892209182</v>
      </c>
      <c r="E203" s="14"/>
      <c r="F203" s="14"/>
      <c r="G203" s="15"/>
      <c r="H203" s="14"/>
      <c r="I203" s="15"/>
      <c r="J203" s="15"/>
      <c r="K203" s="14"/>
      <c r="L203" s="15"/>
      <c r="M203" s="15"/>
      <c r="N203" s="15"/>
      <c r="O203" s="15"/>
      <c r="P203" s="15"/>
      <c r="Q203" s="14"/>
      <c r="R203" s="14"/>
      <c r="S203" s="15"/>
      <c r="T203" s="14"/>
      <c r="U203" s="14"/>
      <c r="V203" s="15"/>
      <c r="W203" s="14"/>
      <c r="X203" s="14"/>
      <c r="Y203" s="15"/>
      <c r="Z203" s="15"/>
      <c r="AA203" s="15"/>
      <c r="AB203" s="15"/>
      <c r="AC203" s="14"/>
      <c r="AD203" s="14"/>
      <c r="AE203" s="14"/>
      <c r="AF203" s="14"/>
      <c r="AG203" s="14"/>
      <c r="AH203" s="15"/>
      <c r="AI203" s="14"/>
      <c r="AJ203" s="14"/>
      <c r="AK203" s="15"/>
      <c r="AL203" s="14"/>
      <c r="AM203" s="14"/>
      <c r="AN203" s="15"/>
      <c r="AO203" s="14"/>
      <c r="AP203" s="14"/>
      <c r="AQ203" s="15"/>
      <c r="AR203" s="14"/>
      <c r="AS203" s="14"/>
      <c r="AT203" s="15"/>
      <c r="AU203" s="14"/>
      <c r="AV203" s="14"/>
      <c r="AW203" s="15"/>
      <c r="AX203" s="14"/>
      <c r="AY203" s="14"/>
      <c r="AZ203" s="14"/>
      <c r="BA203" s="14">
        <v>93.7</v>
      </c>
      <c r="BB203" s="14">
        <v>41.541119999999999</v>
      </c>
      <c r="BC203" s="14">
        <f t="shared" si="139"/>
        <v>44.334172892209182</v>
      </c>
      <c r="BD203" s="14"/>
      <c r="BE203" s="14"/>
      <c r="BF203" s="15"/>
      <c r="BG203" s="14"/>
      <c r="BH203" s="14"/>
      <c r="BI203" s="15"/>
      <c r="BJ203" s="14"/>
      <c r="BK203" s="14"/>
      <c r="BL203" s="14"/>
      <c r="BM203" s="14"/>
      <c r="BN203" s="14"/>
      <c r="BO203" s="15"/>
      <c r="BP203" s="14"/>
      <c r="BQ203" s="14"/>
      <c r="BR203" s="15"/>
      <c r="BS203" s="14"/>
      <c r="BT203" s="14"/>
      <c r="BU203" s="15"/>
    </row>
    <row r="204" spans="1:73" s="12" customFormat="1" x14ac:dyDescent="0.25">
      <c r="A204" s="154" t="s">
        <v>597</v>
      </c>
      <c r="B204" s="50">
        <f t="shared" si="99"/>
        <v>93.7</v>
      </c>
      <c r="C204" s="50">
        <f t="shared" si="100"/>
        <v>40.64085</v>
      </c>
      <c r="D204" s="14">
        <f t="shared" si="140"/>
        <v>43.373372465314837</v>
      </c>
      <c r="E204" s="14"/>
      <c r="F204" s="14"/>
      <c r="G204" s="15"/>
      <c r="H204" s="14"/>
      <c r="I204" s="15"/>
      <c r="J204" s="15"/>
      <c r="K204" s="14"/>
      <c r="L204" s="15"/>
      <c r="M204" s="15"/>
      <c r="N204" s="15"/>
      <c r="O204" s="15"/>
      <c r="P204" s="15"/>
      <c r="Q204" s="14"/>
      <c r="R204" s="14"/>
      <c r="S204" s="15"/>
      <c r="T204" s="14"/>
      <c r="U204" s="14"/>
      <c r="V204" s="15"/>
      <c r="W204" s="14"/>
      <c r="X204" s="14"/>
      <c r="Y204" s="15"/>
      <c r="Z204" s="15"/>
      <c r="AA204" s="15"/>
      <c r="AB204" s="15"/>
      <c r="AC204" s="14"/>
      <c r="AD204" s="14"/>
      <c r="AE204" s="14"/>
      <c r="AF204" s="14"/>
      <c r="AG204" s="14"/>
      <c r="AH204" s="15"/>
      <c r="AI204" s="14"/>
      <c r="AJ204" s="14"/>
      <c r="AK204" s="15"/>
      <c r="AL204" s="14"/>
      <c r="AM204" s="14"/>
      <c r="AN204" s="15"/>
      <c r="AO204" s="14"/>
      <c r="AP204" s="14"/>
      <c r="AQ204" s="15"/>
      <c r="AR204" s="14"/>
      <c r="AS204" s="14"/>
      <c r="AT204" s="15"/>
      <c r="AU204" s="14"/>
      <c r="AV204" s="14"/>
      <c r="AW204" s="15"/>
      <c r="AX204" s="14"/>
      <c r="AY204" s="14"/>
      <c r="AZ204" s="14"/>
      <c r="BA204" s="14">
        <v>93.7</v>
      </c>
      <c r="BB204" s="14">
        <v>40.64085</v>
      </c>
      <c r="BC204" s="14">
        <f t="shared" si="139"/>
        <v>43.373372465314837</v>
      </c>
      <c r="BD204" s="14"/>
      <c r="BE204" s="14"/>
      <c r="BF204" s="15"/>
      <c r="BG204" s="14"/>
      <c r="BH204" s="14"/>
      <c r="BI204" s="15"/>
      <c r="BJ204" s="14"/>
      <c r="BK204" s="14"/>
      <c r="BL204" s="14"/>
      <c r="BM204" s="14"/>
      <c r="BN204" s="14"/>
      <c r="BO204" s="15"/>
      <c r="BP204" s="14"/>
      <c r="BQ204" s="14"/>
      <c r="BR204" s="15"/>
      <c r="BS204" s="14"/>
      <c r="BT204" s="14"/>
      <c r="BU204" s="15"/>
    </row>
    <row r="205" spans="1:73" s="12" customFormat="1" x14ac:dyDescent="0.25">
      <c r="A205" s="154" t="s">
        <v>598</v>
      </c>
      <c r="B205" s="50">
        <f t="shared" si="99"/>
        <v>93.7</v>
      </c>
      <c r="C205" s="50">
        <f t="shared" si="100"/>
        <v>38.503329999999998</v>
      </c>
      <c r="D205" s="14">
        <f t="shared" si="140"/>
        <v>41.092134471718246</v>
      </c>
      <c r="E205" s="14"/>
      <c r="F205" s="14"/>
      <c r="G205" s="15"/>
      <c r="H205" s="14"/>
      <c r="I205" s="15"/>
      <c r="J205" s="15"/>
      <c r="K205" s="14"/>
      <c r="L205" s="15"/>
      <c r="M205" s="15"/>
      <c r="N205" s="15"/>
      <c r="O205" s="15"/>
      <c r="P205" s="15"/>
      <c r="Q205" s="14"/>
      <c r="R205" s="14"/>
      <c r="S205" s="15"/>
      <c r="T205" s="14"/>
      <c r="U205" s="14"/>
      <c r="V205" s="15"/>
      <c r="W205" s="14"/>
      <c r="X205" s="14"/>
      <c r="Y205" s="15"/>
      <c r="Z205" s="15"/>
      <c r="AA205" s="15"/>
      <c r="AB205" s="15"/>
      <c r="AC205" s="14"/>
      <c r="AD205" s="14"/>
      <c r="AE205" s="14"/>
      <c r="AF205" s="14"/>
      <c r="AG205" s="14"/>
      <c r="AH205" s="15"/>
      <c r="AI205" s="14"/>
      <c r="AJ205" s="14"/>
      <c r="AK205" s="15"/>
      <c r="AL205" s="14"/>
      <c r="AM205" s="14"/>
      <c r="AN205" s="15"/>
      <c r="AO205" s="14"/>
      <c r="AP205" s="14"/>
      <c r="AQ205" s="15"/>
      <c r="AR205" s="14"/>
      <c r="AS205" s="14"/>
      <c r="AT205" s="15"/>
      <c r="AU205" s="14"/>
      <c r="AV205" s="14"/>
      <c r="AW205" s="15"/>
      <c r="AX205" s="14"/>
      <c r="AY205" s="14"/>
      <c r="AZ205" s="14"/>
      <c r="BA205" s="14">
        <v>93.7</v>
      </c>
      <c r="BB205" s="14">
        <v>38.503329999999998</v>
      </c>
      <c r="BC205" s="14">
        <f t="shared" si="139"/>
        <v>41.092134471718246</v>
      </c>
      <c r="BD205" s="14"/>
      <c r="BE205" s="14"/>
      <c r="BF205" s="15"/>
      <c r="BG205" s="14"/>
      <c r="BH205" s="14"/>
      <c r="BI205" s="15"/>
      <c r="BJ205" s="14"/>
      <c r="BK205" s="14"/>
      <c r="BL205" s="14"/>
      <c r="BM205" s="14"/>
      <c r="BN205" s="14"/>
      <c r="BO205" s="15"/>
      <c r="BP205" s="14"/>
      <c r="BQ205" s="14"/>
      <c r="BR205" s="15"/>
      <c r="BS205" s="14"/>
      <c r="BT205" s="14"/>
      <c r="BU205" s="15"/>
    </row>
    <row r="206" spans="1:73" s="12" customFormat="1" x14ac:dyDescent="0.25">
      <c r="A206" s="154" t="s">
        <v>599</v>
      </c>
      <c r="B206" s="50">
        <f t="shared" si="99"/>
        <v>93.7</v>
      </c>
      <c r="C206" s="50">
        <f t="shared" si="100"/>
        <v>40.319269999999996</v>
      </c>
      <c r="D206" s="14">
        <f t="shared" si="140"/>
        <v>43.030170757737459</v>
      </c>
      <c r="E206" s="14"/>
      <c r="F206" s="14"/>
      <c r="G206" s="15"/>
      <c r="H206" s="14"/>
      <c r="I206" s="15"/>
      <c r="J206" s="15"/>
      <c r="K206" s="14"/>
      <c r="L206" s="15"/>
      <c r="M206" s="15"/>
      <c r="N206" s="15"/>
      <c r="O206" s="15"/>
      <c r="P206" s="15"/>
      <c r="Q206" s="14"/>
      <c r="R206" s="14"/>
      <c r="S206" s="15"/>
      <c r="T206" s="14"/>
      <c r="U206" s="14"/>
      <c r="V206" s="15"/>
      <c r="W206" s="14"/>
      <c r="X206" s="14"/>
      <c r="Y206" s="15"/>
      <c r="Z206" s="15"/>
      <c r="AA206" s="15"/>
      <c r="AB206" s="15"/>
      <c r="AC206" s="14"/>
      <c r="AD206" s="14"/>
      <c r="AE206" s="14"/>
      <c r="AF206" s="14"/>
      <c r="AG206" s="14"/>
      <c r="AH206" s="15"/>
      <c r="AI206" s="14"/>
      <c r="AJ206" s="14"/>
      <c r="AK206" s="15"/>
      <c r="AL206" s="14"/>
      <c r="AM206" s="14"/>
      <c r="AN206" s="15"/>
      <c r="AO206" s="14"/>
      <c r="AP206" s="14"/>
      <c r="AQ206" s="15"/>
      <c r="AR206" s="14"/>
      <c r="AS206" s="14"/>
      <c r="AT206" s="15"/>
      <c r="AU206" s="14"/>
      <c r="AV206" s="14"/>
      <c r="AW206" s="15"/>
      <c r="AX206" s="14"/>
      <c r="AY206" s="14"/>
      <c r="AZ206" s="14"/>
      <c r="BA206" s="14">
        <v>93.7</v>
      </c>
      <c r="BB206" s="14">
        <v>40.319269999999996</v>
      </c>
      <c r="BC206" s="14">
        <f t="shared" si="139"/>
        <v>43.030170757737459</v>
      </c>
      <c r="BD206" s="14"/>
      <c r="BE206" s="14"/>
      <c r="BF206" s="15"/>
      <c r="BG206" s="14"/>
      <c r="BH206" s="14"/>
      <c r="BI206" s="15"/>
      <c r="BJ206" s="14"/>
      <c r="BK206" s="14"/>
      <c r="BL206" s="14"/>
      <c r="BM206" s="14"/>
      <c r="BN206" s="14"/>
      <c r="BO206" s="15"/>
      <c r="BP206" s="14"/>
      <c r="BQ206" s="14"/>
      <c r="BR206" s="15"/>
      <c r="BS206" s="14"/>
      <c r="BT206" s="14"/>
      <c r="BU206" s="15"/>
    </row>
    <row r="207" spans="1:73" s="12" customFormat="1" x14ac:dyDescent="0.25">
      <c r="A207" s="154" t="s">
        <v>600</v>
      </c>
      <c r="B207" s="50">
        <f t="shared" ref="B207:B270" si="141">E207+H207+K207+N207+Q207+T207+W207+Z207+AC207+AF207+AI207+AL207+AO207+AR207+AU207+AX207+BA207+BD207+BG207+BJ207+BM207+BP207+BS207</f>
        <v>93.7</v>
      </c>
      <c r="C207" s="50">
        <f t="shared" ref="C207:C270" si="142">F207+I207+L207+O207+R207+U207+X207+AA207+AD207+AG207+AJ207+AM207+AP207+AS207+AV207+AY207+BB207+BE207+BH207+BK207+BN207+BQ207+BT207</f>
        <v>44.173839999999998</v>
      </c>
      <c r="D207" s="14">
        <f t="shared" si="140"/>
        <v>47.143906083244389</v>
      </c>
      <c r="E207" s="14"/>
      <c r="F207" s="14"/>
      <c r="G207" s="15"/>
      <c r="H207" s="14"/>
      <c r="I207" s="15"/>
      <c r="J207" s="15"/>
      <c r="K207" s="14"/>
      <c r="L207" s="15"/>
      <c r="M207" s="15"/>
      <c r="N207" s="15"/>
      <c r="O207" s="15"/>
      <c r="P207" s="15"/>
      <c r="Q207" s="14"/>
      <c r="R207" s="14"/>
      <c r="S207" s="15"/>
      <c r="T207" s="14"/>
      <c r="U207" s="14"/>
      <c r="V207" s="15"/>
      <c r="W207" s="14"/>
      <c r="X207" s="14"/>
      <c r="Y207" s="15"/>
      <c r="Z207" s="15"/>
      <c r="AA207" s="15"/>
      <c r="AB207" s="15"/>
      <c r="AC207" s="14"/>
      <c r="AD207" s="14"/>
      <c r="AE207" s="14"/>
      <c r="AF207" s="14"/>
      <c r="AG207" s="14"/>
      <c r="AH207" s="15"/>
      <c r="AI207" s="14"/>
      <c r="AJ207" s="14"/>
      <c r="AK207" s="15"/>
      <c r="AL207" s="14"/>
      <c r="AM207" s="14"/>
      <c r="AN207" s="15"/>
      <c r="AO207" s="14"/>
      <c r="AP207" s="14"/>
      <c r="AQ207" s="15"/>
      <c r="AR207" s="14"/>
      <c r="AS207" s="14"/>
      <c r="AT207" s="15"/>
      <c r="AU207" s="14"/>
      <c r="AV207" s="14"/>
      <c r="AW207" s="15"/>
      <c r="AX207" s="14"/>
      <c r="AY207" s="14"/>
      <c r="AZ207" s="14"/>
      <c r="BA207" s="14">
        <v>93.7</v>
      </c>
      <c r="BB207" s="14">
        <v>44.173839999999998</v>
      </c>
      <c r="BC207" s="14">
        <f t="shared" si="139"/>
        <v>47.143906083244389</v>
      </c>
      <c r="BD207" s="14"/>
      <c r="BE207" s="14"/>
      <c r="BF207" s="15"/>
      <c r="BG207" s="14"/>
      <c r="BH207" s="14"/>
      <c r="BI207" s="15"/>
      <c r="BJ207" s="14"/>
      <c r="BK207" s="14"/>
      <c r="BL207" s="14"/>
      <c r="BM207" s="14"/>
      <c r="BN207" s="14"/>
      <c r="BO207" s="15"/>
      <c r="BP207" s="14"/>
      <c r="BQ207" s="14"/>
      <c r="BR207" s="15"/>
      <c r="BS207" s="14"/>
      <c r="BT207" s="14"/>
      <c r="BU207" s="15"/>
    </row>
    <row r="208" spans="1:73" s="12" customFormat="1" x14ac:dyDescent="0.25">
      <c r="A208" s="154" t="s">
        <v>407</v>
      </c>
      <c r="B208" s="50">
        <f t="shared" si="141"/>
        <v>234.2</v>
      </c>
      <c r="C208" s="50">
        <f t="shared" si="142"/>
        <v>99.054880000000011</v>
      </c>
      <c r="D208" s="14">
        <f t="shared" si="140"/>
        <v>42.294995730145182</v>
      </c>
      <c r="E208" s="14"/>
      <c r="F208" s="14"/>
      <c r="G208" s="15"/>
      <c r="H208" s="14"/>
      <c r="I208" s="15"/>
      <c r="J208" s="15"/>
      <c r="K208" s="14"/>
      <c r="L208" s="15"/>
      <c r="M208" s="15"/>
      <c r="N208" s="15"/>
      <c r="O208" s="15"/>
      <c r="P208" s="15"/>
      <c r="Q208" s="14"/>
      <c r="R208" s="14"/>
      <c r="S208" s="15"/>
      <c r="T208" s="14"/>
      <c r="U208" s="14"/>
      <c r="V208" s="15"/>
      <c r="W208" s="14"/>
      <c r="X208" s="14"/>
      <c r="Y208" s="15"/>
      <c r="Z208" s="15"/>
      <c r="AA208" s="15"/>
      <c r="AB208" s="15"/>
      <c r="AC208" s="14"/>
      <c r="AD208" s="14"/>
      <c r="AE208" s="14"/>
      <c r="AF208" s="14"/>
      <c r="AG208" s="14"/>
      <c r="AH208" s="15"/>
      <c r="AI208" s="14"/>
      <c r="AJ208" s="14"/>
      <c r="AK208" s="15"/>
      <c r="AL208" s="14"/>
      <c r="AM208" s="14"/>
      <c r="AN208" s="15"/>
      <c r="AO208" s="14"/>
      <c r="AP208" s="14"/>
      <c r="AQ208" s="15"/>
      <c r="AR208" s="14"/>
      <c r="AS208" s="14"/>
      <c r="AT208" s="15"/>
      <c r="AU208" s="14"/>
      <c r="AV208" s="14"/>
      <c r="AW208" s="15"/>
      <c r="AX208" s="14"/>
      <c r="AY208" s="14"/>
      <c r="AZ208" s="14"/>
      <c r="BA208" s="14">
        <v>234.2</v>
      </c>
      <c r="BB208" s="14">
        <v>99.054880000000011</v>
      </c>
      <c r="BC208" s="14">
        <f t="shared" si="139"/>
        <v>42.294995730145182</v>
      </c>
      <c r="BD208" s="14"/>
      <c r="BE208" s="14"/>
      <c r="BF208" s="15"/>
      <c r="BG208" s="14"/>
      <c r="BH208" s="14"/>
      <c r="BI208" s="15"/>
      <c r="BJ208" s="14"/>
      <c r="BK208" s="14"/>
      <c r="BL208" s="14"/>
      <c r="BM208" s="14"/>
      <c r="BN208" s="14"/>
      <c r="BO208" s="15"/>
      <c r="BP208" s="14"/>
      <c r="BQ208" s="14"/>
      <c r="BR208" s="15"/>
      <c r="BS208" s="14"/>
      <c r="BT208" s="14"/>
      <c r="BU208" s="15"/>
    </row>
    <row r="209" spans="1:73" s="12" customFormat="1" x14ac:dyDescent="0.25">
      <c r="A209" s="154" t="s">
        <v>601</v>
      </c>
      <c r="B209" s="50">
        <f t="shared" si="141"/>
        <v>93.7</v>
      </c>
      <c r="C209" s="50">
        <f t="shared" si="142"/>
        <v>44.530260000000006</v>
      </c>
      <c r="D209" s="14">
        <f t="shared" si="140"/>
        <v>47.524290288153686</v>
      </c>
      <c r="E209" s="14"/>
      <c r="F209" s="14"/>
      <c r="G209" s="15"/>
      <c r="H209" s="14"/>
      <c r="I209" s="15"/>
      <c r="J209" s="15"/>
      <c r="K209" s="14"/>
      <c r="L209" s="15"/>
      <c r="M209" s="15"/>
      <c r="N209" s="15"/>
      <c r="O209" s="15"/>
      <c r="P209" s="15"/>
      <c r="Q209" s="14"/>
      <c r="R209" s="14"/>
      <c r="S209" s="15"/>
      <c r="T209" s="14"/>
      <c r="U209" s="14"/>
      <c r="V209" s="15"/>
      <c r="W209" s="14"/>
      <c r="X209" s="14"/>
      <c r="Y209" s="15"/>
      <c r="Z209" s="15"/>
      <c r="AA209" s="15"/>
      <c r="AB209" s="15"/>
      <c r="AC209" s="14"/>
      <c r="AD209" s="14"/>
      <c r="AE209" s="14"/>
      <c r="AF209" s="14"/>
      <c r="AG209" s="14"/>
      <c r="AH209" s="15"/>
      <c r="AI209" s="14"/>
      <c r="AJ209" s="14"/>
      <c r="AK209" s="15"/>
      <c r="AL209" s="14"/>
      <c r="AM209" s="14"/>
      <c r="AN209" s="15"/>
      <c r="AO209" s="14"/>
      <c r="AP209" s="14"/>
      <c r="AQ209" s="15"/>
      <c r="AR209" s="14"/>
      <c r="AS209" s="14"/>
      <c r="AT209" s="15"/>
      <c r="AU209" s="14"/>
      <c r="AV209" s="14"/>
      <c r="AW209" s="15"/>
      <c r="AX209" s="14"/>
      <c r="AY209" s="14"/>
      <c r="AZ209" s="14"/>
      <c r="BA209" s="14">
        <v>93.7</v>
      </c>
      <c r="BB209" s="14">
        <v>44.530260000000006</v>
      </c>
      <c r="BC209" s="14">
        <f t="shared" si="139"/>
        <v>47.524290288153686</v>
      </c>
      <c r="BD209" s="14"/>
      <c r="BE209" s="14"/>
      <c r="BF209" s="15"/>
      <c r="BG209" s="14"/>
      <c r="BH209" s="14"/>
      <c r="BI209" s="15"/>
      <c r="BJ209" s="14"/>
      <c r="BK209" s="14"/>
      <c r="BL209" s="14"/>
      <c r="BM209" s="14"/>
      <c r="BN209" s="14"/>
      <c r="BO209" s="15"/>
      <c r="BP209" s="14"/>
      <c r="BQ209" s="14"/>
      <c r="BR209" s="15"/>
      <c r="BS209" s="14"/>
      <c r="BT209" s="14"/>
      <c r="BU209" s="15"/>
    </row>
    <row r="210" spans="1:73" s="12" customFormat="1" x14ac:dyDescent="0.25">
      <c r="A210" s="154" t="s">
        <v>332</v>
      </c>
      <c r="B210" s="50">
        <f t="shared" si="141"/>
        <v>93.7</v>
      </c>
      <c r="C210" s="50">
        <f t="shared" si="142"/>
        <v>40.037440000000004</v>
      </c>
      <c r="D210" s="14">
        <f t="shared" si="140"/>
        <v>42.729391675560301</v>
      </c>
      <c r="E210" s="14"/>
      <c r="F210" s="14"/>
      <c r="G210" s="15"/>
      <c r="H210" s="14"/>
      <c r="I210" s="15"/>
      <c r="J210" s="15"/>
      <c r="K210" s="14"/>
      <c r="L210" s="15"/>
      <c r="M210" s="15"/>
      <c r="N210" s="15"/>
      <c r="O210" s="15"/>
      <c r="P210" s="15"/>
      <c r="Q210" s="14"/>
      <c r="R210" s="14"/>
      <c r="S210" s="15"/>
      <c r="T210" s="14"/>
      <c r="U210" s="14"/>
      <c r="V210" s="15"/>
      <c r="W210" s="14"/>
      <c r="X210" s="14"/>
      <c r="Y210" s="15"/>
      <c r="Z210" s="15"/>
      <c r="AA210" s="15"/>
      <c r="AB210" s="15"/>
      <c r="AC210" s="14"/>
      <c r="AD210" s="14"/>
      <c r="AE210" s="14"/>
      <c r="AF210" s="14"/>
      <c r="AG210" s="14"/>
      <c r="AH210" s="15"/>
      <c r="AI210" s="14"/>
      <c r="AJ210" s="14"/>
      <c r="AK210" s="15"/>
      <c r="AL210" s="14"/>
      <c r="AM210" s="14"/>
      <c r="AN210" s="15"/>
      <c r="AO210" s="14"/>
      <c r="AP210" s="14"/>
      <c r="AQ210" s="15"/>
      <c r="AR210" s="14"/>
      <c r="AS210" s="14"/>
      <c r="AT210" s="15"/>
      <c r="AU210" s="14"/>
      <c r="AV210" s="14"/>
      <c r="AW210" s="15"/>
      <c r="AX210" s="14"/>
      <c r="AY210" s="14"/>
      <c r="AZ210" s="14"/>
      <c r="BA210" s="14">
        <v>93.7</v>
      </c>
      <c r="BB210" s="14">
        <v>40.037440000000004</v>
      </c>
      <c r="BC210" s="14">
        <f t="shared" si="139"/>
        <v>42.729391675560301</v>
      </c>
      <c r="BD210" s="14"/>
      <c r="BE210" s="14"/>
      <c r="BF210" s="15"/>
      <c r="BG210" s="14"/>
      <c r="BH210" s="14"/>
      <c r="BI210" s="15"/>
      <c r="BJ210" s="14"/>
      <c r="BK210" s="14"/>
      <c r="BL210" s="14"/>
      <c r="BM210" s="14"/>
      <c r="BN210" s="14"/>
      <c r="BO210" s="15"/>
      <c r="BP210" s="14"/>
      <c r="BQ210" s="14"/>
      <c r="BR210" s="15"/>
      <c r="BS210" s="14"/>
      <c r="BT210" s="14"/>
      <c r="BU210" s="15"/>
    </row>
    <row r="211" spans="1:73" s="12" customFormat="1" x14ac:dyDescent="0.25">
      <c r="A211" s="154" t="s">
        <v>602</v>
      </c>
      <c r="B211" s="50">
        <f t="shared" si="141"/>
        <v>93.7</v>
      </c>
      <c r="C211" s="50">
        <f t="shared" si="142"/>
        <v>35.726559999999999</v>
      </c>
      <c r="D211" s="14">
        <f t="shared" si="140"/>
        <v>38.128665955176096</v>
      </c>
      <c r="E211" s="14"/>
      <c r="F211" s="14"/>
      <c r="G211" s="15"/>
      <c r="H211" s="14"/>
      <c r="I211" s="15"/>
      <c r="J211" s="15"/>
      <c r="K211" s="14"/>
      <c r="L211" s="15"/>
      <c r="M211" s="15"/>
      <c r="N211" s="15"/>
      <c r="O211" s="15"/>
      <c r="P211" s="15"/>
      <c r="Q211" s="14"/>
      <c r="R211" s="14"/>
      <c r="S211" s="15"/>
      <c r="T211" s="14"/>
      <c r="U211" s="14"/>
      <c r="V211" s="15"/>
      <c r="W211" s="14"/>
      <c r="X211" s="14"/>
      <c r="Y211" s="15"/>
      <c r="Z211" s="15"/>
      <c r="AA211" s="15"/>
      <c r="AB211" s="15"/>
      <c r="AC211" s="14"/>
      <c r="AD211" s="14"/>
      <c r="AE211" s="14"/>
      <c r="AF211" s="14"/>
      <c r="AG211" s="14"/>
      <c r="AH211" s="15"/>
      <c r="AI211" s="14"/>
      <c r="AJ211" s="14"/>
      <c r="AK211" s="15"/>
      <c r="AL211" s="14"/>
      <c r="AM211" s="14"/>
      <c r="AN211" s="15"/>
      <c r="AO211" s="14"/>
      <c r="AP211" s="14"/>
      <c r="AQ211" s="15"/>
      <c r="AR211" s="14"/>
      <c r="AS211" s="14"/>
      <c r="AT211" s="15"/>
      <c r="AU211" s="14"/>
      <c r="AV211" s="14"/>
      <c r="AW211" s="15"/>
      <c r="AX211" s="14"/>
      <c r="AY211" s="14"/>
      <c r="AZ211" s="14"/>
      <c r="BA211" s="14">
        <v>93.7</v>
      </c>
      <c r="BB211" s="14">
        <v>35.726559999999999</v>
      </c>
      <c r="BC211" s="14">
        <f t="shared" si="139"/>
        <v>38.128665955176096</v>
      </c>
      <c r="BD211" s="14"/>
      <c r="BE211" s="14"/>
      <c r="BF211" s="15"/>
      <c r="BG211" s="14"/>
      <c r="BH211" s="14"/>
      <c r="BI211" s="15"/>
      <c r="BJ211" s="14"/>
      <c r="BK211" s="14"/>
      <c r="BL211" s="14"/>
      <c r="BM211" s="14"/>
      <c r="BN211" s="14"/>
      <c r="BO211" s="15"/>
      <c r="BP211" s="14"/>
      <c r="BQ211" s="14"/>
      <c r="BR211" s="15"/>
      <c r="BS211" s="14"/>
      <c r="BT211" s="14"/>
      <c r="BU211" s="15"/>
    </row>
    <row r="212" spans="1:73" s="12" customFormat="1" x14ac:dyDescent="0.25">
      <c r="A212" s="154" t="s">
        <v>705</v>
      </c>
      <c r="B212" s="50">
        <f t="shared" si="141"/>
        <v>234.2</v>
      </c>
      <c r="C212" s="50">
        <f t="shared" si="142"/>
        <v>102.39738</v>
      </c>
      <c r="D212" s="14">
        <f t="shared" si="140"/>
        <v>43.722194705380019</v>
      </c>
      <c r="E212" s="14"/>
      <c r="F212" s="14"/>
      <c r="G212" s="15"/>
      <c r="H212" s="14"/>
      <c r="I212" s="15"/>
      <c r="J212" s="15"/>
      <c r="K212" s="14"/>
      <c r="L212" s="15"/>
      <c r="M212" s="15"/>
      <c r="N212" s="15"/>
      <c r="O212" s="15"/>
      <c r="P212" s="15"/>
      <c r="Q212" s="14"/>
      <c r="R212" s="14"/>
      <c r="S212" s="15"/>
      <c r="T212" s="14"/>
      <c r="U212" s="14"/>
      <c r="V212" s="15"/>
      <c r="W212" s="14"/>
      <c r="X212" s="14"/>
      <c r="Y212" s="15"/>
      <c r="Z212" s="15"/>
      <c r="AA212" s="15"/>
      <c r="AB212" s="15"/>
      <c r="AC212" s="14"/>
      <c r="AD212" s="14"/>
      <c r="AE212" s="14"/>
      <c r="AF212" s="14"/>
      <c r="AG212" s="14"/>
      <c r="AH212" s="15"/>
      <c r="AI212" s="14"/>
      <c r="AJ212" s="14"/>
      <c r="AK212" s="15"/>
      <c r="AL212" s="14"/>
      <c r="AM212" s="14"/>
      <c r="AN212" s="15"/>
      <c r="AO212" s="14"/>
      <c r="AP212" s="14"/>
      <c r="AQ212" s="15"/>
      <c r="AR212" s="14"/>
      <c r="AS212" s="14"/>
      <c r="AT212" s="15"/>
      <c r="AU212" s="14"/>
      <c r="AV212" s="14"/>
      <c r="AW212" s="15"/>
      <c r="AX212" s="14"/>
      <c r="AY212" s="14"/>
      <c r="AZ212" s="14"/>
      <c r="BA212" s="14">
        <v>234.2</v>
      </c>
      <c r="BB212" s="14">
        <v>102.39738</v>
      </c>
      <c r="BC212" s="14">
        <f t="shared" si="139"/>
        <v>43.722194705380019</v>
      </c>
      <c r="BD212" s="14"/>
      <c r="BE212" s="14"/>
      <c r="BF212" s="15"/>
      <c r="BG212" s="14"/>
      <c r="BH212" s="14"/>
      <c r="BI212" s="15"/>
      <c r="BJ212" s="14"/>
      <c r="BK212" s="14"/>
      <c r="BL212" s="14"/>
      <c r="BM212" s="14"/>
      <c r="BN212" s="14"/>
      <c r="BO212" s="15"/>
      <c r="BP212" s="14"/>
      <c r="BQ212" s="14"/>
      <c r="BR212" s="15"/>
      <c r="BS212" s="14"/>
      <c r="BT212" s="14"/>
      <c r="BU212" s="15"/>
    </row>
    <row r="213" spans="1:73" s="28" customFormat="1" ht="31.5" x14ac:dyDescent="0.25">
      <c r="A213" s="78" t="s">
        <v>415</v>
      </c>
      <c r="B213" s="81">
        <f t="shared" si="141"/>
        <v>583765.30000000005</v>
      </c>
      <c r="C213" s="81">
        <f t="shared" si="142"/>
        <v>345249.12747000001</v>
      </c>
      <c r="D213" s="84">
        <f t="shared" ref="D213" si="143">C213/B213*100</f>
        <v>59.141769384031562</v>
      </c>
      <c r="E213" s="84">
        <f>SUM(E214:E220)</f>
        <v>2891.8</v>
      </c>
      <c r="F213" s="84">
        <f t="shared" ref="F213:BN213" si="144">SUM(F214:F220)</f>
        <v>1590.49</v>
      </c>
      <c r="G213" s="84">
        <f t="shared" ref="G213:G268" si="145">F213/E213*100</f>
        <v>54.999999999999993</v>
      </c>
      <c r="H213" s="84">
        <f t="shared" si="144"/>
        <v>391.5</v>
      </c>
      <c r="I213" s="84">
        <f t="shared" si="144"/>
        <v>154.53113000000002</v>
      </c>
      <c r="J213" s="84">
        <f t="shared" ref="J213:J268" si="146">I213/H213*100</f>
        <v>39.471553001277144</v>
      </c>
      <c r="K213" s="84">
        <f t="shared" si="144"/>
        <v>11514.9</v>
      </c>
      <c r="L213" s="84">
        <f t="shared" si="144"/>
        <v>5609.5749999999998</v>
      </c>
      <c r="M213" s="84">
        <f t="shared" ref="M213:M268" si="147">L213/K213*100</f>
        <v>48.715794318665381</v>
      </c>
      <c r="N213" s="84">
        <f t="shared" si="144"/>
        <v>88849.7</v>
      </c>
      <c r="O213" s="84">
        <f t="shared" si="144"/>
        <v>43027.3</v>
      </c>
      <c r="P213" s="84">
        <f t="shared" si="136"/>
        <v>48.427062781303718</v>
      </c>
      <c r="Q213" s="84">
        <f t="shared" si="144"/>
        <v>917.6</v>
      </c>
      <c r="R213" s="84">
        <f t="shared" si="144"/>
        <v>0</v>
      </c>
      <c r="S213" s="84">
        <f t="shared" si="39"/>
        <v>0</v>
      </c>
      <c r="T213" s="84">
        <f t="shared" si="144"/>
        <v>8869.4</v>
      </c>
      <c r="U213" s="84">
        <f t="shared" si="144"/>
        <v>3717.35</v>
      </c>
      <c r="V213" s="84">
        <f t="shared" ref="V213:V268" si="148">U213/T213*100</f>
        <v>41.91207973481859</v>
      </c>
      <c r="W213" s="84">
        <f t="shared" si="144"/>
        <v>431</v>
      </c>
      <c r="X213" s="84">
        <f t="shared" si="144"/>
        <v>187.08622</v>
      </c>
      <c r="Y213" s="84">
        <f t="shared" ref="Y213:Y268" si="149">X213/W213*100</f>
        <v>43.407475638051039</v>
      </c>
      <c r="Z213" s="84">
        <f t="shared" si="144"/>
        <v>417884.6</v>
      </c>
      <c r="AA213" s="84">
        <f t="shared" si="144"/>
        <v>261398.32500000001</v>
      </c>
      <c r="AB213" s="84">
        <f t="shared" ref="AB213:AB268" si="150">AA213/Z213*100</f>
        <v>62.552753798536727</v>
      </c>
      <c r="AC213" s="84">
        <f t="shared" si="144"/>
        <v>1972</v>
      </c>
      <c r="AD213" s="84">
        <f t="shared" si="144"/>
        <v>833.17456000000004</v>
      </c>
      <c r="AE213" s="82">
        <f t="shared" ref="AE213:AE268" si="151">AD213/AC213*100</f>
        <v>42.250231237322517</v>
      </c>
      <c r="AF213" s="84">
        <f t="shared" si="144"/>
        <v>88.3</v>
      </c>
      <c r="AG213" s="84">
        <f t="shared" si="144"/>
        <v>19.555029999999999</v>
      </c>
      <c r="AH213" s="84">
        <f t="shared" ref="AH213:AH241" si="152">AG213/AF213*100</f>
        <v>22.146126840317098</v>
      </c>
      <c r="AI213" s="84">
        <f t="shared" si="144"/>
        <v>1643.4</v>
      </c>
      <c r="AJ213" s="84">
        <f t="shared" si="144"/>
        <v>752.38834999999995</v>
      </c>
      <c r="AK213" s="84">
        <f t="shared" ref="AK213:AK268" si="153">AJ213/AI213*100</f>
        <v>45.782423633929653</v>
      </c>
      <c r="AL213" s="84">
        <f t="shared" si="144"/>
        <v>8781.1</v>
      </c>
      <c r="AM213" s="84">
        <f t="shared" si="144"/>
        <v>6045.0892999999996</v>
      </c>
      <c r="AN213" s="84">
        <f t="shared" ref="AN213:AN268" si="154">AM213/AL213*100</f>
        <v>68.842050540365094</v>
      </c>
      <c r="AO213" s="84">
        <f t="shared" si="144"/>
        <v>986</v>
      </c>
      <c r="AP213" s="84">
        <f t="shared" si="144"/>
        <v>429.69556</v>
      </c>
      <c r="AQ213" s="84">
        <f t="shared" ref="AQ213:AQ268" si="155">AP213/AO213*100</f>
        <v>43.579671399594325</v>
      </c>
      <c r="AR213" s="84">
        <f t="shared" si="144"/>
        <v>328.7</v>
      </c>
      <c r="AS213" s="84">
        <f t="shared" si="144"/>
        <v>100.27603000000001</v>
      </c>
      <c r="AT213" s="84">
        <f t="shared" ref="AT213:AT268" si="156">AS213/AR213*100</f>
        <v>30.506854274414362</v>
      </c>
      <c r="AU213" s="84">
        <f t="shared" si="144"/>
        <v>3205.6</v>
      </c>
      <c r="AV213" s="84">
        <f t="shared" si="144"/>
        <v>1602.6</v>
      </c>
      <c r="AW213" s="84">
        <f t="shared" ref="AW213:AW268" si="157">AV213/AU213*100</f>
        <v>49.993760918392809</v>
      </c>
      <c r="AX213" s="84">
        <f t="shared" si="144"/>
        <v>0</v>
      </c>
      <c r="AY213" s="84">
        <f t="shared" si="144"/>
        <v>0</v>
      </c>
      <c r="AZ213" s="84">
        <f t="shared" si="144"/>
        <v>0</v>
      </c>
      <c r="BA213" s="84">
        <f t="shared" si="144"/>
        <v>1639.3999999999999</v>
      </c>
      <c r="BB213" s="84">
        <f t="shared" si="144"/>
        <v>701.84014999999999</v>
      </c>
      <c r="BC213" s="82">
        <f t="shared" ref="BC213:BC221" si="158">BB213/BA213*100</f>
        <v>42.810793583018182</v>
      </c>
      <c r="BD213" s="84">
        <f t="shared" si="144"/>
        <v>328.7</v>
      </c>
      <c r="BE213" s="84">
        <f t="shared" si="144"/>
        <v>58.591169999999998</v>
      </c>
      <c r="BF213" s="84">
        <f t="shared" ref="BF213:BF268" si="159">BE213/BD213*100</f>
        <v>17.825120170368116</v>
      </c>
      <c r="BG213" s="84">
        <f t="shared" si="144"/>
        <v>657.3</v>
      </c>
      <c r="BH213" s="84">
        <f t="shared" si="144"/>
        <v>264.92596999999995</v>
      </c>
      <c r="BI213" s="84">
        <f t="shared" ref="BI213:BI268" si="160">BH213/BG213*100</f>
        <v>40.305183325726453</v>
      </c>
      <c r="BJ213" s="84">
        <f t="shared" si="144"/>
        <v>32352.3</v>
      </c>
      <c r="BK213" s="84">
        <f t="shared" si="144"/>
        <v>18756.333999999999</v>
      </c>
      <c r="BL213" s="84">
        <f t="shared" si="31"/>
        <v>57.975272237213424</v>
      </c>
      <c r="BM213" s="84">
        <f t="shared" si="144"/>
        <v>32</v>
      </c>
      <c r="BN213" s="84">
        <f t="shared" si="144"/>
        <v>0</v>
      </c>
      <c r="BO213" s="84">
        <f t="shared" ref="BO213:BO268" si="161">BN213/BM213*100</f>
        <v>0</v>
      </c>
      <c r="BP213" s="84"/>
      <c r="BQ213" s="84"/>
      <c r="BR213" s="84"/>
      <c r="BS213" s="84"/>
      <c r="BT213" s="84"/>
      <c r="BU213" s="84"/>
    </row>
    <row r="214" spans="1:73" s="12" customFormat="1" ht="18.75" customHeight="1" x14ac:dyDescent="0.25">
      <c r="A214" s="153" t="s">
        <v>381</v>
      </c>
      <c r="B214" s="50">
        <f t="shared" si="141"/>
        <v>582125.9</v>
      </c>
      <c r="C214" s="50">
        <f t="shared" si="142"/>
        <v>344547.28732</v>
      </c>
      <c r="D214" s="15">
        <f t="shared" si="0"/>
        <v>59.187761156134776</v>
      </c>
      <c r="E214" s="15">
        <v>2891.8</v>
      </c>
      <c r="F214" s="15">
        <v>1590.49</v>
      </c>
      <c r="G214" s="15">
        <f t="shared" si="145"/>
        <v>54.999999999999993</v>
      </c>
      <c r="H214" s="15">
        <v>391.5</v>
      </c>
      <c r="I214" s="15">
        <v>154.53113000000002</v>
      </c>
      <c r="J214" s="15">
        <f t="shared" si="146"/>
        <v>39.471553001277144</v>
      </c>
      <c r="K214" s="15">
        <v>11514.9</v>
      </c>
      <c r="L214" s="15">
        <v>5609.5749999999998</v>
      </c>
      <c r="M214" s="15">
        <f t="shared" si="147"/>
        <v>48.715794318665381</v>
      </c>
      <c r="N214" s="15">
        <v>88849.7</v>
      </c>
      <c r="O214" s="15">
        <v>43027.3</v>
      </c>
      <c r="P214" s="15">
        <f t="shared" si="136"/>
        <v>48.427062781303718</v>
      </c>
      <c r="Q214" s="15">
        <v>917.6</v>
      </c>
      <c r="R214" s="15"/>
      <c r="S214" s="15">
        <f t="shared" si="39"/>
        <v>0</v>
      </c>
      <c r="T214" s="15">
        <v>8869.4</v>
      </c>
      <c r="U214" s="15">
        <v>3717.35</v>
      </c>
      <c r="V214" s="15">
        <f t="shared" si="148"/>
        <v>41.91207973481859</v>
      </c>
      <c r="W214" s="15">
        <v>431</v>
      </c>
      <c r="X214" s="15">
        <v>187.08622</v>
      </c>
      <c r="Y214" s="15">
        <f t="shared" si="149"/>
        <v>43.407475638051039</v>
      </c>
      <c r="Z214" s="15">
        <v>417884.6</v>
      </c>
      <c r="AA214" s="15">
        <v>261398.32500000001</v>
      </c>
      <c r="AB214" s="15">
        <f t="shared" si="150"/>
        <v>62.552753798536727</v>
      </c>
      <c r="AC214" s="15">
        <v>1972</v>
      </c>
      <c r="AD214" s="15">
        <v>833.17456000000004</v>
      </c>
      <c r="AE214" s="14">
        <f t="shared" si="151"/>
        <v>42.250231237322517</v>
      </c>
      <c r="AF214" s="14">
        <v>88.3</v>
      </c>
      <c r="AG214" s="14">
        <v>19.555029999999999</v>
      </c>
      <c r="AH214" s="15">
        <f t="shared" si="152"/>
        <v>22.146126840317098</v>
      </c>
      <c r="AI214" s="15">
        <v>1643.4</v>
      </c>
      <c r="AJ214" s="15">
        <v>752.38834999999995</v>
      </c>
      <c r="AK214" s="15">
        <f t="shared" si="153"/>
        <v>45.782423633929653</v>
      </c>
      <c r="AL214" s="15">
        <v>8781.1</v>
      </c>
      <c r="AM214" s="15">
        <v>6045.0892999999996</v>
      </c>
      <c r="AN214" s="15">
        <f t="shared" si="154"/>
        <v>68.842050540365094</v>
      </c>
      <c r="AO214" s="15">
        <v>986</v>
      </c>
      <c r="AP214" s="15">
        <v>429.69556</v>
      </c>
      <c r="AQ214" s="15">
        <f t="shared" si="155"/>
        <v>43.579671399594325</v>
      </c>
      <c r="AR214" s="15">
        <v>328.7</v>
      </c>
      <c r="AS214" s="15">
        <v>100.27603000000001</v>
      </c>
      <c r="AT214" s="15">
        <f t="shared" si="156"/>
        <v>30.506854274414362</v>
      </c>
      <c r="AU214" s="15">
        <v>3205.6</v>
      </c>
      <c r="AV214" s="15">
        <v>1602.6</v>
      </c>
      <c r="AW214" s="15">
        <f t="shared" si="157"/>
        <v>49.993760918392809</v>
      </c>
      <c r="AX214" s="15"/>
      <c r="AY214" s="15"/>
      <c r="AZ214" s="15"/>
      <c r="BA214" s="15"/>
      <c r="BB214" s="15"/>
      <c r="BC214" s="14"/>
      <c r="BD214" s="15">
        <v>328.7</v>
      </c>
      <c r="BE214" s="15">
        <v>58.591169999999998</v>
      </c>
      <c r="BF214" s="15">
        <f t="shared" si="159"/>
        <v>17.825120170368116</v>
      </c>
      <c r="BG214" s="15">
        <v>657.3</v>
      </c>
      <c r="BH214" s="15">
        <v>264.92596999999995</v>
      </c>
      <c r="BI214" s="15">
        <f t="shared" si="160"/>
        <v>40.305183325726453</v>
      </c>
      <c r="BJ214" s="15">
        <v>32352.3</v>
      </c>
      <c r="BK214" s="15">
        <v>18756.333999999999</v>
      </c>
      <c r="BL214" s="15">
        <f t="shared" si="31"/>
        <v>57.975272237213424</v>
      </c>
      <c r="BM214" s="15">
        <v>32</v>
      </c>
      <c r="BN214" s="15"/>
      <c r="BO214" s="15">
        <f t="shared" si="161"/>
        <v>0</v>
      </c>
      <c r="BP214" s="15"/>
      <c r="BQ214" s="15"/>
      <c r="BR214" s="15"/>
      <c r="BS214" s="15"/>
      <c r="BT214" s="15"/>
      <c r="BU214" s="15"/>
    </row>
    <row r="215" spans="1:73" s="12" customFormat="1" x14ac:dyDescent="0.25">
      <c r="A215" s="154" t="s">
        <v>410</v>
      </c>
      <c r="B215" s="50">
        <f t="shared" si="141"/>
        <v>234.2</v>
      </c>
      <c r="C215" s="50">
        <f t="shared" si="142"/>
        <v>112.14964999999999</v>
      </c>
      <c r="D215" s="14">
        <f t="shared" ref="D215:D220" si="162">C215/B215*100</f>
        <v>47.886272416737832</v>
      </c>
      <c r="E215" s="14"/>
      <c r="F215" s="14"/>
      <c r="G215" s="15"/>
      <c r="H215" s="14"/>
      <c r="I215" s="15"/>
      <c r="J215" s="15"/>
      <c r="K215" s="14"/>
      <c r="L215" s="14"/>
      <c r="M215" s="15"/>
      <c r="N215" s="14"/>
      <c r="O215" s="14"/>
      <c r="P215" s="15"/>
      <c r="Q215" s="14"/>
      <c r="R215" s="14"/>
      <c r="S215" s="14"/>
      <c r="T215" s="14"/>
      <c r="U215" s="14"/>
      <c r="V215" s="15"/>
      <c r="W215" s="14"/>
      <c r="X215" s="14"/>
      <c r="Y215" s="15"/>
      <c r="Z215" s="14"/>
      <c r="AA215" s="14"/>
      <c r="AB215" s="15"/>
      <c r="AC215" s="14"/>
      <c r="AD215" s="14"/>
      <c r="AE215" s="14"/>
      <c r="AF215" s="14"/>
      <c r="AG215" s="14"/>
      <c r="AH215" s="15"/>
      <c r="AI215" s="14"/>
      <c r="AJ215" s="14"/>
      <c r="AK215" s="15"/>
      <c r="AL215" s="14"/>
      <c r="AM215" s="14"/>
      <c r="AN215" s="15"/>
      <c r="AO215" s="14"/>
      <c r="AP215" s="14"/>
      <c r="AQ215" s="15"/>
      <c r="AR215" s="14"/>
      <c r="AS215" s="14"/>
      <c r="AT215" s="15"/>
      <c r="AU215" s="14"/>
      <c r="AV215" s="14"/>
      <c r="AW215" s="15"/>
      <c r="AX215" s="14"/>
      <c r="AY215" s="14"/>
      <c r="AZ215" s="14"/>
      <c r="BA215" s="14">
        <v>234.2</v>
      </c>
      <c r="BB215" s="14">
        <v>112.14964999999999</v>
      </c>
      <c r="BC215" s="14">
        <f t="shared" si="158"/>
        <v>47.886272416737832</v>
      </c>
      <c r="BD215" s="14"/>
      <c r="BE215" s="14"/>
      <c r="BF215" s="15"/>
      <c r="BG215" s="14"/>
      <c r="BH215" s="14"/>
      <c r="BI215" s="15"/>
      <c r="BJ215" s="14"/>
      <c r="BK215" s="14"/>
      <c r="BL215" s="15"/>
      <c r="BM215" s="14"/>
      <c r="BN215" s="14"/>
      <c r="BO215" s="15"/>
      <c r="BP215" s="14"/>
      <c r="BQ215" s="14"/>
      <c r="BR215" s="15"/>
      <c r="BS215" s="14"/>
      <c r="BT215" s="14"/>
      <c r="BU215" s="15"/>
    </row>
    <row r="216" spans="1:73" s="12" customFormat="1" x14ac:dyDescent="0.25">
      <c r="A216" s="154" t="s">
        <v>411</v>
      </c>
      <c r="B216" s="50">
        <f t="shared" si="141"/>
        <v>234.2</v>
      </c>
      <c r="C216" s="50">
        <f t="shared" si="142"/>
        <v>88.714649999999992</v>
      </c>
      <c r="D216" s="14">
        <f t="shared" si="162"/>
        <v>37.879867634500428</v>
      </c>
      <c r="E216" s="14"/>
      <c r="F216" s="14"/>
      <c r="G216" s="15"/>
      <c r="H216" s="14"/>
      <c r="I216" s="14"/>
      <c r="J216" s="15"/>
      <c r="K216" s="14"/>
      <c r="L216" s="14"/>
      <c r="M216" s="15"/>
      <c r="N216" s="14"/>
      <c r="O216" s="14"/>
      <c r="P216" s="15"/>
      <c r="Q216" s="14"/>
      <c r="R216" s="14"/>
      <c r="S216" s="14"/>
      <c r="T216" s="14"/>
      <c r="U216" s="14"/>
      <c r="V216" s="15"/>
      <c r="W216" s="14"/>
      <c r="X216" s="14"/>
      <c r="Y216" s="15"/>
      <c r="Z216" s="14"/>
      <c r="AA216" s="14"/>
      <c r="AB216" s="15"/>
      <c r="AC216" s="14"/>
      <c r="AD216" s="14"/>
      <c r="AE216" s="14"/>
      <c r="AF216" s="14"/>
      <c r="AG216" s="14"/>
      <c r="AH216" s="15"/>
      <c r="AI216" s="14"/>
      <c r="AJ216" s="14"/>
      <c r="AK216" s="15"/>
      <c r="AL216" s="14"/>
      <c r="AM216" s="14"/>
      <c r="AN216" s="15"/>
      <c r="AO216" s="14"/>
      <c r="AP216" s="14"/>
      <c r="AQ216" s="15"/>
      <c r="AR216" s="14"/>
      <c r="AS216" s="14"/>
      <c r="AT216" s="15"/>
      <c r="AU216" s="14"/>
      <c r="AV216" s="14"/>
      <c r="AW216" s="15"/>
      <c r="AX216" s="14"/>
      <c r="AY216" s="14"/>
      <c r="AZ216" s="14"/>
      <c r="BA216" s="14">
        <v>234.2</v>
      </c>
      <c r="BB216" s="14">
        <v>88.714649999999992</v>
      </c>
      <c r="BC216" s="14">
        <f t="shared" si="158"/>
        <v>37.879867634500428</v>
      </c>
      <c r="BD216" s="14"/>
      <c r="BE216" s="14"/>
      <c r="BF216" s="15"/>
      <c r="BG216" s="14"/>
      <c r="BH216" s="14"/>
      <c r="BI216" s="15"/>
      <c r="BJ216" s="14"/>
      <c r="BK216" s="14"/>
      <c r="BL216" s="15"/>
      <c r="BM216" s="14"/>
      <c r="BN216" s="14"/>
      <c r="BO216" s="15"/>
      <c r="BP216" s="14"/>
      <c r="BQ216" s="14"/>
      <c r="BR216" s="15"/>
      <c r="BS216" s="14"/>
      <c r="BT216" s="14"/>
      <c r="BU216" s="15"/>
    </row>
    <row r="217" spans="1:73" s="12" customFormat="1" x14ac:dyDescent="0.25">
      <c r="A217" s="154" t="s">
        <v>412</v>
      </c>
      <c r="B217" s="50">
        <f t="shared" si="141"/>
        <v>234.2</v>
      </c>
      <c r="C217" s="50">
        <f t="shared" si="142"/>
        <v>97.637640000000005</v>
      </c>
      <c r="D217" s="14">
        <f t="shared" si="162"/>
        <v>41.689854824935956</v>
      </c>
      <c r="E217" s="14"/>
      <c r="F217" s="14"/>
      <c r="G217" s="15"/>
      <c r="H217" s="14"/>
      <c r="I217" s="14"/>
      <c r="J217" s="15"/>
      <c r="K217" s="14"/>
      <c r="L217" s="14"/>
      <c r="M217" s="15"/>
      <c r="N217" s="14"/>
      <c r="O217" s="14"/>
      <c r="P217" s="15"/>
      <c r="Q217" s="14"/>
      <c r="R217" s="14"/>
      <c r="S217" s="14"/>
      <c r="T217" s="14"/>
      <c r="U217" s="14"/>
      <c r="V217" s="15"/>
      <c r="W217" s="14"/>
      <c r="X217" s="14"/>
      <c r="Y217" s="15"/>
      <c r="Z217" s="14"/>
      <c r="AA217" s="14"/>
      <c r="AB217" s="15"/>
      <c r="AC217" s="14"/>
      <c r="AD217" s="14"/>
      <c r="AE217" s="14"/>
      <c r="AF217" s="14"/>
      <c r="AG217" s="14"/>
      <c r="AH217" s="15"/>
      <c r="AI217" s="14"/>
      <c r="AJ217" s="14"/>
      <c r="AK217" s="15"/>
      <c r="AL217" s="14"/>
      <c r="AM217" s="14"/>
      <c r="AN217" s="15"/>
      <c r="AO217" s="14"/>
      <c r="AP217" s="14"/>
      <c r="AQ217" s="15"/>
      <c r="AR217" s="14"/>
      <c r="AS217" s="14"/>
      <c r="AT217" s="15"/>
      <c r="AU217" s="14"/>
      <c r="AV217" s="14"/>
      <c r="AW217" s="15"/>
      <c r="AX217" s="14"/>
      <c r="AY217" s="14"/>
      <c r="AZ217" s="14"/>
      <c r="BA217" s="14">
        <v>234.2</v>
      </c>
      <c r="BB217" s="14">
        <v>97.637640000000005</v>
      </c>
      <c r="BC217" s="14">
        <f t="shared" si="158"/>
        <v>41.689854824935956</v>
      </c>
      <c r="BD217" s="14"/>
      <c r="BE217" s="14"/>
      <c r="BF217" s="15"/>
      <c r="BG217" s="14"/>
      <c r="BH217" s="14"/>
      <c r="BI217" s="15"/>
      <c r="BJ217" s="14"/>
      <c r="BK217" s="14"/>
      <c r="BL217" s="15"/>
      <c r="BM217" s="14"/>
      <c r="BN217" s="14"/>
      <c r="BO217" s="15"/>
      <c r="BP217" s="14"/>
      <c r="BQ217" s="14"/>
      <c r="BR217" s="15"/>
      <c r="BS217" s="14"/>
      <c r="BT217" s="14"/>
      <c r="BU217" s="15"/>
    </row>
    <row r="218" spans="1:73" s="12" customFormat="1" x14ac:dyDescent="0.25">
      <c r="A218" s="154" t="s">
        <v>605</v>
      </c>
      <c r="B218" s="50">
        <f t="shared" si="141"/>
        <v>234.2</v>
      </c>
      <c r="C218" s="50">
        <f t="shared" si="142"/>
        <v>104.25722999999999</v>
      </c>
      <c r="D218" s="14">
        <f t="shared" si="162"/>
        <v>44.51632365499573</v>
      </c>
      <c r="E218" s="14"/>
      <c r="F218" s="14"/>
      <c r="G218" s="15"/>
      <c r="H218" s="14"/>
      <c r="I218" s="14"/>
      <c r="J218" s="15"/>
      <c r="K218" s="14"/>
      <c r="L218" s="14"/>
      <c r="M218" s="15"/>
      <c r="N218" s="14"/>
      <c r="O218" s="14"/>
      <c r="P218" s="15"/>
      <c r="Q218" s="14"/>
      <c r="R218" s="14"/>
      <c r="S218" s="14"/>
      <c r="T218" s="14"/>
      <c r="U218" s="14"/>
      <c r="V218" s="15"/>
      <c r="W218" s="14"/>
      <c r="X218" s="14"/>
      <c r="Y218" s="15"/>
      <c r="Z218" s="14"/>
      <c r="AA218" s="14"/>
      <c r="AB218" s="15"/>
      <c r="AC218" s="14"/>
      <c r="AD218" s="14"/>
      <c r="AE218" s="14"/>
      <c r="AF218" s="14"/>
      <c r="AG218" s="14"/>
      <c r="AH218" s="15"/>
      <c r="AI218" s="14"/>
      <c r="AJ218" s="14"/>
      <c r="AK218" s="15"/>
      <c r="AL218" s="14"/>
      <c r="AM218" s="14"/>
      <c r="AN218" s="15"/>
      <c r="AO218" s="14"/>
      <c r="AP218" s="14"/>
      <c r="AQ218" s="15"/>
      <c r="AR218" s="14"/>
      <c r="AS218" s="14"/>
      <c r="AT218" s="15"/>
      <c r="AU218" s="14"/>
      <c r="AV218" s="14"/>
      <c r="AW218" s="15"/>
      <c r="AX218" s="14"/>
      <c r="AY218" s="14"/>
      <c r="AZ218" s="14"/>
      <c r="BA218" s="14">
        <v>234.2</v>
      </c>
      <c r="BB218" s="14">
        <v>104.25722999999999</v>
      </c>
      <c r="BC218" s="14">
        <f t="shared" si="158"/>
        <v>44.51632365499573</v>
      </c>
      <c r="BD218" s="14"/>
      <c r="BE218" s="14"/>
      <c r="BF218" s="15"/>
      <c r="BG218" s="14"/>
      <c r="BH218" s="14"/>
      <c r="BI218" s="15"/>
      <c r="BJ218" s="14"/>
      <c r="BK218" s="14"/>
      <c r="BL218" s="15"/>
      <c r="BM218" s="14"/>
      <c r="BN218" s="14"/>
      <c r="BO218" s="15"/>
      <c r="BP218" s="14"/>
      <c r="BQ218" s="14"/>
      <c r="BR218" s="15"/>
      <c r="BS218" s="14"/>
      <c r="BT218" s="14"/>
      <c r="BU218" s="15"/>
    </row>
    <row r="219" spans="1:73" s="12" customFormat="1" x14ac:dyDescent="0.25">
      <c r="A219" s="154" t="s">
        <v>413</v>
      </c>
      <c r="B219" s="50">
        <f t="shared" si="141"/>
        <v>468.4</v>
      </c>
      <c r="C219" s="50">
        <f t="shared" si="142"/>
        <v>185.84782999999999</v>
      </c>
      <c r="D219" s="14">
        <f t="shared" si="162"/>
        <v>39.677162681468829</v>
      </c>
      <c r="E219" s="14"/>
      <c r="F219" s="14"/>
      <c r="G219" s="15"/>
      <c r="H219" s="14"/>
      <c r="I219" s="14"/>
      <c r="J219" s="15"/>
      <c r="K219" s="14"/>
      <c r="L219" s="14"/>
      <c r="M219" s="15"/>
      <c r="N219" s="14"/>
      <c r="O219" s="14"/>
      <c r="P219" s="15"/>
      <c r="Q219" s="14"/>
      <c r="R219" s="14"/>
      <c r="S219" s="14"/>
      <c r="T219" s="14"/>
      <c r="U219" s="14"/>
      <c r="V219" s="15"/>
      <c r="W219" s="14"/>
      <c r="X219" s="14"/>
      <c r="Y219" s="15"/>
      <c r="Z219" s="14"/>
      <c r="AA219" s="14"/>
      <c r="AB219" s="15"/>
      <c r="AC219" s="14"/>
      <c r="AD219" s="14"/>
      <c r="AE219" s="14"/>
      <c r="AF219" s="14"/>
      <c r="AG219" s="14"/>
      <c r="AH219" s="15"/>
      <c r="AI219" s="14"/>
      <c r="AJ219" s="14"/>
      <c r="AK219" s="15"/>
      <c r="AL219" s="14"/>
      <c r="AM219" s="14"/>
      <c r="AN219" s="15"/>
      <c r="AO219" s="14"/>
      <c r="AP219" s="14"/>
      <c r="AQ219" s="15"/>
      <c r="AR219" s="14"/>
      <c r="AS219" s="14"/>
      <c r="AT219" s="15"/>
      <c r="AU219" s="14"/>
      <c r="AV219" s="14"/>
      <c r="AW219" s="15"/>
      <c r="AX219" s="14"/>
      <c r="AY219" s="14"/>
      <c r="AZ219" s="14"/>
      <c r="BA219" s="14">
        <v>468.4</v>
      </c>
      <c r="BB219" s="14">
        <v>185.84782999999999</v>
      </c>
      <c r="BC219" s="14">
        <f t="shared" si="158"/>
        <v>39.677162681468829</v>
      </c>
      <c r="BD219" s="14"/>
      <c r="BE219" s="14"/>
      <c r="BF219" s="15"/>
      <c r="BG219" s="14"/>
      <c r="BH219" s="14"/>
      <c r="BI219" s="15"/>
      <c r="BJ219" s="14"/>
      <c r="BK219" s="14"/>
      <c r="BL219" s="15"/>
      <c r="BM219" s="14"/>
      <c r="BN219" s="14"/>
      <c r="BO219" s="15"/>
      <c r="BP219" s="14"/>
      <c r="BQ219" s="14"/>
      <c r="BR219" s="15"/>
      <c r="BS219" s="14"/>
      <c r="BT219" s="14"/>
      <c r="BU219" s="15"/>
    </row>
    <row r="220" spans="1:73" s="12" customFormat="1" x14ac:dyDescent="0.25">
      <c r="A220" s="154" t="s">
        <v>414</v>
      </c>
      <c r="B220" s="50">
        <f t="shared" si="141"/>
        <v>234.2</v>
      </c>
      <c r="C220" s="50">
        <f t="shared" si="142"/>
        <v>113.23314999999999</v>
      </c>
      <c r="D220" s="14">
        <f t="shared" si="162"/>
        <v>48.348911187019645</v>
      </c>
      <c r="E220" s="14"/>
      <c r="F220" s="14"/>
      <c r="G220" s="15"/>
      <c r="H220" s="14"/>
      <c r="I220" s="14"/>
      <c r="J220" s="15"/>
      <c r="K220" s="14"/>
      <c r="L220" s="14"/>
      <c r="M220" s="15"/>
      <c r="N220" s="14"/>
      <c r="O220" s="14"/>
      <c r="P220" s="15"/>
      <c r="Q220" s="14"/>
      <c r="R220" s="14"/>
      <c r="S220" s="14"/>
      <c r="T220" s="14"/>
      <c r="U220" s="14"/>
      <c r="V220" s="15"/>
      <c r="W220" s="14"/>
      <c r="X220" s="14"/>
      <c r="Y220" s="15"/>
      <c r="Z220" s="14"/>
      <c r="AA220" s="14"/>
      <c r="AB220" s="15"/>
      <c r="AC220" s="14"/>
      <c r="AD220" s="14"/>
      <c r="AE220" s="14"/>
      <c r="AF220" s="14"/>
      <c r="AG220" s="14"/>
      <c r="AH220" s="15"/>
      <c r="AI220" s="14"/>
      <c r="AJ220" s="14"/>
      <c r="AK220" s="15"/>
      <c r="AL220" s="14"/>
      <c r="AM220" s="14"/>
      <c r="AN220" s="15"/>
      <c r="AO220" s="14"/>
      <c r="AP220" s="14"/>
      <c r="AQ220" s="15"/>
      <c r="AR220" s="14"/>
      <c r="AS220" s="14"/>
      <c r="AT220" s="15"/>
      <c r="AU220" s="14"/>
      <c r="AV220" s="14"/>
      <c r="AW220" s="15"/>
      <c r="AX220" s="14"/>
      <c r="AY220" s="14"/>
      <c r="AZ220" s="14"/>
      <c r="BA220" s="14">
        <v>234.2</v>
      </c>
      <c r="BB220" s="14">
        <v>113.23314999999999</v>
      </c>
      <c r="BC220" s="14">
        <f t="shared" si="158"/>
        <v>48.348911187019645</v>
      </c>
      <c r="BD220" s="14"/>
      <c r="BE220" s="14"/>
      <c r="BF220" s="15"/>
      <c r="BG220" s="14"/>
      <c r="BH220" s="14"/>
      <c r="BI220" s="15"/>
      <c r="BJ220" s="14"/>
      <c r="BK220" s="14"/>
      <c r="BL220" s="15"/>
      <c r="BM220" s="14"/>
      <c r="BN220" s="14"/>
      <c r="BO220" s="15"/>
      <c r="BP220" s="14"/>
      <c r="BQ220" s="14"/>
      <c r="BR220" s="15"/>
      <c r="BS220" s="14"/>
      <c r="BT220" s="14"/>
      <c r="BU220" s="15"/>
    </row>
    <row r="221" spans="1:73" s="28" customFormat="1" ht="31.5" x14ac:dyDescent="0.25">
      <c r="A221" s="78" t="s">
        <v>417</v>
      </c>
      <c r="B221" s="81">
        <f t="shared" si="141"/>
        <v>160311.79999999993</v>
      </c>
      <c r="C221" s="81">
        <f t="shared" si="142"/>
        <v>100690.66755999997</v>
      </c>
      <c r="D221" s="84">
        <f t="shared" ref="D221" si="163">C221/B221*100</f>
        <v>62.809267664638547</v>
      </c>
      <c r="E221" s="84">
        <f>SUM(E222:E227)</f>
        <v>1004.5</v>
      </c>
      <c r="F221" s="84">
        <f t="shared" ref="F221:BN221" si="164">SUM(F222:F227)</f>
        <v>321.19974999999999</v>
      </c>
      <c r="G221" s="84">
        <f t="shared" si="145"/>
        <v>31.97608262817322</v>
      </c>
      <c r="H221" s="84">
        <f t="shared" si="164"/>
        <v>120.7</v>
      </c>
      <c r="I221" s="84">
        <f t="shared" si="164"/>
        <v>57.734699999999997</v>
      </c>
      <c r="J221" s="84">
        <f t="shared" si="146"/>
        <v>47.833222866611429</v>
      </c>
      <c r="K221" s="84">
        <f t="shared" si="164"/>
        <v>1928.5</v>
      </c>
      <c r="L221" s="84">
        <f t="shared" si="164"/>
        <v>793.38056999999992</v>
      </c>
      <c r="M221" s="84">
        <f t="shared" si="147"/>
        <v>41.13977547316567</v>
      </c>
      <c r="N221" s="84">
        <f t="shared" si="164"/>
        <v>26725.5</v>
      </c>
      <c r="O221" s="84">
        <f t="shared" si="164"/>
        <v>14813.289939999999</v>
      </c>
      <c r="P221" s="84">
        <f t="shared" si="136"/>
        <v>55.427550242277967</v>
      </c>
      <c r="Q221" s="84">
        <f t="shared" si="164"/>
        <v>263.60000000000002</v>
      </c>
      <c r="R221" s="84">
        <f t="shared" si="164"/>
        <v>0</v>
      </c>
      <c r="S221" s="84">
        <f t="shared" si="39"/>
        <v>0</v>
      </c>
      <c r="T221" s="84">
        <f t="shared" si="164"/>
        <v>3399.2</v>
      </c>
      <c r="U221" s="84">
        <f t="shared" si="164"/>
        <v>982.73013000000003</v>
      </c>
      <c r="V221" s="84">
        <f t="shared" si="148"/>
        <v>28.910629854083314</v>
      </c>
      <c r="W221" s="84">
        <f t="shared" si="164"/>
        <v>107.7</v>
      </c>
      <c r="X221" s="84">
        <f t="shared" si="164"/>
        <v>57.07047</v>
      </c>
      <c r="Y221" s="84">
        <f t="shared" si="149"/>
        <v>52.990222841225624</v>
      </c>
      <c r="Z221" s="84">
        <f t="shared" si="164"/>
        <v>108405</v>
      </c>
      <c r="AA221" s="84">
        <f t="shared" si="164"/>
        <v>74109.007129999998</v>
      </c>
      <c r="AB221" s="84">
        <f t="shared" si="150"/>
        <v>68.36308946081823</v>
      </c>
      <c r="AC221" s="84">
        <f t="shared" si="164"/>
        <v>310.3</v>
      </c>
      <c r="AD221" s="84">
        <f t="shared" si="164"/>
        <v>106.40507000000001</v>
      </c>
      <c r="AE221" s="82">
        <f t="shared" si="151"/>
        <v>34.291031260070902</v>
      </c>
      <c r="AF221" s="84">
        <f t="shared" si="164"/>
        <v>0</v>
      </c>
      <c r="AG221" s="84">
        <f t="shared" si="164"/>
        <v>0</v>
      </c>
      <c r="AH221" s="84"/>
      <c r="AI221" s="84">
        <f t="shared" si="164"/>
        <v>310.3</v>
      </c>
      <c r="AJ221" s="84">
        <f t="shared" si="164"/>
        <v>125.14967999999999</v>
      </c>
      <c r="AK221" s="84">
        <f t="shared" si="153"/>
        <v>40.331833709313564</v>
      </c>
      <c r="AL221" s="84">
        <f t="shared" si="164"/>
        <v>3698.7</v>
      </c>
      <c r="AM221" s="84">
        <f t="shared" si="164"/>
        <v>1693.09142</v>
      </c>
      <c r="AN221" s="84">
        <f t="shared" si="154"/>
        <v>45.775310784870356</v>
      </c>
      <c r="AO221" s="84">
        <f t="shared" si="164"/>
        <v>310.3</v>
      </c>
      <c r="AP221" s="84">
        <f t="shared" si="164"/>
        <v>117.58514</v>
      </c>
      <c r="AQ221" s="84">
        <f t="shared" si="155"/>
        <v>37.894018691588784</v>
      </c>
      <c r="AR221" s="84">
        <f t="shared" si="164"/>
        <v>310.3</v>
      </c>
      <c r="AS221" s="84">
        <f t="shared" si="164"/>
        <v>0</v>
      </c>
      <c r="AT221" s="84">
        <f t="shared" si="156"/>
        <v>0</v>
      </c>
      <c r="AU221" s="84">
        <f t="shared" si="164"/>
        <v>816.5</v>
      </c>
      <c r="AV221" s="84">
        <f t="shared" si="164"/>
        <v>408</v>
      </c>
      <c r="AW221" s="84">
        <f t="shared" si="157"/>
        <v>49.969381506429883</v>
      </c>
      <c r="AX221" s="84">
        <f t="shared" si="164"/>
        <v>0</v>
      </c>
      <c r="AY221" s="84">
        <f t="shared" si="164"/>
        <v>0</v>
      </c>
      <c r="AZ221" s="84">
        <f t="shared" si="164"/>
        <v>0</v>
      </c>
      <c r="BA221" s="84">
        <f t="shared" si="164"/>
        <v>936.8</v>
      </c>
      <c r="BB221" s="84">
        <f t="shared" si="164"/>
        <v>381.45377999999999</v>
      </c>
      <c r="BC221" s="82">
        <f t="shared" si="158"/>
        <v>40.71880657557643</v>
      </c>
      <c r="BD221" s="84">
        <f t="shared" si="164"/>
        <v>310.3</v>
      </c>
      <c r="BE221" s="84">
        <f t="shared" si="164"/>
        <v>152.77654999999999</v>
      </c>
      <c r="BF221" s="84">
        <f t="shared" si="159"/>
        <v>49.235111182726385</v>
      </c>
      <c r="BG221" s="84">
        <f t="shared" si="164"/>
        <v>310.3</v>
      </c>
      <c r="BH221" s="84">
        <f t="shared" si="164"/>
        <v>96.015380000000007</v>
      </c>
      <c r="BI221" s="84">
        <f t="shared" si="160"/>
        <v>30.942758620689659</v>
      </c>
      <c r="BJ221" s="84">
        <f t="shared" si="164"/>
        <v>10992</v>
      </c>
      <c r="BK221" s="84">
        <f t="shared" si="164"/>
        <v>6475.7778499999995</v>
      </c>
      <c r="BL221" s="84">
        <f t="shared" si="31"/>
        <v>58.913553948326047</v>
      </c>
      <c r="BM221" s="84">
        <f t="shared" si="164"/>
        <v>51.3</v>
      </c>
      <c r="BN221" s="84">
        <f t="shared" si="164"/>
        <v>0</v>
      </c>
      <c r="BO221" s="84">
        <f t="shared" si="161"/>
        <v>0</v>
      </c>
      <c r="BP221" s="84"/>
      <c r="BQ221" s="84"/>
      <c r="BR221" s="84"/>
      <c r="BS221" s="84"/>
      <c r="BT221" s="84"/>
      <c r="BU221" s="84"/>
    </row>
    <row r="222" spans="1:73" s="12" customFormat="1" ht="31.5" x14ac:dyDescent="0.25">
      <c r="A222" s="153" t="s">
        <v>382</v>
      </c>
      <c r="B222" s="50">
        <f t="shared" si="141"/>
        <v>159374.99999999994</v>
      </c>
      <c r="C222" s="50">
        <f t="shared" si="142"/>
        <v>100309.21377999998</v>
      </c>
      <c r="D222" s="15">
        <f t="shared" si="0"/>
        <v>62.939114528627456</v>
      </c>
      <c r="E222" s="15">
        <v>1004.5</v>
      </c>
      <c r="F222" s="15">
        <v>321.19974999999999</v>
      </c>
      <c r="G222" s="15">
        <f t="shared" si="145"/>
        <v>31.97608262817322</v>
      </c>
      <c r="H222" s="15">
        <v>120.7</v>
      </c>
      <c r="I222" s="15">
        <v>57.734699999999997</v>
      </c>
      <c r="J222" s="15">
        <f t="shared" si="146"/>
        <v>47.833222866611429</v>
      </c>
      <c r="K222" s="15">
        <v>1928.5</v>
      </c>
      <c r="L222" s="15">
        <v>793.38056999999992</v>
      </c>
      <c r="M222" s="15">
        <f t="shared" si="147"/>
        <v>41.13977547316567</v>
      </c>
      <c r="N222" s="15">
        <v>26725.5</v>
      </c>
      <c r="O222" s="15">
        <v>14813.289939999999</v>
      </c>
      <c r="P222" s="15">
        <f t="shared" si="136"/>
        <v>55.427550242277967</v>
      </c>
      <c r="Q222" s="15">
        <v>263.60000000000002</v>
      </c>
      <c r="R222" s="15"/>
      <c r="S222" s="15">
        <f t="shared" si="39"/>
        <v>0</v>
      </c>
      <c r="T222" s="15">
        <v>3399.2</v>
      </c>
      <c r="U222" s="15">
        <v>982.73013000000003</v>
      </c>
      <c r="V222" s="15">
        <f t="shared" si="148"/>
        <v>28.910629854083314</v>
      </c>
      <c r="W222" s="15">
        <v>107.7</v>
      </c>
      <c r="X222" s="15">
        <v>57.07047</v>
      </c>
      <c r="Y222" s="15">
        <f t="shared" si="149"/>
        <v>52.990222841225624</v>
      </c>
      <c r="Z222" s="15">
        <v>108405</v>
      </c>
      <c r="AA222" s="15">
        <v>74109.007129999998</v>
      </c>
      <c r="AB222" s="15">
        <f t="shared" si="150"/>
        <v>68.36308946081823</v>
      </c>
      <c r="AC222" s="15">
        <v>310.3</v>
      </c>
      <c r="AD222" s="15">
        <v>106.40507000000001</v>
      </c>
      <c r="AE222" s="14">
        <f t="shared" si="151"/>
        <v>34.291031260070902</v>
      </c>
      <c r="AF222" s="15"/>
      <c r="AG222" s="15"/>
      <c r="AH222" s="15"/>
      <c r="AI222" s="15">
        <v>310.3</v>
      </c>
      <c r="AJ222" s="15">
        <v>125.14967999999999</v>
      </c>
      <c r="AK222" s="15">
        <f t="shared" si="153"/>
        <v>40.331833709313564</v>
      </c>
      <c r="AL222" s="15">
        <v>3698.7</v>
      </c>
      <c r="AM222" s="15">
        <v>1693.09142</v>
      </c>
      <c r="AN222" s="15">
        <f t="shared" si="154"/>
        <v>45.775310784870356</v>
      </c>
      <c r="AO222" s="15">
        <v>310.3</v>
      </c>
      <c r="AP222" s="15">
        <v>117.58514</v>
      </c>
      <c r="AQ222" s="15">
        <f t="shared" si="155"/>
        <v>37.894018691588784</v>
      </c>
      <c r="AR222" s="15">
        <v>310.3</v>
      </c>
      <c r="AS222" s="15"/>
      <c r="AT222" s="15">
        <f t="shared" si="156"/>
        <v>0</v>
      </c>
      <c r="AU222" s="15">
        <v>816.5</v>
      </c>
      <c r="AV222" s="15">
        <v>408</v>
      </c>
      <c r="AW222" s="15">
        <f t="shared" si="157"/>
        <v>49.969381506429883</v>
      </c>
      <c r="AX222" s="15"/>
      <c r="AY222" s="15"/>
      <c r="AZ222" s="15"/>
      <c r="BA222" s="15"/>
      <c r="BB222" s="15"/>
      <c r="BC222" s="14"/>
      <c r="BD222" s="15">
        <v>310.3</v>
      </c>
      <c r="BE222" s="15">
        <v>152.77654999999999</v>
      </c>
      <c r="BF222" s="15">
        <f t="shared" si="159"/>
        <v>49.235111182726385</v>
      </c>
      <c r="BG222" s="15">
        <v>310.3</v>
      </c>
      <c r="BH222" s="15">
        <v>96.015380000000007</v>
      </c>
      <c r="BI222" s="15">
        <f t="shared" si="160"/>
        <v>30.942758620689659</v>
      </c>
      <c r="BJ222" s="15">
        <v>10992</v>
      </c>
      <c r="BK222" s="15">
        <v>6475.7778499999995</v>
      </c>
      <c r="BL222" s="15">
        <f t="shared" si="31"/>
        <v>58.913553948326047</v>
      </c>
      <c r="BM222" s="15">
        <v>51.3</v>
      </c>
      <c r="BN222" s="15"/>
      <c r="BO222" s="15">
        <f t="shared" si="161"/>
        <v>0</v>
      </c>
      <c r="BP222" s="15"/>
      <c r="BQ222" s="15"/>
      <c r="BR222" s="15"/>
      <c r="BS222" s="15"/>
      <c r="BT222" s="15"/>
      <c r="BU222" s="15"/>
    </row>
    <row r="223" spans="1:73" s="12" customFormat="1" x14ac:dyDescent="0.25">
      <c r="A223" s="154" t="s">
        <v>606</v>
      </c>
      <c r="B223" s="50">
        <f t="shared" si="141"/>
        <v>234.2</v>
      </c>
      <c r="C223" s="50">
        <f t="shared" si="142"/>
        <v>104.45504</v>
      </c>
      <c r="D223" s="14">
        <f>C223/B223*100</f>
        <v>44.600785653287787</v>
      </c>
      <c r="E223" s="14"/>
      <c r="F223" s="14"/>
      <c r="G223" s="15"/>
      <c r="H223" s="14"/>
      <c r="I223" s="15"/>
      <c r="J223" s="15"/>
      <c r="K223" s="14"/>
      <c r="L223" s="14"/>
      <c r="M223" s="15"/>
      <c r="N223" s="15"/>
      <c r="O223" s="15"/>
      <c r="P223" s="15"/>
      <c r="Q223" s="14"/>
      <c r="R223" s="14"/>
      <c r="S223" s="15"/>
      <c r="T223" s="14"/>
      <c r="U223" s="14"/>
      <c r="V223" s="15"/>
      <c r="W223" s="14"/>
      <c r="X223" s="14"/>
      <c r="Y223" s="15"/>
      <c r="Z223" s="15"/>
      <c r="AA223" s="15"/>
      <c r="AB223" s="15"/>
      <c r="AC223" s="14"/>
      <c r="AD223" s="14"/>
      <c r="AE223" s="14"/>
      <c r="AF223" s="14"/>
      <c r="AG223" s="14"/>
      <c r="AH223" s="15"/>
      <c r="AI223" s="14"/>
      <c r="AJ223" s="14"/>
      <c r="AK223" s="15"/>
      <c r="AL223" s="14"/>
      <c r="AM223" s="14"/>
      <c r="AN223" s="15"/>
      <c r="AO223" s="14"/>
      <c r="AP223" s="14"/>
      <c r="AQ223" s="15"/>
      <c r="AR223" s="14"/>
      <c r="AS223" s="14"/>
      <c r="AT223" s="15"/>
      <c r="AU223" s="14"/>
      <c r="AV223" s="14"/>
      <c r="AW223" s="15"/>
      <c r="AX223" s="14"/>
      <c r="AY223" s="14"/>
      <c r="AZ223" s="14"/>
      <c r="BA223" s="14">
        <v>234.2</v>
      </c>
      <c r="BB223" s="14">
        <v>104.45504</v>
      </c>
      <c r="BC223" s="14">
        <f>BB223/BA223*100</f>
        <v>44.600785653287787</v>
      </c>
      <c r="BD223" s="14"/>
      <c r="BE223" s="14"/>
      <c r="BF223" s="15"/>
      <c r="BG223" s="14"/>
      <c r="BH223" s="14"/>
      <c r="BI223" s="15"/>
      <c r="BJ223" s="14"/>
      <c r="BK223" s="14"/>
      <c r="BL223" s="14"/>
      <c r="BM223" s="14"/>
      <c r="BN223" s="14"/>
      <c r="BO223" s="15"/>
      <c r="BP223" s="14"/>
      <c r="BQ223" s="14"/>
      <c r="BR223" s="15"/>
      <c r="BS223" s="14"/>
      <c r="BT223" s="14"/>
      <c r="BU223" s="15"/>
    </row>
    <row r="224" spans="1:73" s="12" customFormat="1" x14ac:dyDescent="0.25">
      <c r="A224" s="154" t="s">
        <v>530</v>
      </c>
      <c r="B224" s="50">
        <f t="shared" si="141"/>
        <v>0</v>
      </c>
      <c r="C224" s="50">
        <f t="shared" si="142"/>
        <v>0</v>
      </c>
      <c r="D224" s="14"/>
      <c r="E224" s="14"/>
      <c r="F224" s="14"/>
      <c r="G224" s="15"/>
      <c r="H224" s="14"/>
      <c r="I224" s="15"/>
      <c r="J224" s="15"/>
      <c r="K224" s="14"/>
      <c r="L224" s="14"/>
      <c r="M224" s="15"/>
      <c r="N224" s="15"/>
      <c r="O224" s="15"/>
      <c r="P224" s="15"/>
      <c r="Q224" s="14"/>
      <c r="R224" s="14"/>
      <c r="S224" s="15"/>
      <c r="T224" s="14"/>
      <c r="U224" s="14"/>
      <c r="V224" s="15"/>
      <c r="W224" s="14"/>
      <c r="X224" s="14"/>
      <c r="Y224" s="15"/>
      <c r="Z224" s="15"/>
      <c r="AA224" s="15"/>
      <c r="AB224" s="15"/>
      <c r="AC224" s="14"/>
      <c r="AD224" s="14"/>
      <c r="AE224" s="14"/>
      <c r="AF224" s="14"/>
      <c r="AG224" s="14"/>
      <c r="AH224" s="15"/>
      <c r="AI224" s="14"/>
      <c r="AJ224" s="14"/>
      <c r="AK224" s="15"/>
      <c r="AL224" s="14"/>
      <c r="AM224" s="14"/>
      <c r="AN224" s="15"/>
      <c r="AO224" s="14"/>
      <c r="AP224" s="14"/>
      <c r="AQ224" s="15"/>
      <c r="AR224" s="14"/>
      <c r="AS224" s="14"/>
      <c r="AT224" s="15"/>
      <c r="AU224" s="14"/>
      <c r="AV224" s="14"/>
      <c r="AW224" s="15"/>
      <c r="AX224" s="14"/>
      <c r="AY224" s="14"/>
      <c r="AZ224" s="14"/>
      <c r="BA224" s="14"/>
      <c r="BB224" s="14"/>
      <c r="BC224" s="14"/>
      <c r="BD224" s="14"/>
      <c r="BE224" s="14"/>
      <c r="BF224" s="15"/>
      <c r="BG224" s="14"/>
      <c r="BH224" s="14"/>
      <c r="BI224" s="15"/>
      <c r="BJ224" s="14"/>
      <c r="BK224" s="14"/>
      <c r="BL224" s="14"/>
      <c r="BM224" s="14"/>
      <c r="BN224" s="14"/>
      <c r="BO224" s="15"/>
      <c r="BP224" s="14"/>
      <c r="BQ224" s="14"/>
      <c r="BR224" s="15"/>
      <c r="BS224" s="14"/>
      <c r="BT224" s="14"/>
      <c r="BU224" s="15"/>
    </row>
    <row r="225" spans="1:73" s="12" customFormat="1" x14ac:dyDescent="0.25">
      <c r="A225" s="154" t="s">
        <v>607</v>
      </c>
      <c r="B225" s="50">
        <f t="shared" si="141"/>
        <v>0</v>
      </c>
      <c r="C225" s="50">
        <f t="shared" si="142"/>
        <v>0</v>
      </c>
      <c r="D225" s="14"/>
      <c r="E225" s="14"/>
      <c r="F225" s="14"/>
      <c r="G225" s="15"/>
      <c r="H225" s="14"/>
      <c r="I225" s="15"/>
      <c r="J225" s="15"/>
      <c r="K225" s="14"/>
      <c r="L225" s="14"/>
      <c r="M225" s="15"/>
      <c r="N225" s="15"/>
      <c r="O225" s="15"/>
      <c r="P225" s="15"/>
      <c r="Q225" s="14"/>
      <c r="R225" s="14"/>
      <c r="S225" s="15"/>
      <c r="T225" s="14"/>
      <c r="U225" s="14"/>
      <c r="V225" s="15"/>
      <c r="W225" s="14"/>
      <c r="X225" s="14"/>
      <c r="Y225" s="15"/>
      <c r="Z225" s="15"/>
      <c r="AA225" s="15"/>
      <c r="AB225" s="15"/>
      <c r="AC225" s="14"/>
      <c r="AD225" s="14"/>
      <c r="AE225" s="14"/>
      <c r="AF225" s="14"/>
      <c r="AG225" s="14"/>
      <c r="AH225" s="15"/>
      <c r="AI225" s="14"/>
      <c r="AJ225" s="14"/>
      <c r="AK225" s="15"/>
      <c r="AL225" s="14"/>
      <c r="AM225" s="14"/>
      <c r="AN225" s="15"/>
      <c r="AO225" s="14"/>
      <c r="AP225" s="14"/>
      <c r="AQ225" s="15"/>
      <c r="AR225" s="14"/>
      <c r="AS225" s="14"/>
      <c r="AT225" s="15"/>
      <c r="AU225" s="14"/>
      <c r="AV225" s="14"/>
      <c r="AW225" s="15"/>
      <c r="AX225" s="14"/>
      <c r="AY225" s="14"/>
      <c r="AZ225" s="14"/>
      <c r="BA225" s="14"/>
      <c r="BB225" s="14"/>
      <c r="BC225" s="14"/>
      <c r="BD225" s="14"/>
      <c r="BE225" s="14"/>
      <c r="BF225" s="15"/>
      <c r="BG225" s="14"/>
      <c r="BH225" s="14"/>
      <c r="BI225" s="15"/>
      <c r="BJ225" s="14"/>
      <c r="BK225" s="14"/>
      <c r="BL225" s="14"/>
      <c r="BM225" s="14"/>
      <c r="BN225" s="14"/>
      <c r="BO225" s="15"/>
      <c r="BP225" s="14"/>
      <c r="BQ225" s="14"/>
      <c r="BR225" s="15"/>
      <c r="BS225" s="14"/>
      <c r="BT225" s="14"/>
      <c r="BU225" s="15"/>
    </row>
    <row r="226" spans="1:73" s="12" customFormat="1" x14ac:dyDescent="0.25">
      <c r="A226" s="154" t="s">
        <v>416</v>
      </c>
      <c r="B226" s="50">
        <f t="shared" si="141"/>
        <v>468.4</v>
      </c>
      <c r="C226" s="50">
        <f t="shared" si="142"/>
        <v>180.78494000000001</v>
      </c>
      <c r="D226" s="14">
        <f>C226/B226*100</f>
        <v>38.59627241673784</v>
      </c>
      <c r="E226" s="14"/>
      <c r="F226" s="14"/>
      <c r="G226" s="15"/>
      <c r="H226" s="14"/>
      <c r="I226" s="15"/>
      <c r="J226" s="15"/>
      <c r="K226" s="14"/>
      <c r="L226" s="14"/>
      <c r="M226" s="15"/>
      <c r="N226" s="15"/>
      <c r="O226" s="15"/>
      <c r="P226" s="15"/>
      <c r="Q226" s="14"/>
      <c r="R226" s="14"/>
      <c r="S226" s="15"/>
      <c r="T226" s="14"/>
      <c r="U226" s="14"/>
      <c r="V226" s="15"/>
      <c r="W226" s="14"/>
      <c r="X226" s="14"/>
      <c r="Y226" s="15"/>
      <c r="Z226" s="15"/>
      <c r="AA226" s="15"/>
      <c r="AB226" s="15"/>
      <c r="AC226" s="14"/>
      <c r="AD226" s="14"/>
      <c r="AE226" s="14"/>
      <c r="AF226" s="14"/>
      <c r="AG226" s="14"/>
      <c r="AH226" s="15"/>
      <c r="AI226" s="14"/>
      <c r="AJ226" s="14"/>
      <c r="AK226" s="15"/>
      <c r="AL226" s="14"/>
      <c r="AM226" s="14"/>
      <c r="AN226" s="15"/>
      <c r="AO226" s="14"/>
      <c r="AP226" s="14"/>
      <c r="AQ226" s="15"/>
      <c r="AR226" s="14"/>
      <c r="AS226" s="14"/>
      <c r="AT226" s="15"/>
      <c r="AU226" s="14"/>
      <c r="AV226" s="14"/>
      <c r="AW226" s="15"/>
      <c r="AX226" s="14"/>
      <c r="AY226" s="14"/>
      <c r="AZ226" s="14"/>
      <c r="BA226" s="14">
        <v>468.4</v>
      </c>
      <c r="BB226" s="14">
        <v>180.78494000000001</v>
      </c>
      <c r="BC226" s="14">
        <f>BB226/BA226*100</f>
        <v>38.59627241673784</v>
      </c>
      <c r="BD226" s="14"/>
      <c r="BE226" s="14"/>
      <c r="BF226" s="15"/>
      <c r="BG226" s="14"/>
      <c r="BH226" s="14"/>
      <c r="BI226" s="15"/>
      <c r="BJ226" s="14"/>
      <c r="BK226" s="14"/>
      <c r="BL226" s="14"/>
      <c r="BM226" s="14"/>
      <c r="BN226" s="14"/>
      <c r="BO226" s="15"/>
      <c r="BP226" s="14"/>
      <c r="BQ226" s="14"/>
      <c r="BR226" s="15"/>
      <c r="BS226" s="14"/>
      <c r="BT226" s="14"/>
      <c r="BU226" s="15"/>
    </row>
    <row r="227" spans="1:73" s="12" customFormat="1" x14ac:dyDescent="0.25">
      <c r="A227" s="154" t="s">
        <v>433</v>
      </c>
      <c r="B227" s="50">
        <f t="shared" si="141"/>
        <v>234.2</v>
      </c>
      <c r="C227" s="50">
        <f t="shared" si="142"/>
        <v>96.213800000000006</v>
      </c>
      <c r="D227" s="14">
        <f>C227/B227*100</f>
        <v>41.081895815542275</v>
      </c>
      <c r="E227" s="14"/>
      <c r="F227" s="14"/>
      <c r="G227" s="15"/>
      <c r="H227" s="14"/>
      <c r="I227" s="15"/>
      <c r="J227" s="15"/>
      <c r="K227" s="14"/>
      <c r="L227" s="14"/>
      <c r="M227" s="15"/>
      <c r="N227" s="15"/>
      <c r="O227" s="15"/>
      <c r="P227" s="15"/>
      <c r="Q227" s="14"/>
      <c r="R227" s="14"/>
      <c r="S227" s="15"/>
      <c r="T227" s="14"/>
      <c r="U227" s="14"/>
      <c r="V227" s="15"/>
      <c r="W227" s="14"/>
      <c r="X227" s="14"/>
      <c r="Y227" s="15"/>
      <c r="Z227" s="15"/>
      <c r="AA227" s="15"/>
      <c r="AB227" s="15"/>
      <c r="AC227" s="14"/>
      <c r="AD227" s="14"/>
      <c r="AE227" s="14"/>
      <c r="AF227" s="14"/>
      <c r="AG227" s="14"/>
      <c r="AH227" s="15"/>
      <c r="AI227" s="14"/>
      <c r="AJ227" s="14"/>
      <c r="AK227" s="15"/>
      <c r="AL227" s="14"/>
      <c r="AM227" s="14"/>
      <c r="AN227" s="15"/>
      <c r="AO227" s="14"/>
      <c r="AP227" s="14"/>
      <c r="AQ227" s="15"/>
      <c r="AR227" s="14"/>
      <c r="AS227" s="14"/>
      <c r="AT227" s="15"/>
      <c r="AU227" s="14"/>
      <c r="AV227" s="14"/>
      <c r="AW227" s="15"/>
      <c r="AX227" s="14"/>
      <c r="AY227" s="14"/>
      <c r="AZ227" s="15"/>
      <c r="BA227" s="14">
        <v>234.2</v>
      </c>
      <c r="BB227" s="14">
        <v>96.213800000000006</v>
      </c>
      <c r="BC227" s="14">
        <f>BB227/BA227*100</f>
        <v>41.081895815542275</v>
      </c>
      <c r="BD227" s="14"/>
      <c r="BE227" s="14"/>
      <c r="BF227" s="15"/>
      <c r="BG227" s="14"/>
      <c r="BH227" s="14"/>
      <c r="BI227" s="15"/>
      <c r="BJ227" s="14"/>
      <c r="BK227" s="14"/>
      <c r="BL227" s="14"/>
      <c r="BM227" s="14"/>
      <c r="BN227" s="14"/>
      <c r="BO227" s="15"/>
      <c r="BP227" s="14"/>
      <c r="BQ227" s="14"/>
      <c r="BR227" s="15"/>
      <c r="BS227" s="14"/>
      <c r="BT227" s="14"/>
      <c r="BU227" s="15"/>
    </row>
    <row r="228" spans="1:73" s="28" customFormat="1" ht="31.5" x14ac:dyDescent="0.25">
      <c r="A228" s="78" t="s">
        <v>421</v>
      </c>
      <c r="B228" s="81">
        <f t="shared" si="141"/>
        <v>306088.39999999997</v>
      </c>
      <c r="C228" s="81">
        <f t="shared" si="142"/>
        <v>165353.07922999997</v>
      </c>
      <c r="D228" s="84">
        <f t="shared" ref="D228" si="165">C228/B228*100</f>
        <v>54.021347829581259</v>
      </c>
      <c r="E228" s="84">
        <f>SUM(E229:E239)</f>
        <v>864.6</v>
      </c>
      <c r="F228" s="84">
        <f t="shared" ref="F228:BN228" si="166">SUM(F229:F239)</f>
        <v>475.53</v>
      </c>
      <c r="G228" s="84">
        <f t="shared" si="145"/>
        <v>54.999999999999993</v>
      </c>
      <c r="H228" s="84">
        <f t="shared" si="166"/>
        <v>262.7</v>
      </c>
      <c r="I228" s="84">
        <f t="shared" si="166"/>
        <v>111.96524000000001</v>
      </c>
      <c r="J228" s="84">
        <f t="shared" si="146"/>
        <v>42.620951655881242</v>
      </c>
      <c r="K228" s="84">
        <f t="shared" si="166"/>
        <v>3332.5</v>
      </c>
      <c r="L228" s="84">
        <f t="shared" si="166"/>
        <v>1691.5260000000001</v>
      </c>
      <c r="M228" s="84">
        <f t="shared" si="147"/>
        <v>50.758469617404359</v>
      </c>
      <c r="N228" s="84">
        <f t="shared" si="166"/>
        <v>77343.899999999994</v>
      </c>
      <c r="O228" s="84">
        <f t="shared" si="166"/>
        <v>34033.237999999998</v>
      </c>
      <c r="P228" s="84">
        <f t="shared" si="136"/>
        <v>44.002485005281606</v>
      </c>
      <c r="Q228" s="84">
        <f t="shared" si="166"/>
        <v>464.8</v>
      </c>
      <c r="R228" s="84">
        <f t="shared" si="166"/>
        <v>0</v>
      </c>
      <c r="S228" s="84">
        <f t="shared" si="39"/>
        <v>0</v>
      </c>
      <c r="T228" s="84">
        <f t="shared" si="166"/>
        <v>4857.3999999999996</v>
      </c>
      <c r="U228" s="84">
        <f t="shared" si="166"/>
        <v>1950.8779999999999</v>
      </c>
      <c r="V228" s="84">
        <f t="shared" si="148"/>
        <v>40.163009017169685</v>
      </c>
      <c r="W228" s="84">
        <f t="shared" si="166"/>
        <v>215.5</v>
      </c>
      <c r="X228" s="84">
        <f t="shared" si="166"/>
        <v>83.290970000000002</v>
      </c>
      <c r="Y228" s="84">
        <f t="shared" si="149"/>
        <v>38.650102088167053</v>
      </c>
      <c r="Z228" s="84">
        <f t="shared" si="166"/>
        <v>191278.1</v>
      </c>
      <c r="AA228" s="84">
        <f t="shared" si="166"/>
        <v>112907.63337000001</v>
      </c>
      <c r="AB228" s="84">
        <f t="shared" si="150"/>
        <v>59.027998171249088</v>
      </c>
      <c r="AC228" s="84">
        <f t="shared" si="166"/>
        <v>930.8</v>
      </c>
      <c r="AD228" s="84">
        <f t="shared" si="166"/>
        <v>428.67290000000003</v>
      </c>
      <c r="AE228" s="82">
        <f t="shared" si="151"/>
        <v>46.05424366136657</v>
      </c>
      <c r="AF228" s="84">
        <f t="shared" si="166"/>
        <v>40.200000000000003</v>
      </c>
      <c r="AG228" s="84">
        <f t="shared" si="166"/>
        <v>5.8956499999999998</v>
      </c>
      <c r="AH228" s="84">
        <f t="shared" si="152"/>
        <v>14.665796019900496</v>
      </c>
      <c r="AI228" s="84">
        <f t="shared" si="166"/>
        <v>310.3</v>
      </c>
      <c r="AJ228" s="84">
        <f t="shared" si="166"/>
        <v>154.29801</v>
      </c>
      <c r="AK228" s="84">
        <f t="shared" si="153"/>
        <v>49.725430228810829</v>
      </c>
      <c r="AL228" s="84">
        <f t="shared" si="166"/>
        <v>3452.3</v>
      </c>
      <c r="AM228" s="84">
        <f t="shared" si="166"/>
        <v>2121.9992999999999</v>
      </c>
      <c r="AN228" s="84">
        <f t="shared" si="154"/>
        <v>61.466248587897923</v>
      </c>
      <c r="AO228" s="84">
        <f t="shared" si="166"/>
        <v>620.5</v>
      </c>
      <c r="AP228" s="84">
        <f t="shared" si="166"/>
        <v>295.03305999999998</v>
      </c>
      <c r="AQ228" s="84">
        <f t="shared" si="155"/>
        <v>47.547632554391619</v>
      </c>
      <c r="AR228" s="84">
        <f t="shared" si="166"/>
        <v>310.3</v>
      </c>
      <c r="AS228" s="84">
        <f t="shared" si="166"/>
        <v>89.173149999999993</v>
      </c>
      <c r="AT228" s="84">
        <f t="shared" si="156"/>
        <v>28.737721559780855</v>
      </c>
      <c r="AU228" s="84">
        <f t="shared" si="166"/>
        <v>1490</v>
      </c>
      <c r="AV228" s="84">
        <f t="shared" si="166"/>
        <v>745.2</v>
      </c>
      <c r="AW228" s="84">
        <f t="shared" si="157"/>
        <v>50.013422818791952</v>
      </c>
      <c r="AX228" s="84">
        <f t="shared" si="166"/>
        <v>1241.2</v>
      </c>
      <c r="AY228" s="84">
        <f t="shared" si="166"/>
        <v>377.38663000000003</v>
      </c>
      <c r="AZ228" s="84">
        <f>AY228/AX228*100</f>
        <v>30.4049814695456</v>
      </c>
      <c r="BA228" s="84">
        <f t="shared" si="166"/>
        <v>1358.5000000000002</v>
      </c>
      <c r="BB228" s="84">
        <f t="shared" si="166"/>
        <v>539.42700000000002</v>
      </c>
      <c r="BC228" s="82">
        <f t="shared" ref="BC228:BC239" si="167">BB228/BA228*100</f>
        <v>39.707545086492452</v>
      </c>
      <c r="BD228" s="84">
        <f t="shared" si="166"/>
        <v>310.3</v>
      </c>
      <c r="BE228" s="84">
        <f t="shared" si="166"/>
        <v>96.702799999999996</v>
      </c>
      <c r="BF228" s="84">
        <f t="shared" si="159"/>
        <v>31.164292620045114</v>
      </c>
      <c r="BG228" s="84">
        <f t="shared" si="166"/>
        <v>310.3</v>
      </c>
      <c r="BH228" s="84">
        <f t="shared" si="166"/>
        <v>120.63315</v>
      </c>
      <c r="BI228" s="84">
        <f t="shared" si="160"/>
        <v>38.876297131807924</v>
      </c>
      <c r="BJ228" s="84">
        <f t="shared" si="166"/>
        <v>16760.900000000001</v>
      </c>
      <c r="BK228" s="84">
        <f t="shared" si="166"/>
        <v>9124.5959999999995</v>
      </c>
      <c r="BL228" s="84">
        <f t="shared" si="31"/>
        <v>54.439773520514997</v>
      </c>
      <c r="BM228" s="84">
        <f t="shared" si="166"/>
        <v>333.3</v>
      </c>
      <c r="BN228" s="84">
        <f t="shared" si="166"/>
        <v>0</v>
      </c>
      <c r="BO228" s="84">
        <f t="shared" si="161"/>
        <v>0</v>
      </c>
      <c r="BP228" s="84"/>
      <c r="BQ228" s="84"/>
      <c r="BR228" s="84"/>
      <c r="BS228" s="84"/>
      <c r="BT228" s="84"/>
      <c r="BU228" s="84"/>
    </row>
    <row r="229" spans="1:73" s="12" customFormat="1" ht="31.5" x14ac:dyDescent="0.25">
      <c r="A229" s="153" t="s">
        <v>401</v>
      </c>
      <c r="B229" s="50">
        <f t="shared" si="141"/>
        <v>304729.89999999997</v>
      </c>
      <c r="C229" s="50">
        <f t="shared" si="142"/>
        <v>164813.65222999998</v>
      </c>
      <c r="D229" s="15">
        <f t="shared" si="0"/>
        <v>54.085159424788962</v>
      </c>
      <c r="E229" s="15">
        <v>864.6</v>
      </c>
      <c r="F229" s="15">
        <v>475.53</v>
      </c>
      <c r="G229" s="15">
        <f t="shared" si="145"/>
        <v>54.999999999999993</v>
      </c>
      <c r="H229" s="15">
        <v>262.7</v>
      </c>
      <c r="I229" s="15">
        <v>111.96524000000001</v>
      </c>
      <c r="J229" s="15">
        <f t="shared" si="146"/>
        <v>42.620951655881242</v>
      </c>
      <c r="K229" s="15">
        <v>3332.5</v>
      </c>
      <c r="L229" s="15">
        <v>1691.5260000000001</v>
      </c>
      <c r="M229" s="15">
        <f t="shared" si="147"/>
        <v>50.758469617404359</v>
      </c>
      <c r="N229" s="15">
        <v>77343.899999999994</v>
      </c>
      <c r="O229" s="15">
        <v>34033.237999999998</v>
      </c>
      <c r="P229" s="15">
        <f t="shared" si="136"/>
        <v>44.002485005281606</v>
      </c>
      <c r="Q229" s="15">
        <v>464.8</v>
      </c>
      <c r="R229" s="15"/>
      <c r="S229" s="15">
        <f t="shared" si="39"/>
        <v>0</v>
      </c>
      <c r="T229" s="15">
        <v>4857.3999999999996</v>
      </c>
      <c r="U229" s="15">
        <v>1950.8779999999999</v>
      </c>
      <c r="V229" s="15">
        <f t="shared" si="148"/>
        <v>40.163009017169685</v>
      </c>
      <c r="W229" s="15">
        <v>215.5</v>
      </c>
      <c r="X229" s="15">
        <v>83.290970000000002</v>
      </c>
      <c r="Y229" s="15">
        <f t="shared" si="149"/>
        <v>38.650102088167053</v>
      </c>
      <c r="Z229" s="15">
        <v>191278.1</v>
      </c>
      <c r="AA229" s="15">
        <v>112907.63337000001</v>
      </c>
      <c r="AB229" s="15">
        <f t="shared" si="150"/>
        <v>59.027998171249088</v>
      </c>
      <c r="AC229" s="15">
        <v>930.8</v>
      </c>
      <c r="AD229" s="15">
        <v>428.67290000000003</v>
      </c>
      <c r="AE229" s="82">
        <f t="shared" si="151"/>
        <v>46.05424366136657</v>
      </c>
      <c r="AF229" s="14">
        <v>40.200000000000003</v>
      </c>
      <c r="AG229" s="14">
        <v>5.8956499999999998</v>
      </c>
      <c r="AH229" s="15">
        <f t="shared" si="152"/>
        <v>14.665796019900496</v>
      </c>
      <c r="AI229" s="15">
        <v>310.3</v>
      </c>
      <c r="AJ229" s="15">
        <v>154.29801</v>
      </c>
      <c r="AK229" s="15">
        <f t="shared" si="153"/>
        <v>49.725430228810829</v>
      </c>
      <c r="AL229" s="15">
        <v>3452.3</v>
      </c>
      <c r="AM229" s="15">
        <v>2121.9992999999999</v>
      </c>
      <c r="AN229" s="15">
        <f t="shared" si="154"/>
        <v>61.466248587897923</v>
      </c>
      <c r="AO229" s="15">
        <v>620.5</v>
      </c>
      <c r="AP229" s="15">
        <v>295.03305999999998</v>
      </c>
      <c r="AQ229" s="15">
        <f t="shared" si="155"/>
        <v>47.547632554391619</v>
      </c>
      <c r="AR229" s="15">
        <v>310.3</v>
      </c>
      <c r="AS229" s="15">
        <v>89.173149999999993</v>
      </c>
      <c r="AT229" s="15">
        <f t="shared" si="156"/>
        <v>28.737721559780855</v>
      </c>
      <c r="AU229" s="15">
        <v>1490</v>
      </c>
      <c r="AV229" s="15">
        <v>745.2</v>
      </c>
      <c r="AW229" s="15">
        <f t="shared" si="157"/>
        <v>50.013422818791952</v>
      </c>
      <c r="AX229" s="15">
        <v>1241.2</v>
      </c>
      <c r="AY229" s="15">
        <v>377.38663000000003</v>
      </c>
      <c r="AZ229" s="15">
        <f>AY229/AX229*100</f>
        <v>30.4049814695456</v>
      </c>
      <c r="BA229" s="15"/>
      <c r="BB229" s="15"/>
      <c r="BC229" s="14"/>
      <c r="BD229" s="15">
        <v>310.3</v>
      </c>
      <c r="BE229" s="15">
        <v>96.702799999999996</v>
      </c>
      <c r="BF229" s="15">
        <f t="shared" si="159"/>
        <v>31.164292620045114</v>
      </c>
      <c r="BG229" s="15">
        <v>310.3</v>
      </c>
      <c r="BH229" s="15">
        <v>120.63315</v>
      </c>
      <c r="BI229" s="15">
        <f t="shared" si="160"/>
        <v>38.876297131807924</v>
      </c>
      <c r="BJ229" s="15">
        <v>16760.900000000001</v>
      </c>
      <c r="BK229" s="15">
        <v>9124.5959999999995</v>
      </c>
      <c r="BL229" s="15">
        <f t="shared" si="31"/>
        <v>54.439773520514997</v>
      </c>
      <c r="BM229" s="15">
        <v>333.3</v>
      </c>
      <c r="BN229" s="15"/>
      <c r="BO229" s="15">
        <f t="shared" si="161"/>
        <v>0</v>
      </c>
      <c r="BP229" s="15"/>
      <c r="BQ229" s="15"/>
      <c r="BR229" s="15"/>
      <c r="BS229" s="15"/>
      <c r="BT229" s="15"/>
      <c r="BU229" s="15"/>
    </row>
    <row r="230" spans="1:73" s="12" customFormat="1" x14ac:dyDescent="0.25">
      <c r="A230" s="154" t="s">
        <v>608</v>
      </c>
      <c r="B230" s="50">
        <f t="shared" si="141"/>
        <v>234.2</v>
      </c>
      <c r="C230" s="50">
        <f t="shared" si="142"/>
        <v>91.155899999999988</v>
      </c>
      <c r="D230" s="14">
        <f t="shared" ref="D230:D239" si="168">C230/B230*100</f>
        <v>38.922245943637911</v>
      </c>
      <c r="E230" s="14"/>
      <c r="F230" s="14"/>
      <c r="G230" s="15"/>
      <c r="H230" s="14"/>
      <c r="I230" s="14"/>
      <c r="J230" s="15"/>
      <c r="K230" s="14"/>
      <c r="L230" s="14"/>
      <c r="M230" s="15"/>
      <c r="N230" s="14"/>
      <c r="O230" s="14"/>
      <c r="P230" s="15"/>
      <c r="Q230" s="14"/>
      <c r="R230" s="14"/>
      <c r="S230" s="14"/>
      <c r="T230" s="14"/>
      <c r="U230" s="14"/>
      <c r="V230" s="15"/>
      <c r="W230" s="14"/>
      <c r="X230" s="14"/>
      <c r="Y230" s="15"/>
      <c r="Z230" s="14"/>
      <c r="AA230" s="14"/>
      <c r="AB230" s="15"/>
      <c r="AC230" s="14"/>
      <c r="AD230" s="14"/>
      <c r="AE230" s="14"/>
      <c r="AF230" s="14"/>
      <c r="AG230" s="14"/>
      <c r="AH230" s="15"/>
      <c r="AI230" s="14"/>
      <c r="AJ230" s="14"/>
      <c r="AK230" s="15"/>
      <c r="AL230" s="14"/>
      <c r="AM230" s="14"/>
      <c r="AN230" s="15"/>
      <c r="AO230" s="14"/>
      <c r="AP230" s="14"/>
      <c r="AQ230" s="15"/>
      <c r="AR230" s="14"/>
      <c r="AS230" s="14"/>
      <c r="AT230" s="15"/>
      <c r="AU230" s="14"/>
      <c r="AV230" s="14"/>
      <c r="AW230" s="15"/>
      <c r="AX230" s="14"/>
      <c r="AY230" s="14"/>
      <c r="AZ230" s="14"/>
      <c r="BA230" s="14">
        <v>234.2</v>
      </c>
      <c r="BB230" s="14">
        <v>91.155899999999988</v>
      </c>
      <c r="BC230" s="14">
        <f t="shared" si="167"/>
        <v>38.922245943637911</v>
      </c>
      <c r="BD230" s="14"/>
      <c r="BE230" s="14"/>
      <c r="BF230" s="15"/>
      <c r="BG230" s="14"/>
      <c r="BH230" s="14"/>
      <c r="BI230" s="15"/>
      <c r="BJ230" s="14"/>
      <c r="BK230" s="14"/>
      <c r="BL230" s="15"/>
      <c r="BM230" s="14"/>
      <c r="BN230" s="14"/>
      <c r="BO230" s="15"/>
      <c r="BP230" s="14"/>
      <c r="BQ230" s="14"/>
      <c r="BR230" s="15"/>
      <c r="BS230" s="14"/>
      <c r="BT230" s="14"/>
      <c r="BU230" s="15"/>
    </row>
    <row r="231" spans="1:73" s="12" customFormat="1" x14ac:dyDescent="0.25">
      <c r="A231" s="154" t="s">
        <v>609</v>
      </c>
      <c r="B231" s="50">
        <f t="shared" si="141"/>
        <v>93.7</v>
      </c>
      <c r="C231" s="50">
        <f t="shared" si="142"/>
        <v>35.310400000000001</v>
      </c>
      <c r="D231" s="14">
        <f t="shared" si="168"/>
        <v>37.68452508004269</v>
      </c>
      <c r="E231" s="14"/>
      <c r="F231" s="14"/>
      <c r="G231" s="15"/>
      <c r="H231" s="14"/>
      <c r="I231" s="14"/>
      <c r="J231" s="15"/>
      <c r="K231" s="14"/>
      <c r="L231" s="14"/>
      <c r="M231" s="15"/>
      <c r="N231" s="14"/>
      <c r="O231" s="14"/>
      <c r="P231" s="15"/>
      <c r="Q231" s="14"/>
      <c r="R231" s="14"/>
      <c r="S231" s="14"/>
      <c r="T231" s="14"/>
      <c r="U231" s="14"/>
      <c r="V231" s="15"/>
      <c r="W231" s="14"/>
      <c r="X231" s="14"/>
      <c r="Y231" s="15"/>
      <c r="Z231" s="14"/>
      <c r="AA231" s="14"/>
      <c r="AB231" s="15"/>
      <c r="AC231" s="14"/>
      <c r="AD231" s="14"/>
      <c r="AE231" s="14"/>
      <c r="AF231" s="14"/>
      <c r="AG231" s="14"/>
      <c r="AH231" s="15"/>
      <c r="AI231" s="14"/>
      <c r="AJ231" s="14"/>
      <c r="AK231" s="15"/>
      <c r="AL231" s="14"/>
      <c r="AM231" s="14"/>
      <c r="AN231" s="15"/>
      <c r="AO231" s="14"/>
      <c r="AP231" s="14"/>
      <c r="AQ231" s="15"/>
      <c r="AR231" s="14"/>
      <c r="AS231" s="14"/>
      <c r="AT231" s="15"/>
      <c r="AU231" s="14"/>
      <c r="AV231" s="14"/>
      <c r="AW231" s="15"/>
      <c r="AX231" s="14"/>
      <c r="AY231" s="14"/>
      <c r="AZ231" s="14"/>
      <c r="BA231" s="14">
        <v>93.7</v>
      </c>
      <c r="BB231" s="14">
        <v>35.310400000000001</v>
      </c>
      <c r="BC231" s="14">
        <f t="shared" si="167"/>
        <v>37.68452508004269</v>
      </c>
      <c r="BD231" s="14"/>
      <c r="BE231" s="14"/>
      <c r="BF231" s="15"/>
      <c r="BG231" s="14"/>
      <c r="BH231" s="14"/>
      <c r="BI231" s="15"/>
      <c r="BJ231" s="14"/>
      <c r="BK231" s="14"/>
      <c r="BL231" s="15"/>
      <c r="BM231" s="14"/>
      <c r="BN231" s="14"/>
      <c r="BO231" s="15"/>
      <c r="BP231" s="14"/>
      <c r="BQ231" s="14"/>
      <c r="BR231" s="15"/>
      <c r="BS231" s="14"/>
      <c r="BT231" s="14"/>
      <c r="BU231" s="15"/>
    </row>
    <row r="232" spans="1:73" s="12" customFormat="1" x14ac:dyDescent="0.25">
      <c r="A232" s="154" t="s">
        <v>610</v>
      </c>
      <c r="B232" s="50">
        <f t="shared" si="141"/>
        <v>93.7</v>
      </c>
      <c r="C232" s="50">
        <f t="shared" si="142"/>
        <v>35.310400000000001</v>
      </c>
      <c r="D232" s="14">
        <f t="shared" si="168"/>
        <v>37.68452508004269</v>
      </c>
      <c r="E232" s="14"/>
      <c r="F232" s="14"/>
      <c r="G232" s="15"/>
      <c r="H232" s="14"/>
      <c r="I232" s="14"/>
      <c r="J232" s="15"/>
      <c r="K232" s="14"/>
      <c r="L232" s="14"/>
      <c r="M232" s="15"/>
      <c r="N232" s="14"/>
      <c r="O232" s="14"/>
      <c r="P232" s="15"/>
      <c r="Q232" s="14"/>
      <c r="R232" s="14"/>
      <c r="S232" s="14"/>
      <c r="T232" s="14"/>
      <c r="U232" s="14"/>
      <c r="V232" s="15"/>
      <c r="W232" s="14"/>
      <c r="X232" s="14"/>
      <c r="Y232" s="15"/>
      <c r="Z232" s="14"/>
      <c r="AA232" s="14"/>
      <c r="AB232" s="15"/>
      <c r="AC232" s="14"/>
      <c r="AD232" s="14"/>
      <c r="AE232" s="14"/>
      <c r="AF232" s="14"/>
      <c r="AG232" s="14"/>
      <c r="AH232" s="15"/>
      <c r="AI232" s="14"/>
      <c r="AJ232" s="14"/>
      <c r="AK232" s="15"/>
      <c r="AL232" s="14"/>
      <c r="AM232" s="14"/>
      <c r="AN232" s="15"/>
      <c r="AO232" s="14"/>
      <c r="AP232" s="14"/>
      <c r="AQ232" s="15"/>
      <c r="AR232" s="14"/>
      <c r="AS232" s="14"/>
      <c r="AT232" s="15"/>
      <c r="AU232" s="14"/>
      <c r="AV232" s="14"/>
      <c r="AW232" s="15"/>
      <c r="AX232" s="14"/>
      <c r="AY232" s="14"/>
      <c r="AZ232" s="14"/>
      <c r="BA232" s="14">
        <v>93.7</v>
      </c>
      <c r="BB232" s="14">
        <v>35.310400000000001</v>
      </c>
      <c r="BC232" s="14">
        <f t="shared" si="167"/>
        <v>37.68452508004269</v>
      </c>
      <c r="BD232" s="14"/>
      <c r="BE232" s="14"/>
      <c r="BF232" s="15"/>
      <c r="BG232" s="14"/>
      <c r="BH232" s="14"/>
      <c r="BI232" s="15"/>
      <c r="BJ232" s="14"/>
      <c r="BK232" s="14"/>
      <c r="BL232" s="15"/>
      <c r="BM232" s="14"/>
      <c r="BN232" s="14"/>
      <c r="BO232" s="15"/>
      <c r="BP232" s="14"/>
      <c r="BQ232" s="14"/>
      <c r="BR232" s="15"/>
      <c r="BS232" s="14"/>
      <c r="BT232" s="14"/>
      <c r="BU232" s="15"/>
    </row>
    <row r="233" spans="1:73" s="12" customFormat="1" x14ac:dyDescent="0.25">
      <c r="A233" s="154" t="s">
        <v>611</v>
      </c>
      <c r="B233" s="50">
        <f t="shared" si="141"/>
        <v>93.7</v>
      </c>
      <c r="C233" s="50">
        <f t="shared" si="142"/>
        <v>35.422789999999999</v>
      </c>
      <c r="D233" s="14">
        <f t="shared" si="168"/>
        <v>37.804471718249729</v>
      </c>
      <c r="E233" s="14"/>
      <c r="F233" s="14"/>
      <c r="G233" s="15"/>
      <c r="H233" s="14"/>
      <c r="I233" s="14"/>
      <c r="J233" s="15"/>
      <c r="K233" s="14"/>
      <c r="L233" s="14"/>
      <c r="M233" s="15"/>
      <c r="N233" s="14"/>
      <c r="O233" s="14"/>
      <c r="P233" s="15"/>
      <c r="Q233" s="14"/>
      <c r="R233" s="14"/>
      <c r="S233" s="14"/>
      <c r="T233" s="14"/>
      <c r="U233" s="14"/>
      <c r="V233" s="15"/>
      <c r="W233" s="14"/>
      <c r="X233" s="14"/>
      <c r="Y233" s="15"/>
      <c r="Z233" s="14"/>
      <c r="AA233" s="14"/>
      <c r="AB233" s="15"/>
      <c r="AC233" s="14"/>
      <c r="AD233" s="14"/>
      <c r="AE233" s="14"/>
      <c r="AF233" s="14"/>
      <c r="AG233" s="14"/>
      <c r="AH233" s="15"/>
      <c r="AI233" s="14"/>
      <c r="AJ233" s="14"/>
      <c r="AK233" s="15"/>
      <c r="AL233" s="14"/>
      <c r="AM233" s="14"/>
      <c r="AN233" s="15"/>
      <c r="AO233" s="14"/>
      <c r="AP233" s="14"/>
      <c r="AQ233" s="15"/>
      <c r="AR233" s="14"/>
      <c r="AS233" s="14"/>
      <c r="AT233" s="15"/>
      <c r="AU233" s="14"/>
      <c r="AV233" s="14"/>
      <c r="AW233" s="15"/>
      <c r="AX233" s="14"/>
      <c r="AY233" s="14"/>
      <c r="AZ233" s="14"/>
      <c r="BA233" s="14">
        <v>93.7</v>
      </c>
      <c r="BB233" s="14">
        <v>35.422789999999999</v>
      </c>
      <c r="BC233" s="14">
        <f t="shared" si="167"/>
        <v>37.804471718249729</v>
      </c>
      <c r="BD233" s="14"/>
      <c r="BE233" s="14"/>
      <c r="BF233" s="15"/>
      <c r="BG233" s="14"/>
      <c r="BH233" s="14"/>
      <c r="BI233" s="15"/>
      <c r="BJ233" s="14"/>
      <c r="BK233" s="14"/>
      <c r="BL233" s="15"/>
      <c r="BM233" s="14"/>
      <c r="BN233" s="14"/>
      <c r="BO233" s="15"/>
      <c r="BP233" s="14"/>
      <c r="BQ233" s="14"/>
      <c r="BR233" s="15"/>
      <c r="BS233" s="14"/>
      <c r="BT233" s="14"/>
      <c r="BU233" s="15"/>
    </row>
    <row r="234" spans="1:73" s="12" customFormat="1" x14ac:dyDescent="0.25">
      <c r="A234" s="154" t="s">
        <v>612</v>
      </c>
      <c r="B234" s="50">
        <f t="shared" si="141"/>
        <v>93.7</v>
      </c>
      <c r="C234" s="50">
        <f t="shared" si="142"/>
        <v>34.568449999999999</v>
      </c>
      <c r="D234" s="14">
        <f t="shared" si="168"/>
        <v>36.892689434364996</v>
      </c>
      <c r="E234" s="14"/>
      <c r="F234" s="14"/>
      <c r="G234" s="15"/>
      <c r="H234" s="14"/>
      <c r="I234" s="14"/>
      <c r="J234" s="15"/>
      <c r="K234" s="14"/>
      <c r="L234" s="14"/>
      <c r="M234" s="15"/>
      <c r="N234" s="14"/>
      <c r="O234" s="14"/>
      <c r="P234" s="15"/>
      <c r="Q234" s="14"/>
      <c r="R234" s="14"/>
      <c r="S234" s="14"/>
      <c r="T234" s="14"/>
      <c r="U234" s="14"/>
      <c r="V234" s="15"/>
      <c r="W234" s="14"/>
      <c r="X234" s="14"/>
      <c r="Y234" s="15"/>
      <c r="Z234" s="14"/>
      <c r="AA234" s="14"/>
      <c r="AB234" s="15"/>
      <c r="AC234" s="14"/>
      <c r="AD234" s="14"/>
      <c r="AE234" s="14"/>
      <c r="AF234" s="14"/>
      <c r="AG234" s="14"/>
      <c r="AH234" s="15"/>
      <c r="AI234" s="14"/>
      <c r="AJ234" s="14"/>
      <c r="AK234" s="15"/>
      <c r="AL234" s="14"/>
      <c r="AM234" s="14"/>
      <c r="AN234" s="15"/>
      <c r="AO234" s="14"/>
      <c r="AP234" s="14"/>
      <c r="AQ234" s="15"/>
      <c r="AR234" s="14"/>
      <c r="AS234" s="14"/>
      <c r="AT234" s="15"/>
      <c r="AU234" s="14"/>
      <c r="AV234" s="14"/>
      <c r="AW234" s="15"/>
      <c r="AX234" s="14"/>
      <c r="AY234" s="14"/>
      <c r="AZ234" s="14"/>
      <c r="BA234" s="14">
        <v>93.7</v>
      </c>
      <c r="BB234" s="14">
        <v>34.568449999999999</v>
      </c>
      <c r="BC234" s="14">
        <f t="shared" si="167"/>
        <v>36.892689434364996</v>
      </c>
      <c r="BD234" s="14"/>
      <c r="BE234" s="14"/>
      <c r="BF234" s="15"/>
      <c r="BG234" s="14"/>
      <c r="BH234" s="14"/>
      <c r="BI234" s="15"/>
      <c r="BJ234" s="14"/>
      <c r="BK234" s="14"/>
      <c r="BL234" s="15"/>
      <c r="BM234" s="14"/>
      <c r="BN234" s="14"/>
      <c r="BO234" s="15"/>
      <c r="BP234" s="14"/>
      <c r="BQ234" s="14"/>
      <c r="BR234" s="15"/>
      <c r="BS234" s="14"/>
      <c r="BT234" s="14"/>
      <c r="BU234" s="15"/>
    </row>
    <row r="235" spans="1:73" s="12" customFormat="1" x14ac:dyDescent="0.25">
      <c r="A235" s="154" t="s">
        <v>419</v>
      </c>
      <c r="B235" s="50">
        <f t="shared" si="141"/>
        <v>234.2</v>
      </c>
      <c r="C235" s="50">
        <f t="shared" si="142"/>
        <v>91.339280000000002</v>
      </c>
      <c r="D235" s="14">
        <f t="shared" si="168"/>
        <v>39.000546541417599</v>
      </c>
      <c r="E235" s="14"/>
      <c r="F235" s="14"/>
      <c r="G235" s="15"/>
      <c r="H235" s="14"/>
      <c r="I235" s="14"/>
      <c r="J235" s="15"/>
      <c r="K235" s="14"/>
      <c r="L235" s="14"/>
      <c r="M235" s="15"/>
      <c r="N235" s="14"/>
      <c r="O235" s="14"/>
      <c r="P235" s="15"/>
      <c r="Q235" s="14"/>
      <c r="R235" s="14"/>
      <c r="S235" s="14"/>
      <c r="T235" s="14"/>
      <c r="U235" s="14"/>
      <c r="V235" s="15"/>
      <c r="W235" s="14"/>
      <c r="X235" s="14"/>
      <c r="Y235" s="15"/>
      <c r="Z235" s="14"/>
      <c r="AA235" s="14"/>
      <c r="AB235" s="15"/>
      <c r="AC235" s="14"/>
      <c r="AD235" s="14"/>
      <c r="AE235" s="14"/>
      <c r="AF235" s="14"/>
      <c r="AG235" s="14"/>
      <c r="AH235" s="15"/>
      <c r="AI235" s="14"/>
      <c r="AJ235" s="14"/>
      <c r="AK235" s="15"/>
      <c r="AL235" s="14"/>
      <c r="AM235" s="14"/>
      <c r="AN235" s="15"/>
      <c r="AO235" s="14"/>
      <c r="AP235" s="14"/>
      <c r="AQ235" s="15"/>
      <c r="AR235" s="14"/>
      <c r="AS235" s="14"/>
      <c r="AT235" s="15"/>
      <c r="AU235" s="14"/>
      <c r="AV235" s="14"/>
      <c r="AW235" s="15"/>
      <c r="AX235" s="14"/>
      <c r="AY235" s="14"/>
      <c r="AZ235" s="14"/>
      <c r="BA235" s="14">
        <v>234.2</v>
      </c>
      <c r="BB235" s="14">
        <v>91.339280000000002</v>
      </c>
      <c r="BC235" s="14">
        <f t="shared" si="167"/>
        <v>39.000546541417599</v>
      </c>
      <c r="BD235" s="14"/>
      <c r="BE235" s="14"/>
      <c r="BF235" s="15"/>
      <c r="BG235" s="14"/>
      <c r="BH235" s="14"/>
      <c r="BI235" s="15"/>
      <c r="BJ235" s="14"/>
      <c r="BK235" s="14"/>
      <c r="BL235" s="15"/>
      <c r="BM235" s="14"/>
      <c r="BN235" s="14"/>
      <c r="BO235" s="15"/>
      <c r="BP235" s="14"/>
      <c r="BQ235" s="14"/>
      <c r="BR235" s="15"/>
      <c r="BS235" s="14"/>
      <c r="BT235" s="14"/>
      <c r="BU235" s="15"/>
    </row>
    <row r="236" spans="1:73" s="12" customFormat="1" x14ac:dyDescent="0.25">
      <c r="A236" s="154" t="s">
        <v>613</v>
      </c>
      <c r="B236" s="50">
        <f t="shared" si="141"/>
        <v>93.7</v>
      </c>
      <c r="C236" s="50">
        <f t="shared" si="142"/>
        <v>31.089959999999998</v>
      </c>
      <c r="D236" s="14">
        <f t="shared" si="168"/>
        <v>33.180320170757732</v>
      </c>
      <c r="E236" s="14"/>
      <c r="F236" s="14"/>
      <c r="G236" s="15"/>
      <c r="H236" s="14"/>
      <c r="I236" s="14"/>
      <c r="J236" s="15"/>
      <c r="K236" s="14"/>
      <c r="L236" s="14"/>
      <c r="M236" s="15"/>
      <c r="N236" s="14"/>
      <c r="O236" s="14"/>
      <c r="P236" s="15"/>
      <c r="Q236" s="14"/>
      <c r="R236" s="14"/>
      <c r="S236" s="14"/>
      <c r="T236" s="14"/>
      <c r="U236" s="14"/>
      <c r="V236" s="15"/>
      <c r="W236" s="14"/>
      <c r="X236" s="14"/>
      <c r="Y236" s="15"/>
      <c r="Z236" s="14"/>
      <c r="AA236" s="14"/>
      <c r="AB236" s="15"/>
      <c r="AC236" s="14"/>
      <c r="AD236" s="14"/>
      <c r="AE236" s="14"/>
      <c r="AF236" s="14"/>
      <c r="AG236" s="14"/>
      <c r="AH236" s="15"/>
      <c r="AI236" s="14"/>
      <c r="AJ236" s="14"/>
      <c r="AK236" s="15"/>
      <c r="AL236" s="14"/>
      <c r="AM236" s="14"/>
      <c r="AN236" s="15"/>
      <c r="AO236" s="14"/>
      <c r="AP236" s="14"/>
      <c r="AQ236" s="15"/>
      <c r="AR236" s="14"/>
      <c r="AS236" s="14"/>
      <c r="AT236" s="15"/>
      <c r="AU236" s="14"/>
      <c r="AV236" s="14"/>
      <c r="AW236" s="15"/>
      <c r="AX236" s="14"/>
      <c r="AY236" s="14"/>
      <c r="AZ236" s="14"/>
      <c r="BA236" s="14">
        <v>93.7</v>
      </c>
      <c r="BB236" s="14">
        <v>31.089959999999998</v>
      </c>
      <c r="BC236" s="14">
        <f t="shared" si="167"/>
        <v>33.180320170757732</v>
      </c>
      <c r="BD236" s="14"/>
      <c r="BE236" s="14"/>
      <c r="BF236" s="15"/>
      <c r="BG236" s="14"/>
      <c r="BH236" s="14"/>
      <c r="BI236" s="15"/>
      <c r="BJ236" s="14"/>
      <c r="BK236" s="14"/>
      <c r="BL236" s="15"/>
      <c r="BM236" s="14"/>
      <c r="BN236" s="14"/>
      <c r="BO236" s="15"/>
      <c r="BP236" s="14"/>
      <c r="BQ236" s="14"/>
      <c r="BR236" s="15"/>
      <c r="BS236" s="14"/>
      <c r="BT236" s="14"/>
      <c r="BU236" s="15"/>
    </row>
    <row r="237" spans="1:73" s="12" customFormat="1" x14ac:dyDescent="0.25">
      <c r="A237" s="154" t="s">
        <v>420</v>
      </c>
      <c r="B237" s="50">
        <f t="shared" si="141"/>
        <v>93.7</v>
      </c>
      <c r="C237" s="50">
        <f t="shared" si="142"/>
        <v>35.310400000000001</v>
      </c>
      <c r="D237" s="14">
        <f t="shared" si="168"/>
        <v>37.68452508004269</v>
      </c>
      <c r="E237" s="14"/>
      <c r="F237" s="14"/>
      <c r="G237" s="15"/>
      <c r="H237" s="14"/>
      <c r="I237" s="14"/>
      <c r="J237" s="15"/>
      <c r="K237" s="14"/>
      <c r="L237" s="14"/>
      <c r="M237" s="15"/>
      <c r="N237" s="14"/>
      <c r="O237" s="14"/>
      <c r="P237" s="15"/>
      <c r="Q237" s="14"/>
      <c r="R237" s="14"/>
      <c r="S237" s="14"/>
      <c r="T237" s="14"/>
      <c r="U237" s="14"/>
      <c r="V237" s="15"/>
      <c r="W237" s="14"/>
      <c r="X237" s="14"/>
      <c r="Y237" s="15"/>
      <c r="Z237" s="14"/>
      <c r="AA237" s="14"/>
      <c r="AB237" s="15"/>
      <c r="AC237" s="14"/>
      <c r="AD237" s="14"/>
      <c r="AE237" s="14"/>
      <c r="AF237" s="14"/>
      <c r="AG237" s="14"/>
      <c r="AH237" s="15"/>
      <c r="AI237" s="14"/>
      <c r="AJ237" s="14"/>
      <c r="AK237" s="15"/>
      <c r="AL237" s="14"/>
      <c r="AM237" s="14"/>
      <c r="AN237" s="15"/>
      <c r="AO237" s="14"/>
      <c r="AP237" s="14"/>
      <c r="AQ237" s="15"/>
      <c r="AR237" s="14"/>
      <c r="AS237" s="14"/>
      <c r="AT237" s="15"/>
      <c r="AU237" s="14"/>
      <c r="AV237" s="14"/>
      <c r="AW237" s="15"/>
      <c r="AX237" s="14"/>
      <c r="AY237" s="14"/>
      <c r="AZ237" s="14"/>
      <c r="BA237" s="14">
        <v>93.7</v>
      </c>
      <c r="BB237" s="14">
        <v>35.310400000000001</v>
      </c>
      <c r="BC237" s="14">
        <f t="shared" si="167"/>
        <v>37.68452508004269</v>
      </c>
      <c r="BD237" s="14"/>
      <c r="BE237" s="14"/>
      <c r="BF237" s="15"/>
      <c r="BG237" s="14"/>
      <c r="BH237" s="14"/>
      <c r="BI237" s="15"/>
      <c r="BJ237" s="14"/>
      <c r="BK237" s="14"/>
      <c r="BL237" s="15"/>
      <c r="BM237" s="14"/>
      <c r="BN237" s="14"/>
      <c r="BO237" s="15"/>
      <c r="BP237" s="14"/>
      <c r="BQ237" s="14"/>
      <c r="BR237" s="15"/>
      <c r="BS237" s="14"/>
      <c r="BT237" s="14"/>
      <c r="BU237" s="15"/>
    </row>
    <row r="238" spans="1:73" s="12" customFormat="1" x14ac:dyDescent="0.25">
      <c r="A238" s="154" t="s">
        <v>616</v>
      </c>
      <c r="B238" s="50">
        <f t="shared" si="141"/>
        <v>93.7</v>
      </c>
      <c r="C238" s="50">
        <f t="shared" si="142"/>
        <v>35.310400000000001</v>
      </c>
      <c r="D238" s="14">
        <f t="shared" si="168"/>
        <v>37.68452508004269</v>
      </c>
      <c r="E238" s="14"/>
      <c r="F238" s="14"/>
      <c r="G238" s="15"/>
      <c r="H238" s="14"/>
      <c r="I238" s="14"/>
      <c r="J238" s="15"/>
      <c r="K238" s="14"/>
      <c r="L238" s="14"/>
      <c r="M238" s="15"/>
      <c r="N238" s="14"/>
      <c r="O238" s="14"/>
      <c r="P238" s="15"/>
      <c r="Q238" s="14"/>
      <c r="R238" s="14"/>
      <c r="S238" s="14"/>
      <c r="T238" s="14"/>
      <c r="U238" s="14"/>
      <c r="V238" s="15"/>
      <c r="W238" s="14"/>
      <c r="X238" s="14"/>
      <c r="Y238" s="15"/>
      <c r="Z238" s="14"/>
      <c r="AA238" s="14"/>
      <c r="AB238" s="15"/>
      <c r="AC238" s="14"/>
      <c r="AD238" s="14"/>
      <c r="AE238" s="14"/>
      <c r="AF238" s="14"/>
      <c r="AG238" s="14"/>
      <c r="AH238" s="15"/>
      <c r="AI238" s="14"/>
      <c r="AJ238" s="14"/>
      <c r="AK238" s="15"/>
      <c r="AL238" s="14"/>
      <c r="AM238" s="14"/>
      <c r="AN238" s="15"/>
      <c r="AO238" s="14"/>
      <c r="AP238" s="14"/>
      <c r="AQ238" s="15"/>
      <c r="AR238" s="14"/>
      <c r="AS238" s="14"/>
      <c r="AT238" s="15"/>
      <c r="AU238" s="14"/>
      <c r="AV238" s="14"/>
      <c r="AW238" s="15"/>
      <c r="AX238" s="14"/>
      <c r="AY238" s="14"/>
      <c r="AZ238" s="14"/>
      <c r="BA238" s="14">
        <v>93.7</v>
      </c>
      <c r="BB238" s="14">
        <v>35.310400000000001</v>
      </c>
      <c r="BC238" s="14">
        <f t="shared" si="167"/>
        <v>37.68452508004269</v>
      </c>
      <c r="BD238" s="14"/>
      <c r="BE238" s="14"/>
      <c r="BF238" s="15"/>
      <c r="BG238" s="14"/>
      <c r="BH238" s="14"/>
      <c r="BI238" s="15"/>
      <c r="BJ238" s="14"/>
      <c r="BK238" s="14"/>
      <c r="BL238" s="15"/>
      <c r="BM238" s="14"/>
      <c r="BN238" s="14"/>
      <c r="BO238" s="15"/>
      <c r="BP238" s="14"/>
      <c r="BQ238" s="14"/>
      <c r="BR238" s="15"/>
      <c r="BS238" s="14"/>
      <c r="BT238" s="14"/>
      <c r="BU238" s="15"/>
    </row>
    <row r="239" spans="1:73" s="12" customFormat="1" x14ac:dyDescent="0.25">
      <c r="A239" s="154" t="s">
        <v>615</v>
      </c>
      <c r="B239" s="50">
        <f t="shared" si="141"/>
        <v>234.2</v>
      </c>
      <c r="C239" s="50">
        <f t="shared" si="142"/>
        <v>114.60902</v>
      </c>
      <c r="D239" s="14">
        <f t="shared" si="168"/>
        <v>48.936387702818109</v>
      </c>
      <c r="E239" s="14"/>
      <c r="F239" s="14"/>
      <c r="G239" s="15"/>
      <c r="H239" s="14"/>
      <c r="I239" s="14"/>
      <c r="J239" s="15"/>
      <c r="K239" s="14"/>
      <c r="L239" s="14"/>
      <c r="M239" s="15"/>
      <c r="N239" s="14"/>
      <c r="O239" s="14"/>
      <c r="P239" s="15"/>
      <c r="Q239" s="14"/>
      <c r="R239" s="14"/>
      <c r="S239" s="14"/>
      <c r="T239" s="14"/>
      <c r="U239" s="14"/>
      <c r="V239" s="15"/>
      <c r="W239" s="14"/>
      <c r="X239" s="14"/>
      <c r="Y239" s="15"/>
      <c r="Z239" s="14"/>
      <c r="AA239" s="14"/>
      <c r="AB239" s="15"/>
      <c r="AC239" s="14"/>
      <c r="AD239" s="14"/>
      <c r="AE239" s="14"/>
      <c r="AF239" s="14"/>
      <c r="AG239" s="14"/>
      <c r="AH239" s="15"/>
      <c r="AI239" s="14"/>
      <c r="AJ239" s="14"/>
      <c r="AK239" s="15"/>
      <c r="AL239" s="14"/>
      <c r="AM239" s="14"/>
      <c r="AN239" s="15"/>
      <c r="AO239" s="14"/>
      <c r="AP239" s="14"/>
      <c r="AQ239" s="15"/>
      <c r="AR239" s="14"/>
      <c r="AS239" s="14"/>
      <c r="AT239" s="15"/>
      <c r="AU239" s="14"/>
      <c r="AV239" s="14"/>
      <c r="AW239" s="15"/>
      <c r="AX239" s="14"/>
      <c r="AY239" s="14"/>
      <c r="AZ239" s="14"/>
      <c r="BA239" s="14">
        <v>234.2</v>
      </c>
      <c r="BB239" s="14">
        <v>114.60902</v>
      </c>
      <c r="BC239" s="14">
        <f t="shared" si="167"/>
        <v>48.936387702818109</v>
      </c>
      <c r="BD239" s="14"/>
      <c r="BE239" s="14"/>
      <c r="BF239" s="15"/>
      <c r="BG239" s="14"/>
      <c r="BH239" s="14"/>
      <c r="BI239" s="15"/>
      <c r="BJ239" s="14"/>
      <c r="BK239" s="14"/>
      <c r="BL239" s="15"/>
      <c r="BM239" s="14"/>
      <c r="BN239" s="14"/>
      <c r="BO239" s="15"/>
      <c r="BP239" s="14"/>
      <c r="BQ239" s="14"/>
      <c r="BR239" s="15"/>
      <c r="BS239" s="14"/>
      <c r="BT239" s="14"/>
      <c r="BU239" s="15"/>
    </row>
    <row r="240" spans="1:73" s="28" customFormat="1" ht="31.5" x14ac:dyDescent="0.25">
      <c r="A240" s="78" t="s">
        <v>402</v>
      </c>
      <c r="B240" s="81">
        <f t="shared" si="141"/>
        <v>231404.09999999992</v>
      </c>
      <c r="C240" s="81">
        <f t="shared" si="142"/>
        <v>124239.77120999999</v>
      </c>
      <c r="D240" s="84">
        <f t="shared" ref="D240" si="169">C240/B240*100</f>
        <v>53.689528927966293</v>
      </c>
      <c r="E240" s="84">
        <f>SUM(E241:E252)</f>
        <v>1034.3</v>
      </c>
      <c r="F240" s="84">
        <f t="shared" ref="F240:BN240" si="170">SUM(F241:F252)</f>
        <v>218.11799999999999</v>
      </c>
      <c r="G240" s="84">
        <f t="shared" si="145"/>
        <v>21.088465628927779</v>
      </c>
      <c r="H240" s="84">
        <f t="shared" si="170"/>
        <v>178.8</v>
      </c>
      <c r="I240" s="84">
        <f t="shared" si="170"/>
        <v>50.792499999999997</v>
      </c>
      <c r="J240" s="84">
        <f t="shared" si="146"/>
        <v>28.407438478747199</v>
      </c>
      <c r="K240" s="84">
        <f t="shared" si="170"/>
        <v>4352</v>
      </c>
      <c r="L240" s="84">
        <f t="shared" si="170"/>
        <v>1339.9994099999999</v>
      </c>
      <c r="M240" s="84">
        <f t="shared" si="147"/>
        <v>30.790427619485293</v>
      </c>
      <c r="N240" s="84">
        <f t="shared" si="170"/>
        <v>46431.199999999997</v>
      </c>
      <c r="O240" s="84">
        <f t="shared" si="170"/>
        <v>17174.28659</v>
      </c>
      <c r="P240" s="84">
        <f t="shared" si="136"/>
        <v>36.988676988748949</v>
      </c>
      <c r="Q240" s="84">
        <f t="shared" si="170"/>
        <v>263.60000000000002</v>
      </c>
      <c r="R240" s="84">
        <f t="shared" si="170"/>
        <v>0</v>
      </c>
      <c r="S240" s="84">
        <f t="shared" si="39"/>
        <v>0</v>
      </c>
      <c r="T240" s="84">
        <f t="shared" si="170"/>
        <v>3799.7</v>
      </c>
      <c r="U240" s="84">
        <f t="shared" si="170"/>
        <v>1467.3579999999999</v>
      </c>
      <c r="V240" s="84">
        <f t="shared" si="148"/>
        <v>38.617732978919392</v>
      </c>
      <c r="W240" s="84">
        <f t="shared" si="170"/>
        <v>161.6</v>
      </c>
      <c r="X240" s="84">
        <f t="shared" si="170"/>
        <v>68.921539999999993</v>
      </c>
      <c r="Y240" s="84">
        <f t="shared" si="149"/>
        <v>42.649467821782174</v>
      </c>
      <c r="Z240" s="84">
        <f t="shared" si="170"/>
        <v>154481</v>
      </c>
      <c r="AA240" s="84">
        <f t="shared" si="170"/>
        <v>93464.630170000004</v>
      </c>
      <c r="AB240" s="84">
        <f t="shared" si="150"/>
        <v>60.502346676937627</v>
      </c>
      <c r="AC240" s="84">
        <f t="shared" si="170"/>
        <v>620.5</v>
      </c>
      <c r="AD240" s="84">
        <f t="shared" si="170"/>
        <v>280.23570000000001</v>
      </c>
      <c r="AE240" s="82">
        <f t="shared" si="151"/>
        <v>45.162884770346494</v>
      </c>
      <c r="AF240" s="84">
        <f t="shared" si="170"/>
        <v>35.4</v>
      </c>
      <c r="AG240" s="84">
        <f t="shared" si="170"/>
        <v>2.2804600000000002</v>
      </c>
      <c r="AH240" s="84">
        <f t="shared" si="152"/>
        <v>6.4419774011299449</v>
      </c>
      <c r="AI240" s="84">
        <f t="shared" si="170"/>
        <v>310.3</v>
      </c>
      <c r="AJ240" s="84">
        <f t="shared" si="170"/>
        <v>117.15121000000001</v>
      </c>
      <c r="AK240" s="84">
        <f t="shared" si="153"/>
        <v>37.754176603287142</v>
      </c>
      <c r="AL240" s="84">
        <f t="shared" si="170"/>
        <v>1651.8</v>
      </c>
      <c r="AM240" s="84">
        <f t="shared" si="170"/>
        <v>869.50952000000007</v>
      </c>
      <c r="AN240" s="84">
        <f t="shared" si="154"/>
        <v>52.640121080033907</v>
      </c>
      <c r="AO240" s="84">
        <f t="shared" si="170"/>
        <v>310.3</v>
      </c>
      <c r="AP240" s="84">
        <f t="shared" si="170"/>
        <v>118.82557000000001</v>
      </c>
      <c r="AQ240" s="84">
        <f t="shared" si="155"/>
        <v>38.293770544634228</v>
      </c>
      <c r="AR240" s="84">
        <f t="shared" si="170"/>
        <v>310.3</v>
      </c>
      <c r="AS240" s="84">
        <f t="shared" si="170"/>
        <v>140.53025</v>
      </c>
      <c r="AT240" s="84">
        <f t="shared" si="156"/>
        <v>45.288511118272638</v>
      </c>
      <c r="AU240" s="84">
        <f t="shared" si="170"/>
        <v>862.4</v>
      </c>
      <c r="AV240" s="84">
        <f t="shared" si="170"/>
        <v>431.4</v>
      </c>
      <c r="AW240" s="84">
        <f t="shared" si="157"/>
        <v>50.023191094619669</v>
      </c>
      <c r="AX240" s="84">
        <f t="shared" si="170"/>
        <v>0</v>
      </c>
      <c r="AY240" s="84">
        <f t="shared" si="170"/>
        <v>0</v>
      </c>
      <c r="AZ240" s="84">
        <f t="shared" si="170"/>
        <v>0</v>
      </c>
      <c r="BA240" s="84">
        <f t="shared" si="170"/>
        <v>1405.4</v>
      </c>
      <c r="BB240" s="84">
        <f t="shared" si="170"/>
        <v>512.3965300000001</v>
      </c>
      <c r="BC240" s="82">
        <f t="shared" ref="BC240:BC252" si="171">BB240/BA240*100</f>
        <v>36.459124092784975</v>
      </c>
      <c r="BD240" s="84">
        <f t="shared" si="170"/>
        <v>310.3</v>
      </c>
      <c r="BE240" s="84">
        <f t="shared" si="170"/>
        <v>142.11469</v>
      </c>
      <c r="BF240" s="84">
        <f t="shared" si="159"/>
        <v>45.799126651627454</v>
      </c>
      <c r="BG240" s="84">
        <f t="shared" si="170"/>
        <v>310.3</v>
      </c>
      <c r="BH240" s="84">
        <f t="shared" si="170"/>
        <v>123.5921</v>
      </c>
      <c r="BI240" s="84">
        <f t="shared" si="160"/>
        <v>39.829874315178856</v>
      </c>
      <c r="BJ240" s="84">
        <f t="shared" si="170"/>
        <v>14344.2</v>
      </c>
      <c r="BK240" s="84">
        <f t="shared" si="170"/>
        <v>7717.6289699999998</v>
      </c>
      <c r="BL240" s="84">
        <f t="shared" si="31"/>
        <v>53.803132764462291</v>
      </c>
      <c r="BM240" s="84">
        <f t="shared" si="170"/>
        <v>230.7</v>
      </c>
      <c r="BN240" s="84">
        <f t="shared" si="170"/>
        <v>0</v>
      </c>
      <c r="BO240" s="84">
        <f t="shared" si="161"/>
        <v>0</v>
      </c>
      <c r="BP240" s="84"/>
      <c r="BQ240" s="84"/>
      <c r="BR240" s="84"/>
      <c r="BS240" s="84"/>
      <c r="BT240" s="84"/>
      <c r="BU240" s="84"/>
    </row>
    <row r="241" spans="1:73" s="12" customFormat="1" x14ac:dyDescent="0.25">
      <c r="A241" s="153" t="s">
        <v>400</v>
      </c>
      <c r="B241" s="50">
        <f t="shared" si="141"/>
        <v>229998.69999999992</v>
      </c>
      <c r="C241" s="50">
        <f t="shared" si="142"/>
        <v>123727.37467999999</v>
      </c>
      <c r="D241" s="15">
        <f t="shared" si="0"/>
        <v>53.794814788083599</v>
      </c>
      <c r="E241" s="15">
        <v>1034.3</v>
      </c>
      <c r="F241" s="15">
        <v>218.11799999999999</v>
      </c>
      <c r="G241" s="15">
        <f t="shared" si="145"/>
        <v>21.088465628927779</v>
      </c>
      <c r="H241" s="15">
        <v>178.8</v>
      </c>
      <c r="I241" s="15">
        <v>50.792499999999997</v>
      </c>
      <c r="J241" s="15">
        <f t="shared" si="146"/>
        <v>28.407438478747199</v>
      </c>
      <c r="K241" s="15">
        <v>4352</v>
      </c>
      <c r="L241" s="15">
        <v>1339.9994099999999</v>
      </c>
      <c r="M241" s="15">
        <f t="shared" si="147"/>
        <v>30.790427619485293</v>
      </c>
      <c r="N241" s="15">
        <v>46431.199999999997</v>
      </c>
      <c r="O241" s="15">
        <v>17174.28659</v>
      </c>
      <c r="P241" s="15">
        <f t="shared" si="136"/>
        <v>36.988676988748949</v>
      </c>
      <c r="Q241" s="15">
        <v>263.60000000000002</v>
      </c>
      <c r="R241" s="15"/>
      <c r="S241" s="15">
        <f t="shared" si="39"/>
        <v>0</v>
      </c>
      <c r="T241" s="15">
        <v>3799.7</v>
      </c>
      <c r="U241" s="15">
        <v>1467.3579999999999</v>
      </c>
      <c r="V241" s="15">
        <f t="shared" si="148"/>
        <v>38.617732978919392</v>
      </c>
      <c r="W241" s="15">
        <v>161.6</v>
      </c>
      <c r="X241" s="15">
        <v>68.921539999999993</v>
      </c>
      <c r="Y241" s="15">
        <f t="shared" si="149"/>
        <v>42.649467821782174</v>
      </c>
      <c r="Z241" s="15">
        <v>154481</v>
      </c>
      <c r="AA241" s="15">
        <v>93464.630170000004</v>
      </c>
      <c r="AB241" s="15">
        <f t="shared" si="150"/>
        <v>60.502346676937627</v>
      </c>
      <c r="AC241" s="15">
        <v>620.5</v>
      </c>
      <c r="AD241" s="15">
        <v>280.23570000000001</v>
      </c>
      <c r="AE241" s="14">
        <f t="shared" si="151"/>
        <v>45.162884770346494</v>
      </c>
      <c r="AF241" s="14">
        <v>35.4</v>
      </c>
      <c r="AG241" s="14">
        <v>2.2804600000000002</v>
      </c>
      <c r="AH241" s="15">
        <f t="shared" si="152"/>
        <v>6.4419774011299449</v>
      </c>
      <c r="AI241" s="15">
        <v>310.3</v>
      </c>
      <c r="AJ241" s="15">
        <v>117.15121000000001</v>
      </c>
      <c r="AK241" s="15">
        <f t="shared" si="153"/>
        <v>37.754176603287142</v>
      </c>
      <c r="AL241" s="15">
        <v>1651.8</v>
      </c>
      <c r="AM241" s="15">
        <v>869.50952000000007</v>
      </c>
      <c r="AN241" s="15">
        <f t="shared" si="154"/>
        <v>52.640121080033907</v>
      </c>
      <c r="AO241" s="15">
        <v>310.3</v>
      </c>
      <c r="AP241" s="15">
        <v>118.82557000000001</v>
      </c>
      <c r="AQ241" s="15">
        <f t="shared" si="155"/>
        <v>38.293770544634228</v>
      </c>
      <c r="AR241" s="15">
        <v>310.3</v>
      </c>
      <c r="AS241" s="15">
        <v>140.53025</v>
      </c>
      <c r="AT241" s="15">
        <f t="shared" si="156"/>
        <v>45.288511118272638</v>
      </c>
      <c r="AU241" s="15">
        <v>862.4</v>
      </c>
      <c r="AV241" s="15">
        <v>431.4</v>
      </c>
      <c r="AW241" s="15">
        <f t="shared" si="157"/>
        <v>50.023191094619669</v>
      </c>
      <c r="AX241" s="15"/>
      <c r="AY241" s="15"/>
      <c r="AZ241" s="15"/>
      <c r="BA241" s="15"/>
      <c r="BB241" s="15"/>
      <c r="BC241" s="14"/>
      <c r="BD241" s="15">
        <v>310.3</v>
      </c>
      <c r="BE241" s="15">
        <v>142.11469</v>
      </c>
      <c r="BF241" s="15">
        <f t="shared" si="159"/>
        <v>45.799126651627454</v>
      </c>
      <c r="BG241" s="15">
        <v>310.3</v>
      </c>
      <c r="BH241" s="15">
        <v>123.5921</v>
      </c>
      <c r="BI241" s="15">
        <f t="shared" si="160"/>
        <v>39.829874315178856</v>
      </c>
      <c r="BJ241" s="15">
        <v>14344.2</v>
      </c>
      <c r="BK241" s="15">
        <v>7717.6289699999998</v>
      </c>
      <c r="BL241" s="15">
        <f t="shared" si="31"/>
        <v>53.803132764462291</v>
      </c>
      <c r="BM241" s="15">
        <v>230.7</v>
      </c>
      <c r="BN241" s="15"/>
      <c r="BO241" s="15">
        <f t="shared" si="161"/>
        <v>0</v>
      </c>
      <c r="BP241" s="15"/>
      <c r="BQ241" s="15"/>
      <c r="BR241" s="15"/>
      <c r="BS241" s="15"/>
      <c r="BT241" s="15"/>
      <c r="BU241" s="15"/>
    </row>
    <row r="242" spans="1:73" s="12" customFormat="1" x14ac:dyDescent="0.25">
      <c r="A242" s="154" t="s">
        <v>617</v>
      </c>
      <c r="B242" s="50">
        <f t="shared" si="141"/>
        <v>93.7</v>
      </c>
      <c r="C242" s="50">
        <f t="shared" si="142"/>
        <v>34.811</v>
      </c>
      <c r="D242" s="14">
        <f t="shared" ref="D242:D252" si="172">C242/B242*100</f>
        <v>37.151547491995728</v>
      </c>
      <c r="E242" s="14"/>
      <c r="F242" s="14"/>
      <c r="G242" s="15"/>
      <c r="H242" s="14"/>
      <c r="I242" s="15"/>
      <c r="J242" s="15"/>
      <c r="K242" s="14"/>
      <c r="L242" s="15"/>
      <c r="M242" s="15"/>
      <c r="N242" s="15"/>
      <c r="O242" s="15"/>
      <c r="P242" s="15"/>
      <c r="Q242" s="14"/>
      <c r="R242" s="14"/>
      <c r="S242" s="15"/>
      <c r="T242" s="14"/>
      <c r="U242" s="14"/>
      <c r="V242" s="15"/>
      <c r="W242" s="14"/>
      <c r="X242" s="14"/>
      <c r="Y242" s="15"/>
      <c r="Z242" s="15"/>
      <c r="AA242" s="15"/>
      <c r="AB242" s="15"/>
      <c r="AC242" s="14"/>
      <c r="AD242" s="14"/>
      <c r="AE242" s="14"/>
      <c r="AF242" s="14"/>
      <c r="AG242" s="14"/>
      <c r="AH242" s="15"/>
      <c r="AI242" s="14"/>
      <c r="AJ242" s="14"/>
      <c r="AK242" s="15"/>
      <c r="AL242" s="14"/>
      <c r="AM242" s="14"/>
      <c r="AN242" s="15"/>
      <c r="AO242" s="14"/>
      <c r="AP242" s="14"/>
      <c r="AQ242" s="15"/>
      <c r="AR242" s="14"/>
      <c r="AS242" s="14"/>
      <c r="AT242" s="15"/>
      <c r="AU242" s="14"/>
      <c r="AV242" s="14"/>
      <c r="AW242" s="15"/>
      <c r="AX242" s="14"/>
      <c r="AY242" s="14"/>
      <c r="AZ242" s="14"/>
      <c r="BA242" s="14">
        <v>93.7</v>
      </c>
      <c r="BB242" s="14">
        <v>34.811</v>
      </c>
      <c r="BC242" s="14">
        <f t="shared" si="171"/>
        <v>37.151547491995728</v>
      </c>
      <c r="BD242" s="14"/>
      <c r="BE242" s="14"/>
      <c r="BF242" s="15"/>
      <c r="BG242" s="14"/>
      <c r="BH242" s="14"/>
      <c r="BI242" s="15"/>
      <c r="BJ242" s="14"/>
      <c r="BK242" s="14"/>
      <c r="BL242" s="14"/>
      <c r="BM242" s="14"/>
      <c r="BN242" s="14"/>
      <c r="BO242" s="15"/>
      <c r="BP242" s="14"/>
      <c r="BQ242" s="14"/>
      <c r="BR242" s="15"/>
      <c r="BS242" s="14"/>
      <c r="BT242" s="14"/>
      <c r="BU242" s="15"/>
    </row>
    <row r="243" spans="1:73" s="12" customFormat="1" x14ac:dyDescent="0.25">
      <c r="A243" s="154" t="s">
        <v>448</v>
      </c>
      <c r="B243" s="50">
        <f t="shared" si="141"/>
        <v>93.7</v>
      </c>
      <c r="C243" s="50">
        <f t="shared" si="142"/>
        <v>27.449450000000002</v>
      </c>
      <c r="D243" s="14">
        <f t="shared" si="172"/>
        <v>29.295037353255072</v>
      </c>
      <c r="E243" s="14"/>
      <c r="F243" s="14"/>
      <c r="G243" s="15"/>
      <c r="H243" s="14"/>
      <c r="I243" s="15"/>
      <c r="J243" s="15"/>
      <c r="K243" s="14"/>
      <c r="L243" s="15"/>
      <c r="M243" s="15"/>
      <c r="N243" s="15"/>
      <c r="O243" s="15"/>
      <c r="P243" s="15"/>
      <c r="Q243" s="14"/>
      <c r="R243" s="14"/>
      <c r="S243" s="15"/>
      <c r="T243" s="14"/>
      <c r="U243" s="14"/>
      <c r="V243" s="15"/>
      <c r="W243" s="14"/>
      <c r="X243" s="14"/>
      <c r="Y243" s="15"/>
      <c r="Z243" s="15"/>
      <c r="AA243" s="15"/>
      <c r="AB243" s="15"/>
      <c r="AC243" s="14"/>
      <c r="AD243" s="14"/>
      <c r="AE243" s="14"/>
      <c r="AF243" s="14"/>
      <c r="AG243" s="14"/>
      <c r="AH243" s="15"/>
      <c r="AI243" s="14"/>
      <c r="AJ243" s="14"/>
      <c r="AK243" s="15"/>
      <c r="AL243" s="14"/>
      <c r="AM243" s="14"/>
      <c r="AN243" s="15"/>
      <c r="AO243" s="14"/>
      <c r="AP243" s="14"/>
      <c r="AQ243" s="15"/>
      <c r="AR243" s="14"/>
      <c r="AS243" s="14"/>
      <c r="AT243" s="15"/>
      <c r="AU243" s="14"/>
      <c r="AV243" s="14"/>
      <c r="AW243" s="15"/>
      <c r="AX243" s="14"/>
      <c r="AY243" s="14"/>
      <c r="AZ243" s="14"/>
      <c r="BA243" s="14">
        <v>93.7</v>
      </c>
      <c r="BB243" s="14">
        <v>27.449450000000002</v>
      </c>
      <c r="BC243" s="14">
        <f t="shared" si="171"/>
        <v>29.295037353255072</v>
      </c>
      <c r="BD243" s="14"/>
      <c r="BE243" s="14"/>
      <c r="BF243" s="15"/>
      <c r="BG243" s="14"/>
      <c r="BH243" s="14"/>
      <c r="BI243" s="15"/>
      <c r="BJ243" s="14"/>
      <c r="BK243" s="14"/>
      <c r="BL243" s="14"/>
      <c r="BM243" s="14"/>
      <c r="BN243" s="14"/>
      <c r="BO243" s="15"/>
      <c r="BP243" s="14"/>
      <c r="BQ243" s="14"/>
      <c r="BR243" s="15"/>
      <c r="BS243" s="14"/>
      <c r="BT243" s="14"/>
      <c r="BU243" s="15"/>
    </row>
    <row r="244" spans="1:73" s="12" customFormat="1" x14ac:dyDescent="0.25">
      <c r="A244" s="154" t="s">
        <v>618</v>
      </c>
      <c r="B244" s="50">
        <f t="shared" si="141"/>
        <v>93.7</v>
      </c>
      <c r="C244" s="50">
        <f t="shared" si="142"/>
        <v>34.808999999999997</v>
      </c>
      <c r="D244" s="14">
        <f t="shared" si="172"/>
        <v>37.149413020277478</v>
      </c>
      <c r="E244" s="14"/>
      <c r="F244" s="14"/>
      <c r="G244" s="15"/>
      <c r="H244" s="14"/>
      <c r="I244" s="15"/>
      <c r="J244" s="15"/>
      <c r="K244" s="14"/>
      <c r="L244" s="15"/>
      <c r="M244" s="15"/>
      <c r="N244" s="15"/>
      <c r="O244" s="15"/>
      <c r="P244" s="15"/>
      <c r="Q244" s="14"/>
      <c r="R244" s="14"/>
      <c r="S244" s="15"/>
      <c r="T244" s="14"/>
      <c r="U244" s="14"/>
      <c r="V244" s="15"/>
      <c r="W244" s="14"/>
      <c r="X244" s="14"/>
      <c r="Y244" s="15"/>
      <c r="Z244" s="15"/>
      <c r="AA244" s="15"/>
      <c r="AB244" s="15"/>
      <c r="AC244" s="14"/>
      <c r="AD244" s="14"/>
      <c r="AE244" s="14"/>
      <c r="AF244" s="14"/>
      <c r="AG244" s="14"/>
      <c r="AH244" s="15"/>
      <c r="AI244" s="14"/>
      <c r="AJ244" s="14"/>
      <c r="AK244" s="15"/>
      <c r="AL244" s="14"/>
      <c r="AM244" s="14"/>
      <c r="AN244" s="15"/>
      <c r="AO244" s="14"/>
      <c r="AP244" s="14"/>
      <c r="AQ244" s="15"/>
      <c r="AR244" s="14"/>
      <c r="AS244" s="14"/>
      <c r="AT244" s="15"/>
      <c r="AU244" s="14"/>
      <c r="AV244" s="14"/>
      <c r="AW244" s="15"/>
      <c r="AX244" s="14"/>
      <c r="AY244" s="14"/>
      <c r="AZ244" s="14"/>
      <c r="BA244" s="14">
        <v>93.7</v>
      </c>
      <c r="BB244" s="14">
        <v>34.808999999999997</v>
      </c>
      <c r="BC244" s="14">
        <f t="shared" si="171"/>
        <v>37.149413020277478</v>
      </c>
      <c r="BD244" s="14"/>
      <c r="BE244" s="14"/>
      <c r="BF244" s="15"/>
      <c r="BG244" s="14"/>
      <c r="BH244" s="14"/>
      <c r="BI244" s="15"/>
      <c r="BJ244" s="14"/>
      <c r="BK244" s="14"/>
      <c r="BL244" s="14"/>
      <c r="BM244" s="14"/>
      <c r="BN244" s="14"/>
      <c r="BO244" s="15"/>
      <c r="BP244" s="14"/>
      <c r="BQ244" s="14"/>
      <c r="BR244" s="15"/>
      <c r="BS244" s="14"/>
      <c r="BT244" s="14"/>
      <c r="BU244" s="15"/>
    </row>
    <row r="245" spans="1:73" s="12" customFormat="1" x14ac:dyDescent="0.25">
      <c r="A245" s="154" t="s">
        <v>412</v>
      </c>
      <c r="B245" s="50">
        <f t="shared" si="141"/>
        <v>93.7</v>
      </c>
      <c r="C245" s="50">
        <f t="shared" si="142"/>
        <v>38.307110000000002</v>
      </c>
      <c r="D245" s="14">
        <f t="shared" si="172"/>
        <v>40.882721451440766</v>
      </c>
      <c r="E245" s="14"/>
      <c r="F245" s="14"/>
      <c r="G245" s="15"/>
      <c r="H245" s="14"/>
      <c r="I245" s="15"/>
      <c r="J245" s="15"/>
      <c r="K245" s="14"/>
      <c r="L245" s="15"/>
      <c r="M245" s="15"/>
      <c r="N245" s="15"/>
      <c r="O245" s="15"/>
      <c r="P245" s="15"/>
      <c r="Q245" s="14"/>
      <c r="R245" s="14"/>
      <c r="S245" s="15"/>
      <c r="T245" s="14"/>
      <c r="U245" s="14"/>
      <c r="V245" s="15"/>
      <c r="W245" s="14"/>
      <c r="X245" s="14"/>
      <c r="Y245" s="15"/>
      <c r="Z245" s="15"/>
      <c r="AA245" s="15"/>
      <c r="AB245" s="15"/>
      <c r="AC245" s="14"/>
      <c r="AD245" s="14"/>
      <c r="AE245" s="14"/>
      <c r="AF245" s="14"/>
      <c r="AG245" s="14"/>
      <c r="AH245" s="15"/>
      <c r="AI245" s="14"/>
      <c r="AJ245" s="14"/>
      <c r="AK245" s="15"/>
      <c r="AL245" s="14"/>
      <c r="AM245" s="14"/>
      <c r="AN245" s="15"/>
      <c r="AO245" s="14"/>
      <c r="AP245" s="14"/>
      <c r="AQ245" s="15"/>
      <c r="AR245" s="14"/>
      <c r="AS245" s="14"/>
      <c r="AT245" s="15"/>
      <c r="AU245" s="14"/>
      <c r="AV245" s="14"/>
      <c r="AW245" s="15"/>
      <c r="AX245" s="14"/>
      <c r="AY245" s="14"/>
      <c r="AZ245" s="14"/>
      <c r="BA245" s="14">
        <v>93.7</v>
      </c>
      <c r="BB245" s="14">
        <v>38.307110000000002</v>
      </c>
      <c r="BC245" s="14">
        <f t="shared" si="171"/>
        <v>40.882721451440766</v>
      </c>
      <c r="BD245" s="14"/>
      <c r="BE245" s="14"/>
      <c r="BF245" s="15"/>
      <c r="BG245" s="14"/>
      <c r="BH245" s="14"/>
      <c r="BI245" s="15"/>
      <c r="BJ245" s="14"/>
      <c r="BK245" s="14"/>
      <c r="BL245" s="14"/>
      <c r="BM245" s="14"/>
      <c r="BN245" s="14"/>
      <c r="BO245" s="15"/>
      <c r="BP245" s="14"/>
      <c r="BQ245" s="14"/>
      <c r="BR245" s="15"/>
      <c r="BS245" s="14"/>
      <c r="BT245" s="14"/>
      <c r="BU245" s="15"/>
    </row>
    <row r="246" spans="1:73" s="12" customFormat="1" x14ac:dyDescent="0.25">
      <c r="A246" s="154" t="s">
        <v>571</v>
      </c>
      <c r="B246" s="50">
        <f t="shared" si="141"/>
        <v>93.7</v>
      </c>
      <c r="C246" s="50">
        <f t="shared" si="142"/>
        <v>34.807000000000002</v>
      </c>
      <c r="D246" s="14">
        <f t="shared" si="172"/>
        <v>37.147278548559228</v>
      </c>
      <c r="E246" s="14"/>
      <c r="F246" s="14"/>
      <c r="G246" s="15"/>
      <c r="H246" s="14"/>
      <c r="I246" s="15"/>
      <c r="J246" s="15"/>
      <c r="K246" s="14"/>
      <c r="L246" s="15"/>
      <c r="M246" s="15"/>
      <c r="N246" s="15"/>
      <c r="O246" s="15"/>
      <c r="P246" s="15"/>
      <c r="Q246" s="14"/>
      <c r="R246" s="14"/>
      <c r="S246" s="15"/>
      <c r="T246" s="14"/>
      <c r="U246" s="14"/>
      <c r="V246" s="15"/>
      <c r="W246" s="14"/>
      <c r="X246" s="14"/>
      <c r="Y246" s="15"/>
      <c r="Z246" s="15"/>
      <c r="AA246" s="15"/>
      <c r="AB246" s="15"/>
      <c r="AC246" s="14"/>
      <c r="AD246" s="14"/>
      <c r="AE246" s="14"/>
      <c r="AF246" s="14"/>
      <c r="AG246" s="14"/>
      <c r="AH246" s="15"/>
      <c r="AI246" s="14"/>
      <c r="AJ246" s="14"/>
      <c r="AK246" s="15"/>
      <c r="AL246" s="14"/>
      <c r="AM246" s="14"/>
      <c r="AN246" s="15"/>
      <c r="AO246" s="14"/>
      <c r="AP246" s="14"/>
      <c r="AQ246" s="15"/>
      <c r="AR246" s="14"/>
      <c r="AS246" s="14"/>
      <c r="AT246" s="15"/>
      <c r="AU246" s="14"/>
      <c r="AV246" s="14"/>
      <c r="AW246" s="15"/>
      <c r="AX246" s="14"/>
      <c r="AY246" s="14"/>
      <c r="AZ246" s="14"/>
      <c r="BA246" s="14">
        <v>93.7</v>
      </c>
      <c r="BB246" s="14">
        <v>34.807000000000002</v>
      </c>
      <c r="BC246" s="14">
        <f t="shared" si="171"/>
        <v>37.147278548559228</v>
      </c>
      <c r="BD246" s="14"/>
      <c r="BE246" s="14"/>
      <c r="BF246" s="15"/>
      <c r="BG246" s="14"/>
      <c r="BH246" s="14"/>
      <c r="BI246" s="15"/>
      <c r="BJ246" s="14"/>
      <c r="BK246" s="14"/>
      <c r="BL246" s="14"/>
      <c r="BM246" s="14"/>
      <c r="BN246" s="14"/>
      <c r="BO246" s="15"/>
      <c r="BP246" s="14"/>
      <c r="BQ246" s="14"/>
      <c r="BR246" s="15"/>
      <c r="BS246" s="14"/>
      <c r="BT246" s="14"/>
      <c r="BU246" s="15"/>
    </row>
    <row r="247" spans="1:73" s="12" customFormat="1" x14ac:dyDescent="0.25">
      <c r="A247" s="154" t="s">
        <v>398</v>
      </c>
      <c r="B247" s="50">
        <f t="shared" si="141"/>
        <v>468.4</v>
      </c>
      <c r="C247" s="50">
        <f t="shared" si="142"/>
        <v>161.73236</v>
      </c>
      <c r="D247" s="14">
        <f t="shared" si="172"/>
        <v>34.528684884713925</v>
      </c>
      <c r="E247" s="14"/>
      <c r="F247" s="14"/>
      <c r="G247" s="15"/>
      <c r="H247" s="14"/>
      <c r="I247" s="15"/>
      <c r="J247" s="15"/>
      <c r="K247" s="14"/>
      <c r="L247" s="15"/>
      <c r="M247" s="15"/>
      <c r="N247" s="15"/>
      <c r="O247" s="15"/>
      <c r="P247" s="15"/>
      <c r="Q247" s="14"/>
      <c r="R247" s="14"/>
      <c r="S247" s="15"/>
      <c r="T247" s="14"/>
      <c r="U247" s="14"/>
      <c r="V247" s="15"/>
      <c r="W247" s="14"/>
      <c r="X247" s="14"/>
      <c r="Y247" s="15"/>
      <c r="Z247" s="15"/>
      <c r="AA247" s="15"/>
      <c r="AB247" s="15"/>
      <c r="AC247" s="14"/>
      <c r="AD247" s="14"/>
      <c r="AE247" s="14"/>
      <c r="AF247" s="14"/>
      <c r="AG247" s="14"/>
      <c r="AH247" s="15"/>
      <c r="AI247" s="14"/>
      <c r="AJ247" s="14"/>
      <c r="AK247" s="15"/>
      <c r="AL247" s="14"/>
      <c r="AM247" s="14"/>
      <c r="AN247" s="15"/>
      <c r="AO247" s="14"/>
      <c r="AP247" s="14"/>
      <c r="AQ247" s="15"/>
      <c r="AR247" s="14"/>
      <c r="AS247" s="14"/>
      <c r="AT247" s="15"/>
      <c r="AU247" s="14"/>
      <c r="AV247" s="14"/>
      <c r="AW247" s="15"/>
      <c r="AX247" s="14"/>
      <c r="AY247" s="14"/>
      <c r="AZ247" s="14"/>
      <c r="BA247" s="14">
        <v>468.4</v>
      </c>
      <c r="BB247" s="14">
        <v>161.73236</v>
      </c>
      <c r="BC247" s="14">
        <f t="shared" si="171"/>
        <v>34.528684884713925</v>
      </c>
      <c r="BD247" s="14"/>
      <c r="BE247" s="14"/>
      <c r="BF247" s="15"/>
      <c r="BG247" s="14"/>
      <c r="BH247" s="14"/>
      <c r="BI247" s="15"/>
      <c r="BJ247" s="14"/>
      <c r="BK247" s="14"/>
      <c r="BL247" s="14"/>
      <c r="BM247" s="14"/>
      <c r="BN247" s="14"/>
      <c r="BO247" s="15"/>
      <c r="BP247" s="14"/>
      <c r="BQ247" s="14"/>
      <c r="BR247" s="15"/>
      <c r="BS247" s="14"/>
      <c r="BT247" s="14"/>
      <c r="BU247" s="15"/>
    </row>
    <row r="248" spans="1:73" s="12" customFormat="1" x14ac:dyDescent="0.25">
      <c r="A248" s="154" t="s">
        <v>619</v>
      </c>
      <c r="B248" s="50">
        <f t="shared" si="141"/>
        <v>93.7</v>
      </c>
      <c r="C248" s="50">
        <f t="shared" si="142"/>
        <v>34.807000000000002</v>
      </c>
      <c r="D248" s="14">
        <f t="shared" si="172"/>
        <v>37.147278548559228</v>
      </c>
      <c r="E248" s="14"/>
      <c r="F248" s="14"/>
      <c r="G248" s="15"/>
      <c r="H248" s="14"/>
      <c r="I248" s="15"/>
      <c r="J248" s="15"/>
      <c r="K248" s="14"/>
      <c r="L248" s="15"/>
      <c r="M248" s="15"/>
      <c r="N248" s="15"/>
      <c r="O248" s="15"/>
      <c r="P248" s="15"/>
      <c r="Q248" s="14"/>
      <c r="R248" s="14"/>
      <c r="S248" s="15"/>
      <c r="T248" s="14"/>
      <c r="U248" s="14"/>
      <c r="V248" s="15"/>
      <c r="W248" s="14"/>
      <c r="X248" s="14"/>
      <c r="Y248" s="15"/>
      <c r="Z248" s="15"/>
      <c r="AA248" s="15"/>
      <c r="AB248" s="15"/>
      <c r="AC248" s="14"/>
      <c r="AD248" s="14"/>
      <c r="AE248" s="14"/>
      <c r="AF248" s="14"/>
      <c r="AG248" s="14"/>
      <c r="AH248" s="15"/>
      <c r="AI248" s="14"/>
      <c r="AJ248" s="14"/>
      <c r="AK248" s="15"/>
      <c r="AL248" s="14"/>
      <c r="AM248" s="14"/>
      <c r="AN248" s="15"/>
      <c r="AO248" s="14"/>
      <c r="AP248" s="14"/>
      <c r="AQ248" s="15"/>
      <c r="AR248" s="14"/>
      <c r="AS248" s="14"/>
      <c r="AT248" s="15"/>
      <c r="AU248" s="14"/>
      <c r="AV248" s="14"/>
      <c r="AW248" s="15"/>
      <c r="AX248" s="14"/>
      <c r="AY248" s="14"/>
      <c r="AZ248" s="14"/>
      <c r="BA248" s="14">
        <v>93.7</v>
      </c>
      <c r="BB248" s="14">
        <v>34.807000000000002</v>
      </c>
      <c r="BC248" s="14">
        <f t="shared" si="171"/>
        <v>37.147278548559228</v>
      </c>
      <c r="BD248" s="14"/>
      <c r="BE248" s="14"/>
      <c r="BF248" s="15"/>
      <c r="BG248" s="14"/>
      <c r="BH248" s="14"/>
      <c r="BI248" s="15"/>
      <c r="BJ248" s="14"/>
      <c r="BK248" s="14"/>
      <c r="BL248" s="14"/>
      <c r="BM248" s="14"/>
      <c r="BN248" s="14"/>
      <c r="BO248" s="15"/>
      <c r="BP248" s="14"/>
      <c r="BQ248" s="14"/>
      <c r="BR248" s="15"/>
      <c r="BS248" s="14"/>
      <c r="BT248" s="14"/>
      <c r="BU248" s="15"/>
    </row>
    <row r="249" spans="1:73" s="12" customFormat="1" x14ac:dyDescent="0.25">
      <c r="A249" s="154" t="s">
        <v>620</v>
      </c>
      <c r="B249" s="50">
        <f t="shared" si="141"/>
        <v>93.7</v>
      </c>
      <c r="C249" s="50">
        <f t="shared" si="142"/>
        <v>41.252609999999997</v>
      </c>
      <c r="D249" s="14">
        <f t="shared" si="172"/>
        <v>44.026264674493056</v>
      </c>
      <c r="E249" s="14"/>
      <c r="F249" s="14"/>
      <c r="G249" s="15"/>
      <c r="H249" s="14"/>
      <c r="I249" s="15"/>
      <c r="J249" s="15"/>
      <c r="K249" s="14"/>
      <c r="L249" s="15"/>
      <c r="M249" s="15"/>
      <c r="N249" s="15"/>
      <c r="O249" s="15"/>
      <c r="P249" s="15"/>
      <c r="Q249" s="14"/>
      <c r="R249" s="14"/>
      <c r="S249" s="15"/>
      <c r="T249" s="14"/>
      <c r="U249" s="14"/>
      <c r="V249" s="15"/>
      <c r="W249" s="14"/>
      <c r="X249" s="14"/>
      <c r="Y249" s="15"/>
      <c r="Z249" s="15"/>
      <c r="AA249" s="15"/>
      <c r="AB249" s="15"/>
      <c r="AC249" s="14"/>
      <c r="AD249" s="14"/>
      <c r="AE249" s="14"/>
      <c r="AF249" s="14"/>
      <c r="AG249" s="14"/>
      <c r="AH249" s="15"/>
      <c r="AI249" s="14"/>
      <c r="AJ249" s="14"/>
      <c r="AK249" s="15"/>
      <c r="AL249" s="14"/>
      <c r="AM249" s="14"/>
      <c r="AN249" s="15"/>
      <c r="AO249" s="14"/>
      <c r="AP249" s="14"/>
      <c r="AQ249" s="15"/>
      <c r="AR249" s="14"/>
      <c r="AS249" s="14"/>
      <c r="AT249" s="15"/>
      <c r="AU249" s="14"/>
      <c r="AV249" s="14"/>
      <c r="AW249" s="15"/>
      <c r="AX249" s="14"/>
      <c r="AY249" s="14"/>
      <c r="AZ249" s="14"/>
      <c r="BA249" s="14">
        <v>93.7</v>
      </c>
      <c r="BB249" s="14">
        <v>41.252609999999997</v>
      </c>
      <c r="BC249" s="14">
        <f t="shared" si="171"/>
        <v>44.026264674493056</v>
      </c>
      <c r="BD249" s="14"/>
      <c r="BE249" s="14"/>
      <c r="BF249" s="15"/>
      <c r="BG249" s="14"/>
      <c r="BH249" s="14"/>
      <c r="BI249" s="15"/>
      <c r="BJ249" s="14"/>
      <c r="BK249" s="14"/>
      <c r="BL249" s="14"/>
      <c r="BM249" s="14"/>
      <c r="BN249" s="14"/>
      <c r="BO249" s="15"/>
      <c r="BP249" s="14"/>
      <c r="BQ249" s="14"/>
      <c r="BR249" s="15"/>
      <c r="BS249" s="14"/>
      <c r="BT249" s="14"/>
      <c r="BU249" s="15"/>
    </row>
    <row r="250" spans="1:73" s="12" customFormat="1" x14ac:dyDescent="0.25">
      <c r="A250" s="154" t="s">
        <v>397</v>
      </c>
      <c r="B250" s="50">
        <f t="shared" si="141"/>
        <v>93.7</v>
      </c>
      <c r="C250" s="50">
        <f t="shared" si="142"/>
        <v>34.807000000000002</v>
      </c>
      <c r="D250" s="14">
        <f t="shared" si="172"/>
        <v>37.147278548559228</v>
      </c>
      <c r="E250" s="14"/>
      <c r="F250" s="14"/>
      <c r="G250" s="15"/>
      <c r="H250" s="14"/>
      <c r="I250" s="15"/>
      <c r="J250" s="15"/>
      <c r="K250" s="14"/>
      <c r="L250" s="15"/>
      <c r="M250" s="15"/>
      <c r="N250" s="15"/>
      <c r="O250" s="15"/>
      <c r="P250" s="15"/>
      <c r="Q250" s="14"/>
      <c r="R250" s="14"/>
      <c r="S250" s="15"/>
      <c r="T250" s="14"/>
      <c r="U250" s="14"/>
      <c r="V250" s="15"/>
      <c r="W250" s="14"/>
      <c r="X250" s="14"/>
      <c r="Y250" s="15"/>
      <c r="Z250" s="15"/>
      <c r="AA250" s="15"/>
      <c r="AB250" s="15"/>
      <c r="AC250" s="14"/>
      <c r="AD250" s="14"/>
      <c r="AE250" s="14"/>
      <c r="AF250" s="14"/>
      <c r="AG250" s="14"/>
      <c r="AH250" s="15"/>
      <c r="AI250" s="14"/>
      <c r="AJ250" s="14"/>
      <c r="AK250" s="15"/>
      <c r="AL250" s="14"/>
      <c r="AM250" s="14"/>
      <c r="AN250" s="15"/>
      <c r="AO250" s="14"/>
      <c r="AP250" s="14"/>
      <c r="AQ250" s="15"/>
      <c r="AR250" s="14"/>
      <c r="AS250" s="14"/>
      <c r="AT250" s="15"/>
      <c r="AU250" s="14"/>
      <c r="AV250" s="14"/>
      <c r="AW250" s="15"/>
      <c r="AX250" s="14"/>
      <c r="AY250" s="14"/>
      <c r="AZ250" s="14"/>
      <c r="BA250" s="14">
        <v>93.7</v>
      </c>
      <c r="BB250" s="14">
        <v>34.807000000000002</v>
      </c>
      <c r="BC250" s="14">
        <f t="shared" si="171"/>
        <v>37.147278548559228</v>
      </c>
      <c r="BD250" s="14"/>
      <c r="BE250" s="14"/>
      <c r="BF250" s="15"/>
      <c r="BG250" s="14"/>
      <c r="BH250" s="14"/>
      <c r="BI250" s="15"/>
      <c r="BJ250" s="14"/>
      <c r="BK250" s="14"/>
      <c r="BL250" s="14"/>
      <c r="BM250" s="14"/>
      <c r="BN250" s="14"/>
      <c r="BO250" s="15"/>
      <c r="BP250" s="14"/>
      <c r="BQ250" s="14"/>
      <c r="BR250" s="15"/>
      <c r="BS250" s="14"/>
      <c r="BT250" s="14"/>
      <c r="BU250" s="15"/>
    </row>
    <row r="251" spans="1:73" s="12" customFormat="1" x14ac:dyDescent="0.25">
      <c r="A251" s="154" t="s">
        <v>621</v>
      </c>
      <c r="B251" s="50">
        <f t="shared" si="141"/>
        <v>93.7</v>
      </c>
      <c r="C251" s="50">
        <f t="shared" si="142"/>
        <v>34.807000000000002</v>
      </c>
      <c r="D251" s="14">
        <f t="shared" si="172"/>
        <v>37.147278548559228</v>
      </c>
      <c r="E251" s="14"/>
      <c r="F251" s="14"/>
      <c r="G251" s="15"/>
      <c r="H251" s="14"/>
      <c r="I251" s="15"/>
      <c r="J251" s="15"/>
      <c r="K251" s="14"/>
      <c r="L251" s="15"/>
      <c r="M251" s="15"/>
      <c r="N251" s="15"/>
      <c r="O251" s="15"/>
      <c r="P251" s="15"/>
      <c r="Q251" s="14"/>
      <c r="R251" s="14"/>
      <c r="S251" s="15"/>
      <c r="T251" s="14"/>
      <c r="U251" s="14"/>
      <c r="V251" s="15"/>
      <c r="W251" s="14"/>
      <c r="X251" s="14"/>
      <c r="Y251" s="15"/>
      <c r="Z251" s="15"/>
      <c r="AA251" s="15"/>
      <c r="AB251" s="15"/>
      <c r="AC251" s="14"/>
      <c r="AD251" s="14"/>
      <c r="AE251" s="14"/>
      <c r="AF251" s="14"/>
      <c r="AG251" s="14"/>
      <c r="AH251" s="15"/>
      <c r="AI251" s="14"/>
      <c r="AJ251" s="14"/>
      <c r="AK251" s="15"/>
      <c r="AL251" s="14"/>
      <c r="AM251" s="14"/>
      <c r="AN251" s="15"/>
      <c r="AO251" s="14"/>
      <c r="AP251" s="14"/>
      <c r="AQ251" s="15"/>
      <c r="AR251" s="14"/>
      <c r="AS251" s="14"/>
      <c r="AT251" s="15"/>
      <c r="AU251" s="14"/>
      <c r="AV251" s="14"/>
      <c r="AW251" s="15"/>
      <c r="AX251" s="14"/>
      <c r="AY251" s="14"/>
      <c r="AZ251" s="14"/>
      <c r="BA251" s="14">
        <v>93.7</v>
      </c>
      <c r="BB251" s="14">
        <v>34.807000000000002</v>
      </c>
      <c r="BC251" s="14">
        <f t="shared" si="171"/>
        <v>37.147278548559228</v>
      </c>
      <c r="BD251" s="14"/>
      <c r="BE251" s="14"/>
      <c r="BF251" s="15"/>
      <c r="BG251" s="14"/>
      <c r="BH251" s="14"/>
      <c r="BI251" s="15"/>
      <c r="BJ251" s="14"/>
      <c r="BK251" s="14"/>
      <c r="BL251" s="14"/>
      <c r="BM251" s="14"/>
      <c r="BN251" s="14"/>
      <c r="BO251" s="15"/>
      <c r="BP251" s="14"/>
      <c r="BQ251" s="14"/>
      <c r="BR251" s="15"/>
      <c r="BS251" s="14"/>
      <c r="BT251" s="14"/>
      <c r="BU251" s="15"/>
    </row>
    <row r="252" spans="1:73" s="12" customFormat="1" x14ac:dyDescent="0.25">
      <c r="A252" s="154" t="s">
        <v>622</v>
      </c>
      <c r="B252" s="50">
        <f t="shared" si="141"/>
        <v>93.7</v>
      </c>
      <c r="C252" s="50">
        <f t="shared" si="142"/>
        <v>34.807000000000002</v>
      </c>
      <c r="D252" s="14">
        <f t="shared" si="172"/>
        <v>37.147278548559228</v>
      </c>
      <c r="E252" s="14"/>
      <c r="F252" s="14"/>
      <c r="G252" s="15"/>
      <c r="H252" s="14"/>
      <c r="I252" s="15"/>
      <c r="J252" s="15"/>
      <c r="K252" s="14"/>
      <c r="L252" s="15"/>
      <c r="M252" s="15"/>
      <c r="N252" s="15"/>
      <c r="O252" s="15"/>
      <c r="P252" s="15"/>
      <c r="Q252" s="14"/>
      <c r="R252" s="14"/>
      <c r="S252" s="15"/>
      <c r="T252" s="14"/>
      <c r="U252" s="14"/>
      <c r="V252" s="15"/>
      <c r="W252" s="14"/>
      <c r="X252" s="14"/>
      <c r="Y252" s="15"/>
      <c r="Z252" s="15"/>
      <c r="AA252" s="15"/>
      <c r="AB252" s="15"/>
      <c r="AC252" s="14"/>
      <c r="AD252" s="14"/>
      <c r="AE252" s="14"/>
      <c r="AF252" s="14"/>
      <c r="AG252" s="14"/>
      <c r="AH252" s="15"/>
      <c r="AI252" s="14"/>
      <c r="AJ252" s="14"/>
      <c r="AK252" s="15"/>
      <c r="AL252" s="14"/>
      <c r="AM252" s="14"/>
      <c r="AN252" s="15"/>
      <c r="AO252" s="14"/>
      <c r="AP252" s="14"/>
      <c r="AQ252" s="15"/>
      <c r="AR252" s="14"/>
      <c r="AS252" s="14"/>
      <c r="AT252" s="15"/>
      <c r="AU252" s="14"/>
      <c r="AV252" s="14"/>
      <c r="AW252" s="15"/>
      <c r="AX252" s="14"/>
      <c r="AY252" s="14"/>
      <c r="AZ252" s="14"/>
      <c r="BA252" s="14">
        <v>93.7</v>
      </c>
      <c r="BB252" s="14">
        <v>34.807000000000002</v>
      </c>
      <c r="BC252" s="14">
        <f t="shared" si="171"/>
        <v>37.147278548559228</v>
      </c>
      <c r="BD252" s="14"/>
      <c r="BE252" s="14"/>
      <c r="BF252" s="15"/>
      <c r="BG252" s="14"/>
      <c r="BH252" s="14"/>
      <c r="BI252" s="15"/>
      <c r="BJ252" s="14"/>
      <c r="BK252" s="14"/>
      <c r="BL252" s="14"/>
      <c r="BM252" s="14"/>
      <c r="BN252" s="14"/>
      <c r="BO252" s="15"/>
      <c r="BP252" s="14"/>
      <c r="BQ252" s="14"/>
      <c r="BR252" s="15"/>
      <c r="BS252" s="14"/>
      <c r="BT252" s="14"/>
      <c r="BU252" s="15"/>
    </row>
    <row r="253" spans="1:73" s="28" customFormat="1" ht="31.5" x14ac:dyDescent="0.25">
      <c r="A253" s="78" t="s">
        <v>435</v>
      </c>
      <c r="B253" s="81">
        <f t="shared" si="141"/>
        <v>196454.99999999991</v>
      </c>
      <c r="C253" s="81">
        <f t="shared" si="142"/>
        <v>119260.87939999999</v>
      </c>
      <c r="D253" s="84">
        <f t="shared" ref="D253" si="173">C253/B253*100</f>
        <v>60.706461734239411</v>
      </c>
      <c r="E253" s="82">
        <f>SUM(E254:E266)</f>
        <v>993.6</v>
      </c>
      <c r="F253" s="82">
        <f t="shared" ref="F253:BN253" si="174">SUM(F254:F266)</f>
        <v>438.20929999999998</v>
      </c>
      <c r="G253" s="84">
        <f t="shared" si="145"/>
        <v>44.103190418679546</v>
      </c>
      <c r="H253" s="82">
        <f t="shared" si="174"/>
        <v>143.69999999999999</v>
      </c>
      <c r="I253" s="84">
        <f t="shared" si="174"/>
        <v>51.928620000000002</v>
      </c>
      <c r="J253" s="84">
        <f t="shared" si="146"/>
        <v>36.136826722338213</v>
      </c>
      <c r="K253" s="82">
        <f t="shared" si="174"/>
        <v>3371.4</v>
      </c>
      <c r="L253" s="84">
        <f t="shared" si="174"/>
        <v>1292.88905</v>
      </c>
      <c r="M253" s="84">
        <f t="shared" si="147"/>
        <v>38.348729014652669</v>
      </c>
      <c r="N253" s="84">
        <f t="shared" si="174"/>
        <v>39088.300000000003</v>
      </c>
      <c r="O253" s="84">
        <f t="shared" si="174"/>
        <v>16897.72104</v>
      </c>
      <c r="P253" s="84">
        <f t="shared" si="136"/>
        <v>43.229613567231112</v>
      </c>
      <c r="Q253" s="82">
        <f t="shared" si="174"/>
        <v>263.60000000000002</v>
      </c>
      <c r="R253" s="82">
        <f t="shared" si="174"/>
        <v>0</v>
      </c>
      <c r="S253" s="84">
        <f t="shared" si="39"/>
        <v>0</v>
      </c>
      <c r="T253" s="82">
        <f t="shared" si="174"/>
        <v>4302.3999999999996</v>
      </c>
      <c r="U253" s="82">
        <f t="shared" si="174"/>
        <v>1259.76944</v>
      </c>
      <c r="V253" s="84">
        <f t="shared" si="148"/>
        <v>29.280621048716998</v>
      </c>
      <c r="W253" s="82">
        <f t="shared" si="174"/>
        <v>107.7</v>
      </c>
      <c r="X253" s="82">
        <f t="shared" si="174"/>
        <v>40.701550000000005</v>
      </c>
      <c r="Y253" s="84">
        <f t="shared" si="149"/>
        <v>37.791597028783663</v>
      </c>
      <c r="Z253" s="84">
        <f t="shared" si="174"/>
        <v>129622.7</v>
      </c>
      <c r="AA253" s="84">
        <f t="shared" si="174"/>
        <v>89327.013579999999</v>
      </c>
      <c r="AB253" s="84">
        <f t="shared" si="150"/>
        <v>68.913094373130633</v>
      </c>
      <c r="AC253" s="82">
        <f t="shared" si="174"/>
        <v>310.3</v>
      </c>
      <c r="AD253" s="82">
        <f t="shared" si="174"/>
        <v>110.99834</v>
      </c>
      <c r="AE253" s="82">
        <f t="shared" si="151"/>
        <v>35.771298743151789</v>
      </c>
      <c r="AF253" s="82">
        <f t="shared" si="174"/>
        <v>0</v>
      </c>
      <c r="AG253" s="82">
        <f t="shared" si="174"/>
        <v>0</v>
      </c>
      <c r="AH253" s="84"/>
      <c r="AI253" s="82">
        <f t="shared" si="174"/>
        <v>310.3</v>
      </c>
      <c r="AJ253" s="82">
        <f t="shared" si="174"/>
        <v>104.74525</v>
      </c>
      <c r="AK253" s="84">
        <f t="shared" si="153"/>
        <v>33.756123106670962</v>
      </c>
      <c r="AL253" s="82">
        <f t="shared" si="174"/>
        <v>557.4</v>
      </c>
      <c r="AM253" s="82">
        <f t="shared" si="174"/>
        <v>184.27917000000002</v>
      </c>
      <c r="AN253" s="84">
        <f t="shared" si="154"/>
        <v>33.060489773950493</v>
      </c>
      <c r="AO253" s="82">
        <f t="shared" si="174"/>
        <v>310.3</v>
      </c>
      <c r="AP253" s="82">
        <f t="shared" si="174"/>
        <v>133.29294000000002</v>
      </c>
      <c r="AQ253" s="84">
        <f t="shared" si="155"/>
        <v>42.956152110860465</v>
      </c>
      <c r="AR253" s="82">
        <f t="shared" si="174"/>
        <v>310.3</v>
      </c>
      <c r="AS253" s="82">
        <f t="shared" si="174"/>
        <v>100.23600999999999</v>
      </c>
      <c r="AT253" s="84">
        <f t="shared" si="156"/>
        <v>32.302935868514339</v>
      </c>
      <c r="AU253" s="82">
        <f t="shared" si="174"/>
        <v>494.8</v>
      </c>
      <c r="AV253" s="82">
        <f t="shared" si="174"/>
        <v>247.2</v>
      </c>
      <c r="AW253" s="84">
        <f t="shared" si="157"/>
        <v>49.95957962813258</v>
      </c>
      <c r="AX253" s="82">
        <f t="shared" si="174"/>
        <v>0</v>
      </c>
      <c r="AY253" s="82">
        <f t="shared" si="174"/>
        <v>0</v>
      </c>
      <c r="AZ253" s="82">
        <f t="shared" si="174"/>
        <v>0</v>
      </c>
      <c r="BA253" s="82">
        <f t="shared" si="174"/>
        <v>1264.9000000000003</v>
      </c>
      <c r="BB253" s="82">
        <f t="shared" si="174"/>
        <v>492.02136000000002</v>
      </c>
      <c r="BC253" s="82">
        <f t="shared" ref="BC253:BC255" si="175">BB253/BA253*100</f>
        <v>38.898044114159212</v>
      </c>
      <c r="BD253" s="82">
        <f t="shared" si="174"/>
        <v>310.3</v>
      </c>
      <c r="BE253" s="82">
        <f t="shared" si="174"/>
        <v>95.27891000000001</v>
      </c>
      <c r="BF253" s="84">
        <f t="shared" si="159"/>
        <v>30.705417338059942</v>
      </c>
      <c r="BG253" s="82">
        <f t="shared" si="174"/>
        <v>310.3</v>
      </c>
      <c r="BH253" s="82">
        <f t="shared" si="174"/>
        <v>119.24484</v>
      </c>
      <c r="BI253" s="84">
        <f t="shared" si="160"/>
        <v>38.428888172736059</v>
      </c>
      <c r="BJ253" s="82">
        <f t="shared" si="174"/>
        <v>14344.2</v>
      </c>
      <c r="BK253" s="82">
        <f t="shared" si="174"/>
        <v>8365.35</v>
      </c>
      <c r="BL253" s="84">
        <f t="shared" si="31"/>
        <v>58.318693269753631</v>
      </c>
      <c r="BM253" s="82">
        <f t="shared" si="174"/>
        <v>38.5</v>
      </c>
      <c r="BN253" s="82">
        <f t="shared" si="174"/>
        <v>0</v>
      </c>
      <c r="BO253" s="84">
        <f t="shared" si="161"/>
        <v>0</v>
      </c>
      <c r="BP253" s="82"/>
      <c r="BQ253" s="82"/>
      <c r="BR253" s="84"/>
      <c r="BS253" s="82"/>
      <c r="BT253" s="82"/>
      <c r="BU253" s="84"/>
    </row>
    <row r="254" spans="1:73" s="12" customFormat="1" ht="18" customHeight="1" x14ac:dyDescent="0.25">
      <c r="A254" s="153" t="s">
        <v>396</v>
      </c>
      <c r="B254" s="50">
        <f t="shared" si="141"/>
        <v>195190.09999999992</v>
      </c>
      <c r="C254" s="50">
        <f t="shared" si="142"/>
        <v>118768.85803999999</v>
      </c>
      <c r="D254" s="15">
        <f t="shared" si="0"/>
        <v>60.847787894980357</v>
      </c>
      <c r="E254" s="15">
        <v>993.6</v>
      </c>
      <c r="F254" s="15">
        <v>438.20929999999998</v>
      </c>
      <c r="G254" s="15">
        <f t="shared" si="145"/>
        <v>44.103190418679546</v>
      </c>
      <c r="H254" s="15">
        <v>143.69999999999999</v>
      </c>
      <c r="I254" s="15">
        <v>51.928620000000002</v>
      </c>
      <c r="J254" s="15">
        <f t="shared" si="146"/>
        <v>36.136826722338213</v>
      </c>
      <c r="K254" s="15">
        <v>3371.4</v>
      </c>
      <c r="L254" s="15">
        <v>1292.88905</v>
      </c>
      <c r="M254" s="15">
        <f t="shared" si="147"/>
        <v>38.348729014652669</v>
      </c>
      <c r="N254" s="15">
        <v>39088.300000000003</v>
      </c>
      <c r="O254" s="15">
        <v>16897.72104</v>
      </c>
      <c r="P254" s="15">
        <f t="shared" si="136"/>
        <v>43.229613567231112</v>
      </c>
      <c r="Q254" s="15">
        <v>263.60000000000002</v>
      </c>
      <c r="R254" s="15"/>
      <c r="S254" s="15">
        <f t="shared" si="39"/>
        <v>0</v>
      </c>
      <c r="T254" s="15">
        <v>4302.3999999999996</v>
      </c>
      <c r="U254" s="15">
        <v>1259.76944</v>
      </c>
      <c r="V254" s="15">
        <f t="shared" si="148"/>
        <v>29.280621048716998</v>
      </c>
      <c r="W254" s="15">
        <v>107.7</v>
      </c>
      <c r="X254" s="15">
        <v>40.701550000000005</v>
      </c>
      <c r="Y254" s="15">
        <f t="shared" si="149"/>
        <v>37.791597028783663</v>
      </c>
      <c r="Z254" s="15">
        <v>129622.7</v>
      </c>
      <c r="AA254" s="15">
        <v>89327.013579999999</v>
      </c>
      <c r="AB254" s="15">
        <f t="shared" si="150"/>
        <v>68.913094373130633</v>
      </c>
      <c r="AC254" s="15">
        <v>310.3</v>
      </c>
      <c r="AD254" s="15">
        <v>110.99834</v>
      </c>
      <c r="AE254" s="14">
        <f t="shared" si="151"/>
        <v>35.771298743151789</v>
      </c>
      <c r="AF254" s="14"/>
      <c r="AG254" s="15"/>
      <c r="AH254" s="15"/>
      <c r="AI254" s="15">
        <v>310.3</v>
      </c>
      <c r="AJ254" s="15">
        <v>104.74525</v>
      </c>
      <c r="AK254" s="15">
        <f t="shared" si="153"/>
        <v>33.756123106670962</v>
      </c>
      <c r="AL254" s="15">
        <v>557.4</v>
      </c>
      <c r="AM254" s="15">
        <v>184.27917000000002</v>
      </c>
      <c r="AN254" s="15">
        <f t="shared" si="154"/>
        <v>33.060489773950493</v>
      </c>
      <c r="AO254" s="15">
        <v>310.3</v>
      </c>
      <c r="AP254" s="15">
        <v>133.29294000000002</v>
      </c>
      <c r="AQ254" s="15">
        <f t="shared" si="155"/>
        <v>42.956152110860465</v>
      </c>
      <c r="AR254" s="15">
        <v>310.3</v>
      </c>
      <c r="AS254" s="15">
        <v>100.23600999999999</v>
      </c>
      <c r="AT254" s="15">
        <f t="shared" si="156"/>
        <v>32.302935868514339</v>
      </c>
      <c r="AU254" s="15">
        <v>494.8</v>
      </c>
      <c r="AV254" s="15">
        <v>247.2</v>
      </c>
      <c r="AW254" s="15">
        <f t="shared" si="157"/>
        <v>49.95957962813258</v>
      </c>
      <c r="AX254" s="15"/>
      <c r="AY254" s="15"/>
      <c r="AZ254" s="15"/>
      <c r="BA254" s="15"/>
      <c r="BB254" s="15"/>
      <c r="BC254" s="14"/>
      <c r="BD254" s="15">
        <v>310.3</v>
      </c>
      <c r="BE254" s="15">
        <v>95.27891000000001</v>
      </c>
      <c r="BF254" s="15">
        <f t="shared" si="159"/>
        <v>30.705417338059942</v>
      </c>
      <c r="BG254" s="15">
        <v>310.3</v>
      </c>
      <c r="BH254" s="15">
        <v>119.24484</v>
      </c>
      <c r="BI254" s="15">
        <f t="shared" si="160"/>
        <v>38.428888172736059</v>
      </c>
      <c r="BJ254" s="15">
        <v>14344.2</v>
      </c>
      <c r="BK254" s="15">
        <v>8365.35</v>
      </c>
      <c r="BL254" s="15">
        <f t="shared" si="31"/>
        <v>58.318693269753631</v>
      </c>
      <c r="BM254" s="15">
        <v>38.5</v>
      </c>
      <c r="BN254" s="15"/>
      <c r="BO254" s="15">
        <f t="shared" si="161"/>
        <v>0</v>
      </c>
      <c r="BP254" s="15"/>
      <c r="BQ254" s="15"/>
      <c r="BR254" s="15"/>
      <c r="BS254" s="15"/>
      <c r="BT254" s="15"/>
      <c r="BU254" s="15"/>
    </row>
    <row r="255" spans="1:73" s="12" customFormat="1" x14ac:dyDescent="0.25">
      <c r="A255" s="154" t="s">
        <v>424</v>
      </c>
      <c r="B255" s="50">
        <f t="shared" si="141"/>
        <v>93.7</v>
      </c>
      <c r="C255" s="50">
        <f t="shared" si="142"/>
        <v>30.869759999999999</v>
      </c>
      <c r="D255" s="14">
        <f t="shared" ref="D255:D266" si="176">C255/B255*100</f>
        <v>32.94531483457844</v>
      </c>
      <c r="E255" s="14"/>
      <c r="F255" s="14"/>
      <c r="G255" s="15"/>
      <c r="H255" s="14"/>
      <c r="I255" s="14"/>
      <c r="J255" s="15"/>
      <c r="K255" s="14"/>
      <c r="L255" s="14"/>
      <c r="M255" s="15"/>
      <c r="N255" s="14"/>
      <c r="O255" s="14"/>
      <c r="P255" s="15"/>
      <c r="Q255" s="14"/>
      <c r="R255" s="14"/>
      <c r="S255" s="14"/>
      <c r="T255" s="14"/>
      <c r="U255" s="14"/>
      <c r="V255" s="15"/>
      <c r="W255" s="14"/>
      <c r="X255" s="14"/>
      <c r="Y255" s="15"/>
      <c r="Z255" s="14"/>
      <c r="AA255" s="14"/>
      <c r="AB255" s="15"/>
      <c r="AC255" s="14"/>
      <c r="AD255" s="14"/>
      <c r="AE255" s="14"/>
      <c r="AF255" s="14"/>
      <c r="AG255" s="14"/>
      <c r="AH255" s="15"/>
      <c r="AI255" s="14"/>
      <c r="AJ255" s="14"/>
      <c r="AK255" s="15"/>
      <c r="AL255" s="14"/>
      <c r="AM255" s="14"/>
      <c r="AN255" s="15"/>
      <c r="AO255" s="14"/>
      <c r="AP255" s="14"/>
      <c r="AQ255" s="15"/>
      <c r="AR255" s="14"/>
      <c r="AS255" s="14"/>
      <c r="AT255" s="15"/>
      <c r="AU255" s="14"/>
      <c r="AV255" s="14"/>
      <c r="AW255" s="15"/>
      <c r="AX255" s="14"/>
      <c r="AY255" s="14"/>
      <c r="AZ255" s="14"/>
      <c r="BA255" s="14">
        <v>93.7</v>
      </c>
      <c r="BB255" s="14">
        <v>30.869759999999999</v>
      </c>
      <c r="BC255" s="14">
        <f t="shared" si="175"/>
        <v>32.94531483457844</v>
      </c>
      <c r="BD255" s="14"/>
      <c r="BE255" s="14"/>
      <c r="BF255" s="15"/>
      <c r="BG255" s="14"/>
      <c r="BH255" s="14"/>
      <c r="BI255" s="15"/>
      <c r="BJ255" s="14"/>
      <c r="BK255" s="14"/>
      <c r="BL255" s="15"/>
      <c r="BM255" s="14"/>
      <c r="BN255" s="14"/>
      <c r="BO255" s="15"/>
      <c r="BP255" s="14"/>
      <c r="BQ255" s="14"/>
      <c r="BR255" s="15"/>
      <c r="BS255" s="14"/>
      <c r="BT255" s="14"/>
      <c r="BU255" s="15"/>
    </row>
    <row r="256" spans="1:73" s="12" customFormat="1" x14ac:dyDescent="0.25">
      <c r="A256" s="154" t="s">
        <v>425</v>
      </c>
      <c r="B256" s="50">
        <f t="shared" si="141"/>
        <v>93.7</v>
      </c>
      <c r="C256" s="50">
        <f t="shared" si="142"/>
        <v>35.311140000000002</v>
      </c>
      <c r="D256" s="14">
        <f t="shared" si="176"/>
        <v>37.685314834578442</v>
      </c>
      <c r="E256" s="14"/>
      <c r="F256" s="14"/>
      <c r="G256" s="15"/>
      <c r="H256" s="14"/>
      <c r="I256" s="14"/>
      <c r="J256" s="15"/>
      <c r="K256" s="14"/>
      <c r="L256" s="14"/>
      <c r="M256" s="15"/>
      <c r="N256" s="14"/>
      <c r="O256" s="14"/>
      <c r="P256" s="15"/>
      <c r="Q256" s="14"/>
      <c r="R256" s="14"/>
      <c r="S256" s="14"/>
      <c r="T256" s="14"/>
      <c r="U256" s="14"/>
      <c r="V256" s="15"/>
      <c r="W256" s="14"/>
      <c r="X256" s="14"/>
      <c r="Y256" s="15"/>
      <c r="Z256" s="14"/>
      <c r="AA256" s="14"/>
      <c r="AB256" s="15"/>
      <c r="AC256" s="14"/>
      <c r="AD256" s="14"/>
      <c r="AE256" s="14"/>
      <c r="AF256" s="14"/>
      <c r="AG256" s="14"/>
      <c r="AH256" s="15"/>
      <c r="AI256" s="14"/>
      <c r="AJ256" s="14"/>
      <c r="AK256" s="15"/>
      <c r="AL256" s="14"/>
      <c r="AM256" s="14"/>
      <c r="AN256" s="15"/>
      <c r="AO256" s="14"/>
      <c r="AP256" s="14"/>
      <c r="AQ256" s="15"/>
      <c r="AR256" s="14"/>
      <c r="AS256" s="14"/>
      <c r="AT256" s="15"/>
      <c r="AU256" s="14"/>
      <c r="AV256" s="14"/>
      <c r="AW256" s="15"/>
      <c r="AX256" s="14"/>
      <c r="AY256" s="14"/>
      <c r="AZ256" s="14"/>
      <c r="BA256" s="14">
        <v>93.7</v>
      </c>
      <c r="BB256" s="14">
        <v>35.311140000000002</v>
      </c>
      <c r="BC256" s="14">
        <f t="shared" ref="BC256:BC267" si="177">BB256/BA256*100</f>
        <v>37.685314834578442</v>
      </c>
      <c r="BD256" s="14"/>
      <c r="BE256" s="14"/>
      <c r="BF256" s="15"/>
      <c r="BG256" s="14"/>
      <c r="BH256" s="14"/>
      <c r="BI256" s="15"/>
      <c r="BJ256" s="14"/>
      <c r="BK256" s="14"/>
      <c r="BL256" s="15"/>
      <c r="BM256" s="14"/>
      <c r="BN256" s="14"/>
      <c r="BO256" s="15"/>
      <c r="BP256" s="14"/>
      <c r="BQ256" s="14"/>
      <c r="BR256" s="15"/>
      <c r="BS256" s="14"/>
      <c r="BT256" s="14"/>
      <c r="BU256" s="15"/>
    </row>
    <row r="257" spans="1:73" s="12" customFormat="1" x14ac:dyDescent="0.25">
      <c r="A257" s="154" t="s">
        <v>426</v>
      </c>
      <c r="B257" s="50">
        <f t="shared" si="141"/>
        <v>93.7</v>
      </c>
      <c r="C257" s="50">
        <f t="shared" si="142"/>
        <v>35.311140000000002</v>
      </c>
      <c r="D257" s="14">
        <f t="shared" si="176"/>
        <v>37.685314834578442</v>
      </c>
      <c r="E257" s="14"/>
      <c r="F257" s="14"/>
      <c r="G257" s="15"/>
      <c r="H257" s="14"/>
      <c r="I257" s="14"/>
      <c r="J257" s="15"/>
      <c r="K257" s="14"/>
      <c r="L257" s="14"/>
      <c r="M257" s="15"/>
      <c r="N257" s="14"/>
      <c r="O257" s="14"/>
      <c r="P257" s="15"/>
      <c r="Q257" s="14"/>
      <c r="R257" s="14"/>
      <c r="S257" s="14"/>
      <c r="T257" s="14"/>
      <c r="U257" s="14"/>
      <c r="V257" s="15"/>
      <c r="W257" s="14"/>
      <c r="X257" s="14"/>
      <c r="Y257" s="15"/>
      <c r="Z257" s="14"/>
      <c r="AA257" s="14"/>
      <c r="AB257" s="15"/>
      <c r="AC257" s="14"/>
      <c r="AD257" s="14"/>
      <c r="AE257" s="14"/>
      <c r="AF257" s="14"/>
      <c r="AG257" s="14"/>
      <c r="AH257" s="15"/>
      <c r="AI257" s="14"/>
      <c r="AJ257" s="14"/>
      <c r="AK257" s="15"/>
      <c r="AL257" s="14"/>
      <c r="AM257" s="14"/>
      <c r="AN257" s="15"/>
      <c r="AO257" s="14"/>
      <c r="AP257" s="14"/>
      <c r="AQ257" s="15"/>
      <c r="AR257" s="14"/>
      <c r="AS257" s="14"/>
      <c r="AT257" s="15"/>
      <c r="AU257" s="14"/>
      <c r="AV257" s="14"/>
      <c r="AW257" s="15"/>
      <c r="AX257" s="14"/>
      <c r="AY257" s="14"/>
      <c r="AZ257" s="14"/>
      <c r="BA257" s="14">
        <v>93.7</v>
      </c>
      <c r="BB257" s="14">
        <v>35.311140000000002</v>
      </c>
      <c r="BC257" s="14">
        <f t="shared" si="177"/>
        <v>37.685314834578442</v>
      </c>
      <c r="BD257" s="14"/>
      <c r="BE257" s="14"/>
      <c r="BF257" s="15"/>
      <c r="BG257" s="14"/>
      <c r="BH257" s="14"/>
      <c r="BI257" s="15"/>
      <c r="BJ257" s="14"/>
      <c r="BK257" s="14"/>
      <c r="BL257" s="15"/>
      <c r="BM257" s="14"/>
      <c r="BN257" s="14"/>
      <c r="BO257" s="15"/>
      <c r="BP257" s="14"/>
      <c r="BQ257" s="14"/>
      <c r="BR257" s="15"/>
      <c r="BS257" s="14"/>
      <c r="BT257" s="14"/>
      <c r="BU257" s="15"/>
    </row>
    <row r="258" spans="1:73" s="12" customFormat="1" x14ac:dyDescent="0.25">
      <c r="A258" s="154" t="s">
        <v>427</v>
      </c>
      <c r="B258" s="50">
        <f t="shared" si="141"/>
        <v>93.7</v>
      </c>
      <c r="C258" s="50">
        <f t="shared" si="142"/>
        <v>35.413139999999999</v>
      </c>
      <c r="D258" s="14">
        <f t="shared" si="176"/>
        <v>37.794172892209176</v>
      </c>
      <c r="E258" s="14"/>
      <c r="F258" s="14"/>
      <c r="G258" s="15"/>
      <c r="H258" s="14"/>
      <c r="I258" s="14"/>
      <c r="J258" s="15"/>
      <c r="K258" s="14"/>
      <c r="L258" s="14"/>
      <c r="M258" s="15"/>
      <c r="N258" s="14"/>
      <c r="O258" s="14"/>
      <c r="P258" s="15"/>
      <c r="Q258" s="14"/>
      <c r="R258" s="14"/>
      <c r="S258" s="14"/>
      <c r="T258" s="14"/>
      <c r="U258" s="14"/>
      <c r="V258" s="15"/>
      <c r="W258" s="14"/>
      <c r="X258" s="14"/>
      <c r="Y258" s="15"/>
      <c r="Z258" s="14"/>
      <c r="AA258" s="14"/>
      <c r="AB258" s="15"/>
      <c r="AC258" s="14"/>
      <c r="AD258" s="14"/>
      <c r="AE258" s="14"/>
      <c r="AF258" s="14"/>
      <c r="AG258" s="14"/>
      <c r="AH258" s="15"/>
      <c r="AI258" s="14"/>
      <c r="AJ258" s="14"/>
      <c r="AK258" s="15"/>
      <c r="AL258" s="14"/>
      <c r="AM258" s="14"/>
      <c r="AN258" s="15"/>
      <c r="AO258" s="14"/>
      <c r="AP258" s="14"/>
      <c r="AQ258" s="15"/>
      <c r="AR258" s="14"/>
      <c r="AS258" s="14"/>
      <c r="AT258" s="15"/>
      <c r="AU258" s="14"/>
      <c r="AV258" s="14"/>
      <c r="AW258" s="15"/>
      <c r="AX258" s="14"/>
      <c r="AY258" s="14"/>
      <c r="AZ258" s="14"/>
      <c r="BA258" s="14">
        <v>93.7</v>
      </c>
      <c r="BB258" s="14">
        <v>35.413139999999999</v>
      </c>
      <c r="BC258" s="14">
        <f t="shared" si="177"/>
        <v>37.794172892209176</v>
      </c>
      <c r="BD258" s="14"/>
      <c r="BE258" s="14"/>
      <c r="BF258" s="15"/>
      <c r="BG258" s="14"/>
      <c r="BH258" s="14"/>
      <c r="BI258" s="15"/>
      <c r="BJ258" s="14"/>
      <c r="BK258" s="14"/>
      <c r="BL258" s="15"/>
      <c r="BM258" s="14"/>
      <c r="BN258" s="14"/>
      <c r="BO258" s="15"/>
      <c r="BP258" s="14"/>
      <c r="BQ258" s="14"/>
      <c r="BR258" s="15"/>
      <c r="BS258" s="14"/>
      <c r="BT258" s="14"/>
      <c r="BU258" s="15"/>
    </row>
    <row r="259" spans="1:73" s="12" customFormat="1" x14ac:dyDescent="0.25">
      <c r="A259" s="154" t="s">
        <v>428</v>
      </c>
      <c r="B259" s="50">
        <f t="shared" si="141"/>
        <v>93.7</v>
      </c>
      <c r="C259" s="50">
        <f t="shared" si="142"/>
        <v>36.188809999999997</v>
      </c>
      <c r="D259" s="14">
        <f t="shared" si="176"/>
        <v>38.621995731056558</v>
      </c>
      <c r="E259" s="14"/>
      <c r="F259" s="14"/>
      <c r="G259" s="15"/>
      <c r="H259" s="14"/>
      <c r="I259" s="14"/>
      <c r="J259" s="15"/>
      <c r="K259" s="14"/>
      <c r="L259" s="14"/>
      <c r="M259" s="15"/>
      <c r="N259" s="14"/>
      <c r="O259" s="14"/>
      <c r="P259" s="15"/>
      <c r="Q259" s="14"/>
      <c r="R259" s="14"/>
      <c r="S259" s="14"/>
      <c r="T259" s="14"/>
      <c r="U259" s="14"/>
      <c r="V259" s="15"/>
      <c r="W259" s="14"/>
      <c r="X259" s="14"/>
      <c r="Y259" s="15"/>
      <c r="Z259" s="14"/>
      <c r="AA259" s="14"/>
      <c r="AB259" s="15"/>
      <c r="AC259" s="14"/>
      <c r="AD259" s="14"/>
      <c r="AE259" s="14"/>
      <c r="AF259" s="14"/>
      <c r="AG259" s="14"/>
      <c r="AH259" s="15"/>
      <c r="AI259" s="14"/>
      <c r="AJ259" s="14"/>
      <c r="AK259" s="15"/>
      <c r="AL259" s="14"/>
      <c r="AM259" s="14"/>
      <c r="AN259" s="15"/>
      <c r="AO259" s="14"/>
      <c r="AP259" s="14"/>
      <c r="AQ259" s="15"/>
      <c r="AR259" s="14"/>
      <c r="AS259" s="14"/>
      <c r="AT259" s="15"/>
      <c r="AU259" s="14"/>
      <c r="AV259" s="14"/>
      <c r="AW259" s="15"/>
      <c r="AX259" s="14"/>
      <c r="AY259" s="14"/>
      <c r="AZ259" s="14"/>
      <c r="BA259" s="14">
        <v>93.7</v>
      </c>
      <c r="BB259" s="14">
        <v>36.188809999999997</v>
      </c>
      <c r="BC259" s="14">
        <f t="shared" si="177"/>
        <v>38.621995731056558</v>
      </c>
      <c r="BD259" s="14"/>
      <c r="BE259" s="14"/>
      <c r="BF259" s="15"/>
      <c r="BG259" s="14"/>
      <c r="BH259" s="14"/>
      <c r="BI259" s="15"/>
      <c r="BJ259" s="14"/>
      <c r="BK259" s="14"/>
      <c r="BL259" s="15"/>
      <c r="BM259" s="14"/>
      <c r="BN259" s="14"/>
      <c r="BO259" s="15"/>
      <c r="BP259" s="14"/>
      <c r="BQ259" s="14"/>
      <c r="BR259" s="15"/>
      <c r="BS259" s="14"/>
      <c r="BT259" s="14"/>
      <c r="BU259" s="15"/>
    </row>
    <row r="260" spans="1:73" s="12" customFormat="1" x14ac:dyDescent="0.25">
      <c r="A260" s="154" t="s">
        <v>429</v>
      </c>
      <c r="B260" s="50">
        <f t="shared" si="141"/>
        <v>93.7</v>
      </c>
      <c r="C260" s="50">
        <f t="shared" si="142"/>
        <v>35.311140000000002</v>
      </c>
      <c r="D260" s="14">
        <f t="shared" si="176"/>
        <v>37.685314834578442</v>
      </c>
      <c r="E260" s="14"/>
      <c r="F260" s="14"/>
      <c r="G260" s="15"/>
      <c r="H260" s="14"/>
      <c r="I260" s="14"/>
      <c r="J260" s="15"/>
      <c r="K260" s="14"/>
      <c r="L260" s="14"/>
      <c r="M260" s="15"/>
      <c r="N260" s="14"/>
      <c r="O260" s="14"/>
      <c r="P260" s="15"/>
      <c r="Q260" s="14"/>
      <c r="R260" s="14"/>
      <c r="S260" s="14"/>
      <c r="T260" s="14"/>
      <c r="U260" s="14"/>
      <c r="V260" s="15"/>
      <c r="W260" s="14"/>
      <c r="X260" s="14"/>
      <c r="Y260" s="15"/>
      <c r="Z260" s="14"/>
      <c r="AA260" s="14"/>
      <c r="AB260" s="15"/>
      <c r="AC260" s="14"/>
      <c r="AD260" s="14"/>
      <c r="AE260" s="14"/>
      <c r="AF260" s="14"/>
      <c r="AG260" s="14"/>
      <c r="AH260" s="15"/>
      <c r="AI260" s="14"/>
      <c r="AJ260" s="14"/>
      <c r="AK260" s="15"/>
      <c r="AL260" s="14"/>
      <c r="AM260" s="14"/>
      <c r="AN260" s="15"/>
      <c r="AO260" s="14"/>
      <c r="AP260" s="14"/>
      <c r="AQ260" s="15"/>
      <c r="AR260" s="14"/>
      <c r="AS260" s="14"/>
      <c r="AT260" s="15"/>
      <c r="AU260" s="14"/>
      <c r="AV260" s="14"/>
      <c r="AW260" s="15"/>
      <c r="AX260" s="14"/>
      <c r="AY260" s="14"/>
      <c r="AZ260" s="14"/>
      <c r="BA260" s="14">
        <v>93.7</v>
      </c>
      <c r="BB260" s="14">
        <v>35.311140000000002</v>
      </c>
      <c r="BC260" s="14">
        <f t="shared" si="177"/>
        <v>37.685314834578442</v>
      </c>
      <c r="BD260" s="14"/>
      <c r="BE260" s="14"/>
      <c r="BF260" s="15"/>
      <c r="BG260" s="14"/>
      <c r="BH260" s="14"/>
      <c r="BI260" s="15"/>
      <c r="BJ260" s="14"/>
      <c r="BK260" s="14"/>
      <c r="BL260" s="15"/>
      <c r="BM260" s="14"/>
      <c r="BN260" s="14"/>
      <c r="BO260" s="15"/>
      <c r="BP260" s="14"/>
      <c r="BQ260" s="14"/>
      <c r="BR260" s="15"/>
      <c r="BS260" s="14"/>
      <c r="BT260" s="14"/>
      <c r="BU260" s="15"/>
    </row>
    <row r="261" spans="1:73" s="12" customFormat="1" x14ac:dyDescent="0.25">
      <c r="A261" s="154" t="s">
        <v>332</v>
      </c>
      <c r="B261" s="50">
        <f t="shared" si="141"/>
        <v>93.7</v>
      </c>
      <c r="C261" s="50">
        <f t="shared" si="142"/>
        <v>35.311140000000002</v>
      </c>
      <c r="D261" s="14">
        <f t="shared" si="176"/>
        <v>37.685314834578442</v>
      </c>
      <c r="E261" s="14"/>
      <c r="F261" s="14"/>
      <c r="G261" s="15"/>
      <c r="H261" s="14"/>
      <c r="I261" s="14"/>
      <c r="J261" s="15"/>
      <c r="K261" s="14"/>
      <c r="L261" s="14"/>
      <c r="M261" s="15"/>
      <c r="N261" s="14"/>
      <c r="O261" s="14"/>
      <c r="P261" s="15"/>
      <c r="Q261" s="14"/>
      <c r="R261" s="14"/>
      <c r="S261" s="14"/>
      <c r="T261" s="14"/>
      <c r="U261" s="14"/>
      <c r="V261" s="15"/>
      <c r="W261" s="14"/>
      <c r="X261" s="14"/>
      <c r="Y261" s="15"/>
      <c r="Z261" s="14"/>
      <c r="AA261" s="14"/>
      <c r="AB261" s="15"/>
      <c r="AC261" s="14"/>
      <c r="AD261" s="14"/>
      <c r="AE261" s="14"/>
      <c r="AF261" s="14"/>
      <c r="AG261" s="14"/>
      <c r="AH261" s="15"/>
      <c r="AI261" s="14"/>
      <c r="AJ261" s="14"/>
      <c r="AK261" s="15"/>
      <c r="AL261" s="14"/>
      <c r="AM261" s="14"/>
      <c r="AN261" s="15"/>
      <c r="AO261" s="14"/>
      <c r="AP261" s="14"/>
      <c r="AQ261" s="15"/>
      <c r="AR261" s="14"/>
      <c r="AS261" s="14"/>
      <c r="AT261" s="15"/>
      <c r="AU261" s="14"/>
      <c r="AV261" s="14"/>
      <c r="AW261" s="15"/>
      <c r="AX261" s="14"/>
      <c r="AY261" s="14"/>
      <c r="AZ261" s="14"/>
      <c r="BA261" s="14">
        <v>93.7</v>
      </c>
      <c r="BB261" s="14">
        <v>35.311140000000002</v>
      </c>
      <c r="BC261" s="14">
        <f t="shared" si="177"/>
        <v>37.685314834578442</v>
      </c>
      <c r="BD261" s="14"/>
      <c r="BE261" s="14"/>
      <c r="BF261" s="15"/>
      <c r="BG261" s="14"/>
      <c r="BH261" s="14"/>
      <c r="BI261" s="15"/>
      <c r="BJ261" s="14"/>
      <c r="BK261" s="14"/>
      <c r="BL261" s="15"/>
      <c r="BM261" s="14"/>
      <c r="BN261" s="14"/>
      <c r="BO261" s="15"/>
      <c r="BP261" s="14"/>
      <c r="BQ261" s="14"/>
      <c r="BR261" s="15"/>
      <c r="BS261" s="14"/>
      <c r="BT261" s="14"/>
      <c r="BU261" s="15"/>
    </row>
    <row r="262" spans="1:73" s="12" customFormat="1" x14ac:dyDescent="0.25">
      <c r="A262" s="154" t="s">
        <v>430</v>
      </c>
      <c r="B262" s="50">
        <f t="shared" si="141"/>
        <v>93.7</v>
      </c>
      <c r="C262" s="50">
        <f t="shared" si="142"/>
        <v>37.489750000000001</v>
      </c>
      <c r="D262" s="14">
        <f t="shared" si="176"/>
        <v>40.010405549626462</v>
      </c>
      <c r="E262" s="14"/>
      <c r="F262" s="14"/>
      <c r="G262" s="15"/>
      <c r="H262" s="14"/>
      <c r="I262" s="14"/>
      <c r="J262" s="15"/>
      <c r="K262" s="14"/>
      <c r="L262" s="14"/>
      <c r="M262" s="15"/>
      <c r="N262" s="14"/>
      <c r="O262" s="14"/>
      <c r="P262" s="15"/>
      <c r="Q262" s="14"/>
      <c r="R262" s="14"/>
      <c r="S262" s="14"/>
      <c r="T262" s="14"/>
      <c r="U262" s="14"/>
      <c r="V262" s="15"/>
      <c r="W262" s="14"/>
      <c r="X262" s="14"/>
      <c r="Y262" s="15"/>
      <c r="Z262" s="14"/>
      <c r="AA262" s="14"/>
      <c r="AB262" s="15"/>
      <c r="AC262" s="14"/>
      <c r="AD262" s="14"/>
      <c r="AE262" s="14"/>
      <c r="AF262" s="14"/>
      <c r="AG262" s="14"/>
      <c r="AH262" s="15"/>
      <c r="AI262" s="14"/>
      <c r="AJ262" s="14"/>
      <c r="AK262" s="15"/>
      <c r="AL262" s="14"/>
      <c r="AM262" s="14"/>
      <c r="AN262" s="15"/>
      <c r="AO262" s="14"/>
      <c r="AP262" s="14"/>
      <c r="AQ262" s="15"/>
      <c r="AR262" s="14"/>
      <c r="AS262" s="14"/>
      <c r="AT262" s="15"/>
      <c r="AU262" s="14"/>
      <c r="AV262" s="14"/>
      <c r="AW262" s="15"/>
      <c r="AX262" s="14"/>
      <c r="AY262" s="14"/>
      <c r="AZ262" s="14"/>
      <c r="BA262" s="14">
        <v>93.7</v>
      </c>
      <c r="BB262" s="14">
        <v>37.489750000000001</v>
      </c>
      <c r="BC262" s="14">
        <f t="shared" si="177"/>
        <v>40.010405549626462</v>
      </c>
      <c r="BD262" s="14"/>
      <c r="BE262" s="14"/>
      <c r="BF262" s="15"/>
      <c r="BG262" s="14"/>
      <c r="BH262" s="14"/>
      <c r="BI262" s="15"/>
      <c r="BJ262" s="14"/>
      <c r="BK262" s="14"/>
      <c r="BL262" s="15"/>
      <c r="BM262" s="14"/>
      <c r="BN262" s="14"/>
      <c r="BO262" s="15"/>
      <c r="BP262" s="14"/>
      <c r="BQ262" s="14"/>
      <c r="BR262" s="15"/>
      <c r="BS262" s="14"/>
      <c r="BT262" s="14"/>
      <c r="BU262" s="15"/>
    </row>
    <row r="263" spans="1:73" s="12" customFormat="1" x14ac:dyDescent="0.25">
      <c r="A263" s="154" t="s">
        <v>431</v>
      </c>
      <c r="B263" s="50">
        <f t="shared" si="141"/>
        <v>234.2</v>
      </c>
      <c r="C263" s="50">
        <f t="shared" si="142"/>
        <v>99.931200000000004</v>
      </c>
      <c r="D263" s="14">
        <f t="shared" si="176"/>
        <v>42.669171648163967</v>
      </c>
      <c r="E263" s="14"/>
      <c r="F263" s="14"/>
      <c r="G263" s="15"/>
      <c r="H263" s="14"/>
      <c r="I263" s="14"/>
      <c r="J263" s="15"/>
      <c r="K263" s="14"/>
      <c r="L263" s="14"/>
      <c r="M263" s="15"/>
      <c r="N263" s="14"/>
      <c r="O263" s="14"/>
      <c r="P263" s="15"/>
      <c r="Q263" s="14"/>
      <c r="R263" s="14"/>
      <c r="S263" s="14"/>
      <c r="T263" s="14"/>
      <c r="U263" s="14"/>
      <c r="V263" s="15"/>
      <c r="W263" s="14"/>
      <c r="X263" s="14"/>
      <c r="Y263" s="15"/>
      <c r="Z263" s="14"/>
      <c r="AA263" s="14"/>
      <c r="AB263" s="15"/>
      <c r="AC263" s="14"/>
      <c r="AD263" s="14"/>
      <c r="AE263" s="14"/>
      <c r="AF263" s="14"/>
      <c r="AG263" s="14"/>
      <c r="AH263" s="15"/>
      <c r="AI263" s="14"/>
      <c r="AJ263" s="14"/>
      <c r="AK263" s="15"/>
      <c r="AL263" s="14"/>
      <c r="AM263" s="14"/>
      <c r="AN263" s="15"/>
      <c r="AO263" s="14"/>
      <c r="AP263" s="14"/>
      <c r="AQ263" s="15"/>
      <c r="AR263" s="14"/>
      <c r="AS263" s="14"/>
      <c r="AT263" s="15"/>
      <c r="AU263" s="14"/>
      <c r="AV263" s="14"/>
      <c r="AW263" s="15"/>
      <c r="AX263" s="14"/>
      <c r="AY263" s="14"/>
      <c r="AZ263" s="14"/>
      <c r="BA263" s="14">
        <v>234.2</v>
      </c>
      <c r="BB263" s="14">
        <v>99.931200000000004</v>
      </c>
      <c r="BC263" s="14">
        <f t="shared" si="177"/>
        <v>42.669171648163967</v>
      </c>
      <c r="BD263" s="14"/>
      <c r="BE263" s="14"/>
      <c r="BF263" s="15"/>
      <c r="BG263" s="14"/>
      <c r="BH263" s="14"/>
      <c r="BI263" s="15"/>
      <c r="BJ263" s="14"/>
      <c r="BK263" s="14"/>
      <c r="BL263" s="15"/>
      <c r="BM263" s="14"/>
      <c r="BN263" s="14"/>
      <c r="BO263" s="15"/>
      <c r="BP263" s="14"/>
      <c r="BQ263" s="14"/>
      <c r="BR263" s="15"/>
      <c r="BS263" s="14"/>
      <c r="BT263" s="14"/>
      <c r="BU263" s="15"/>
    </row>
    <row r="264" spans="1:73" s="12" customFormat="1" x14ac:dyDescent="0.25">
      <c r="A264" s="154" t="s">
        <v>432</v>
      </c>
      <c r="B264" s="50">
        <f t="shared" si="141"/>
        <v>93.7</v>
      </c>
      <c r="C264" s="50">
        <f t="shared" si="142"/>
        <v>35.311140000000002</v>
      </c>
      <c r="D264" s="14">
        <f t="shared" si="176"/>
        <v>37.685314834578442</v>
      </c>
      <c r="E264" s="14"/>
      <c r="F264" s="14"/>
      <c r="G264" s="15"/>
      <c r="H264" s="14"/>
      <c r="I264" s="14"/>
      <c r="J264" s="15"/>
      <c r="K264" s="14"/>
      <c r="L264" s="14"/>
      <c r="M264" s="15"/>
      <c r="N264" s="14"/>
      <c r="O264" s="14"/>
      <c r="P264" s="15"/>
      <c r="Q264" s="14"/>
      <c r="R264" s="14"/>
      <c r="S264" s="14"/>
      <c r="T264" s="14"/>
      <c r="U264" s="14"/>
      <c r="V264" s="15"/>
      <c r="W264" s="14"/>
      <c r="X264" s="14"/>
      <c r="Y264" s="15"/>
      <c r="Z264" s="14"/>
      <c r="AA264" s="14"/>
      <c r="AB264" s="15"/>
      <c r="AC264" s="14"/>
      <c r="AD264" s="14"/>
      <c r="AE264" s="14"/>
      <c r="AF264" s="14"/>
      <c r="AG264" s="14"/>
      <c r="AH264" s="15"/>
      <c r="AI264" s="14"/>
      <c r="AJ264" s="14"/>
      <c r="AK264" s="15"/>
      <c r="AL264" s="14"/>
      <c r="AM264" s="14"/>
      <c r="AN264" s="15"/>
      <c r="AO264" s="14"/>
      <c r="AP264" s="14"/>
      <c r="AQ264" s="15"/>
      <c r="AR264" s="14"/>
      <c r="AS264" s="14"/>
      <c r="AT264" s="15"/>
      <c r="AU264" s="14"/>
      <c r="AV264" s="14"/>
      <c r="AW264" s="15"/>
      <c r="AX264" s="14"/>
      <c r="AY264" s="14"/>
      <c r="AZ264" s="14"/>
      <c r="BA264" s="14">
        <v>93.7</v>
      </c>
      <c r="BB264" s="14">
        <v>35.311140000000002</v>
      </c>
      <c r="BC264" s="14">
        <f t="shared" si="177"/>
        <v>37.685314834578442</v>
      </c>
      <c r="BD264" s="14"/>
      <c r="BE264" s="14"/>
      <c r="BF264" s="15"/>
      <c r="BG264" s="14"/>
      <c r="BH264" s="14"/>
      <c r="BI264" s="15"/>
      <c r="BJ264" s="14"/>
      <c r="BK264" s="14"/>
      <c r="BL264" s="15"/>
      <c r="BM264" s="14"/>
      <c r="BN264" s="14"/>
      <c r="BO264" s="15"/>
      <c r="BP264" s="14"/>
      <c r="BQ264" s="14"/>
      <c r="BR264" s="15"/>
      <c r="BS264" s="14"/>
      <c r="BT264" s="14"/>
      <c r="BU264" s="15"/>
    </row>
    <row r="265" spans="1:73" s="12" customFormat="1" x14ac:dyDescent="0.25">
      <c r="A265" s="154" t="s">
        <v>433</v>
      </c>
      <c r="B265" s="50">
        <f t="shared" si="141"/>
        <v>93.7</v>
      </c>
      <c r="C265" s="50">
        <f t="shared" si="142"/>
        <v>40.261859999999999</v>
      </c>
      <c r="D265" s="14">
        <f t="shared" si="176"/>
        <v>42.968900747065099</v>
      </c>
      <c r="E265" s="14"/>
      <c r="F265" s="14"/>
      <c r="G265" s="15"/>
      <c r="H265" s="14"/>
      <c r="I265" s="14"/>
      <c r="J265" s="15"/>
      <c r="K265" s="14"/>
      <c r="L265" s="14"/>
      <c r="M265" s="15"/>
      <c r="N265" s="14"/>
      <c r="O265" s="14"/>
      <c r="P265" s="15"/>
      <c r="Q265" s="14"/>
      <c r="R265" s="14"/>
      <c r="S265" s="14"/>
      <c r="T265" s="14"/>
      <c r="U265" s="14"/>
      <c r="V265" s="15"/>
      <c r="W265" s="14"/>
      <c r="X265" s="14"/>
      <c r="Y265" s="15"/>
      <c r="Z265" s="14"/>
      <c r="AA265" s="14"/>
      <c r="AB265" s="15"/>
      <c r="AC265" s="14"/>
      <c r="AD265" s="14"/>
      <c r="AE265" s="14"/>
      <c r="AF265" s="14"/>
      <c r="AG265" s="14"/>
      <c r="AH265" s="15"/>
      <c r="AI265" s="14"/>
      <c r="AJ265" s="14"/>
      <c r="AK265" s="15"/>
      <c r="AL265" s="14"/>
      <c r="AM265" s="14"/>
      <c r="AN265" s="15"/>
      <c r="AO265" s="14"/>
      <c r="AP265" s="14"/>
      <c r="AQ265" s="15"/>
      <c r="AR265" s="14"/>
      <c r="AS265" s="14"/>
      <c r="AT265" s="15"/>
      <c r="AU265" s="14"/>
      <c r="AV265" s="14"/>
      <c r="AW265" s="15"/>
      <c r="AX265" s="14"/>
      <c r="AY265" s="14"/>
      <c r="AZ265" s="14"/>
      <c r="BA265" s="14">
        <v>93.7</v>
      </c>
      <c r="BB265" s="14">
        <v>40.261859999999999</v>
      </c>
      <c r="BC265" s="14">
        <f t="shared" si="177"/>
        <v>42.968900747065099</v>
      </c>
      <c r="BD265" s="14"/>
      <c r="BE265" s="14"/>
      <c r="BF265" s="15"/>
      <c r="BG265" s="14"/>
      <c r="BH265" s="14"/>
      <c r="BI265" s="15"/>
      <c r="BJ265" s="14"/>
      <c r="BK265" s="14"/>
      <c r="BL265" s="15"/>
      <c r="BM265" s="14"/>
      <c r="BN265" s="14"/>
      <c r="BO265" s="15"/>
      <c r="BP265" s="14"/>
      <c r="BQ265" s="14"/>
      <c r="BR265" s="15"/>
      <c r="BS265" s="14"/>
      <c r="BT265" s="14"/>
      <c r="BU265" s="15"/>
    </row>
    <row r="266" spans="1:73" s="12" customFormat="1" x14ac:dyDescent="0.25">
      <c r="A266" s="154" t="s">
        <v>434</v>
      </c>
      <c r="B266" s="50">
        <f t="shared" si="141"/>
        <v>93.7</v>
      </c>
      <c r="C266" s="50">
        <f t="shared" si="142"/>
        <v>35.311140000000002</v>
      </c>
      <c r="D266" s="14">
        <f t="shared" si="176"/>
        <v>37.685314834578442</v>
      </c>
      <c r="E266" s="14"/>
      <c r="F266" s="14"/>
      <c r="G266" s="15"/>
      <c r="H266" s="14"/>
      <c r="I266" s="14"/>
      <c r="J266" s="15"/>
      <c r="K266" s="14"/>
      <c r="L266" s="14"/>
      <c r="M266" s="15"/>
      <c r="N266" s="14"/>
      <c r="O266" s="14"/>
      <c r="P266" s="15"/>
      <c r="Q266" s="14"/>
      <c r="R266" s="14"/>
      <c r="S266" s="14"/>
      <c r="T266" s="14"/>
      <c r="U266" s="14"/>
      <c r="V266" s="15"/>
      <c r="W266" s="14"/>
      <c r="X266" s="14"/>
      <c r="Y266" s="15"/>
      <c r="Z266" s="14"/>
      <c r="AA266" s="14"/>
      <c r="AB266" s="15"/>
      <c r="AC266" s="14"/>
      <c r="AD266" s="14"/>
      <c r="AE266" s="14"/>
      <c r="AF266" s="14"/>
      <c r="AG266" s="14"/>
      <c r="AH266" s="15"/>
      <c r="AI266" s="14"/>
      <c r="AJ266" s="14"/>
      <c r="AK266" s="15"/>
      <c r="AL266" s="14"/>
      <c r="AM266" s="14"/>
      <c r="AN266" s="15"/>
      <c r="AO266" s="14"/>
      <c r="AP266" s="14"/>
      <c r="AQ266" s="15"/>
      <c r="AR266" s="14"/>
      <c r="AS266" s="14"/>
      <c r="AT266" s="15"/>
      <c r="AU266" s="14"/>
      <c r="AV266" s="14"/>
      <c r="AW266" s="15"/>
      <c r="AX266" s="14"/>
      <c r="AY266" s="14"/>
      <c r="AZ266" s="14"/>
      <c r="BA266" s="14">
        <v>93.7</v>
      </c>
      <c r="BB266" s="14">
        <v>35.311140000000002</v>
      </c>
      <c r="BC266" s="14">
        <f t="shared" si="177"/>
        <v>37.685314834578442</v>
      </c>
      <c r="BD266" s="14"/>
      <c r="BE266" s="14"/>
      <c r="BF266" s="15"/>
      <c r="BG266" s="14"/>
      <c r="BH266" s="14"/>
      <c r="BI266" s="15"/>
      <c r="BJ266" s="14"/>
      <c r="BK266" s="14"/>
      <c r="BL266" s="15"/>
      <c r="BM266" s="14"/>
      <c r="BN266" s="14"/>
      <c r="BO266" s="15"/>
      <c r="BP266" s="14"/>
      <c r="BQ266" s="14"/>
      <c r="BR266" s="15"/>
      <c r="BS266" s="14"/>
      <c r="BT266" s="14"/>
      <c r="BU266" s="15"/>
    </row>
    <row r="267" spans="1:73" s="28" customFormat="1" ht="31.5" x14ac:dyDescent="0.25">
      <c r="A267" s="78" t="s">
        <v>423</v>
      </c>
      <c r="B267" s="81">
        <f t="shared" si="141"/>
        <v>342275.39999999991</v>
      </c>
      <c r="C267" s="81">
        <f t="shared" si="142"/>
        <v>193373.70128999997</v>
      </c>
      <c r="D267" s="84">
        <f t="shared" ref="D267" si="178">C267/B267*100</f>
        <v>56.496523352247927</v>
      </c>
      <c r="E267" s="82">
        <f>SUM(E268:E273)</f>
        <v>1986.7</v>
      </c>
      <c r="F267" s="82">
        <f t="shared" ref="F267:BN267" si="179">SUM(F268:F273)</f>
        <v>736.94560999999999</v>
      </c>
      <c r="G267" s="84">
        <f t="shared" si="145"/>
        <v>37.093955302763376</v>
      </c>
      <c r="H267" s="82">
        <f t="shared" si="179"/>
        <v>297.39999999999998</v>
      </c>
      <c r="I267" s="82">
        <f t="shared" si="179"/>
        <v>115.63216</v>
      </c>
      <c r="J267" s="84">
        <f t="shared" si="146"/>
        <v>38.88102219233356</v>
      </c>
      <c r="K267" s="82">
        <f t="shared" si="179"/>
        <v>4329.8999999999996</v>
      </c>
      <c r="L267" s="82">
        <f t="shared" si="179"/>
        <v>2600.5149999999999</v>
      </c>
      <c r="M267" s="84">
        <f t="shared" si="147"/>
        <v>60.059470195616527</v>
      </c>
      <c r="N267" s="82">
        <f t="shared" si="179"/>
        <v>73464.2</v>
      </c>
      <c r="O267" s="82">
        <f t="shared" si="179"/>
        <v>37055.353109999996</v>
      </c>
      <c r="P267" s="84">
        <f t="shared" ref="P267:P314" si="180">O267/N267*100</f>
        <v>50.440014469632821</v>
      </c>
      <c r="Q267" s="82">
        <f t="shared" si="179"/>
        <v>615.70000000000005</v>
      </c>
      <c r="R267" s="82">
        <f t="shared" si="179"/>
        <v>0</v>
      </c>
      <c r="S267" s="84">
        <f t="shared" si="39"/>
        <v>0</v>
      </c>
      <c r="T267" s="82">
        <f t="shared" si="179"/>
        <v>5757.4</v>
      </c>
      <c r="U267" s="82">
        <f t="shared" si="179"/>
        <v>1891.8663000000001</v>
      </c>
      <c r="V267" s="84">
        <f t="shared" si="148"/>
        <v>32.859733560287637</v>
      </c>
      <c r="W267" s="82">
        <f t="shared" si="179"/>
        <v>215.5</v>
      </c>
      <c r="X267" s="84">
        <f t="shared" si="179"/>
        <v>97.612110000000001</v>
      </c>
      <c r="Y267" s="84">
        <f t="shared" si="149"/>
        <v>45.295642691415317</v>
      </c>
      <c r="Z267" s="82">
        <f t="shared" si="179"/>
        <v>219360</v>
      </c>
      <c r="AA267" s="82">
        <f t="shared" si="179"/>
        <v>131974.88610999999</v>
      </c>
      <c r="AB267" s="84">
        <f t="shared" si="150"/>
        <v>60.163605994711887</v>
      </c>
      <c r="AC267" s="82">
        <f t="shared" si="179"/>
        <v>930.8</v>
      </c>
      <c r="AD267" s="82">
        <f t="shared" si="179"/>
        <v>241.63014000000001</v>
      </c>
      <c r="AE267" s="82">
        <f t="shared" si="151"/>
        <v>25.959404813064037</v>
      </c>
      <c r="AF267" s="82">
        <f t="shared" si="179"/>
        <v>0</v>
      </c>
      <c r="AG267" s="82">
        <f t="shared" si="179"/>
        <v>0</v>
      </c>
      <c r="AH267" s="84"/>
      <c r="AI267" s="82">
        <f t="shared" si="179"/>
        <v>620.5</v>
      </c>
      <c r="AJ267" s="82">
        <f t="shared" si="179"/>
        <v>261.17839000000004</v>
      </c>
      <c r="AK267" s="84">
        <f t="shared" si="153"/>
        <v>42.09160193392426</v>
      </c>
      <c r="AL267" s="82">
        <f t="shared" si="179"/>
        <v>8428.7999999999993</v>
      </c>
      <c r="AM267" s="82">
        <f t="shared" si="179"/>
        <v>4941.6260000000002</v>
      </c>
      <c r="AN267" s="84">
        <f t="shared" si="154"/>
        <v>58.627871108580109</v>
      </c>
      <c r="AO267" s="82">
        <f t="shared" si="179"/>
        <v>620.5</v>
      </c>
      <c r="AP267" s="82">
        <f t="shared" si="179"/>
        <v>113.43332000000001</v>
      </c>
      <c r="AQ267" s="84">
        <f t="shared" si="155"/>
        <v>18.280954069298954</v>
      </c>
      <c r="AR267" s="82">
        <f t="shared" si="179"/>
        <v>310.3</v>
      </c>
      <c r="AS267" s="82">
        <f t="shared" si="179"/>
        <v>144.95453000000001</v>
      </c>
      <c r="AT267" s="84">
        <f t="shared" si="156"/>
        <v>46.71431840154689</v>
      </c>
      <c r="AU267" s="82">
        <f t="shared" si="179"/>
        <v>2117.1</v>
      </c>
      <c r="AV267" s="82">
        <f t="shared" si="179"/>
        <v>1058.4000000000001</v>
      </c>
      <c r="AW267" s="84">
        <f t="shared" si="157"/>
        <v>49.992914836332723</v>
      </c>
      <c r="AX267" s="82">
        <f t="shared" si="179"/>
        <v>1241.2</v>
      </c>
      <c r="AY267" s="82">
        <f t="shared" si="179"/>
        <v>523.57677999999999</v>
      </c>
      <c r="AZ267" s="84">
        <f>AY267/AX267*100</f>
        <v>42.183111504995161</v>
      </c>
      <c r="BA267" s="82">
        <f t="shared" si="179"/>
        <v>1171</v>
      </c>
      <c r="BB267" s="82">
        <f t="shared" si="179"/>
        <v>411.06459999999998</v>
      </c>
      <c r="BC267" s="82">
        <f t="shared" si="177"/>
        <v>35.103723313407343</v>
      </c>
      <c r="BD267" s="82">
        <f t="shared" si="179"/>
        <v>310.3</v>
      </c>
      <c r="BE267" s="82">
        <f t="shared" si="179"/>
        <v>151.43525</v>
      </c>
      <c r="BF267" s="84">
        <f t="shared" si="159"/>
        <v>48.802852078633578</v>
      </c>
      <c r="BG267" s="82">
        <f t="shared" si="179"/>
        <v>310.3</v>
      </c>
      <c r="BH267" s="82">
        <f t="shared" si="179"/>
        <v>150.7894</v>
      </c>
      <c r="BI267" s="84">
        <f t="shared" si="160"/>
        <v>48.594714792136642</v>
      </c>
      <c r="BJ267" s="82">
        <f t="shared" si="179"/>
        <v>19957.099999999999</v>
      </c>
      <c r="BK267" s="82">
        <f t="shared" si="179"/>
        <v>10708.34548</v>
      </c>
      <c r="BL267" s="84">
        <f t="shared" si="31"/>
        <v>53.656821281649137</v>
      </c>
      <c r="BM267" s="82">
        <f t="shared" si="179"/>
        <v>230.7</v>
      </c>
      <c r="BN267" s="82">
        <f t="shared" si="179"/>
        <v>194.45699999999999</v>
      </c>
      <c r="BO267" s="84">
        <f t="shared" si="161"/>
        <v>84.289986996098833</v>
      </c>
      <c r="BP267" s="82"/>
      <c r="BQ267" s="82"/>
      <c r="BR267" s="84"/>
      <c r="BS267" s="82"/>
      <c r="BT267" s="82"/>
      <c r="BU267" s="84"/>
    </row>
    <row r="268" spans="1:73" s="12" customFormat="1" x14ac:dyDescent="0.25">
      <c r="A268" s="153" t="s">
        <v>395</v>
      </c>
      <c r="B268" s="50">
        <f t="shared" si="141"/>
        <v>341104.39999999991</v>
      </c>
      <c r="C268" s="50">
        <f t="shared" si="142"/>
        <v>192962.63668999996</v>
      </c>
      <c r="D268" s="15">
        <f t="shared" si="0"/>
        <v>56.569964119489526</v>
      </c>
      <c r="E268" s="15">
        <v>1986.7</v>
      </c>
      <c r="F268" s="15">
        <v>736.94560999999999</v>
      </c>
      <c r="G268" s="15">
        <f t="shared" si="145"/>
        <v>37.093955302763376</v>
      </c>
      <c r="H268" s="15">
        <v>297.39999999999998</v>
      </c>
      <c r="I268" s="15">
        <v>115.63216</v>
      </c>
      <c r="J268" s="15">
        <f t="shared" si="146"/>
        <v>38.88102219233356</v>
      </c>
      <c r="K268" s="15">
        <v>4329.8999999999996</v>
      </c>
      <c r="L268" s="15">
        <v>2600.5149999999999</v>
      </c>
      <c r="M268" s="15">
        <f t="shared" si="147"/>
        <v>60.059470195616527</v>
      </c>
      <c r="N268" s="15">
        <v>73464.2</v>
      </c>
      <c r="O268" s="15">
        <v>37055.353109999996</v>
      </c>
      <c r="P268" s="15">
        <f t="shared" si="180"/>
        <v>50.440014469632821</v>
      </c>
      <c r="Q268" s="15">
        <v>615.70000000000005</v>
      </c>
      <c r="R268" s="15"/>
      <c r="S268" s="15">
        <f t="shared" si="39"/>
        <v>0</v>
      </c>
      <c r="T268" s="15">
        <v>5757.4</v>
      </c>
      <c r="U268" s="15">
        <v>1891.8663000000001</v>
      </c>
      <c r="V268" s="15">
        <f t="shared" si="148"/>
        <v>32.859733560287637</v>
      </c>
      <c r="W268" s="15">
        <v>215.5</v>
      </c>
      <c r="X268" s="15">
        <v>97.612110000000001</v>
      </c>
      <c r="Y268" s="15">
        <f t="shared" si="149"/>
        <v>45.295642691415317</v>
      </c>
      <c r="Z268" s="15">
        <v>219360</v>
      </c>
      <c r="AA268" s="15">
        <v>131974.88610999999</v>
      </c>
      <c r="AB268" s="15">
        <f t="shared" si="150"/>
        <v>60.163605994711887</v>
      </c>
      <c r="AC268" s="15">
        <v>930.8</v>
      </c>
      <c r="AD268" s="15">
        <v>241.63014000000001</v>
      </c>
      <c r="AE268" s="14">
        <f t="shared" si="151"/>
        <v>25.959404813064037</v>
      </c>
      <c r="AF268" s="14"/>
      <c r="AG268" s="15"/>
      <c r="AH268" s="15"/>
      <c r="AI268" s="15">
        <v>620.5</v>
      </c>
      <c r="AJ268" s="15">
        <v>261.17839000000004</v>
      </c>
      <c r="AK268" s="15">
        <f t="shared" si="153"/>
        <v>42.09160193392426</v>
      </c>
      <c r="AL268" s="15">
        <v>8428.7999999999993</v>
      </c>
      <c r="AM268" s="15">
        <v>4941.6260000000002</v>
      </c>
      <c r="AN268" s="15">
        <f t="shared" si="154"/>
        <v>58.627871108580109</v>
      </c>
      <c r="AO268" s="15">
        <v>620.5</v>
      </c>
      <c r="AP268" s="15">
        <v>113.43332000000001</v>
      </c>
      <c r="AQ268" s="15">
        <f t="shared" si="155"/>
        <v>18.280954069298954</v>
      </c>
      <c r="AR268" s="15">
        <v>310.3</v>
      </c>
      <c r="AS268" s="15">
        <v>144.95453000000001</v>
      </c>
      <c r="AT268" s="15">
        <f t="shared" si="156"/>
        <v>46.71431840154689</v>
      </c>
      <c r="AU268" s="15">
        <v>2117.1</v>
      </c>
      <c r="AV268" s="15">
        <v>1058.4000000000001</v>
      </c>
      <c r="AW268" s="15">
        <f t="shared" si="157"/>
        <v>49.992914836332723</v>
      </c>
      <c r="AX268" s="15">
        <v>1241.2</v>
      </c>
      <c r="AY268" s="15">
        <v>523.57677999999999</v>
      </c>
      <c r="AZ268" s="15">
        <f>AY268/AX268*100</f>
        <v>42.183111504995161</v>
      </c>
      <c r="BA268" s="15"/>
      <c r="BB268" s="15"/>
      <c r="BC268" s="14"/>
      <c r="BD268" s="15">
        <v>310.3</v>
      </c>
      <c r="BE268" s="15">
        <v>151.43525</v>
      </c>
      <c r="BF268" s="15">
        <f t="shared" si="159"/>
        <v>48.802852078633578</v>
      </c>
      <c r="BG268" s="15">
        <v>310.3</v>
      </c>
      <c r="BH268" s="15">
        <v>150.7894</v>
      </c>
      <c r="BI268" s="15">
        <f t="shared" si="160"/>
        <v>48.594714792136642</v>
      </c>
      <c r="BJ268" s="15">
        <v>19957.099999999999</v>
      </c>
      <c r="BK268" s="15">
        <v>10708.34548</v>
      </c>
      <c r="BL268" s="15">
        <f t="shared" si="31"/>
        <v>53.656821281649137</v>
      </c>
      <c r="BM268" s="15">
        <v>230.7</v>
      </c>
      <c r="BN268" s="15">
        <v>194.45699999999999</v>
      </c>
      <c r="BO268" s="15">
        <f t="shared" si="161"/>
        <v>84.289986996098833</v>
      </c>
      <c r="BP268" s="15"/>
      <c r="BQ268" s="15"/>
      <c r="BR268" s="15"/>
      <c r="BS268" s="15"/>
      <c r="BT268" s="15"/>
      <c r="BU268" s="15"/>
    </row>
    <row r="269" spans="1:73" s="12" customFormat="1" x14ac:dyDescent="0.25">
      <c r="A269" s="154" t="s">
        <v>623</v>
      </c>
      <c r="B269" s="50">
        <f t="shared" si="141"/>
        <v>234.2</v>
      </c>
      <c r="C269" s="50">
        <f t="shared" si="142"/>
        <v>82.949719999999999</v>
      </c>
      <c r="D269" s="14">
        <f>C269/B269*100</f>
        <v>35.418326216908625</v>
      </c>
      <c r="E269" s="14"/>
      <c r="F269" s="14"/>
      <c r="G269" s="15"/>
      <c r="H269" s="14"/>
      <c r="I269" s="15"/>
      <c r="J269" s="15"/>
      <c r="K269" s="14"/>
      <c r="L269" s="15"/>
      <c r="M269" s="15"/>
      <c r="N269" s="15"/>
      <c r="O269" s="15"/>
      <c r="P269" s="15"/>
      <c r="Q269" s="14"/>
      <c r="R269" s="14"/>
      <c r="S269" s="15"/>
      <c r="T269" s="14"/>
      <c r="U269" s="14"/>
      <c r="V269" s="15"/>
      <c r="W269" s="14"/>
      <c r="X269" s="15"/>
      <c r="Y269" s="15"/>
      <c r="Z269" s="15"/>
      <c r="AA269" s="15"/>
      <c r="AB269" s="15"/>
      <c r="AC269" s="14"/>
      <c r="AD269" s="14"/>
      <c r="AE269" s="14"/>
      <c r="AF269" s="14"/>
      <c r="AG269" s="14"/>
      <c r="AH269" s="15"/>
      <c r="AI269" s="14"/>
      <c r="AJ269" s="14"/>
      <c r="AK269" s="15"/>
      <c r="AL269" s="14"/>
      <c r="AM269" s="14"/>
      <c r="AN269" s="15"/>
      <c r="AO269" s="14"/>
      <c r="AP269" s="14"/>
      <c r="AQ269" s="15"/>
      <c r="AR269" s="14"/>
      <c r="AS269" s="14"/>
      <c r="AT269" s="15"/>
      <c r="AU269" s="14"/>
      <c r="AV269" s="14"/>
      <c r="AW269" s="15"/>
      <c r="AX269" s="14"/>
      <c r="AY269" s="14"/>
      <c r="AZ269" s="14"/>
      <c r="BA269" s="14">
        <v>234.2</v>
      </c>
      <c r="BB269" s="14">
        <v>82.949719999999999</v>
      </c>
      <c r="BC269" s="14">
        <f>BB269/BA269*100</f>
        <v>35.418326216908625</v>
      </c>
      <c r="BD269" s="14"/>
      <c r="BE269" s="14"/>
      <c r="BF269" s="15"/>
      <c r="BG269" s="14"/>
      <c r="BH269" s="14"/>
      <c r="BI269" s="15"/>
      <c r="BJ269" s="14"/>
      <c r="BK269" s="14"/>
      <c r="BL269" s="14"/>
      <c r="BM269" s="14"/>
      <c r="BN269" s="14"/>
      <c r="BO269" s="15"/>
      <c r="BP269" s="14"/>
      <c r="BQ269" s="14"/>
      <c r="BR269" s="15"/>
      <c r="BS269" s="14"/>
      <c r="BT269" s="14"/>
      <c r="BU269" s="15"/>
    </row>
    <row r="270" spans="1:73" s="12" customFormat="1" x14ac:dyDescent="0.25">
      <c r="A270" s="154" t="s">
        <v>624</v>
      </c>
      <c r="B270" s="50">
        <f t="shared" si="141"/>
        <v>234.2</v>
      </c>
      <c r="C270" s="50">
        <f t="shared" si="142"/>
        <v>83.131720000000001</v>
      </c>
      <c r="D270" s="14">
        <f>C270/B270*100</f>
        <v>35.496037574722465</v>
      </c>
      <c r="E270" s="14"/>
      <c r="F270" s="14"/>
      <c r="G270" s="15"/>
      <c r="H270" s="14"/>
      <c r="I270" s="15"/>
      <c r="J270" s="15"/>
      <c r="K270" s="14"/>
      <c r="L270" s="15"/>
      <c r="M270" s="15"/>
      <c r="N270" s="15"/>
      <c r="O270" s="15"/>
      <c r="P270" s="15"/>
      <c r="Q270" s="14"/>
      <c r="R270" s="14"/>
      <c r="S270" s="15"/>
      <c r="T270" s="14"/>
      <c r="U270" s="14"/>
      <c r="V270" s="15"/>
      <c r="W270" s="14"/>
      <c r="X270" s="15"/>
      <c r="Y270" s="15"/>
      <c r="Z270" s="15"/>
      <c r="AA270" s="15"/>
      <c r="AB270" s="15"/>
      <c r="AC270" s="14"/>
      <c r="AD270" s="14"/>
      <c r="AE270" s="14"/>
      <c r="AF270" s="14"/>
      <c r="AG270" s="14"/>
      <c r="AH270" s="15"/>
      <c r="AI270" s="14"/>
      <c r="AJ270" s="14"/>
      <c r="AK270" s="15"/>
      <c r="AL270" s="14"/>
      <c r="AM270" s="14"/>
      <c r="AN270" s="15"/>
      <c r="AO270" s="14"/>
      <c r="AP270" s="14"/>
      <c r="AQ270" s="15"/>
      <c r="AR270" s="14"/>
      <c r="AS270" s="14"/>
      <c r="AT270" s="15"/>
      <c r="AU270" s="14"/>
      <c r="AV270" s="14"/>
      <c r="AW270" s="15"/>
      <c r="AX270" s="14"/>
      <c r="AY270" s="14"/>
      <c r="AZ270" s="14"/>
      <c r="BA270" s="14">
        <v>234.2</v>
      </c>
      <c r="BB270" s="14">
        <v>83.131720000000001</v>
      </c>
      <c r="BC270" s="14">
        <f>BB270/BA270*100</f>
        <v>35.496037574722465</v>
      </c>
      <c r="BD270" s="14"/>
      <c r="BE270" s="14"/>
      <c r="BF270" s="15"/>
      <c r="BG270" s="14"/>
      <c r="BH270" s="14"/>
      <c r="BI270" s="15"/>
      <c r="BJ270" s="14"/>
      <c r="BK270" s="14"/>
      <c r="BL270" s="14"/>
      <c r="BM270" s="14"/>
      <c r="BN270" s="14"/>
      <c r="BO270" s="15"/>
      <c r="BP270" s="14"/>
      <c r="BQ270" s="14"/>
      <c r="BR270" s="15"/>
      <c r="BS270" s="14"/>
      <c r="BT270" s="14"/>
      <c r="BU270" s="15"/>
    </row>
    <row r="271" spans="1:73" s="12" customFormat="1" x14ac:dyDescent="0.25">
      <c r="A271" s="154" t="s">
        <v>541</v>
      </c>
      <c r="B271" s="50">
        <f t="shared" ref="B271:B334" si="181">E271+H271+K271+N271+Q271+T271+W271+Z271+AC271+AF271+AI271+AL271+AO271+AR271+AU271+AX271+BA271+BD271+BG271+BJ271+BM271+BP271+BS271</f>
        <v>234.2</v>
      </c>
      <c r="C271" s="50">
        <f t="shared" ref="C271:C334" si="182">F271+I271+L271+O271+R271+U271+X271+AA271+AD271+AG271+AJ271+AM271+AP271+AS271+AV271+AY271+BB271+BE271+BH271+BK271+BN271+BQ271+BT271</f>
        <v>84.283720000000002</v>
      </c>
      <c r="D271" s="14">
        <f>C271/B271*100</f>
        <v>35.987924850555089</v>
      </c>
      <c r="E271" s="14"/>
      <c r="F271" s="14"/>
      <c r="G271" s="15"/>
      <c r="H271" s="14"/>
      <c r="I271" s="15"/>
      <c r="J271" s="15"/>
      <c r="K271" s="14"/>
      <c r="L271" s="15"/>
      <c r="M271" s="15"/>
      <c r="N271" s="15"/>
      <c r="O271" s="15"/>
      <c r="P271" s="15"/>
      <c r="Q271" s="14"/>
      <c r="R271" s="14"/>
      <c r="S271" s="15"/>
      <c r="T271" s="14"/>
      <c r="U271" s="14"/>
      <c r="V271" s="15"/>
      <c r="W271" s="14"/>
      <c r="X271" s="15"/>
      <c r="Y271" s="15"/>
      <c r="Z271" s="15"/>
      <c r="AA271" s="15"/>
      <c r="AB271" s="15"/>
      <c r="AC271" s="14"/>
      <c r="AD271" s="14"/>
      <c r="AE271" s="14"/>
      <c r="AF271" s="14"/>
      <c r="AG271" s="14"/>
      <c r="AH271" s="15"/>
      <c r="AI271" s="14"/>
      <c r="AJ271" s="14"/>
      <c r="AK271" s="15"/>
      <c r="AL271" s="14"/>
      <c r="AM271" s="14"/>
      <c r="AN271" s="15"/>
      <c r="AO271" s="14"/>
      <c r="AP271" s="14"/>
      <c r="AQ271" s="15"/>
      <c r="AR271" s="14"/>
      <c r="AS271" s="14"/>
      <c r="AT271" s="15"/>
      <c r="AU271" s="14"/>
      <c r="AV271" s="14"/>
      <c r="AW271" s="15"/>
      <c r="AX271" s="14"/>
      <c r="AY271" s="14"/>
      <c r="AZ271" s="14"/>
      <c r="BA271" s="14">
        <v>234.2</v>
      </c>
      <c r="BB271" s="14">
        <v>84.283720000000002</v>
      </c>
      <c r="BC271" s="14">
        <f>BB271/BA271*100</f>
        <v>35.987924850555089</v>
      </c>
      <c r="BD271" s="14"/>
      <c r="BE271" s="14"/>
      <c r="BF271" s="15"/>
      <c r="BG271" s="14"/>
      <c r="BH271" s="14"/>
      <c r="BI271" s="15"/>
      <c r="BJ271" s="14"/>
      <c r="BK271" s="14"/>
      <c r="BL271" s="14"/>
      <c r="BM271" s="14"/>
      <c r="BN271" s="14"/>
      <c r="BO271" s="15"/>
      <c r="BP271" s="14"/>
      <c r="BQ271" s="14"/>
      <c r="BR271" s="15"/>
      <c r="BS271" s="14"/>
      <c r="BT271" s="14"/>
      <c r="BU271" s="15"/>
    </row>
    <row r="272" spans="1:73" s="12" customFormat="1" x14ac:dyDescent="0.25">
      <c r="A272" s="154" t="s">
        <v>625</v>
      </c>
      <c r="B272" s="50">
        <f t="shared" si="181"/>
        <v>234.2</v>
      </c>
      <c r="C272" s="50">
        <f t="shared" si="182"/>
        <v>77.749719999999996</v>
      </c>
      <c r="D272" s="14">
        <f>C272/B272*100</f>
        <v>33.198001707941934</v>
      </c>
      <c r="E272" s="14"/>
      <c r="F272" s="14"/>
      <c r="G272" s="15"/>
      <c r="H272" s="14"/>
      <c r="I272" s="15"/>
      <c r="J272" s="15"/>
      <c r="K272" s="14"/>
      <c r="L272" s="15"/>
      <c r="M272" s="15"/>
      <c r="N272" s="15"/>
      <c r="O272" s="15"/>
      <c r="P272" s="15"/>
      <c r="Q272" s="14"/>
      <c r="R272" s="14"/>
      <c r="S272" s="15"/>
      <c r="T272" s="14"/>
      <c r="U272" s="14"/>
      <c r="V272" s="15"/>
      <c r="W272" s="14"/>
      <c r="X272" s="15"/>
      <c r="Y272" s="15"/>
      <c r="Z272" s="15"/>
      <c r="AA272" s="15"/>
      <c r="AB272" s="15"/>
      <c r="AC272" s="14"/>
      <c r="AD272" s="14"/>
      <c r="AE272" s="14"/>
      <c r="AF272" s="14"/>
      <c r="AG272" s="14"/>
      <c r="AH272" s="15"/>
      <c r="AI272" s="14"/>
      <c r="AJ272" s="14"/>
      <c r="AK272" s="15"/>
      <c r="AL272" s="14"/>
      <c r="AM272" s="14"/>
      <c r="AN272" s="15"/>
      <c r="AO272" s="14"/>
      <c r="AP272" s="14"/>
      <c r="AQ272" s="15"/>
      <c r="AR272" s="14"/>
      <c r="AS272" s="14"/>
      <c r="AT272" s="15"/>
      <c r="AU272" s="14"/>
      <c r="AV272" s="14"/>
      <c r="AW272" s="15"/>
      <c r="AX272" s="14"/>
      <c r="AY272" s="14"/>
      <c r="AZ272" s="14"/>
      <c r="BA272" s="14">
        <v>234.2</v>
      </c>
      <c r="BB272" s="14">
        <v>77.749719999999996</v>
      </c>
      <c r="BC272" s="14">
        <f>BB272/BA272*100</f>
        <v>33.198001707941934</v>
      </c>
      <c r="BD272" s="14"/>
      <c r="BE272" s="14"/>
      <c r="BF272" s="15"/>
      <c r="BG272" s="14"/>
      <c r="BH272" s="14"/>
      <c r="BI272" s="15"/>
      <c r="BJ272" s="14"/>
      <c r="BK272" s="14"/>
      <c r="BL272" s="14"/>
      <c r="BM272" s="14"/>
      <c r="BN272" s="14"/>
      <c r="BO272" s="15"/>
      <c r="BP272" s="14"/>
      <c r="BQ272" s="14"/>
      <c r="BR272" s="15"/>
      <c r="BS272" s="14"/>
      <c r="BT272" s="14"/>
      <c r="BU272" s="15"/>
    </row>
    <row r="273" spans="1:73" s="12" customFormat="1" x14ac:dyDescent="0.25">
      <c r="A273" s="154" t="s">
        <v>626</v>
      </c>
      <c r="B273" s="50">
        <f t="shared" si="181"/>
        <v>234.2</v>
      </c>
      <c r="C273" s="50">
        <f t="shared" si="182"/>
        <v>82.949719999999999</v>
      </c>
      <c r="D273" s="14">
        <f>C273/B273*100</f>
        <v>35.418326216908625</v>
      </c>
      <c r="E273" s="14"/>
      <c r="F273" s="14"/>
      <c r="G273" s="15"/>
      <c r="H273" s="14"/>
      <c r="I273" s="15"/>
      <c r="J273" s="15"/>
      <c r="K273" s="14"/>
      <c r="L273" s="15"/>
      <c r="M273" s="15"/>
      <c r="N273" s="15"/>
      <c r="O273" s="15"/>
      <c r="P273" s="15"/>
      <c r="Q273" s="14"/>
      <c r="R273" s="14"/>
      <c r="S273" s="15"/>
      <c r="T273" s="14"/>
      <c r="U273" s="14"/>
      <c r="V273" s="15"/>
      <c r="W273" s="14"/>
      <c r="X273" s="15"/>
      <c r="Y273" s="15"/>
      <c r="Z273" s="15"/>
      <c r="AA273" s="15"/>
      <c r="AB273" s="15"/>
      <c r="AC273" s="14"/>
      <c r="AD273" s="14"/>
      <c r="AE273" s="14"/>
      <c r="AF273" s="14"/>
      <c r="AG273" s="14"/>
      <c r="AH273" s="15"/>
      <c r="AI273" s="14"/>
      <c r="AJ273" s="14"/>
      <c r="AK273" s="15"/>
      <c r="AL273" s="14"/>
      <c r="AM273" s="14"/>
      <c r="AN273" s="15"/>
      <c r="AO273" s="14"/>
      <c r="AP273" s="14"/>
      <c r="AQ273" s="15"/>
      <c r="AR273" s="14"/>
      <c r="AS273" s="14"/>
      <c r="AT273" s="15"/>
      <c r="AU273" s="14"/>
      <c r="AV273" s="14"/>
      <c r="AW273" s="15"/>
      <c r="AX273" s="14"/>
      <c r="AY273" s="14"/>
      <c r="AZ273" s="14"/>
      <c r="BA273" s="14">
        <v>234.2</v>
      </c>
      <c r="BB273" s="14">
        <v>82.949719999999999</v>
      </c>
      <c r="BC273" s="14">
        <f>BB273/BA273*100</f>
        <v>35.418326216908625</v>
      </c>
      <c r="BD273" s="14"/>
      <c r="BE273" s="14"/>
      <c r="BF273" s="15"/>
      <c r="BG273" s="14"/>
      <c r="BH273" s="14"/>
      <c r="BI273" s="15"/>
      <c r="BJ273" s="14"/>
      <c r="BK273" s="14"/>
      <c r="BL273" s="14"/>
      <c r="BM273" s="14"/>
      <c r="BN273" s="14"/>
      <c r="BO273" s="15"/>
      <c r="BP273" s="14"/>
      <c r="BQ273" s="14"/>
      <c r="BR273" s="15"/>
      <c r="BS273" s="14"/>
      <c r="BT273" s="14"/>
      <c r="BU273" s="15"/>
    </row>
    <row r="274" spans="1:73" s="28" customFormat="1" ht="31.5" x14ac:dyDescent="0.25">
      <c r="A274" s="78" t="s">
        <v>463</v>
      </c>
      <c r="B274" s="81">
        <f t="shared" si="181"/>
        <v>164034.79999999993</v>
      </c>
      <c r="C274" s="81">
        <f t="shared" si="182"/>
        <v>101592.38092000001</v>
      </c>
      <c r="D274" s="84">
        <f t="shared" ref="D274" si="183">C274/B274*100</f>
        <v>61.933431759602264</v>
      </c>
      <c r="E274" s="84">
        <f>SUM(E275:E283)</f>
        <v>526.29999999999995</v>
      </c>
      <c r="F274" s="84">
        <f t="shared" ref="F274:BN274" si="184">SUM(F275:F283)</f>
        <v>264.58840000000004</v>
      </c>
      <c r="G274" s="84">
        <f t="shared" ref="G274:G332" si="185">F274/E274*100</f>
        <v>50.273304199125988</v>
      </c>
      <c r="H274" s="84">
        <f t="shared" si="184"/>
        <v>99.9</v>
      </c>
      <c r="I274" s="84">
        <f t="shared" si="184"/>
        <v>37.517650000000003</v>
      </c>
      <c r="J274" s="84">
        <f t="shared" ref="J274:J332" si="186">I274/H274*100</f>
        <v>37.555205205205205</v>
      </c>
      <c r="K274" s="84">
        <f t="shared" si="184"/>
        <v>1373.7</v>
      </c>
      <c r="L274" s="84">
        <f t="shared" si="184"/>
        <v>423.2801</v>
      </c>
      <c r="M274" s="84">
        <f t="shared" ref="M274:M332" si="187">L274/K274*100</f>
        <v>30.813139695712309</v>
      </c>
      <c r="N274" s="84">
        <f t="shared" si="184"/>
        <v>40699.1</v>
      </c>
      <c r="O274" s="84">
        <f t="shared" si="184"/>
        <v>20150.396539999998</v>
      </c>
      <c r="P274" s="84">
        <f t="shared" si="180"/>
        <v>49.510668638864246</v>
      </c>
      <c r="Q274" s="84">
        <f t="shared" si="184"/>
        <v>263.60000000000002</v>
      </c>
      <c r="R274" s="84">
        <f t="shared" si="184"/>
        <v>0</v>
      </c>
      <c r="S274" s="84">
        <f t="shared" si="39"/>
        <v>0</v>
      </c>
      <c r="T274" s="84">
        <f t="shared" si="184"/>
        <v>2918.1</v>
      </c>
      <c r="U274" s="84">
        <f t="shared" si="184"/>
        <v>1445.0409199999999</v>
      </c>
      <c r="V274" s="84">
        <f t="shared" ref="V274:V332" si="188">U274/T274*100</f>
        <v>49.519924608478114</v>
      </c>
      <c r="W274" s="84">
        <f t="shared" si="184"/>
        <v>53.9</v>
      </c>
      <c r="X274" s="84">
        <f t="shared" si="184"/>
        <v>20.369799999999998</v>
      </c>
      <c r="Y274" s="84">
        <f t="shared" ref="Y274:Y332" si="189">X274/W274*100</f>
        <v>37.791836734693874</v>
      </c>
      <c r="Z274" s="84">
        <f t="shared" si="184"/>
        <v>101884.5</v>
      </c>
      <c r="AA274" s="84">
        <f t="shared" si="184"/>
        <v>71938.008680000014</v>
      </c>
      <c r="AB274" s="84">
        <f t="shared" ref="AB274:AB332" si="190">AA274/Z274*100</f>
        <v>70.607412000844107</v>
      </c>
      <c r="AC274" s="84">
        <f t="shared" si="184"/>
        <v>310.3</v>
      </c>
      <c r="AD274" s="84">
        <f t="shared" si="184"/>
        <v>76.216619999999992</v>
      </c>
      <c r="AE274" s="82">
        <f t="shared" ref="AE274:AE332" si="191">AD274/AC274*100</f>
        <v>24.562236545278758</v>
      </c>
      <c r="AF274" s="84">
        <f t="shared" si="184"/>
        <v>0</v>
      </c>
      <c r="AG274" s="84">
        <f t="shared" si="184"/>
        <v>0</v>
      </c>
      <c r="AH274" s="84"/>
      <c r="AI274" s="84">
        <f t="shared" si="184"/>
        <v>310.3</v>
      </c>
      <c r="AJ274" s="84">
        <f t="shared" si="184"/>
        <v>120.08630000000001</v>
      </c>
      <c r="AK274" s="84">
        <f t="shared" ref="AK274:AK332" si="192">AJ274/AI274*100</f>
        <v>38.700064453754436</v>
      </c>
      <c r="AL274" s="84">
        <f t="shared" si="184"/>
        <v>1337.5</v>
      </c>
      <c r="AM274" s="84">
        <f t="shared" si="184"/>
        <v>580.83222999999998</v>
      </c>
      <c r="AN274" s="84">
        <f t="shared" ref="AN274:AN332" si="193">AM274/AL274*100</f>
        <v>43.426708785046728</v>
      </c>
      <c r="AO274" s="84">
        <f t="shared" si="184"/>
        <v>310.3</v>
      </c>
      <c r="AP274" s="84">
        <f t="shared" si="184"/>
        <v>108.46949000000001</v>
      </c>
      <c r="AQ274" s="84">
        <f t="shared" ref="AQ274:AQ332" si="194">AP274/AO274*100</f>
        <v>34.956329358685146</v>
      </c>
      <c r="AR274" s="84">
        <f t="shared" si="184"/>
        <v>310.3</v>
      </c>
      <c r="AS274" s="84">
        <f t="shared" si="184"/>
        <v>82.897100000000009</v>
      </c>
      <c r="AT274" s="84">
        <f t="shared" ref="AT274:AT332" si="195">AS274/AR274*100</f>
        <v>26.715146632291329</v>
      </c>
      <c r="AU274" s="84">
        <f t="shared" si="184"/>
        <v>821.3</v>
      </c>
      <c r="AV274" s="84">
        <f t="shared" si="184"/>
        <v>410.4</v>
      </c>
      <c r="AW274" s="84">
        <f t="shared" ref="AW274:AW332" si="196">AV274/AU274*100</f>
        <v>49.969560452940456</v>
      </c>
      <c r="AX274" s="84">
        <f t="shared" si="184"/>
        <v>0</v>
      </c>
      <c r="AY274" s="84">
        <f t="shared" si="184"/>
        <v>0</v>
      </c>
      <c r="AZ274" s="84">
        <f t="shared" si="184"/>
        <v>0</v>
      </c>
      <c r="BA274" s="84">
        <f t="shared" si="184"/>
        <v>1171.1000000000001</v>
      </c>
      <c r="BB274" s="84">
        <f t="shared" si="184"/>
        <v>432.71406999999994</v>
      </c>
      <c r="BC274" s="82">
        <f t="shared" ref="BC274:BC283" si="197">BB274/BA274*100</f>
        <v>36.949369823243096</v>
      </c>
      <c r="BD274" s="84">
        <f t="shared" si="184"/>
        <v>310.3</v>
      </c>
      <c r="BE274" s="84">
        <f t="shared" si="184"/>
        <v>124.43607</v>
      </c>
      <c r="BF274" s="84">
        <f t="shared" ref="BF274:BF332" si="198">BE274/BD274*100</f>
        <v>40.101859490815336</v>
      </c>
      <c r="BG274" s="84">
        <f t="shared" si="184"/>
        <v>310.3</v>
      </c>
      <c r="BH274" s="84">
        <f t="shared" si="184"/>
        <v>119.74549</v>
      </c>
      <c r="BI274" s="84">
        <f t="shared" ref="BI274:BI332" si="199">BH274/BG274*100</f>
        <v>38.590232033515953</v>
      </c>
      <c r="BJ274" s="84">
        <f t="shared" si="184"/>
        <v>10992</v>
      </c>
      <c r="BK274" s="84">
        <f t="shared" si="184"/>
        <v>5257.3814599999996</v>
      </c>
      <c r="BL274" s="84">
        <f t="shared" si="31"/>
        <v>47.829161754002911</v>
      </c>
      <c r="BM274" s="84">
        <f t="shared" si="184"/>
        <v>32</v>
      </c>
      <c r="BN274" s="84">
        <f t="shared" si="184"/>
        <v>0</v>
      </c>
      <c r="BO274" s="84">
        <f t="shared" ref="BO274:BO332" si="200">BN274/BM274*100</f>
        <v>0</v>
      </c>
      <c r="BP274" s="84"/>
      <c r="BQ274" s="84"/>
      <c r="BR274" s="84"/>
      <c r="BS274" s="84"/>
      <c r="BT274" s="84"/>
      <c r="BU274" s="84"/>
    </row>
    <row r="275" spans="1:73" s="12" customFormat="1" x14ac:dyDescent="0.25">
      <c r="A275" s="153" t="s">
        <v>394</v>
      </c>
      <c r="B275" s="50">
        <f t="shared" si="181"/>
        <v>162863.69999999992</v>
      </c>
      <c r="C275" s="50">
        <f t="shared" si="182"/>
        <v>101159.66685000001</v>
      </c>
      <c r="D275" s="15">
        <f t="shared" si="0"/>
        <v>62.11308403898478</v>
      </c>
      <c r="E275" s="15">
        <v>526.29999999999995</v>
      </c>
      <c r="F275" s="15">
        <v>264.58840000000004</v>
      </c>
      <c r="G275" s="15">
        <f t="shared" si="185"/>
        <v>50.273304199125988</v>
      </c>
      <c r="H275" s="15">
        <v>99.9</v>
      </c>
      <c r="I275" s="15">
        <v>37.517650000000003</v>
      </c>
      <c r="J275" s="15">
        <f t="shared" si="186"/>
        <v>37.555205205205205</v>
      </c>
      <c r="K275" s="15">
        <v>1373.7</v>
      </c>
      <c r="L275" s="15">
        <v>423.2801</v>
      </c>
      <c r="M275" s="15">
        <f t="shared" si="187"/>
        <v>30.813139695712309</v>
      </c>
      <c r="N275" s="15">
        <v>40699.1</v>
      </c>
      <c r="O275" s="15">
        <v>20150.396539999998</v>
      </c>
      <c r="P275" s="15">
        <f t="shared" si="180"/>
        <v>49.510668638864246</v>
      </c>
      <c r="Q275" s="15">
        <v>263.60000000000002</v>
      </c>
      <c r="R275" s="15"/>
      <c r="S275" s="15">
        <f t="shared" si="39"/>
        <v>0</v>
      </c>
      <c r="T275" s="15">
        <v>2918.1</v>
      </c>
      <c r="U275" s="15">
        <v>1445.0409199999999</v>
      </c>
      <c r="V275" s="15">
        <f t="shared" si="188"/>
        <v>49.519924608478114</v>
      </c>
      <c r="W275" s="15">
        <v>53.9</v>
      </c>
      <c r="X275" s="15">
        <v>20.369799999999998</v>
      </c>
      <c r="Y275" s="15">
        <f t="shared" si="189"/>
        <v>37.791836734693874</v>
      </c>
      <c r="Z275" s="15">
        <v>101884.5</v>
      </c>
      <c r="AA275" s="15">
        <v>71938.008680000014</v>
      </c>
      <c r="AB275" s="15">
        <f t="shared" si="190"/>
        <v>70.607412000844107</v>
      </c>
      <c r="AC275" s="15">
        <v>310.3</v>
      </c>
      <c r="AD275" s="15">
        <v>76.216619999999992</v>
      </c>
      <c r="AE275" s="14">
        <f t="shared" si="191"/>
        <v>24.562236545278758</v>
      </c>
      <c r="AF275" s="14"/>
      <c r="AG275" s="15"/>
      <c r="AH275" s="15"/>
      <c r="AI275" s="15">
        <v>310.3</v>
      </c>
      <c r="AJ275" s="15">
        <v>120.08630000000001</v>
      </c>
      <c r="AK275" s="15">
        <f t="shared" si="192"/>
        <v>38.700064453754436</v>
      </c>
      <c r="AL275" s="15">
        <v>1337.5</v>
      </c>
      <c r="AM275" s="15">
        <v>580.83222999999998</v>
      </c>
      <c r="AN275" s="15">
        <f t="shared" si="193"/>
        <v>43.426708785046728</v>
      </c>
      <c r="AO275" s="15">
        <v>310.3</v>
      </c>
      <c r="AP275" s="15">
        <v>108.46949000000001</v>
      </c>
      <c r="AQ275" s="15">
        <f t="shared" si="194"/>
        <v>34.956329358685146</v>
      </c>
      <c r="AR275" s="15">
        <v>310.3</v>
      </c>
      <c r="AS275" s="15">
        <v>82.897100000000009</v>
      </c>
      <c r="AT275" s="15">
        <f t="shared" si="195"/>
        <v>26.715146632291329</v>
      </c>
      <c r="AU275" s="15">
        <v>821.3</v>
      </c>
      <c r="AV275" s="15">
        <v>410.4</v>
      </c>
      <c r="AW275" s="15">
        <f t="shared" si="196"/>
        <v>49.969560452940456</v>
      </c>
      <c r="AX275" s="15"/>
      <c r="AY275" s="15"/>
      <c r="AZ275" s="15"/>
      <c r="BA275" s="15"/>
      <c r="BB275" s="15"/>
      <c r="BC275" s="14"/>
      <c r="BD275" s="15">
        <v>310.3</v>
      </c>
      <c r="BE275" s="15">
        <v>124.43607</v>
      </c>
      <c r="BF275" s="15">
        <f t="shared" si="198"/>
        <v>40.101859490815336</v>
      </c>
      <c r="BG275" s="15">
        <v>310.3</v>
      </c>
      <c r="BH275" s="15">
        <v>119.74549</v>
      </c>
      <c r="BI275" s="15">
        <f t="shared" si="199"/>
        <v>38.590232033515953</v>
      </c>
      <c r="BJ275" s="15">
        <v>10992</v>
      </c>
      <c r="BK275" s="15">
        <v>5257.3814599999996</v>
      </c>
      <c r="BL275" s="15">
        <f t="shared" si="31"/>
        <v>47.829161754002911</v>
      </c>
      <c r="BM275" s="15">
        <v>32</v>
      </c>
      <c r="BN275" s="15"/>
      <c r="BO275" s="15">
        <f t="shared" si="200"/>
        <v>0</v>
      </c>
      <c r="BP275" s="15"/>
      <c r="BQ275" s="15"/>
      <c r="BR275" s="15"/>
      <c r="BS275" s="15"/>
      <c r="BT275" s="15"/>
      <c r="BU275" s="15"/>
    </row>
    <row r="276" spans="1:73" s="12" customFormat="1" x14ac:dyDescent="0.25">
      <c r="A276" s="154" t="s">
        <v>628</v>
      </c>
      <c r="B276" s="50">
        <f t="shared" si="181"/>
        <v>93.7</v>
      </c>
      <c r="C276" s="50">
        <f t="shared" si="182"/>
        <v>33.312050000000006</v>
      </c>
      <c r="D276" s="14">
        <f t="shared" ref="D276:D283" si="201">C276/B276*100</f>
        <v>35.551814300960515</v>
      </c>
      <c r="E276" s="14"/>
      <c r="F276" s="14"/>
      <c r="G276" s="15"/>
      <c r="H276" s="14"/>
      <c r="I276" s="15"/>
      <c r="J276" s="15"/>
      <c r="K276" s="14"/>
      <c r="L276" s="14"/>
      <c r="M276" s="15"/>
      <c r="N276" s="14"/>
      <c r="O276" s="14"/>
      <c r="P276" s="15"/>
      <c r="Q276" s="14"/>
      <c r="R276" s="14"/>
      <c r="S276" s="14"/>
      <c r="T276" s="14"/>
      <c r="U276" s="14"/>
      <c r="V276" s="15"/>
      <c r="W276" s="14"/>
      <c r="X276" s="14"/>
      <c r="Y276" s="15"/>
      <c r="Z276" s="14"/>
      <c r="AA276" s="14"/>
      <c r="AB276" s="15"/>
      <c r="AC276" s="14"/>
      <c r="AD276" s="14"/>
      <c r="AE276" s="14"/>
      <c r="AF276" s="14"/>
      <c r="AG276" s="14"/>
      <c r="AH276" s="15"/>
      <c r="AI276" s="14"/>
      <c r="AJ276" s="14"/>
      <c r="AK276" s="15"/>
      <c r="AL276" s="14"/>
      <c r="AM276" s="14"/>
      <c r="AN276" s="15"/>
      <c r="AO276" s="14"/>
      <c r="AP276" s="14"/>
      <c r="AQ276" s="15"/>
      <c r="AR276" s="14"/>
      <c r="AS276" s="14"/>
      <c r="AT276" s="15"/>
      <c r="AU276" s="14"/>
      <c r="AV276" s="14"/>
      <c r="AW276" s="15"/>
      <c r="AX276" s="14"/>
      <c r="AY276" s="14"/>
      <c r="AZ276" s="14"/>
      <c r="BA276" s="14">
        <v>93.7</v>
      </c>
      <c r="BB276" s="14">
        <v>33.312050000000006</v>
      </c>
      <c r="BC276" s="14">
        <f t="shared" si="197"/>
        <v>35.551814300960515</v>
      </c>
      <c r="BD276" s="14"/>
      <c r="BE276" s="14"/>
      <c r="BF276" s="15"/>
      <c r="BG276" s="14"/>
      <c r="BH276" s="14"/>
      <c r="BI276" s="15"/>
      <c r="BJ276" s="14"/>
      <c r="BK276" s="14"/>
      <c r="BL276" s="15"/>
      <c r="BM276" s="14"/>
      <c r="BN276" s="14"/>
      <c r="BO276" s="15"/>
      <c r="BP276" s="14"/>
      <c r="BQ276" s="14"/>
      <c r="BR276" s="15"/>
      <c r="BS276" s="14"/>
      <c r="BT276" s="14"/>
      <c r="BU276" s="15"/>
    </row>
    <row r="277" spans="1:73" s="12" customFormat="1" x14ac:dyDescent="0.25">
      <c r="A277" s="154" t="s">
        <v>706</v>
      </c>
      <c r="B277" s="50">
        <f t="shared" si="181"/>
        <v>93.7</v>
      </c>
      <c r="C277" s="50">
        <f t="shared" si="182"/>
        <v>33.312150000000003</v>
      </c>
      <c r="D277" s="14">
        <f t="shared" si="201"/>
        <v>35.551921024546431</v>
      </c>
      <c r="E277" s="14"/>
      <c r="F277" s="14"/>
      <c r="G277" s="15"/>
      <c r="H277" s="14"/>
      <c r="I277" s="15"/>
      <c r="J277" s="15"/>
      <c r="K277" s="14"/>
      <c r="L277" s="14"/>
      <c r="M277" s="15"/>
      <c r="N277" s="14"/>
      <c r="O277" s="14"/>
      <c r="P277" s="15"/>
      <c r="Q277" s="14"/>
      <c r="R277" s="14"/>
      <c r="S277" s="14"/>
      <c r="T277" s="14"/>
      <c r="U277" s="14"/>
      <c r="V277" s="15"/>
      <c r="W277" s="14"/>
      <c r="X277" s="14"/>
      <c r="Y277" s="15"/>
      <c r="Z277" s="14"/>
      <c r="AA277" s="14"/>
      <c r="AB277" s="15"/>
      <c r="AC277" s="14"/>
      <c r="AD277" s="14"/>
      <c r="AE277" s="14"/>
      <c r="AF277" s="14"/>
      <c r="AG277" s="14"/>
      <c r="AH277" s="15"/>
      <c r="AI277" s="14"/>
      <c r="AJ277" s="14"/>
      <c r="AK277" s="15"/>
      <c r="AL277" s="14"/>
      <c r="AM277" s="14"/>
      <c r="AN277" s="15"/>
      <c r="AO277" s="14"/>
      <c r="AP277" s="14"/>
      <c r="AQ277" s="15"/>
      <c r="AR277" s="14"/>
      <c r="AS277" s="14"/>
      <c r="AT277" s="15"/>
      <c r="AU277" s="14"/>
      <c r="AV277" s="14"/>
      <c r="AW277" s="15"/>
      <c r="AX277" s="14"/>
      <c r="AY277" s="14"/>
      <c r="AZ277" s="14"/>
      <c r="BA277" s="14">
        <v>93.7</v>
      </c>
      <c r="BB277" s="14">
        <v>33.312150000000003</v>
      </c>
      <c r="BC277" s="14">
        <f t="shared" si="197"/>
        <v>35.551921024546431</v>
      </c>
      <c r="BD277" s="14"/>
      <c r="BE277" s="14"/>
      <c r="BF277" s="15"/>
      <c r="BG277" s="14"/>
      <c r="BH277" s="14"/>
      <c r="BI277" s="15"/>
      <c r="BJ277" s="14"/>
      <c r="BK277" s="14"/>
      <c r="BL277" s="15"/>
      <c r="BM277" s="14"/>
      <c r="BN277" s="14"/>
      <c r="BO277" s="15"/>
      <c r="BP277" s="14"/>
      <c r="BQ277" s="14"/>
      <c r="BR277" s="15"/>
      <c r="BS277" s="14"/>
      <c r="BT277" s="14"/>
      <c r="BU277" s="15"/>
    </row>
    <row r="278" spans="1:73" s="12" customFormat="1" x14ac:dyDescent="0.25">
      <c r="A278" s="154" t="s">
        <v>631</v>
      </c>
      <c r="B278" s="50">
        <f t="shared" si="181"/>
        <v>93.7</v>
      </c>
      <c r="C278" s="50">
        <f t="shared" si="182"/>
        <v>33.312040000000003</v>
      </c>
      <c r="D278" s="14">
        <f t="shared" si="201"/>
        <v>35.551803628601924</v>
      </c>
      <c r="E278" s="14"/>
      <c r="F278" s="14"/>
      <c r="G278" s="15"/>
      <c r="H278" s="14"/>
      <c r="I278" s="15"/>
      <c r="J278" s="15"/>
      <c r="K278" s="14"/>
      <c r="L278" s="14"/>
      <c r="M278" s="15"/>
      <c r="N278" s="14"/>
      <c r="O278" s="14"/>
      <c r="P278" s="15"/>
      <c r="Q278" s="14"/>
      <c r="R278" s="14"/>
      <c r="S278" s="14"/>
      <c r="T278" s="14"/>
      <c r="U278" s="14"/>
      <c r="V278" s="15"/>
      <c r="W278" s="14"/>
      <c r="X278" s="14"/>
      <c r="Y278" s="15"/>
      <c r="Z278" s="14"/>
      <c r="AA278" s="14"/>
      <c r="AB278" s="15"/>
      <c r="AC278" s="14"/>
      <c r="AD278" s="14"/>
      <c r="AE278" s="14"/>
      <c r="AF278" s="14"/>
      <c r="AG278" s="14"/>
      <c r="AH278" s="15"/>
      <c r="AI278" s="14"/>
      <c r="AJ278" s="14"/>
      <c r="AK278" s="15"/>
      <c r="AL278" s="14"/>
      <c r="AM278" s="14"/>
      <c r="AN278" s="15"/>
      <c r="AO278" s="14"/>
      <c r="AP278" s="14"/>
      <c r="AQ278" s="15"/>
      <c r="AR278" s="14"/>
      <c r="AS278" s="14"/>
      <c r="AT278" s="15"/>
      <c r="AU278" s="14"/>
      <c r="AV278" s="14"/>
      <c r="AW278" s="15"/>
      <c r="AX278" s="14"/>
      <c r="AY278" s="14"/>
      <c r="AZ278" s="14"/>
      <c r="BA278" s="14">
        <v>93.7</v>
      </c>
      <c r="BB278" s="14">
        <v>33.312040000000003</v>
      </c>
      <c r="BC278" s="14">
        <f t="shared" si="197"/>
        <v>35.551803628601924</v>
      </c>
      <c r="BD278" s="14"/>
      <c r="BE278" s="14"/>
      <c r="BF278" s="15"/>
      <c r="BG278" s="14"/>
      <c r="BH278" s="14"/>
      <c r="BI278" s="15"/>
      <c r="BJ278" s="14"/>
      <c r="BK278" s="14"/>
      <c r="BL278" s="15"/>
      <c r="BM278" s="14"/>
      <c r="BN278" s="14"/>
      <c r="BO278" s="15"/>
      <c r="BP278" s="14"/>
      <c r="BQ278" s="14"/>
      <c r="BR278" s="15"/>
      <c r="BS278" s="14"/>
      <c r="BT278" s="14"/>
      <c r="BU278" s="15"/>
    </row>
    <row r="279" spans="1:73" s="12" customFormat="1" x14ac:dyDescent="0.25">
      <c r="A279" s="154" t="s">
        <v>462</v>
      </c>
      <c r="B279" s="50">
        <f t="shared" si="181"/>
        <v>234.2</v>
      </c>
      <c r="C279" s="50">
        <f t="shared" si="182"/>
        <v>83.276219999999995</v>
      </c>
      <c r="D279" s="14">
        <f t="shared" si="201"/>
        <v>35.557736976942785</v>
      </c>
      <c r="E279" s="14"/>
      <c r="F279" s="14"/>
      <c r="G279" s="15"/>
      <c r="H279" s="14"/>
      <c r="I279" s="15"/>
      <c r="J279" s="15"/>
      <c r="K279" s="14"/>
      <c r="L279" s="14"/>
      <c r="M279" s="15"/>
      <c r="N279" s="14"/>
      <c r="O279" s="14"/>
      <c r="P279" s="15"/>
      <c r="Q279" s="14"/>
      <c r="R279" s="14"/>
      <c r="S279" s="14"/>
      <c r="T279" s="14"/>
      <c r="U279" s="14"/>
      <c r="V279" s="15"/>
      <c r="W279" s="14"/>
      <c r="X279" s="14"/>
      <c r="Y279" s="15"/>
      <c r="Z279" s="14"/>
      <c r="AA279" s="14"/>
      <c r="AB279" s="15"/>
      <c r="AC279" s="14"/>
      <c r="AD279" s="14"/>
      <c r="AE279" s="14"/>
      <c r="AF279" s="14"/>
      <c r="AG279" s="14"/>
      <c r="AH279" s="15"/>
      <c r="AI279" s="14"/>
      <c r="AJ279" s="14"/>
      <c r="AK279" s="15"/>
      <c r="AL279" s="14"/>
      <c r="AM279" s="14"/>
      <c r="AN279" s="15"/>
      <c r="AO279" s="14"/>
      <c r="AP279" s="14"/>
      <c r="AQ279" s="15"/>
      <c r="AR279" s="14"/>
      <c r="AS279" s="14"/>
      <c r="AT279" s="15"/>
      <c r="AU279" s="14"/>
      <c r="AV279" s="14"/>
      <c r="AW279" s="15"/>
      <c r="AX279" s="14"/>
      <c r="AY279" s="14"/>
      <c r="AZ279" s="14"/>
      <c r="BA279" s="14">
        <v>234.2</v>
      </c>
      <c r="BB279" s="14">
        <v>83.276219999999995</v>
      </c>
      <c r="BC279" s="14">
        <f t="shared" si="197"/>
        <v>35.557736976942785</v>
      </c>
      <c r="BD279" s="14"/>
      <c r="BE279" s="14"/>
      <c r="BF279" s="15"/>
      <c r="BG279" s="14"/>
      <c r="BH279" s="14"/>
      <c r="BI279" s="15"/>
      <c r="BJ279" s="14"/>
      <c r="BK279" s="14"/>
      <c r="BL279" s="15"/>
      <c r="BM279" s="14"/>
      <c r="BN279" s="14"/>
      <c r="BO279" s="15"/>
      <c r="BP279" s="14"/>
      <c r="BQ279" s="14"/>
      <c r="BR279" s="15"/>
      <c r="BS279" s="14"/>
      <c r="BT279" s="14"/>
      <c r="BU279" s="15"/>
    </row>
    <row r="280" spans="1:73" s="12" customFormat="1" x14ac:dyDescent="0.25">
      <c r="A280" s="154" t="s">
        <v>707</v>
      </c>
      <c r="B280" s="50">
        <f t="shared" si="181"/>
        <v>93.7</v>
      </c>
      <c r="C280" s="50">
        <f t="shared" si="182"/>
        <v>33.312169999999995</v>
      </c>
      <c r="D280" s="14">
        <f t="shared" si="201"/>
        <v>35.5519423692636</v>
      </c>
      <c r="E280" s="14"/>
      <c r="F280" s="14"/>
      <c r="G280" s="15"/>
      <c r="H280" s="14"/>
      <c r="I280" s="15"/>
      <c r="J280" s="15"/>
      <c r="K280" s="14"/>
      <c r="L280" s="14"/>
      <c r="M280" s="15"/>
      <c r="N280" s="14"/>
      <c r="O280" s="14"/>
      <c r="P280" s="15"/>
      <c r="Q280" s="14"/>
      <c r="R280" s="14"/>
      <c r="S280" s="14"/>
      <c r="T280" s="14"/>
      <c r="U280" s="14"/>
      <c r="V280" s="15"/>
      <c r="W280" s="14"/>
      <c r="X280" s="14"/>
      <c r="Y280" s="15"/>
      <c r="Z280" s="14"/>
      <c r="AA280" s="14"/>
      <c r="AB280" s="15"/>
      <c r="AC280" s="14"/>
      <c r="AD280" s="14"/>
      <c r="AE280" s="14"/>
      <c r="AF280" s="14"/>
      <c r="AG280" s="14"/>
      <c r="AH280" s="15"/>
      <c r="AI280" s="14"/>
      <c r="AJ280" s="14"/>
      <c r="AK280" s="15"/>
      <c r="AL280" s="14"/>
      <c r="AM280" s="14"/>
      <c r="AN280" s="15"/>
      <c r="AO280" s="14"/>
      <c r="AP280" s="14"/>
      <c r="AQ280" s="15"/>
      <c r="AR280" s="14"/>
      <c r="AS280" s="14"/>
      <c r="AT280" s="15"/>
      <c r="AU280" s="14"/>
      <c r="AV280" s="14"/>
      <c r="AW280" s="15"/>
      <c r="AX280" s="14"/>
      <c r="AY280" s="14"/>
      <c r="AZ280" s="14"/>
      <c r="BA280" s="14">
        <v>93.7</v>
      </c>
      <c r="BB280" s="14">
        <v>33.312169999999995</v>
      </c>
      <c r="BC280" s="14">
        <f t="shared" si="197"/>
        <v>35.5519423692636</v>
      </c>
      <c r="BD280" s="14"/>
      <c r="BE280" s="14"/>
      <c r="BF280" s="15"/>
      <c r="BG280" s="14"/>
      <c r="BH280" s="14"/>
      <c r="BI280" s="15"/>
      <c r="BJ280" s="14"/>
      <c r="BK280" s="14"/>
      <c r="BL280" s="15"/>
      <c r="BM280" s="14"/>
      <c r="BN280" s="14"/>
      <c r="BO280" s="15"/>
      <c r="BP280" s="14"/>
      <c r="BQ280" s="14"/>
      <c r="BR280" s="15"/>
      <c r="BS280" s="14"/>
      <c r="BT280" s="14"/>
      <c r="BU280" s="15"/>
    </row>
    <row r="281" spans="1:73" s="12" customFormat="1" x14ac:dyDescent="0.25">
      <c r="A281" s="154" t="s">
        <v>629</v>
      </c>
      <c r="B281" s="50">
        <f t="shared" si="181"/>
        <v>234.2</v>
      </c>
      <c r="C281" s="50">
        <f t="shared" si="182"/>
        <v>99.357089999999999</v>
      </c>
      <c r="D281" s="14">
        <f t="shared" si="201"/>
        <v>42.424035012809568</v>
      </c>
      <c r="E281" s="14"/>
      <c r="F281" s="14"/>
      <c r="G281" s="15"/>
      <c r="H281" s="14"/>
      <c r="I281" s="15"/>
      <c r="J281" s="15"/>
      <c r="K281" s="14"/>
      <c r="L281" s="14"/>
      <c r="M281" s="15"/>
      <c r="N281" s="14"/>
      <c r="O281" s="14"/>
      <c r="P281" s="15"/>
      <c r="Q281" s="14"/>
      <c r="R281" s="14"/>
      <c r="S281" s="14"/>
      <c r="T281" s="14"/>
      <c r="U281" s="14"/>
      <c r="V281" s="15"/>
      <c r="W281" s="14"/>
      <c r="X281" s="14"/>
      <c r="Y281" s="15"/>
      <c r="Z281" s="14"/>
      <c r="AA281" s="14"/>
      <c r="AB281" s="15"/>
      <c r="AC281" s="14"/>
      <c r="AD281" s="14"/>
      <c r="AE281" s="14"/>
      <c r="AF281" s="14"/>
      <c r="AG281" s="14"/>
      <c r="AH281" s="15"/>
      <c r="AI281" s="14"/>
      <c r="AJ281" s="14"/>
      <c r="AK281" s="15"/>
      <c r="AL281" s="14"/>
      <c r="AM281" s="14"/>
      <c r="AN281" s="15"/>
      <c r="AO281" s="14"/>
      <c r="AP281" s="14"/>
      <c r="AQ281" s="15"/>
      <c r="AR281" s="14"/>
      <c r="AS281" s="14"/>
      <c r="AT281" s="15"/>
      <c r="AU281" s="14"/>
      <c r="AV281" s="14"/>
      <c r="AW281" s="15"/>
      <c r="AX281" s="14"/>
      <c r="AY281" s="14"/>
      <c r="AZ281" s="14"/>
      <c r="BA281" s="14">
        <v>234.2</v>
      </c>
      <c r="BB281" s="14">
        <v>99.357089999999999</v>
      </c>
      <c r="BC281" s="14">
        <f t="shared" si="197"/>
        <v>42.424035012809568</v>
      </c>
      <c r="BD281" s="14"/>
      <c r="BE281" s="14"/>
      <c r="BF281" s="15"/>
      <c r="BG281" s="14"/>
      <c r="BH281" s="14"/>
      <c r="BI281" s="15"/>
      <c r="BJ281" s="14"/>
      <c r="BK281" s="14"/>
      <c r="BL281" s="15"/>
      <c r="BM281" s="14"/>
      <c r="BN281" s="14"/>
      <c r="BO281" s="15"/>
      <c r="BP281" s="14"/>
      <c r="BQ281" s="14"/>
      <c r="BR281" s="15"/>
      <c r="BS281" s="14"/>
      <c r="BT281" s="14"/>
      <c r="BU281" s="15"/>
    </row>
    <row r="282" spans="1:73" s="12" customFormat="1" x14ac:dyDescent="0.25">
      <c r="A282" s="154" t="s">
        <v>346</v>
      </c>
      <c r="B282" s="50">
        <f t="shared" si="181"/>
        <v>93.7</v>
      </c>
      <c r="C282" s="50">
        <f t="shared" si="182"/>
        <v>33.312150000000003</v>
      </c>
      <c r="D282" s="14">
        <f t="shared" si="201"/>
        <v>35.551921024546431</v>
      </c>
      <c r="E282" s="14"/>
      <c r="F282" s="14"/>
      <c r="G282" s="15"/>
      <c r="H282" s="14"/>
      <c r="I282" s="15"/>
      <c r="J282" s="15"/>
      <c r="K282" s="14"/>
      <c r="L282" s="14"/>
      <c r="M282" s="15"/>
      <c r="N282" s="14"/>
      <c r="O282" s="14"/>
      <c r="P282" s="15"/>
      <c r="Q282" s="14"/>
      <c r="R282" s="14"/>
      <c r="S282" s="14"/>
      <c r="T282" s="14"/>
      <c r="U282" s="14"/>
      <c r="V282" s="15"/>
      <c r="W282" s="14"/>
      <c r="X282" s="14"/>
      <c r="Y282" s="15"/>
      <c r="Z282" s="14"/>
      <c r="AA282" s="14"/>
      <c r="AB282" s="15"/>
      <c r="AC282" s="14"/>
      <c r="AD282" s="14"/>
      <c r="AE282" s="14"/>
      <c r="AF282" s="14"/>
      <c r="AG282" s="14"/>
      <c r="AH282" s="15"/>
      <c r="AI282" s="14"/>
      <c r="AJ282" s="14"/>
      <c r="AK282" s="15"/>
      <c r="AL282" s="14"/>
      <c r="AM282" s="14"/>
      <c r="AN282" s="15"/>
      <c r="AO282" s="14"/>
      <c r="AP282" s="14"/>
      <c r="AQ282" s="15"/>
      <c r="AR282" s="14"/>
      <c r="AS282" s="14"/>
      <c r="AT282" s="15"/>
      <c r="AU282" s="14"/>
      <c r="AV282" s="14"/>
      <c r="AW282" s="15"/>
      <c r="AX282" s="14"/>
      <c r="AY282" s="14"/>
      <c r="AZ282" s="14"/>
      <c r="BA282" s="14">
        <v>93.7</v>
      </c>
      <c r="BB282" s="14">
        <v>33.312150000000003</v>
      </c>
      <c r="BC282" s="14">
        <f t="shared" si="197"/>
        <v>35.551921024546431</v>
      </c>
      <c r="BD282" s="14"/>
      <c r="BE282" s="14"/>
      <c r="BF282" s="15"/>
      <c r="BG282" s="14"/>
      <c r="BH282" s="14"/>
      <c r="BI282" s="15"/>
      <c r="BJ282" s="14"/>
      <c r="BK282" s="14"/>
      <c r="BL282" s="15"/>
      <c r="BM282" s="14"/>
      <c r="BN282" s="14"/>
      <c r="BO282" s="15"/>
      <c r="BP282" s="14"/>
      <c r="BQ282" s="14"/>
      <c r="BR282" s="15"/>
      <c r="BS282" s="14"/>
      <c r="BT282" s="14"/>
      <c r="BU282" s="15"/>
    </row>
    <row r="283" spans="1:73" s="12" customFormat="1" x14ac:dyDescent="0.25">
      <c r="A283" s="154" t="s">
        <v>630</v>
      </c>
      <c r="B283" s="50">
        <f t="shared" si="181"/>
        <v>234.2</v>
      </c>
      <c r="C283" s="50">
        <f t="shared" si="182"/>
        <v>83.520200000000003</v>
      </c>
      <c r="D283" s="14">
        <f t="shared" si="201"/>
        <v>35.661912894961574</v>
      </c>
      <c r="E283" s="14"/>
      <c r="F283" s="14"/>
      <c r="G283" s="15"/>
      <c r="H283" s="14"/>
      <c r="I283" s="15"/>
      <c r="J283" s="15"/>
      <c r="K283" s="14"/>
      <c r="L283" s="14"/>
      <c r="M283" s="15"/>
      <c r="N283" s="14"/>
      <c r="O283" s="14"/>
      <c r="P283" s="15"/>
      <c r="Q283" s="14"/>
      <c r="R283" s="14"/>
      <c r="S283" s="14"/>
      <c r="T283" s="14"/>
      <c r="U283" s="14"/>
      <c r="V283" s="15"/>
      <c r="W283" s="14"/>
      <c r="X283" s="14"/>
      <c r="Y283" s="15"/>
      <c r="Z283" s="14"/>
      <c r="AA283" s="14"/>
      <c r="AB283" s="15"/>
      <c r="AC283" s="14"/>
      <c r="AD283" s="14"/>
      <c r="AE283" s="14"/>
      <c r="AF283" s="14"/>
      <c r="AG283" s="14"/>
      <c r="AH283" s="15"/>
      <c r="AI283" s="14"/>
      <c r="AJ283" s="14"/>
      <c r="AK283" s="15"/>
      <c r="AL283" s="14"/>
      <c r="AM283" s="14"/>
      <c r="AN283" s="15"/>
      <c r="AO283" s="14"/>
      <c r="AP283" s="14"/>
      <c r="AQ283" s="15"/>
      <c r="AR283" s="14"/>
      <c r="AS283" s="14"/>
      <c r="AT283" s="15"/>
      <c r="AU283" s="14"/>
      <c r="AV283" s="14"/>
      <c r="AW283" s="15"/>
      <c r="AX283" s="14"/>
      <c r="AY283" s="14"/>
      <c r="AZ283" s="14"/>
      <c r="BA283" s="14">
        <v>234.2</v>
      </c>
      <c r="BB283" s="14">
        <v>83.520200000000003</v>
      </c>
      <c r="BC283" s="14">
        <f t="shared" si="197"/>
        <v>35.661912894961574</v>
      </c>
      <c r="BD283" s="14"/>
      <c r="BE283" s="14"/>
      <c r="BF283" s="15"/>
      <c r="BG283" s="14"/>
      <c r="BH283" s="14"/>
      <c r="BI283" s="15"/>
      <c r="BJ283" s="14"/>
      <c r="BK283" s="14"/>
      <c r="BL283" s="15"/>
      <c r="BM283" s="14"/>
      <c r="BN283" s="14"/>
      <c r="BO283" s="15"/>
      <c r="BP283" s="14"/>
      <c r="BQ283" s="14"/>
      <c r="BR283" s="15"/>
      <c r="BS283" s="14"/>
      <c r="BT283" s="14"/>
      <c r="BU283" s="15"/>
    </row>
    <row r="284" spans="1:73" s="28" customFormat="1" ht="31.5" x14ac:dyDescent="0.25">
      <c r="A284" s="78" t="s">
        <v>451</v>
      </c>
      <c r="B284" s="81">
        <f t="shared" si="181"/>
        <v>534549.10000000009</v>
      </c>
      <c r="C284" s="81">
        <f t="shared" si="182"/>
        <v>327882.02215999999</v>
      </c>
      <c r="D284" s="84">
        <f t="shared" ref="D284" si="202">C284/B284*100</f>
        <v>61.33805522448732</v>
      </c>
      <c r="E284" s="84">
        <f>SUM(E285:E293)</f>
        <v>1415.8</v>
      </c>
      <c r="F284" s="84">
        <f t="shared" ref="F284:BN284" si="203">SUM(F285:F293)</f>
        <v>662.43517000000008</v>
      </c>
      <c r="G284" s="84">
        <f t="shared" si="185"/>
        <v>46.788753354993652</v>
      </c>
      <c r="H284" s="84">
        <f t="shared" si="203"/>
        <v>420.6</v>
      </c>
      <c r="I284" s="84">
        <f t="shared" si="203"/>
        <v>228.92500000000001</v>
      </c>
      <c r="J284" s="84">
        <f t="shared" si="186"/>
        <v>54.428197812648591</v>
      </c>
      <c r="K284" s="84">
        <f t="shared" si="203"/>
        <v>8433.1</v>
      </c>
      <c r="L284" s="84">
        <f t="shared" si="203"/>
        <v>4749.1947399999999</v>
      </c>
      <c r="M284" s="84">
        <f t="shared" si="187"/>
        <v>56.316120287913094</v>
      </c>
      <c r="N284" s="84">
        <f t="shared" si="203"/>
        <v>125712.6</v>
      </c>
      <c r="O284" s="84">
        <f t="shared" si="203"/>
        <v>65533.922319999998</v>
      </c>
      <c r="P284" s="84">
        <f t="shared" si="180"/>
        <v>52.129955406220219</v>
      </c>
      <c r="Q284" s="84">
        <f t="shared" si="203"/>
        <v>867.2</v>
      </c>
      <c r="R284" s="84">
        <f t="shared" si="203"/>
        <v>0</v>
      </c>
      <c r="S284" s="84">
        <f t="shared" si="39"/>
        <v>0</v>
      </c>
      <c r="T284" s="84">
        <f t="shared" si="203"/>
        <v>8402.1</v>
      </c>
      <c r="U284" s="84">
        <f t="shared" si="203"/>
        <v>3399.13787</v>
      </c>
      <c r="V284" s="84">
        <f t="shared" si="188"/>
        <v>40.455813070541886</v>
      </c>
      <c r="W284" s="84">
        <f t="shared" si="203"/>
        <v>377.1</v>
      </c>
      <c r="X284" s="84">
        <f t="shared" si="203"/>
        <v>202.05151999999998</v>
      </c>
      <c r="Y284" s="84">
        <f t="shared" si="189"/>
        <v>53.580355343410226</v>
      </c>
      <c r="Z284" s="84">
        <f t="shared" si="203"/>
        <v>342189.8</v>
      </c>
      <c r="AA284" s="84">
        <f t="shared" si="203"/>
        <v>227593.5901</v>
      </c>
      <c r="AB284" s="84">
        <f t="shared" si="190"/>
        <v>66.510921745767988</v>
      </c>
      <c r="AC284" s="84">
        <f t="shared" si="203"/>
        <v>1643.4</v>
      </c>
      <c r="AD284" s="84">
        <f t="shared" si="203"/>
        <v>577.50972000000002</v>
      </c>
      <c r="AE284" s="82">
        <f t="shared" si="191"/>
        <v>35.141153705732023</v>
      </c>
      <c r="AF284" s="84">
        <f t="shared" si="203"/>
        <v>0</v>
      </c>
      <c r="AG284" s="84">
        <f t="shared" si="203"/>
        <v>0</v>
      </c>
      <c r="AH284" s="84"/>
      <c r="AI284" s="84">
        <f t="shared" si="203"/>
        <v>328.7</v>
      </c>
      <c r="AJ284" s="84">
        <f t="shared" si="203"/>
        <v>159.39150000000001</v>
      </c>
      <c r="AK284" s="84">
        <f t="shared" si="192"/>
        <v>48.491481594158813</v>
      </c>
      <c r="AL284" s="84">
        <f t="shared" si="203"/>
        <v>7321.8</v>
      </c>
      <c r="AM284" s="84">
        <f t="shared" si="203"/>
        <v>3791.8833399999999</v>
      </c>
      <c r="AN284" s="84">
        <f t="shared" si="193"/>
        <v>51.788949984976377</v>
      </c>
      <c r="AO284" s="84">
        <f t="shared" si="203"/>
        <v>986</v>
      </c>
      <c r="AP284" s="84">
        <f t="shared" si="203"/>
        <v>399.72354999999999</v>
      </c>
      <c r="AQ284" s="84">
        <f t="shared" si="194"/>
        <v>40.539913793103452</v>
      </c>
      <c r="AR284" s="84">
        <f t="shared" si="203"/>
        <v>328.7</v>
      </c>
      <c r="AS284" s="84">
        <f t="shared" si="203"/>
        <v>152.64022</v>
      </c>
      <c r="AT284" s="84">
        <f t="shared" si="195"/>
        <v>46.437547916032855</v>
      </c>
      <c r="AU284" s="84">
        <f t="shared" si="203"/>
        <v>2978.5</v>
      </c>
      <c r="AV284" s="84">
        <f t="shared" si="203"/>
        <v>1489.2</v>
      </c>
      <c r="AW284" s="84">
        <f t="shared" si="196"/>
        <v>49.998321302669133</v>
      </c>
      <c r="AX284" s="84">
        <f t="shared" si="203"/>
        <v>0</v>
      </c>
      <c r="AY284" s="84">
        <f t="shared" si="203"/>
        <v>0</v>
      </c>
      <c r="AZ284" s="84">
        <f t="shared" si="203"/>
        <v>0</v>
      </c>
      <c r="BA284" s="84">
        <f t="shared" si="203"/>
        <v>1592.6000000000001</v>
      </c>
      <c r="BB284" s="84">
        <f t="shared" si="203"/>
        <v>662.00548000000003</v>
      </c>
      <c r="BC284" s="82">
        <f t="shared" ref="BC284:BC293" si="204">BB284/BA284*100</f>
        <v>41.567592615848298</v>
      </c>
      <c r="BD284" s="84">
        <f t="shared" si="203"/>
        <v>328.7</v>
      </c>
      <c r="BE284" s="84">
        <f t="shared" si="203"/>
        <v>156.95613</v>
      </c>
      <c r="BF284" s="84">
        <f t="shared" si="198"/>
        <v>47.750571950106476</v>
      </c>
      <c r="BG284" s="84">
        <f t="shared" si="203"/>
        <v>328.7</v>
      </c>
      <c r="BH284" s="84">
        <f t="shared" si="203"/>
        <v>118.92325</v>
      </c>
      <c r="BI284" s="84">
        <f t="shared" si="199"/>
        <v>36.179875266200185</v>
      </c>
      <c r="BJ284" s="84">
        <f t="shared" si="203"/>
        <v>30637.3</v>
      </c>
      <c r="BK284" s="84">
        <f t="shared" si="203"/>
        <v>18004.53225</v>
      </c>
      <c r="BL284" s="84">
        <f t="shared" si="31"/>
        <v>58.766706759407647</v>
      </c>
      <c r="BM284" s="84">
        <f t="shared" si="203"/>
        <v>256.39999999999998</v>
      </c>
      <c r="BN284" s="84">
        <f t="shared" si="203"/>
        <v>0</v>
      </c>
      <c r="BO284" s="84">
        <f t="shared" si="200"/>
        <v>0</v>
      </c>
      <c r="BP284" s="84"/>
      <c r="BQ284" s="84"/>
      <c r="BR284" s="84"/>
      <c r="BS284" s="84"/>
      <c r="BT284" s="84"/>
      <c r="BU284" s="84"/>
    </row>
    <row r="285" spans="1:73" s="12" customFormat="1" x14ac:dyDescent="0.25">
      <c r="A285" s="153" t="s">
        <v>393</v>
      </c>
      <c r="B285" s="50">
        <f t="shared" si="181"/>
        <v>532956.50000000012</v>
      </c>
      <c r="C285" s="50">
        <f t="shared" si="182"/>
        <v>327220.01668</v>
      </c>
      <c r="D285" s="15">
        <f t="shared" si="0"/>
        <v>61.397134040020141</v>
      </c>
      <c r="E285" s="15">
        <v>1415.8</v>
      </c>
      <c r="F285" s="15">
        <v>662.43517000000008</v>
      </c>
      <c r="G285" s="15">
        <f t="shared" si="185"/>
        <v>46.788753354993652</v>
      </c>
      <c r="H285" s="15">
        <v>420.6</v>
      </c>
      <c r="I285" s="15">
        <v>228.92500000000001</v>
      </c>
      <c r="J285" s="15">
        <f t="shared" si="186"/>
        <v>54.428197812648591</v>
      </c>
      <c r="K285" s="15">
        <v>8433.1</v>
      </c>
      <c r="L285" s="15">
        <v>4749.1947399999999</v>
      </c>
      <c r="M285" s="15">
        <f t="shared" si="187"/>
        <v>56.316120287913094</v>
      </c>
      <c r="N285" s="15">
        <v>125712.6</v>
      </c>
      <c r="O285" s="15">
        <v>65533.922319999998</v>
      </c>
      <c r="P285" s="15">
        <f t="shared" si="180"/>
        <v>52.129955406220219</v>
      </c>
      <c r="Q285" s="15">
        <v>867.2</v>
      </c>
      <c r="R285" s="15"/>
      <c r="S285" s="15">
        <f t="shared" si="39"/>
        <v>0</v>
      </c>
      <c r="T285" s="15">
        <v>8402.1</v>
      </c>
      <c r="U285" s="15">
        <v>3399.13787</v>
      </c>
      <c r="V285" s="15">
        <f t="shared" si="188"/>
        <v>40.455813070541886</v>
      </c>
      <c r="W285" s="15">
        <v>377.1</v>
      </c>
      <c r="X285" s="15">
        <v>202.05151999999998</v>
      </c>
      <c r="Y285" s="15">
        <f t="shared" si="189"/>
        <v>53.580355343410226</v>
      </c>
      <c r="Z285" s="15">
        <v>342189.8</v>
      </c>
      <c r="AA285" s="15">
        <v>227593.5901</v>
      </c>
      <c r="AB285" s="15">
        <f t="shared" si="190"/>
        <v>66.510921745767988</v>
      </c>
      <c r="AC285" s="15">
        <v>1643.4</v>
      </c>
      <c r="AD285" s="15">
        <v>577.50972000000002</v>
      </c>
      <c r="AE285" s="14">
        <f t="shared" si="191"/>
        <v>35.141153705732023</v>
      </c>
      <c r="AF285" s="14"/>
      <c r="AG285" s="15"/>
      <c r="AH285" s="15"/>
      <c r="AI285" s="15">
        <v>328.7</v>
      </c>
      <c r="AJ285" s="15">
        <v>159.39150000000001</v>
      </c>
      <c r="AK285" s="15">
        <f t="shared" si="192"/>
        <v>48.491481594158813</v>
      </c>
      <c r="AL285" s="15">
        <v>7321.8</v>
      </c>
      <c r="AM285" s="15">
        <v>3791.8833399999999</v>
      </c>
      <c r="AN285" s="15">
        <f t="shared" si="193"/>
        <v>51.788949984976377</v>
      </c>
      <c r="AO285" s="15">
        <v>986</v>
      </c>
      <c r="AP285" s="15">
        <v>399.72354999999999</v>
      </c>
      <c r="AQ285" s="15">
        <f t="shared" si="194"/>
        <v>40.539913793103452</v>
      </c>
      <c r="AR285" s="15">
        <v>328.7</v>
      </c>
      <c r="AS285" s="15">
        <v>152.64022</v>
      </c>
      <c r="AT285" s="15">
        <f t="shared" si="195"/>
        <v>46.437547916032855</v>
      </c>
      <c r="AU285" s="15">
        <v>2978.5</v>
      </c>
      <c r="AV285" s="15">
        <v>1489.2</v>
      </c>
      <c r="AW285" s="15">
        <f t="shared" si="196"/>
        <v>49.998321302669133</v>
      </c>
      <c r="AX285" s="15"/>
      <c r="AY285" s="15"/>
      <c r="AZ285" s="15"/>
      <c r="BA285" s="15"/>
      <c r="BB285" s="15"/>
      <c r="BC285" s="14"/>
      <c r="BD285" s="15">
        <v>328.7</v>
      </c>
      <c r="BE285" s="15">
        <v>156.95613</v>
      </c>
      <c r="BF285" s="15">
        <f t="shared" si="198"/>
        <v>47.750571950106476</v>
      </c>
      <c r="BG285" s="15">
        <v>328.7</v>
      </c>
      <c r="BH285" s="15">
        <v>118.92325</v>
      </c>
      <c r="BI285" s="15">
        <f t="shared" si="199"/>
        <v>36.179875266200185</v>
      </c>
      <c r="BJ285" s="15">
        <v>30637.3</v>
      </c>
      <c r="BK285" s="15">
        <v>18004.53225</v>
      </c>
      <c r="BL285" s="15">
        <f t="shared" si="31"/>
        <v>58.766706759407647</v>
      </c>
      <c r="BM285" s="15">
        <v>256.39999999999998</v>
      </c>
      <c r="BN285" s="15"/>
      <c r="BO285" s="15">
        <f t="shared" si="200"/>
        <v>0</v>
      </c>
      <c r="BP285" s="15"/>
      <c r="BQ285" s="15"/>
      <c r="BR285" s="15"/>
      <c r="BS285" s="15"/>
      <c r="BT285" s="15"/>
      <c r="BU285" s="15"/>
    </row>
    <row r="286" spans="1:73" s="12" customFormat="1" x14ac:dyDescent="0.25">
      <c r="A286" s="154" t="s">
        <v>633</v>
      </c>
      <c r="B286" s="50">
        <f t="shared" si="181"/>
        <v>234.2</v>
      </c>
      <c r="C286" s="50">
        <f t="shared" si="182"/>
        <v>101.37836</v>
      </c>
      <c r="D286" s="14">
        <f t="shared" ref="D286:D293" si="205">C286/B286*100</f>
        <v>43.287087959009398</v>
      </c>
      <c r="E286" s="14"/>
      <c r="F286" s="14"/>
      <c r="G286" s="15"/>
      <c r="H286" s="14"/>
      <c r="I286" s="14"/>
      <c r="J286" s="15"/>
      <c r="K286" s="14"/>
      <c r="L286" s="15"/>
      <c r="M286" s="15"/>
      <c r="N286" s="15"/>
      <c r="O286" s="15"/>
      <c r="P286" s="15"/>
      <c r="Q286" s="14"/>
      <c r="R286" s="14"/>
      <c r="S286" s="15"/>
      <c r="T286" s="14"/>
      <c r="U286" s="14"/>
      <c r="V286" s="15"/>
      <c r="W286" s="14"/>
      <c r="X286" s="15"/>
      <c r="Y286" s="15"/>
      <c r="Z286" s="15"/>
      <c r="AA286" s="15"/>
      <c r="AB286" s="15"/>
      <c r="AC286" s="14"/>
      <c r="AD286" s="14"/>
      <c r="AE286" s="14"/>
      <c r="AF286" s="14"/>
      <c r="AG286" s="14"/>
      <c r="AH286" s="15"/>
      <c r="AI286" s="14"/>
      <c r="AJ286" s="14"/>
      <c r="AK286" s="15"/>
      <c r="AL286" s="14"/>
      <c r="AM286" s="14"/>
      <c r="AN286" s="15"/>
      <c r="AO286" s="14"/>
      <c r="AP286" s="14"/>
      <c r="AQ286" s="15"/>
      <c r="AR286" s="14"/>
      <c r="AS286" s="14"/>
      <c r="AT286" s="15"/>
      <c r="AU286" s="14"/>
      <c r="AV286" s="14"/>
      <c r="AW286" s="15"/>
      <c r="AX286" s="14"/>
      <c r="AY286" s="14"/>
      <c r="AZ286" s="14"/>
      <c r="BA286" s="14">
        <v>234.2</v>
      </c>
      <c r="BB286" s="14">
        <v>101.37836</v>
      </c>
      <c r="BC286" s="14">
        <f t="shared" si="204"/>
        <v>43.287087959009398</v>
      </c>
      <c r="BD286" s="14"/>
      <c r="BE286" s="14"/>
      <c r="BF286" s="15"/>
      <c r="BG286" s="14"/>
      <c r="BH286" s="14"/>
      <c r="BI286" s="15"/>
      <c r="BJ286" s="14"/>
      <c r="BK286" s="14"/>
      <c r="BL286" s="14"/>
      <c r="BM286" s="14"/>
      <c r="BN286" s="14"/>
      <c r="BO286" s="15"/>
      <c r="BP286" s="14"/>
      <c r="BQ286" s="14"/>
      <c r="BR286" s="15"/>
      <c r="BS286" s="14"/>
      <c r="BT286" s="14"/>
      <c r="BU286" s="15"/>
    </row>
    <row r="287" spans="1:73" s="12" customFormat="1" x14ac:dyDescent="0.25">
      <c r="A287" s="154" t="s">
        <v>448</v>
      </c>
      <c r="B287" s="50">
        <f t="shared" si="181"/>
        <v>234.2</v>
      </c>
      <c r="C287" s="50">
        <f t="shared" si="182"/>
        <v>94.686979999999991</v>
      </c>
      <c r="D287" s="14">
        <f t="shared" si="205"/>
        <v>40.429965841161398</v>
      </c>
      <c r="E287" s="14"/>
      <c r="F287" s="14"/>
      <c r="G287" s="15"/>
      <c r="H287" s="14"/>
      <c r="I287" s="14"/>
      <c r="J287" s="15"/>
      <c r="K287" s="14"/>
      <c r="L287" s="15"/>
      <c r="M287" s="15"/>
      <c r="N287" s="15"/>
      <c r="O287" s="15"/>
      <c r="P287" s="15"/>
      <c r="Q287" s="14"/>
      <c r="R287" s="14"/>
      <c r="S287" s="15"/>
      <c r="T287" s="14"/>
      <c r="U287" s="14"/>
      <c r="V287" s="15"/>
      <c r="W287" s="14"/>
      <c r="X287" s="15"/>
      <c r="Y287" s="15"/>
      <c r="Z287" s="15"/>
      <c r="AA287" s="15"/>
      <c r="AB287" s="15"/>
      <c r="AC287" s="14"/>
      <c r="AD287" s="14"/>
      <c r="AE287" s="14"/>
      <c r="AF287" s="14"/>
      <c r="AG287" s="14"/>
      <c r="AH287" s="15"/>
      <c r="AI287" s="14"/>
      <c r="AJ287" s="14"/>
      <c r="AK287" s="15"/>
      <c r="AL287" s="14"/>
      <c r="AM287" s="14"/>
      <c r="AN287" s="15"/>
      <c r="AO287" s="14"/>
      <c r="AP287" s="14"/>
      <c r="AQ287" s="15"/>
      <c r="AR287" s="14"/>
      <c r="AS287" s="14"/>
      <c r="AT287" s="15"/>
      <c r="AU287" s="14"/>
      <c r="AV287" s="14"/>
      <c r="AW287" s="15"/>
      <c r="AX287" s="14"/>
      <c r="AY287" s="14"/>
      <c r="AZ287" s="14"/>
      <c r="BA287" s="14">
        <v>234.2</v>
      </c>
      <c r="BB287" s="14">
        <v>94.686979999999991</v>
      </c>
      <c r="BC287" s="14">
        <f t="shared" si="204"/>
        <v>40.429965841161398</v>
      </c>
      <c r="BD287" s="14"/>
      <c r="BE287" s="14"/>
      <c r="BF287" s="15"/>
      <c r="BG287" s="14"/>
      <c r="BH287" s="14"/>
      <c r="BI287" s="15"/>
      <c r="BJ287" s="14"/>
      <c r="BK287" s="14"/>
      <c r="BL287" s="14"/>
      <c r="BM287" s="14"/>
      <c r="BN287" s="14"/>
      <c r="BO287" s="15"/>
      <c r="BP287" s="14"/>
      <c r="BQ287" s="14"/>
      <c r="BR287" s="15"/>
      <c r="BS287" s="14"/>
      <c r="BT287" s="14"/>
      <c r="BU287" s="15"/>
    </row>
    <row r="288" spans="1:73" s="12" customFormat="1" x14ac:dyDescent="0.25">
      <c r="A288" s="154" t="s">
        <v>449</v>
      </c>
      <c r="B288" s="50">
        <f t="shared" si="181"/>
        <v>93.7</v>
      </c>
      <c r="C288" s="50">
        <f t="shared" si="182"/>
        <v>36.118699999999997</v>
      </c>
      <c r="D288" s="14">
        <f t="shared" si="205"/>
        <v>38.547171824973312</v>
      </c>
      <c r="E288" s="14"/>
      <c r="F288" s="14"/>
      <c r="G288" s="15"/>
      <c r="H288" s="14"/>
      <c r="I288" s="14"/>
      <c r="J288" s="15"/>
      <c r="K288" s="14"/>
      <c r="L288" s="15"/>
      <c r="M288" s="15"/>
      <c r="N288" s="15"/>
      <c r="O288" s="15"/>
      <c r="P288" s="15"/>
      <c r="Q288" s="14"/>
      <c r="R288" s="14"/>
      <c r="S288" s="15"/>
      <c r="T288" s="14"/>
      <c r="U288" s="14"/>
      <c r="V288" s="15"/>
      <c r="W288" s="14"/>
      <c r="X288" s="15"/>
      <c r="Y288" s="15"/>
      <c r="Z288" s="15"/>
      <c r="AA288" s="15"/>
      <c r="AB288" s="15"/>
      <c r="AC288" s="14"/>
      <c r="AD288" s="14"/>
      <c r="AE288" s="14"/>
      <c r="AF288" s="14"/>
      <c r="AG288" s="14"/>
      <c r="AH288" s="15"/>
      <c r="AI288" s="14"/>
      <c r="AJ288" s="14"/>
      <c r="AK288" s="15"/>
      <c r="AL288" s="14"/>
      <c r="AM288" s="14"/>
      <c r="AN288" s="15"/>
      <c r="AO288" s="14"/>
      <c r="AP288" s="14"/>
      <c r="AQ288" s="15"/>
      <c r="AR288" s="14"/>
      <c r="AS288" s="14"/>
      <c r="AT288" s="15"/>
      <c r="AU288" s="14"/>
      <c r="AV288" s="14"/>
      <c r="AW288" s="15"/>
      <c r="AX288" s="14"/>
      <c r="AY288" s="14"/>
      <c r="AZ288" s="14"/>
      <c r="BA288" s="14">
        <v>93.7</v>
      </c>
      <c r="BB288" s="14">
        <v>36.118699999999997</v>
      </c>
      <c r="BC288" s="14">
        <f t="shared" si="204"/>
        <v>38.547171824973312</v>
      </c>
      <c r="BD288" s="14"/>
      <c r="BE288" s="14"/>
      <c r="BF288" s="15"/>
      <c r="BG288" s="14"/>
      <c r="BH288" s="14"/>
      <c r="BI288" s="15"/>
      <c r="BJ288" s="14"/>
      <c r="BK288" s="14"/>
      <c r="BL288" s="14"/>
      <c r="BM288" s="14"/>
      <c r="BN288" s="14"/>
      <c r="BO288" s="15"/>
      <c r="BP288" s="14"/>
      <c r="BQ288" s="14"/>
      <c r="BR288" s="15"/>
      <c r="BS288" s="14"/>
      <c r="BT288" s="14"/>
      <c r="BU288" s="15"/>
    </row>
    <row r="289" spans="1:73" s="12" customFormat="1" x14ac:dyDescent="0.25">
      <c r="A289" s="154" t="s">
        <v>708</v>
      </c>
      <c r="B289" s="50">
        <f t="shared" si="181"/>
        <v>234.2</v>
      </c>
      <c r="C289" s="50">
        <f t="shared" si="182"/>
        <v>89.275940000000006</v>
      </c>
      <c r="D289" s="14">
        <f t="shared" si="205"/>
        <v>38.119530315969264</v>
      </c>
      <c r="E289" s="14"/>
      <c r="F289" s="14"/>
      <c r="G289" s="15"/>
      <c r="H289" s="14"/>
      <c r="I289" s="14"/>
      <c r="J289" s="15"/>
      <c r="K289" s="14"/>
      <c r="L289" s="15"/>
      <c r="M289" s="15"/>
      <c r="N289" s="15"/>
      <c r="O289" s="15"/>
      <c r="P289" s="15"/>
      <c r="Q289" s="14"/>
      <c r="R289" s="14"/>
      <c r="S289" s="15"/>
      <c r="T289" s="14"/>
      <c r="U289" s="14"/>
      <c r="V289" s="15"/>
      <c r="W289" s="14"/>
      <c r="X289" s="15"/>
      <c r="Y289" s="15"/>
      <c r="Z289" s="15"/>
      <c r="AA289" s="15"/>
      <c r="AB289" s="15"/>
      <c r="AC289" s="14"/>
      <c r="AD289" s="14"/>
      <c r="AE289" s="14"/>
      <c r="AF289" s="14"/>
      <c r="AG289" s="14"/>
      <c r="AH289" s="15"/>
      <c r="AI289" s="14"/>
      <c r="AJ289" s="14"/>
      <c r="AK289" s="15"/>
      <c r="AL289" s="14"/>
      <c r="AM289" s="14"/>
      <c r="AN289" s="15"/>
      <c r="AO289" s="14"/>
      <c r="AP289" s="14"/>
      <c r="AQ289" s="15"/>
      <c r="AR289" s="14"/>
      <c r="AS289" s="14"/>
      <c r="AT289" s="15"/>
      <c r="AU289" s="14"/>
      <c r="AV289" s="14"/>
      <c r="AW289" s="15"/>
      <c r="AX289" s="14"/>
      <c r="AY289" s="14"/>
      <c r="AZ289" s="14"/>
      <c r="BA289" s="14">
        <v>234.2</v>
      </c>
      <c r="BB289" s="14">
        <v>89.275940000000006</v>
      </c>
      <c r="BC289" s="14">
        <f t="shared" si="204"/>
        <v>38.119530315969264</v>
      </c>
      <c r="BD289" s="14"/>
      <c r="BE289" s="14"/>
      <c r="BF289" s="15"/>
      <c r="BG289" s="14"/>
      <c r="BH289" s="14"/>
      <c r="BI289" s="15"/>
      <c r="BJ289" s="14"/>
      <c r="BK289" s="14"/>
      <c r="BL289" s="14"/>
      <c r="BM289" s="14"/>
      <c r="BN289" s="14"/>
      <c r="BO289" s="15"/>
      <c r="BP289" s="14"/>
      <c r="BQ289" s="14"/>
      <c r="BR289" s="15"/>
      <c r="BS289" s="14"/>
      <c r="BT289" s="14"/>
      <c r="BU289" s="15"/>
    </row>
    <row r="290" spans="1:73" s="12" customFormat="1" x14ac:dyDescent="0.25">
      <c r="A290" s="154" t="s">
        <v>636</v>
      </c>
      <c r="B290" s="50">
        <f t="shared" si="181"/>
        <v>93.7</v>
      </c>
      <c r="C290" s="50">
        <f t="shared" si="182"/>
        <v>35.710370000000005</v>
      </c>
      <c r="D290" s="14">
        <f t="shared" si="205"/>
        <v>38.111387406616863</v>
      </c>
      <c r="E290" s="14"/>
      <c r="F290" s="14"/>
      <c r="G290" s="15"/>
      <c r="H290" s="14"/>
      <c r="I290" s="14"/>
      <c r="J290" s="15"/>
      <c r="K290" s="14"/>
      <c r="L290" s="15"/>
      <c r="M290" s="15"/>
      <c r="N290" s="15"/>
      <c r="O290" s="15"/>
      <c r="P290" s="15"/>
      <c r="Q290" s="14"/>
      <c r="R290" s="14"/>
      <c r="S290" s="15"/>
      <c r="T290" s="14"/>
      <c r="U290" s="14"/>
      <c r="V290" s="15"/>
      <c r="W290" s="14"/>
      <c r="X290" s="15"/>
      <c r="Y290" s="15"/>
      <c r="Z290" s="15"/>
      <c r="AA290" s="15"/>
      <c r="AB290" s="15"/>
      <c r="AC290" s="14"/>
      <c r="AD290" s="14"/>
      <c r="AE290" s="14"/>
      <c r="AF290" s="14"/>
      <c r="AG290" s="14"/>
      <c r="AH290" s="15"/>
      <c r="AI290" s="14"/>
      <c r="AJ290" s="14"/>
      <c r="AK290" s="15"/>
      <c r="AL290" s="14"/>
      <c r="AM290" s="14"/>
      <c r="AN290" s="15"/>
      <c r="AO290" s="14"/>
      <c r="AP290" s="14"/>
      <c r="AQ290" s="15"/>
      <c r="AR290" s="14"/>
      <c r="AS290" s="14"/>
      <c r="AT290" s="15"/>
      <c r="AU290" s="14"/>
      <c r="AV290" s="14"/>
      <c r="AW290" s="15"/>
      <c r="AX290" s="14"/>
      <c r="AY290" s="14"/>
      <c r="AZ290" s="14"/>
      <c r="BA290" s="14">
        <v>93.7</v>
      </c>
      <c r="BB290" s="14">
        <v>35.710370000000005</v>
      </c>
      <c r="BC290" s="14">
        <f t="shared" si="204"/>
        <v>38.111387406616863</v>
      </c>
      <c r="BD290" s="14"/>
      <c r="BE290" s="14"/>
      <c r="BF290" s="15"/>
      <c r="BG290" s="14"/>
      <c r="BH290" s="14"/>
      <c r="BI290" s="15"/>
      <c r="BJ290" s="14"/>
      <c r="BK290" s="14"/>
      <c r="BL290" s="14"/>
      <c r="BM290" s="14"/>
      <c r="BN290" s="14"/>
      <c r="BO290" s="15"/>
      <c r="BP290" s="14"/>
      <c r="BQ290" s="14"/>
      <c r="BR290" s="15"/>
      <c r="BS290" s="14"/>
      <c r="BT290" s="14"/>
      <c r="BU290" s="15"/>
    </row>
    <row r="291" spans="1:73" s="12" customFormat="1" x14ac:dyDescent="0.25">
      <c r="A291" s="154" t="s">
        <v>635</v>
      </c>
      <c r="B291" s="50">
        <f t="shared" si="181"/>
        <v>234.2</v>
      </c>
      <c r="C291" s="50">
        <f t="shared" si="182"/>
        <v>116.6</v>
      </c>
      <c r="D291" s="14">
        <f t="shared" si="205"/>
        <v>49.786507258753204</v>
      </c>
      <c r="E291" s="14"/>
      <c r="F291" s="14"/>
      <c r="G291" s="15"/>
      <c r="H291" s="14"/>
      <c r="I291" s="14"/>
      <c r="J291" s="15"/>
      <c r="K291" s="14"/>
      <c r="L291" s="15"/>
      <c r="M291" s="15"/>
      <c r="N291" s="15"/>
      <c r="O291" s="15"/>
      <c r="P291" s="15"/>
      <c r="Q291" s="14"/>
      <c r="R291" s="14"/>
      <c r="S291" s="15"/>
      <c r="T291" s="14"/>
      <c r="U291" s="14"/>
      <c r="V291" s="15"/>
      <c r="W291" s="14"/>
      <c r="X291" s="15"/>
      <c r="Y291" s="15"/>
      <c r="Z291" s="15"/>
      <c r="AA291" s="15"/>
      <c r="AB291" s="15"/>
      <c r="AC291" s="14"/>
      <c r="AD291" s="14"/>
      <c r="AE291" s="14"/>
      <c r="AF291" s="14"/>
      <c r="AG291" s="14"/>
      <c r="AH291" s="15"/>
      <c r="AI291" s="14"/>
      <c r="AJ291" s="14"/>
      <c r="AK291" s="15"/>
      <c r="AL291" s="14"/>
      <c r="AM291" s="14"/>
      <c r="AN291" s="15"/>
      <c r="AO291" s="14"/>
      <c r="AP291" s="14"/>
      <c r="AQ291" s="15"/>
      <c r="AR291" s="14"/>
      <c r="AS291" s="14"/>
      <c r="AT291" s="15"/>
      <c r="AU291" s="14"/>
      <c r="AV291" s="14"/>
      <c r="AW291" s="15"/>
      <c r="AX291" s="14"/>
      <c r="AY291" s="14"/>
      <c r="AZ291" s="14"/>
      <c r="BA291" s="14">
        <v>234.2</v>
      </c>
      <c r="BB291" s="14">
        <v>116.6</v>
      </c>
      <c r="BC291" s="14">
        <f t="shared" si="204"/>
        <v>49.786507258753204</v>
      </c>
      <c r="BD291" s="14"/>
      <c r="BE291" s="14"/>
      <c r="BF291" s="15"/>
      <c r="BG291" s="14"/>
      <c r="BH291" s="14"/>
      <c r="BI291" s="15"/>
      <c r="BJ291" s="14"/>
      <c r="BK291" s="14"/>
      <c r="BL291" s="14"/>
      <c r="BM291" s="14"/>
      <c r="BN291" s="14"/>
      <c r="BO291" s="15"/>
      <c r="BP291" s="14"/>
      <c r="BQ291" s="14"/>
      <c r="BR291" s="15"/>
      <c r="BS291" s="14"/>
      <c r="BT291" s="14"/>
      <c r="BU291" s="15"/>
    </row>
    <row r="292" spans="1:73" s="12" customFormat="1" x14ac:dyDescent="0.25">
      <c r="A292" s="154" t="s">
        <v>637</v>
      </c>
      <c r="B292" s="50">
        <f t="shared" si="181"/>
        <v>234.2</v>
      </c>
      <c r="C292" s="50">
        <f t="shared" si="182"/>
        <v>89.375899999999987</v>
      </c>
      <c r="D292" s="14">
        <f t="shared" si="205"/>
        <v>38.162211784799318</v>
      </c>
      <c r="E292" s="14"/>
      <c r="F292" s="14"/>
      <c r="G292" s="15"/>
      <c r="H292" s="14"/>
      <c r="I292" s="14"/>
      <c r="J292" s="15"/>
      <c r="K292" s="14"/>
      <c r="L292" s="15"/>
      <c r="M292" s="15"/>
      <c r="N292" s="15"/>
      <c r="O292" s="15"/>
      <c r="P292" s="15"/>
      <c r="Q292" s="14"/>
      <c r="R292" s="14"/>
      <c r="S292" s="15"/>
      <c r="T292" s="14"/>
      <c r="U292" s="14"/>
      <c r="V292" s="15"/>
      <c r="W292" s="14"/>
      <c r="X292" s="15"/>
      <c r="Y292" s="15"/>
      <c r="Z292" s="15"/>
      <c r="AA292" s="15"/>
      <c r="AB292" s="15"/>
      <c r="AC292" s="14"/>
      <c r="AD292" s="14"/>
      <c r="AE292" s="14"/>
      <c r="AF292" s="14"/>
      <c r="AG292" s="14"/>
      <c r="AH292" s="15"/>
      <c r="AI292" s="14"/>
      <c r="AJ292" s="14"/>
      <c r="AK292" s="15"/>
      <c r="AL292" s="14"/>
      <c r="AM292" s="14"/>
      <c r="AN292" s="15"/>
      <c r="AO292" s="14"/>
      <c r="AP292" s="14"/>
      <c r="AQ292" s="15"/>
      <c r="AR292" s="14"/>
      <c r="AS292" s="14"/>
      <c r="AT292" s="15"/>
      <c r="AU292" s="14"/>
      <c r="AV292" s="14"/>
      <c r="AW292" s="15"/>
      <c r="AX292" s="14"/>
      <c r="AY292" s="14"/>
      <c r="AZ292" s="14"/>
      <c r="BA292" s="14">
        <v>234.2</v>
      </c>
      <c r="BB292" s="14">
        <v>89.375899999999987</v>
      </c>
      <c r="BC292" s="14">
        <f t="shared" si="204"/>
        <v>38.162211784799318</v>
      </c>
      <c r="BD292" s="14"/>
      <c r="BE292" s="14"/>
      <c r="BF292" s="15"/>
      <c r="BG292" s="14"/>
      <c r="BH292" s="14"/>
      <c r="BI292" s="15"/>
      <c r="BJ292" s="14"/>
      <c r="BK292" s="14"/>
      <c r="BL292" s="14"/>
      <c r="BM292" s="14"/>
      <c r="BN292" s="14"/>
      <c r="BO292" s="15"/>
      <c r="BP292" s="14"/>
      <c r="BQ292" s="14"/>
      <c r="BR292" s="15"/>
      <c r="BS292" s="14"/>
      <c r="BT292" s="14"/>
      <c r="BU292" s="15"/>
    </row>
    <row r="293" spans="1:73" s="12" customFormat="1" x14ac:dyDescent="0.25">
      <c r="A293" s="154" t="s">
        <v>450</v>
      </c>
      <c r="B293" s="50">
        <f t="shared" si="181"/>
        <v>234.2</v>
      </c>
      <c r="C293" s="50">
        <f t="shared" si="182"/>
        <v>98.859229999999997</v>
      </c>
      <c r="D293" s="14">
        <f t="shared" si="205"/>
        <v>42.211456020495305</v>
      </c>
      <c r="E293" s="14"/>
      <c r="F293" s="14"/>
      <c r="G293" s="15"/>
      <c r="H293" s="14"/>
      <c r="I293" s="14"/>
      <c r="J293" s="15"/>
      <c r="K293" s="14"/>
      <c r="L293" s="15"/>
      <c r="M293" s="15"/>
      <c r="N293" s="15"/>
      <c r="O293" s="15"/>
      <c r="P293" s="15"/>
      <c r="Q293" s="14"/>
      <c r="R293" s="14"/>
      <c r="S293" s="15"/>
      <c r="T293" s="14"/>
      <c r="U293" s="14"/>
      <c r="V293" s="15"/>
      <c r="W293" s="14"/>
      <c r="X293" s="15"/>
      <c r="Y293" s="15"/>
      <c r="Z293" s="15"/>
      <c r="AA293" s="15"/>
      <c r="AB293" s="15"/>
      <c r="AC293" s="14"/>
      <c r="AD293" s="14"/>
      <c r="AE293" s="14"/>
      <c r="AF293" s="14"/>
      <c r="AG293" s="14"/>
      <c r="AH293" s="15"/>
      <c r="AI293" s="14"/>
      <c r="AJ293" s="14"/>
      <c r="AK293" s="15"/>
      <c r="AL293" s="14"/>
      <c r="AM293" s="14"/>
      <c r="AN293" s="15"/>
      <c r="AO293" s="14"/>
      <c r="AP293" s="14"/>
      <c r="AQ293" s="15"/>
      <c r="AR293" s="14"/>
      <c r="AS293" s="14"/>
      <c r="AT293" s="15"/>
      <c r="AU293" s="14"/>
      <c r="AV293" s="14"/>
      <c r="AW293" s="15"/>
      <c r="AX293" s="14"/>
      <c r="AY293" s="14"/>
      <c r="AZ293" s="14"/>
      <c r="BA293" s="14">
        <v>234.2</v>
      </c>
      <c r="BB293" s="14">
        <v>98.859229999999997</v>
      </c>
      <c r="BC293" s="14">
        <f t="shared" si="204"/>
        <v>42.211456020495305</v>
      </c>
      <c r="BD293" s="14"/>
      <c r="BE293" s="14"/>
      <c r="BF293" s="15"/>
      <c r="BG293" s="14"/>
      <c r="BH293" s="14"/>
      <c r="BI293" s="15"/>
      <c r="BJ293" s="14"/>
      <c r="BK293" s="14"/>
      <c r="BL293" s="14"/>
      <c r="BM293" s="14"/>
      <c r="BN293" s="14"/>
      <c r="BO293" s="15"/>
      <c r="BP293" s="14"/>
      <c r="BQ293" s="14"/>
      <c r="BR293" s="15"/>
      <c r="BS293" s="14"/>
      <c r="BT293" s="14"/>
      <c r="BU293" s="15"/>
    </row>
    <row r="294" spans="1:73" s="28" customFormat="1" ht="31.5" x14ac:dyDescent="0.25">
      <c r="A294" s="78" t="s">
        <v>465</v>
      </c>
      <c r="B294" s="81">
        <f t="shared" si="181"/>
        <v>173926.99999999994</v>
      </c>
      <c r="C294" s="81">
        <f t="shared" si="182"/>
        <v>101395.70959999999</v>
      </c>
      <c r="D294" s="84">
        <f t="shared" ref="D294" si="206">C294/B294*100</f>
        <v>58.29785461716699</v>
      </c>
      <c r="E294" s="84">
        <f>SUM(E295:E303)</f>
        <v>981</v>
      </c>
      <c r="F294" s="84">
        <f t="shared" ref="F294:BN294" si="207">SUM(F295:F303)</f>
        <v>458.97946000000002</v>
      </c>
      <c r="G294" s="84">
        <f t="shared" si="185"/>
        <v>46.786897043832823</v>
      </c>
      <c r="H294" s="84">
        <f t="shared" si="207"/>
        <v>143.30000000000001</v>
      </c>
      <c r="I294" s="84">
        <f t="shared" si="207"/>
        <v>68.494330000000005</v>
      </c>
      <c r="J294" s="84">
        <f t="shared" si="186"/>
        <v>47.797857641311928</v>
      </c>
      <c r="K294" s="84">
        <f t="shared" si="207"/>
        <v>2698.9</v>
      </c>
      <c r="L294" s="84">
        <f t="shared" si="207"/>
        <v>882.78818000000001</v>
      </c>
      <c r="M294" s="84">
        <f t="shared" si="187"/>
        <v>32.709184482566975</v>
      </c>
      <c r="N294" s="84">
        <f t="shared" si="207"/>
        <v>34079.800000000003</v>
      </c>
      <c r="O294" s="84">
        <f t="shared" si="207"/>
        <v>16395.833549999999</v>
      </c>
      <c r="P294" s="84">
        <f t="shared" si="180"/>
        <v>48.110122565273265</v>
      </c>
      <c r="Q294" s="84">
        <f t="shared" si="207"/>
        <v>263.60000000000002</v>
      </c>
      <c r="R294" s="84">
        <f t="shared" si="207"/>
        <v>0</v>
      </c>
      <c r="S294" s="84">
        <f t="shared" si="39"/>
        <v>0</v>
      </c>
      <c r="T294" s="84">
        <f t="shared" si="207"/>
        <v>3256</v>
      </c>
      <c r="U294" s="84">
        <f t="shared" si="207"/>
        <v>1620.5599099999999</v>
      </c>
      <c r="V294" s="84">
        <f t="shared" si="188"/>
        <v>49.771496007371006</v>
      </c>
      <c r="W294" s="84">
        <f t="shared" si="207"/>
        <v>107.7</v>
      </c>
      <c r="X294" s="84">
        <f t="shared" si="207"/>
        <v>53.744399999999999</v>
      </c>
      <c r="Y294" s="84">
        <f t="shared" si="189"/>
        <v>49.90194986072423</v>
      </c>
      <c r="Z294" s="84">
        <f t="shared" si="207"/>
        <v>115031.7</v>
      </c>
      <c r="AA294" s="84">
        <f t="shared" si="207"/>
        <v>74224.868690000003</v>
      </c>
      <c r="AB294" s="84">
        <f t="shared" si="190"/>
        <v>64.525577462560321</v>
      </c>
      <c r="AC294" s="84">
        <f t="shared" si="207"/>
        <v>620.5</v>
      </c>
      <c r="AD294" s="84">
        <f t="shared" si="207"/>
        <v>224.97215</v>
      </c>
      <c r="AE294" s="82">
        <f t="shared" si="191"/>
        <v>36.256591458501205</v>
      </c>
      <c r="AF294" s="84">
        <f t="shared" si="207"/>
        <v>0</v>
      </c>
      <c r="AG294" s="84">
        <f t="shared" si="207"/>
        <v>0</v>
      </c>
      <c r="AH294" s="84"/>
      <c r="AI294" s="84">
        <f t="shared" si="207"/>
        <v>310.3</v>
      </c>
      <c r="AJ294" s="84">
        <f t="shared" si="207"/>
        <v>124.36098</v>
      </c>
      <c r="AK294" s="84">
        <f t="shared" si="192"/>
        <v>40.077660328714146</v>
      </c>
      <c r="AL294" s="84">
        <f t="shared" si="207"/>
        <v>574.9</v>
      </c>
      <c r="AM294" s="84">
        <f t="shared" si="207"/>
        <v>371.02146000000005</v>
      </c>
      <c r="AN294" s="84">
        <f t="shared" si="193"/>
        <v>64.536695077404787</v>
      </c>
      <c r="AO294" s="84">
        <f t="shared" si="207"/>
        <v>310.3</v>
      </c>
      <c r="AP294" s="84">
        <f t="shared" si="207"/>
        <v>53.0852</v>
      </c>
      <c r="AQ294" s="84">
        <f t="shared" si="194"/>
        <v>17.107702223654528</v>
      </c>
      <c r="AR294" s="84">
        <f t="shared" si="207"/>
        <v>310.3</v>
      </c>
      <c r="AS294" s="84">
        <f t="shared" si="207"/>
        <v>109.08203999999999</v>
      </c>
      <c r="AT294" s="84">
        <f t="shared" si="195"/>
        <v>35.15373509506928</v>
      </c>
      <c r="AU294" s="84">
        <f t="shared" si="207"/>
        <v>885.1</v>
      </c>
      <c r="AV294" s="84">
        <f t="shared" si="207"/>
        <v>442.8</v>
      </c>
      <c r="AW294" s="84">
        <f t="shared" si="196"/>
        <v>50.02824539600045</v>
      </c>
      <c r="AX294" s="84">
        <f t="shared" si="207"/>
        <v>0</v>
      </c>
      <c r="AY294" s="84">
        <f t="shared" si="207"/>
        <v>0</v>
      </c>
      <c r="AZ294" s="84">
        <f t="shared" si="207"/>
        <v>0</v>
      </c>
      <c r="BA294" s="84">
        <f t="shared" si="207"/>
        <v>1171.1000000000001</v>
      </c>
      <c r="BB294" s="84">
        <f t="shared" si="207"/>
        <v>450.18082000000004</v>
      </c>
      <c r="BC294" s="82">
        <f t="shared" ref="BC294:BC304" si="208">BB294/BA294*100</f>
        <v>38.440852190248478</v>
      </c>
      <c r="BD294" s="84">
        <f t="shared" si="207"/>
        <v>310.3</v>
      </c>
      <c r="BE294" s="84">
        <f t="shared" si="207"/>
        <v>120.10832000000001</v>
      </c>
      <c r="BF294" s="84">
        <f t="shared" si="198"/>
        <v>38.707160812117309</v>
      </c>
      <c r="BG294" s="84">
        <f t="shared" si="207"/>
        <v>310.3</v>
      </c>
      <c r="BH294" s="84">
        <f t="shared" si="207"/>
        <v>117.8378</v>
      </c>
      <c r="BI294" s="84">
        <f t="shared" si="199"/>
        <v>37.975443119561717</v>
      </c>
      <c r="BJ294" s="84">
        <f t="shared" si="207"/>
        <v>12395.3</v>
      </c>
      <c r="BK294" s="84">
        <f t="shared" si="207"/>
        <v>5676.9923099999996</v>
      </c>
      <c r="BL294" s="84">
        <f t="shared" si="31"/>
        <v>45.799555557348349</v>
      </c>
      <c r="BM294" s="84">
        <f t="shared" si="207"/>
        <v>166.6</v>
      </c>
      <c r="BN294" s="84">
        <f t="shared" si="207"/>
        <v>0</v>
      </c>
      <c r="BO294" s="84">
        <f t="shared" si="200"/>
        <v>0</v>
      </c>
      <c r="BP294" s="84"/>
      <c r="BQ294" s="84"/>
      <c r="BR294" s="84"/>
      <c r="BS294" s="84"/>
      <c r="BT294" s="84"/>
      <c r="BU294" s="84"/>
    </row>
    <row r="295" spans="1:73" s="12" customFormat="1" x14ac:dyDescent="0.25">
      <c r="A295" s="153" t="s">
        <v>392</v>
      </c>
      <c r="B295" s="50">
        <f t="shared" si="181"/>
        <v>172755.89999999994</v>
      </c>
      <c r="C295" s="50">
        <f t="shared" si="182"/>
        <v>100945.52877999999</v>
      </c>
      <c r="D295" s="15">
        <f t="shared" si="0"/>
        <v>58.432463829021195</v>
      </c>
      <c r="E295" s="15">
        <v>981</v>
      </c>
      <c r="F295" s="15">
        <v>458.97946000000002</v>
      </c>
      <c r="G295" s="15">
        <f t="shared" si="185"/>
        <v>46.786897043832823</v>
      </c>
      <c r="H295" s="15">
        <v>143.30000000000001</v>
      </c>
      <c r="I295" s="15">
        <v>68.494330000000005</v>
      </c>
      <c r="J295" s="15">
        <f t="shared" si="186"/>
        <v>47.797857641311928</v>
      </c>
      <c r="K295" s="15">
        <v>2698.9</v>
      </c>
      <c r="L295" s="15">
        <v>882.78818000000001</v>
      </c>
      <c r="M295" s="15">
        <f t="shared" si="187"/>
        <v>32.709184482566975</v>
      </c>
      <c r="N295" s="15">
        <v>34079.800000000003</v>
      </c>
      <c r="O295" s="15">
        <v>16395.833549999999</v>
      </c>
      <c r="P295" s="15">
        <f t="shared" si="180"/>
        <v>48.110122565273265</v>
      </c>
      <c r="Q295" s="15">
        <v>263.60000000000002</v>
      </c>
      <c r="R295" s="15"/>
      <c r="S295" s="15">
        <f t="shared" si="39"/>
        <v>0</v>
      </c>
      <c r="T295" s="15">
        <v>3256</v>
      </c>
      <c r="U295" s="15">
        <v>1620.5599099999999</v>
      </c>
      <c r="V295" s="15">
        <f t="shared" si="188"/>
        <v>49.771496007371006</v>
      </c>
      <c r="W295" s="15">
        <v>107.7</v>
      </c>
      <c r="X295" s="15">
        <v>53.744399999999999</v>
      </c>
      <c r="Y295" s="15">
        <f t="shared" si="189"/>
        <v>49.90194986072423</v>
      </c>
      <c r="Z295" s="15">
        <v>115031.7</v>
      </c>
      <c r="AA295" s="15">
        <v>74224.868690000003</v>
      </c>
      <c r="AB295" s="15">
        <f t="shared" si="190"/>
        <v>64.525577462560321</v>
      </c>
      <c r="AC295" s="15">
        <v>620.5</v>
      </c>
      <c r="AD295" s="15">
        <v>224.97215</v>
      </c>
      <c r="AE295" s="14">
        <f t="shared" si="191"/>
        <v>36.256591458501205</v>
      </c>
      <c r="AF295" s="14"/>
      <c r="AG295" s="15"/>
      <c r="AH295" s="15"/>
      <c r="AI295" s="15">
        <v>310.3</v>
      </c>
      <c r="AJ295" s="15">
        <v>124.36098</v>
      </c>
      <c r="AK295" s="15">
        <f t="shared" si="192"/>
        <v>40.077660328714146</v>
      </c>
      <c r="AL295" s="15">
        <v>574.9</v>
      </c>
      <c r="AM295" s="15">
        <v>371.02146000000005</v>
      </c>
      <c r="AN295" s="15">
        <f t="shared" si="193"/>
        <v>64.536695077404787</v>
      </c>
      <c r="AO295" s="15">
        <v>310.3</v>
      </c>
      <c r="AP295" s="15">
        <v>53.0852</v>
      </c>
      <c r="AQ295" s="15">
        <f t="shared" si="194"/>
        <v>17.107702223654528</v>
      </c>
      <c r="AR295" s="15">
        <v>310.3</v>
      </c>
      <c r="AS295" s="15">
        <v>109.08203999999999</v>
      </c>
      <c r="AT295" s="15">
        <f t="shared" si="195"/>
        <v>35.15373509506928</v>
      </c>
      <c r="AU295" s="15">
        <v>885.1</v>
      </c>
      <c r="AV295" s="15">
        <v>442.8</v>
      </c>
      <c r="AW295" s="15">
        <f t="shared" si="196"/>
        <v>50.02824539600045</v>
      </c>
      <c r="AX295" s="15"/>
      <c r="AY295" s="15"/>
      <c r="AZ295" s="15"/>
      <c r="BA295" s="15"/>
      <c r="BB295" s="15"/>
      <c r="BC295" s="14"/>
      <c r="BD295" s="15">
        <v>310.3</v>
      </c>
      <c r="BE295" s="15">
        <v>120.10832000000001</v>
      </c>
      <c r="BF295" s="15">
        <f t="shared" si="198"/>
        <v>38.707160812117309</v>
      </c>
      <c r="BG295" s="15">
        <v>310.3</v>
      </c>
      <c r="BH295" s="15">
        <v>117.8378</v>
      </c>
      <c r="BI295" s="15">
        <f t="shared" si="199"/>
        <v>37.975443119561717</v>
      </c>
      <c r="BJ295" s="15">
        <v>12395.3</v>
      </c>
      <c r="BK295" s="15">
        <v>5676.9923099999996</v>
      </c>
      <c r="BL295" s="15">
        <f t="shared" si="31"/>
        <v>45.799555557348349</v>
      </c>
      <c r="BM295" s="15">
        <v>166.6</v>
      </c>
      <c r="BN295" s="15">
        <v>0</v>
      </c>
      <c r="BO295" s="15">
        <f t="shared" si="200"/>
        <v>0</v>
      </c>
      <c r="BP295" s="15"/>
      <c r="BQ295" s="15"/>
      <c r="BR295" s="15"/>
      <c r="BS295" s="15"/>
      <c r="BT295" s="15"/>
      <c r="BU295" s="15"/>
    </row>
    <row r="296" spans="1:73" s="12" customFormat="1" x14ac:dyDescent="0.25">
      <c r="A296" s="154" t="s">
        <v>638</v>
      </c>
      <c r="B296" s="50">
        <f t="shared" si="181"/>
        <v>93.7</v>
      </c>
      <c r="C296" s="50">
        <f t="shared" si="182"/>
        <v>37.7074</v>
      </c>
      <c r="D296" s="14">
        <f t="shared" ref="D296:D303" si="209">C296/B296*100</f>
        <v>40.242689434364991</v>
      </c>
      <c r="E296" s="14"/>
      <c r="F296" s="14"/>
      <c r="G296" s="15"/>
      <c r="H296" s="14"/>
      <c r="I296" s="15"/>
      <c r="J296" s="15"/>
      <c r="K296" s="14"/>
      <c r="L296" s="14"/>
      <c r="M296" s="15"/>
      <c r="N296" s="14"/>
      <c r="O296" s="14"/>
      <c r="P296" s="15"/>
      <c r="Q296" s="14"/>
      <c r="R296" s="14"/>
      <c r="S296" s="14"/>
      <c r="T296" s="14"/>
      <c r="U296" s="14"/>
      <c r="V296" s="15"/>
      <c r="W296" s="14"/>
      <c r="X296" s="14"/>
      <c r="Y296" s="15"/>
      <c r="Z296" s="14"/>
      <c r="AA296" s="14"/>
      <c r="AB296" s="15"/>
      <c r="AC296" s="14"/>
      <c r="AD296" s="14"/>
      <c r="AE296" s="14"/>
      <c r="AF296" s="14"/>
      <c r="AG296" s="14"/>
      <c r="AH296" s="15"/>
      <c r="AI296" s="14"/>
      <c r="AJ296" s="14"/>
      <c r="AK296" s="15"/>
      <c r="AL296" s="14"/>
      <c r="AM296" s="14"/>
      <c r="AN296" s="15"/>
      <c r="AO296" s="14"/>
      <c r="AP296" s="14"/>
      <c r="AQ296" s="15"/>
      <c r="AR296" s="14"/>
      <c r="AS296" s="14"/>
      <c r="AT296" s="15"/>
      <c r="AU296" s="14"/>
      <c r="AV296" s="14"/>
      <c r="AW296" s="15"/>
      <c r="AX296" s="14"/>
      <c r="AY296" s="14"/>
      <c r="AZ296" s="14"/>
      <c r="BA296" s="14">
        <v>93.7</v>
      </c>
      <c r="BB296" s="14">
        <v>37.7074</v>
      </c>
      <c r="BC296" s="14">
        <f t="shared" si="208"/>
        <v>40.242689434364991</v>
      </c>
      <c r="BD296" s="14"/>
      <c r="BE296" s="14"/>
      <c r="BF296" s="15"/>
      <c r="BG296" s="14"/>
      <c r="BH296" s="14"/>
      <c r="BI296" s="15"/>
      <c r="BJ296" s="14"/>
      <c r="BK296" s="14"/>
      <c r="BL296" s="15"/>
      <c r="BM296" s="14"/>
      <c r="BN296" s="14"/>
      <c r="BO296" s="15"/>
      <c r="BP296" s="14"/>
      <c r="BQ296" s="14"/>
      <c r="BR296" s="15"/>
      <c r="BS296" s="14"/>
      <c r="BT296" s="14"/>
      <c r="BU296" s="15"/>
    </row>
    <row r="297" spans="1:73" s="12" customFormat="1" x14ac:dyDescent="0.25">
      <c r="A297" s="154" t="s">
        <v>639</v>
      </c>
      <c r="B297" s="50">
        <f t="shared" si="181"/>
        <v>93.7</v>
      </c>
      <c r="C297" s="50">
        <f t="shared" si="182"/>
        <v>38.458849999999998</v>
      </c>
      <c r="D297" s="14">
        <f t="shared" si="209"/>
        <v>41.044663820704372</v>
      </c>
      <c r="E297" s="14"/>
      <c r="F297" s="14"/>
      <c r="G297" s="15"/>
      <c r="H297" s="14"/>
      <c r="I297" s="15"/>
      <c r="J297" s="15"/>
      <c r="K297" s="14"/>
      <c r="L297" s="14"/>
      <c r="M297" s="15"/>
      <c r="N297" s="14"/>
      <c r="O297" s="14"/>
      <c r="P297" s="15"/>
      <c r="Q297" s="14"/>
      <c r="R297" s="14"/>
      <c r="S297" s="14"/>
      <c r="T297" s="14"/>
      <c r="U297" s="14"/>
      <c r="V297" s="15"/>
      <c r="W297" s="14"/>
      <c r="X297" s="14"/>
      <c r="Y297" s="15"/>
      <c r="Z297" s="14"/>
      <c r="AA297" s="14"/>
      <c r="AB297" s="15"/>
      <c r="AC297" s="14"/>
      <c r="AD297" s="14"/>
      <c r="AE297" s="14"/>
      <c r="AF297" s="14"/>
      <c r="AG297" s="14"/>
      <c r="AH297" s="15"/>
      <c r="AI297" s="14"/>
      <c r="AJ297" s="14"/>
      <c r="AK297" s="15"/>
      <c r="AL297" s="14"/>
      <c r="AM297" s="14"/>
      <c r="AN297" s="15"/>
      <c r="AO297" s="14"/>
      <c r="AP297" s="14"/>
      <c r="AQ297" s="15"/>
      <c r="AR297" s="14"/>
      <c r="AS297" s="14"/>
      <c r="AT297" s="15"/>
      <c r="AU297" s="14"/>
      <c r="AV297" s="14"/>
      <c r="AW297" s="15"/>
      <c r="AX297" s="14"/>
      <c r="AY297" s="14"/>
      <c r="AZ297" s="14"/>
      <c r="BA297" s="14">
        <v>93.7</v>
      </c>
      <c r="BB297" s="14">
        <v>38.458849999999998</v>
      </c>
      <c r="BC297" s="14">
        <f t="shared" si="208"/>
        <v>41.044663820704372</v>
      </c>
      <c r="BD297" s="14"/>
      <c r="BE297" s="14"/>
      <c r="BF297" s="15"/>
      <c r="BG297" s="14"/>
      <c r="BH297" s="14"/>
      <c r="BI297" s="15"/>
      <c r="BJ297" s="14"/>
      <c r="BK297" s="14"/>
      <c r="BL297" s="15"/>
      <c r="BM297" s="14"/>
      <c r="BN297" s="14"/>
      <c r="BO297" s="15"/>
      <c r="BP297" s="14"/>
      <c r="BQ297" s="14"/>
      <c r="BR297" s="15"/>
      <c r="BS297" s="14"/>
      <c r="BT297" s="14"/>
      <c r="BU297" s="15"/>
    </row>
    <row r="298" spans="1:73" s="12" customFormat="1" x14ac:dyDescent="0.25">
      <c r="A298" s="154" t="s">
        <v>640</v>
      </c>
      <c r="B298" s="50">
        <f t="shared" si="181"/>
        <v>93.7</v>
      </c>
      <c r="C298" s="50">
        <f t="shared" si="182"/>
        <v>37.7074</v>
      </c>
      <c r="D298" s="14">
        <f t="shared" si="209"/>
        <v>40.242689434364991</v>
      </c>
      <c r="E298" s="14"/>
      <c r="F298" s="14"/>
      <c r="G298" s="15"/>
      <c r="H298" s="14"/>
      <c r="I298" s="15"/>
      <c r="J298" s="15"/>
      <c r="K298" s="14"/>
      <c r="L298" s="14"/>
      <c r="M298" s="15"/>
      <c r="N298" s="14"/>
      <c r="O298" s="14"/>
      <c r="P298" s="15"/>
      <c r="Q298" s="14"/>
      <c r="R298" s="14"/>
      <c r="S298" s="14"/>
      <c r="T298" s="14"/>
      <c r="U298" s="14"/>
      <c r="V298" s="15"/>
      <c r="W298" s="14"/>
      <c r="X298" s="14"/>
      <c r="Y298" s="15"/>
      <c r="Z298" s="14"/>
      <c r="AA298" s="14"/>
      <c r="AB298" s="15"/>
      <c r="AC298" s="14"/>
      <c r="AD298" s="14"/>
      <c r="AE298" s="14"/>
      <c r="AF298" s="14"/>
      <c r="AG298" s="14"/>
      <c r="AH298" s="15"/>
      <c r="AI298" s="14"/>
      <c r="AJ298" s="14"/>
      <c r="AK298" s="15"/>
      <c r="AL298" s="14"/>
      <c r="AM298" s="14"/>
      <c r="AN298" s="15"/>
      <c r="AO298" s="14"/>
      <c r="AP298" s="14"/>
      <c r="AQ298" s="15"/>
      <c r="AR298" s="14"/>
      <c r="AS298" s="14"/>
      <c r="AT298" s="15"/>
      <c r="AU298" s="14"/>
      <c r="AV298" s="14"/>
      <c r="AW298" s="15"/>
      <c r="AX298" s="14"/>
      <c r="AY298" s="14"/>
      <c r="AZ298" s="14"/>
      <c r="BA298" s="14">
        <v>93.7</v>
      </c>
      <c r="BB298" s="14">
        <v>37.7074</v>
      </c>
      <c r="BC298" s="14">
        <f t="shared" si="208"/>
        <v>40.242689434364991</v>
      </c>
      <c r="BD298" s="14"/>
      <c r="BE298" s="14"/>
      <c r="BF298" s="15"/>
      <c r="BG298" s="14"/>
      <c r="BH298" s="14"/>
      <c r="BI298" s="15"/>
      <c r="BJ298" s="14"/>
      <c r="BK298" s="14"/>
      <c r="BL298" s="15"/>
      <c r="BM298" s="14"/>
      <c r="BN298" s="14"/>
      <c r="BO298" s="15"/>
      <c r="BP298" s="14"/>
      <c r="BQ298" s="14"/>
      <c r="BR298" s="15"/>
      <c r="BS298" s="14"/>
      <c r="BT298" s="14"/>
      <c r="BU298" s="15"/>
    </row>
    <row r="299" spans="1:73" s="12" customFormat="1" x14ac:dyDescent="0.25">
      <c r="A299" s="154" t="s">
        <v>430</v>
      </c>
      <c r="B299" s="50">
        <f t="shared" si="181"/>
        <v>234.2</v>
      </c>
      <c r="C299" s="50">
        <f t="shared" si="182"/>
        <v>93.027910000000006</v>
      </c>
      <c r="D299" s="14">
        <f t="shared" si="209"/>
        <v>39.721567036720757</v>
      </c>
      <c r="E299" s="14"/>
      <c r="F299" s="14"/>
      <c r="G299" s="15"/>
      <c r="H299" s="14"/>
      <c r="I299" s="15"/>
      <c r="J299" s="15"/>
      <c r="K299" s="14"/>
      <c r="L299" s="14"/>
      <c r="M299" s="15"/>
      <c r="N299" s="14"/>
      <c r="O299" s="14"/>
      <c r="P299" s="15"/>
      <c r="Q299" s="14"/>
      <c r="R299" s="14"/>
      <c r="S299" s="14"/>
      <c r="T299" s="14"/>
      <c r="U299" s="14"/>
      <c r="V299" s="15"/>
      <c r="W299" s="14"/>
      <c r="X299" s="14"/>
      <c r="Y299" s="15"/>
      <c r="Z299" s="14"/>
      <c r="AA299" s="14"/>
      <c r="AB299" s="15"/>
      <c r="AC299" s="14"/>
      <c r="AD299" s="14"/>
      <c r="AE299" s="14"/>
      <c r="AF299" s="14"/>
      <c r="AG299" s="14"/>
      <c r="AH299" s="15"/>
      <c r="AI299" s="14"/>
      <c r="AJ299" s="14"/>
      <c r="AK299" s="15"/>
      <c r="AL299" s="14"/>
      <c r="AM299" s="14"/>
      <c r="AN299" s="15"/>
      <c r="AO299" s="14"/>
      <c r="AP299" s="14"/>
      <c r="AQ299" s="15"/>
      <c r="AR299" s="14"/>
      <c r="AS299" s="14"/>
      <c r="AT299" s="15"/>
      <c r="AU299" s="14"/>
      <c r="AV299" s="14"/>
      <c r="AW299" s="15"/>
      <c r="AX299" s="14"/>
      <c r="AY299" s="14"/>
      <c r="AZ299" s="14"/>
      <c r="BA299" s="14">
        <v>234.2</v>
      </c>
      <c r="BB299" s="14">
        <v>93.027910000000006</v>
      </c>
      <c r="BC299" s="14">
        <f t="shared" si="208"/>
        <v>39.721567036720757</v>
      </c>
      <c r="BD299" s="14"/>
      <c r="BE299" s="14"/>
      <c r="BF299" s="15"/>
      <c r="BG299" s="14"/>
      <c r="BH299" s="14"/>
      <c r="BI299" s="15"/>
      <c r="BJ299" s="14"/>
      <c r="BK299" s="14"/>
      <c r="BL299" s="15"/>
      <c r="BM299" s="14"/>
      <c r="BN299" s="14"/>
      <c r="BO299" s="15"/>
      <c r="BP299" s="14"/>
      <c r="BQ299" s="14"/>
      <c r="BR299" s="15"/>
      <c r="BS299" s="14"/>
      <c r="BT299" s="14"/>
      <c r="BU299" s="15"/>
    </row>
    <row r="300" spans="1:73" s="12" customFormat="1" x14ac:dyDescent="0.25">
      <c r="A300" s="154" t="s">
        <v>414</v>
      </c>
      <c r="B300" s="50">
        <f t="shared" si="181"/>
        <v>234.2</v>
      </c>
      <c r="C300" s="50">
        <f t="shared" si="182"/>
        <v>94.235900000000001</v>
      </c>
      <c r="D300" s="14">
        <f t="shared" si="209"/>
        <v>40.237361229718196</v>
      </c>
      <c r="E300" s="14"/>
      <c r="F300" s="14"/>
      <c r="G300" s="15"/>
      <c r="H300" s="14"/>
      <c r="I300" s="15"/>
      <c r="J300" s="15"/>
      <c r="K300" s="14"/>
      <c r="L300" s="14"/>
      <c r="M300" s="15"/>
      <c r="N300" s="14"/>
      <c r="O300" s="14"/>
      <c r="P300" s="15"/>
      <c r="Q300" s="14"/>
      <c r="R300" s="14"/>
      <c r="S300" s="14"/>
      <c r="T300" s="14"/>
      <c r="U300" s="14"/>
      <c r="V300" s="15"/>
      <c r="W300" s="14"/>
      <c r="X300" s="14"/>
      <c r="Y300" s="15"/>
      <c r="Z300" s="14"/>
      <c r="AA300" s="14"/>
      <c r="AB300" s="15"/>
      <c r="AC300" s="14"/>
      <c r="AD300" s="14"/>
      <c r="AE300" s="14"/>
      <c r="AF300" s="14"/>
      <c r="AG300" s="14"/>
      <c r="AH300" s="15"/>
      <c r="AI300" s="14"/>
      <c r="AJ300" s="14"/>
      <c r="AK300" s="15"/>
      <c r="AL300" s="14"/>
      <c r="AM300" s="14"/>
      <c r="AN300" s="15"/>
      <c r="AO300" s="14"/>
      <c r="AP300" s="14"/>
      <c r="AQ300" s="15"/>
      <c r="AR300" s="14"/>
      <c r="AS300" s="14"/>
      <c r="AT300" s="15"/>
      <c r="AU300" s="14"/>
      <c r="AV300" s="14"/>
      <c r="AW300" s="15"/>
      <c r="AX300" s="14"/>
      <c r="AY300" s="14"/>
      <c r="AZ300" s="14"/>
      <c r="BA300" s="14">
        <v>234.2</v>
      </c>
      <c r="BB300" s="14">
        <v>94.235900000000001</v>
      </c>
      <c r="BC300" s="14">
        <f t="shared" si="208"/>
        <v>40.237361229718196</v>
      </c>
      <c r="BD300" s="14"/>
      <c r="BE300" s="14"/>
      <c r="BF300" s="15"/>
      <c r="BG300" s="14"/>
      <c r="BH300" s="14"/>
      <c r="BI300" s="15"/>
      <c r="BJ300" s="14"/>
      <c r="BK300" s="14"/>
      <c r="BL300" s="15"/>
      <c r="BM300" s="14"/>
      <c r="BN300" s="14"/>
      <c r="BO300" s="15"/>
      <c r="BP300" s="14"/>
      <c r="BQ300" s="14"/>
      <c r="BR300" s="15"/>
      <c r="BS300" s="14"/>
      <c r="BT300" s="14"/>
      <c r="BU300" s="15"/>
    </row>
    <row r="301" spans="1:73" s="12" customFormat="1" x14ac:dyDescent="0.25">
      <c r="A301" s="154" t="s">
        <v>641</v>
      </c>
      <c r="B301" s="50">
        <f t="shared" si="181"/>
        <v>93.7</v>
      </c>
      <c r="C301" s="50">
        <f t="shared" si="182"/>
        <v>33.310400000000001</v>
      </c>
      <c r="D301" s="14">
        <f t="shared" si="209"/>
        <v>35.550053361792955</v>
      </c>
      <c r="E301" s="14"/>
      <c r="F301" s="14"/>
      <c r="G301" s="15"/>
      <c r="H301" s="14"/>
      <c r="I301" s="15"/>
      <c r="J301" s="15"/>
      <c r="K301" s="14"/>
      <c r="L301" s="14"/>
      <c r="M301" s="15"/>
      <c r="N301" s="14"/>
      <c r="O301" s="14"/>
      <c r="P301" s="15"/>
      <c r="Q301" s="14"/>
      <c r="R301" s="14"/>
      <c r="S301" s="14"/>
      <c r="T301" s="14"/>
      <c r="U301" s="14"/>
      <c r="V301" s="15"/>
      <c r="W301" s="14"/>
      <c r="X301" s="14"/>
      <c r="Y301" s="15"/>
      <c r="Z301" s="14"/>
      <c r="AA301" s="14"/>
      <c r="AB301" s="15"/>
      <c r="AC301" s="14"/>
      <c r="AD301" s="14"/>
      <c r="AE301" s="14"/>
      <c r="AF301" s="14"/>
      <c r="AG301" s="14"/>
      <c r="AH301" s="15"/>
      <c r="AI301" s="14"/>
      <c r="AJ301" s="14"/>
      <c r="AK301" s="15"/>
      <c r="AL301" s="14"/>
      <c r="AM301" s="14"/>
      <c r="AN301" s="15"/>
      <c r="AO301" s="14"/>
      <c r="AP301" s="14"/>
      <c r="AQ301" s="15"/>
      <c r="AR301" s="14"/>
      <c r="AS301" s="14"/>
      <c r="AT301" s="15"/>
      <c r="AU301" s="14"/>
      <c r="AV301" s="14"/>
      <c r="AW301" s="15"/>
      <c r="AX301" s="14"/>
      <c r="AY301" s="14"/>
      <c r="AZ301" s="14"/>
      <c r="BA301" s="14">
        <v>93.7</v>
      </c>
      <c r="BB301" s="14">
        <v>33.310400000000001</v>
      </c>
      <c r="BC301" s="14">
        <f t="shared" si="208"/>
        <v>35.550053361792955</v>
      </c>
      <c r="BD301" s="14"/>
      <c r="BE301" s="14"/>
      <c r="BF301" s="15"/>
      <c r="BG301" s="14"/>
      <c r="BH301" s="14"/>
      <c r="BI301" s="15"/>
      <c r="BJ301" s="14"/>
      <c r="BK301" s="14"/>
      <c r="BL301" s="15"/>
      <c r="BM301" s="14"/>
      <c r="BN301" s="14"/>
      <c r="BO301" s="15"/>
      <c r="BP301" s="14"/>
      <c r="BQ301" s="14"/>
      <c r="BR301" s="15"/>
      <c r="BS301" s="14"/>
      <c r="BT301" s="14"/>
      <c r="BU301" s="15"/>
    </row>
    <row r="302" spans="1:73" s="12" customFormat="1" x14ac:dyDescent="0.25">
      <c r="A302" s="154" t="s">
        <v>464</v>
      </c>
      <c r="B302" s="50">
        <f t="shared" si="181"/>
        <v>234.2</v>
      </c>
      <c r="C302" s="50">
        <f t="shared" si="182"/>
        <v>78.025559999999999</v>
      </c>
      <c r="D302" s="14">
        <f t="shared" si="209"/>
        <v>33.315781383432963</v>
      </c>
      <c r="E302" s="14"/>
      <c r="F302" s="14"/>
      <c r="G302" s="15"/>
      <c r="H302" s="14"/>
      <c r="I302" s="15"/>
      <c r="J302" s="15"/>
      <c r="K302" s="14"/>
      <c r="L302" s="14"/>
      <c r="M302" s="15"/>
      <c r="N302" s="14"/>
      <c r="O302" s="14"/>
      <c r="P302" s="15"/>
      <c r="Q302" s="14"/>
      <c r="R302" s="14"/>
      <c r="S302" s="14"/>
      <c r="T302" s="14"/>
      <c r="U302" s="14"/>
      <c r="V302" s="15"/>
      <c r="W302" s="14"/>
      <c r="X302" s="14"/>
      <c r="Y302" s="15"/>
      <c r="Z302" s="14"/>
      <c r="AA302" s="14"/>
      <c r="AB302" s="15"/>
      <c r="AC302" s="14"/>
      <c r="AD302" s="14"/>
      <c r="AE302" s="14"/>
      <c r="AF302" s="14"/>
      <c r="AG302" s="14"/>
      <c r="AH302" s="15"/>
      <c r="AI302" s="14"/>
      <c r="AJ302" s="14"/>
      <c r="AK302" s="15"/>
      <c r="AL302" s="14"/>
      <c r="AM302" s="14"/>
      <c r="AN302" s="15"/>
      <c r="AO302" s="14"/>
      <c r="AP302" s="14"/>
      <c r="AQ302" s="15"/>
      <c r="AR302" s="14"/>
      <c r="AS302" s="14"/>
      <c r="AT302" s="15"/>
      <c r="AU302" s="14"/>
      <c r="AV302" s="14"/>
      <c r="AW302" s="15"/>
      <c r="AX302" s="14"/>
      <c r="AY302" s="14"/>
      <c r="AZ302" s="14"/>
      <c r="BA302" s="14">
        <v>234.2</v>
      </c>
      <c r="BB302" s="14">
        <v>78.025559999999999</v>
      </c>
      <c r="BC302" s="14">
        <f t="shared" si="208"/>
        <v>33.315781383432963</v>
      </c>
      <c r="BD302" s="14"/>
      <c r="BE302" s="14"/>
      <c r="BF302" s="15"/>
      <c r="BG302" s="14"/>
      <c r="BH302" s="14"/>
      <c r="BI302" s="15"/>
      <c r="BJ302" s="14"/>
      <c r="BK302" s="14"/>
      <c r="BL302" s="15"/>
      <c r="BM302" s="14"/>
      <c r="BN302" s="14"/>
      <c r="BO302" s="15"/>
      <c r="BP302" s="14"/>
      <c r="BQ302" s="14"/>
      <c r="BR302" s="15"/>
      <c r="BS302" s="14"/>
      <c r="BT302" s="14"/>
      <c r="BU302" s="15"/>
    </row>
    <row r="303" spans="1:73" s="12" customFormat="1" x14ac:dyDescent="0.25">
      <c r="A303" s="154" t="s">
        <v>709</v>
      </c>
      <c r="B303" s="50">
        <f t="shared" si="181"/>
        <v>93.7</v>
      </c>
      <c r="C303" s="50">
        <f t="shared" si="182"/>
        <v>37.7074</v>
      </c>
      <c r="D303" s="14">
        <f t="shared" si="209"/>
        <v>40.242689434364991</v>
      </c>
      <c r="E303" s="14"/>
      <c r="F303" s="14"/>
      <c r="G303" s="15"/>
      <c r="H303" s="14"/>
      <c r="I303" s="15"/>
      <c r="J303" s="15"/>
      <c r="K303" s="14"/>
      <c r="L303" s="14"/>
      <c r="M303" s="15"/>
      <c r="N303" s="14"/>
      <c r="O303" s="14"/>
      <c r="P303" s="15"/>
      <c r="Q303" s="14"/>
      <c r="R303" s="14"/>
      <c r="S303" s="14"/>
      <c r="T303" s="14"/>
      <c r="U303" s="14"/>
      <c r="V303" s="15"/>
      <c r="W303" s="14"/>
      <c r="X303" s="14"/>
      <c r="Y303" s="15"/>
      <c r="Z303" s="14"/>
      <c r="AA303" s="14"/>
      <c r="AB303" s="15"/>
      <c r="AC303" s="14"/>
      <c r="AD303" s="14"/>
      <c r="AE303" s="14"/>
      <c r="AF303" s="14"/>
      <c r="AG303" s="14"/>
      <c r="AH303" s="15"/>
      <c r="AI303" s="14"/>
      <c r="AJ303" s="14"/>
      <c r="AK303" s="15"/>
      <c r="AL303" s="14"/>
      <c r="AM303" s="14"/>
      <c r="AN303" s="15"/>
      <c r="AO303" s="14"/>
      <c r="AP303" s="14"/>
      <c r="AQ303" s="15"/>
      <c r="AR303" s="14"/>
      <c r="AS303" s="14"/>
      <c r="AT303" s="15"/>
      <c r="AU303" s="14"/>
      <c r="AV303" s="14"/>
      <c r="AW303" s="15"/>
      <c r="AX303" s="14"/>
      <c r="AY303" s="14"/>
      <c r="AZ303" s="14"/>
      <c r="BA303" s="14">
        <v>93.7</v>
      </c>
      <c r="BB303" s="14">
        <v>37.7074</v>
      </c>
      <c r="BC303" s="14">
        <f t="shared" si="208"/>
        <v>40.242689434364991</v>
      </c>
      <c r="BD303" s="14"/>
      <c r="BE303" s="14"/>
      <c r="BF303" s="15"/>
      <c r="BG303" s="14"/>
      <c r="BH303" s="14"/>
      <c r="BI303" s="15"/>
      <c r="BJ303" s="14"/>
      <c r="BK303" s="14"/>
      <c r="BL303" s="15"/>
      <c r="BM303" s="14"/>
      <c r="BN303" s="14"/>
      <c r="BO303" s="15"/>
      <c r="BP303" s="14"/>
      <c r="BQ303" s="14"/>
      <c r="BR303" s="15"/>
      <c r="BS303" s="14"/>
      <c r="BT303" s="14"/>
      <c r="BU303" s="15"/>
    </row>
    <row r="304" spans="1:73" s="28" customFormat="1" ht="31.5" x14ac:dyDescent="0.25">
      <c r="A304" s="78" t="s">
        <v>469</v>
      </c>
      <c r="B304" s="81">
        <f t="shared" si="181"/>
        <v>129193.50000000001</v>
      </c>
      <c r="C304" s="81">
        <f t="shared" si="182"/>
        <v>66387.673850000006</v>
      </c>
      <c r="D304" s="84">
        <f t="shared" ref="D304" si="210">C304/B304*100</f>
        <v>51.386233711448327</v>
      </c>
      <c r="E304" s="84">
        <f>SUM(E305:E312)</f>
        <v>534.20000000000005</v>
      </c>
      <c r="F304" s="84">
        <f t="shared" ref="F304:BN304" si="211">SUM(F305:F312)</f>
        <v>209.55789999999999</v>
      </c>
      <c r="G304" s="84">
        <f t="shared" si="185"/>
        <v>39.228360164732308</v>
      </c>
      <c r="H304" s="84">
        <f t="shared" si="211"/>
        <v>76.2</v>
      </c>
      <c r="I304" s="84">
        <f t="shared" si="211"/>
        <v>30.880569999999999</v>
      </c>
      <c r="J304" s="84">
        <f t="shared" si="186"/>
        <v>40.52568241469816</v>
      </c>
      <c r="K304" s="84">
        <f t="shared" si="211"/>
        <v>932.7</v>
      </c>
      <c r="L304" s="84">
        <f t="shared" si="211"/>
        <v>207.69359</v>
      </c>
      <c r="M304" s="84">
        <f t="shared" si="187"/>
        <v>22.267995068081913</v>
      </c>
      <c r="N304" s="84">
        <f t="shared" si="211"/>
        <v>20021.900000000001</v>
      </c>
      <c r="O304" s="84">
        <f t="shared" si="211"/>
        <v>8353.4202499999992</v>
      </c>
      <c r="P304" s="84">
        <f t="shared" si="180"/>
        <v>41.721416299152416</v>
      </c>
      <c r="Q304" s="84">
        <f t="shared" si="211"/>
        <v>263.60000000000002</v>
      </c>
      <c r="R304" s="84">
        <f t="shared" si="211"/>
        <v>0</v>
      </c>
      <c r="S304" s="84">
        <f t="shared" si="39"/>
        <v>0</v>
      </c>
      <c r="T304" s="84">
        <f t="shared" si="211"/>
        <v>2024.4</v>
      </c>
      <c r="U304" s="84">
        <f t="shared" si="211"/>
        <v>1030.1608000000001</v>
      </c>
      <c r="V304" s="84">
        <f t="shared" si="188"/>
        <v>50.887215965224264</v>
      </c>
      <c r="W304" s="84">
        <f t="shared" si="211"/>
        <v>53.9</v>
      </c>
      <c r="X304" s="84">
        <f t="shared" si="211"/>
        <v>22.041180000000001</v>
      </c>
      <c r="Y304" s="84">
        <f t="shared" si="189"/>
        <v>40.892727272727278</v>
      </c>
      <c r="Z304" s="84">
        <f t="shared" si="211"/>
        <v>90961.7</v>
      </c>
      <c r="AA304" s="84">
        <f t="shared" si="211"/>
        <v>49206.488819999999</v>
      </c>
      <c r="AB304" s="84">
        <f t="shared" si="190"/>
        <v>54.095832443764792</v>
      </c>
      <c r="AC304" s="84">
        <f t="shared" si="211"/>
        <v>310.3</v>
      </c>
      <c r="AD304" s="84">
        <f t="shared" si="211"/>
        <v>142.73195000000001</v>
      </c>
      <c r="AE304" s="82">
        <f t="shared" si="191"/>
        <v>45.998050273928456</v>
      </c>
      <c r="AF304" s="84">
        <f t="shared" si="211"/>
        <v>140.5</v>
      </c>
      <c r="AG304" s="84">
        <f t="shared" si="211"/>
        <v>0</v>
      </c>
      <c r="AH304" s="84">
        <f t="shared" ref="AH304:AH305" si="212">AG304/AF304*100</f>
        <v>0</v>
      </c>
      <c r="AI304" s="84">
        <f t="shared" si="211"/>
        <v>310.3</v>
      </c>
      <c r="AJ304" s="84">
        <f t="shared" si="211"/>
        <v>155.15</v>
      </c>
      <c r="AK304" s="84">
        <f t="shared" si="192"/>
        <v>50</v>
      </c>
      <c r="AL304" s="84">
        <f t="shared" si="211"/>
        <v>819.2</v>
      </c>
      <c r="AM304" s="84">
        <f t="shared" si="211"/>
        <v>526.74744999999996</v>
      </c>
      <c r="AN304" s="84">
        <f t="shared" si="193"/>
        <v>64.300225830078119</v>
      </c>
      <c r="AO304" s="84">
        <f t="shared" si="211"/>
        <v>310.3</v>
      </c>
      <c r="AP304" s="84">
        <f t="shared" si="211"/>
        <v>146.06222</v>
      </c>
      <c r="AQ304" s="84">
        <f t="shared" si="194"/>
        <v>47.071292297776338</v>
      </c>
      <c r="AR304" s="84">
        <f t="shared" si="211"/>
        <v>310.3</v>
      </c>
      <c r="AS304" s="84">
        <f t="shared" si="211"/>
        <v>105.31187</v>
      </c>
      <c r="AT304" s="84">
        <f t="shared" si="195"/>
        <v>33.938727038349981</v>
      </c>
      <c r="AU304" s="84">
        <f t="shared" si="211"/>
        <v>712.2</v>
      </c>
      <c r="AV304" s="84">
        <f t="shared" si="211"/>
        <v>356.4</v>
      </c>
      <c r="AW304" s="84">
        <f t="shared" si="196"/>
        <v>50.042122999157534</v>
      </c>
      <c r="AX304" s="84">
        <f t="shared" si="211"/>
        <v>0</v>
      </c>
      <c r="AY304" s="84">
        <f t="shared" si="211"/>
        <v>0</v>
      </c>
      <c r="AZ304" s="84">
        <f t="shared" si="211"/>
        <v>0</v>
      </c>
      <c r="BA304" s="84">
        <f t="shared" si="211"/>
        <v>702.7</v>
      </c>
      <c r="BB304" s="84">
        <f t="shared" si="211"/>
        <v>260.19779</v>
      </c>
      <c r="BC304" s="82">
        <f t="shared" si="208"/>
        <v>37.028289454959442</v>
      </c>
      <c r="BD304" s="84">
        <f t="shared" si="211"/>
        <v>310.3</v>
      </c>
      <c r="BE304" s="84">
        <f t="shared" si="211"/>
        <v>107.78846</v>
      </c>
      <c r="BF304" s="84">
        <f t="shared" si="198"/>
        <v>34.736854656783756</v>
      </c>
      <c r="BG304" s="84">
        <f t="shared" si="211"/>
        <v>310.3</v>
      </c>
      <c r="BH304" s="84">
        <f t="shared" si="211"/>
        <v>152.23479999999998</v>
      </c>
      <c r="BI304" s="84">
        <f t="shared" si="199"/>
        <v>49.060522075410887</v>
      </c>
      <c r="BJ304" s="84">
        <f t="shared" si="211"/>
        <v>10056.5</v>
      </c>
      <c r="BK304" s="84">
        <f t="shared" si="211"/>
        <v>5374.8062</v>
      </c>
      <c r="BL304" s="84">
        <f t="shared" si="31"/>
        <v>53.446091582558545</v>
      </c>
      <c r="BM304" s="84">
        <f t="shared" si="211"/>
        <v>32</v>
      </c>
      <c r="BN304" s="84">
        <f t="shared" si="211"/>
        <v>0</v>
      </c>
      <c r="BO304" s="84">
        <f t="shared" si="200"/>
        <v>0</v>
      </c>
      <c r="BP304" s="84"/>
      <c r="BQ304" s="84"/>
      <c r="BR304" s="84"/>
      <c r="BS304" s="84"/>
      <c r="BT304" s="84"/>
      <c r="BU304" s="84"/>
    </row>
    <row r="305" spans="1:73" s="12" customFormat="1" ht="18" customHeight="1" x14ac:dyDescent="0.25">
      <c r="A305" s="153" t="s">
        <v>391</v>
      </c>
      <c r="B305" s="50">
        <f t="shared" si="181"/>
        <v>128490.80000000002</v>
      </c>
      <c r="C305" s="50">
        <f t="shared" si="182"/>
        <v>66127.476060000001</v>
      </c>
      <c r="D305" s="15">
        <f t="shared" si="0"/>
        <v>51.464755500004664</v>
      </c>
      <c r="E305" s="15">
        <v>534.20000000000005</v>
      </c>
      <c r="F305" s="15">
        <v>209.55789999999999</v>
      </c>
      <c r="G305" s="15">
        <f t="shared" si="185"/>
        <v>39.228360164732308</v>
      </c>
      <c r="H305" s="15">
        <v>76.2</v>
      </c>
      <c r="I305" s="15">
        <v>30.880569999999999</v>
      </c>
      <c r="J305" s="15">
        <f t="shared" si="186"/>
        <v>40.52568241469816</v>
      </c>
      <c r="K305" s="15">
        <v>932.7</v>
      </c>
      <c r="L305" s="15">
        <v>207.69359</v>
      </c>
      <c r="M305" s="15">
        <f t="shared" si="187"/>
        <v>22.267995068081913</v>
      </c>
      <c r="N305" s="15">
        <v>20021.900000000001</v>
      </c>
      <c r="O305" s="15">
        <v>8353.4202499999992</v>
      </c>
      <c r="P305" s="15">
        <f t="shared" si="180"/>
        <v>41.721416299152416</v>
      </c>
      <c r="Q305" s="15">
        <v>263.60000000000002</v>
      </c>
      <c r="R305" s="15"/>
      <c r="S305" s="15">
        <f t="shared" si="39"/>
        <v>0</v>
      </c>
      <c r="T305" s="15">
        <v>2024.4</v>
      </c>
      <c r="U305" s="15">
        <v>1030.1608000000001</v>
      </c>
      <c r="V305" s="15">
        <f t="shared" si="188"/>
        <v>50.887215965224264</v>
      </c>
      <c r="W305" s="15">
        <v>53.9</v>
      </c>
      <c r="X305" s="15">
        <v>22.041180000000001</v>
      </c>
      <c r="Y305" s="15">
        <f t="shared" si="189"/>
        <v>40.892727272727278</v>
      </c>
      <c r="Z305" s="15">
        <v>90961.7</v>
      </c>
      <c r="AA305" s="15">
        <v>49206.488819999999</v>
      </c>
      <c r="AB305" s="15">
        <f t="shared" si="190"/>
        <v>54.095832443764792</v>
      </c>
      <c r="AC305" s="15">
        <v>310.3</v>
      </c>
      <c r="AD305" s="15">
        <v>142.73195000000001</v>
      </c>
      <c r="AE305" s="14">
        <f t="shared" si="191"/>
        <v>45.998050273928456</v>
      </c>
      <c r="AF305" s="15">
        <v>140.5</v>
      </c>
      <c r="AG305" s="15"/>
      <c r="AH305" s="15">
        <f t="shared" si="212"/>
        <v>0</v>
      </c>
      <c r="AI305" s="15">
        <v>310.3</v>
      </c>
      <c r="AJ305" s="15">
        <v>155.15</v>
      </c>
      <c r="AK305" s="15">
        <f t="shared" si="192"/>
        <v>50</v>
      </c>
      <c r="AL305" s="15">
        <v>819.2</v>
      </c>
      <c r="AM305" s="15">
        <v>526.74744999999996</v>
      </c>
      <c r="AN305" s="15">
        <f t="shared" si="193"/>
        <v>64.300225830078119</v>
      </c>
      <c r="AO305" s="15">
        <v>310.3</v>
      </c>
      <c r="AP305" s="15">
        <v>146.06222</v>
      </c>
      <c r="AQ305" s="15">
        <f t="shared" si="194"/>
        <v>47.071292297776338</v>
      </c>
      <c r="AR305" s="15">
        <v>310.3</v>
      </c>
      <c r="AS305" s="15">
        <v>105.31187</v>
      </c>
      <c r="AT305" s="15">
        <f t="shared" si="195"/>
        <v>33.938727038349981</v>
      </c>
      <c r="AU305" s="15">
        <v>712.2</v>
      </c>
      <c r="AV305" s="15">
        <v>356.4</v>
      </c>
      <c r="AW305" s="15">
        <f t="shared" si="196"/>
        <v>50.042122999157534</v>
      </c>
      <c r="AX305" s="15"/>
      <c r="AY305" s="15"/>
      <c r="AZ305" s="15"/>
      <c r="BA305" s="15"/>
      <c r="BB305" s="15"/>
      <c r="BC305" s="14"/>
      <c r="BD305" s="15">
        <v>310.3</v>
      </c>
      <c r="BE305" s="15">
        <v>107.78846</v>
      </c>
      <c r="BF305" s="15">
        <f t="shared" si="198"/>
        <v>34.736854656783756</v>
      </c>
      <c r="BG305" s="15">
        <v>310.3</v>
      </c>
      <c r="BH305" s="15">
        <v>152.23479999999998</v>
      </c>
      <c r="BI305" s="15">
        <f t="shared" si="199"/>
        <v>49.060522075410887</v>
      </c>
      <c r="BJ305" s="15">
        <v>10056.5</v>
      </c>
      <c r="BK305" s="15">
        <v>5374.8062</v>
      </c>
      <c r="BL305" s="15">
        <f t="shared" si="31"/>
        <v>53.446091582558545</v>
      </c>
      <c r="BM305" s="15">
        <v>32</v>
      </c>
      <c r="BN305" s="15">
        <v>0</v>
      </c>
      <c r="BO305" s="15">
        <f t="shared" si="200"/>
        <v>0</v>
      </c>
      <c r="BP305" s="15"/>
      <c r="BQ305" s="15"/>
      <c r="BR305" s="15"/>
      <c r="BS305" s="15"/>
      <c r="BT305" s="15"/>
      <c r="BU305" s="15"/>
    </row>
    <row r="306" spans="1:73" s="12" customFormat="1" x14ac:dyDescent="0.25">
      <c r="A306" s="154" t="s">
        <v>498</v>
      </c>
      <c r="B306" s="50">
        <f t="shared" si="181"/>
        <v>0</v>
      </c>
      <c r="C306" s="50">
        <f t="shared" si="182"/>
        <v>0</v>
      </c>
      <c r="D306" s="14"/>
      <c r="E306" s="14"/>
      <c r="F306" s="15"/>
      <c r="G306" s="15"/>
      <c r="H306" s="14"/>
      <c r="I306" s="14"/>
      <c r="J306" s="15"/>
      <c r="K306" s="14"/>
      <c r="L306" s="15"/>
      <c r="M306" s="15"/>
      <c r="N306" s="15"/>
      <c r="O306" s="15"/>
      <c r="P306" s="15"/>
      <c r="Q306" s="14"/>
      <c r="R306" s="14"/>
      <c r="S306" s="15"/>
      <c r="T306" s="14"/>
      <c r="U306" s="14"/>
      <c r="V306" s="15"/>
      <c r="W306" s="14"/>
      <c r="X306" s="15"/>
      <c r="Y306" s="15"/>
      <c r="Z306" s="15"/>
      <c r="AA306" s="15"/>
      <c r="AB306" s="15"/>
      <c r="AC306" s="14"/>
      <c r="AD306" s="14"/>
      <c r="AE306" s="14"/>
      <c r="AF306" s="14"/>
      <c r="AG306" s="14"/>
      <c r="AH306" s="15"/>
      <c r="AI306" s="14"/>
      <c r="AJ306" s="14"/>
      <c r="AK306" s="15"/>
      <c r="AL306" s="14"/>
      <c r="AM306" s="14"/>
      <c r="AN306" s="15"/>
      <c r="AO306" s="14"/>
      <c r="AP306" s="14"/>
      <c r="AQ306" s="15"/>
      <c r="AR306" s="14"/>
      <c r="AS306" s="14"/>
      <c r="AT306" s="15"/>
      <c r="AU306" s="14"/>
      <c r="AV306" s="14"/>
      <c r="AW306" s="15"/>
      <c r="AX306" s="14"/>
      <c r="AY306" s="14"/>
      <c r="AZ306" s="14"/>
      <c r="BA306" s="14"/>
      <c r="BB306" s="14"/>
      <c r="BC306" s="14"/>
      <c r="BD306" s="14"/>
      <c r="BE306" s="14"/>
      <c r="BF306" s="15"/>
      <c r="BG306" s="14"/>
      <c r="BH306" s="14"/>
      <c r="BI306" s="15"/>
      <c r="BJ306" s="14"/>
      <c r="BK306" s="14"/>
      <c r="BL306" s="14"/>
      <c r="BM306" s="14"/>
      <c r="BN306" s="14"/>
      <c r="BO306" s="15"/>
      <c r="BP306" s="14"/>
      <c r="BQ306" s="14"/>
      <c r="BR306" s="15"/>
      <c r="BS306" s="14"/>
      <c r="BT306" s="14"/>
      <c r="BU306" s="15"/>
    </row>
    <row r="307" spans="1:73" s="12" customFormat="1" x14ac:dyDescent="0.25">
      <c r="A307" s="154" t="s">
        <v>710</v>
      </c>
      <c r="B307" s="50">
        <f t="shared" si="181"/>
        <v>93.7</v>
      </c>
      <c r="C307" s="50">
        <f t="shared" si="182"/>
        <v>33.310360000000003</v>
      </c>
      <c r="D307" s="14">
        <f t="shared" ref="D307:D312" si="213">C307/B307*100</f>
        <v>35.550010672358596</v>
      </c>
      <c r="E307" s="14"/>
      <c r="F307" s="14"/>
      <c r="G307" s="15"/>
      <c r="H307" s="14"/>
      <c r="I307" s="14"/>
      <c r="J307" s="15"/>
      <c r="K307" s="14"/>
      <c r="L307" s="15"/>
      <c r="M307" s="15"/>
      <c r="N307" s="15"/>
      <c r="O307" s="15"/>
      <c r="P307" s="15"/>
      <c r="Q307" s="14"/>
      <c r="R307" s="14"/>
      <c r="S307" s="15"/>
      <c r="T307" s="14"/>
      <c r="U307" s="14"/>
      <c r="V307" s="15"/>
      <c r="W307" s="14"/>
      <c r="X307" s="15"/>
      <c r="Y307" s="15"/>
      <c r="Z307" s="15"/>
      <c r="AA307" s="15"/>
      <c r="AB307" s="15"/>
      <c r="AC307" s="14"/>
      <c r="AD307" s="14"/>
      <c r="AE307" s="14"/>
      <c r="AF307" s="14"/>
      <c r="AG307" s="14"/>
      <c r="AH307" s="15"/>
      <c r="AI307" s="14"/>
      <c r="AJ307" s="14"/>
      <c r="AK307" s="15"/>
      <c r="AL307" s="14"/>
      <c r="AM307" s="14"/>
      <c r="AN307" s="15"/>
      <c r="AO307" s="14"/>
      <c r="AP307" s="14"/>
      <c r="AQ307" s="15"/>
      <c r="AR307" s="14"/>
      <c r="AS307" s="14"/>
      <c r="AT307" s="15"/>
      <c r="AU307" s="14"/>
      <c r="AV307" s="14"/>
      <c r="AW307" s="15"/>
      <c r="AX307" s="14"/>
      <c r="AY307" s="14"/>
      <c r="AZ307" s="14"/>
      <c r="BA307" s="14">
        <v>93.7</v>
      </c>
      <c r="BB307" s="14">
        <v>33.310360000000003</v>
      </c>
      <c r="BC307" s="14">
        <f t="shared" ref="BC307:BC312" si="214">BB307/BA307*100</f>
        <v>35.550010672358596</v>
      </c>
      <c r="BD307" s="14"/>
      <c r="BE307" s="14"/>
      <c r="BF307" s="15"/>
      <c r="BG307" s="14"/>
      <c r="BH307" s="14"/>
      <c r="BI307" s="15"/>
      <c r="BJ307" s="14"/>
      <c r="BK307" s="14"/>
      <c r="BL307" s="14"/>
      <c r="BM307" s="14"/>
      <c r="BN307" s="14"/>
      <c r="BO307" s="15"/>
      <c r="BP307" s="14"/>
      <c r="BQ307" s="14"/>
      <c r="BR307" s="15"/>
      <c r="BS307" s="14"/>
      <c r="BT307" s="14"/>
      <c r="BU307" s="15"/>
    </row>
    <row r="308" spans="1:73" s="12" customFormat="1" x14ac:dyDescent="0.25">
      <c r="A308" s="154" t="s">
        <v>643</v>
      </c>
      <c r="B308" s="50">
        <f t="shared" si="181"/>
        <v>93.7</v>
      </c>
      <c r="C308" s="50">
        <f t="shared" si="182"/>
        <v>35.532120000000006</v>
      </c>
      <c r="D308" s="14">
        <f t="shared" si="213"/>
        <v>37.921152614727859</v>
      </c>
      <c r="E308" s="14"/>
      <c r="F308" s="14"/>
      <c r="G308" s="15"/>
      <c r="H308" s="14"/>
      <c r="I308" s="14"/>
      <c r="J308" s="15"/>
      <c r="K308" s="14"/>
      <c r="L308" s="15"/>
      <c r="M308" s="15"/>
      <c r="N308" s="15"/>
      <c r="O308" s="15"/>
      <c r="P308" s="15"/>
      <c r="Q308" s="14"/>
      <c r="R308" s="14"/>
      <c r="S308" s="15"/>
      <c r="T308" s="14"/>
      <c r="U308" s="14"/>
      <c r="V308" s="15"/>
      <c r="W308" s="14"/>
      <c r="X308" s="15"/>
      <c r="Y308" s="15"/>
      <c r="Z308" s="15"/>
      <c r="AA308" s="15"/>
      <c r="AB308" s="15"/>
      <c r="AC308" s="14"/>
      <c r="AD308" s="14"/>
      <c r="AE308" s="14"/>
      <c r="AF308" s="14"/>
      <c r="AG308" s="14"/>
      <c r="AH308" s="15"/>
      <c r="AI308" s="14"/>
      <c r="AJ308" s="14"/>
      <c r="AK308" s="15"/>
      <c r="AL308" s="14"/>
      <c r="AM308" s="14"/>
      <c r="AN308" s="15"/>
      <c r="AO308" s="14"/>
      <c r="AP308" s="14"/>
      <c r="AQ308" s="15"/>
      <c r="AR308" s="14"/>
      <c r="AS308" s="14"/>
      <c r="AT308" s="15"/>
      <c r="AU308" s="14"/>
      <c r="AV308" s="14"/>
      <c r="AW308" s="15"/>
      <c r="AX308" s="14"/>
      <c r="AY308" s="14"/>
      <c r="AZ308" s="14"/>
      <c r="BA308" s="14">
        <v>93.7</v>
      </c>
      <c r="BB308" s="14">
        <v>35.532120000000006</v>
      </c>
      <c r="BC308" s="14">
        <f t="shared" si="214"/>
        <v>37.921152614727859</v>
      </c>
      <c r="BD308" s="14"/>
      <c r="BE308" s="14"/>
      <c r="BF308" s="15"/>
      <c r="BG308" s="14"/>
      <c r="BH308" s="14"/>
      <c r="BI308" s="15"/>
      <c r="BJ308" s="14"/>
      <c r="BK308" s="14"/>
      <c r="BL308" s="14"/>
      <c r="BM308" s="14"/>
      <c r="BN308" s="14"/>
      <c r="BO308" s="15"/>
      <c r="BP308" s="14"/>
      <c r="BQ308" s="14"/>
      <c r="BR308" s="15"/>
      <c r="BS308" s="14"/>
      <c r="BT308" s="14"/>
      <c r="BU308" s="15"/>
    </row>
    <row r="309" spans="1:73" s="12" customFormat="1" x14ac:dyDescent="0.25">
      <c r="A309" s="154" t="s">
        <v>646</v>
      </c>
      <c r="B309" s="50">
        <f t="shared" si="181"/>
        <v>93.7</v>
      </c>
      <c r="C309" s="50">
        <f t="shared" si="182"/>
        <v>40.18233</v>
      </c>
      <c r="D309" s="14">
        <f t="shared" si="213"/>
        <v>42.884023479188897</v>
      </c>
      <c r="E309" s="14"/>
      <c r="F309" s="14"/>
      <c r="G309" s="15"/>
      <c r="H309" s="14"/>
      <c r="I309" s="14"/>
      <c r="J309" s="15"/>
      <c r="K309" s="14"/>
      <c r="L309" s="15"/>
      <c r="M309" s="15"/>
      <c r="N309" s="15"/>
      <c r="O309" s="15"/>
      <c r="P309" s="15"/>
      <c r="Q309" s="14"/>
      <c r="R309" s="14"/>
      <c r="S309" s="15"/>
      <c r="T309" s="14"/>
      <c r="U309" s="14"/>
      <c r="V309" s="15"/>
      <c r="W309" s="14"/>
      <c r="X309" s="15"/>
      <c r="Y309" s="15"/>
      <c r="Z309" s="15"/>
      <c r="AA309" s="15"/>
      <c r="AB309" s="15"/>
      <c r="AC309" s="14"/>
      <c r="AD309" s="14"/>
      <c r="AE309" s="14"/>
      <c r="AF309" s="14"/>
      <c r="AG309" s="14"/>
      <c r="AH309" s="15"/>
      <c r="AI309" s="14"/>
      <c r="AJ309" s="14"/>
      <c r="AK309" s="15"/>
      <c r="AL309" s="14"/>
      <c r="AM309" s="14"/>
      <c r="AN309" s="15"/>
      <c r="AO309" s="14"/>
      <c r="AP309" s="14"/>
      <c r="AQ309" s="15"/>
      <c r="AR309" s="14"/>
      <c r="AS309" s="14"/>
      <c r="AT309" s="15"/>
      <c r="AU309" s="14"/>
      <c r="AV309" s="14"/>
      <c r="AW309" s="15"/>
      <c r="AX309" s="14"/>
      <c r="AY309" s="14"/>
      <c r="AZ309" s="14"/>
      <c r="BA309" s="14">
        <v>93.7</v>
      </c>
      <c r="BB309" s="14">
        <v>40.18233</v>
      </c>
      <c r="BC309" s="14">
        <f t="shared" si="214"/>
        <v>42.884023479188897</v>
      </c>
      <c r="BD309" s="14"/>
      <c r="BE309" s="14"/>
      <c r="BF309" s="15"/>
      <c r="BG309" s="14"/>
      <c r="BH309" s="14"/>
      <c r="BI309" s="15"/>
      <c r="BJ309" s="14"/>
      <c r="BK309" s="14"/>
      <c r="BL309" s="14"/>
      <c r="BM309" s="14"/>
      <c r="BN309" s="14"/>
      <c r="BO309" s="15"/>
      <c r="BP309" s="14"/>
      <c r="BQ309" s="14"/>
      <c r="BR309" s="15"/>
      <c r="BS309" s="14"/>
      <c r="BT309" s="14"/>
      <c r="BU309" s="15"/>
    </row>
    <row r="310" spans="1:73" s="12" customFormat="1" x14ac:dyDescent="0.25">
      <c r="A310" s="154" t="s">
        <v>644</v>
      </c>
      <c r="B310" s="50">
        <f t="shared" si="181"/>
        <v>93.7</v>
      </c>
      <c r="C310" s="50">
        <f t="shared" si="182"/>
        <v>33.31035</v>
      </c>
      <c r="D310" s="14">
        <f t="shared" si="213"/>
        <v>35.549999999999997</v>
      </c>
      <c r="E310" s="14"/>
      <c r="F310" s="14"/>
      <c r="G310" s="15"/>
      <c r="H310" s="14"/>
      <c r="I310" s="14"/>
      <c r="J310" s="15"/>
      <c r="K310" s="14"/>
      <c r="L310" s="15"/>
      <c r="M310" s="15"/>
      <c r="N310" s="15"/>
      <c r="O310" s="15"/>
      <c r="P310" s="15"/>
      <c r="Q310" s="14"/>
      <c r="R310" s="14"/>
      <c r="S310" s="15"/>
      <c r="T310" s="14"/>
      <c r="U310" s="14"/>
      <c r="V310" s="15"/>
      <c r="W310" s="14"/>
      <c r="X310" s="15"/>
      <c r="Y310" s="15"/>
      <c r="Z310" s="15"/>
      <c r="AA310" s="15"/>
      <c r="AB310" s="15"/>
      <c r="AC310" s="14"/>
      <c r="AD310" s="14"/>
      <c r="AE310" s="14"/>
      <c r="AF310" s="14"/>
      <c r="AG310" s="14"/>
      <c r="AH310" s="15"/>
      <c r="AI310" s="14"/>
      <c r="AJ310" s="14"/>
      <c r="AK310" s="15"/>
      <c r="AL310" s="14"/>
      <c r="AM310" s="14"/>
      <c r="AN310" s="15"/>
      <c r="AO310" s="14"/>
      <c r="AP310" s="14"/>
      <c r="AQ310" s="15"/>
      <c r="AR310" s="14"/>
      <c r="AS310" s="14"/>
      <c r="AT310" s="15"/>
      <c r="AU310" s="14"/>
      <c r="AV310" s="14"/>
      <c r="AW310" s="15"/>
      <c r="AX310" s="14"/>
      <c r="AY310" s="14"/>
      <c r="AZ310" s="14"/>
      <c r="BA310" s="14">
        <v>93.7</v>
      </c>
      <c r="BB310" s="14">
        <v>33.31035</v>
      </c>
      <c r="BC310" s="14">
        <f t="shared" si="214"/>
        <v>35.549999999999997</v>
      </c>
      <c r="BD310" s="14"/>
      <c r="BE310" s="14"/>
      <c r="BF310" s="15"/>
      <c r="BG310" s="14"/>
      <c r="BH310" s="14"/>
      <c r="BI310" s="15"/>
      <c r="BJ310" s="14"/>
      <c r="BK310" s="14"/>
      <c r="BL310" s="14"/>
      <c r="BM310" s="14"/>
      <c r="BN310" s="14"/>
      <c r="BO310" s="15"/>
      <c r="BP310" s="14"/>
      <c r="BQ310" s="14"/>
      <c r="BR310" s="15"/>
      <c r="BS310" s="14"/>
      <c r="BT310" s="14"/>
      <c r="BU310" s="15"/>
    </row>
    <row r="311" spans="1:73" s="12" customFormat="1" x14ac:dyDescent="0.25">
      <c r="A311" s="154" t="s">
        <v>468</v>
      </c>
      <c r="B311" s="50">
        <f t="shared" si="181"/>
        <v>234.2</v>
      </c>
      <c r="C311" s="50">
        <f t="shared" si="182"/>
        <v>76.563550000000006</v>
      </c>
      <c r="D311" s="14">
        <f t="shared" si="213"/>
        <v>32.691524338172506</v>
      </c>
      <c r="E311" s="14"/>
      <c r="F311" s="14"/>
      <c r="G311" s="15"/>
      <c r="H311" s="14"/>
      <c r="I311" s="14"/>
      <c r="J311" s="15"/>
      <c r="K311" s="14"/>
      <c r="L311" s="15"/>
      <c r="M311" s="15"/>
      <c r="N311" s="15"/>
      <c r="O311" s="15"/>
      <c r="P311" s="15"/>
      <c r="Q311" s="14"/>
      <c r="R311" s="14"/>
      <c r="S311" s="15"/>
      <c r="T311" s="14"/>
      <c r="U311" s="14"/>
      <c r="V311" s="15"/>
      <c r="W311" s="14"/>
      <c r="X311" s="15"/>
      <c r="Y311" s="15"/>
      <c r="Z311" s="15"/>
      <c r="AA311" s="15"/>
      <c r="AB311" s="15"/>
      <c r="AC311" s="14"/>
      <c r="AD311" s="14"/>
      <c r="AE311" s="14"/>
      <c r="AF311" s="14"/>
      <c r="AG311" s="14"/>
      <c r="AH311" s="15"/>
      <c r="AI311" s="14"/>
      <c r="AJ311" s="14"/>
      <c r="AK311" s="15"/>
      <c r="AL311" s="14"/>
      <c r="AM311" s="14"/>
      <c r="AN311" s="15"/>
      <c r="AO311" s="14"/>
      <c r="AP311" s="14"/>
      <c r="AQ311" s="15"/>
      <c r="AR311" s="14"/>
      <c r="AS311" s="14"/>
      <c r="AT311" s="15"/>
      <c r="AU311" s="14"/>
      <c r="AV311" s="14"/>
      <c r="AW311" s="15"/>
      <c r="AX311" s="14"/>
      <c r="AY311" s="14"/>
      <c r="AZ311" s="14"/>
      <c r="BA311" s="14">
        <v>234.2</v>
      </c>
      <c r="BB311" s="14">
        <v>76.563550000000006</v>
      </c>
      <c r="BC311" s="14">
        <f t="shared" si="214"/>
        <v>32.691524338172506</v>
      </c>
      <c r="BD311" s="14"/>
      <c r="BE311" s="14"/>
      <c r="BF311" s="15"/>
      <c r="BG311" s="14"/>
      <c r="BH311" s="14"/>
      <c r="BI311" s="15"/>
      <c r="BJ311" s="14"/>
      <c r="BK311" s="14"/>
      <c r="BL311" s="14"/>
      <c r="BM311" s="14"/>
      <c r="BN311" s="14"/>
      <c r="BO311" s="15"/>
      <c r="BP311" s="14"/>
      <c r="BQ311" s="14"/>
      <c r="BR311" s="15"/>
      <c r="BS311" s="14"/>
      <c r="BT311" s="14"/>
      <c r="BU311" s="15"/>
    </row>
    <row r="312" spans="1:73" s="12" customFormat="1" x14ac:dyDescent="0.25">
      <c r="A312" s="154" t="s">
        <v>645</v>
      </c>
      <c r="B312" s="50">
        <f t="shared" si="181"/>
        <v>93.7</v>
      </c>
      <c r="C312" s="50">
        <f t="shared" si="182"/>
        <v>41.299080000000004</v>
      </c>
      <c r="D312" s="14">
        <f t="shared" si="213"/>
        <v>44.075859124866597</v>
      </c>
      <c r="E312" s="14"/>
      <c r="F312" s="14"/>
      <c r="G312" s="15"/>
      <c r="H312" s="14"/>
      <c r="I312" s="14"/>
      <c r="J312" s="15"/>
      <c r="K312" s="14"/>
      <c r="L312" s="15"/>
      <c r="M312" s="15"/>
      <c r="N312" s="15"/>
      <c r="O312" s="15"/>
      <c r="P312" s="15"/>
      <c r="Q312" s="14"/>
      <c r="R312" s="14"/>
      <c r="S312" s="15"/>
      <c r="T312" s="14"/>
      <c r="U312" s="14"/>
      <c r="V312" s="15"/>
      <c r="W312" s="14"/>
      <c r="X312" s="15"/>
      <c r="Y312" s="15"/>
      <c r="Z312" s="15"/>
      <c r="AA312" s="15"/>
      <c r="AB312" s="15"/>
      <c r="AC312" s="14"/>
      <c r="AD312" s="14"/>
      <c r="AE312" s="14"/>
      <c r="AF312" s="14"/>
      <c r="AG312" s="14"/>
      <c r="AH312" s="15"/>
      <c r="AI312" s="14"/>
      <c r="AJ312" s="14"/>
      <c r="AK312" s="15"/>
      <c r="AL312" s="14"/>
      <c r="AM312" s="14"/>
      <c r="AN312" s="15"/>
      <c r="AO312" s="14"/>
      <c r="AP312" s="14"/>
      <c r="AQ312" s="15"/>
      <c r="AR312" s="14"/>
      <c r="AS312" s="14"/>
      <c r="AT312" s="15"/>
      <c r="AU312" s="14"/>
      <c r="AV312" s="14"/>
      <c r="AW312" s="15"/>
      <c r="AX312" s="14"/>
      <c r="AY312" s="14"/>
      <c r="AZ312" s="14"/>
      <c r="BA312" s="14">
        <v>93.7</v>
      </c>
      <c r="BB312" s="14">
        <v>41.299080000000004</v>
      </c>
      <c r="BC312" s="14">
        <f t="shared" si="214"/>
        <v>44.075859124866597</v>
      </c>
      <c r="BD312" s="14"/>
      <c r="BE312" s="14"/>
      <c r="BF312" s="15"/>
      <c r="BG312" s="14"/>
      <c r="BH312" s="14"/>
      <c r="BI312" s="15"/>
      <c r="BJ312" s="14"/>
      <c r="BK312" s="14"/>
      <c r="BL312" s="14"/>
      <c r="BM312" s="14"/>
      <c r="BN312" s="14"/>
      <c r="BO312" s="15"/>
      <c r="BP312" s="14"/>
      <c r="BQ312" s="14"/>
      <c r="BR312" s="15"/>
      <c r="BS312" s="14"/>
      <c r="BT312" s="14"/>
      <c r="BU312" s="15"/>
    </row>
    <row r="313" spans="1:73" s="28" customFormat="1" ht="31.5" x14ac:dyDescent="0.25">
      <c r="A313" s="78" t="s">
        <v>470</v>
      </c>
      <c r="B313" s="81">
        <f t="shared" si="181"/>
        <v>444542.70000000007</v>
      </c>
      <c r="C313" s="81">
        <f t="shared" si="182"/>
        <v>249024.21818000003</v>
      </c>
      <c r="D313" s="84">
        <f t="shared" ref="D313" si="215">C313/B313*100</f>
        <v>56.018064896802933</v>
      </c>
      <c r="E313" s="84">
        <f>SUM(E314:E320)</f>
        <v>882.8</v>
      </c>
      <c r="F313" s="84">
        <f t="shared" ref="F313:BN313" si="216">SUM(F314:F320)</f>
        <v>371.08827000000002</v>
      </c>
      <c r="G313" s="84">
        <f t="shared" si="185"/>
        <v>42.035372677843228</v>
      </c>
      <c r="H313" s="84">
        <f t="shared" si="216"/>
        <v>329.7</v>
      </c>
      <c r="I313" s="84">
        <f t="shared" si="216"/>
        <v>169.12204</v>
      </c>
      <c r="J313" s="84">
        <f t="shared" si="186"/>
        <v>51.295735517136784</v>
      </c>
      <c r="K313" s="84">
        <f t="shared" si="216"/>
        <v>5330.8</v>
      </c>
      <c r="L313" s="84">
        <f t="shared" si="216"/>
        <v>3584.4361200000003</v>
      </c>
      <c r="M313" s="84">
        <f t="shared" si="187"/>
        <v>67.240116305244996</v>
      </c>
      <c r="N313" s="84">
        <f t="shared" si="216"/>
        <v>112001.5</v>
      </c>
      <c r="O313" s="84">
        <f t="shared" si="216"/>
        <v>48918.747179999998</v>
      </c>
      <c r="P313" s="84">
        <f t="shared" si="180"/>
        <v>43.676867881233733</v>
      </c>
      <c r="Q313" s="84">
        <f t="shared" si="216"/>
        <v>817</v>
      </c>
      <c r="R313" s="84">
        <f t="shared" si="216"/>
        <v>0</v>
      </c>
      <c r="S313" s="84">
        <f t="shared" si="39"/>
        <v>0</v>
      </c>
      <c r="T313" s="84">
        <f t="shared" si="216"/>
        <v>6768.6</v>
      </c>
      <c r="U313" s="84">
        <f t="shared" si="216"/>
        <v>2055.5902000000001</v>
      </c>
      <c r="V313" s="84">
        <f t="shared" si="188"/>
        <v>30.369503294625183</v>
      </c>
      <c r="W313" s="84">
        <f t="shared" si="216"/>
        <v>269.3</v>
      </c>
      <c r="X313" s="84">
        <f t="shared" si="216"/>
        <v>134.28792999999999</v>
      </c>
      <c r="Y313" s="84">
        <f t="shared" si="189"/>
        <v>49.865551429632376</v>
      </c>
      <c r="Z313" s="84">
        <f t="shared" si="216"/>
        <v>268492.3</v>
      </c>
      <c r="AA313" s="84">
        <f t="shared" si="216"/>
        <v>167551.42921</v>
      </c>
      <c r="AB313" s="84">
        <f t="shared" si="190"/>
        <v>62.404556558977674</v>
      </c>
      <c r="AC313" s="84">
        <f t="shared" si="216"/>
        <v>1314.7</v>
      </c>
      <c r="AD313" s="84">
        <f t="shared" si="216"/>
        <v>458.18617999999998</v>
      </c>
      <c r="AE313" s="82">
        <f t="shared" si="191"/>
        <v>34.851006313227352</v>
      </c>
      <c r="AF313" s="84">
        <f t="shared" si="216"/>
        <v>0</v>
      </c>
      <c r="AG313" s="84">
        <f t="shared" si="216"/>
        <v>0</v>
      </c>
      <c r="AH313" s="84"/>
      <c r="AI313" s="84">
        <f t="shared" si="216"/>
        <v>986</v>
      </c>
      <c r="AJ313" s="84">
        <f t="shared" si="216"/>
        <v>331.79409999999996</v>
      </c>
      <c r="AK313" s="84">
        <f t="shared" si="192"/>
        <v>33.650517241379305</v>
      </c>
      <c r="AL313" s="84">
        <f t="shared" si="216"/>
        <v>16280.2</v>
      </c>
      <c r="AM313" s="84">
        <f t="shared" si="216"/>
        <v>8527.07</v>
      </c>
      <c r="AN313" s="84">
        <f t="shared" si="193"/>
        <v>52.376936401272708</v>
      </c>
      <c r="AO313" s="84">
        <f t="shared" si="216"/>
        <v>986</v>
      </c>
      <c r="AP313" s="84">
        <f t="shared" si="216"/>
        <v>272.95858000000004</v>
      </c>
      <c r="AQ313" s="84">
        <f t="shared" si="194"/>
        <v>27.683425963488851</v>
      </c>
      <c r="AR313" s="84">
        <f t="shared" si="216"/>
        <v>328.7</v>
      </c>
      <c r="AS313" s="84">
        <f t="shared" si="216"/>
        <v>59.388779999999997</v>
      </c>
      <c r="AT313" s="84">
        <f t="shared" si="195"/>
        <v>18.067776087617887</v>
      </c>
      <c r="AU313" s="84">
        <f t="shared" si="216"/>
        <v>2761.2</v>
      </c>
      <c r="AV313" s="84">
        <f t="shared" si="216"/>
        <v>1380.6</v>
      </c>
      <c r="AW313" s="84">
        <f t="shared" si="196"/>
        <v>50</v>
      </c>
      <c r="AX313" s="84">
        <f t="shared" si="216"/>
        <v>0</v>
      </c>
      <c r="AY313" s="84">
        <f t="shared" si="216"/>
        <v>0</v>
      </c>
      <c r="AZ313" s="84">
        <f t="shared" si="216"/>
        <v>0</v>
      </c>
      <c r="BA313" s="84">
        <f t="shared" si="216"/>
        <v>1124.2</v>
      </c>
      <c r="BB313" s="84">
        <f t="shared" si="216"/>
        <v>430.66926000000001</v>
      </c>
      <c r="BC313" s="82">
        <f t="shared" ref="BC313:BC320" si="217">BB313/BA313*100</f>
        <v>38.308953922789541</v>
      </c>
      <c r="BD313" s="84">
        <f t="shared" si="216"/>
        <v>328.7</v>
      </c>
      <c r="BE313" s="84">
        <f t="shared" si="216"/>
        <v>108.44626</v>
      </c>
      <c r="BF313" s="84">
        <f t="shared" si="198"/>
        <v>32.992473379981746</v>
      </c>
      <c r="BG313" s="84">
        <f t="shared" si="216"/>
        <v>328.7</v>
      </c>
      <c r="BH313" s="84">
        <f t="shared" si="216"/>
        <v>23.26248</v>
      </c>
      <c r="BI313" s="84">
        <f t="shared" si="199"/>
        <v>7.0771159111651967</v>
      </c>
      <c r="BJ313" s="84">
        <f t="shared" si="216"/>
        <v>25180.3</v>
      </c>
      <c r="BK313" s="84">
        <f t="shared" si="216"/>
        <v>14647.141589999999</v>
      </c>
      <c r="BL313" s="84">
        <f t="shared" si="31"/>
        <v>58.169051163012355</v>
      </c>
      <c r="BM313" s="84">
        <f t="shared" si="216"/>
        <v>32</v>
      </c>
      <c r="BN313" s="84">
        <f t="shared" si="216"/>
        <v>0</v>
      </c>
      <c r="BO313" s="84">
        <f t="shared" si="200"/>
        <v>0</v>
      </c>
      <c r="BP313" s="84"/>
      <c r="BQ313" s="84"/>
      <c r="BR313" s="84"/>
      <c r="BS313" s="84"/>
      <c r="BT313" s="84"/>
      <c r="BU313" s="84"/>
    </row>
    <row r="314" spans="1:73" s="12" customFormat="1" x14ac:dyDescent="0.25">
      <c r="A314" s="153" t="s">
        <v>390</v>
      </c>
      <c r="B314" s="50">
        <f t="shared" si="181"/>
        <v>443418.50000000006</v>
      </c>
      <c r="C314" s="50">
        <f t="shared" si="182"/>
        <v>248593.54892000003</v>
      </c>
      <c r="D314" s="15">
        <f t="shared" si="0"/>
        <v>56.062962848866249</v>
      </c>
      <c r="E314" s="15">
        <v>882.8</v>
      </c>
      <c r="F314" s="15">
        <v>371.08827000000002</v>
      </c>
      <c r="G314" s="15">
        <f t="shared" si="185"/>
        <v>42.035372677843228</v>
      </c>
      <c r="H314" s="15">
        <v>329.7</v>
      </c>
      <c r="I314" s="15">
        <v>169.12204</v>
      </c>
      <c r="J314" s="15">
        <f t="shared" si="186"/>
        <v>51.295735517136784</v>
      </c>
      <c r="K314" s="15">
        <v>5330.8</v>
      </c>
      <c r="L314" s="15">
        <v>3584.4361200000003</v>
      </c>
      <c r="M314" s="15">
        <f t="shared" si="187"/>
        <v>67.240116305244996</v>
      </c>
      <c r="N314" s="15">
        <v>112001.5</v>
      </c>
      <c r="O314" s="15">
        <v>48918.747179999998</v>
      </c>
      <c r="P314" s="15">
        <f t="shared" si="180"/>
        <v>43.676867881233733</v>
      </c>
      <c r="Q314" s="15">
        <v>817</v>
      </c>
      <c r="R314" s="15"/>
      <c r="S314" s="15">
        <f t="shared" si="39"/>
        <v>0</v>
      </c>
      <c r="T314" s="15">
        <v>6768.6</v>
      </c>
      <c r="U314" s="15">
        <v>2055.5902000000001</v>
      </c>
      <c r="V314" s="15">
        <f t="shared" si="188"/>
        <v>30.369503294625183</v>
      </c>
      <c r="W314" s="15">
        <v>269.3</v>
      </c>
      <c r="X314" s="15">
        <v>134.28792999999999</v>
      </c>
      <c r="Y314" s="15">
        <f t="shared" si="189"/>
        <v>49.865551429632376</v>
      </c>
      <c r="Z314" s="15">
        <v>268492.3</v>
      </c>
      <c r="AA314" s="15">
        <v>167551.42921</v>
      </c>
      <c r="AB314" s="15">
        <f t="shared" si="190"/>
        <v>62.404556558977674</v>
      </c>
      <c r="AC314" s="15">
        <v>1314.7</v>
      </c>
      <c r="AD314" s="15">
        <v>458.18617999999998</v>
      </c>
      <c r="AE314" s="14">
        <f t="shared" si="191"/>
        <v>34.851006313227352</v>
      </c>
      <c r="AF314" s="15"/>
      <c r="AG314" s="15"/>
      <c r="AH314" s="15"/>
      <c r="AI314" s="15">
        <v>986</v>
      </c>
      <c r="AJ314" s="15">
        <v>331.79409999999996</v>
      </c>
      <c r="AK314" s="15">
        <f t="shared" si="192"/>
        <v>33.650517241379305</v>
      </c>
      <c r="AL314" s="15">
        <v>16280.2</v>
      </c>
      <c r="AM314" s="15">
        <v>8527.07</v>
      </c>
      <c r="AN314" s="15">
        <f t="shared" si="193"/>
        <v>52.376936401272708</v>
      </c>
      <c r="AO314" s="15">
        <v>986</v>
      </c>
      <c r="AP314" s="15">
        <v>272.95858000000004</v>
      </c>
      <c r="AQ314" s="15">
        <f t="shared" si="194"/>
        <v>27.683425963488851</v>
      </c>
      <c r="AR314" s="15">
        <v>328.7</v>
      </c>
      <c r="AS314" s="15">
        <v>59.388779999999997</v>
      </c>
      <c r="AT314" s="15">
        <f t="shared" si="195"/>
        <v>18.067776087617887</v>
      </c>
      <c r="AU314" s="15">
        <v>2761.2</v>
      </c>
      <c r="AV314" s="15">
        <v>1380.6</v>
      </c>
      <c r="AW314" s="15">
        <f t="shared" si="196"/>
        <v>50</v>
      </c>
      <c r="AX314" s="15">
        <v>0</v>
      </c>
      <c r="AY314" s="15">
        <v>0</v>
      </c>
      <c r="AZ314" s="15"/>
      <c r="BA314" s="15"/>
      <c r="BB314" s="15"/>
      <c r="BC314" s="14"/>
      <c r="BD314" s="15">
        <v>328.7</v>
      </c>
      <c r="BE314" s="15">
        <v>108.44626</v>
      </c>
      <c r="BF314" s="15">
        <f t="shared" si="198"/>
        <v>32.992473379981746</v>
      </c>
      <c r="BG314" s="15">
        <v>328.7</v>
      </c>
      <c r="BH314" s="15">
        <v>23.26248</v>
      </c>
      <c r="BI314" s="15">
        <f t="shared" si="199"/>
        <v>7.0771159111651967</v>
      </c>
      <c r="BJ314" s="15">
        <v>25180.3</v>
      </c>
      <c r="BK314" s="15">
        <v>14647.141589999999</v>
      </c>
      <c r="BL314" s="15">
        <f t="shared" si="31"/>
        <v>58.169051163012355</v>
      </c>
      <c r="BM314" s="15">
        <v>32</v>
      </c>
      <c r="BN314" s="15">
        <v>0</v>
      </c>
      <c r="BO314" s="15">
        <f t="shared" si="200"/>
        <v>0</v>
      </c>
      <c r="BP314" s="15"/>
      <c r="BQ314" s="15"/>
      <c r="BR314" s="15"/>
      <c r="BS314" s="15"/>
      <c r="BT314" s="15"/>
      <c r="BU314" s="15"/>
    </row>
    <row r="315" spans="1:73" s="12" customFormat="1" x14ac:dyDescent="0.25">
      <c r="A315" s="154" t="s">
        <v>651</v>
      </c>
      <c r="B315" s="50">
        <f t="shared" si="181"/>
        <v>234.2</v>
      </c>
      <c r="C315" s="50">
        <f t="shared" si="182"/>
        <v>89.658899999999988</v>
      </c>
      <c r="D315" s="14">
        <f t="shared" ref="D315:D320" si="218">C315/B315*100</f>
        <v>38.283048676344997</v>
      </c>
      <c r="E315" s="14"/>
      <c r="F315" s="14"/>
      <c r="G315" s="15"/>
      <c r="H315" s="14"/>
      <c r="I315" s="15"/>
      <c r="J315" s="15"/>
      <c r="K315" s="14"/>
      <c r="L315" s="14"/>
      <c r="M315" s="15"/>
      <c r="N315" s="15"/>
      <c r="O315" s="15"/>
      <c r="P315" s="15"/>
      <c r="Q315" s="14"/>
      <c r="R315" s="14"/>
      <c r="S315" s="15"/>
      <c r="T315" s="14"/>
      <c r="U315" s="14"/>
      <c r="V315" s="15"/>
      <c r="W315" s="14"/>
      <c r="X315" s="15"/>
      <c r="Y315" s="15"/>
      <c r="Z315" s="14"/>
      <c r="AA315" s="14"/>
      <c r="AB315" s="15"/>
      <c r="AC315" s="14"/>
      <c r="AD315" s="14"/>
      <c r="AE315" s="14"/>
      <c r="AF315" s="14"/>
      <c r="AG315" s="14"/>
      <c r="AH315" s="15"/>
      <c r="AI315" s="14"/>
      <c r="AJ315" s="14"/>
      <c r="AK315" s="15"/>
      <c r="AL315" s="14"/>
      <c r="AM315" s="14"/>
      <c r="AN315" s="15"/>
      <c r="AO315" s="14"/>
      <c r="AP315" s="14"/>
      <c r="AQ315" s="15"/>
      <c r="AR315" s="14"/>
      <c r="AS315" s="14"/>
      <c r="AT315" s="15"/>
      <c r="AU315" s="14"/>
      <c r="AV315" s="14"/>
      <c r="AW315" s="15"/>
      <c r="AX315" s="14"/>
      <c r="AY315" s="14"/>
      <c r="AZ315" s="14"/>
      <c r="BA315" s="14">
        <v>234.2</v>
      </c>
      <c r="BB315" s="14">
        <v>89.658899999999988</v>
      </c>
      <c r="BC315" s="14">
        <f t="shared" si="217"/>
        <v>38.283048676344997</v>
      </c>
      <c r="BD315" s="14"/>
      <c r="BE315" s="14"/>
      <c r="BF315" s="15"/>
      <c r="BG315" s="14"/>
      <c r="BH315" s="14"/>
      <c r="BI315" s="15"/>
      <c r="BJ315" s="14"/>
      <c r="BK315" s="14"/>
      <c r="BL315" s="15"/>
      <c r="BM315" s="14"/>
      <c r="BN315" s="14"/>
      <c r="BO315" s="15"/>
      <c r="BP315" s="14"/>
      <c r="BQ315" s="14"/>
      <c r="BR315" s="15"/>
      <c r="BS315" s="14"/>
      <c r="BT315" s="14"/>
      <c r="BU315" s="15"/>
    </row>
    <row r="316" spans="1:73" s="12" customFormat="1" x14ac:dyDescent="0.25">
      <c r="A316" s="154" t="s">
        <v>650</v>
      </c>
      <c r="B316" s="50">
        <f t="shared" si="181"/>
        <v>93.7</v>
      </c>
      <c r="C316" s="50">
        <f t="shared" si="182"/>
        <v>36.592169999999996</v>
      </c>
      <c r="D316" s="14">
        <f t="shared" si="218"/>
        <v>39.052475987193162</v>
      </c>
      <c r="E316" s="14"/>
      <c r="F316" s="14"/>
      <c r="G316" s="15"/>
      <c r="H316" s="14"/>
      <c r="I316" s="15"/>
      <c r="J316" s="15"/>
      <c r="K316" s="14"/>
      <c r="L316" s="14"/>
      <c r="M316" s="15"/>
      <c r="N316" s="14"/>
      <c r="O316" s="14"/>
      <c r="P316" s="15"/>
      <c r="Q316" s="14"/>
      <c r="R316" s="14"/>
      <c r="S316" s="15"/>
      <c r="T316" s="14"/>
      <c r="U316" s="14"/>
      <c r="V316" s="15"/>
      <c r="W316" s="14"/>
      <c r="X316" s="15"/>
      <c r="Y316" s="15"/>
      <c r="Z316" s="14"/>
      <c r="AA316" s="14"/>
      <c r="AB316" s="15"/>
      <c r="AC316" s="14"/>
      <c r="AD316" s="14"/>
      <c r="AE316" s="14"/>
      <c r="AF316" s="14"/>
      <c r="AG316" s="14"/>
      <c r="AH316" s="15"/>
      <c r="AI316" s="14"/>
      <c r="AJ316" s="14"/>
      <c r="AK316" s="15"/>
      <c r="AL316" s="14"/>
      <c r="AM316" s="14"/>
      <c r="AN316" s="15"/>
      <c r="AO316" s="14"/>
      <c r="AP316" s="14"/>
      <c r="AQ316" s="15"/>
      <c r="AR316" s="14"/>
      <c r="AS316" s="14"/>
      <c r="AT316" s="15"/>
      <c r="AU316" s="14"/>
      <c r="AV316" s="14"/>
      <c r="AW316" s="15"/>
      <c r="AX316" s="14"/>
      <c r="AY316" s="14"/>
      <c r="AZ316" s="14"/>
      <c r="BA316" s="14">
        <v>93.7</v>
      </c>
      <c r="BB316" s="14">
        <v>36.592169999999996</v>
      </c>
      <c r="BC316" s="14">
        <f t="shared" si="217"/>
        <v>39.052475987193162</v>
      </c>
      <c r="BD316" s="14"/>
      <c r="BE316" s="14"/>
      <c r="BF316" s="15"/>
      <c r="BG316" s="14"/>
      <c r="BH316" s="14"/>
      <c r="BI316" s="15"/>
      <c r="BJ316" s="14"/>
      <c r="BK316" s="14"/>
      <c r="BL316" s="15"/>
      <c r="BM316" s="14"/>
      <c r="BN316" s="14"/>
      <c r="BO316" s="15"/>
      <c r="BP316" s="14"/>
      <c r="BQ316" s="14"/>
      <c r="BR316" s="15"/>
      <c r="BS316" s="14"/>
      <c r="BT316" s="14"/>
      <c r="BU316" s="15"/>
    </row>
    <row r="317" spans="1:73" s="12" customFormat="1" x14ac:dyDescent="0.25">
      <c r="A317" s="154" t="s">
        <v>332</v>
      </c>
      <c r="B317" s="50">
        <f t="shared" si="181"/>
        <v>93.7</v>
      </c>
      <c r="C317" s="50">
        <f t="shared" si="182"/>
        <v>34.879100000000001</v>
      </c>
      <c r="D317" s="14">
        <f t="shared" si="218"/>
        <v>37.224226254002133</v>
      </c>
      <c r="E317" s="14"/>
      <c r="F317" s="14"/>
      <c r="G317" s="15"/>
      <c r="H317" s="14"/>
      <c r="I317" s="15"/>
      <c r="J317" s="15"/>
      <c r="K317" s="14"/>
      <c r="L317" s="14"/>
      <c r="M317" s="15"/>
      <c r="N317" s="14"/>
      <c r="O317" s="14"/>
      <c r="P317" s="15"/>
      <c r="Q317" s="14"/>
      <c r="R317" s="14"/>
      <c r="S317" s="15"/>
      <c r="T317" s="14"/>
      <c r="U317" s="14"/>
      <c r="V317" s="15"/>
      <c r="W317" s="14"/>
      <c r="X317" s="15"/>
      <c r="Y317" s="15"/>
      <c r="Z317" s="14"/>
      <c r="AA317" s="14"/>
      <c r="AB317" s="15"/>
      <c r="AC317" s="14"/>
      <c r="AD317" s="14"/>
      <c r="AE317" s="14"/>
      <c r="AF317" s="14"/>
      <c r="AG317" s="14"/>
      <c r="AH317" s="15"/>
      <c r="AI317" s="14"/>
      <c r="AJ317" s="14"/>
      <c r="AK317" s="15"/>
      <c r="AL317" s="14"/>
      <c r="AM317" s="14"/>
      <c r="AN317" s="15"/>
      <c r="AO317" s="14"/>
      <c r="AP317" s="14"/>
      <c r="AQ317" s="15"/>
      <c r="AR317" s="14"/>
      <c r="AS317" s="14"/>
      <c r="AT317" s="15"/>
      <c r="AU317" s="14"/>
      <c r="AV317" s="14"/>
      <c r="AW317" s="15"/>
      <c r="AX317" s="14"/>
      <c r="AY317" s="14"/>
      <c r="AZ317" s="14"/>
      <c r="BA317" s="14">
        <v>93.7</v>
      </c>
      <c r="BB317" s="14">
        <v>34.879100000000001</v>
      </c>
      <c r="BC317" s="14">
        <f t="shared" si="217"/>
        <v>37.224226254002133</v>
      </c>
      <c r="BD317" s="14"/>
      <c r="BE317" s="14"/>
      <c r="BF317" s="15"/>
      <c r="BG317" s="14"/>
      <c r="BH317" s="14"/>
      <c r="BI317" s="15"/>
      <c r="BJ317" s="14"/>
      <c r="BK317" s="14"/>
      <c r="BL317" s="15"/>
      <c r="BM317" s="14"/>
      <c r="BN317" s="14"/>
      <c r="BO317" s="15"/>
      <c r="BP317" s="14"/>
      <c r="BQ317" s="14"/>
      <c r="BR317" s="15"/>
      <c r="BS317" s="14"/>
      <c r="BT317" s="14"/>
      <c r="BU317" s="15"/>
    </row>
    <row r="318" spans="1:73" s="12" customFormat="1" x14ac:dyDescent="0.25">
      <c r="A318" s="154" t="s">
        <v>649</v>
      </c>
      <c r="B318" s="50">
        <f t="shared" si="181"/>
        <v>234.2</v>
      </c>
      <c r="C318" s="50">
        <f t="shared" si="182"/>
        <v>89.628899999999987</v>
      </c>
      <c r="D318" s="14">
        <f t="shared" si="218"/>
        <v>38.27023911187019</v>
      </c>
      <c r="E318" s="14"/>
      <c r="F318" s="14"/>
      <c r="G318" s="15"/>
      <c r="H318" s="14"/>
      <c r="I318" s="15"/>
      <c r="J318" s="15"/>
      <c r="K318" s="14"/>
      <c r="L318" s="14"/>
      <c r="M318" s="15"/>
      <c r="N318" s="14"/>
      <c r="O318" s="14"/>
      <c r="P318" s="15"/>
      <c r="Q318" s="14"/>
      <c r="R318" s="14"/>
      <c r="S318" s="15"/>
      <c r="T318" s="14"/>
      <c r="U318" s="14"/>
      <c r="V318" s="15"/>
      <c r="W318" s="14"/>
      <c r="X318" s="15"/>
      <c r="Y318" s="15"/>
      <c r="Z318" s="14"/>
      <c r="AA318" s="14"/>
      <c r="AB318" s="15"/>
      <c r="AC318" s="14"/>
      <c r="AD318" s="14"/>
      <c r="AE318" s="14"/>
      <c r="AF318" s="14"/>
      <c r="AG318" s="14"/>
      <c r="AH318" s="15"/>
      <c r="AI318" s="14"/>
      <c r="AJ318" s="14"/>
      <c r="AK318" s="15"/>
      <c r="AL318" s="14"/>
      <c r="AM318" s="14"/>
      <c r="AN318" s="15"/>
      <c r="AO318" s="14"/>
      <c r="AP318" s="14"/>
      <c r="AQ318" s="15"/>
      <c r="AR318" s="14"/>
      <c r="AS318" s="14"/>
      <c r="AT318" s="15"/>
      <c r="AU318" s="14"/>
      <c r="AV318" s="14"/>
      <c r="AW318" s="15"/>
      <c r="AX318" s="14"/>
      <c r="AY318" s="14"/>
      <c r="AZ318" s="14"/>
      <c r="BA318" s="14">
        <v>234.2</v>
      </c>
      <c r="BB318" s="14">
        <v>89.628899999999987</v>
      </c>
      <c r="BC318" s="14">
        <f t="shared" si="217"/>
        <v>38.27023911187019</v>
      </c>
      <c r="BD318" s="14"/>
      <c r="BE318" s="14"/>
      <c r="BF318" s="15"/>
      <c r="BG318" s="14"/>
      <c r="BH318" s="14"/>
      <c r="BI318" s="15"/>
      <c r="BJ318" s="14"/>
      <c r="BK318" s="14"/>
      <c r="BL318" s="15"/>
      <c r="BM318" s="14"/>
      <c r="BN318" s="14"/>
      <c r="BO318" s="15"/>
      <c r="BP318" s="14"/>
      <c r="BQ318" s="14"/>
      <c r="BR318" s="15"/>
      <c r="BS318" s="14"/>
      <c r="BT318" s="14"/>
      <c r="BU318" s="15"/>
    </row>
    <row r="319" spans="1:73" s="12" customFormat="1" x14ac:dyDescent="0.25">
      <c r="A319" s="154" t="s">
        <v>648</v>
      </c>
      <c r="B319" s="50">
        <f t="shared" si="181"/>
        <v>234.2</v>
      </c>
      <c r="C319" s="50">
        <f t="shared" si="182"/>
        <v>89.628899999999987</v>
      </c>
      <c r="D319" s="14">
        <f t="shared" si="218"/>
        <v>38.27023911187019</v>
      </c>
      <c r="E319" s="14"/>
      <c r="F319" s="14"/>
      <c r="G319" s="15"/>
      <c r="H319" s="14"/>
      <c r="I319" s="15"/>
      <c r="J319" s="15"/>
      <c r="K319" s="14"/>
      <c r="L319" s="14"/>
      <c r="M319" s="15"/>
      <c r="N319" s="14"/>
      <c r="O319" s="14"/>
      <c r="P319" s="15"/>
      <c r="Q319" s="14"/>
      <c r="R319" s="14"/>
      <c r="S319" s="15"/>
      <c r="T319" s="14"/>
      <c r="U319" s="14"/>
      <c r="V319" s="15"/>
      <c r="W319" s="14"/>
      <c r="X319" s="15"/>
      <c r="Y319" s="15"/>
      <c r="Z319" s="14"/>
      <c r="AA319" s="14"/>
      <c r="AB319" s="15"/>
      <c r="AC319" s="14"/>
      <c r="AD319" s="14"/>
      <c r="AE319" s="14"/>
      <c r="AF319" s="14"/>
      <c r="AG319" s="14"/>
      <c r="AH319" s="15"/>
      <c r="AI319" s="14"/>
      <c r="AJ319" s="14"/>
      <c r="AK319" s="15"/>
      <c r="AL319" s="14"/>
      <c r="AM319" s="14"/>
      <c r="AN319" s="15"/>
      <c r="AO319" s="14"/>
      <c r="AP319" s="14"/>
      <c r="AQ319" s="15"/>
      <c r="AR319" s="14"/>
      <c r="AS319" s="14"/>
      <c r="AT319" s="15"/>
      <c r="AU319" s="14"/>
      <c r="AV319" s="14"/>
      <c r="AW319" s="15"/>
      <c r="AX319" s="14"/>
      <c r="AY319" s="14"/>
      <c r="AZ319" s="14"/>
      <c r="BA319" s="14">
        <v>234.2</v>
      </c>
      <c r="BB319" s="14">
        <v>89.628899999999987</v>
      </c>
      <c r="BC319" s="14">
        <f t="shared" si="217"/>
        <v>38.27023911187019</v>
      </c>
      <c r="BD319" s="14"/>
      <c r="BE319" s="14"/>
      <c r="BF319" s="15"/>
      <c r="BG319" s="14"/>
      <c r="BH319" s="14"/>
      <c r="BI319" s="15"/>
      <c r="BJ319" s="14"/>
      <c r="BK319" s="14"/>
      <c r="BL319" s="15"/>
      <c r="BM319" s="14"/>
      <c r="BN319" s="14"/>
      <c r="BO319" s="15"/>
      <c r="BP319" s="14"/>
      <c r="BQ319" s="14"/>
      <c r="BR319" s="15"/>
      <c r="BS319" s="14"/>
      <c r="BT319" s="14"/>
      <c r="BU319" s="15"/>
    </row>
    <row r="320" spans="1:73" s="12" customFormat="1" x14ac:dyDescent="0.25">
      <c r="A320" s="154" t="s">
        <v>652</v>
      </c>
      <c r="B320" s="50">
        <f t="shared" si="181"/>
        <v>234.2</v>
      </c>
      <c r="C320" s="50">
        <f t="shared" si="182"/>
        <v>90.281289999999998</v>
      </c>
      <c r="D320" s="14">
        <f t="shared" si="218"/>
        <v>38.548800170794195</v>
      </c>
      <c r="E320" s="14"/>
      <c r="F320" s="14"/>
      <c r="G320" s="15"/>
      <c r="H320" s="14"/>
      <c r="I320" s="15"/>
      <c r="J320" s="15"/>
      <c r="K320" s="14"/>
      <c r="L320" s="14"/>
      <c r="M320" s="15"/>
      <c r="N320" s="14"/>
      <c r="O320" s="14"/>
      <c r="P320" s="15"/>
      <c r="Q320" s="14"/>
      <c r="R320" s="14"/>
      <c r="S320" s="15"/>
      <c r="T320" s="14"/>
      <c r="U320" s="14"/>
      <c r="V320" s="15"/>
      <c r="W320" s="14"/>
      <c r="X320" s="15"/>
      <c r="Y320" s="15"/>
      <c r="Z320" s="14"/>
      <c r="AA320" s="14"/>
      <c r="AB320" s="15"/>
      <c r="AC320" s="14"/>
      <c r="AD320" s="14"/>
      <c r="AE320" s="14"/>
      <c r="AF320" s="14"/>
      <c r="AG320" s="14"/>
      <c r="AH320" s="15"/>
      <c r="AI320" s="14"/>
      <c r="AJ320" s="14"/>
      <c r="AK320" s="15"/>
      <c r="AL320" s="14"/>
      <c r="AM320" s="14"/>
      <c r="AN320" s="15"/>
      <c r="AO320" s="14"/>
      <c r="AP320" s="14"/>
      <c r="AQ320" s="15"/>
      <c r="AR320" s="14"/>
      <c r="AS320" s="14"/>
      <c r="AT320" s="15"/>
      <c r="AU320" s="14"/>
      <c r="AV320" s="14"/>
      <c r="AW320" s="15"/>
      <c r="AX320" s="14"/>
      <c r="AY320" s="14"/>
      <c r="AZ320" s="14"/>
      <c r="BA320" s="14">
        <v>234.2</v>
      </c>
      <c r="BB320" s="14">
        <v>90.281289999999998</v>
      </c>
      <c r="BC320" s="14">
        <f t="shared" si="217"/>
        <v>38.548800170794195</v>
      </c>
      <c r="BD320" s="14"/>
      <c r="BE320" s="14"/>
      <c r="BF320" s="15"/>
      <c r="BG320" s="14"/>
      <c r="BH320" s="14"/>
      <c r="BI320" s="15"/>
      <c r="BJ320" s="14"/>
      <c r="BK320" s="14"/>
      <c r="BL320" s="15"/>
      <c r="BM320" s="14"/>
      <c r="BN320" s="14"/>
      <c r="BO320" s="15"/>
      <c r="BP320" s="14"/>
      <c r="BQ320" s="14"/>
      <c r="BR320" s="15"/>
      <c r="BS320" s="14"/>
      <c r="BT320" s="14"/>
      <c r="BU320" s="15"/>
    </row>
    <row r="321" spans="1:73" s="28" customFormat="1" ht="31.5" x14ac:dyDescent="0.25">
      <c r="A321" s="78" t="s">
        <v>461</v>
      </c>
      <c r="B321" s="81">
        <f t="shared" si="181"/>
        <v>199636.99999999988</v>
      </c>
      <c r="C321" s="81">
        <f t="shared" si="182"/>
        <v>136828.09001000001</v>
      </c>
      <c r="D321" s="84">
        <f t="shared" ref="D321" si="219">C321/B321*100</f>
        <v>68.538442277734134</v>
      </c>
      <c r="E321" s="84">
        <f>SUM(E322:E330)</f>
        <v>616.1</v>
      </c>
      <c r="F321" s="84">
        <f t="shared" ref="F321:BN321" si="220">SUM(F322:F330)</f>
        <v>291.142</v>
      </c>
      <c r="G321" s="84">
        <f t="shared" si="185"/>
        <v>47.255640318130169</v>
      </c>
      <c r="H321" s="84">
        <f t="shared" si="220"/>
        <v>99.4</v>
      </c>
      <c r="I321" s="84">
        <f t="shared" si="220"/>
        <v>37.243699999999997</v>
      </c>
      <c r="J321" s="84">
        <f t="shared" si="186"/>
        <v>37.468511066398385</v>
      </c>
      <c r="K321" s="84">
        <f t="shared" si="220"/>
        <v>1331.2</v>
      </c>
      <c r="L321" s="84">
        <f t="shared" si="220"/>
        <v>493.85829999999999</v>
      </c>
      <c r="M321" s="84">
        <f t="shared" si="187"/>
        <v>37.098730468749999</v>
      </c>
      <c r="N321" s="84">
        <f t="shared" si="220"/>
        <v>21216.400000000001</v>
      </c>
      <c r="O321" s="84">
        <f t="shared" si="220"/>
        <v>12369.111999999999</v>
      </c>
      <c r="P321" s="84">
        <f t="shared" ref="P321:P374" si="221">O321/N321*100</f>
        <v>58.299768103919604</v>
      </c>
      <c r="Q321" s="84">
        <f t="shared" si="220"/>
        <v>263.60000000000002</v>
      </c>
      <c r="R321" s="84">
        <f t="shared" si="220"/>
        <v>0</v>
      </c>
      <c r="S321" s="84">
        <f t="shared" si="39"/>
        <v>0</v>
      </c>
      <c r="T321" s="84">
        <f t="shared" si="220"/>
        <v>3276.9</v>
      </c>
      <c r="U321" s="84">
        <f t="shared" si="220"/>
        <v>1133.7249999999999</v>
      </c>
      <c r="V321" s="84">
        <f t="shared" si="188"/>
        <v>34.597485428301134</v>
      </c>
      <c r="W321" s="84">
        <f t="shared" si="220"/>
        <v>107.7</v>
      </c>
      <c r="X321" s="84">
        <f t="shared" si="220"/>
        <v>40.739599999999996</v>
      </c>
      <c r="Y321" s="84">
        <f t="shared" si="189"/>
        <v>37.82692664809656</v>
      </c>
      <c r="Z321" s="84">
        <f t="shared" si="220"/>
        <v>152444</v>
      </c>
      <c r="AA321" s="84">
        <f t="shared" si="220"/>
        <v>113414.738</v>
      </c>
      <c r="AB321" s="84">
        <f t="shared" si="190"/>
        <v>74.397639789037285</v>
      </c>
      <c r="AC321" s="84">
        <f t="shared" si="220"/>
        <v>310.3</v>
      </c>
      <c r="AD321" s="84">
        <f t="shared" si="220"/>
        <v>120.95062</v>
      </c>
      <c r="AE321" s="82">
        <f t="shared" si="191"/>
        <v>38.978607798904285</v>
      </c>
      <c r="AF321" s="84">
        <f t="shared" si="220"/>
        <v>0</v>
      </c>
      <c r="AG321" s="84">
        <f t="shared" si="220"/>
        <v>0</v>
      </c>
      <c r="AH321" s="84"/>
      <c r="AI321" s="84">
        <f t="shared" si="220"/>
        <v>310.3</v>
      </c>
      <c r="AJ321" s="84">
        <f t="shared" si="220"/>
        <v>100.84187</v>
      </c>
      <c r="AK321" s="84">
        <f t="shared" si="192"/>
        <v>32.498185626812756</v>
      </c>
      <c r="AL321" s="84">
        <f t="shared" si="220"/>
        <v>1064.3</v>
      </c>
      <c r="AM321" s="84">
        <f t="shared" si="220"/>
        <v>599.2159200000001</v>
      </c>
      <c r="AN321" s="84">
        <f t="shared" si="193"/>
        <v>56.301411256224767</v>
      </c>
      <c r="AO321" s="84">
        <f t="shared" si="220"/>
        <v>310.3</v>
      </c>
      <c r="AP321" s="84">
        <f t="shared" si="220"/>
        <v>141.40760999999998</v>
      </c>
      <c r="AQ321" s="84">
        <f t="shared" si="194"/>
        <v>45.571256848211398</v>
      </c>
      <c r="AR321" s="84">
        <f t="shared" si="220"/>
        <v>310.3</v>
      </c>
      <c r="AS321" s="84">
        <f t="shared" si="220"/>
        <v>134.32289</v>
      </c>
      <c r="AT321" s="84">
        <f t="shared" si="195"/>
        <v>43.288072832742508</v>
      </c>
      <c r="AU321" s="84">
        <f t="shared" si="220"/>
        <v>918.4</v>
      </c>
      <c r="AV321" s="84">
        <f t="shared" si="220"/>
        <v>459</v>
      </c>
      <c r="AW321" s="84">
        <f t="shared" si="196"/>
        <v>49.978222996515683</v>
      </c>
      <c r="AX321" s="84">
        <f t="shared" si="220"/>
        <v>0</v>
      </c>
      <c r="AY321" s="84">
        <f t="shared" si="220"/>
        <v>0</v>
      </c>
      <c r="AZ321" s="84">
        <f t="shared" si="220"/>
        <v>0</v>
      </c>
      <c r="BA321" s="84">
        <f t="shared" si="220"/>
        <v>1405.3000000000002</v>
      </c>
      <c r="BB321" s="84">
        <f t="shared" si="220"/>
        <v>642.37677000000008</v>
      </c>
      <c r="BC321" s="82">
        <f t="shared" ref="BC321:BC330" si="222">BB321/BA321*100</f>
        <v>45.711006190848927</v>
      </c>
      <c r="BD321" s="84">
        <f t="shared" si="220"/>
        <v>310.3</v>
      </c>
      <c r="BE321" s="84">
        <f t="shared" si="220"/>
        <v>129.56022999999999</v>
      </c>
      <c r="BF321" s="84">
        <f t="shared" si="198"/>
        <v>41.753216242346113</v>
      </c>
      <c r="BG321" s="84">
        <f t="shared" si="220"/>
        <v>310.3</v>
      </c>
      <c r="BH321" s="84">
        <f t="shared" si="220"/>
        <v>148.8355</v>
      </c>
      <c r="BI321" s="84">
        <f t="shared" si="199"/>
        <v>47.965033838221075</v>
      </c>
      <c r="BJ321" s="84">
        <f t="shared" si="220"/>
        <v>14967.8</v>
      </c>
      <c r="BK321" s="84">
        <f t="shared" si="220"/>
        <v>6571.02</v>
      </c>
      <c r="BL321" s="84">
        <f t="shared" si="31"/>
        <v>43.901040901134444</v>
      </c>
      <c r="BM321" s="84">
        <f t="shared" si="220"/>
        <v>64.099999999999994</v>
      </c>
      <c r="BN321" s="84">
        <f t="shared" si="220"/>
        <v>0</v>
      </c>
      <c r="BO321" s="84">
        <f t="shared" si="200"/>
        <v>0</v>
      </c>
      <c r="BP321" s="84"/>
      <c r="BQ321" s="84"/>
      <c r="BR321" s="84"/>
      <c r="BS321" s="84"/>
      <c r="BT321" s="84"/>
      <c r="BU321" s="84"/>
    </row>
    <row r="322" spans="1:73" s="12" customFormat="1" ht="31.5" x14ac:dyDescent="0.25">
      <c r="A322" s="153" t="s">
        <v>389</v>
      </c>
      <c r="B322" s="50">
        <f t="shared" si="181"/>
        <v>198231.6999999999</v>
      </c>
      <c r="C322" s="50">
        <f t="shared" si="182"/>
        <v>136185.71324000001</v>
      </c>
      <c r="D322" s="15">
        <f t="shared" si="0"/>
        <v>68.700270057715329</v>
      </c>
      <c r="E322" s="15">
        <v>616.1</v>
      </c>
      <c r="F322" s="15">
        <v>291.142</v>
      </c>
      <c r="G322" s="15">
        <f t="shared" si="185"/>
        <v>47.255640318130169</v>
      </c>
      <c r="H322" s="15">
        <v>99.4</v>
      </c>
      <c r="I322" s="15">
        <v>37.243699999999997</v>
      </c>
      <c r="J322" s="15">
        <f t="shared" si="186"/>
        <v>37.468511066398385</v>
      </c>
      <c r="K322" s="15">
        <v>1331.2</v>
      </c>
      <c r="L322" s="15">
        <v>493.85829999999999</v>
      </c>
      <c r="M322" s="15">
        <f t="shared" si="187"/>
        <v>37.098730468749999</v>
      </c>
      <c r="N322" s="15">
        <v>21216.400000000001</v>
      </c>
      <c r="O322" s="15">
        <v>12369.111999999999</v>
      </c>
      <c r="P322" s="15">
        <f t="shared" si="221"/>
        <v>58.299768103919604</v>
      </c>
      <c r="Q322" s="15">
        <v>263.60000000000002</v>
      </c>
      <c r="R322" s="15"/>
      <c r="S322" s="15">
        <f t="shared" si="39"/>
        <v>0</v>
      </c>
      <c r="T322" s="15">
        <v>3276.9</v>
      </c>
      <c r="U322" s="15">
        <v>1133.7249999999999</v>
      </c>
      <c r="V322" s="15">
        <f t="shared" si="188"/>
        <v>34.597485428301134</v>
      </c>
      <c r="W322" s="15">
        <v>107.7</v>
      </c>
      <c r="X322" s="15">
        <v>40.739599999999996</v>
      </c>
      <c r="Y322" s="15">
        <f t="shared" si="189"/>
        <v>37.82692664809656</v>
      </c>
      <c r="Z322" s="15">
        <v>152444</v>
      </c>
      <c r="AA322" s="15">
        <v>113414.738</v>
      </c>
      <c r="AB322" s="15">
        <f t="shared" si="190"/>
        <v>74.397639789037285</v>
      </c>
      <c r="AC322" s="15">
        <v>310.3</v>
      </c>
      <c r="AD322" s="15">
        <v>120.95062</v>
      </c>
      <c r="AE322" s="14">
        <f t="shared" si="191"/>
        <v>38.978607798904285</v>
      </c>
      <c r="AF322" s="15"/>
      <c r="AG322" s="15"/>
      <c r="AH322" s="15"/>
      <c r="AI322" s="15">
        <v>310.3</v>
      </c>
      <c r="AJ322" s="15">
        <v>100.84187</v>
      </c>
      <c r="AK322" s="15">
        <f t="shared" si="192"/>
        <v>32.498185626812756</v>
      </c>
      <c r="AL322" s="15">
        <v>1064.3</v>
      </c>
      <c r="AM322" s="15">
        <v>599.2159200000001</v>
      </c>
      <c r="AN322" s="15">
        <f t="shared" si="193"/>
        <v>56.301411256224767</v>
      </c>
      <c r="AO322" s="15">
        <v>310.3</v>
      </c>
      <c r="AP322" s="15">
        <v>141.40760999999998</v>
      </c>
      <c r="AQ322" s="15">
        <f t="shared" si="194"/>
        <v>45.571256848211398</v>
      </c>
      <c r="AR322" s="15">
        <v>310.3</v>
      </c>
      <c r="AS322" s="15">
        <v>134.32289</v>
      </c>
      <c r="AT322" s="15">
        <f t="shared" si="195"/>
        <v>43.288072832742508</v>
      </c>
      <c r="AU322" s="15">
        <v>918.4</v>
      </c>
      <c r="AV322" s="15">
        <v>459</v>
      </c>
      <c r="AW322" s="15">
        <f t="shared" si="196"/>
        <v>49.978222996515683</v>
      </c>
      <c r="AX322" s="15">
        <v>0</v>
      </c>
      <c r="AY322" s="15">
        <v>0</v>
      </c>
      <c r="AZ322" s="15"/>
      <c r="BA322" s="15"/>
      <c r="BB322" s="15"/>
      <c r="BC322" s="14"/>
      <c r="BD322" s="15">
        <v>310.3</v>
      </c>
      <c r="BE322" s="15">
        <v>129.56022999999999</v>
      </c>
      <c r="BF322" s="15">
        <f t="shared" si="198"/>
        <v>41.753216242346113</v>
      </c>
      <c r="BG322" s="15">
        <v>310.3</v>
      </c>
      <c r="BH322" s="15">
        <v>148.8355</v>
      </c>
      <c r="BI322" s="15">
        <f t="shared" si="199"/>
        <v>47.965033838221075</v>
      </c>
      <c r="BJ322" s="15">
        <v>14967.8</v>
      </c>
      <c r="BK322" s="15">
        <v>6571.02</v>
      </c>
      <c r="BL322" s="15">
        <f t="shared" si="31"/>
        <v>43.901040901134444</v>
      </c>
      <c r="BM322" s="15">
        <v>64.099999999999994</v>
      </c>
      <c r="BN322" s="15">
        <v>0</v>
      </c>
      <c r="BO322" s="15">
        <f t="shared" si="200"/>
        <v>0</v>
      </c>
      <c r="BP322" s="15"/>
      <c r="BQ322" s="15"/>
      <c r="BR322" s="15"/>
      <c r="BS322" s="15"/>
      <c r="BT322" s="15"/>
      <c r="BU322" s="15"/>
    </row>
    <row r="323" spans="1:73" s="12" customFormat="1" x14ac:dyDescent="0.25">
      <c r="A323" s="154" t="s">
        <v>653</v>
      </c>
      <c r="B323" s="50">
        <f t="shared" si="181"/>
        <v>93.7</v>
      </c>
      <c r="C323" s="50">
        <f t="shared" si="182"/>
        <v>45.315760000000004</v>
      </c>
      <c r="D323" s="14">
        <f t="shared" ref="D323:D330" si="223">C323/B323*100</f>
        <v>48.36260405549627</v>
      </c>
      <c r="E323" s="14"/>
      <c r="F323" s="14"/>
      <c r="G323" s="15"/>
      <c r="H323" s="14"/>
      <c r="I323" s="14"/>
      <c r="J323" s="15"/>
      <c r="K323" s="14"/>
      <c r="L323" s="15"/>
      <c r="M323" s="15"/>
      <c r="N323" s="15"/>
      <c r="O323" s="15"/>
      <c r="P323" s="15"/>
      <c r="Q323" s="14"/>
      <c r="R323" s="14"/>
      <c r="S323" s="14"/>
      <c r="T323" s="14"/>
      <c r="U323" s="14"/>
      <c r="V323" s="15"/>
      <c r="W323" s="14"/>
      <c r="X323" s="14"/>
      <c r="Y323" s="15"/>
      <c r="Z323" s="15"/>
      <c r="AA323" s="15"/>
      <c r="AB323" s="15"/>
      <c r="AC323" s="14"/>
      <c r="AD323" s="14"/>
      <c r="AE323" s="14"/>
      <c r="AF323" s="14"/>
      <c r="AG323" s="14"/>
      <c r="AH323" s="15"/>
      <c r="AI323" s="14"/>
      <c r="AJ323" s="14"/>
      <c r="AK323" s="15"/>
      <c r="AL323" s="14"/>
      <c r="AM323" s="14"/>
      <c r="AN323" s="15"/>
      <c r="AO323" s="14"/>
      <c r="AP323" s="14"/>
      <c r="AQ323" s="15"/>
      <c r="AR323" s="14"/>
      <c r="AS323" s="14"/>
      <c r="AT323" s="15"/>
      <c r="AU323" s="14"/>
      <c r="AV323" s="14"/>
      <c r="AW323" s="15"/>
      <c r="AX323" s="14"/>
      <c r="AY323" s="14"/>
      <c r="AZ323" s="14"/>
      <c r="BA323" s="14">
        <v>93.7</v>
      </c>
      <c r="BB323" s="14">
        <v>45.315760000000004</v>
      </c>
      <c r="BC323" s="14">
        <f t="shared" si="222"/>
        <v>48.36260405549627</v>
      </c>
      <c r="BD323" s="14"/>
      <c r="BE323" s="14"/>
      <c r="BF323" s="15"/>
      <c r="BG323" s="14"/>
      <c r="BH323" s="14"/>
      <c r="BI323" s="15"/>
      <c r="BJ323" s="14"/>
      <c r="BK323" s="14"/>
      <c r="BL323" s="14"/>
      <c r="BM323" s="14"/>
      <c r="BN323" s="14"/>
      <c r="BO323" s="15"/>
      <c r="BP323" s="14"/>
      <c r="BQ323" s="14"/>
      <c r="BR323" s="15"/>
      <c r="BS323" s="14"/>
      <c r="BT323" s="14"/>
      <c r="BU323" s="15"/>
    </row>
    <row r="324" spans="1:73" s="12" customFormat="1" x14ac:dyDescent="0.25">
      <c r="A324" s="154" t="s">
        <v>711</v>
      </c>
      <c r="B324" s="50">
        <f t="shared" si="181"/>
        <v>93.7</v>
      </c>
      <c r="C324" s="50">
        <f t="shared" si="182"/>
        <v>41.312760000000004</v>
      </c>
      <c r="D324" s="14">
        <f t="shared" si="223"/>
        <v>44.090458911419425</v>
      </c>
      <c r="E324" s="14"/>
      <c r="F324" s="14"/>
      <c r="G324" s="15"/>
      <c r="H324" s="14"/>
      <c r="I324" s="14"/>
      <c r="J324" s="15"/>
      <c r="K324" s="14"/>
      <c r="L324" s="15"/>
      <c r="M324" s="15"/>
      <c r="N324" s="15"/>
      <c r="O324" s="15"/>
      <c r="P324" s="15"/>
      <c r="Q324" s="14"/>
      <c r="R324" s="14"/>
      <c r="S324" s="14"/>
      <c r="T324" s="14"/>
      <c r="U324" s="14"/>
      <c r="V324" s="15"/>
      <c r="W324" s="14"/>
      <c r="X324" s="14"/>
      <c r="Y324" s="15"/>
      <c r="Z324" s="15"/>
      <c r="AA324" s="15"/>
      <c r="AB324" s="15"/>
      <c r="AC324" s="14"/>
      <c r="AD324" s="14"/>
      <c r="AE324" s="14"/>
      <c r="AF324" s="14"/>
      <c r="AG324" s="14"/>
      <c r="AH324" s="15"/>
      <c r="AI324" s="14"/>
      <c r="AJ324" s="14"/>
      <c r="AK324" s="15"/>
      <c r="AL324" s="14"/>
      <c r="AM324" s="14"/>
      <c r="AN324" s="15"/>
      <c r="AO324" s="14"/>
      <c r="AP324" s="14"/>
      <c r="AQ324" s="15"/>
      <c r="AR324" s="14"/>
      <c r="AS324" s="14"/>
      <c r="AT324" s="15"/>
      <c r="AU324" s="14"/>
      <c r="AV324" s="14"/>
      <c r="AW324" s="15"/>
      <c r="AX324" s="14"/>
      <c r="AY324" s="14"/>
      <c r="AZ324" s="14"/>
      <c r="BA324" s="14">
        <v>93.7</v>
      </c>
      <c r="BB324" s="14">
        <v>41.312760000000004</v>
      </c>
      <c r="BC324" s="14">
        <f t="shared" si="222"/>
        <v>44.090458911419425</v>
      </c>
      <c r="BD324" s="14"/>
      <c r="BE324" s="14"/>
      <c r="BF324" s="15"/>
      <c r="BG324" s="14"/>
      <c r="BH324" s="14"/>
      <c r="BI324" s="15"/>
      <c r="BJ324" s="14"/>
      <c r="BK324" s="14"/>
      <c r="BL324" s="14"/>
      <c r="BM324" s="14"/>
      <c r="BN324" s="14"/>
      <c r="BO324" s="15"/>
      <c r="BP324" s="14"/>
      <c r="BQ324" s="14"/>
      <c r="BR324" s="15"/>
      <c r="BS324" s="14"/>
      <c r="BT324" s="14"/>
      <c r="BU324" s="15"/>
    </row>
    <row r="325" spans="1:73" s="12" customFormat="1" x14ac:dyDescent="0.25">
      <c r="A325" s="154" t="s">
        <v>656</v>
      </c>
      <c r="B325" s="50">
        <f t="shared" si="181"/>
        <v>234.2</v>
      </c>
      <c r="C325" s="50">
        <f t="shared" si="182"/>
        <v>99.931080000000009</v>
      </c>
      <c r="D325" s="14">
        <f t="shared" si="223"/>
        <v>42.669120409906071</v>
      </c>
      <c r="E325" s="14"/>
      <c r="F325" s="14"/>
      <c r="G325" s="15"/>
      <c r="H325" s="14"/>
      <c r="I325" s="14"/>
      <c r="J325" s="15"/>
      <c r="K325" s="14"/>
      <c r="L325" s="15"/>
      <c r="M325" s="15"/>
      <c r="N325" s="15"/>
      <c r="O325" s="15"/>
      <c r="P325" s="15"/>
      <c r="Q325" s="14"/>
      <c r="R325" s="14"/>
      <c r="S325" s="14"/>
      <c r="T325" s="14"/>
      <c r="U325" s="14"/>
      <c r="V325" s="15"/>
      <c r="W325" s="14"/>
      <c r="X325" s="14"/>
      <c r="Y325" s="15"/>
      <c r="Z325" s="15"/>
      <c r="AA325" s="15"/>
      <c r="AB325" s="15"/>
      <c r="AC325" s="14"/>
      <c r="AD325" s="14"/>
      <c r="AE325" s="14"/>
      <c r="AF325" s="14"/>
      <c r="AG325" s="14"/>
      <c r="AH325" s="15"/>
      <c r="AI325" s="14"/>
      <c r="AJ325" s="14"/>
      <c r="AK325" s="15"/>
      <c r="AL325" s="14"/>
      <c r="AM325" s="14"/>
      <c r="AN325" s="15"/>
      <c r="AO325" s="14"/>
      <c r="AP325" s="14"/>
      <c r="AQ325" s="15"/>
      <c r="AR325" s="14"/>
      <c r="AS325" s="14"/>
      <c r="AT325" s="15"/>
      <c r="AU325" s="14"/>
      <c r="AV325" s="14"/>
      <c r="AW325" s="15"/>
      <c r="AX325" s="14"/>
      <c r="AY325" s="14"/>
      <c r="AZ325" s="14"/>
      <c r="BA325" s="14">
        <v>234.2</v>
      </c>
      <c r="BB325" s="14">
        <v>99.931080000000009</v>
      </c>
      <c r="BC325" s="14">
        <f t="shared" si="222"/>
        <v>42.669120409906071</v>
      </c>
      <c r="BD325" s="14"/>
      <c r="BE325" s="14"/>
      <c r="BF325" s="15"/>
      <c r="BG325" s="14"/>
      <c r="BH325" s="14"/>
      <c r="BI325" s="15"/>
      <c r="BJ325" s="14"/>
      <c r="BK325" s="14"/>
      <c r="BL325" s="14"/>
      <c r="BM325" s="14"/>
      <c r="BN325" s="14"/>
      <c r="BO325" s="15"/>
      <c r="BP325" s="14"/>
      <c r="BQ325" s="14"/>
      <c r="BR325" s="15"/>
      <c r="BS325" s="14"/>
      <c r="BT325" s="14"/>
      <c r="BU325" s="15"/>
    </row>
    <row r="326" spans="1:73" s="12" customFormat="1" x14ac:dyDescent="0.25">
      <c r="A326" s="154" t="s">
        <v>483</v>
      </c>
      <c r="B326" s="50">
        <f t="shared" si="181"/>
        <v>93.7</v>
      </c>
      <c r="C326" s="50">
        <f t="shared" si="182"/>
        <v>44.287660000000002</v>
      </c>
      <c r="D326" s="14">
        <f t="shared" si="223"/>
        <v>47.265378868729989</v>
      </c>
      <c r="E326" s="14"/>
      <c r="F326" s="14"/>
      <c r="G326" s="15"/>
      <c r="H326" s="14"/>
      <c r="I326" s="14"/>
      <c r="J326" s="15"/>
      <c r="K326" s="14"/>
      <c r="L326" s="15"/>
      <c r="M326" s="15"/>
      <c r="N326" s="15"/>
      <c r="O326" s="15"/>
      <c r="P326" s="15"/>
      <c r="Q326" s="14"/>
      <c r="R326" s="14"/>
      <c r="S326" s="14"/>
      <c r="T326" s="14"/>
      <c r="U326" s="14"/>
      <c r="V326" s="15"/>
      <c r="W326" s="14"/>
      <c r="X326" s="14"/>
      <c r="Y326" s="15"/>
      <c r="Z326" s="15"/>
      <c r="AA326" s="15"/>
      <c r="AB326" s="15"/>
      <c r="AC326" s="14"/>
      <c r="AD326" s="14"/>
      <c r="AE326" s="14"/>
      <c r="AF326" s="14"/>
      <c r="AG326" s="14"/>
      <c r="AH326" s="15"/>
      <c r="AI326" s="14"/>
      <c r="AJ326" s="14"/>
      <c r="AK326" s="15"/>
      <c r="AL326" s="14"/>
      <c r="AM326" s="14"/>
      <c r="AN326" s="15"/>
      <c r="AO326" s="14"/>
      <c r="AP326" s="14"/>
      <c r="AQ326" s="15"/>
      <c r="AR326" s="14"/>
      <c r="AS326" s="14"/>
      <c r="AT326" s="15"/>
      <c r="AU326" s="14"/>
      <c r="AV326" s="14"/>
      <c r="AW326" s="15"/>
      <c r="AX326" s="14"/>
      <c r="AY326" s="14"/>
      <c r="AZ326" s="14"/>
      <c r="BA326" s="14">
        <v>93.7</v>
      </c>
      <c r="BB326" s="14">
        <v>44.287660000000002</v>
      </c>
      <c r="BC326" s="14">
        <f t="shared" si="222"/>
        <v>47.265378868729989</v>
      </c>
      <c r="BD326" s="14"/>
      <c r="BE326" s="14"/>
      <c r="BF326" s="15"/>
      <c r="BG326" s="14"/>
      <c r="BH326" s="14"/>
      <c r="BI326" s="15"/>
      <c r="BJ326" s="14"/>
      <c r="BK326" s="14"/>
      <c r="BL326" s="14"/>
      <c r="BM326" s="14"/>
      <c r="BN326" s="14"/>
      <c r="BO326" s="15"/>
      <c r="BP326" s="14"/>
      <c r="BQ326" s="14"/>
      <c r="BR326" s="15"/>
      <c r="BS326" s="14"/>
      <c r="BT326" s="14"/>
      <c r="BU326" s="15"/>
    </row>
    <row r="327" spans="1:73" s="12" customFormat="1" x14ac:dyDescent="0.25">
      <c r="A327" s="154" t="s">
        <v>491</v>
      </c>
      <c r="B327" s="50">
        <f t="shared" si="181"/>
        <v>93.7</v>
      </c>
      <c r="C327" s="50">
        <f t="shared" si="182"/>
        <v>44.287660000000002</v>
      </c>
      <c r="D327" s="14">
        <f t="shared" si="223"/>
        <v>47.265378868729989</v>
      </c>
      <c r="E327" s="14"/>
      <c r="F327" s="14"/>
      <c r="G327" s="15"/>
      <c r="H327" s="14"/>
      <c r="I327" s="14"/>
      <c r="J327" s="15"/>
      <c r="K327" s="14"/>
      <c r="L327" s="15"/>
      <c r="M327" s="15"/>
      <c r="N327" s="15"/>
      <c r="O327" s="15"/>
      <c r="P327" s="15"/>
      <c r="Q327" s="14"/>
      <c r="R327" s="14"/>
      <c r="S327" s="14"/>
      <c r="T327" s="14"/>
      <c r="U327" s="14"/>
      <c r="V327" s="15"/>
      <c r="W327" s="14"/>
      <c r="X327" s="14"/>
      <c r="Y327" s="15"/>
      <c r="Z327" s="15"/>
      <c r="AA327" s="15"/>
      <c r="AB327" s="15"/>
      <c r="AC327" s="14"/>
      <c r="AD327" s="14"/>
      <c r="AE327" s="14"/>
      <c r="AF327" s="14"/>
      <c r="AG327" s="14"/>
      <c r="AH327" s="15"/>
      <c r="AI327" s="14"/>
      <c r="AJ327" s="14"/>
      <c r="AK327" s="15"/>
      <c r="AL327" s="14"/>
      <c r="AM327" s="14"/>
      <c r="AN327" s="15"/>
      <c r="AO327" s="14"/>
      <c r="AP327" s="14"/>
      <c r="AQ327" s="15"/>
      <c r="AR327" s="14"/>
      <c r="AS327" s="14"/>
      <c r="AT327" s="15"/>
      <c r="AU327" s="14"/>
      <c r="AV327" s="14"/>
      <c r="AW327" s="15"/>
      <c r="AX327" s="14"/>
      <c r="AY327" s="14"/>
      <c r="AZ327" s="14"/>
      <c r="BA327" s="14">
        <v>93.7</v>
      </c>
      <c r="BB327" s="14">
        <v>44.287660000000002</v>
      </c>
      <c r="BC327" s="14">
        <f t="shared" si="222"/>
        <v>47.265378868729989</v>
      </c>
      <c r="BD327" s="14"/>
      <c r="BE327" s="14"/>
      <c r="BF327" s="15"/>
      <c r="BG327" s="14"/>
      <c r="BH327" s="14"/>
      <c r="BI327" s="15"/>
      <c r="BJ327" s="14"/>
      <c r="BK327" s="14"/>
      <c r="BL327" s="14"/>
      <c r="BM327" s="14"/>
      <c r="BN327" s="14"/>
      <c r="BO327" s="15"/>
      <c r="BP327" s="14"/>
      <c r="BQ327" s="14"/>
      <c r="BR327" s="15"/>
      <c r="BS327" s="14"/>
      <c r="BT327" s="14"/>
      <c r="BU327" s="15"/>
    </row>
    <row r="328" spans="1:73" s="12" customFormat="1" x14ac:dyDescent="0.25">
      <c r="A328" s="154" t="s">
        <v>471</v>
      </c>
      <c r="B328" s="50">
        <f t="shared" si="181"/>
        <v>468.4</v>
      </c>
      <c r="C328" s="50">
        <f t="shared" si="182"/>
        <v>225.81</v>
      </c>
      <c r="D328" s="14">
        <f t="shared" si="223"/>
        <v>48.208795900939371</v>
      </c>
      <c r="E328" s="14"/>
      <c r="F328" s="14"/>
      <c r="G328" s="15"/>
      <c r="H328" s="14"/>
      <c r="I328" s="14"/>
      <c r="J328" s="15"/>
      <c r="K328" s="14"/>
      <c r="L328" s="15"/>
      <c r="M328" s="15"/>
      <c r="N328" s="15"/>
      <c r="O328" s="15"/>
      <c r="P328" s="15"/>
      <c r="Q328" s="14"/>
      <c r="R328" s="14"/>
      <c r="S328" s="14"/>
      <c r="T328" s="14"/>
      <c r="U328" s="14"/>
      <c r="V328" s="15"/>
      <c r="W328" s="14"/>
      <c r="X328" s="14"/>
      <c r="Y328" s="15"/>
      <c r="Z328" s="15"/>
      <c r="AA328" s="15"/>
      <c r="AB328" s="15"/>
      <c r="AC328" s="14"/>
      <c r="AD328" s="14"/>
      <c r="AE328" s="14"/>
      <c r="AF328" s="14"/>
      <c r="AG328" s="14"/>
      <c r="AH328" s="15"/>
      <c r="AI328" s="14"/>
      <c r="AJ328" s="14"/>
      <c r="AK328" s="15"/>
      <c r="AL328" s="14"/>
      <c r="AM328" s="14"/>
      <c r="AN328" s="15"/>
      <c r="AO328" s="14"/>
      <c r="AP328" s="14"/>
      <c r="AQ328" s="15"/>
      <c r="AR328" s="14"/>
      <c r="AS328" s="14"/>
      <c r="AT328" s="15"/>
      <c r="AU328" s="14"/>
      <c r="AV328" s="14"/>
      <c r="AW328" s="15"/>
      <c r="AX328" s="14"/>
      <c r="AY328" s="14"/>
      <c r="AZ328" s="14"/>
      <c r="BA328" s="14">
        <v>468.4</v>
      </c>
      <c r="BB328" s="14">
        <v>225.81</v>
      </c>
      <c r="BC328" s="14">
        <f t="shared" si="222"/>
        <v>48.208795900939371</v>
      </c>
      <c r="BD328" s="14"/>
      <c r="BE328" s="14"/>
      <c r="BF328" s="15"/>
      <c r="BG328" s="14"/>
      <c r="BH328" s="14"/>
      <c r="BI328" s="15"/>
      <c r="BJ328" s="14"/>
      <c r="BK328" s="14"/>
      <c r="BL328" s="14"/>
      <c r="BM328" s="14"/>
      <c r="BN328" s="14"/>
      <c r="BO328" s="15"/>
      <c r="BP328" s="14"/>
      <c r="BQ328" s="14"/>
      <c r="BR328" s="15"/>
      <c r="BS328" s="14"/>
      <c r="BT328" s="14"/>
      <c r="BU328" s="15"/>
    </row>
    <row r="329" spans="1:73" s="12" customFormat="1" x14ac:dyDescent="0.25">
      <c r="A329" s="154" t="s">
        <v>655</v>
      </c>
      <c r="B329" s="50">
        <f t="shared" si="181"/>
        <v>234.2</v>
      </c>
      <c r="C329" s="50">
        <f t="shared" si="182"/>
        <v>97.144179999999992</v>
      </c>
      <c r="D329" s="14">
        <f t="shared" si="223"/>
        <v>41.479154568744661</v>
      </c>
      <c r="E329" s="14"/>
      <c r="F329" s="14"/>
      <c r="G329" s="15"/>
      <c r="H329" s="14"/>
      <c r="I329" s="14"/>
      <c r="J329" s="15"/>
      <c r="K329" s="14"/>
      <c r="L329" s="15"/>
      <c r="M329" s="15"/>
      <c r="N329" s="15"/>
      <c r="O329" s="15"/>
      <c r="P329" s="15"/>
      <c r="Q329" s="14"/>
      <c r="R329" s="14"/>
      <c r="S329" s="14"/>
      <c r="T329" s="14"/>
      <c r="U329" s="14"/>
      <c r="V329" s="15"/>
      <c r="W329" s="14"/>
      <c r="X329" s="14"/>
      <c r="Y329" s="15"/>
      <c r="Z329" s="15"/>
      <c r="AA329" s="15"/>
      <c r="AB329" s="15"/>
      <c r="AC329" s="14"/>
      <c r="AD329" s="14"/>
      <c r="AE329" s="14"/>
      <c r="AF329" s="14"/>
      <c r="AG329" s="14"/>
      <c r="AH329" s="15"/>
      <c r="AI329" s="14"/>
      <c r="AJ329" s="14"/>
      <c r="AK329" s="15"/>
      <c r="AL329" s="14"/>
      <c r="AM329" s="14"/>
      <c r="AN329" s="15"/>
      <c r="AO329" s="14"/>
      <c r="AP329" s="14"/>
      <c r="AQ329" s="15"/>
      <c r="AR329" s="14"/>
      <c r="AS329" s="14"/>
      <c r="AT329" s="15"/>
      <c r="AU329" s="14"/>
      <c r="AV329" s="14"/>
      <c r="AW329" s="15"/>
      <c r="AX329" s="14"/>
      <c r="AY329" s="14"/>
      <c r="AZ329" s="14"/>
      <c r="BA329" s="14">
        <v>234.2</v>
      </c>
      <c r="BB329" s="14">
        <v>97.144179999999992</v>
      </c>
      <c r="BC329" s="14">
        <f t="shared" si="222"/>
        <v>41.479154568744661</v>
      </c>
      <c r="BD329" s="14"/>
      <c r="BE329" s="14"/>
      <c r="BF329" s="15"/>
      <c r="BG329" s="14"/>
      <c r="BH329" s="14"/>
      <c r="BI329" s="15"/>
      <c r="BJ329" s="14"/>
      <c r="BK329" s="14"/>
      <c r="BL329" s="14"/>
      <c r="BM329" s="14"/>
      <c r="BN329" s="14"/>
      <c r="BO329" s="15"/>
      <c r="BP329" s="14"/>
      <c r="BQ329" s="14"/>
      <c r="BR329" s="15"/>
      <c r="BS329" s="14"/>
      <c r="BT329" s="14"/>
      <c r="BU329" s="15"/>
    </row>
    <row r="330" spans="1:73" s="12" customFormat="1" x14ac:dyDescent="0.25">
      <c r="A330" s="154" t="s">
        <v>712</v>
      </c>
      <c r="B330" s="50">
        <f t="shared" si="181"/>
        <v>93.7</v>
      </c>
      <c r="C330" s="50">
        <f t="shared" si="182"/>
        <v>44.287669999999999</v>
      </c>
      <c r="D330" s="14">
        <f t="shared" si="223"/>
        <v>47.265389541088574</v>
      </c>
      <c r="E330" s="14"/>
      <c r="F330" s="14"/>
      <c r="G330" s="15"/>
      <c r="H330" s="14"/>
      <c r="I330" s="14"/>
      <c r="J330" s="15"/>
      <c r="K330" s="14"/>
      <c r="L330" s="15"/>
      <c r="M330" s="15"/>
      <c r="N330" s="15"/>
      <c r="O330" s="15"/>
      <c r="P330" s="15"/>
      <c r="Q330" s="14"/>
      <c r="R330" s="14"/>
      <c r="S330" s="14"/>
      <c r="T330" s="14"/>
      <c r="U330" s="14"/>
      <c r="V330" s="15"/>
      <c r="W330" s="14"/>
      <c r="X330" s="14"/>
      <c r="Y330" s="15"/>
      <c r="Z330" s="15"/>
      <c r="AA330" s="15"/>
      <c r="AB330" s="15"/>
      <c r="AC330" s="14"/>
      <c r="AD330" s="14"/>
      <c r="AE330" s="14"/>
      <c r="AF330" s="14"/>
      <c r="AG330" s="14"/>
      <c r="AH330" s="15"/>
      <c r="AI330" s="14"/>
      <c r="AJ330" s="14"/>
      <c r="AK330" s="15"/>
      <c r="AL330" s="14"/>
      <c r="AM330" s="14"/>
      <c r="AN330" s="15"/>
      <c r="AO330" s="14"/>
      <c r="AP330" s="14"/>
      <c r="AQ330" s="15"/>
      <c r="AR330" s="14"/>
      <c r="AS330" s="14"/>
      <c r="AT330" s="15"/>
      <c r="AU330" s="14"/>
      <c r="AV330" s="14"/>
      <c r="AW330" s="15"/>
      <c r="AX330" s="14"/>
      <c r="AY330" s="14"/>
      <c r="AZ330" s="14"/>
      <c r="BA330" s="14">
        <v>93.7</v>
      </c>
      <c r="BB330" s="14">
        <v>44.287669999999999</v>
      </c>
      <c r="BC330" s="14">
        <f t="shared" si="222"/>
        <v>47.265389541088574</v>
      </c>
      <c r="BD330" s="14"/>
      <c r="BE330" s="14"/>
      <c r="BF330" s="15"/>
      <c r="BG330" s="14"/>
      <c r="BH330" s="14"/>
      <c r="BI330" s="15"/>
      <c r="BJ330" s="14"/>
      <c r="BK330" s="14"/>
      <c r="BL330" s="14"/>
      <c r="BM330" s="14"/>
      <c r="BN330" s="14"/>
      <c r="BO330" s="15"/>
      <c r="BP330" s="14"/>
      <c r="BQ330" s="14"/>
      <c r="BR330" s="15"/>
      <c r="BS330" s="14"/>
      <c r="BT330" s="14"/>
      <c r="BU330" s="15"/>
    </row>
    <row r="331" spans="1:73" s="28" customFormat="1" ht="31.5" x14ac:dyDescent="0.25">
      <c r="A331" s="78" t="s">
        <v>460</v>
      </c>
      <c r="B331" s="81">
        <f t="shared" si="181"/>
        <v>467417</v>
      </c>
      <c r="C331" s="81">
        <f t="shared" si="182"/>
        <v>217939.99008999998</v>
      </c>
      <c r="D331" s="84">
        <f t="shared" ref="D331" si="224">C331/B331*100</f>
        <v>46.626457764694045</v>
      </c>
      <c r="E331" s="84">
        <f>SUM(E332:E344)</f>
        <v>2049.6999999999998</v>
      </c>
      <c r="F331" s="84">
        <f t="shared" ref="F331:BN331" si="225">SUM(F332:F344)</f>
        <v>516.00886000000003</v>
      </c>
      <c r="G331" s="84">
        <f t="shared" si="185"/>
        <v>25.174848026540474</v>
      </c>
      <c r="H331" s="84">
        <f t="shared" si="225"/>
        <v>436.2</v>
      </c>
      <c r="I331" s="84">
        <f t="shared" si="225"/>
        <v>120.06594</v>
      </c>
      <c r="J331" s="84">
        <f t="shared" si="186"/>
        <v>27.525433287482809</v>
      </c>
      <c r="K331" s="84">
        <f t="shared" si="225"/>
        <v>11448.6</v>
      </c>
      <c r="L331" s="84">
        <f t="shared" si="225"/>
        <v>2506.1490299999996</v>
      </c>
      <c r="M331" s="84">
        <f t="shared" si="187"/>
        <v>21.890441014621871</v>
      </c>
      <c r="N331" s="84">
        <f t="shared" si="225"/>
        <v>156635.29999999999</v>
      </c>
      <c r="O331" s="84">
        <f t="shared" si="225"/>
        <v>55661.071759999999</v>
      </c>
      <c r="P331" s="84">
        <f t="shared" si="221"/>
        <v>35.535458328997358</v>
      </c>
      <c r="Q331" s="84">
        <f t="shared" si="225"/>
        <v>565.4</v>
      </c>
      <c r="R331" s="84">
        <f t="shared" si="225"/>
        <v>0</v>
      </c>
      <c r="S331" s="84">
        <f t="shared" si="39"/>
        <v>0</v>
      </c>
      <c r="T331" s="84">
        <f t="shared" si="225"/>
        <v>8597.1</v>
      </c>
      <c r="U331" s="84">
        <f t="shared" si="225"/>
        <v>2049.0054399999999</v>
      </c>
      <c r="V331" s="84">
        <f t="shared" si="188"/>
        <v>23.833681590303705</v>
      </c>
      <c r="W331" s="84">
        <f t="shared" si="225"/>
        <v>269.3</v>
      </c>
      <c r="X331" s="84">
        <f t="shared" si="225"/>
        <v>122.32507000000001</v>
      </c>
      <c r="Y331" s="84">
        <f t="shared" si="189"/>
        <v>45.423345711102861</v>
      </c>
      <c r="Z331" s="84">
        <f t="shared" si="225"/>
        <v>252479.7</v>
      </c>
      <c r="AA331" s="84">
        <f t="shared" si="225"/>
        <v>141739.6588</v>
      </c>
      <c r="AB331" s="84">
        <f t="shared" si="190"/>
        <v>56.139031692448938</v>
      </c>
      <c r="AC331" s="84">
        <f t="shared" si="225"/>
        <v>1241.2</v>
      </c>
      <c r="AD331" s="84">
        <f t="shared" si="225"/>
        <v>579.77377999999999</v>
      </c>
      <c r="AE331" s="82">
        <f t="shared" si="191"/>
        <v>46.710746052207533</v>
      </c>
      <c r="AF331" s="84">
        <f t="shared" si="225"/>
        <v>0</v>
      </c>
      <c r="AG331" s="84">
        <f t="shared" si="225"/>
        <v>0</v>
      </c>
      <c r="AH331" s="84"/>
      <c r="AI331" s="84">
        <f t="shared" si="225"/>
        <v>310.3</v>
      </c>
      <c r="AJ331" s="84">
        <f t="shared" si="225"/>
        <v>123.53934</v>
      </c>
      <c r="AK331" s="84">
        <f t="shared" si="192"/>
        <v>39.812871414759911</v>
      </c>
      <c r="AL331" s="84">
        <f t="shared" si="225"/>
        <v>1938.9</v>
      </c>
      <c r="AM331" s="84">
        <f t="shared" si="225"/>
        <v>872.53913999999997</v>
      </c>
      <c r="AN331" s="84">
        <f t="shared" si="193"/>
        <v>45.001760792201765</v>
      </c>
      <c r="AO331" s="84">
        <f t="shared" si="225"/>
        <v>930.8</v>
      </c>
      <c r="AP331" s="84">
        <f t="shared" si="225"/>
        <v>374.09987999999998</v>
      </c>
      <c r="AQ331" s="84">
        <f t="shared" si="194"/>
        <v>40.191220455522128</v>
      </c>
      <c r="AR331" s="84">
        <f t="shared" si="225"/>
        <v>310.3</v>
      </c>
      <c r="AS331" s="84">
        <f t="shared" si="225"/>
        <v>14.3697</v>
      </c>
      <c r="AT331" s="84">
        <f t="shared" si="195"/>
        <v>4.6309055752497583</v>
      </c>
      <c r="AU331" s="84">
        <f t="shared" si="225"/>
        <v>2574.4</v>
      </c>
      <c r="AV331" s="84">
        <f t="shared" si="225"/>
        <v>1234.44</v>
      </c>
      <c r="AW331" s="84">
        <f t="shared" si="196"/>
        <v>47.950590428837785</v>
      </c>
      <c r="AX331" s="84">
        <f t="shared" si="225"/>
        <v>0</v>
      </c>
      <c r="AY331" s="84">
        <f t="shared" si="225"/>
        <v>0</v>
      </c>
      <c r="AZ331" s="84">
        <f t="shared" si="225"/>
        <v>0</v>
      </c>
      <c r="BA331" s="84">
        <f t="shared" si="225"/>
        <v>2810.3999999999996</v>
      </c>
      <c r="BB331" s="84">
        <f t="shared" si="225"/>
        <v>846.07159999999999</v>
      </c>
      <c r="BC331" s="82">
        <f t="shared" ref="BC331:BC336" si="226">BB331/BA331*100</f>
        <v>30.10502419584401</v>
      </c>
      <c r="BD331" s="84">
        <f t="shared" si="225"/>
        <v>310.3</v>
      </c>
      <c r="BE331" s="84">
        <f t="shared" si="225"/>
        <v>152.97057999999998</v>
      </c>
      <c r="BF331" s="84">
        <f t="shared" si="198"/>
        <v>49.297640992587809</v>
      </c>
      <c r="BG331" s="84">
        <f t="shared" si="225"/>
        <v>310.3</v>
      </c>
      <c r="BH331" s="84">
        <f t="shared" si="225"/>
        <v>59.950060000000001</v>
      </c>
      <c r="BI331" s="84">
        <f t="shared" si="199"/>
        <v>19.320032226877217</v>
      </c>
      <c r="BJ331" s="84">
        <f t="shared" si="225"/>
        <v>24166.799999999999</v>
      </c>
      <c r="BK331" s="84">
        <f t="shared" si="225"/>
        <v>10967.95111</v>
      </c>
      <c r="BL331" s="84">
        <f t="shared" si="31"/>
        <v>45.384374886207524</v>
      </c>
      <c r="BM331" s="84">
        <f t="shared" si="225"/>
        <v>32</v>
      </c>
      <c r="BN331" s="84">
        <f t="shared" si="225"/>
        <v>0</v>
      </c>
      <c r="BO331" s="84">
        <f t="shared" si="200"/>
        <v>0</v>
      </c>
      <c r="BP331" s="84"/>
      <c r="BQ331" s="84"/>
      <c r="BR331" s="84"/>
      <c r="BS331" s="84"/>
      <c r="BT331" s="84"/>
      <c r="BU331" s="84"/>
    </row>
    <row r="332" spans="1:73" s="12" customFormat="1" ht="16.5" customHeight="1" x14ac:dyDescent="0.25">
      <c r="A332" s="153" t="s">
        <v>388</v>
      </c>
      <c r="B332" s="50">
        <f t="shared" si="181"/>
        <v>464606.6</v>
      </c>
      <c r="C332" s="50">
        <f t="shared" si="182"/>
        <v>217093.91848999998</v>
      </c>
      <c r="D332" s="15">
        <f t="shared" si="0"/>
        <v>46.72639572705166</v>
      </c>
      <c r="E332" s="15">
        <v>2049.6999999999998</v>
      </c>
      <c r="F332" s="15">
        <v>516.00886000000003</v>
      </c>
      <c r="G332" s="15">
        <f t="shared" si="185"/>
        <v>25.174848026540474</v>
      </c>
      <c r="H332" s="15">
        <v>436.2</v>
      </c>
      <c r="I332" s="15">
        <v>120.06594</v>
      </c>
      <c r="J332" s="15">
        <f t="shared" si="186"/>
        <v>27.525433287482809</v>
      </c>
      <c r="K332" s="15">
        <v>11448.6</v>
      </c>
      <c r="L332" s="15">
        <v>2506.1490299999996</v>
      </c>
      <c r="M332" s="15">
        <f t="shared" si="187"/>
        <v>21.890441014621871</v>
      </c>
      <c r="N332" s="15">
        <v>156635.29999999999</v>
      </c>
      <c r="O332" s="15">
        <v>55661.071759999999</v>
      </c>
      <c r="P332" s="15">
        <f t="shared" si="221"/>
        <v>35.535458328997358</v>
      </c>
      <c r="Q332" s="15">
        <v>565.4</v>
      </c>
      <c r="R332" s="15"/>
      <c r="S332" s="15">
        <f t="shared" si="39"/>
        <v>0</v>
      </c>
      <c r="T332" s="15">
        <v>8597.1</v>
      </c>
      <c r="U332" s="15">
        <v>2049.0054399999999</v>
      </c>
      <c r="V332" s="15">
        <f t="shared" si="188"/>
        <v>23.833681590303705</v>
      </c>
      <c r="W332" s="15">
        <v>269.3</v>
      </c>
      <c r="X332" s="15">
        <v>122.32507000000001</v>
      </c>
      <c r="Y332" s="15">
        <f t="shared" si="189"/>
        <v>45.423345711102861</v>
      </c>
      <c r="Z332" s="15">
        <v>252479.7</v>
      </c>
      <c r="AA332" s="15">
        <v>141739.6588</v>
      </c>
      <c r="AB332" s="15">
        <f t="shared" si="190"/>
        <v>56.139031692448938</v>
      </c>
      <c r="AC332" s="15">
        <v>1241.2</v>
      </c>
      <c r="AD332" s="15">
        <v>579.77377999999999</v>
      </c>
      <c r="AE332" s="14">
        <f t="shared" si="191"/>
        <v>46.710746052207533</v>
      </c>
      <c r="AF332" s="15"/>
      <c r="AG332" s="15"/>
      <c r="AH332" s="15"/>
      <c r="AI332" s="15">
        <v>310.3</v>
      </c>
      <c r="AJ332" s="15">
        <v>123.53934</v>
      </c>
      <c r="AK332" s="15">
        <f t="shared" si="192"/>
        <v>39.812871414759911</v>
      </c>
      <c r="AL332" s="15">
        <v>1938.9</v>
      </c>
      <c r="AM332" s="15">
        <v>872.53913999999997</v>
      </c>
      <c r="AN332" s="15">
        <f t="shared" si="193"/>
        <v>45.001760792201765</v>
      </c>
      <c r="AO332" s="15">
        <v>930.8</v>
      </c>
      <c r="AP332" s="15">
        <v>374.09987999999998</v>
      </c>
      <c r="AQ332" s="15">
        <f t="shared" si="194"/>
        <v>40.191220455522128</v>
      </c>
      <c r="AR332" s="15">
        <v>310.3</v>
      </c>
      <c r="AS332" s="15">
        <v>14.3697</v>
      </c>
      <c r="AT332" s="15">
        <f t="shared" si="195"/>
        <v>4.6309055752497583</v>
      </c>
      <c r="AU332" s="15">
        <v>2574.4</v>
      </c>
      <c r="AV332" s="15">
        <v>1234.44</v>
      </c>
      <c r="AW332" s="15">
        <f t="shared" si="196"/>
        <v>47.950590428837785</v>
      </c>
      <c r="AX332" s="15">
        <v>0</v>
      </c>
      <c r="AY332" s="15">
        <v>0</v>
      </c>
      <c r="AZ332" s="15"/>
      <c r="BA332" s="15"/>
      <c r="BB332" s="15"/>
      <c r="BC332" s="14"/>
      <c r="BD332" s="15">
        <v>310.3</v>
      </c>
      <c r="BE332" s="15">
        <v>152.97057999999998</v>
      </c>
      <c r="BF332" s="15">
        <f t="shared" si="198"/>
        <v>49.297640992587809</v>
      </c>
      <c r="BG332" s="15">
        <v>310.3</v>
      </c>
      <c r="BH332" s="15">
        <v>59.950060000000001</v>
      </c>
      <c r="BI332" s="15">
        <f t="shared" si="199"/>
        <v>19.320032226877217</v>
      </c>
      <c r="BJ332" s="15">
        <v>24166.799999999999</v>
      </c>
      <c r="BK332" s="15">
        <v>10967.95111</v>
      </c>
      <c r="BL332" s="15">
        <f t="shared" si="31"/>
        <v>45.384374886207524</v>
      </c>
      <c r="BM332" s="15">
        <v>32</v>
      </c>
      <c r="BN332" s="15"/>
      <c r="BO332" s="15">
        <f t="shared" si="200"/>
        <v>0</v>
      </c>
      <c r="BP332" s="15"/>
      <c r="BQ332" s="15"/>
      <c r="BR332" s="15"/>
      <c r="BS332" s="15"/>
      <c r="BT332" s="15"/>
      <c r="BU332" s="15"/>
    </row>
    <row r="333" spans="1:73" s="12" customFormat="1" x14ac:dyDescent="0.25">
      <c r="A333" s="154" t="s">
        <v>657</v>
      </c>
      <c r="B333" s="50">
        <f t="shared" si="181"/>
        <v>234.2</v>
      </c>
      <c r="C333" s="50">
        <f t="shared" si="182"/>
        <v>78.637350000000012</v>
      </c>
      <c r="D333" s="14">
        <f t="shared" ref="D333:D344" si="227">C333/B333*100</f>
        <v>33.577006831767726</v>
      </c>
      <c r="E333" s="14"/>
      <c r="F333" s="14"/>
      <c r="G333" s="15"/>
      <c r="H333" s="14"/>
      <c r="I333" s="15"/>
      <c r="J333" s="15"/>
      <c r="K333" s="14"/>
      <c r="L333" s="14"/>
      <c r="M333" s="15"/>
      <c r="N333" s="14"/>
      <c r="O333" s="14"/>
      <c r="P333" s="15"/>
      <c r="Q333" s="14"/>
      <c r="R333" s="14"/>
      <c r="S333" s="15"/>
      <c r="T333" s="14"/>
      <c r="U333" s="14"/>
      <c r="V333" s="15"/>
      <c r="W333" s="14"/>
      <c r="X333" s="15"/>
      <c r="Y333" s="15"/>
      <c r="Z333" s="14"/>
      <c r="AA333" s="14"/>
      <c r="AB333" s="15"/>
      <c r="AC333" s="14"/>
      <c r="AD333" s="14"/>
      <c r="AE333" s="14"/>
      <c r="AF333" s="14"/>
      <c r="AG333" s="14"/>
      <c r="AH333" s="15"/>
      <c r="AI333" s="14"/>
      <c r="AJ333" s="14"/>
      <c r="AK333" s="15"/>
      <c r="AL333" s="14"/>
      <c r="AM333" s="14"/>
      <c r="AN333" s="15"/>
      <c r="AO333" s="14"/>
      <c r="AP333" s="14"/>
      <c r="AQ333" s="15"/>
      <c r="AR333" s="14"/>
      <c r="AS333" s="14"/>
      <c r="AT333" s="15"/>
      <c r="AU333" s="14"/>
      <c r="AV333" s="14"/>
      <c r="AW333" s="15"/>
      <c r="AX333" s="14"/>
      <c r="AY333" s="14"/>
      <c r="AZ333" s="14"/>
      <c r="BA333" s="14">
        <v>234.2</v>
      </c>
      <c r="BB333" s="14">
        <v>78.637350000000012</v>
      </c>
      <c r="BC333" s="14">
        <f t="shared" si="226"/>
        <v>33.577006831767726</v>
      </c>
      <c r="BD333" s="14"/>
      <c r="BE333" s="14"/>
      <c r="BF333" s="15"/>
      <c r="BG333" s="14"/>
      <c r="BH333" s="14"/>
      <c r="BI333" s="15"/>
      <c r="BJ333" s="14"/>
      <c r="BK333" s="14"/>
      <c r="BL333" s="15"/>
      <c r="BM333" s="14"/>
      <c r="BN333" s="14"/>
      <c r="BO333" s="15"/>
      <c r="BP333" s="14"/>
      <c r="BQ333" s="14"/>
      <c r="BR333" s="15"/>
      <c r="BS333" s="14"/>
      <c r="BT333" s="14"/>
      <c r="BU333" s="15"/>
    </row>
    <row r="334" spans="1:73" s="12" customFormat="1" x14ac:dyDescent="0.25">
      <c r="A334" s="154" t="s">
        <v>658</v>
      </c>
      <c r="B334" s="50">
        <f t="shared" si="181"/>
        <v>234.2</v>
      </c>
      <c r="C334" s="50">
        <f t="shared" si="182"/>
        <v>0</v>
      </c>
      <c r="D334" s="14">
        <f t="shared" si="227"/>
        <v>0</v>
      </c>
      <c r="E334" s="14"/>
      <c r="F334" s="14"/>
      <c r="G334" s="15"/>
      <c r="H334" s="14"/>
      <c r="I334" s="15"/>
      <c r="J334" s="15"/>
      <c r="K334" s="14"/>
      <c r="L334" s="14"/>
      <c r="M334" s="15"/>
      <c r="N334" s="14"/>
      <c r="O334" s="14"/>
      <c r="P334" s="15"/>
      <c r="Q334" s="14"/>
      <c r="R334" s="14"/>
      <c r="S334" s="15"/>
      <c r="T334" s="14"/>
      <c r="U334" s="14"/>
      <c r="V334" s="15"/>
      <c r="W334" s="14"/>
      <c r="X334" s="15"/>
      <c r="Y334" s="15"/>
      <c r="Z334" s="14"/>
      <c r="AA334" s="14"/>
      <c r="AB334" s="15"/>
      <c r="AC334" s="14"/>
      <c r="AD334" s="14"/>
      <c r="AE334" s="14"/>
      <c r="AF334" s="14"/>
      <c r="AG334" s="14"/>
      <c r="AH334" s="15"/>
      <c r="AI334" s="14"/>
      <c r="AJ334" s="14"/>
      <c r="AK334" s="15"/>
      <c r="AL334" s="14"/>
      <c r="AM334" s="14"/>
      <c r="AN334" s="15"/>
      <c r="AO334" s="14"/>
      <c r="AP334" s="14"/>
      <c r="AQ334" s="15"/>
      <c r="AR334" s="14"/>
      <c r="AS334" s="14"/>
      <c r="AT334" s="15"/>
      <c r="AU334" s="14"/>
      <c r="AV334" s="14"/>
      <c r="AW334" s="15"/>
      <c r="AX334" s="14"/>
      <c r="AY334" s="14"/>
      <c r="AZ334" s="14"/>
      <c r="BA334" s="14">
        <v>234.2</v>
      </c>
      <c r="BB334" s="14">
        <v>0</v>
      </c>
      <c r="BC334" s="14">
        <f t="shared" si="226"/>
        <v>0</v>
      </c>
      <c r="BD334" s="14"/>
      <c r="BE334" s="14"/>
      <c r="BF334" s="15"/>
      <c r="BG334" s="14"/>
      <c r="BH334" s="14"/>
      <c r="BI334" s="15"/>
      <c r="BJ334" s="14"/>
      <c r="BK334" s="14"/>
      <c r="BL334" s="15"/>
      <c r="BM334" s="14"/>
      <c r="BN334" s="14"/>
      <c r="BO334" s="15"/>
      <c r="BP334" s="14"/>
      <c r="BQ334" s="14"/>
      <c r="BR334" s="15"/>
      <c r="BS334" s="14"/>
      <c r="BT334" s="14"/>
      <c r="BU334" s="15"/>
    </row>
    <row r="335" spans="1:73" s="12" customFormat="1" x14ac:dyDescent="0.25">
      <c r="A335" s="154" t="s">
        <v>659</v>
      </c>
      <c r="B335" s="50">
        <f t="shared" ref="B335:B398" si="228">E335+H335+K335+N335+Q335+T335+W335+Z335+AC335+AF335+AI335+AL335+AO335+AR335+AU335+AX335+BA335+BD335+BG335+BJ335+BM335+BP335+BS335</f>
        <v>234.2</v>
      </c>
      <c r="C335" s="50">
        <f t="shared" ref="C335:C398" si="229">F335+I335+L335+O335+R335+U335+X335+AA335+AD335+AG335+AJ335+AM335+AP335+AS335+AV335+AY335+BB335+BE335+BH335+BK335+BN335+BQ335+BT335</f>
        <v>95.136939999999996</v>
      </c>
      <c r="D335" s="14">
        <f t="shared" si="227"/>
        <v>40.622092228864219</v>
      </c>
      <c r="E335" s="14"/>
      <c r="F335" s="14"/>
      <c r="G335" s="15"/>
      <c r="H335" s="14"/>
      <c r="I335" s="15"/>
      <c r="J335" s="15"/>
      <c r="K335" s="14"/>
      <c r="L335" s="14"/>
      <c r="M335" s="15"/>
      <c r="N335" s="14"/>
      <c r="O335" s="14"/>
      <c r="P335" s="15"/>
      <c r="Q335" s="14"/>
      <c r="R335" s="14"/>
      <c r="S335" s="15"/>
      <c r="T335" s="14"/>
      <c r="U335" s="14"/>
      <c r="V335" s="15"/>
      <c r="W335" s="14"/>
      <c r="X335" s="15"/>
      <c r="Y335" s="15"/>
      <c r="Z335" s="14"/>
      <c r="AA335" s="14"/>
      <c r="AB335" s="15"/>
      <c r="AC335" s="14"/>
      <c r="AD335" s="14"/>
      <c r="AE335" s="14"/>
      <c r="AF335" s="14"/>
      <c r="AG335" s="14"/>
      <c r="AH335" s="15"/>
      <c r="AI335" s="14"/>
      <c r="AJ335" s="14"/>
      <c r="AK335" s="15"/>
      <c r="AL335" s="14"/>
      <c r="AM335" s="14"/>
      <c r="AN335" s="15"/>
      <c r="AO335" s="14"/>
      <c r="AP335" s="14"/>
      <c r="AQ335" s="15"/>
      <c r="AR335" s="14"/>
      <c r="AS335" s="14"/>
      <c r="AT335" s="15"/>
      <c r="AU335" s="14"/>
      <c r="AV335" s="14"/>
      <c r="AW335" s="15"/>
      <c r="AX335" s="14"/>
      <c r="AY335" s="14"/>
      <c r="AZ335" s="14"/>
      <c r="BA335" s="14">
        <v>234.2</v>
      </c>
      <c r="BB335" s="14">
        <v>95.136939999999996</v>
      </c>
      <c r="BC335" s="14">
        <f t="shared" si="226"/>
        <v>40.622092228864219</v>
      </c>
      <c r="BD335" s="14"/>
      <c r="BE335" s="14"/>
      <c r="BF335" s="15"/>
      <c r="BG335" s="14"/>
      <c r="BH335" s="14"/>
      <c r="BI335" s="15"/>
      <c r="BJ335" s="14"/>
      <c r="BK335" s="14"/>
      <c r="BL335" s="15"/>
      <c r="BM335" s="14"/>
      <c r="BN335" s="14"/>
      <c r="BO335" s="15"/>
      <c r="BP335" s="14"/>
      <c r="BQ335" s="14"/>
      <c r="BR335" s="15"/>
      <c r="BS335" s="14"/>
      <c r="BT335" s="14"/>
      <c r="BU335" s="15"/>
    </row>
    <row r="336" spans="1:73" s="12" customFormat="1" x14ac:dyDescent="0.25">
      <c r="A336" s="154" t="s">
        <v>660</v>
      </c>
      <c r="B336" s="50">
        <f t="shared" si="228"/>
        <v>234.2</v>
      </c>
      <c r="C336" s="50">
        <f t="shared" si="229"/>
        <v>83.33847999999999</v>
      </c>
      <c r="D336" s="14">
        <f t="shared" si="227"/>
        <v>35.584321093082835</v>
      </c>
      <c r="E336" s="14"/>
      <c r="F336" s="14"/>
      <c r="G336" s="15"/>
      <c r="H336" s="14"/>
      <c r="I336" s="15"/>
      <c r="J336" s="15"/>
      <c r="K336" s="14"/>
      <c r="L336" s="14"/>
      <c r="M336" s="15"/>
      <c r="N336" s="14"/>
      <c r="O336" s="14"/>
      <c r="P336" s="15"/>
      <c r="Q336" s="14"/>
      <c r="R336" s="14"/>
      <c r="S336" s="15"/>
      <c r="T336" s="14"/>
      <c r="U336" s="14"/>
      <c r="V336" s="15"/>
      <c r="W336" s="14"/>
      <c r="X336" s="15"/>
      <c r="Y336" s="15"/>
      <c r="Z336" s="14"/>
      <c r="AA336" s="14"/>
      <c r="AB336" s="15"/>
      <c r="AC336" s="14"/>
      <c r="AD336" s="14"/>
      <c r="AE336" s="14"/>
      <c r="AF336" s="14"/>
      <c r="AG336" s="14"/>
      <c r="AH336" s="15"/>
      <c r="AI336" s="14"/>
      <c r="AJ336" s="14"/>
      <c r="AK336" s="15"/>
      <c r="AL336" s="14"/>
      <c r="AM336" s="14"/>
      <c r="AN336" s="15"/>
      <c r="AO336" s="14"/>
      <c r="AP336" s="14"/>
      <c r="AQ336" s="15"/>
      <c r="AR336" s="14"/>
      <c r="AS336" s="14"/>
      <c r="AT336" s="15"/>
      <c r="AU336" s="14"/>
      <c r="AV336" s="14"/>
      <c r="AW336" s="15"/>
      <c r="AX336" s="14"/>
      <c r="AY336" s="14"/>
      <c r="AZ336" s="14"/>
      <c r="BA336" s="14">
        <v>234.2</v>
      </c>
      <c r="BB336" s="14">
        <v>83.33847999999999</v>
      </c>
      <c r="BC336" s="14">
        <f t="shared" si="226"/>
        <v>35.584321093082835</v>
      </c>
      <c r="BD336" s="14"/>
      <c r="BE336" s="14"/>
      <c r="BF336" s="15"/>
      <c r="BG336" s="14"/>
      <c r="BH336" s="14"/>
      <c r="BI336" s="15"/>
      <c r="BJ336" s="14"/>
      <c r="BK336" s="14"/>
      <c r="BL336" s="15"/>
      <c r="BM336" s="14"/>
      <c r="BN336" s="14"/>
      <c r="BO336" s="15"/>
      <c r="BP336" s="14"/>
      <c r="BQ336" s="14"/>
      <c r="BR336" s="15"/>
      <c r="BS336" s="14"/>
      <c r="BT336" s="14"/>
      <c r="BU336" s="15"/>
    </row>
    <row r="337" spans="1:73" s="12" customFormat="1" x14ac:dyDescent="0.25">
      <c r="A337" s="154" t="s">
        <v>661</v>
      </c>
      <c r="B337" s="50">
        <f t="shared" si="228"/>
        <v>234.2</v>
      </c>
      <c r="C337" s="50">
        <f t="shared" si="229"/>
        <v>109.7</v>
      </c>
      <c r="D337" s="14">
        <f t="shared" si="227"/>
        <v>46.840307429547401</v>
      </c>
      <c r="E337" s="14"/>
      <c r="F337" s="14"/>
      <c r="G337" s="15"/>
      <c r="H337" s="14"/>
      <c r="I337" s="15"/>
      <c r="J337" s="15"/>
      <c r="K337" s="14"/>
      <c r="L337" s="14"/>
      <c r="M337" s="15"/>
      <c r="N337" s="14"/>
      <c r="O337" s="14"/>
      <c r="P337" s="15"/>
      <c r="Q337" s="14"/>
      <c r="R337" s="14"/>
      <c r="S337" s="15"/>
      <c r="T337" s="14"/>
      <c r="U337" s="14"/>
      <c r="V337" s="15"/>
      <c r="W337" s="14"/>
      <c r="X337" s="15"/>
      <c r="Y337" s="15"/>
      <c r="Z337" s="14"/>
      <c r="AA337" s="14"/>
      <c r="AB337" s="15"/>
      <c r="AC337" s="14"/>
      <c r="AD337" s="14"/>
      <c r="AE337" s="14"/>
      <c r="AF337" s="14"/>
      <c r="AG337" s="14"/>
      <c r="AH337" s="15"/>
      <c r="AI337" s="14"/>
      <c r="AJ337" s="14"/>
      <c r="AK337" s="15"/>
      <c r="AL337" s="14"/>
      <c r="AM337" s="14"/>
      <c r="AN337" s="15"/>
      <c r="AO337" s="14"/>
      <c r="AP337" s="14"/>
      <c r="AQ337" s="15"/>
      <c r="AR337" s="14"/>
      <c r="AS337" s="14"/>
      <c r="AT337" s="15"/>
      <c r="AU337" s="14"/>
      <c r="AV337" s="14"/>
      <c r="AW337" s="15"/>
      <c r="AX337" s="14"/>
      <c r="AY337" s="14"/>
      <c r="AZ337" s="14"/>
      <c r="BA337" s="14">
        <v>234.2</v>
      </c>
      <c r="BB337" s="14">
        <v>109.7</v>
      </c>
      <c r="BC337" s="14">
        <f t="shared" ref="BC337:BC345" si="230">BB337/BA337*100</f>
        <v>46.840307429547401</v>
      </c>
      <c r="BD337" s="14"/>
      <c r="BE337" s="14"/>
      <c r="BF337" s="15"/>
      <c r="BG337" s="14"/>
      <c r="BH337" s="14"/>
      <c r="BI337" s="15"/>
      <c r="BJ337" s="14"/>
      <c r="BK337" s="14"/>
      <c r="BL337" s="15"/>
      <c r="BM337" s="14"/>
      <c r="BN337" s="14"/>
      <c r="BO337" s="15"/>
      <c r="BP337" s="14"/>
      <c r="BQ337" s="14"/>
      <c r="BR337" s="15"/>
      <c r="BS337" s="14"/>
      <c r="BT337" s="14"/>
      <c r="BU337" s="15"/>
    </row>
    <row r="338" spans="1:73" s="12" customFormat="1" x14ac:dyDescent="0.25">
      <c r="A338" s="154" t="s">
        <v>713</v>
      </c>
      <c r="B338" s="50">
        <f t="shared" si="228"/>
        <v>234.2</v>
      </c>
      <c r="C338" s="50">
        <f t="shared" si="229"/>
        <v>0</v>
      </c>
      <c r="D338" s="14">
        <f t="shared" si="227"/>
        <v>0</v>
      </c>
      <c r="E338" s="14"/>
      <c r="F338" s="14"/>
      <c r="G338" s="15"/>
      <c r="H338" s="14"/>
      <c r="I338" s="15"/>
      <c r="J338" s="15"/>
      <c r="K338" s="14"/>
      <c r="L338" s="14"/>
      <c r="M338" s="15"/>
      <c r="N338" s="14"/>
      <c r="O338" s="14"/>
      <c r="P338" s="15"/>
      <c r="Q338" s="14"/>
      <c r="R338" s="14"/>
      <c r="S338" s="15"/>
      <c r="T338" s="14"/>
      <c r="U338" s="14"/>
      <c r="V338" s="15"/>
      <c r="W338" s="14"/>
      <c r="X338" s="15"/>
      <c r="Y338" s="15"/>
      <c r="Z338" s="14"/>
      <c r="AA338" s="14"/>
      <c r="AB338" s="15"/>
      <c r="AC338" s="14"/>
      <c r="AD338" s="14"/>
      <c r="AE338" s="14"/>
      <c r="AF338" s="14"/>
      <c r="AG338" s="14"/>
      <c r="AH338" s="15"/>
      <c r="AI338" s="14"/>
      <c r="AJ338" s="14"/>
      <c r="AK338" s="15"/>
      <c r="AL338" s="14"/>
      <c r="AM338" s="14"/>
      <c r="AN338" s="15"/>
      <c r="AO338" s="14"/>
      <c r="AP338" s="14"/>
      <c r="AQ338" s="15"/>
      <c r="AR338" s="14"/>
      <c r="AS338" s="14"/>
      <c r="AT338" s="15"/>
      <c r="AU338" s="14"/>
      <c r="AV338" s="14"/>
      <c r="AW338" s="15"/>
      <c r="AX338" s="14"/>
      <c r="AY338" s="14"/>
      <c r="AZ338" s="14"/>
      <c r="BA338" s="14">
        <v>234.2</v>
      </c>
      <c r="BB338" s="14">
        <v>0</v>
      </c>
      <c r="BC338" s="14">
        <f t="shared" si="230"/>
        <v>0</v>
      </c>
      <c r="BD338" s="14"/>
      <c r="BE338" s="14"/>
      <c r="BF338" s="15"/>
      <c r="BG338" s="14"/>
      <c r="BH338" s="14"/>
      <c r="BI338" s="15"/>
      <c r="BJ338" s="14"/>
      <c r="BK338" s="14"/>
      <c r="BL338" s="15"/>
      <c r="BM338" s="14"/>
      <c r="BN338" s="14"/>
      <c r="BO338" s="15"/>
      <c r="BP338" s="14"/>
      <c r="BQ338" s="14"/>
      <c r="BR338" s="15"/>
      <c r="BS338" s="14"/>
      <c r="BT338" s="14"/>
      <c r="BU338" s="15"/>
    </row>
    <row r="339" spans="1:73" s="12" customFormat="1" x14ac:dyDescent="0.25">
      <c r="A339" s="154" t="s">
        <v>663</v>
      </c>
      <c r="B339" s="50">
        <f t="shared" si="228"/>
        <v>234.2</v>
      </c>
      <c r="C339" s="50">
        <f t="shared" si="229"/>
        <v>83.198479999999989</v>
      </c>
      <c r="D339" s="14">
        <f t="shared" si="227"/>
        <v>35.524543125533732</v>
      </c>
      <c r="E339" s="14"/>
      <c r="F339" s="14"/>
      <c r="G339" s="15"/>
      <c r="H339" s="14"/>
      <c r="I339" s="15"/>
      <c r="J339" s="15"/>
      <c r="K339" s="14"/>
      <c r="L339" s="14"/>
      <c r="M339" s="15"/>
      <c r="N339" s="14"/>
      <c r="O339" s="14"/>
      <c r="P339" s="15"/>
      <c r="Q339" s="14"/>
      <c r="R339" s="14"/>
      <c r="S339" s="15"/>
      <c r="T339" s="14"/>
      <c r="U339" s="14"/>
      <c r="V339" s="15"/>
      <c r="W339" s="14"/>
      <c r="X339" s="15"/>
      <c r="Y339" s="15"/>
      <c r="Z339" s="14"/>
      <c r="AA339" s="14"/>
      <c r="AB339" s="15"/>
      <c r="AC339" s="14"/>
      <c r="AD339" s="14"/>
      <c r="AE339" s="14"/>
      <c r="AF339" s="14"/>
      <c r="AG339" s="14"/>
      <c r="AH339" s="15"/>
      <c r="AI339" s="14"/>
      <c r="AJ339" s="14"/>
      <c r="AK339" s="15"/>
      <c r="AL339" s="14"/>
      <c r="AM339" s="14"/>
      <c r="AN339" s="15"/>
      <c r="AO339" s="14"/>
      <c r="AP339" s="14"/>
      <c r="AQ339" s="15"/>
      <c r="AR339" s="14"/>
      <c r="AS339" s="14"/>
      <c r="AT339" s="15"/>
      <c r="AU339" s="14"/>
      <c r="AV339" s="14"/>
      <c r="AW339" s="15"/>
      <c r="AX339" s="14"/>
      <c r="AY339" s="14"/>
      <c r="AZ339" s="14"/>
      <c r="BA339" s="14">
        <v>234.2</v>
      </c>
      <c r="BB339" s="14">
        <v>83.198479999999989</v>
      </c>
      <c r="BC339" s="14">
        <f t="shared" si="230"/>
        <v>35.524543125533732</v>
      </c>
      <c r="BD339" s="14"/>
      <c r="BE339" s="14"/>
      <c r="BF339" s="15"/>
      <c r="BG339" s="14"/>
      <c r="BH339" s="14"/>
      <c r="BI339" s="15"/>
      <c r="BJ339" s="14"/>
      <c r="BK339" s="14"/>
      <c r="BL339" s="15"/>
      <c r="BM339" s="14"/>
      <c r="BN339" s="14"/>
      <c r="BO339" s="15"/>
      <c r="BP339" s="14"/>
      <c r="BQ339" s="14"/>
      <c r="BR339" s="15"/>
      <c r="BS339" s="14"/>
      <c r="BT339" s="14"/>
      <c r="BU339" s="15"/>
    </row>
    <row r="340" spans="1:73" s="12" customFormat="1" x14ac:dyDescent="0.25">
      <c r="A340" s="154" t="s">
        <v>457</v>
      </c>
      <c r="B340" s="50">
        <f t="shared" si="228"/>
        <v>234.2</v>
      </c>
      <c r="C340" s="50">
        <f t="shared" si="229"/>
        <v>87.085220000000007</v>
      </c>
      <c r="D340" s="14">
        <f t="shared" si="227"/>
        <v>37.184124679760892</v>
      </c>
      <c r="E340" s="14"/>
      <c r="F340" s="14"/>
      <c r="G340" s="15"/>
      <c r="H340" s="14"/>
      <c r="I340" s="15"/>
      <c r="J340" s="15"/>
      <c r="K340" s="14"/>
      <c r="L340" s="14"/>
      <c r="M340" s="15"/>
      <c r="N340" s="14"/>
      <c r="O340" s="14"/>
      <c r="P340" s="15"/>
      <c r="Q340" s="14"/>
      <c r="R340" s="14"/>
      <c r="S340" s="15"/>
      <c r="T340" s="14"/>
      <c r="U340" s="14"/>
      <c r="V340" s="15"/>
      <c r="W340" s="14"/>
      <c r="X340" s="15"/>
      <c r="Y340" s="15"/>
      <c r="Z340" s="14"/>
      <c r="AA340" s="14"/>
      <c r="AB340" s="15"/>
      <c r="AC340" s="14"/>
      <c r="AD340" s="14"/>
      <c r="AE340" s="14"/>
      <c r="AF340" s="14"/>
      <c r="AG340" s="14"/>
      <c r="AH340" s="15"/>
      <c r="AI340" s="14"/>
      <c r="AJ340" s="14"/>
      <c r="AK340" s="15"/>
      <c r="AL340" s="14"/>
      <c r="AM340" s="14"/>
      <c r="AN340" s="15"/>
      <c r="AO340" s="14"/>
      <c r="AP340" s="14"/>
      <c r="AQ340" s="15"/>
      <c r="AR340" s="14"/>
      <c r="AS340" s="14"/>
      <c r="AT340" s="15"/>
      <c r="AU340" s="14"/>
      <c r="AV340" s="14"/>
      <c r="AW340" s="15"/>
      <c r="AX340" s="14"/>
      <c r="AY340" s="14"/>
      <c r="AZ340" s="14"/>
      <c r="BA340" s="14">
        <v>234.2</v>
      </c>
      <c r="BB340" s="14">
        <v>87.085220000000007</v>
      </c>
      <c r="BC340" s="14">
        <f t="shared" si="230"/>
        <v>37.184124679760892</v>
      </c>
      <c r="BD340" s="14"/>
      <c r="BE340" s="14"/>
      <c r="BF340" s="15"/>
      <c r="BG340" s="14"/>
      <c r="BH340" s="14"/>
      <c r="BI340" s="15"/>
      <c r="BJ340" s="14"/>
      <c r="BK340" s="14"/>
      <c r="BL340" s="15"/>
      <c r="BM340" s="14"/>
      <c r="BN340" s="14"/>
      <c r="BO340" s="15"/>
      <c r="BP340" s="14"/>
      <c r="BQ340" s="14"/>
      <c r="BR340" s="15"/>
      <c r="BS340" s="14"/>
      <c r="BT340" s="14"/>
      <c r="BU340" s="15"/>
    </row>
    <row r="341" spans="1:73" s="12" customFormat="1" x14ac:dyDescent="0.25">
      <c r="A341" s="154" t="s">
        <v>458</v>
      </c>
      <c r="B341" s="50">
        <f t="shared" si="228"/>
        <v>234.2</v>
      </c>
      <c r="C341" s="50">
        <f t="shared" si="229"/>
        <v>44.257169999999995</v>
      </c>
      <c r="D341" s="14">
        <f t="shared" si="227"/>
        <v>18.897169086251068</v>
      </c>
      <c r="E341" s="14"/>
      <c r="F341" s="14"/>
      <c r="G341" s="15"/>
      <c r="H341" s="14"/>
      <c r="I341" s="15"/>
      <c r="J341" s="15"/>
      <c r="K341" s="14"/>
      <c r="L341" s="14"/>
      <c r="M341" s="15"/>
      <c r="N341" s="14"/>
      <c r="O341" s="14"/>
      <c r="P341" s="15"/>
      <c r="Q341" s="14"/>
      <c r="R341" s="14"/>
      <c r="S341" s="15"/>
      <c r="T341" s="14"/>
      <c r="U341" s="14"/>
      <c r="V341" s="15"/>
      <c r="W341" s="14"/>
      <c r="X341" s="15"/>
      <c r="Y341" s="15"/>
      <c r="Z341" s="14"/>
      <c r="AA341" s="14"/>
      <c r="AB341" s="15"/>
      <c r="AC341" s="14"/>
      <c r="AD341" s="14"/>
      <c r="AE341" s="14"/>
      <c r="AF341" s="14"/>
      <c r="AG341" s="14"/>
      <c r="AH341" s="15"/>
      <c r="AI341" s="14"/>
      <c r="AJ341" s="14"/>
      <c r="AK341" s="15"/>
      <c r="AL341" s="14"/>
      <c r="AM341" s="14"/>
      <c r="AN341" s="15"/>
      <c r="AO341" s="14"/>
      <c r="AP341" s="14"/>
      <c r="AQ341" s="15"/>
      <c r="AR341" s="14"/>
      <c r="AS341" s="14"/>
      <c r="AT341" s="15"/>
      <c r="AU341" s="14"/>
      <c r="AV341" s="14"/>
      <c r="AW341" s="15"/>
      <c r="AX341" s="14"/>
      <c r="AY341" s="14"/>
      <c r="AZ341" s="14"/>
      <c r="BA341" s="14">
        <v>234.2</v>
      </c>
      <c r="BB341" s="14">
        <v>44.257169999999995</v>
      </c>
      <c r="BC341" s="14">
        <f t="shared" si="230"/>
        <v>18.897169086251068</v>
      </c>
      <c r="BD341" s="14"/>
      <c r="BE341" s="14"/>
      <c r="BF341" s="15"/>
      <c r="BG341" s="14"/>
      <c r="BH341" s="14"/>
      <c r="BI341" s="15"/>
      <c r="BJ341" s="14"/>
      <c r="BK341" s="14"/>
      <c r="BL341" s="15"/>
      <c r="BM341" s="14"/>
      <c r="BN341" s="14"/>
      <c r="BO341" s="15"/>
      <c r="BP341" s="14"/>
      <c r="BQ341" s="14"/>
      <c r="BR341" s="15"/>
      <c r="BS341" s="14"/>
      <c r="BT341" s="14"/>
      <c r="BU341" s="15"/>
    </row>
    <row r="342" spans="1:73" s="12" customFormat="1" x14ac:dyDescent="0.25">
      <c r="A342" s="154" t="s">
        <v>626</v>
      </c>
      <c r="B342" s="50">
        <f t="shared" si="228"/>
        <v>234.2</v>
      </c>
      <c r="C342" s="50">
        <f t="shared" si="229"/>
        <v>93.728429999999989</v>
      </c>
      <c r="D342" s="14">
        <f t="shared" si="227"/>
        <v>40.020678906917162</v>
      </c>
      <c r="E342" s="14"/>
      <c r="F342" s="14"/>
      <c r="G342" s="15"/>
      <c r="H342" s="14"/>
      <c r="I342" s="15"/>
      <c r="J342" s="15"/>
      <c r="K342" s="14"/>
      <c r="L342" s="14"/>
      <c r="M342" s="15"/>
      <c r="N342" s="14"/>
      <c r="O342" s="14"/>
      <c r="P342" s="15"/>
      <c r="Q342" s="14"/>
      <c r="R342" s="14"/>
      <c r="S342" s="15"/>
      <c r="T342" s="14"/>
      <c r="U342" s="14"/>
      <c r="V342" s="15"/>
      <c r="W342" s="14"/>
      <c r="X342" s="15"/>
      <c r="Y342" s="15"/>
      <c r="Z342" s="14"/>
      <c r="AA342" s="14"/>
      <c r="AB342" s="15"/>
      <c r="AC342" s="14"/>
      <c r="AD342" s="14"/>
      <c r="AE342" s="14"/>
      <c r="AF342" s="14"/>
      <c r="AG342" s="14"/>
      <c r="AH342" s="15"/>
      <c r="AI342" s="14"/>
      <c r="AJ342" s="14"/>
      <c r="AK342" s="15"/>
      <c r="AL342" s="14"/>
      <c r="AM342" s="14"/>
      <c r="AN342" s="15"/>
      <c r="AO342" s="14"/>
      <c r="AP342" s="14"/>
      <c r="AQ342" s="15"/>
      <c r="AR342" s="14"/>
      <c r="AS342" s="14"/>
      <c r="AT342" s="15"/>
      <c r="AU342" s="14"/>
      <c r="AV342" s="14"/>
      <c r="AW342" s="15"/>
      <c r="AX342" s="14"/>
      <c r="AY342" s="14"/>
      <c r="AZ342" s="14"/>
      <c r="BA342" s="14">
        <v>234.2</v>
      </c>
      <c r="BB342" s="14">
        <v>93.728429999999989</v>
      </c>
      <c r="BC342" s="14">
        <f t="shared" si="230"/>
        <v>40.020678906917162</v>
      </c>
      <c r="BD342" s="14"/>
      <c r="BE342" s="14"/>
      <c r="BF342" s="15"/>
      <c r="BG342" s="14"/>
      <c r="BH342" s="14"/>
      <c r="BI342" s="15"/>
      <c r="BJ342" s="14"/>
      <c r="BK342" s="14"/>
      <c r="BL342" s="15"/>
      <c r="BM342" s="14"/>
      <c r="BN342" s="14"/>
      <c r="BO342" s="15"/>
      <c r="BP342" s="14"/>
      <c r="BQ342" s="14"/>
      <c r="BR342" s="15"/>
      <c r="BS342" s="14"/>
      <c r="BT342" s="14"/>
      <c r="BU342" s="15"/>
    </row>
    <row r="343" spans="1:73" s="12" customFormat="1" x14ac:dyDescent="0.25">
      <c r="A343" s="154" t="s">
        <v>664</v>
      </c>
      <c r="B343" s="50">
        <f t="shared" si="228"/>
        <v>234.2</v>
      </c>
      <c r="C343" s="50">
        <f t="shared" si="229"/>
        <v>86.580529999999996</v>
      </c>
      <c r="D343" s="14">
        <f t="shared" si="227"/>
        <v>36.9686293766012</v>
      </c>
      <c r="E343" s="14"/>
      <c r="F343" s="14"/>
      <c r="G343" s="15"/>
      <c r="H343" s="14"/>
      <c r="I343" s="15"/>
      <c r="J343" s="15"/>
      <c r="K343" s="14"/>
      <c r="L343" s="14"/>
      <c r="M343" s="15"/>
      <c r="N343" s="14"/>
      <c r="O343" s="14"/>
      <c r="P343" s="15"/>
      <c r="Q343" s="14"/>
      <c r="R343" s="14"/>
      <c r="S343" s="15"/>
      <c r="T343" s="14"/>
      <c r="U343" s="14"/>
      <c r="V343" s="15"/>
      <c r="W343" s="14"/>
      <c r="X343" s="15"/>
      <c r="Y343" s="15"/>
      <c r="Z343" s="14"/>
      <c r="AA343" s="14"/>
      <c r="AB343" s="15"/>
      <c r="AC343" s="14"/>
      <c r="AD343" s="14"/>
      <c r="AE343" s="14"/>
      <c r="AF343" s="14"/>
      <c r="AG343" s="14"/>
      <c r="AH343" s="15"/>
      <c r="AI343" s="14"/>
      <c r="AJ343" s="14"/>
      <c r="AK343" s="15"/>
      <c r="AL343" s="14"/>
      <c r="AM343" s="14"/>
      <c r="AN343" s="15"/>
      <c r="AO343" s="14"/>
      <c r="AP343" s="14"/>
      <c r="AQ343" s="15"/>
      <c r="AR343" s="14"/>
      <c r="AS343" s="14"/>
      <c r="AT343" s="15"/>
      <c r="AU343" s="14"/>
      <c r="AV343" s="14"/>
      <c r="AW343" s="15"/>
      <c r="AX343" s="14"/>
      <c r="AY343" s="14"/>
      <c r="AZ343" s="14"/>
      <c r="BA343" s="14">
        <v>234.2</v>
      </c>
      <c r="BB343" s="14">
        <v>86.580529999999996</v>
      </c>
      <c r="BC343" s="14">
        <f t="shared" si="230"/>
        <v>36.9686293766012</v>
      </c>
      <c r="BD343" s="14"/>
      <c r="BE343" s="14"/>
      <c r="BF343" s="15"/>
      <c r="BG343" s="14"/>
      <c r="BH343" s="14"/>
      <c r="BI343" s="15"/>
      <c r="BJ343" s="14"/>
      <c r="BK343" s="14"/>
      <c r="BL343" s="15"/>
      <c r="BM343" s="14"/>
      <c r="BN343" s="14"/>
      <c r="BO343" s="15"/>
      <c r="BP343" s="14"/>
      <c r="BQ343" s="14"/>
      <c r="BR343" s="15"/>
      <c r="BS343" s="14"/>
      <c r="BT343" s="14"/>
      <c r="BU343" s="15"/>
    </row>
    <row r="344" spans="1:73" s="12" customFormat="1" x14ac:dyDescent="0.25">
      <c r="A344" s="154" t="s">
        <v>459</v>
      </c>
      <c r="B344" s="50">
        <f t="shared" si="228"/>
        <v>234.2</v>
      </c>
      <c r="C344" s="50">
        <f t="shared" si="229"/>
        <v>84.409000000000006</v>
      </c>
      <c r="D344" s="14">
        <f t="shared" si="227"/>
        <v>36.041417591801881</v>
      </c>
      <c r="E344" s="14"/>
      <c r="F344" s="14"/>
      <c r="G344" s="15"/>
      <c r="H344" s="14"/>
      <c r="I344" s="15"/>
      <c r="J344" s="15"/>
      <c r="K344" s="14"/>
      <c r="L344" s="14"/>
      <c r="M344" s="15"/>
      <c r="N344" s="14"/>
      <c r="O344" s="14"/>
      <c r="P344" s="15"/>
      <c r="Q344" s="14"/>
      <c r="R344" s="14"/>
      <c r="S344" s="15"/>
      <c r="T344" s="14"/>
      <c r="U344" s="14"/>
      <c r="V344" s="15"/>
      <c r="W344" s="14"/>
      <c r="X344" s="15"/>
      <c r="Y344" s="15"/>
      <c r="Z344" s="14"/>
      <c r="AA344" s="14"/>
      <c r="AB344" s="15"/>
      <c r="AC344" s="14"/>
      <c r="AD344" s="14"/>
      <c r="AE344" s="14"/>
      <c r="AF344" s="14"/>
      <c r="AG344" s="14"/>
      <c r="AH344" s="15"/>
      <c r="AI344" s="14"/>
      <c r="AJ344" s="14"/>
      <c r="AK344" s="15"/>
      <c r="AL344" s="14"/>
      <c r="AM344" s="14"/>
      <c r="AN344" s="15"/>
      <c r="AO344" s="14"/>
      <c r="AP344" s="14"/>
      <c r="AQ344" s="15"/>
      <c r="AR344" s="14"/>
      <c r="AS344" s="14"/>
      <c r="AT344" s="15"/>
      <c r="AU344" s="14"/>
      <c r="AV344" s="14"/>
      <c r="AW344" s="15"/>
      <c r="AX344" s="14"/>
      <c r="AY344" s="14"/>
      <c r="AZ344" s="14"/>
      <c r="BA344" s="14">
        <v>234.2</v>
      </c>
      <c r="BB344" s="14">
        <v>84.409000000000006</v>
      </c>
      <c r="BC344" s="14">
        <f t="shared" si="230"/>
        <v>36.041417591801881</v>
      </c>
      <c r="BD344" s="14"/>
      <c r="BE344" s="14"/>
      <c r="BF344" s="15"/>
      <c r="BG344" s="14"/>
      <c r="BH344" s="14"/>
      <c r="BI344" s="15"/>
      <c r="BJ344" s="14"/>
      <c r="BK344" s="14"/>
      <c r="BL344" s="15"/>
      <c r="BM344" s="14"/>
      <c r="BN344" s="14"/>
      <c r="BO344" s="15"/>
      <c r="BP344" s="14"/>
      <c r="BQ344" s="14"/>
      <c r="BR344" s="15"/>
      <c r="BS344" s="14"/>
      <c r="BT344" s="14"/>
      <c r="BU344" s="15"/>
    </row>
    <row r="345" spans="1:73" s="28" customFormat="1" ht="31.5" x14ac:dyDescent="0.25">
      <c r="A345" s="78" t="s">
        <v>456</v>
      </c>
      <c r="B345" s="81">
        <f t="shared" si="228"/>
        <v>214605.49999999994</v>
      </c>
      <c r="C345" s="81">
        <f t="shared" si="229"/>
        <v>102215.23265000002</v>
      </c>
      <c r="D345" s="84">
        <f t="shared" ref="D345" si="231">C345/B345*100</f>
        <v>47.629363017257269</v>
      </c>
      <c r="E345" s="82">
        <f>SUM(E346:E355)</f>
        <v>920.2</v>
      </c>
      <c r="F345" s="82">
        <f t="shared" ref="F345:BN345" si="232">SUM(F346:F355)</f>
        <v>346.18200000000002</v>
      </c>
      <c r="G345" s="84">
        <f t="shared" ref="G345:G395" si="233">F345/E345*100</f>
        <v>37.620299934796783</v>
      </c>
      <c r="H345" s="82">
        <f t="shared" si="232"/>
        <v>176.9</v>
      </c>
      <c r="I345" s="84">
        <f t="shared" si="232"/>
        <v>59.117820000000002</v>
      </c>
      <c r="J345" s="84">
        <f t="shared" ref="J345:J395" si="234">I345/H345*100</f>
        <v>33.418778971170156</v>
      </c>
      <c r="K345" s="82">
        <f t="shared" si="232"/>
        <v>4151</v>
      </c>
      <c r="L345" s="82">
        <f t="shared" si="232"/>
        <v>1051.0840000000001</v>
      </c>
      <c r="M345" s="84">
        <f t="shared" ref="M345:M395" si="235">L345/K345*100</f>
        <v>25.32122380149362</v>
      </c>
      <c r="N345" s="82">
        <f t="shared" si="232"/>
        <v>47339.6</v>
      </c>
      <c r="O345" s="82">
        <f t="shared" si="232"/>
        <v>20462.37903</v>
      </c>
      <c r="P345" s="84">
        <f t="shared" si="221"/>
        <v>43.224655531521179</v>
      </c>
      <c r="Q345" s="82">
        <f t="shared" si="232"/>
        <v>414.5</v>
      </c>
      <c r="R345" s="82">
        <f t="shared" si="232"/>
        <v>0</v>
      </c>
      <c r="S345" s="84">
        <f t="shared" si="39"/>
        <v>0</v>
      </c>
      <c r="T345" s="82">
        <f t="shared" si="232"/>
        <v>3224.9</v>
      </c>
      <c r="U345" s="82">
        <f t="shared" si="232"/>
        <v>1063.2408799999998</v>
      </c>
      <c r="V345" s="84">
        <f t="shared" ref="V345:V395" si="236">U345/T345*100</f>
        <v>32.969731774628663</v>
      </c>
      <c r="W345" s="82">
        <f t="shared" si="232"/>
        <v>161.6</v>
      </c>
      <c r="X345" s="84">
        <f t="shared" si="232"/>
        <v>63.52975</v>
      </c>
      <c r="Y345" s="84">
        <f t="shared" ref="Y345:Y395" si="237">X345/W345*100</f>
        <v>39.31296410891089</v>
      </c>
      <c r="Z345" s="82">
        <f t="shared" si="232"/>
        <v>138689.60000000001</v>
      </c>
      <c r="AA345" s="82">
        <f t="shared" si="232"/>
        <v>69545.815450000009</v>
      </c>
      <c r="AB345" s="84">
        <f t="shared" ref="AB345:AB395" si="238">AA345/Z345*100</f>
        <v>50.144939094207494</v>
      </c>
      <c r="AC345" s="82">
        <f t="shared" si="232"/>
        <v>620.5</v>
      </c>
      <c r="AD345" s="82">
        <f t="shared" si="232"/>
        <v>250.09972999999999</v>
      </c>
      <c r="AE345" s="82">
        <f t="shared" ref="AE345:AE395" si="239">AD345/AC345*100</f>
        <v>40.306161160354556</v>
      </c>
      <c r="AF345" s="82">
        <f t="shared" si="232"/>
        <v>0</v>
      </c>
      <c r="AG345" s="82">
        <f t="shared" si="232"/>
        <v>0</v>
      </c>
      <c r="AH345" s="84"/>
      <c r="AI345" s="82">
        <f t="shared" si="232"/>
        <v>310.3</v>
      </c>
      <c r="AJ345" s="82">
        <f t="shared" si="232"/>
        <v>153.3895</v>
      </c>
      <c r="AK345" s="84">
        <f t="shared" ref="AK345:AK395" si="240">AJ345/AI345*100</f>
        <v>49.4326458266194</v>
      </c>
      <c r="AL345" s="82">
        <f t="shared" si="232"/>
        <v>2552.1999999999998</v>
      </c>
      <c r="AM345" s="82">
        <f t="shared" si="232"/>
        <v>1333.1176799999998</v>
      </c>
      <c r="AN345" s="84">
        <f t="shared" ref="AN345:AN395" si="241">AM345/AL345*100</f>
        <v>52.234060026643682</v>
      </c>
      <c r="AO345" s="82">
        <f t="shared" si="232"/>
        <v>310.3</v>
      </c>
      <c r="AP345" s="82">
        <f t="shared" si="232"/>
        <v>133.65841</v>
      </c>
      <c r="AQ345" s="84">
        <f t="shared" ref="AQ345:AQ395" si="242">AP345/AO345*100</f>
        <v>43.073931679020298</v>
      </c>
      <c r="AR345" s="82">
        <f t="shared" si="232"/>
        <v>310.3</v>
      </c>
      <c r="AS345" s="82">
        <f t="shared" si="232"/>
        <v>140.78877</v>
      </c>
      <c r="AT345" s="84">
        <f t="shared" ref="AT345:AT373" si="243">AS345/AR345*100</f>
        <v>45.371824041250406</v>
      </c>
      <c r="AU345" s="82">
        <f t="shared" si="232"/>
        <v>1333.4</v>
      </c>
      <c r="AV345" s="82">
        <f t="shared" si="232"/>
        <v>666.6</v>
      </c>
      <c r="AW345" s="84">
        <f t="shared" ref="AW345:AW395" si="244">AV345/AU345*100</f>
        <v>49.992500374981248</v>
      </c>
      <c r="AX345" s="82">
        <f t="shared" si="232"/>
        <v>0</v>
      </c>
      <c r="AY345" s="82">
        <f t="shared" si="232"/>
        <v>0</v>
      </c>
      <c r="AZ345" s="82">
        <f t="shared" si="232"/>
        <v>0</v>
      </c>
      <c r="BA345" s="82">
        <f t="shared" si="232"/>
        <v>1686.3000000000002</v>
      </c>
      <c r="BB345" s="82">
        <f t="shared" si="232"/>
        <v>656.93071000000009</v>
      </c>
      <c r="BC345" s="82">
        <f t="shared" si="230"/>
        <v>38.956929965012158</v>
      </c>
      <c r="BD345" s="82">
        <f t="shared" si="232"/>
        <v>310.3</v>
      </c>
      <c r="BE345" s="82">
        <f t="shared" si="232"/>
        <v>147.67649</v>
      </c>
      <c r="BF345" s="84">
        <f t="shared" ref="BF345:BF387" si="245">BE345/BD345*100</f>
        <v>47.591521108604574</v>
      </c>
      <c r="BG345" s="82">
        <f t="shared" si="232"/>
        <v>310.3</v>
      </c>
      <c r="BH345" s="82">
        <f t="shared" si="232"/>
        <v>131.48613</v>
      </c>
      <c r="BI345" s="84">
        <f t="shared" ref="BI345:BI395" si="246">BH345/BG345*100</f>
        <v>42.373873670641316</v>
      </c>
      <c r="BJ345" s="82">
        <f t="shared" si="232"/>
        <v>11693.6</v>
      </c>
      <c r="BK345" s="82">
        <f t="shared" si="232"/>
        <v>5972.1442999999999</v>
      </c>
      <c r="BL345" s="84">
        <f t="shared" si="31"/>
        <v>51.071905144694526</v>
      </c>
      <c r="BM345" s="82">
        <f t="shared" si="232"/>
        <v>89.7</v>
      </c>
      <c r="BN345" s="82">
        <f t="shared" si="232"/>
        <v>37.991999999999997</v>
      </c>
      <c r="BO345" s="84">
        <f t="shared" ref="BO345:BO386" si="247">BN345/BM345*100</f>
        <v>42.354515050167215</v>
      </c>
      <c r="BP345" s="82"/>
      <c r="BQ345" s="82"/>
      <c r="BR345" s="84"/>
      <c r="BS345" s="82"/>
      <c r="BT345" s="82"/>
      <c r="BU345" s="84"/>
    </row>
    <row r="346" spans="1:73" s="12" customFormat="1" x14ac:dyDescent="0.25">
      <c r="A346" s="153" t="s">
        <v>387</v>
      </c>
      <c r="B346" s="50">
        <f t="shared" si="228"/>
        <v>212919.19999999995</v>
      </c>
      <c r="C346" s="50">
        <f t="shared" si="229"/>
        <v>101558.30194000002</v>
      </c>
      <c r="D346" s="15">
        <f t="shared" si="0"/>
        <v>47.698047869802274</v>
      </c>
      <c r="E346" s="15">
        <v>920.2</v>
      </c>
      <c r="F346" s="15">
        <v>346.18200000000002</v>
      </c>
      <c r="G346" s="15">
        <f t="shared" si="233"/>
        <v>37.620299934796783</v>
      </c>
      <c r="H346" s="15">
        <v>176.9</v>
      </c>
      <c r="I346" s="15">
        <v>59.117820000000002</v>
      </c>
      <c r="J346" s="15">
        <f t="shared" si="234"/>
        <v>33.418778971170156</v>
      </c>
      <c r="K346" s="15">
        <v>4151</v>
      </c>
      <c r="L346" s="15">
        <v>1051.0840000000001</v>
      </c>
      <c r="M346" s="15">
        <f t="shared" si="235"/>
        <v>25.32122380149362</v>
      </c>
      <c r="N346" s="15">
        <v>47339.6</v>
      </c>
      <c r="O346" s="15">
        <v>20462.37903</v>
      </c>
      <c r="P346" s="15">
        <f t="shared" si="221"/>
        <v>43.224655531521179</v>
      </c>
      <c r="Q346" s="15">
        <v>414.5</v>
      </c>
      <c r="R346" s="15"/>
      <c r="S346" s="15">
        <f t="shared" si="39"/>
        <v>0</v>
      </c>
      <c r="T346" s="15">
        <v>3224.9</v>
      </c>
      <c r="U346" s="15">
        <v>1063.2408799999998</v>
      </c>
      <c r="V346" s="15">
        <f t="shared" si="236"/>
        <v>32.969731774628663</v>
      </c>
      <c r="W346" s="15">
        <v>161.6</v>
      </c>
      <c r="X346" s="15">
        <v>63.52975</v>
      </c>
      <c r="Y346" s="15">
        <f t="shared" si="237"/>
        <v>39.31296410891089</v>
      </c>
      <c r="Z346" s="15">
        <v>138689.60000000001</v>
      </c>
      <c r="AA346" s="15">
        <v>69545.815450000009</v>
      </c>
      <c r="AB346" s="15">
        <f t="shared" si="238"/>
        <v>50.144939094207494</v>
      </c>
      <c r="AC346" s="15">
        <v>620.5</v>
      </c>
      <c r="AD346" s="15">
        <v>250.09972999999999</v>
      </c>
      <c r="AE346" s="14">
        <f t="shared" si="239"/>
        <v>40.306161160354556</v>
      </c>
      <c r="AF346" s="15"/>
      <c r="AG346" s="15"/>
      <c r="AH346" s="15"/>
      <c r="AI346" s="15">
        <v>310.3</v>
      </c>
      <c r="AJ346" s="15">
        <v>153.3895</v>
      </c>
      <c r="AK346" s="15">
        <f t="shared" si="240"/>
        <v>49.4326458266194</v>
      </c>
      <c r="AL346" s="15">
        <v>2552.1999999999998</v>
      </c>
      <c r="AM346" s="15">
        <v>1333.1176799999998</v>
      </c>
      <c r="AN346" s="15">
        <f t="shared" si="241"/>
        <v>52.234060026643682</v>
      </c>
      <c r="AO346" s="15">
        <v>310.3</v>
      </c>
      <c r="AP346" s="15">
        <v>133.65841</v>
      </c>
      <c r="AQ346" s="15">
        <f t="shared" si="242"/>
        <v>43.073931679020298</v>
      </c>
      <c r="AR346" s="15">
        <v>310.3</v>
      </c>
      <c r="AS346" s="15">
        <v>140.78877</v>
      </c>
      <c r="AT346" s="15">
        <f t="shared" si="243"/>
        <v>45.371824041250406</v>
      </c>
      <c r="AU346" s="15">
        <v>1333.4</v>
      </c>
      <c r="AV346" s="15">
        <v>666.6</v>
      </c>
      <c r="AW346" s="15">
        <f t="shared" si="244"/>
        <v>49.992500374981248</v>
      </c>
      <c r="AX346" s="15">
        <v>0</v>
      </c>
      <c r="AY346" s="15">
        <v>0</v>
      </c>
      <c r="AZ346" s="15"/>
      <c r="BA346" s="15"/>
      <c r="BB346" s="15"/>
      <c r="BC346" s="14"/>
      <c r="BD346" s="15">
        <v>310.3</v>
      </c>
      <c r="BE346" s="15">
        <v>147.67649</v>
      </c>
      <c r="BF346" s="15">
        <f t="shared" si="245"/>
        <v>47.591521108604574</v>
      </c>
      <c r="BG346" s="15">
        <v>310.3</v>
      </c>
      <c r="BH346" s="15">
        <v>131.48613</v>
      </c>
      <c r="BI346" s="15">
        <f t="shared" si="246"/>
        <v>42.373873670641316</v>
      </c>
      <c r="BJ346" s="15">
        <v>11693.6</v>
      </c>
      <c r="BK346" s="15">
        <v>5972.1442999999999</v>
      </c>
      <c r="BL346" s="15">
        <f t="shared" si="31"/>
        <v>51.071905144694526</v>
      </c>
      <c r="BM346" s="15">
        <v>89.7</v>
      </c>
      <c r="BN346" s="15">
        <v>37.991999999999997</v>
      </c>
      <c r="BO346" s="15">
        <f t="shared" si="247"/>
        <v>42.354515050167215</v>
      </c>
      <c r="BP346" s="15"/>
      <c r="BQ346" s="15"/>
      <c r="BR346" s="15"/>
      <c r="BS346" s="15"/>
      <c r="BT346" s="15"/>
      <c r="BU346" s="15"/>
    </row>
    <row r="347" spans="1:73" s="12" customFormat="1" x14ac:dyDescent="0.25">
      <c r="A347" s="154" t="s">
        <v>665</v>
      </c>
      <c r="B347" s="50">
        <f t="shared" si="228"/>
        <v>234.2</v>
      </c>
      <c r="C347" s="50">
        <f t="shared" si="229"/>
        <v>107.89300999999999</v>
      </c>
      <c r="D347" s="14">
        <f t="shared" ref="D347:D354" si="248">C347/B347*100</f>
        <v>46.068748932536288</v>
      </c>
      <c r="E347" s="14"/>
      <c r="F347" s="14"/>
      <c r="G347" s="15"/>
      <c r="H347" s="14"/>
      <c r="I347" s="14"/>
      <c r="J347" s="15"/>
      <c r="K347" s="14"/>
      <c r="L347" s="15"/>
      <c r="M347" s="15"/>
      <c r="N347" s="15"/>
      <c r="O347" s="15"/>
      <c r="P347" s="15"/>
      <c r="Q347" s="14"/>
      <c r="R347" s="14"/>
      <c r="S347" s="14"/>
      <c r="T347" s="14"/>
      <c r="U347" s="14"/>
      <c r="V347" s="15"/>
      <c r="W347" s="14"/>
      <c r="X347" s="14"/>
      <c r="Y347" s="15"/>
      <c r="Z347" s="15"/>
      <c r="AA347" s="15"/>
      <c r="AB347" s="15"/>
      <c r="AC347" s="14"/>
      <c r="AD347" s="15"/>
      <c r="AE347" s="14"/>
      <c r="AF347" s="14"/>
      <c r="AG347" s="14"/>
      <c r="AH347" s="15"/>
      <c r="AI347" s="14"/>
      <c r="AJ347" s="14"/>
      <c r="AK347" s="15"/>
      <c r="AL347" s="14"/>
      <c r="AM347" s="14"/>
      <c r="AN347" s="15"/>
      <c r="AO347" s="14"/>
      <c r="AP347" s="14"/>
      <c r="AQ347" s="15"/>
      <c r="AR347" s="14"/>
      <c r="AS347" s="14"/>
      <c r="AT347" s="15"/>
      <c r="AU347" s="14"/>
      <c r="AV347" s="14"/>
      <c r="AW347" s="15"/>
      <c r="AX347" s="14"/>
      <c r="AY347" s="14"/>
      <c r="AZ347" s="14"/>
      <c r="BA347" s="14">
        <v>234.2</v>
      </c>
      <c r="BB347" s="14">
        <v>107.89300999999999</v>
      </c>
      <c r="BC347" s="14">
        <f>BB347/BA347*100</f>
        <v>46.068748932536288</v>
      </c>
      <c r="BD347" s="14"/>
      <c r="BE347" s="14"/>
      <c r="BF347" s="15"/>
      <c r="BG347" s="14"/>
      <c r="BH347" s="14"/>
      <c r="BI347" s="15"/>
      <c r="BJ347" s="14"/>
      <c r="BK347" s="14"/>
      <c r="BL347" s="14"/>
      <c r="BM347" s="14"/>
      <c r="BN347" s="14"/>
      <c r="BO347" s="15"/>
      <c r="BP347" s="14"/>
      <c r="BQ347" s="14"/>
      <c r="BR347" s="15"/>
      <c r="BS347" s="14"/>
      <c r="BT347" s="14"/>
      <c r="BU347" s="15"/>
    </row>
    <row r="348" spans="1:73" s="12" customFormat="1" x14ac:dyDescent="0.25">
      <c r="A348" s="154" t="s">
        <v>714</v>
      </c>
      <c r="B348" s="50">
        <f t="shared" si="228"/>
        <v>0</v>
      </c>
      <c r="C348" s="50">
        <f t="shared" si="229"/>
        <v>0</v>
      </c>
      <c r="D348" s="14"/>
      <c r="E348" s="14"/>
      <c r="F348" s="14"/>
      <c r="G348" s="15"/>
      <c r="H348" s="14"/>
      <c r="I348" s="14"/>
      <c r="J348" s="15"/>
      <c r="K348" s="14"/>
      <c r="L348" s="15"/>
      <c r="M348" s="15"/>
      <c r="N348" s="15"/>
      <c r="O348" s="15"/>
      <c r="P348" s="15"/>
      <c r="Q348" s="14"/>
      <c r="R348" s="14"/>
      <c r="S348" s="14"/>
      <c r="T348" s="14"/>
      <c r="U348" s="14"/>
      <c r="V348" s="15"/>
      <c r="W348" s="14"/>
      <c r="X348" s="14"/>
      <c r="Y348" s="15"/>
      <c r="Z348" s="15"/>
      <c r="AA348" s="15"/>
      <c r="AB348" s="15"/>
      <c r="AC348" s="14"/>
      <c r="AD348" s="14"/>
      <c r="AE348" s="14"/>
      <c r="AF348" s="14"/>
      <c r="AG348" s="14"/>
      <c r="AH348" s="15"/>
      <c r="AI348" s="14"/>
      <c r="AJ348" s="14"/>
      <c r="AK348" s="15"/>
      <c r="AL348" s="14"/>
      <c r="AM348" s="14"/>
      <c r="AN348" s="15"/>
      <c r="AO348" s="14"/>
      <c r="AP348" s="14"/>
      <c r="AQ348" s="15"/>
      <c r="AR348" s="14"/>
      <c r="AS348" s="14"/>
      <c r="AT348" s="15"/>
      <c r="AU348" s="14"/>
      <c r="AV348" s="14"/>
      <c r="AW348" s="15"/>
      <c r="AX348" s="14"/>
      <c r="AY348" s="14"/>
      <c r="AZ348" s="14"/>
      <c r="BA348" s="14"/>
      <c r="BB348" s="14"/>
      <c r="BC348" s="14"/>
      <c r="BD348" s="14"/>
      <c r="BE348" s="14"/>
      <c r="BF348" s="15"/>
      <c r="BG348" s="14"/>
      <c r="BH348" s="14"/>
      <c r="BI348" s="15"/>
      <c r="BJ348" s="14"/>
      <c r="BK348" s="14"/>
      <c r="BL348" s="14"/>
      <c r="BM348" s="14"/>
      <c r="BN348" s="14"/>
      <c r="BO348" s="15"/>
      <c r="BP348" s="14"/>
      <c r="BQ348" s="14"/>
      <c r="BR348" s="15"/>
      <c r="BS348" s="14"/>
      <c r="BT348" s="14"/>
      <c r="BU348" s="15"/>
    </row>
    <row r="349" spans="1:73" s="12" customFormat="1" x14ac:dyDescent="0.25">
      <c r="A349" s="154" t="s">
        <v>666</v>
      </c>
      <c r="B349" s="50">
        <f t="shared" si="228"/>
        <v>93.7</v>
      </c>
      <c r="C349" s="50">
        <f t="shared" si="229"/>
        <v>39.285299999999999</v>
      </c>
      <c r="D349" s="14">
        <f t="shared" si="248"/>
        <v>41.926680896478118</v>
      </c>
      <c r="E349" s="14"/>
      <c r="F349" s="14"/>
      <c r="G349" s="15"/>
      <c r="H349" s="14"/>
      <c r="I349" s="14"/>
      <c r="J349" s="15"/>
      <c r="K349" s="14"/>
      <c r="L349" s="15"/>
      <c r="M349" s="15"/>
      <c r="N349" s="15"/>
      <c r="O349" s="15"/>
      <c r="P349" s="15"/>
      <c r="Q349" s="14"/>
      <c r="R349" s="14"/>
      <c r="S349" s="14"/>
      <c r="T349" s="14"/>
      <c r="U349" s="14"/>
      <c r="V349" s="15"/>
      <c r="W349" s="14"/>
      <c r="X349" s="14"/>
      <c r="Y349" s="15"/>
      <c r="Z349" s="15"/>
      <c r="AA349" s="15"/>
      <c r="AB349" s="15"/>
      <c r="AC349" s="14"/>
      <c r="AD349" s="14"/>
      <c r="AE349" s="14"/>
      <c r="AF349" s="14"/>
      <c r="AG349" s="14"/>
      <c r="AH349" s="15"/>
      <c r="AI349" s="14"/>
      <c r="AJ349" s="14"/>
      <c r="AK349" s="15"/>
      <c r="AL349" s="14"/>
      <c r="AM349" s="14"/>
      <c r="AN349" s="15"/>
      <c r="AO349" s="14"/>
      <c r="AP349" s="14"/>
      <c r="AQ349" s="15"/>
      <c r="AR349" s="14"/>
      <c r="AS349" s="14"/>
      <c r="AT349" s="15"/>
      <c r="AU349" s="14"/>
      <c r="AV349" s="14"/>
      <c r="AW349" s="15"/>
      <c r="AX349" s="14"/>
      <c r="AY349" s="14"/>
      <c r="AZ349" s="14"/>
      <c r="BA349" s="14">
        <v>93.7</v>
      </c>
      <c r="BB349" s="14">
        <v>39.285299999999999</v>
      </c>
      <c r="BC349" s="14">
        <f>BB349/BA349*100</f>
        <v>41.926680896478118</v>
      </c>
      <c r="BD349" s="14"/>
      <c r="BE349" s="14"/>
      <c r="BF349" s="15"/>
      <c r="BG349" s="14"/>
      <c r="BH349" s="14"/>
      <c r="BI349" s="15"/>
      <c r="BJ349" s="14"/>
      <c r="BK349" s="14"/>
      <c r="BL349" s="14"/>
      <c r="BM349" s="14"/>
      <c r="BN349" s="14"/>
      <c r="BO349" s="15"/>
      <c r="BP349" s="14"/>
      <c r="BQ349" s="14"/>
      <c r="BR349" s="15"/>
      <c r="BS349" s="14"/>
      <c r="BT349" s="14"/>
      <c r="BU349" s="15"/>
    </row>
    <row r="350" spans="1:73" s="12" customFormat="1" x14ac:dyDescent="0.25">
      <c r="A350" s="154" t="s">
        <v>667</v>
      </c>
      <c r="B350" s="50">
        <f t="shared" si="228"/>
        <v>93.7</v>
      </c>
      <c r="C350" s="50">
        <f t="shared" si="229"/>
        <v>39.010769999999994</v>
      </c>
      <c r="D350" s="14">
        <f t="shared" si="248"/>
        <v>41.633692636072567</v>
      </c>
      <c r="E350" s="14"/>
      <c r="F350" s="14"/>
      <c r="G350" s="15"/>
      <c r="H350" s="14"/>
      <c r="I350" s="14"/>
      <c r="J350" s="15"/>
      <c r="K350" s="14"/>
      <c r="L350" s="15"/>
      <c r="M350" s="15"/>
      <c r="N350" s="15"/>
      <c r="O350" s="15"/>
      <c r="P350" s="15"/>
      <c r="Q350" s="14"/>
      <c r="R350" s="14"/>
      <c r="S350" s="14"/>
      <c r="T350" s="14"/>
      <c r="U350" s="14"/>
      <c r="V350" s="15"/>
      <c r="W350" s="14"/>
      <c r="X350" s="14"/>
      <c r="Y350" s="15"/>
      <c r="Z350" s="15"/>
      <c r="AA350" s="15"/>
      <c r="AB350" s="15"/>
      <c r="AC350" s="14"/>
      <c r="AD350" s="14"/>
      <c r="AE350" s="14"/>
      <c r="AF350" s="14"/>
      <c r="AG350" s="14"/>
      <c r="AH350" s="15"/>
      <c r="AI350" s="14"/>
      <c r="AJ350" s="14"/>
      <c r="AK350" s="15"/>
      <c r="AL350" s="14"/>
      <c r="AM350" s="14"/>
      <c r="AN350" s="15"/>
      <c r="AO350" s="14"/>
      <c r="AP350" s="14"/>
      <c r="AQ350" s="15"/>
      <c r="AR350" s="14"/>
      <c r="AS350" s="14"/>
      <c r="AT350" s="15"/>
      <c r="AU350" s="14"/>
      <c r="AV350" s="14"/>
      <c r="AW350" s="15"/>
      <c r="AX350" s="14"/>
      <c r="AY350" s="14"/>
      <c r="AZ350" s="14"/>
      <c r="BA350" s="14">
        <v>93.7</v>
      </c>
      <c r="BB350" s="14">
        <v>39.010769999999994</v>
      </c>
      <c r="BC350" s="14">
        <f>BB350/BA350*100</f>
        <v>41.633692636072567</v>
      </c>
      <c r="BD350" s="14"/>
      <c r="BE350" s="14"/>
      <c r="BF350" s="15"/>
      <c r="BG350" s="14"/>
      <c r="BH350" s="14"/>
      <c r="BI350" s="15"/>
      <c r="BJ350" s="14"/>
      <c r="BK350" s="14"/>
      <c r="BL350" s="14"/>
      <c r="BM350" s="14"/>
      <c r="BN350" s="14"/>
      <c r="BO350" s="15"/>
      <c r="BP350" s="14"/>
      <c r="BQ350" s="14"/>
      <c r="BR350" s="15"/>
      <c r="BS350" s="14"/>
      <c r="BT350" s="14"/>
      <c r="BU350" s="15"/>
    </row>
    <row r="351" spans="1:73" s="12" customFormat="1" x14ac:dyDescent="0.25">
      <c r="A351" s="154" t="s">
        <v>715</v>
      </c>
      <c r="B351" s="50">
        <f t="shared" si="228"/>
        <v>0</v>
      </c>
      <c r="C351" s="50">
        <f t="shared" si="229"/>
        <v>0</v>
      </c>
      <c r="D351" s="14"/>
      <c r="E351" s="14"/>
      <c r="F351" s="14"/>
      <c r="G351" s="15"/>
      <c r="H351" s="14"/>
      <c r="I351" s="14"/>
      <c r="J351" s="15"/>
      <c r="K351" s="14"/>
      <c r="L351" s="15"/>
      <c r="M351" s="15"/>
      <c r="N351" s="15"/>
      <c r="O351" s="15"/>
      <c r="P351" s="15"/>
      <c r="Q351" s="14"/>
      <c r="R351" s="14"/>
      <c r="S351" s="14"/>
      <c r="T351" s="14"/>
      <c r="U351" s="14"/>
      <c r="V351" s="15"/>
      <c r="W351" s="14"/>
      <c r="X351" s="14"/>
      <c r="Y351" s="15"/>
      <c r="Z351" s="15"/>
      <c r="AA351" s="15"/>
      <c r="AB351" s="15"/>
      <c r="AC351" s="14"/>
      <c r="AD351" s="14"/>
      <c r="AE351" s="14"/>
      <c r="AF351" s="14"/>
      <c r="AG351" s="14"/>
      <c r="AH351" s="15"/>
      <c r="AI351" s="14"/>
      <c r="AJ351" s="14"/>
      <c r="AK351" s="15"/>
      <c r="AL351" s="14"/>
      <c r="AM351" s="14"/>
      <c r="AN351" s="15"/>
      <c r="AO351" s="14"/>
      <c r="AP351" s="14"/>
      <c r="AQ351" s="15"/>
      <c r="AR351" s="14"/>
      <c r="AS351" s="14"/>
      <c r="AT351" s="15"/>
      <c r="AU351" s="14"/>
      <c r="AV351" s="14"/>
      <c r="AW351" s="15"/>
      <c r="AX351" s="14"/>
      <c r="AY351" s="14"/>
      <c r="AZ351" s="14"/>
      <c r="BA351" s="14"/>
      <c r="BB351" s="14"/>
      <c r="BC351" s="14"/>
      <c r="BD351" s="14"/>
      <c r="BE351" s="14"/>
      <c r="BF351" s="15"/>
      <c r="BG351" s="14"/>
      <c r="BH351" s="14"/>
      <c r="BI351" s="15"/>
      <c r="BJ351" s="14"/>
      <c r="BK351" s="14"/>
      <c r="BL351" s="14"/>
      <c r="BM351" s="14"/>
      <c r="BN351" s="14"/>
      <c r="BO351" s="15"/>
      <c r="BP351" s="14"/>
      <c r="BQ351" s="14"/>
      <c r="BR351" s="15"/>
      <c r="BS351" s="14"/>
      <c r="BT351" s="14"/>
      <c r="BU351" s="15"/>
    </row>
    <row r="352" spans="1:73" s="12" customFormat="1" x14ac:dyDescent="0.25">
      <c r="A352" s="154" t="s">
        <v>453</v>
      </c>
      <c r="B352" s="50">
        <f t="shared" si="228"/>
        <v>234.2</v>
      </c>
      <c r="C352" s="50">
        <f t="shared" si="229"/>
        <v>94.824960000000004</v>
      </c>
      <c r="D352" s="14">
        <f t="shared" si="248"/>
        <v>40.488881298035871</v>
      </c>
      <c r="E352" s="14"/>
      <c r="F352" s="14"/>
      <c r="G352" s="15"/>
      <c r="H352" s="14"/>
      <c r="I352" s="14"/>
      <c r="J352" s="15"/>
      <c r="K352" s="14"/>
      <c r="L352" s="15"/>
      <c r="M352" s="15"/>
      <c r="N352" s="15"/>
      <c r="O352" s="15"/>
      <c r="P352" s="15"/>
      <c r="Q352" s="14"/>
      <c r="R352" s="14"/>
      <c r="S352" s="14"/>
      <c r="T352" s="14"/>
      <c r="U352" s="14"/>
      <c r="V352" s="15"/>
      <c r="W352" s="14"/>
      <c r="X352" s="14"/>
      <c r="Y352" s="15"/>
      <c r="Z352" s="15"/>
      <c r="AA352" s="15"/>
      <c r="AB352" s="15"/>
      <c r="AC352" s="14"/>
      <c r="AD352" s="14"/>
      <c r="AE352" s="14"/>
      <c r="AF352" s="14"/>
      <c r="AG352" s="14"/>
      <c r="AH352" s="15"/>
      <c r="AI352" s="14"/>
      <c r="AJ352" s="14"/>
      <c r="AK352" s="15"/>
      <c r="AL352" s="14"/>
      <c r="AM352" s="14"/>
      <c r="AN352" s="15"/>
      <c r="AO352" s="14"/>
      <c r="AP352" s="14"/>
      <c r="AQ352" s="15"/>
      <c r="AR352" s="14"/>
      <c r="AS352" s="14"/>
      <c r="AT352" s="15"/>
      <c r="AU352" s="14"/>
      <c r="AV352" s="14"/>
      <c r="AW352" s="15"/>
      <c r="AX352" s="14"/>
      <c r="AY352" s="14"/>
      <c r="AZ352" s="14"/>
      <c r="BA352" s="14">
        <v>234.2</v>
      </c>
      <c r="BB352" s="14">
        <v>94.824960000000004</v>
      </c>
      <c r="BC352" s="14">
        <f>BB352/BA352*100</f>
        <v>40.488881298035871</v>
      </c>
      <c r="BD352" s="14"/>
      <c r="BE352" s="14"/>
      <c r="BF352" s="15"/>
      <c r="BG352" s="14"/>
      <c r="BH352" s="14"/>
      <c r="BI352" s="15"/>
      <c r="BJ352" s="14"/>
      <c r="BK352" s="14"/>
      <c r="BL352" s="14"/>
      <c r="BM352" s="14"/>
      <c r="BN352" s="14"/>
      <c r="BO352" s="15"/>
      <c r="BP352" s="14"/>
      <c r="BQ352" s="14"/>
      <c r="BR352" s="15"/>
      <c r="BS352" s="14"/>
      <c r="BT352" s="14"/>
      <c r="BU352" s="15"/>
    </row>
    <row r="353" spans="1:73" s="12" customFormat="1" x14ac:dyDescent="0.25">
      <c r="A353" s="154" t="s">
        <v>452</v>
      </c>
      <c r="B353" s="50">
        <f t="shared" si="228"/>
        <v>93.7</v>
      </c>
      <c r="C353" s="50">
        <f t="shared" si="229"/>
        <v>33.28998</v>
      </c>
      <c r="D353" s="14">
        <f t="shared" si="248"/>
        <v>35.528260405549631</v>
      </c>
      <c r="E353" s="14"/>
      <c r="F353" s="14"/>
      <c r="G353" s="15"/>
      <c r="H353" s="14"/>
      <c r="I353" s="14"/>
      <c r="J353" s="15"/>
      <c r="K353" s="14"/>
      <c r="L353" s="15"/>
      <c r="M353" s="15"/>
      <c r="N353" s="15"/>
      <c r="O353" s="15"/>
      <c r="P353" s="15"/>
      <c r="Q353" s="14"/>
      <c r="R353" s="14"/>
      <c r="S353" s="14"/>
      <c r="T353" s="14"/>
      <c r="U353" s="14"/>
      <c r="V353" s="15"/>
      <c r="W353" s="14"/>
      <c r="X353" s="14"/>
      <c r="Y353" s="15"/>
      <c r="Z353" s="15"/>
      <c r="AA353" s="15"/>
      <c r="AB353" s="15"/>
      <c r="AC353" s="14"/>
      <c r="AD353" s="14"/>
      <c r="AE353" s="14"/>
      <c r="AF353" s="14"/>
      <c r="AG353" s="14"/>
      <c r="AH353" s="15"/>
      <c r="AI353" s="14"/>
      <c r="AJ353" s="14"/>
      <c r="AK353" s="15"/>
      <c r="AL353" s="14"/>
      <c r="AM353" s="14"/>
      <c r="AN353" s="15"/>
      <c r="AO353" s="14"/>
      <c r="AP353" s="14"/>
      <c r="AQ353" s="15"/>
      <c r="AR353" s="14"/>
      <c r="AS353" s="14"/>
      <c r="AT353" s="15"/>
      <c r="AU353" s="14"/>
      <c r="AV353" s="14"/>
      <c r="AW353" s="15"/>
      <c r="AX353" s="14"/>
      <c r="AY353" s="14"/>
      <c r="AZ353" s="14"/>
      <c r="BA353" s="14">
        <v>93.7</v>
      </c>
      <c r="BB353" s="14">
        <v>33.28998</v>
      </c>
      <c r="BC353" s="14">
        <f>BB353/BA353*100</f>
        <v>35.528260405549631</v>
      </c>
      <c r="BD353" s="14"/>
      <c r="BE353" s="14"/>
      <c r="BF353" s="15"/>
      <c r="BG353" s="14"/>
      <c r="BH353" s="14"/>
      <c r="BI353" s="15"/>
      <c r="BJ353" s="14"/>
      <c r="BK353" s="14"/>
      <c r="BL353" s="14"/>
      <c r="BM353" s="14"/>
      <c r="BN353" s="14"/>
      <c r="BO353" s="15"/>
      <c r="BP353" s="14"/>
      <c r="BQ353" s="14"/>
      <c r="BR353" s="15"/>
      <c r="BS353" s="14"/>
      <c r="BT353" s="14"/>
      <c r="BU353" s="15"/>
    </row>
    <row r="354" spans="1:73" s="12" customFormat="1" x14ac:dyDescent="0.25">
      <c r="A354" s="154" t="s">
        <v>455</v>
      </c>
      <c r="B354" s="50">
        <f t="shared" si="228"/>
        <v>234.2</v>
      </c>
      <c r="C354" s="50">
        <f t="shared" si="229"/>
        <v>93.159089999999992</v>
      </c>
      <c r="D354" s="14">
        <f t="shared" si="248"/>
        <v>39.777578992314261</v>
      </c>
      <c r="E354" s="14"/>
      <c r="F354" s="14"/>
      <c r="G354" s="15"/>
      <c r="H354" s="14"/>
      <c r="I354" s="14"/>
      <c r="J354" s="15"/>
      <c r="K354" s="14"/>
      <c r="L354" s="15"/>
      <c r="M354" s="15"/>
      <c r="N354" s="15"/>
      <c r="O354" s="15"/>
      <c r="P354" s="15"/>
      <c r="Q354" s="14"/>
      <c r="R354" s="14"/>
      <c r="S354" s="14"/>
      <c r="T354" s="14"/>
      <c r="U354" s="14"/>
      <c r="V354" s="15"/>
      <c r="W354" s="14"/>
      <c r="X354" s="14"/>
      <c r="Y354" s="15"/>
      <c r="Z354" s="15"/>
      <c r="AA354" s="15"/>
      <c r="AB354" s="15"/>
      <c r="AC354" s="14"/>
      <c r="AD354" s="14"/>
      <c r="AE354" s="14"/>
      <c r="AF354" s="14"/>
      <c r="AG354" s="14"/>
      <c r="AH354" s="15"/>
      <c r="AI354" s="14"/>
      <c r="AJ354" s="14"/>
      <c r="AK354" s="15"/>
      <c r="AL354" s="14"/>
      <c r="AM354" s="14"/>
      <c r="AN354" s="15"/>
      <c r="AO354" s="14"/>
      <c r="AP354" s="14"/>
      <c r="AQ354" s="15"/>
      <c r="AR354" s="14"/>
      <c r="AS354" s="14"/>
      <c r="AT354" s="15"/>
      <c r="AU354" s="14"/>
      <c r="AV354" s="14"/>
      <c r="AW354" s="15"/>
      <c r="AX354" s="14"/>
      <c r="AY354" s="14"/>
      <c r="AZ354" s="14"/>
      <c r="BA354" s="14">
        <v>234.2</v>
      </c>
      <c r="BB354" s="14">
        <v>93.159089999999992</v>
      </c>
      <c r="BC354" s="14">
        <f>BB354/BA354*100</f>
        <v>39.777578992314261</v>
      </c>
      <c r="BD354" s="14"/>
      <c r="BE354" s="14"/>
      <c r="BF354" s="15"/>
      <c r="BG354" s="14"/>
      <c r="BH354" s="14"/>
      <c r="BI354" s="15"/>
      <c r="BJ354" s="14"/>
      <c r="BK354" s="14"/>
      <c r="BL354" s="14"/>
      <c r="BM354" s="14"/>
      <c r="BN354" s="14"/>
      <c r="BO354" s="15"/>
      <c r="BP354" s="14"/>
      <c r="BQ354" s="14"/>
      <c r="BR354" s="15"/>
      <c r="BS354" s="14"/>
      <c r="BT354" s="14"/>
      <c r="BU354" s="15"/>
    </row>
    <row r="355" spans="1:73" s="12" customFormat="1" x14ac:dyDescent="0.25">
      <c r="A355" s="154" t="s">
        <v>454</v>
      </c>
      <c r="B355" s="50">
        <f t="shared" si="228"/>
        <v>702.6</v>
      </c>
      <c r="C355" s="50">
        <f t="shared" si="229"/>
        <v>249.4676</v>
      </c>
      <c r="D355" s="14">
        <f>C355/B355*100</f>
        <v>35.506347850839738</v>
      </c>
      <c r="E355" s="14"/>
      <c r="F355" s="14"/>
      <c r="G355" s="15"/>
      <c r="H355" s="14"/>
      <c r="I355" s="14"/>
      <c r="J355" s="15"/>
      <c r="K355" s="14"/>
      <c r="L355" s="15"/>
      <c r="M355" s="15"/>
      <c r="N355" s="15"/>
      <c r="O355" s="15"/>
      <c r="P355" s="15"/>
      <c r="Q355" s="14"/>
      <c r="R355" s="14"/>
      <c r="S355" s="14"/>
      <c r="T355" s="14"/>
      <c r="U355" s="14"/>
      <c r="V355" s="15"/>
      <c r="W355" s="14"/>
      <c r="X355" s="14"/>
      <c r="Y355" s="15"/>
      <c r="Z355" s="15"/>
      <c r="AA355" s="15"/>
      <c r="AB355" s="15"/>
      <c r="AC355" s="14"/>
      <c r="AD355" s="14"/>
      <c r="AE355" s="14"/>
      <c r="AF355" s="14"/>
      <c r="AG355" s="14"/>
      <c r="AH355" s="15"/>
      <c r="AI355" s="14"/>
      <c r="AJ355" s="14"/>
      <c r="AK355" s="15"/>
      <c r="AL355" s="14"/>
      <c r="AM355" s="14"/>
      <c r="AN355" s="15"/>
      <c r="AO355" s="14"/>
      <c r="AP355" s="14"/>
      <c r="AQ355" s="15"/>
      <c r="AR355" s="14"/>
      <c r="AS355" s="14"/>
      <c r="AT355" s="15"/>
      <c r="AU355" s="14"/>
      <c r="AV355" s="14"/>
      <c r="AW355" s="15"/>
      <c r="AX355" s="14"/>
      <c r="AY355" s="14"/>
      <c r="AZ355" s="14"/>
      <c r="BA355" s="14">
        <v>702.6</v>
      </c>
      <c r="BB355" s="14">
        <v>249.4676</v>
      </c>
      <c r="BC355" s="14">
        <f>BB355/BA355*100</f>
        <v>35.506347850839738</v>
      </c>
      <c r="BD355" s="14"/>
      <c r="BE355" s="14"/>
      <c r="BF355" s="15"/>
      <c r="BG355" s="14"/>
      <c r="BH355" s="14"/>
      <c r="BI355" s="15"/>
      <c r="BJ355" s="14"/>
      <c r="BK355" s="14"/>
      <c r="BL355" s="14"/>
      <c r="BM355" s="14"/>
      <c r="BN355" s="14"/>
      <c r="BO355" s="15"/>
      <c r="BP355" s="14"/>
      <c r="BQ355" s="14"/>
      <c r="BR355" s="15"/>
      <c r="BS355" s="14"/>
      <c r="BT355" s="14"/>
      <c r="BU355" s="15"/>
    </row>
    <row r="356" spans="1:73" s="28" customFormat="1" ht="31.5" x14ac:dyDescent="0.25">
      <c r="A356" s="79" t="s">
        <v>445</v>
      </c>
      <c r="B356" s="81">
        <f t="shared" si="228"/>
        <v>303537.19999999995</v>
      </c>
      <c r="C356" s="81">
        <f t="shared" si="229"/>
        <v>191936.44652</v>
      </c>
      <c r="D356" s="84">
        <f t="shared" ref="D356" si="249">C356/B356*100</f>
        <v>63.233253294818567</v>
      </c>
      <c r="E356" s="84">
        <f>SUM(E357:E363)</f>
        <v>76.7</v>
      </c>
      <c r="F356" s="84">
        <f t="shared" ref="F356:BN356" si="250">SUM(F357:F363)</f>
        <v>31.957000000000001</v>
      </c>
      <c r="G356" s="84">
        <f t="shared" si="233"/>
        <v>41.664928292046937</v>
      </c>
      <c r="H356" s="84">
        <f t="shared" si="250"/>
        <v>149.9</v>
      </c>
      <c r="I356" s="84">
        <f t="shared" si="250"/>
        <v>69.894600000000011</v>
      </c>
      <c r="J356" s="84">
        <f t="shared" si="234"/>
        <v>46.627484989993334</v>
      </c>
      <c r="K356" s="84">
        <f t="shared" si="250"/>
        <v>5850.1</v>
      </c>
      <c r="L356" s="84">
        <f t="shared" si="250"/>
        <v>2520.32332</v>
      </c>
      <c r="M356" s="84">
        <f t="shared" si="235"/>
        <v>43.081713474983331</v>
      </c>
      <c r="N356" s="84">
        <f t="shared" si="250"/>
        <v>36486.400000000001</v>
      </c>
      <c r="O356" s="84">
        <f t="shared" si="250"/>
        <v>23580.575000000001</v>
      </c>
      <c r="P356" s="84">
        <f t="shared" si="221"/>
        <v>64.628395785827038</v>
      </c>
      <c r="Q356" s="84">
        <f t="shared" si="250"/>
        <v>464.8</v>
      </c>
      <c r="R356" s="84">
        <f t="shared" si="250"/>
        <v>0</v>
      </c>
      <c r="S356" s="84">
        <f t="shared" si="39"/>
        <v>0</v>
      </c>
      <c r="T356" s="84">
        <f t="shared" si="250"/>
        <v>4163.6000000000004</v>
      </c>
      <c r="U356" s="84">
        <f t="shared" si="250"/>
        <v>1575.3547100000001</v>
      </c>
      <c r="V356" s="84">
        <f t="shared" si="236"/>
        <v>37.836360601402632</v>
      </c>
      <c r="W356" s="84">
        <f t="shared" si="250"/>
        <v>215.5</v>
      </c>
      <c r="X356" s="84">
        <f t="shared" si="250"/>
        <v>76.167000000000002</v>
      </c>
      <c r="Y356" s="84">
        <f t="shared" si="237"/>
        <v>35.344315545243617</v>
      </c>
      <c r="Z356" s="84">
        <f t="shared" si="250"/>
        <v>232087</v>
      </c>
      <c r="AA356" s="84">
        <f t="shared" si="250"/>
        <v>152224.75333000001</v>
      </c>
      <c r="AB356" s="84">
        <f t="shared" si="238"/>
        <v>65.589521744001175</v>
      </c>
      <c r="AC356" s="84">
        <f t="shared" si="250"/>
        <v>930.8</v>
      </c>
      <c r="AD356" s="84">
        <f t="shared" si="250"/>
        <v>345.67</v>
      </c>
      <c r="AE356" s="82">
        <f t="shared" si="239"/>
        <v>37.13687150837989</v>
      </c>
      <c r="AF356" s="84">
        <f t="shared" si="250"/>
        <v>9.8000000000000007</v>
      </c>
      <c r="AG356" s="84">
        <f t="shared" si="250"/>
        <v>2.0148000000000001</v>
      </c>
      <c r="AH356" s="84">
        <f t="shared" ref="AH356:AH395" si="251">AG356/AF356*100</f>
        <v>20.559183673469388</v>
      </c>
      <c r="AI356" s="84">
        <f t="shared" si="250"/>
        <v>310.3</v>
      </c>
      <c r="AJ356" s="84">
        <f t="shared" si="250"/>
        <v>122.52813</v>
      </c>
      <c r="AK356" s="84">
        <f t="shared" si="240"/>
        <v>39.486990009668062</v>
      </c>
      <c r="AL356" s="84">
        <f t="shared" si="250"/>
        <v>497</v>
      </c>
      <c r="AM356" s="84">
        <f t="shared" si="250"/>
        <v>284.11682999999999</v>
      </c>
      <c r="AN356" s="84">
        <f t="shared" si="241"/>
        <v>57.166364185110666</v>
      </c>
      <c r="AO356" s="84">
        <f t="shared" si="250"/>
        <v>620.5</v>
      </c>
      <c r="AP356" s="84">
        <f t="shared" si="250"/>
        <v>222.9605</v>
      </c>
      <c r="AQ356" s="84">
        <f t="shared" si="242"/>
        <v>35.93239323126511</v>
      </c>
      <c r="AR356" s="84">
        <f t="shared" si="250"/>
        <v>310.3</v>
      </c>
      <c r="AS356" s="84">
        <f t="shared" si="250"/>
        <v>78.148309999999995</v>
      </c>
      <c r="AT356" s="84">
        <f t="shared" si="243"/>
        <v>25.184759909764743</v>
      </c>
      <c r="AU356" s="84">
        <f t="shared" si="250"/>
        <v>1504.1</v>
      </c>
      <c r="AV356" s="84">
        <f t="shared" si="250"/>
        <v>751.8</v>
      </c>
      <c r="AW356" s="84">
        <f t="shared" si="244"/>
        <v>49.983378764709791</v>
      </c>
      <c r="AX356" s="84">
        <f t="shared" si="250"/>
        <v>0</v>
      </c>
      <c r="AY356" s="84">
        <f t="shared" si="250"/>
        <v>0</v>
      </c>
      <c r="AZ356" s="84">
        <f t="shared" si="250"/>
        <v>0</v>
      </c>
      <c r="BA356" s="84">
        <f t="shared" si="250"/>
        <v>1264.7</v>
      </c>
      <c r="BB356" s="84">
        <f t="shared" si="250"/>
        <v>461.78622999999999</v>
      </c>
      <c r="BC356" s="82">
        <f t="shared" ref="BC356:BC364" si="252">BB356/BA356*100</f>
        <v>36.513499644184385</v>
      </c>
      <c r="BD356" s="84">
        <f t="shared" si="250"/>
        <v>310.3</v>
      </c>
      <c r="BE356" s="84">
        <f t="shared" si="250"/>
        <v>131.92299</v>
      </c>
      <c r="BF356" s="84">
        <f t="shared" si="245"/>
        <v>42.514660006445375</v>
      </c>
      <c r="BG356" s="84">
        <f t="shared" si="250"/>
        <v>310.3</v>
      </c>
      <c r="BH356" s="84">
        <f t="shared" si="250"/>
        <v>114.462</v>
      </c>
      <c r="BI356" s="84">
        <f t="shared" si="246"/>
        <v>36.887528198517558</v>
      </c>
      <c r="BJ356" s="84">
        <f t="shared" si="250"/>
        <v>17930.2</v>
      </c>
      <c r="BK356" s="84">
        <f t="shared" si="250"/>
        <v>9342.0117699999992</v>
      </c>
      <c r="BL356" s="84">
        <f t="shared" si="31"/>
        <v>52.102105776845761</v>
      </c>
      <c r="BM356" s="84">
        <f t="shared" si="250"/>
        <v>44.9</v>
      </c>
      <c r="BN356" s="84">
        <f t="shared" si="250"/>
        <v>0</v>
      </c>
      <c r="BO356" s="84">
        <f t="shared" si="247"/>
        <v>0</v>
      </c>
      <c r="BP356" s="84"/>
      <c r="BQ356" s="84"/>
      <c r="BR356" s="84"/>
      <c r="BS356" s="84"/>
      <c r="BT356" s="84"/>
      <c r="BU356" s="84"/>
    </row>
    <row r="357" spans="1:73" s="12" customFormat="1" ht="17.25" customHeight="1" x14ac:dyDescent="0.25">
      <c r="A357" s="153" t="s">
        <v>386</v>
      </c>
      <c r="B357" s="50">
        <f t="shared" si="228"/>
        <v>302272.49999999994</v>
      </c>
      <c r="C357" s="50">
        <f t="shared" si="229"/>
        <v>191474.66029</v>
      </c>
      <c r="D357" s="15">
        <f t="shared" si="0"/>
        <v>63.345048024547403</v>
      </c>
      <c r="E357" s="15">
        <v>76.7</v>
      </c>
      <c r="F357" s="15">
        <v>31.957000000000001</v>
      </c>
      <c r="G357" s="15">
        <f t="shared" si="233"/>
        <v>41.664928292046937</v>
      </c>
      <c r="H357" s="15">
        <v>149.9</v>
      </c>
      <c r="I357" s="15">
        <v>69.894600000000011</v>
      </c>
      <c r="J357" s="15">
        <f t="shared" si="234"/>
        <v>46.627484989993334</v>
      </c>
      <c r="K357" s="15">
        <v>5850.1</v>
      </c>
      <c r="L357" s="15">
        <v>2520.32332</v>
      </c>
      <c r="M357" s="15">
        <f t="shared" si="235"/>
        <v>43.081713474983331</v>
      </c>
      <c r="N357" s="15">
        <v>36486.400000000001</v>
      </c>
      <c r="O357" s="15">
        <v>23580.575000000001</v>
      </c>
      <c r="P357" s="15">
        <f t="shared" si="221"/>
        <v>64.628395785827038</v>
      </c>
      <c r="Q357" s="15">
        <v>464.8</v>
      </c>
      <c r="R357" s="15"/>
      <c r="S357" s="15">
        <f t="shared" si="39"/>
        <v>0</v>
      </c>
      <c r="T357" s="15">
        <v>4163.6000000000004</v>
      </c>
      <c r="U357" s="15">
        <v>1575.3547100000001</v>
      </c>
      <c r="V357" s="15">
        <f t="shared" si="236"/>
        <v>37.836360601402632</v>
      </c>
      <c r="W357" s="15">
        <v>215.5</v>
      </c>
      <c r="X357" s="15">
        <v>76.167000000000002</v>
      </c>
      <c r="Y357" s="15">
        <f t="shared" si="237"/>
        <v>35.344315545243617</v>
      </c>
      <c r="Z357" s="15">
        <v>232087</v>
      </c>
      <c r="AA357" s="15">
        <v>152224.75333000001</v>
      </c>
      <c r="AB357" s="15">
        <f t="shared" si="238"/>
        <v>65.589521744001175</v>
      </c>
      <c r="AC357" s="15">
        <v>930.8</v>
      </c>
      <c r="AD357" s="15">
        <v>345.67</v>
      </c>
      <c r="AE357" s="14">
        <f t="shared" si="239"/>
        <v>37.13687150837989</v>
      </c>
      <c r="AF357" s="15">
        <v>9.8000000000000007</v>
      </c>
      <c r="AG357" s="15">
        <v>2.0148000000000001</v>
      </c>
      <c r="AH357" s="15">
        <f t="shared" si="251"/>
        <v>20.559183673469388</v>
      </c>
      <c r="AI357" s="15">
        <v>310.3</v>
      </c>
      <c r="AJ357" s="15">
        <v>122.52813</v>
      </c>
      <c r="AK357" s="15">
        <f t="shared" si="240"/>
        <v>39.486990009668062</v>
      </c>
      <c r="AL357" s="15">
        <v>497</v>
      </c>
      <c r="AM357" s="15">
        <v>284.11682999999999</v>
      </c>
      <c r="AN357" s="15">
        <f t="shared" si="241"/>
        <v>57.166364185110666</v>
      </c>
      <c r="AO357" s="15">
        <v>620.5</v>
      </c>
      <c r="AP357" s="15">
        <v>222.9605</v>
      </c>
      <c r="AQ357" s="15">
        <f t="shared" si="242"/>
        <v>35.93239323126511</v>
      </c>
      <c r="AR357" s="15">
        <v>310.3</v>
      </c>
      <c r="AS357" s="15">
        <v>78.148309999999995</v>
      </c>
      <c r="AT357" s="15">
        <f t="shared" si="243"/>
        <v>25.184759909764743</v>
      </c>
      <c r="AU357" s="15">
        <v>1504.1</v>
      </c>
      <c r="AV357" s="15">
        <v>751.8</v>
      </c>
      <c r="AW357" s="15">
        <f t="shared" si="244"/>
        <v>49.983378764709791</v>
      </c>
      <c r="AX357" s="15">
        <v>0</v>
      </c>
      <c r="AY357" s="15">
        <v>0</v>
      </c>
      <c r="AZ357" s="15"/>
      <c r="BA357" s="15"/>
      <c r="BB357" s="15"/>
      <c r="BC357" s="14"/>
      <c r="BD357" s="15">
        <v>310.3</v>
      </c>
      <c r="BE357" s="15">
        <v>131.92299</v>
      </c>
      <c r="BF357" s="15">
        <f t="shared" si="245"/>
        <v>42.514660006445375</v>
      </c>
      <c r="BG357" s="15">
        <v>310.3</v>
      </c>
      <c r="BH357" s="15">
        <v>114.462</v>
      </c>
      <c r="BI357" s="15">
        <f t="shared" si="246"/>
        <v>36.887528198517558</v>
      </c>
      <c r="BJ357" s="15">
        <v>17930.2</v>
      </c>
      <c r="BK357" s="15">
        <v>9342.0117699999992</v>
      </c>
      <c r="BL357" s="15">
        <f t="shared" si="31"/>
        <v>52.102105776845761</v>
      </c>
      <c r="BM357" s="15">
        <v>44.9</v>
      </c>
      <c r="BN357" s="15">
        <v>0</v>
      </c>
      <c r="BO357" s="15">
        <f t="shared" si="247"/>
        <v>0</v>
      </c>
      <c r="BP357" s="15"/>
      <c r="BQ357" s="15"/>
      <c r="BR357" s="15"/>
      <c r="BS357" s="15"/>
      <c r="BT357" s="15"/>
      <c r="BU357" s="15"/>
    </row>
    <row r="358" spans="1:73" s="12" customFormat="1" x14ac:dyDescent="0.25">
      <c r="A358" s="154" t="s">
        <v>670</v>
      </c>
      <c r="B358" s="50">
        <f t="shared" si="228"/>
        <v>234.2</v>
      </c>
      <c r="C358" s="50">
        <f t="shared" si="229"/>
        <v>87.711370000000002</v>
      </c>
      <c r="D358" s="14">
        <f t="shared" ref="D358:D363" si="253">C358/B358*100</f>
        <v>37.451481639624255</v>
      </c>
      <c r="E358" s="14"/>
      <c r="F358" s="14"/>
      <c r="G358" s="15"/>
      <c r="H358" s="14"/>
      <c r="I358" s="15"/>
      <c r="J358" s="15"/>
      <c r="K358" s="14"/>
      <c r="L358" s="14"/>
      <c r="M358" s="15"/>
      <c r="N358" s="14"/>
      <c r="O358" s="14"/>
      <c r="P358" s="15"/>
      <c r="Q358" s="14"/>
      <c r="R358" s="14"/>
      <c r="S358" s="15"/>
      <c r="T358" s="14"/>
      <c r="U358" s="14"/>
      <c r="V358" s="15"/>
      <c r="W358" s="14"/>
      <c r="X358" s="15"/>
      <c r="Y358" s="15"/>
      <c r="Z358" s="14"/>
      <c r="AA358" s="14"/>
      <c r="AB358" s="15"/>
      <c r="AC358" s="14"/>
      <c r="AD358" s="14"/>
      <c r="AE358" s="14"/>
      <c r="AF358" s="14"/>
      <c r="AG358" s="14"/>
      <c r="AH358" s="15"/>
      <c r="AI358" s="14"/>
      <c r="AJ358" s="14"/>
      <c r="AK358" s="15"/>
      <c r="AL358" s="14"/>
      <c r="AM358" s="14"/>
      <c r="AN358" s="15"/>
      <c r="AO358" s="14"/>
      <c r="AP358" s="14"/>
      <c r="AQ358" s="15"/>
      <c r="AR358" s="14"/>
      <c r="AS358" s="14"/>
      <c r="AT358" s="15"/>
      <c r="AU358" s="14"/>
      <c r="AV358" s="14"/>
      <c r="AW358" s="15"/>
      <c r="AX358" s="14"/>
      <c r="AY358" s="14"/>
      <c r="AZ358" s="14"/>
      <c r="BA358" s="14">
        <v>234.2</v>
      </c>
      <c r="BB358" s="14">
        <v>87.711370000000002</v>
      </c>
      <c r="BC358" s="14">
        <f t="shared" si="252"/>
        <v>37.451481639624255</v>
      </c>
      <c r="BD358" s="14"/>
      <c r="BE358" s="14"/>
      <c r="BF358" s="15"/>
      <c r="BG358" s="14"/>
      <c r="BH358" s="14"/>
      <c r="BI358" s="15"/>
      <c r="BJ358" s="14"/>
      <c r="BK358" s="14"/>
      <c r="BL358" s="15"/>
      <c r="BM358" s="14"/>
      <c r="BN358" s="14"/>
      <c r="BO358" s="15"/>
      <c r="BP358" s="14"/>
      <c r="BQ358" s="14"/>
      <c r="BR358" s="15"/>
      <c r="BS358" s="14"/>
      <c r="BT358" s="14"/>
      <c r="BU358" s="15"/>
    </row>
    <row r="359" spans="1:73" s="12" customFormat="1" x14ac:dyDescent="0.25">
      <c r="A359" s="154" t="s">
        <v>671</v>
      </c>
      <c r="B359" s="50">
        <f t="shared" si="228"/>
        <v>234.2</v>
      </c>
      <c r="C359" s="50">
        <f t="shared" si="229"/>
        <v>75.744699999999995</v>
      </c>
      <c r="D359" s="14">
        <f t="shared" si="253"/>
        <v>32.341887275832619</v>
      </c>
      <c r="E359" s="14"/>
      <c r="F359" s="14"/>
      <c r="G359" s="15"/>
      <c r="H359" s="14"/>
      <c r="I359" s="15"/>
      <c r="J359" s="15"/>
      <c r="K359" s="14"/>
      <c r="L359" s="14"/>
      <c r="M359" s="15"/>
      <c r="N359" s="14"/>
      <c r="O359" s="14"/>
      <c r="P359" s="15"/>
      <c r="Q359" s="14"/>
      <c r="R359" s="14"/>
      <c r="S359" s="15"/>
      <c r="T359" s="14"/>
      <c r="U359" s="14"/>
      <c r="V359" s="15"/>
      <c r="W359" s="14"/>
      <c r="X359" s="15"/>
      <c r="Y359" s="15"/>
      <c r="Z359" s="14"/>
      <c r="AA359" s="14"/>
      <c r="AB359" s="15"/>
      <c r="AC359" s="14"/>
      <c r="AD359" s="14"/>
      <c r="AE359" s="14"/>
      <c r="AF359" s="14"/>
      <c r="AG359" s="14"/>
      <c r="AH359" s="15"/>
      <c r="AI359" s="14"/>
      <c r="AJ359" s="14"/>
      <c r="AK359" s="15"/>
      <c r="AL359" s="14"/>
      <c r="AM359" s="14"/>
      <c r="AN359" s="15"/>
      <c r="AO359" s="14"/>
      <c r="AP359" s="14"/>
      <c r="AQ359" s="15"/>
      <c r="AR359" s="14"/>
      <c r="AS359" s="14"/>
      <c r="AT359" s="15"/>
      <c r="AU359" s="14"/>
      <c r="AV359" s="14"/>
      <c r="AW359" s="15"/>
      <c r="AX359" s="14"/>
      <c r="AY359" s="14"/>
      <c r="AZ359" s="14"/>
      <c r="BA359" s="14">
        <v>234.2</v>
      </c>
      <c r="BB359" s="14">
        <v>75.744699999999995</v>
      </c>
      <c r="BC359" s="14">
        <f t="shared" si="252"/>
        <v>32.341887275832619</v>
      </c>
      <c r="BD359" s="14"/>
      <c r="BE359" s="14"/>
      <c r="BF359" s="15"/>
      <c r="BG359" s="14"/>
      <c r="BH359" s="14"/>
      <c r="BI359" s="15"/>
      <c r="BJ359" s="14"/>
      <c r="BK359" s="14"/>
      <c r="BL359" s="15"/>
      <c r="BM359" s="14"/>
      <c r="BN359" s="14"/>
      <c r="BO359" s="15"/>
      <c r="BP359" s="14"/>
      <c r="BQ359" s="14"/>
      <c r="BR359" s="15"/>
      <c r="BS359" s="14"/>
      <c r="BT359" s="14"/>
      <c r="BU359" s="15"/>
    </row>
    <row r="360" spans="1:73" s="12" customFormat="1" x14ac:dyDescent="0.25">
      <c r="A360" s="154" t="s">
        <v>332</v>
      </c>
      <c r="B360" s="50">
        <f t="shared" si="228"/>
        <v>234.2</v>
      </c>
      <c r="C360" s="50">
        <f t="shared" si="229"/>
        <v>86.843620000000001</v>
      </c>
      <c r="D360" s="14">
        <f t="shared" si="253"/>
        <v>37.080964987190441</v>
      </c>
      <c r="E360" s="14"/>
      <c r="F360" s="14"/>
      <c r="G360" s="15"/>
      <c r="H360" s="14"/>
      <c r="I360" s="15"/>
      <c r="J360" s="15"/>
      <c r="K360" s="14"/>
      <c r="L360" s="14"/>
      <c r="M360" s="15"/>
      <c r="N360" s="14"/>
      <c r="O360" s="14"/>
      <c r="P360" s="15"/>
      <c r="Q360" s="14"/>
      <c r="R360" s="14"/>
      <c r="S360" s="15"/>
      <c r="T360" s="14"/>
      <c r="U360" s="14"/>
      <c r="V360" s="15"/>
      <c r="W360" s="14"/>
      <c r="X360" s="15"/>
      <c r="Y360" s="15"/>
      <c r="Z360" s="14"/>
      <c r="AA360" s="14"/>
      <c r="AB360" s="15"/>
      <c r="AC360" s="14"/>
      <c r="AD360" s="14"/>
      <c r="AE360" s="14"/>
      <c r="AF360" s="14"/>
      <c r="AG360" s="14"/>
      <c r="AH360" s="15"/>
      <c r="AI360" s="14"/>
      <c r="AJ360" s="14"/>
      <c r="AK360" s="15"/>
      <c r="AL360" s="14"/>
      <c r="AM360" s="14"/>
      <c r="AN360" s="15"/>
      <c r="AO360" s="14"/>
      <c r="AP360" s="14"/>
      <c r="AQ360" s="15"/>
      <c r="AR360" s="14"/>
      <c r="AS360" s="14"/>
      <c r="AT360" s="15"/>
      <c r="AU360" s="14"/>
      <c r="AV360" s="14"/>
      <c r="AW360" s="15"/>
      <c r="AX360" s="14"/>
      <c r="AY360" s="14"/>
      <c r="AZ360" s="14"/>
      <c r="BA360" s="14">
        <v>234.2</v>
      </c>
      <c r="BB360" s="14">
        <v>86.843620000000001</v>
      </c>
      <c r="BC360" s="14">
        <f t="shared" si="252"/>
        <v>37.080964987190441</v>
      </c>
      <c r="BD360" s="14"/>
      <c r="BE360" s="14"/>
      <c r="BF360" s="15"/>
      <c r="BG360" s="14"/>
      <c r="BH360" s="14"/>
      <c r="BI360" s="15"/>
      <c r="BJ360" s="14"/>
      <c r="BK360" s="14"/>
      <c r="BL360" s="15"/>
      <c r="BM360" s="14"/>
      <c r="BN360" s="14"/>
      <c r="BO360" s="15"/>
      <c r="BP360" s="14"/>
      <c r="BQ360" s="14"/>
      <c r="BR360" s="15"/>
      <c r="BS360" s="14"/>
      <c r="BT360" s="14"/>
      <c r="BU360" s="15"/>
    </row>
    <row r="361" spans="1:73" s="12" customFormat="1" x14ac:dyDescent="0.25">
      <c r="A361" s="154" t="s">
        <v>674</v>
      </c>
      <c r="B361" s="50">
        <f t="shared" si="228"/>
        <v>93.7</v>
      </c>
      <c r="C361" s="50">
        <f t="shared" si="229"/>
        <v>33.310400000000001</v>
      </c>
      <c r="D361" s="14">
        <f t="shared" si="253"/>
        <v>35.550053361792955</v>
      </c>
      <c r="E361" s="14"/>
      <c r="F361" s="14"/>
      <c r="G361" s="15"/>
      <c r="H361" s="14"/>
      <c r="I361" s="15"/>
      <c r="J361" s="15"/>
      <c r="K361" s="14"/>
      <c r="L361" s="14"/>
      <c r="M361" s="15"/>
      <c r="N361" s="14"/>
      <c r="O361" s="14"/>
      <c r="P361" s="15"/>
      <c r="Q361" s="14"/>
      <c r="R361" s="14"/>
      <c r="S361" s="15"/>
      <c r="T361" s="14"/>
      <c r="U361" s="14"/>
      <c r="V361" s="15"/>
      <c r="W361" s="14"/>
      <c r="X361" s="15"/>
      <c r="Y361" s="15"/>
      <c r="Z361" s="14"/>
      <c r="AA361" s="14"/>
      <c r="AB361" s="15"/>
      <c r="AC361" s="14"/>
      <c r="AD361" s="14"/>
      <c r="AE361" s="14"/>
      <c r="AF361" s="14"/>
      <c r="AG361" s="14"/>
      <c r="AH361" s="15"/>
      <c r="AI361" s="14"/>
      <c r="AJ361" s="14"/>
      <c r="AK361" s="15"/>
      <c r="AL361" s="14"/>
      <c r="AM361" s="14"/>
      <c r="AN361" s="15"/>
      <c r="AO361" s="14"/>
      <c r="AP361" s="14"/>
      <c r="AQ361" s="15"/>
      <c r="AR361" s="14"/>
      <c r="AS361" s="14"/>
      <c r="AT361" s="15"/>
      <c r="AU361" s="14"/>
      <c r="AV361" s="14"/>
      <c r="AW361" s="15"/>
      <c r="AX361" s="14"/>
      <c r="AY361" s="14"/>
      <c r="AZ361" s="14"/>
      <c r="BA361" s="14">
        <v>93.7</v>
      </c>
      <c r="BB361" s="14">
        <v>33.310400000000001</v>
      </c>
      <c r="BC361" s="14">
        <f t="shared" si="252"/>
        <v>35.550053361792955</v>
      </c>
      <c r="BD361" s="14"/>
      <c r="BE361" s="14"/>
      <c r="BF361" s="15"/>
      <c r="BG361" s="14"/>
      <c r="BH361" s="14"/>
      <c r="BI361" s="15"/>
      <c r="BJ361" s="14"/>
      <c r="BK361" s="14"/>
      <c r="BL361" s="15"/>
      <c r="BM361" s="14"/>
      <c r="BN361" s="14"/>
      <c r="BO361" s="15"/>
      <c r="BP361" s="14"/>
      <c r="BQ361" s="14"/>
      <c r="BR361" s="15"/>
      <c r="BS361" s="14"/>
      <c r="BT361" s="14"/>
      <c r="BU361" s="15"/>
    </row>
    <row r="362" spans="1:73" s="12" customFormat="1" x14ac:dyDescent="0.25">
      <c r="A362" s="154" t="s">
        <v>672</v>
      </c>
      <c r="B362" s="50">
        <f t="shared" si="228"/>
        <v>234.2</v>
      </c>
      <c r="C362" s="50">
        <f t="shared" si="229"/>
        <v>93.557509999999994</v>
      </c>
      <c r="D362" s="14">
        <f t="shared" si="253"/>
        <v>39.947698548249363</v>
      </c>
      <c r="E362" s="14"/>
      <c r="F362" s="14"/>
      <c r="G362" s="15"/>
      <c r="H362" s="14"/>
      <c r="I362" s="15"/>
      <c r="J362" s="15"/>
      <c r="K362" s="14"/>
      <c r="L362" s="14"/>
      <c r="M362" s="15"/>
      <c r="N362" s="14"/>
      <c r="O362" s="14"/>
      <c r="P362" s="15"/>
      <c r="Q362" s="14"/>
      <c r="R362" s="14"/>
      <c r="S362" s="15"/>
      <c r="T362" s="14"/>
      <c r="U362" s="14"/>
      <c r="V362" s="15"/>
      <c r="W362" s="14"/>
      <c r="X362" s="15"/>
      <c r="Y362" s="15"/>
      <c r="Z362" s="14"/>
      <c r="AA362" s="14"/>
      <c r="AB362" s="15"/>
      <c r="AC362" s="14"/>
      <c r="AD362" s="14"/>
      <c r="AE362" s="14"/>
      <c r="AF362" s="14"/>
      <c r="AG362" s="14"/>
      <c r="AH362" s="15"/>
      <c r="AI362" s="14"/>
      <c r="AJ362" s="14"/>
      <c r="AK362" s="15"/>
      <c r="AL362" s="14"/>
      <c r="AM362" s="14"/>
      <c r="AN362" s="15"/>
      <c r="AO362" s="14"/>
      <c r="AP362" s="14"/>
      <c r="AQ362" s="15"/>
      <c r="AR362" s="14"/>
      <c r="AS362" s="14"/>
      <c r="AT362" s="15"/>
      <c r="AU362" s="14"/>
      <c r="AV362" s="14"/>
      <c r="AW362" s="15"/>
      <c r="AX362" s="14"/>
      <c r="AY362" s="14"/>
      <c r="AZ362" s="14"/>
      <c r="BA362" s="14">
        <v>234.2</v>
      </c>
      <c r="BB362" s="14">
        <v>93.557509999999994</v>
      </c>
      <c r="BC362" s="14">
        <f t="shared" si="252"/>
        <v>39.947698548249363</v>
      </c>
      <c r="BD362" s="14"/>
      <c r="BE362" s="14"/>
      <c r="BF362" s="15"/>
      <c r="BG362" s="14"/>
      <c r="BH362" s="14"/>
      <c r="BI362" s="15"/>
      <c r="BJ362" s="14"/>
      <c r="BK362" s="14"/>
      <c r="BL362" s="15"/>
      <c r="BM362" s="14"/>
      <c r="BN362" s="14"/>
      <c r="BO362" s="15"/>
      <c r="BP362" s="14"/>
      <c r="BQ362" s="14"/>
      <c r="BR362" s="15"/>
      <c r="BS362" s="14"/>
      <c r="BT362" s="14"/>
      <c r="BU362" s="15"/>
    </row>
    <row r="363" spans="1:73" s="12" customFormat="1" x14ac:dyDescent="0.25">
      <c r="A363" s="154" t="s">
        <v>673</v>
      </c>
      <c r="B363" s="50">
        <f t="shared" si="228"/>
        <v>234.2</v>
      </c>
      <c r="C363" s="50">
        <f t="shared" si="229"/>
        <v>84.61863000000001</v>
      </c>
      <c r="D363" s="14">
        <f t="shared" si="253"/>
        <v>36.130926558497016</v>
      </c>
      <c r="E363" s="14"/>
      <c r="F363" s="14"/>
      <c r="G363" s="15"/>
      <c r="H363" s="14"/>
      <c r="I363" s="15"/>
      <c r="J363" s="15"/>
      <c r="K363" s="14"/>
      <c r="L363" s="14"/>
      <c r="M363" s="15"/>
      <c r="N363" s="14"/>
      <c r="O363" s="14"/>
      <c r="P363" s="15"/>
      <c r="Q363" s="14"/>
      <c r="R363" s="14"/>
      <c r="S363" s="15"/>
      <c r="T363" s="14"/>
      <c r="U363" s="14"/>
      <c r="V363" s="15"/>
      <c r="W363" s="14"/>
      <c r="X363" s="15"/>
      <c r="Y363" s="15"/>
      <c r="Z363" s="14"/>
      <c r="AA363" s="14"/>
      <c r="AB363" s="15"/>
      <c r="AC363" s="14"/>
      <c r="AD363" s="14"/>
      <c r="AE363" s="14"/>
      <c r="AF363" s="14"/>
      <c r="AG363" s="14"/>
      <c r="AH363" s="15"/>
      <c r="AI363" s="14"/>
      <c r="AJ363" s="14"/>
      <c r="AK363" s="15"/>
      <c r="AL363" s="14"/>
      <c r="AM363" s="14"/>
      <c r="AN363" s="15"/>
      <c r="AO363" s="14"/>
      <c r="AP363" s="14"/>
      <c r="AQ363" s="15"/>
      <c r="AR363" s="14"/>
      <c r="AS363" s="14"/>
      <c r="AT363" s="15"/>
      <c r="AU363" s="14"/>
      <c r="AV363" s="14"/>
      <c r="AW363" s="15"/>
      <c r="AX363" s="14"/>
      <c r="AY363" s="14"/>
      <c r="AZ363" s="14"/>
      <c r="BA363" s="14">
        <v>234.2</v>
      </c>
      <c r="BB363" s="14">
        <v>84.61863000000001</v>
      </c>
      <c r="BC363" s="14">
        <f t="shared" si="252"/>
        <v>36.130926558497016</v>
      </c>
      <c r="BD363" s="14"/>
      <c r="BE363" s="14"/>
      <c r="BF363" s="15"/>
      <c r="BG363" s="14"/>
      <c r="BH363" s="14"/>
      <c r="BI363" s="15"/>
      <c r="BJ363" s="14"/>
      <c r="BK363" s="14"/>
      <c r="BL363" s="15"/>
      <c r="BM363" s="14"/>
      <c r="BN363" s="14"/>
      <c r="BO363" s="15"/>
      <c r="BP363" s="14"/>
      <c r="BQ363" s="14"/>
      <c r="BR363" s="15"/>
      <c r="BS363" s="14"/>
      <c r="BT363" s="14"/>
      <c r="BU363" s="15"/>
    </row>
    <row r="364" spans="1:73" s="28" customFormat="1" ht="31.5" x14ac:dyDescent="0.25">
      <c r="A364" s="79" t="s">
        <v>446</v>
      </c>
      <c r="B364" s="81">
        <f t="shared" si="228"/>
        <v>132138.20000000001</v>
      </c>
      <c r="C364" s="81">
        <f t="shared" si="229"/>
        <v>61893.00056</v>
      </c>
      <c r="D364" s="84">
        <f t="shared" ref="D364" si="254">C364/B364*100</f>
        <v>46.839597149045467</v>
      </c>
      <c r="E364" s="84">
        <f>SUM(E365:E371)</f>
        <v>397.4</v>
      </c>
      <c r="F364" s="84">
        <f t="shared" ref="F364:BN364" si="255">SUM(F365:F371)</f>
        <v>218.57</v>
      </c>
      <c r="G364" s="84">
        <f t="shared" si="233"/>
        <v>55.000000000000007</v>
      </c>
      <c r="H364" s="84">
        <f t="shared" si="255"/>
        <v>45.2</v>
      </c>
      <c r="I364" s="84">
        <f t="shared" si="255"/>
        <v>12.341850000000001</v>
      </c>
      <c r="J364" s="84">
        <f t="shared" si="234"/>
        <v>27.304977876106197</v>
      </c>
      <c r="K364" s="84">
        <f t="shared" si="255"/>
        <v>672.3</v>
      </c>
      <c r="L364" s="84">
        <f t="shared" si="255"/>
        <v>180.63310999999999</v>
      </c>
      <c r="M364" s="84">
        <f t="shared" si="235"/>
        <v>26.867932470623234</v>
      </c>
      <c r="N364" s="84">
        <f t="shared" si="255"/>
        <v>14335.8</v>
      </c>
      <c r="O364" s="84">
        <f t="shared" si="255"/>
        <v>6793.8336900000004</v>
      </c>
      <c r="P364" s="84">
        <f t="shared" si="221"/>
        <v>47.39068409157494</v>
      </c>
      <c r="Q364" s="84">
        <f t="shared" si="255"/>
        <v>162.9</v>
      </c>
      <c r="R364" s="84">
        <f t="shared" si="255"/>
        <v>0</v>
      </c>
      <c r="S364" s="84">
        <f t="shared" si="39"/>
        <v>0</v>
      </c>
      <c r="T364" s="84">
        <f t="shared" si="255"/>
        <v>1629.8</v>
      </c>
      <c r="U364" s="84">
        <f t="shared" si="255"/>
        <v>577.75111000000004</v>
      </c>
      <c r="V364" s="84">
        <f t="shared" si="236"/>
        <v>35.449202969689537</v>
      </c>
      <c r="W364" s="84">
        <f t="shared" si="255"/>
        <v>53.9</v>
      </c>
      <c r="X364" s="84">
        <f t="shared" si="255"/>
        <v>19.69781</v>
      </c>
      <c r="Y364" s="84">
        <f t="shared" si="237"/>
        <v>36.545102040816332</v>
      </c>
      <c r="Z364" s="84">
        <f t="shared" si="255"/>
        <v>100914</v>
      </c>
      <c r="AA364" s="84">
        <f t="shared" si="255"/>
        <v>48147.76139</v>
      </c>
      <c r="AB364" s="84">
        <f t="shared" si="238"/>
        <v>47.711676665279349</v>
      </c>
      <c r="AC364" s="84">
        <f t="shared" si="255"/>
        <v>310.3</v>
      </c>
      <c r="AD364" s="84">
        <f t="shared" si="255"/>
        <v>106.64103</v>
      </c>
      <c r="AE364" s="82">
        <f t="shared" si="239"/>
        <v>34.367073799548827</v>
      </c>
      <c r="AF364" s="84">
        <f t="shared" si="255"/>
        <v>0</v>
      </c>
      <c r="AG364" s="84">
        <f t="shared" si="255"/>
        <v>0</v>
      </c>
      <c r="AH364" s="84"/>
      <c r="AI364" s="84">
        <f t="shared" si="255"/>
        <v>310.3</v>
      </c>
      <c r="AJ364" s="84">
        <f t="shared" si="255"/>
        <v>106.01936000000001</v>
      </c>
      <c r="AK364" s="84">
        <f t="shared" si="240"/>
        <v>34.16672897196262</v>
      </c>
      <c r="AL364" s="84">
        <f t="shared" si="255"/>
        <v>1081.9000000000001</v>
      </c>
      <c r="AM364" s="84">
        <f t="shared" si="255"/>
        <v>565.26553999999999</v>
      </c>
      <c r="AN364" s="84">
        <f t="shared" si="241"/>
        <v>52.247484980127545</v>
      </c>
      <c r="AO364" s="84">
        <f t="shared" si="255"/>
        <v>310.3</v>
      </c>
      <c r="AP364" s="84">
        <f t="shared" si="255"/>
        <v>111.66436</v>
      </c>
      <c r="AQ364" s="84">
        <f t="shared" si="242"/>
        <v>35.985936190783114</v>
      </c>
      <c r="AR364" s="84">
        <f t="shared" si="255"/>
        <v>310.3</v>
      </c>
      <c r="AS364" s="84">
        <f t="shared" si="255"/>
        <v>78.835940000000008</v>
      </c>
      <c r="AT364" s="84">
        <f t="shared" si="243"/>
        <v>25.406361585562358</v>
      </c>
      <c r="AU364" s="84">
        <f t="shared" si="255"/>
        <v>550.70000000000005</v>
      </c>
      <c r="AV364" s="84">
        <f t="shared" si="255"/>
        <v>275.39999999999998</v>
      </c>
      <c r="AW364" s="84">
        <f t="shared" si="244"/>
        <v>50.009079353550021</v>
      </c>
      <c r="AX364" s="84">
        <f t="shared" si="255"/>
        <v>0</v>
      </c>
      <c r="AY364" s="84">
        <f t="shared" si="255"/>
        <v>0</v>
      </c>
      <c r="AZ364" s="84">
        <f t="shared" si="255"/>
        <v>0</v>
      </c>
      <c r="BA364" s="84">
        <f t="shared" si="255"/>
        <v>655.8</v>
      </c>
      <c r="BB364" s="84">
        <f t="shared" si="255"/>
        <v>247.91156000000001</v>
      </c>
      <c r="BC364" s="82">
        <f t="shared" si="252"/>
        <v>37.802921622445872</v>
      </c>
      <c r="BD364" s="84">
        <f t="shared" si="255"/>
        <v>310.3</v>
      </c>
      <c r="BE364" s="84">
        <f t="shared" si="255"/>
        <v>96.796600000000012</v>
      </c>
      <c r="BF364" s="84">
        <f t="shared" si="245"/>
        <v>31.194521430873351</v>
      </c>
      <c r="BG364" s="84">
        <f t="shared" si="255"/>
        <v>310.3</v>
      </c>
      <c r="BH364" s="84">
        <f t="shared" si="255"/>
        <v>123.89767000000001</v>
      </c>
      <c r="BI364" s="84">
        <f t="shared" si="246"/>
        <v>39.928349983886562</v>
      </c>
      <c r="BJ364" s="84">
        <f t="shared" si="255"/>
        <v>9744.7000000000007</v>
      </c>
      <c r="BK364" s="84">
        <f t="shared" si="255"/>
        <v>4229.9795400000003</v>
      </c>
      <c r="BL364" s="84">
        <f t="shared" si="31"/>
        <v>43.408001682966123</v>
      </c>
      <c r="BM364" s="84">
        <f t="shared" si="255"/>
        <v>32</v>
      </c>
      <c r="BN364" s="84">
        <f t="shared" si="255"/>
        <v>0</v>
      </c>
      <c r="BO364" s="84">
        <f t="shared" si="247"/>
        <v>0</v>
      </c>
      <c r="BP364" s="84"/>
      <c r="BQ364" s="84"/>
      <c r="BR364" s="84"/>
      <c r="BS364" s="84"/>
      <c r="BT364" s="84"/>
      <c r="BU364" s="84"/>
    </row>
    <row r="365" spans="1:73" s="12" customFormat="1" x14ac:dyDescent="0.25">
      <c r="A365" s="153" t="s">
        <v>385</v>
      </c>
      <c r="B365" s="50">
        <f t="shared" si="228"/>
        <v>131482.40000000002</v>
      </c>
      <c r="C365" s="50">
        <f t="shared" si="229"/>
        <v>61645.089</v>
      </c>
      <c r="D365" s="15">
        <f t="shared" si="0"/>
        <v>46.884669735264936</v>
      </c>
      <c r="E365" s="15">
        <v>397.4</v>
      </c>
      <c r="F365" s="15">
        <v>218.57</v>
      </c>
      <c r="G365" s="15">
        <f t="shared" si="233"/>
        <v>55.000000000000007</v>
      </c>
      <c r="H365" s="15">
        <v>45.2</v>
      </c>
      <c r="I365" s="15">
        <v>12.341850000000001</v>
      </c>
      <c r="J365" s="15">
        <f t="shared" si="234"/>
        <v>27.304977876106197</v>
      </c>
      <c r="K365" s="15">
        <v>672.3</v>
      </c>
      <c r="L365" s="15">
        <v>180.63310999999999</v>
      </c>
      <c r="M365" s="15">
        <f t="shared" si="235"/>
        <v>26.867932470623234</v>
      </c>
      <c r="N365" s="15">
        <v>14335.8</v>
      </c>
      <c r="O365" s="15">
        <v>6793.8336900000004</v>
      </c>
      <c r="P365" s="15">
        <f t="shared" si="221"/>
        <v>47.39068409157494</v>
      </c>
      <c r="Q365" s="15">
        <v>162.9</v>
      </c>
      <c r="R365" s="15"/>
      <c r="S365" s="15">
        <f t="shared" si="39"/>
        <v>0</v>
      </c>
      <c r="T365" s="15">
        <v>1629.8</v>
      </c>
      <c r="U365" s="15">
        <v>577.75111000000004</v>
      </c>
      <c r="V365" s="15">
        <f t="shared" si="236"/>
        <v>35.449202969689537</v>
      </c>
      <c r="W365" s="15">
        <v>53.9</v>
      </c>
      <c r="X365" s="15">
        <v>19.69781</v>
      </c>
      <c r="Y365" s="15">
        <f t="shared" si="237"/>
        <v>36.545102040816332</v>
      </c>
      <c r="Z365" s="15">
        <v>100914</v>
      </c>
      <c r="AA365" s="15">
        <v>48147.76139</v>
      </c>
      <c r="AB365" s="15">
        <f t="shared" si="238"/>
        <v>47.711676665279349</v>
      </c>
      <c r="AC365" s="15">
        <v>310.3</v>
      </c>
      <c r="AD365" s="15">
        <v>106.64103</v>
      </c>
      <c r="AE365" s="14">
        <f t="shared" si="239"/>
        <v>34.367073799548827</v>
      </c>
      <c r="AF365" s="15"/>
      <c r="AG365" s="15"/>
      <c r="AH365" s="15"/>
      <c r="AI365" s="15">
        <v>310.3</v>
      </c>
      <c r="AJ365" s="15">
        <v>106.01936000000001</v>
      </c>
      <c r="AK365" s="15">
        <f t="shared" si="240"/>
        <v>34.16672897196262</v>
      </c>
      <c r="AL365" s="15">
        <v>1081.9000000000001</v>
      </c>
      <c r="AM365" s="15">
        <v>565.26553999999999</v>
      </c>
      <c r="AN365" s="15">
        <f t="shared" si="241"/>
        <v>52.247484980127545</v>
      </c>
      <c r="AO365" s="15">
        <v>310.3</v>
      </c>
      <c r="AP365" s="15">
        <v>111.66436</v>
      </c>
      <c r="AQ365" s="15">
        <f t="shared" si="242"/>
        <v>35.985936190783114</v>
      </c>
      <c r="AR365" s="15">
        <v>310.3</v>
      </c>
      <c r="AS365" s="15">
        <v>78.835940000000008</v>
      </c>
      <c r="AT365" s="15">
        <f t="shared" si="243"/>
        <v>25.406361585562358</v>
      </c>
      <c r="AU365" s="15">
        <v>550.70000000000005</v>
      </c>
      <c r="AV365" s="15">
        <v>275.39999999999998</v>
      </c>
      <c r="AW365" s="15">
        <f t="shared" si="244"/>
        <v>50.009079353550021</v>
      </c>
      <c r="AX365" s="15">
        <v>0</v>
      </c>
      <c r="AY365" s="15">
        <v>0</v>
      </c>
      <c r="AZ365" s="15"/>
      <c r="BA365" s="15"/>
      <c r="BB365" s="15"/>
      <c r="BC365" s="14"/>
      <c r="BD365" s="15">
        <v>310.3</v>
      </c>
      <c r="BE365" s="15">
        <v>96.796600000000012</v>
      </c>
      <c r="BF365" s="15">
        <f t="shared" si="245"/>
        <v>31.194521430873351</v>
      </c>
      <c r="BG365" s="15">
        <v>310.3</v>
      </c>
      <c r="BH365" s="15">
        <v>123.89767000000001</v>
      </c>
      <c r="BI365" s="15">
        <f t="shared" si="246"/>
        <v>39.928349983886562</v>
      </c>
      <c r="BJ365" s="15">
        <v>9744.7000000000007</v>
      </c>
      <c r="BK365" s="15">
        <v>4229.9795400000003</v>
      </c>
      <c r="BL365" s="15">
        <f t="shared" si="31"/>
        <v>43.408001682966123</v>
      </c>
      <c r="BM365" s="15">
        <v>32</v>
      </c>
      <c r="BN365" s="15">
        <v>0</v>
      </c>
      <c r="BO365" s="15">
        <f t="shared" si="247"/>
        <v>0</v>
      </c>
      <c r="BP365" s="15"/>
      <c r="BQ365" s="15"/>
      <c r="BR365" s="15"/>
      <c r="BS365" s="15"/>
      <c r="BT365" s="15"/>
      <c r="BU365" s="15"/>
    </row>
    <row r="366" spans="1:73" s="12" customFormat="1" x14ac:dyDescent="0.25">
      <c r="A366" s="154" t="s">
        <v>717</v>
      </c>
      <c r="B366" s="50">
        <f t="shared" si="228"/>
        <v>0</v>
      </c>
      <c r="C366" s="50">
        <f t="shared" si="229"/>
        <v>0</v>
      </c>
      <c r="D366" s="14"/>
      <c r="E366" s="14"/>
      <c r="F366" s="14"/>
      <c r="G366" s="15"/>
      <c r="H366" s="14"/>
      <c r="I366" s="14"/>
      <c r="J366" s="15"/>
      <c r="K366" s="14"/>
      <c r="L366" s="15"/>
      <c r="M366" s="15"/>
      <c r="N366" s="15"/>
      <c r="O366" s="15"/>
      <c r="P366" s="15"/>
      <c r="Q366" s="14"/>
      <c r="R366" s="14"/>
      <c r="S366" s="15"/>
      <c r="T366" s="14"/>
      <c r="U366" s="14"/>
      <c r="V366" s="15"/>
      <c r="W366" s="14"/>
      <c r="X366" s="14"/>
      <c r="Y366" s="15"/>
      <c r="Z366" s="15"/>
      <c r="AA366" s="15"/>
      <c r="AB366" s="15"/>
      <c r="AC366" s="14"/>
      <c r="AD366" s="14"/>
      <c r="AE366" s="14"/>
      <c r="AF366" s="14"/>
      <c r="AG366" s="14"/>
      <c r="AH366" s="15"/>
      <c r="AI366" s="14"/>
      <c r="AJ366" s="14"/>
      <c r="AK366" s="15"/>
      <c r="AL366" s="14"/>
      <c r="AM366" s="14"/>
      <c r="AN366" s="15"/>
      <c r="AO366" s="14"/>
      <c r="AP366" s="14"/>
      <c r="AQ366" s="15"/>
      <c r="AR366" s="14"/>
      <c r="AS366" s="14"/>
      <c r="AT366" s="15"/>
      <c r="AU366" s="14"/>
      <c r="AV366" s="14"/>
      <c r="AW366" s="15"/>
      <c r="AX366" s="14"/>
      <c r="AY366" s="14"/>
      <c r="AZ366" s="14"/>
      <c r="BA366" s="14"/>
      <c r="BB366" s="14"/>
      <c r="BC366" s="14"/>
      <c r="BD366" s="14"/>
      <c r="BE366" s="14"/>
      <c r="BF366" s="15"/>
      <c r="BG366" s="14"/>
      <c r="BH366" s="14"/>
      <c r="BI366" s="15"/>
      <c r="BJ366" s="14"/>
      <c r="BK366" s="14"/>
      <c r="BL366" s="15"/>
      <c r="BM366" s="14"/>
      <c r="BN366" s="14"/>
      <c r="BO366" s="15"/>
      <c r="BP366" s="14"/>
      <c r="BQ366" s="14"/>
      <c r="BR366" s="15"/>
      <c r="BS366" s="14"/>
      <c r="BT366" s="14"/>
      <c r="BU366" s="15"/>
    </row>
    <row r="367" spans="1:73" s="12" customFormat="1" x14ac:dyDescent="0.25">
      <c r="A367" s="154" t="s">
        <v>370</v>
      </c>
      <c r="B367" s="50">
        <f t="shared" si="228"/>
        <v>0</v>
      </c>
      <c r="C367" s="50">
        <f t="shared" si="229"/>
        <v>0</v>
      </c>
      <c r="D367" s="14"/>
      <c r="E367" s="14"/>
      <c r="F367" s="14"/>
      <c r="G367" s="15"/>
      <c r="H367" s="14"/>
      <c r="I367" s="14"/>
      <c r="J367" s="15"/>
      <c r="K367" s="14"/>
      <c r="L367" s="15"/>
      <c r="M367" s="15"/>
      <c r="N367" s="15"/>
      <c r="O367" s="15"/>
      <c r="P367" s="15"/>
      <c r="Q367" s="14"/>
      <c r="R367" s="14"/>
      <c r="S367" s="15"/>
      <c r="T367" s="14"/>
      <c r="U367" s="14"/>
      <c r="V367" s="15"/>
      <c r="W367" s="14"/>
      <c r="X367" s="14"/>
      <c r="Y367" s="15"/>
      <c r="Z367" s="15"/>
      <c r="AA367" s="15"/>
      <c r="AB367" s="15"/>
      <c r="AC367" s="14"/>
      <c r="AD367" s="14"/>
      <c r="AE367" s="14"/>
      <c r="AF367" s="14"/>
      <c r="AG367" s="14"/>
      <c r="AH367" s="15"/>
      <c r="AI367" s="14"/>
      <c r="AJ367" s="14"/>
      <c r="AK367" s="15"/>
      <c r="AL367" s="14"/>
      <c r="AM367" s="14"/>
      <c r="AN367" s="15"/>
      <c r="AO367" s="14"/>
      <c r="AP367" s="14"/>
      <c r="AQ367" s="15"/>
      <c r="AR367" s="14"/>
      <c r="AS367" s="14"/>
      <c r="AT367" s="15"/>
      <c r="AU367" s="14"/>
      <c r="AV367" s="14"/>
      <c r="AW367" s="15"/>
      <c r="AX367" s="14"/>
      <c r="AY367" s="14"/>
      <c r="AZ367" s="14"/>
      <c r="BA367" s="14"/>
      <c r="BB367" s="14"/>
      <c r="BC367" s="14"/>
      <c r="BD367" s="14"/>
      <c r="BE367" s="14"/>
      <c r="BF367" s="15"/>
      <c r="BG367" s="14"/>
      <c r="BH367" s="14"/>
      <c r="BI367" s="15"/>
      <c r="BJ367" s="14"/>
      <c r="BK367" s="14"/>
      <c r="BL367" s="15"/>
      <c r="BM367" s="14"/>
      <c r="BN367" s="14"/>
      <c r="BO367" s="15"/>
      <c r="BP367" s="14"/>
      <c r="BQ367" s="14"/>
      <c r="BR367" s="15"/>
      <c r="BS367" s="14"/>
      <c r="BT367" s="14"/>
      <c r="BU367" s="15"/>
    </row>
    <row r="368" spans="1:73" s="12" customFormat="1" x14ac:dyDescent="0.25">
      <c r="A368" s="154" t="s">
        <v>716</v>
      </c>
      <c r="B368" s="50">
        <f t="shared" si="228"/>
        <v>93.7</v>
      </c>
      <c r="C368" s="50">
        <f t="shared" si="229"/>
        <v>35.31033</v>
      </c>
      <c r="D368" s="14">
        <f>C368/B368*100</f>
        <v>37.684450373532549</v>
      </c>
      <c r="E368" s="14"/>
      <c r="F368" s="14"/>
      <c r="G368" s="15"/>
      <c r="H368" s="14"/>
      <c r="I368" s="14"/>
      <c r="J368" s="15"/>
      <c r="K368" s="14"/>
      <c r="L368" s="15"/>
      <c r="M368" s="15"/>
      <c r="N368" s="15"/>
      <c r="O368" s="15"/>
      <c r="P368" s="15"/>
      <c r="Q368" s="14"/>
      <c r="R368" s="14"/>
      <c r="S368" s="15"/>
      <c r="T368" s="14"/>
      <c r="U368" s="14"/>
      <c r="V368" s="15"/>
      <c r="W368" s="14"/>
      <c r="X368" s="14"/>
      <c r="Y368" s="15"/>
      <c r="Z368" s="15"/>
      <c r="AA368" s="15"/>
      <c r="AB368" s="15"/>
      <c r="AC368" s="14"/>
      <c r="AD368" s="14"/>
      <c r="AE368" s="14"/>
      <c r="AF368" s="14"/>
      <c r="AG368" s="14"/>
      <c r="AH368" s="15"/>
      <c r="AI368" s="14"/>
      <c r="AJ368" s="14"/>
      <c r="AK368" s="15"/>
      <c r="AL368" s="14"/>
      <c r="AM368" s="14"/>
      <c r="AN368" s="15"/>
      <c r="AO368" s="14"/>
      <c r="AP368" s="14"/>
      <c r="AQ368" s="15"/>
      <c r="AR368" s="14"/>
      <c r="AS368" s="14"/>
      <c r="AT368" s="15"/>
      <c r="AU368" s="14"/>
      <c r="AV368" s="14"/>
      <c r="AW368" s="15"/>
      <c r="AX368" s="14"/>
      <c r="AY368" s="14"/>
      <c r="AZ368" s="14"/>
      <c r="BA368" s="14">
        <v>93.7</v>
      </c>
      <c r="BB368" s="14">
        <v>35.31033</v>
      </c>
      <c r="BC368" s="14">
        <f>BB368/BA368*100</f>
        <v>37.684450373532549</v>
      </c>
      <c r="BD368" s="14"/>
      <c r="BE368" s="14"/>
      <c r="BF368" s="15"/>
      <c r="BG368" s="14"/>
      <c r="BH368" s="14"/>
      <c r="BI368" s="15"/>
      <c r="BJ368" s="14"/>
      <c r="BK368" s="14"/>
      <c r="BL368" s="15"/>
      <c r="BM368" s="14"/>
      <c r="BN368" s="14"/>
      <c r="BO368" s="15"/>
      <c r="BP368" s="14"/>
      <c r="BQ368" s="14"/>
      <c r="BR368" s="15"/>
      <c r="BS368" s="14"/>
      <c r="BT368" s="14"/>
      <c r="BU368" s="15"/>
    </row>
    <row r="369" spans="1:73" s="12" customFormat="1" x14ac:dyDescent="0.25">
      <c r="A369" s="154" t="s">
        <v>442</v>
      </c>
      <c r="B369" s="50">
        <f t="shared" si="228"/>
        <v>234.2</v>
      </c>
      <c r="C369" s="50">
        <f t="shared" si="229"/>
        <v>90.854869999999991</v>
      </c>
      <c r="D369" s="14">
        <f>C369/B369*100</f>
        <v>38.793710503842867</v>
      </c>
      <c r="E369" s="14"/>
      <c r="F369" s="14"/>
      <c r="G369" s="15"/>
      <c r="H369" s="14"/>
      <c r="I369" s="14"/>
      <c r="J369" s="15"/>
      <c r="K369" s="14"/>
      <c r="L369" s="15"/>
      <c r="M369" s="15"/>
      <c r="N369" s="15"/>
      <c r="O369" s="15"/>
      <c r="P369" s="15"/>
      <c r="Q369" s="14"/>
      <c r="R369" s="14"/>
      <c r="S369" s="15"/>
      <c r="T369" s="14"/>
      <c r="U369" s="14"/>
      <c r="V369" s="15"/>
      <c r="W369" s="14"/>
      <c r="X369" s="14"/>
      <c r="Y369" s="15"/>
      <c r="Z369" s="15"/>
      <c r="AA369" s="15"/>
      <c r="AB369" s="15"/>
      <c r="AC369" s="14"/>
      <c r="AD369" s="14"/>
      <c r="AE369" s="14"/>
      <c r="AF369" s="14"/>
      <c r="AG369" s="14"/>
      <c r="AH369" s="15"/>
      <c r="AI369" s="14"/>
      <c r="AJ369" s="14"/>
      <c r="AK369" s="15"/>
      <c r="AL369" s="14"/>
      <c r="AM369" s="14"/>
      <c r="AN369" s="15"/>
      <c r="AO369" s="14"/>
      <c r="AP369" s="14"/>
      <c r="AQ369" s="15"/>
      <c r="AR369" s="14"/>
      <c r="AS369" s="14"/>
      <c r="AT369" s="15"/>
      <c r="AU369" s="14"/>
      <c r="AV369" s="14"/>
      <c r="AW369" s="15"/>
      <c r="AX369" s="14"/>
      <c r="AY369" s="14"/>
      <c r="AZ369" s="14"/>
      <c r="BA369" s="14">
        <v>234.2</v>
      </c>
      <c r="BB369" s="14">
        <v>90.854869999999991</v>
      </c>
      <c r="BC369" s="14">
        <f>BB369/BA369*100</f>
        <v>38.793710503842867</v>
      </c>
      <c r="BD369" s="14"/>
      <c r="BE369" s="14"/>
      <c r="BF369" s="15"/>
      <c r="BG369" s="14"/>
      <c r="BH369" s="14"/>
      <c r="BI369" s="15"/>
      <c r="BJ369" s="14"/>
      <c r="BK369" s="14"/>
      <c r="BL369" s="15"/>
      <c r="BM369" s="14"/>
      <c r="BN369" s="14"/>
      <c r="BO369" s="15"/>
      <c r="BP369" s="14"/>
      <c r="BQ369" s="14"/>
      <c r="BR369" s="15"/>
      <c r="BS369" s="14"/>
      <c r="BT369" s="14"/>
      <c r="BU369" s="15"/>
    </row>
    <row r="370" spans="1:73" s="12" customFormat="1" x14ac:dyDescent="0.25">
      <c r="A370" s="154" t="s">
        <v>444</v>
      </c>
      <c r="B370" s="50">
        <f t="shared" si="228"/>
        <v>93.7</v>
      </c>
      <c r="C370" s="50">
        <f t="shared" si="229"/>
        <v>35.310420000000001</v>
      </c>
      <c r="D370" s="14">
        <f>C370/B370*100</f>
        <v>37.684546424759873</v>
      </c>
      <c r="E370" s="14"/>
      <c r="F370" s="14"/>
      <c r="G370" s="15"/>
      <c r="H370" s="14"/>
      <c r="I370" s="14"/>
      <c r="J370" s="15"/>
      <c r="K370" s="14"/>
      <c r="L370" s="15"/>
      <c r="M370" s="15"/>
      <c r="N370" s="15"/>
      <c r="O370" s="15"/>
      <c r="P370" s="15"/>
      <c r="Q370" s="14"/>
      <c r="R370" s="14"/>
      <c r="S370" s="15"/>
      <c r="T370" s="14"/>
      <c r="U370" s="14"/>
      <c r="V370" s="15"/>
      <c r="W370" s="14"/>
      <c r="X370" s="14"/>
      <c r="Y370" s="15"/>
      <c r="Z370" s="15"/>
      <c r="AA370" s="15"/>
      <c r="AB370" s="15"/>
      <c r="AC370" s="14"/>
      <c r="AD370" s="14"/>
      <c r="AE370" s="14"/>
      <c r="AF370" s="14"/>
      <c r="AG370" s="14"/>
      <c r="AH370" s="15"/>
      <c r="AI370" s="14"/>
      <c r="AJ370" s="14"/>
      <c r="AK370" s="15"/>
      <c r="AL370" s="14"/>
      <c r="AM370" s="14"/>
      <c r="AN370" s="15"/>
      <c r="AO370" s="14"/>
      <c r="AP370" s="14"/>
      <c r="AQ370" s="15"/>
      <c r="AR370" s="14"/>
      <c r="AS370" s="14"/>
      <c r="AT370" s="15"/>
      <c r="AU370" s="14"/>
      <c r="AV370" s="14"/>
      <c r="AW370" s="15"/>
      <c r="AX370" s="14"/>
      <c r="AY370" s="14"/>
      <c r="AZ370" s="14"/>
      <c r="BA370" s="14">
        <v>93.7</v>
      </c>
      <c r="BB370" s="14">
        <v>35.310420000000001</v>
      </c>
      <c r="BC370" s="14">
        <f>BB370/BA370*100</f>
        <v>37.684546424759873</v>
      </c>
      <c r="BD370" s="14"/>
      <c r="BE370" s="14"/>
      <c r="BF370" s="15"/>
      <c r="BG370" s="14"/>
      <c r="BH370" s="14"/>
      <c r="BI370" s="15"/>
      <c r="BJ370" s="14"/>
      <c r="BK370" s="14"/>
      <c r="BL370" s="15"/>
      <c r="BM370" s="14"/>
      <c r="BN370" s="14"/>
      <c r="BO370" s="15"/>
      <c r="BP370" s="14"/>
      <c r="BQ370" s="14"/>
      <c r="BR370" s="15"/>
      <c r="BS370" s="14"/>
      <c r="BT370" s="14"/>
      <c r="BU370" s="15"/>
    </row>
    <row r="371" spans="1:73" s="12" customFormat="1" x14ac:dyDescent="0.25">
      <c r="A371" s="154" t="s">
        <v>443</v>
      </c>
      <c r="B371" s="50">
        <f t="shared" si="228"/>
        <v>234.2</v>
      </c>
      <c r="C371" s="50">
        <f t="shared" si="229"/>
        <v>86.435940000000002</v>
      </c>
      <c r="D371" s="14">
        <f>C371/B371*100</f>
        <v>36.906891545687451</v>
      </c>
      <c r="E371" s="14"/>
      <c r="F371" s="14"/>
      <c r="G371" s="15"/>
      <c r="H371" s="14"/>
      <c r="I371" s="14"/>
      <c r="J371" s="15"/>
      <c r="K371" s="14"/>
      <c r="L371" s="15"/>
      <c r="M371" s="15"/>
      <c r="N371" s="15"/>
      <c r="O371" s="15"/>
      <c r="P371" s="15"/>
      <c r="Q371" s="14"/>
      <c r="R371" s="14"/>
      <c r="S371" s="15"/>
      <c r="T371" s="14"/>
      <c r="U371" s="14"/>
      <c r="V371" s="15"/>
      <c r="W371" s="14"/>
      <c r="X371" s="14"/>
      <c r="Y371" s="15"/>
      <c r="Z371" s="15"/>
      <c r="AA371" s="15"/>
      <c r="AB371" s="15"/>
      <c r="AC371" s="14"/>
      <c r="AD371" s="14"/>
      <c r="AE371" s="14"/>
      <c r="AF371" s="14"/>
      <c r="AG371" s="14"/>
      <c r="AH371" s="15"/>
      <c r="AI371" s="14"/>
      <c r="AJ371" s="14"/>
      <c r="AK371" s="15"/>
      <c r="AL371" s="14"/>
      <c r="AM371" s="14"/>
      <c r="AN371" s="15"/>
      <c r="AO371" s="14"/>
      <c r="AP371" s="14"/>
      <c r="AQ371" s="15"/>
      <c r="AR371" s="14"/>
      <c r="AS371" s="14"/>
      <c r="AT371" s="15"/>
      <c r="AU371" s="14"/>
      <c r="AV371" s="14"/>
      <c r="AW371" s="15"/>
      <c r="AX371" s="14"/>
      <c r="AY371" s="14"/>
      <c r="AZ371" s="14"/>
      <c r="BA371" s="14">
        <v>234.2</v>
      </c>
      <c r="BB371" s="14">
        <v>86.435940000000002</v>
      </c>
      <c r="BC371" s="14">
        <f>BB371/BA371*100</f>
        <v>36.906891545687451</v>
      </c>
      <c r="BD371" s="14"/>
      <c r="BE371" s="14"/>
      <c r="BF371" s="15"/>
      <c r="BG371" s="14"/>
      <c r="BH371" s="14"/>
      <c r="BI371" s="15"/>
      <c r="BJ371" s="14"/>
      <c r="BK371" s="14"/>
      <c r="BL371" s="15"/>
      <c r="BM371" s="14"/>
      <c r="BN371" s="14"/>
      <c r="BO371" s="15"/>
      <c r="BP371" s="14"/>
      <c r="BQ371" s="14"/>
      <c r="BR371" s="15"/>
      <c r="BS371" s="14"/>
      <c r="BT371" s="14"/>
      <c r="BU371" s="15"/>
    </row>
    <row r="372" spans="1:73" s="12" customFormat="1" x14ac:dyDescent="0.25">
      <c r="A372" s="154" t="s">
        <v>565</v>
      </c>
      <c r="B372" s="50">
        <f t="shared" si="228"/>
        <v>0</v>
      </c>
      <c r="C372" s="50">
        <f t="shared" si="229"/>
        <v>0</v>
      </c>
      <c r="D372" s="14"/>
      <c r="E372" s="14"/>
      <c r="F372" s="14"/>
      <c r="G372" s="15"/>
      <c r="H372" s="14"/>
      <c r="I372" s="14"/>
      <c r="J372" s="15"/>
      <c r="K372" s="14"/>
      <c r="L372" s="15"/>
      <c r="M372" s="15"/>
      <c r="N372" s="15"/>
      <c r="O372" s="15"/>
      <c r="P372" s="15"/>
      <c r="Q372" s="14"/>
      <c r="R372" s="14"/>
      <c r="S372" s="15"/>
      <c r="T372" s="14"/>
      <c r="U372" s="14"/>
      <c r="V372" s="15"/>
      <c r="W372" s="14"/>
      <c r="X372" s="14"/>
      <c r="Y372" s="15"/>
      <c r="Z372" s="15"/>
      <c r="AA372" s="15"/>
      <c r="AB372" s="15"/>
      <c r="AC372" s="14"/>
      <c r="AD372" s="14"/>
      <c r="AE372" s="14"/>
      <c r="AF372" s="14"/>
      <c r="AG372" s="14"/>
      <c r="AH372" s="15"/>
      <c r="AI372" s="14"/>
      <c r="AJ372" s="14"/>
      <c r="AK372" s="15"/>
      <c r="AL372" s="14"/>
      <c r="AM372" s="14"/>
      <c r="AN372" s="15"/>
      <c r="AO372" s="14"/>
      <c r="AP372" s="14"/>
      <c r="AQ372" s="15"/>
      <c r="AR372" s="14"/>
      <c r="AS372" s="14"/>
      <c r="AT372" s="15"/>
      <c r="AU372" s="14"/>
      <c r="AV372" s="14"/>
      <c r="AW372" s="15"/>
      <c r="AX372" s="14"/>
      <c r="AY372" s="14"/>
      <c r="AZ372" s="14"/>
      <c r="BA372" s="14"/>
      <c r="BB372" s="14"/>
      <c r="BC372" s="14"/>
      <c r="BD372" s="14"/>
      <c r="BE372" s="14"/>
      <c r="BF372" s="15"/>
      <c r="BG372" s="14"/>
      <c r="BH372" s="14"/>
      <c r="BI372" s="15"/>
      <c r="BJ372" s="14"/>
      <c r="BK372" s="14"/>
      <c r="BL372" s="15"/>
      <c r="BM372" s="14"/>
      <c r="BN372" s="14"/>
      <c r="BO372" s="15"/>
      <c r="BP372" s="14"/>
      <c r="BQ372" s="14"/>
      <c r="BR372" s="15"/>
      <c r="BS372" s="14"/>
      <c r="BT372" s="14"/>
      <c r="BU372" s="15"/>
    </row>
    <row r="373" spans="1:73" s="28" customFormat="1" ht="31.5" x14ac:dyDescent="0.25">
      <c r="A373" s="78" t="s">
        <v>441</v>
      </c>
      <c r="B373" s="81">
        <f t="shared" si="228"/>
        <v>184249.49999999991</v>
      </c>
      <c r="C373" s="81">
        <f t="shared" si="229"/>
        <v>116047.56857999998</v>
      </c>
      <c r="D373" s="84">
        <f t="shared" ref="D373" si="256">C373/B373*100</f>
        <v>62.983925915674142</v>
      </c>
      <c r="E373" s="84">
        <f>SUM(E374:E385)</f>
        <v>1008.5</v>
      </c>
      <c r="F373" s="84">
        <f t="shared" ref="F373:BN373" si="257">SUM(F374:F385)</f>
        <v>207.58799999999999</v>
      </c>
      <c r="G373" s="84">
        <f t="shared" si="233"/>
        <v>20.583837382250866</v>
      </c>
      <c r="H373" s="84">
        <f t="shared" si="257"/>
        <v>117.5</v>
      </c>
      <c r="I373" s="84">
        <f t="shared" si="257"/>
        <v>44.430430000000001</v>
      </c>
      <c r="J373" s="84">
        <f t="shared" si="234"/>
        <v>37.813131914893617</v>
      </c>
      <c r="K373" s="84">
        <f t="shared" si="257"/>
        <v>1941.4</v>
      </c>
      <c r="L373" s="84">
        <f t="shared" si="257"/>
        <v>944.88883999999996</v>
      </c>
      <c r="M373" s="84">
        <f t="shared" si="235"/>
        <v>48.67048727722262</v>
      </c>
      <c r="N373" s="84">
        <f t="shared" si="257"/>
        <v>25047</v>
      </c>
      <c r="O373" s="84">
        <f t="shared" si="257"/>
        <v>12280.80409</v>
      </c>
      <c r="P373" s="84">
        <f t="shared" si="221"/>
        <v>49.031038008543938</v>
      </c>
      <c r="Q373" s="84">
        <f t="shared" si="257"/>
        <v>313.89999999999998</v>
      </c>
      <c r="R373" s="84">
        <f t="shared" si="257"/>
        <v>0</v>
      </c>
      <c r="S373" s="84">
        <f t="shared" si="39"/>
        <v>0</v>
      </c>
      <c r="T373" s="84">
        <f t="shared" si="257"/>
        <v>2943</v>
      </c>
      <c r="U373" s="84">
        <f t="shared" si="257"/>
        <v>835.79499999999996</v>
      </c>
      <c r="V373" s="84">
        <f t="shared" si="236"/>
        <v>28.399422358137954</v>
      </c>
      <c r="W373" s="84">
        <f t="shared" si="257"/>
        <v>107.7</v>
      </c>
      <c r="X373" s="84">
        <f t="shared" si="257"/>
        <v>43.089849999999998</v>
      </c>
      <c r="Y373" s="84">
        <f t="shared" si="237"/>
        <v>40.009145775301761</v>
      </c>
      <c r="Z373" s="84">
        <f t="shared" si="257"/>
        <v>129893.1</v>
      </c>
      <c r="AA373" s="84">
        <f t="shared" si="257"/>
        <v>92586.592709999997</v>
      </c>
      <c r="AB373" s="84">
        <f t="shared" si="238"/>
        <v>71.27906925772038</v>
      </c>
      <c r="AC373" s="84">
        <f t="shared" si="257"/>
        <v>310.3</v>
      </c>
      <c r="AD373" s="84">
        <f t="shared" si="257"/>
        <v>127.72374000000001</v>
      </c>
      <c r="AE373" s="82">
        <f t="shared" si="239"/>
        <v>41.161372864969387</v>
      </c>
      <c r="AF373" s="84">
        <f t="shared" si="257"/>
        <v>0</v>
      </c>
      <c r="AG373" s="84">
        <f t="shared" si="257"/>
        <v>0</v>
      </c>
      <c r="AH373" s="84"/>
      <c r="AI373" s="84">
        <f t="shared" si="257"/>
        <v>310.3</v>
      </c>
      <c r="AJ373" s="84">
        <f t="shared" si="257"/>
        <v>121.88063000000001</v>
      </c>
      <c r="AK373" s="84">
        <f t="shared" si="240"/>
        <v>39.278320979697071</v>
      </c>
      <c r="AL373" s="84">
        <f t="shared" si="257"/>
        <v>2506.8000000000002</v>
      </c>
      <c r="AM373" s="84">
        <f t="shared" si="257"/>
        <v>1454.6241299999999</v>
      </c>
      <c r="AN373" s="84">
        <f t="shared" si="241"/>
        <v>58.027131402584963</v>
      </c>
      <c r="AO373" s="84">
        <f t="shared" si="257"/>
        <v>310.3</v>
      </c>
      <c r="AP373" s="84">
        <f t="shared" si="257"/>
        <v>147.97807</v>
      </c>
      <c r="AQ373" s="84">
        <f t="shared" si="242"/>
        <v>47.688710924911376</v>
      </c>
      <c r="AR373" s="84">
        <f t="shared" si="257"/>
        <v>310.3</v>
      </c>
      <c r="AS373" s="84">
        <f t="shared" si="257"/>
        <v>38.554230000000004</v>
      </c>
      <c r="AT373" s="84">
        <f t="shared" si="243"/>
        <v>12.424824363519175</v>
      </c>
      <c r="AU373" s="84">
        <f t="shared" si="257"/>
        <v>965</v>
      </c>
      <c r="AV373" s="84">
        <f t="shared" si="257"/>
        <v>482.4</v>
      </c>
      <c r="AW373" s="84">
        <f t="shared" si="244"/>
        <v>49.989637305699482</v>
      </c>
      <c r="AX373" s="84">
        <f t="shared" si="257"/>
        <v>0</v>
      </c>
      <c r="AY373" s="84">
        <f t="shared" si="257"/>
        <v>0</v>
      </c>
      <c r="AZ373" s="84">
        <f t="shared" si="257"/>
        <v>0</v>
      </c>
      <c r="BA373" s="84">
        <f t="shared" si="257"/>
        <v>1686.4</v>
      </c>
      <c r="BB373" s="84">
        <f>SUM(BB374:BB385)</f>
        <v>638.50153</v>
      </c>
      <c r="BC373" s="82">
        <f t="shared" ref="BC373:BC385" si="258">BB373/BA373*100</f>
        <v>37.861807993358632</v>
      </c>
      <c r="BD373" s="84">
        <f t="shared" si="257"/>
        <v>310.3</v>
      </c>
      <c r="BE373" s="84">
        <f t="shared" si="257"/>
        <v>132.67554000000001</v>
      </c>
      <c r="BF373" s="84">
        <f t="shared" si="245"/>
        <v>42.757183370931358</v>
      </c>
      <c r="BG373" s="84">
        <f t="shared" si="257"/>
        <v>310.3</v>
      </c>
      <c r="BH373" s="84">
        <f t="shared" si="257"/>
        <v>64.676789999999997</v>
      </c>
      <c r="BI373" s="84">
        <f t="shared" si="246"/>
        <v>20.843309700290042</v>
      </c>
      <c r="BJ373" s="84">
        <f t="shared" si="257"/>
        <v>15825.4</v>
      </c>
      <c r="BK373" s="84">
        <f t="shared" si="257"/>
        <v>5895.3649999999998</v>
      </c>
      <c r="BL373" s="84">
        <f t="shared" si="31"/>
        <v>37.252549698585817</v>
      </c>
      <c r="BM373" s="84">
        <f t="shared" si="257"/>
        <v>32</v>
      </c>
      <c r="BN373" s="84">
        <f t="shared" si="257"/>
        <v>0</v>
      </c>
      <c r="BO373" s="84">
        <f t="shared" si="247"/>
        <v>0</v>
      </c>
      <c r="BP373" s="84"/>
      <c r="BQ373" s="84"/>
      <c r="BR373" s="84"/>
      <c r="BS373" s="84"/>
      <c r="BT373" s="84"/>
      <c r="BU373" s="84"/>
    </row>
    <row r="374" spans="1:73" s="12" customFormat="1" ht="17.25" customHeight="1" x14ac:dyDescent="0.25">
      <c r="A374" s="153" t="s">
        <v>384</v>
      </c>
      <c r="B374" s="50">
        <f t="shared" si="228"/>
        <v>182563.09999999992</v>
      </c>
      <c r="C374" s="50">
        <f t="shared" si="229"/>
        <v>115409.06704999998</v>
      </c>
      <c r="D374" s="15">
        <f t="shared" si="0"/>
        <v>63.215987814624107</v>
      </c>
      <c r="E374" s="15">
        <v>1008.5</v>
      </c>
      <c r="F374" s="15">
        <v>207.58799999999999</v>
      </c>
      <c r="G374" s="15">
        <f t="shared" si="233"/>
        <v>20.583837382250866</v>
      </c>
      <c r="H374" s="15">
        <v>117.5</v>
      </c>
      <c r="I374" s="15">
        <v>44.430430000000001</v>
      </c>
      <c r="J374" s="15">
        <f t="shared" si="234"/>
        <v>37.813131914893617</v>
      </c>
      <c r="K374" s="15">
        <v>1941.4</v>
      </c>
      <c r="L374" s="15">
        <v>944.88883999999996</v>
      </c>
      <c r="M374" s="15">
        <f t="shared" si="235"/>
        <v>48.67048727722262</v>
      </c>
      <c r="N374" s="15">
        <v>25047</v>
      </c>
      <c r="O374" s="15">
        <v>12280.80409</v>
      </c>
      <c r="P374" s="15">
        <f t="shared" si="221"/>
        <v>49.031038008543938</v>
      </c>
      <c r="Q374" s="15">
        <v>313.89999999999998</v>
      </c>
      <c r="R374" s="15"/>
      <c r="S374" s="15">
        <f t="shared" si="39"/>
        <v>0</v>
      </c>
      <c r="T374" s="15">
        <v>2943</v>
      </c>
      <c r="U374" s="15">
        <v>835.79499999999996</v>
      </c>
      <c r="V374" s="15">
        <f t="shared" si="236"/>
        <v>28.399422358137954</v>
      </c>
      <c r="W374" s="15">
        <v>107.7</v>
      </c>
      <c r="X374" s="15">
        <v>43.089849999999998</v>
      </c>
      <c r="Y374" s="15">
        <f t="shared" si="237"/>
        <v>40.009145775301761</v>
      </c>
      <c r="Z374" s="15">
        <v>129893.1</v>
      </c>
      <c r="AA374" s="15">
        <v>92586.592709999997</v>
      </c>
      <c r="AB374" s="15">
        <f t="shared" si="238"/>
        <v>71.27906925772038</v>
      </c>
      <c r="AC374" s="15">
        <v>310.3</v>
      </c>
      <c r="AD374" s="15">
        <v>127.72374000000001</v>
      </c>
      <c r="AE374" s="14">
        <f t="shared" si="239"/>
        <v>41.161372864969387</v>
      </c>
      <c r="AF374" s="15"/>
      <c r="AG374" s="15"/>
      <c r="AH374" s="15"/>
      <c r="AI374" s="15">
        <v>310.3</v>
      </c>
      <c r="AJ374" s="15">
        <v>121.88063000000001</v>
      </c>
      <c r="AK374" s="15">
        <f t="shared" si="240"/>
        <v>39.278320979697071</v>
      </c>
      <c r="AL374" s="15">
        <v>2506.8000000000002</v>
      </c>
      <c r="AM374" s="15">
        <v>1454.6241299999999</v>
      </c>
      <c r="AN374" s="15">
        <f t="shared" si="241"/>
        <v>58.027131402584963</v>
      </c>
      <c r="AO374" s="15">
        <v>310.3</v>
      </c>
      <c r="AP374" s="15">
        <v>147.97807</v>
      </c>
      <c r="AQ374" s="15">
        <f t="shared" si="242"/>
        <v>47.688710924911376</v>
      </c>
      <c r="AR374" s="15">
        <v>310.3</v>
      </c>
      <c r="AS374" s="15">
        <v>38.554230000000004</v>
      </c>
      <c r="AT374" s="15">
        <f t="shared" ref="AT374:AT405" si="259">AS374/AR374*100</f>
        <v>12.424824363519175</v>
      </c>
      <c r="AU374" s="15">
        <v>965</v>
      </c>
      <c r="AV374" s="15">
        <v>482.4</v>
      </c>
      <c r="AW374" s="15">
        <f t="shared" si="244"/>
        <v>49.989637305699482</v>
      </c>
      <c r="AX374" s="15">
        <v>0</v>
      </c>
      <c r="AY374" s="15">
        <v>0</v>
      </c>
      <c r="AZ374" s="15"/>
      <c r="BA374" s="15"/>
      <c r="BB374" s="15"/>
      <c r="BC374" s="14"/>
      <c r="BD374" s="15">
        <v>310.3</v>
      </c>
      <c r="BE374" s="15">
        <v>132.67554000000001</v>
      </c>
      <c r="BF374" s="15">
        <f t="shared" si="245"/>
        <v>42.757183370931358</v>
      </c>
      <c r="BG374" s="15">
        <v>310.3</v>
      </c>
      <c r="BH374" s="15">
        <v>64.676789999999997</v>
      </c>
      <c r="BI374" s="15">
        <f t="shared" si="246"/>
        <v>20.843309700290042</v>
      </c>
      <c r="BJ374" s="15">
        <v>15825.4</v>
      </c>
      <c r="BK374" s="15">
        <v>5895.3649999999998</v>
      </c>
      <c r="BL374" s="15">
        <f t="shared" si="31"/>
        <v>37.252549698585817</v>
      </c>
      <c r="BM374" s="15">
        <v>32</v>
      </c>
      <c r="BN374" s="15">
        <v>0</v>
      </c>
      <c r="BO374" s="15">
        <f t="shared" si="247"/>
        <v>0</v>
      </c>
      <c r="BP374" s="15"/>
      <c r="BQ374" s="15"/>
      <c r="BR374" s="15"/>
      <c r="BS374" s="15"/>
      <c r="BT374" s="15"/>
      <c r="BU374" s="15"/>
    </row>
    <row r="375" spans="1:73" s="12" customFormat="1" x14ac:dyDescent="0.25">
      <c r="A375" s="154" t="s">
        <v>440</v>
      </c>
      <c r="B375" s="50">
        <f t="shared" si="228"/>
        <v>93.7</v>
      </c>
      <c r="C375" s="50">
        <f t="shared" si="229"/>
        <v>35.310339999999997</v>
      </c>
      <c r="D375" s="14">
        <f t="shared" ref="D375:D385" si="260">C375/B375*100</f>
        <v>37.68446104589114</v>
      </c>
      <c r="E375" s="14"/>
      <c r="F375" s="14"/>
      <c r="G375" s="15"/>
      <c r="H375" s="14"/>
      <c r="I375" s="15"/>
      <c r="J375" s="15"/>
      <c r="K375" s="14"/>
      <c r="L375" s="14"/>
      <c r="M375" s="15"/>
      <c r="N375" s="14"/>
      <c r="O375" s="14"/>
      <c r="P375" s="15"/>
      <c r="Q375" s="14"/>
      <c r="R375" s="14"/>
      <c r="S375" s="14"/>
      <c r="T375" s="14"/>
      <c r="U375" s="14"/>
      <c r="V375" s="15"/>
      <c r="W375" s="14"/>
      <c r="X375" s="15"/>
      <c r="Y375" s="15"/>
      <c r="Z375" s="14"/>
      <c r="AA375" s="14"/>
      <c r="AB375" s="15"/>
      <c r="AC375" s="14"/>
      <c r="AD375" s="14"/>
      <c r="AE375" s="14"/>
      <c r="AF375" s="14"/>
      <c r="AG375" s="14"/>
      <c r="AH375" s="15"/>
      <c r="AI375" s="14"/>
      <c r="AJ375" s="14"/>
      <c r="AK375" s="15"/>
      <c r="AL375" s="14"/>
      <c r="AM375" s="14"/>
      <c r="AN375" s="15"/>
      <c r="AO375" s="14"/>
      <c r="AP375" s="14"/>
      <c r="AQ375" s="15"/>
      <c r="AR375" s="14"/>
      <c r="AS375" s="14"/>
      <c r="AT375" s="14"/>
      <c r="AU375" s="14"/>
      <c r="AV375" s="14"/>
      <c r="AW375" s="15"/>
      <c r="AX375" s="14"/>
      <c r="AY375" s="14"/>
      <c r="AZ375" s="14"/>
      <c r="BA375" s="14">
        <v>93.7</v>
      </c>
      <c r="BB375" s="14">
        <v>35.310339999999997</v>
      </c>
      <c r="BC375" s="14">
        <f t="shared" si="258"/>
        <v>37.68446104589114</v>
      </c>
      <c r="BD375" s="14"/>
      <c r="BE375" s="14"/>
      <c r="BF375" s="15"/>
      <c r="BG375" s="14"/>
      <c r="BH375" s="14"/>
      <c r="BI375" s="15"/>
      <c r="BJ375" s="14"/>
      <c r="BK375" s="14"/>
      <c r="BL375" s="14"/>
      <c r="BM375" s="14"/>
      <c r="BN375" s="14"/>
      <c r="BO375" s="15"/>
      <c r="BP375" s="14"/>
      <c r="BQ375" s="14"/>
      <c r="BR375" s="15"/>
      <c r="BS375" s="14"/>
      <c r="BT375" s="14"/>
      <c r="BU375" s="15"/>
    </row>
    <row r="376" spans="1:73" s="12" customFormat="1" x14ac:dyDescent="0.25">
      <c r="A376" s="154" t="s">
        <v>677</v>
      </c>
      <c r="B376" s="50">
        <f t="shared" si="228"/>
        <v>234.2</v>
      </c>
      <c r="C376" s="50">
        <f t="shared" si="229"/>
        <v>77.172449999999998</v>
      </c>
      <c r="D376" s="14">
        <f t="shared" si="260"/>
        <v>32.951515798462857</v>
      </c>
      <c r="E376" s="14"/>
      <c r="F376" s="14"/>
      <c r="G376" s="15"/>
      <c r="H376" s="14"/>
      <c r="I376" s="15"/>
      <c r="J376" s="15"/>
      <c r="K376" s="14"/>
      <c r="L376" s="14"/>
      <c r="M376" s="15"/>
      <c r="N376" s="14"/>
      <c r="O376" s="14"/>
      <c r="P376" s="15"/>
      <c r="Q376" s="14"/>
      <c r="R376" s="14"/>
      <c r="S376" s="14"/>
      <c r="T376" s="14"/>
      <c r="U376" s="14"/>
      <c r="V376" s="15"/>
      <c r="W376" s="14"/>
      <c r="X376" s="15"/>
      <c r="Y376" s="15"/>
      <c r="Z376" s="14"/>
      <c r="AA376" s="14"/>
      <c r="AB376" s="15"/>
      <c r="AC376" s="14"/>
      <c r="AD376" s="14"/>
      <c r="AE376" s="14"/>
      <c r="AF376" s="14"/>
      <c r="AG376" s="14"/>
      <c r="AH376" s="15"/>
      <c r="AI376" s="14"/>
      <c r="AJ376" s="14"/>
      <c r="AK376" s="15"/>
      <c r="AL376" s="14"/>
      <c r="AM376" s="14"/>
      <c r="AN376" s="15"/>
      <c r="AO376" s="14"/>
      <c r="AP376" s="14"/>
      <c r="AQ376" s="15"/>
      <c r="AR376" s="14"/>
      <c r="AS376" s="14"/>
      <c r="AT376" s="14"/>
      <c r="AU376" s="14"/>
      <c r="AV376" s="14"/>
      <c r="AW376" s="15"/>
      <c r="AX376" s="14"/>
      <c r="AY376" s="14"/>
      <c r="AZ376" s="14"/>
      <c r="BA376" s="14">
        <v>234.2</v>
      </c>
      <c r="BB376" s="14">
        <v>77.172449999999998</v>
      </c>
      <c r="BC376" s="14">
        <f t="shared" si="258"/>
        <v>32.951515798462857</v>
      </c>
      <c r="BD376" s="14"/>
      <c r="BE376" s="14"/>
      <c r="BF376" s="15"/>
      <c r="BG376" s="14"/>
      <c r="BH376" s="14"/>
      <c r="BI376" s="15"/>
      <c r="BJ376" s="14"/>
      <c r="BK376" s="14"/>
      <c r="BL376" s="14"/>
      <c r="BM376" s="14"/>
      <c r="BN376" s="14"/>
      <c r="BO376" s="15"/>
      <c r="BP376" s="14"/>
      <c r="BQ376" s="14"/>
      <c r="BR376" s="15"/>
      <c r="BS376" s="14"/>
      <c r="BT376" s="14"/>
      <c r="BU376" s="15"/>
    </row>
    <row r="377" spans="1:73" s="12" customFormat="1" x14ac:dyDescent="0.25">
      <c r="A377" s="154" t="s">
        <v>678</v>
      </c>
      <c r="B377" s="50">
        <f t="shared" si="228"/>
        <v>93.7</v>
      </c>
      <c r="C377" s="50">
        <f t="shared" si="229"/>
        <v>42.919930000000001</v>
      </c>
      <c r="D377" s="14">
        <f t="shared" si="260"/>
        <v>45.805688367129136</v>
      </c>
      <c r="E377" s="14"/>
      <c r="F377" s="14"/>
      <c r="G377" s="15"/>
      <c r="H377" s="14"/>
      <c r="I377" s="15"/>
      <c r="J377" s="15"/>
      <c r="K377" s="14"/>
      <c r="L377" s="14"/>
      <c r="M377" s="15"/>
      <c r="N377" s="14"/>
      <c r="O377" s="14"/>
      <c r="P377" s="15"/>
      <c r="Q377" s="14"/>
      <c r="R377" s="14"/>
      <c r="S377" s="14"/>
      <c r="T377" s="14"/>
      <c r="U377" s="14"/>
      <c r="V377" s="15"/>
      <c r="W377" s="14"/>
      <c r="X377" s="15"/>
      <c r="Y377" s="15"/>
      <c r="Z377" s="14"/>
      <c r="AA377" s="14"/>
      <c r="AB377" s="15"/>
      <c r="AC377" s="14"/>
      <c r="AD377" s="14"/>
      <c r="AE377" s="14"/>
      <c r="AF377" s="14"/>
      <c r="AG377" s="14"/>
      <c r="AH377" s="15"/>
      <c r="AI377" s="14"/>
      <c r="AJ377" s="14"/>
      <c r="AK377" s="15"/>
      <c r="AL377" s="14"/>
      <c r="AM377" s="14"/>
      <c r="AN377" s="15"/>
      <c r="AO377" s="14"/>
      <c r="AP377" s="14"/>
      <c r="AQ377" s="15"/>
      <c r="AR377" s="14"/>
      <c r="AS377" s="14"/>
      <c r="AT377" s="14"/>
      <c r="AU377" s="14"/>
      <c r="AV377" s="14"/>
      <c r="AW377" s="15"/>
      <c r="AX377" s="14"/>
      <c r="AY377" s="14"/>
      <c r="AZ377" s="14"/>
      <c r="BA377" s="14">
        <v>93.7</v>
      </c>
      <c r="BB377" s="14">
        <v>42.919930000000001</v>
      </c>
      <c r="BC377" s="14">
        <f t="shared" si="258"/>
        <v>45.805688367129136</v>
      </c>
      <c r="BD377" s="14"/>
      <c r="BE377" s="14"/>
      <c r="BF377" s="15"/>
      <c r="BG377" s="14"/>
      <c r="BH377" s="14"/>
      <c r="BI377" s="15"/>
      <c r="BJ377" s="14"/>
      <c r="BK377" s="14"/>
      <c r="BL377" s="14"/>
      <c r="BM377" s="14"/>
      <c r="BN377" s="14"/>
      <c r="BO377" s="15"/>
      <c r="BP377" s="14"/>
      <c r="BQ377" s="14"/>
      <c r="BR377" s="15"/>
      <c r="BS377" s="14"/>
      <c r="BT377" s="14"/>
      <c r="BU377" s="15"/>
    </row>
    <row r="378" spans="1:73" s="12" customFormat="1" x14ac:dyDescent="0.25">
      <c r="A378" s="154" t="s">
        <v>679</v>
      </c>
      <c r="B378" s="50">
        <f t="shared" si="228"/>
        <v>93.7</v>
      </c>
      <c r="C378" s="50">
        <f t="shared" si="229"/>
        <v>35.31035</v>
      </c>
      <c r="D378" s="14">
        <f t="shared" si="260"/>
        <v>37.684471718249732</v>
      </c>
      <c r="E378" s="14"/>
      <c r="F378" s="14"/>
      <c r="G378" s="15"/>
      <c r="H378" s="14"/>
      <c r="I378" s="15"/>
      <c r="J378" s="15"/>
      <c r="K378" s="14"/>
      <c r="L378" s="14"/>
      <c r="M378" s="15"/>
      <c r="N378" s="14"/>
      <c r="O378" s="14"/>
      <c r="P378" s="15"/>
      <c r="Q378" s="14"/>
      <c r="R378" s="14"/>
      <c r="S378" s="14"/>
      <c r="T378" s="14"/>
      <c r="U378" s="14"/>
      <c r="V378" s="15"/>
      <c r="W378" s="14"/>
      <c r="X378" s="15"/>
      <c r="Y378" s="15"/>
      <c r="Z378" s="14"/>
      <c r="AA378" s="14"/>
      <c r="AB378" s="15"/>
      <c r="AC378" s="14"/>
      <c r="AD378" s="14"/>
      <c r="AE378" s="14"/>
      <c r="AF378" s="14"/>
      <c r="AG378" s="14"/>
      <c r="AH378" s="15"/>
      <c r="AI378" s="14"/>
      <c r="AJ378" s="14"/>
      <c r="AK378" s="15"/>
      <c r="AL378" s="14"/>
      <c r="AM378" s="14"/>
      <c r="AN378" s="15"/>
      <c r="AO378" s="14"/>
      <c r="AP378" s="14"/>
      <c r="AQ378" s="15"/>
      <c r="AR378" s="14"/>
      <c r="AS378" s="14"/>
      <c r="AT378" s="14"/>
      <c r="AU378" s="14"/>
      <c r="AV378" s="14"/>
      <c r="AW378" s="15"/>
      <c r="AX378" s="14"/>
      <c r="AY378" s="14"/>
      <c r="AZ378" s="14"/>
      <c r="BA378" s="14">
        <v>93.7</v>
      </c>
      <c r="BB378" s="14">
        <v>35.31035</v>
      </c>
      <c r="BC378" s="14">
        <f t="shared" si="258"/>
        <v>37.684471718249732</v>
      </c>
      <c r="BD378" s="14"/>
      <c r="BE378" s="14"/>
      <c r="BF378" s="15"/>
      <c r="BG378" s="14"/>
      <c r="BH378" s="14"/>
      <c r="BI378" s="15"/>
      <c r="BJ378" s="14"/>
      <c r="BK378" s="14"/>
      <c r="BL378" s="14"/>
      <c r="BM378" s="14"/>
      <c r="BN378" s="14"/>
      <c r="BO378" s="15"/>
      <c r="BP378" s="14"/>
      <c r="BQ378" s="14"/>
      <c r="BR378" s="15"/>
      <c r="BS378" s="14"/>
      <c r="BT378" s="14"/>
      <c r="BU378" s="15"/>
    </row>
    <row r="379" spans="1:73" s="12" customFormat="1" x14ac:dyDescent="0.25">
      <c r="A379" s="154" t="s">
        <v>439</v>
      </c>
      <c r="B379" s="50">
        <f t="shared" si="228"/>
        <v>468.4</v>
      </c>
      <c r="C379" s="50">
        <f t="shared" si="229"/>
        <v>167.91570999999999</v>
      </c>
      <c r="D379" s="14">
        <f t="shared" si="260"/>
        <v>35.848785226302304</v>
      </c>
      <c r="E379" s="14"/>
      <c r="F379" s="14"/>
      <c r="G379" s="15"/>
      <c r="H379" s="14"/>
      <c r="I379" s="15"/>
      <c r="J379" s="15"/>
      <c r="K379" s="14"/>
      <c r="L379" s="14"/>
      <c r="M379" s="15"/>
      <c r="N379" s="14"/>
      <c r="O379" s="14"/>
      <c r="P379" s="15"/>
      <c r="Q379" s="14"/>
      <c r="R379" s="14"/>
      <c r="S379" s="14"/>
      <c r="T379" s="14"/>
      <c r="U379" s="14"/>
      <c r="V379" s="15"/>
      <c r="W379" s="14"/>
      <c r="X379" s="15"/>
      <c r="Y379" s="15"/>
      <c r="Z379" s="14"/>
      <c r="AA379" s="14"/>
      <c r="AB379" s="15"/>
      <c r="AC379" s="14"/>
      <c r="AD379" s="14"/>
      <c r="AE379" s="14"/>
      <c r="AF379" s="14"/>
      <c r="AG379" s="14"/>
      <c r="AH379" s="15"/>
      <c r="AI379" s="14"/>
      <c r="AJ379" s="14"/>
      <c r="AK379" s="15"/>
      <c r="AL379" s="14"/>
      <c r="AM379" s="14"/>
      <c r="AN379" s="15"/>
      <c r="AO379" s="14"/>
      <c r="AP379" s="14"/>
      <c r="AQ379" s="15"/>
      <c r="AR379" s="14"/>
      <c r="AS379" s="14"/>
      <c r="AT379" s="14"/>
      <c r="AU379" s="14"/>
      <c r="AV379" s="14"/>
      <c r="AW379" s="15"/>
      <c r="AX379" s="14"/>
      <c r="AY379" s="14"/>
      <c r="AZ379" s="14"/>
      <c r="BA379" s="14">
        <v>468.4</v>
      </c>
      <c r="BB379" s="14">
        <v>167.91570999999999</v>
      </c>
      <c r="BC379" s="14">
        <f t="shared" si="258"/>
        <v>35.848785226302304</v>
      </c>
      <c r="BD379" s="14"/>
      <c r="BE379" s="14"/>
      <c r="BF379" s="15"/>
      <c r="BG379" s="14"/>
      <c r="BH379" s="14"/>
      <c r="BI379" s="15"/>
      <c r="BJ379" s="14"/>
      <c r="BK379" s="14"/>
      <c r="BL379" s="14"/>
      <c r="BM379" s="14"/>
      <c r="BN379" s="14"/>
      <c r="BO379" s="15"/>
      <c r="BP379" s="14"/>
      <c r="BQ379" s="14"/>
      <c r="BR379" s="15"/>
      <c r="BS379" s="14"/>
      <c r="BT379" s="14"/>
      <c r="BU379" s="15"/>
    </row>
    <row r="380" spans="1:73" s="12" customFormat="1" x14ac:dyDescent="0.25">
      <c r="A380" s="154" t="s">
        <v>718</v>
      </c>
      <c r="B380" s="50">
        <f t="shared" si="228"/>
        <v>93.7</v>
      </c>
      <c r="C380" s="50">
        <f t="shared" si="229"/>
        <v>35.310379999999995</v>
      </c>
      <c r="D380" s="14">
        <f t="shared" si="260"/>
        <v>37.684503735325507</v>
      </c>
      <c r="E380" s="14"/>
      <c r="F380" s="14"/>
      <c r="G380" s="15"/>
      <c r="H380" s="14"/>
      <c r="I380" s="15"/>
      <c r="J380" s="15"/>
      <c r="K380" s="14"/>
      <c r="L380" s="14"/>
      <c r="M380" s="15"/>
      <c r="N380" s="14"/>
      <c r="O380" s="14"/>
      <c r="P380" s="15"/>
      <c r="Q380" s="14"/>
      <c r="R380" s="14"/>
      <c r="S380" s="14"/>
      <c r="T380" s="14"/>
      <c r="U380" s="14"/>
      <c r="V380" s="15"/>
      <c r="W380" s="14"/>
      <c r="X380" s="15"/>
      <c r="Y380" s="15"/>
      <c r="Z380" s="14"/>
      <c r="AA380" s="14"/>
      <c r="AB380" s="15"/>
      <c r="AC380" s="14"/>
      <c r="AD380" s="14"/>
      <c r="AE380" s="14"/>
      <c r="AF380" s="14"/>
      <c r="AG380" s="14"/>
      <c r="AH380" s="15"/>
      <c r="AI380" s="14"/>
      <c r="AJ380" s="14"/>
      <c r="AK380" s="15"/>
      <c r="AL380" s="14"/>
      <c r="AM380" s="14"/>
      <c r="AN380" s="15"/>
      <c r="AO380" s="14"/>
      <c r="AP380" s="14"/>
      <c r="AQ380" s="15"/>
      <c r="AR380" s="14"/>
      <c r="AS380" s="14"/>
      <c r="AT380" s="14"/>
      <c r="AU380" s="14"/>
      <c r="AV380" s="14"/>
      <c r="AW380" s="15"/>
      <c r="AX380" s="14"/>
      <c r="AY380" s="14"/>
      <c r="AZ380" s="14"/>
      <c r="BA380" s="14">
        <v>93.7</v>
      </c>
      <c r="BB380" s="14">
        <v>35.310379999999995</v>
      </c>
      <c r="BC380" s="14">
        <f t="shared" si="258"/>
        <v>37.684503735325507</v>
      </c>
      <c r="BD380" s="14"/>
      <c r="BE380" s="14"/>
      <c r="BF380" s="15"/>
      <c r="BG380" s="14"/>
      <c r="BH380" s="14"/>
      <c r="BI380" s="15"/>
      <c r="BJ380" s="14"/>
      <c r="BK380" s="14"/>
      <c r="BL380" s="14"/>
      <c r="BM380" s="14"/>
      <c r="BN380" s="14"/>
      <c r="BO380" s="15"/>
      <c r="BP380" s="14"/>
      <c r="BQ380" s="14"/>
      <c r="BR380" s="15"/>
      <c r="BS380" s="14"/>
      <c r="BT380" s="14"/>
      <c r="BU380" s="15"/>
    </row>
    <row r="381" spans="1:73" s="12" customFormat="1" x14ac:dyDescent="0.25">
      <c r="A381" s="154" t="s">
        <v>682</v>
      </c>
      <c r="B381" s="50">
        <f t="shared" si="228"/>
        <v>93.7</v>
      </c>
      <c r="C381" s="50">
        <f t="shared" si="229"/>
        <v>35.310370000000006</v>
      </c>
      <c r="D381" s="14">
        <f t="shared" si="260"/>
        <v>37.684493062966922</v>
      </c>
      <c r="E381" s="14"/>
      <c r="F381" s="14"/>
      <c r="G381" s="15"/>
      <c r="H381" s="14"/>
      <c r="I381" s="15"/>
      <c r="J381" s="15"/>
      <c r="K381" s="14"/>
      <c r="L381" s="14"/>
      <c r="M381" s="15"/>
      <c r="N381" s="14"/>
      <c r="O381" s="14"/>
      <c r="P381" s="15"/>
      <c r="Q381" s="14"/>
      <c r="R381" s="14"/>
      <c r="S381" s="14"/>
      <c r="T381" s="14"/>
      <c r="U381" s="14"/>
      <c r="V381" s="15"/>
      <c r="W381" s="14"/>
      <c r="X381" s="15"/>
      <c r="Y381" s="15"/>
      <c r="Z381" s="14"/>
      <c r="AA381" s="14"/>
      <c r="AB381" s="15"/>
      <c r="AC381" s="14"/>
      <c r="AD381" s="14"/>
      <c r="AE381" s="14"/>
      <c r="AF381" s="14"/>
      <c r="AG381" s="14"/>
      <c r="AH381" s="15"/>
      <c r="AI381" s="14"/>
      <c r="AJ381" s="14"/>
      <c r="AK381" s="15"/>
      <c r="AL381" s="14"/>
      <c r="AM381" s="14"/>
      <c r="AN381" s="15"/>
      <c r="AO381" s="14"/>
      <c r="AP381" s="14"/>
      <c r="AQ381" s="15"/>
      <c r="AR381" s="14"/>
      <c r="AS381" s="14"/>
      <c r="AT381" s="14"/>
      <c r="AU381" s="14"/>
      <c r="AV381" s="14"/>
      <c r="AW381" s="15"/>
      <c r="AX381" s="14"/>
      <c r="AY381" s="14"/>
      <c r="AZ381" s="14"/>
      <c r="BA381" s="14">
        <v>93.7</v>
      </c>
      <c r="BB381" s="14">
        <v>35.310370000000006</v>
      </c>
      <c r="BC381" s="14">
        <f t="shared" si="258"/>
        <v>37.684493062966922</v>
      </c>
      <c r="BD381" s="14"/>
      <c r="BE381" s="14"/>
      <c r="BF381" s="15"/>
      <c r="BG381" s="14"/>
      <c r="BH381" s="14"/>
      <c r="BI381" s="15"/>
      <c r="BJ381" s="14"/>
      <c r="BK381" s="14"/>
      <c r="BL381" s="14"/>
      <c r="BM381" s="14"/>
      <c r="BN381" s="14"/>
      <c r="BO381" s="15"/>
      <c r="BP381" s="14"/>
      <c r="BQ381" s="14"/>
      <c r="BR381" s="15"/>
      <c r="BS381" s="14"/>
      <c r="BT381" s="14"/>
      <c r="BU381" s="15"/>
    </row>
    <row r="382" spans="1:73" s="12" customFormat="1" x14ac:dyDescent="0.25">
      <c r="A382" s="154" t="s">
        <v>681</v>
      </c>
      <c r="B382" s="50">
        <f t="shared" si="228"/>
        <v>93.7</v>
      </c>
      <c r="C382" s="50">
        <f t="shared" si="229"/>
        <v>41.115139999999997</v>
      </c>
      <c r="D382" s="14">
        <f t="shared" si="260"/>
        <v>43.879551760939165</v>
      </c>
      <c r="E382" s="14"/>
      <c r="F382" s="14"/>
      <c r="G382" s="15"/>
      <c r="H382" s="14"/>
      <c r="I382" s="15"/>
      <c r="J382" s="15"/>
      <c r="K382" s="14"/>
      <c r="L382" s="14"/>
      <c r="M382" s="15"/>
      <c r="N382" s="14"/>
      <c r="O382" s="14"/>
      <c r="P382" s="15"/>
      <c r="Q382" s="14"/>
      <c r="R382" s="14"/>
      <c r="S382" s="14"/>
      <c r="T382" s="14"/>
      <c r="U382" s="14"/>
      <c r="V382" s="15"/>
      <c r="W382" s="14"/>
      <c r="X382" s="15"/>
      <c r="Y382" s="15"/>
      <c r="Z382" s="14"/>
      <c r="AA382" s="14"/>
      <c r="AB382" s="15"/>
      <c r="AC382" s="14"/>
      <c r="AD382" s="14"/>
      <c r="AE382" s="14"/>
      <c r="AF382" s="14"/>
      <c r="AG382" s="14"/>
      <c r="AH382" s="15"/>
      <c r="AI382" s="14"/>
      <c r="AJ382" s="14"/>
      <c r="AK382" s="15"/>
      <c r="AL382" s="14"/>
      <c r="AM382" s="14"/>
      <c r="AN382" s="15"/>
      <c r="AO382" s="14"/>
      <c r="AP382" s="14"/>
      <c r="AQ382" s="15"/>
      <c r="AR382" s="14"/>
      <c r="AS382" s="14"/>
      <c r="AT382" s="14"/>
      <c r="AU382" s="14"/>
      <c r="AV382" s="14"/>
      <c r="AW382" s="15"/>
      <c r="AX382" s="14"/>
      <c r="AY382" s="14"/>
      <c r="AZ382" s="14"/>
      <c r="BA382" s="14">
        <v>93.7</v>
      </c>
      <c r="BB382" s="14">
        <v>41.115139999999997</v>
      </c>
      <c r="BC382" s="14">
        <f t="shared" si="258"/>
        <v>43.879551760939165</v>
      </c>
      <c r="BD382" s="14"/>
      <c r="BE382" s="14"/>
      <c r="BF382" s="15"/>
      <c r="BG382" s="14"/>
      <c r="BH382" s="14"/>
      <c r="BI382" s="15"/>
      <c r="BJ382" s="14"/>
      <c r="BK382" s="14"/>
      <c r="BL382" s="14"/>
      <c r="BM382" s="14"/>
      <c r="BN382" s="14"/>
      <c r="BO382" s="15"/>
      <c r="BP382" s="14"/>
      <c r="BQ382" s="14"/>
      <c r="BR382" s="15"/>
      <c r="BS382" s="14"/>
      <c r="BT382" s="14"/>
      <c r="BU382" s="15"/>
    </row>
    <row r="383" spans="1:73" s="12" customFormat="1" x14ac:dyDescent="0.25">
      <c r="A383" s="154" t="s">
        <v>430</v>
      </c>
      <c r="B383" s="50">
        <f t="shared" si="228"/>
        <v>93.7</v>
      </c>
      <c r="C383" s="50">
        <f t="shared" si="229"/>
        <v>31.523509999999998</v>
      </c>
      <c r="D383" s="14">
        <f t="shared" si="260"/>
        <v>33.64302027748132</v>
      </c>
      <c r="E383" s="14"/>
      <c r="F383" s="14"/>
      <c r="G383" s="15"/>
      <c r="H383" s="14"/>
      <c r="I383" s="15"/>
      <c r="J383" s="15"/>
      <c r="K383" s="14"/>
      <c r="L383" s="14"/>
      <c r="M383" s="15"/>
      <c r="N383" s="14"/>
      <c r="O383" s="14"/>
      <c r="P383" s="15"/>
      <c r="Q383" s="14"/>
      <c r="R383" s="14"/>
      <c r="S383" s="14"/>
      <c r="T383" s="14"/>
      <c r="U383" s="14"/>
      <c r="V383" s="15"/>
      <c r="W383" s="14"/>
      <c r="X383" s="15"/>
      <c r="Y383" s="15"/>
      <c r="Z383" s="14"/>
      <c r="AA383" s="14"/>
      <c r="AB383" s="15"/>
      <c r="AC383" s="14"/>
      <c r="AD383" s="14"/>
      <c r="AE383" s="14"/>
      <c r="AF383" s="14"/>
      <c r="AG383" s="14"/>
      <c r="AH383" s="15"/>
      <c r="AI383" s="14"/>
      <c r="AJ383" s="14"/>
      <c r="AK383" s="15"/>
      <c r="AL383" s="14"/>
      <c r="AM383" s="14"/>
      <c r="AN383" s="15"/>
      <c r="AO383" s="14"/>
      <c r="AP383" s="14"/>
      <c r="AQ383" s="15"/>
      <c r="AR383" s="14"/>
      <c r="AS383" s="14"/>
      <c r="AT383" s="14"/>
      <c r="AU383" s="14"/>
      <c r="AV383" s="14"/>
      <c r="AW383" s="15"/>
      <c r="AX383" s="14"/>
      <c r="AY383" s="14"/>
      <c r="AZ383" s="14"/>
      <c r="BA383" s="14">
        <v>93.7</v>
      </c>
      <c r="BB383" s="14">
        <v>31.523509999999998</v>
      </c>
      <c r="BC383" s="14">
        <f t="shared" si="258"/>
        <v>33.64302027748132</v>
      </c>
      <c r="BD383" s="14"/>
      <c r="BE383" s="14"/>
      <c r="BF383" s="15"/>
      <c r="BG383" s="14"/>
      <c r="BH383" s="14"/>
      <c r="BI383" s="15"/>
      <c r="BJ383" s="14"/>
      <c r="BK383" s="14"/>
      <c r="BL383" s="14"/>
      <c r="BM383" s="14"/>
      <c r="BN383" s="14"/>
      <c r="BO383" s="15"/>
      <c r="BP383" s="14"/>
      <c r="BQ383" s="14"/>
      <c r="BR383" s="15"/>
      <c r="BS383" s="14"/>
      <c r="BT383" s="14"/>
      <c r="BU383" s="15"/>
    </row>
    <row r="384" spans="1:73" s="12" customFormat="1" x14ac:dyDescent="0.25">
      <c r="A384" s="154" t="s">
        <v>486</v>
      </c>
      <c r="B384" s="50">
        <f t="shared" si="228"/>
        <v>234.2</v>
      </c>
      <c r="C384" s="50">
        <f t="shared" si="229"/>
        <v>101.303</v>
      </c>
      <c r="D384" s="14">
        <f t="shared" si="260"/>
        <v>43.254910333048677</v>
      </c>
      <c r="E384" s="14"/>
      <c r="F384" s="14"/>
      <c r="G384" s="15"/>
      <c r="H384" s="14"/>
      <c r="I384" s="15"/>
      <c r="J384" s="15"/>
      <c r="K384" s="14"/>
      <c r="L384" s="14"/>
      <c r="M384" s="15"/>
      <c r="N384" s="14"/>
      <c r="O384" s="14"/>
      <c r="P384" s="15"/>
      <c r="Q384" s="14"/>
      <c r="R384" s="14"/>
      <c r="S384" s="14"/>
      <c r="T384" s="14"/>
      <c r="U384" s="14"/>
      <c r="V384" s="15"/>
      <c r="W384" s="14"/>
      <c r="X384" s="15"/>
      <c r="Y384" s="15"/>
      <c r="Z384" s="14"/>
      <c r="AA384" s="14"/>
      <c r="AB384" s="15"/>
      <c r="AC384" s="14"/>
      <c r="AD384" s="14"/>
      <c r="AE384" s="14"/>
      <c r="AF384" s="14"/>
      <c r="AG384" s="14"/>
      <c r="AH384" s="15"/>
      <c r="AI384" s="14"/>
      <c r="AJ384" s="14"/>
      <c r="AK384" s="15"/>
      <c r="AL384" s="14"/>
      <c r="AM384" s="14"/>
      <c r="AN384" s="15"/>
      <c r="AO384" s="14"/>
      <c r="AP384" s="14"/>
      <c r="AQ384" s="15"/>
      <c r="AR384" s="14"/>
      <c r="AS384" s="14"/>
      <c r="AT384" s="14"/>
      <c r="AU384" s="14"/>
      <c r="AV384" s="14"/>
      <c r="AW384" s="15"/>
      <c r="AX384" s="14"/>
      <c r="AY384" s="14"/>
      <c r="AZ384" s="14"/>
      <c r="BA384" s="14">
        <v>234.2</v>
      </c>
      <c r="BB384" s="14">
        <v>101.303</v>
      </c>
      <c r="BC384" s="14">
        <f t="shared" si="258"/>
        <v>43.254910333048677</v>
      </c>
      <c r="BD384" s="14"/>
      <c r="BE384" s="14"/>
      <c r="BF384" s="15"/>
      <c r="BG384" s="14"/>
      <c r="BH384" s="14"/>
      <c r="BI384" s="15"/>
      <c r="BJ384" s="14"/>
      <c r="BK384" s="14"/>
      <c r="BL384" s="14"/>
      <c r="BM384" s="14"/>
      <c r="BN384" s="14"/>
      <c r="BO384" s="15"/>
      <c r="BP384" s="14"/>
      <c r="BQ384" s="14"/>
      <c r="BR384" s="15"/>
      <c r="BS384" s="14"/>
      <c r="BT384" s="14"/>
      <c r="BU384" s="15"/>
    </row>
    <row r="385" spans="1:73" s="12" customFormat="1" x14ac:dyDescent="0.25">
      <c r="A385" s="154" t="s">
        <v>680</v>
      </c>
      <c r="B385" s="50">
        <f t="shared" si="228"/>
        <v>93.7</v>
      </c>
      <c r="C385" s="50">
        <f t="shared" si="229"/>
        <v>35.31035</v>
      </c>
      <c r="D385" s="14">
        <f t="shared" si="260"/>
        <v>37.684471718249732</v>
      </c>
      <c r="E385" s="14"/>
      <c r="F385" s="14"/>
      <c r="G385" s="15"/>
      <c r="H385" s="14"/>
      <c r="I385" s="15"/>
      <c r="J385" s="15"/>
      <c r="K385" s="14"/>
      <c r="L385" s="14"/>
      <c r="M385" s="15"/>
      <c r="N385" s="14"/>
      <c r="O385" s="14"/>
      <c r="P385" s="15"/>
      <c r="Q385" s="14"/>
      <c r="R385" s="14"/>
      <c r="S385" s="14"/>
      <c r="T385" s="14"/>
      <c r="U385" s="14"/>
      <c r="V385" s="15"/>
      <c r="W385" s="14"/>
      <c r="X385" s="15"/>
      <c r="Y385" s="15"/>
      <c r="Z385" s="14"/>
      <c r="AA385" s="14"/>
      <c r="AB385" s="15"/>
      <c r="AC385" s="14"/>
      <c r="AD385" s="14"/>
      <c r="AE385" s="14"/>
      <c r="AF385" s="14"/>
      <c r="AG385" s="14"/>
      <c r="AH385" s="15"/>
      <c r="AI385" s="14"/>
      <c r="AJ385" s="14"/>
      <c r="AK385" s="15"/>
      <c r="AL385" s="14"/>
      <c r="AM385" s="14"/>
      <c r="AN385" s="15"/>
      <c r="AO385" s="14"/>
      <c r="AP385" s="14"/>
      <c r="AQ385" s="15"/>
      <c r="AR385" s="14"/>
      <c r="AS385" s="14"/>
      <c r="AT385" s="14"/>
      <c r="AU385" s="14"/>
      <c r="AV385" s="14"/>
      <c r="AW385" s="15"/>
      <c r="AX385" s="14"/>
      <c r="AY385" s="14"/>
      <c r="AZ385" s="14"/>
      <c r="BA385" s="14">
        <v>93.7</v>
      </c>
      <c r="BB385" s="14">
        <v>35.31035</v>
      </c>
      <c r="BC385" s="14">
        <f t="shared" si="258"/>
        <v>37.684471718249732</v>
      </c>
      <c r="BD385" s="14"/>
      <c r="BE385" s="14"/>
      <c r="BF385" s="15"/>
      <c r="BG385" s="14"/>
      <c r="BH385" s="14"/>
      <c r="BI385" s="15"/>
      <c r="BJ385" s="14"/>
      <c r="BK385" s="14"/>
      <c r="BL385" s="14"/>
      <c r="BM385" s="14"/>
      <c r="BN385" s="14"/>
      <c r="BO385" s="15"/>
      <c r="BP385" s="14"/>
      <c r="BQ385" s="14"/>
      <c r="BR385" s="15"/>
      <c r="BS385" s="14"/>
      <c r="BT385" s="14"/>
      <c r="BU385" s="15"/>
    </row>
    <row r="386" spans="1:73" s="28" customFormat="1" ht="31.5" x14ac:dyDescent="0.25">
      <c r="A386" s="78" t="s">
        <v>438</v>
      </c>
      <c r="B386" s="81">
        <f t="shared" si="228"/>
        <v>197150.19999999995</v>
      </c>
      <c r="C386" s="81">
        <f t="shared" si="229"/>
        <v>123730.9969</v>
      </c>
      <c r="D386" s="84">
        <f t="shared" ref="D386" si="261">C386/B386*100</f>
        <v>62.759762303056263</v>
      </c>
      <c r="E386" s="84">
        <f>SUM(E387:E394)</f>
        <v>941.1</v>
      </c>
      <c r="F386" s="84">
        <f t="shared" ref="F386:BN386" si="262">SUM(F387:F394)</f>
        <v>352.31471999999997</v>
      </c>
      <c r="G386" s="84">
        <f t="shared" si="233"/>
        <v>37.436480714058014</v>
      </c>
      <c r="H386" s="84">
        <f t="shared" si="262"/>
        <v>139.69999999999999</v>
      </c>
      <c r="I386" s="84">
        <f t="shared" si="262"/>
        <v>57.44</v>
      </c>
      <c r="J386" s="84">
        <f t="shared" si="234"/>
        <v>41.116678596993559</v>
      </c>
      <c r="K386" s="84">
        <f t="shared" si="262"/>
        <v>2531.4</v>
      </c>
      <c r="L386" s="84">
        <f t="shared" si="262"/>
        <v>1409.8593899999998</v>
      </c>
      <c r="M386" s="84">
        <f t="shared" si="235"/>
        <v>55.694848305285603</v>
      </c>
      <c r="N386" s="84">
        <f t="shared" si="262"/>
        <v>32307</v>
      </c>
      <c r="O386" s="84">
        <f t="shared" si="262"/>
        <v>14110.803800000002</v>
      </c>
      <c r="P386" s="84">
        <f t="shared" ref="P386:P395" si="263">O386/N386*100</f>
        <v>43.67723341690656</v>
      </c>
      <c r="Q386" s="84">
        <f t="shared" si="262"/>
        <v>313.89999999999998</v>
      </c>
      <c r="R386" s="84">
        <f t="shared" si="262"/>
        <v>0</v>
      </c>
      <c r="S386" s="84">
        <f t="shared" si="39"/>
        <v>0</v>
      </c>
      <c r="T386" s="84">
        <f t="shared" si="262"/>
        <v>4834.1000000000004</v>
      </c>
      <c r="U386" s="84">
        <f t="shared" si="262"/>
        <v>1186.5797299999999</v>
      </c>
      <c r="V386" s="84">
        <f t="shared" si="236"/>
        <v>24.546031939761274</v>
      </c>
      <c r="W386" s="84">
        <f t="shared" si="262"/>
        <v>107.7</v>
      </c>
      <c r="X386" s="84">
        <f t="shared" si="262"/>
        <v>41.167459999999998</v>
      </c>
      <c r="Y386" s="84">
        <f t="shared" si="237"/>
        <v>38.224196843082638</v>
      </c>
      <c r="Z386" s="84">
        <f t="shared" si="262"/>
        <v>136257.1</v>
      </c>
      <c r="AA386" s="84">
        <f t="shared" si="262"/>
        <v>97056.134019999998</v>
      </c>
      <c r="AB386" s="84">
        <f t="shared" si="238"/>
        <v>71.230148021644368</v>
      </c>
      <c r="AC386" s="84">
        <f t="shared" si="262"/>
        <v>620.5</v>
      </c>
      <c r="AD386" s="84">
        <f t="shared" si="262"/>
        <v>282.49415000000005</v>
      </c>
      <c r="AE386" s="82">
        <f t="shared" si="239"/>
        <v>45.52685737308623</v>
      </c>
      <c r="AF386" s="84">
        <f t="shared" si="262"/>
        <v>0</v>
      </c>
      <c r="AG386" s="84">
        <f t="shared" si="262"/>
        <v>0</v>
      </c>
      <c r="AH386" s="84"/>
      <c r="AI386" s="84">
        <f t="shared" si="262"/>
        <v>310.3</v>
      </c>
      <c r="AJ386" s="84">
        <f t="shared" si="262"/>
        <v>127.36052000000001</v>
      </c>
      <c r="AK386" s="84">
        <f t="shared" si="240"/>
        <v>41.044318401546889</v>
      </c>
      <c r="AL386" s="84">
        <f t="shared" si="262"/>
        <v>3555.4</v>
      </c>
      <c r="AM386" s="84">
        <f t="shared" si="262"/>
        <v>1895.3663600000002</v>
      </c>
      <c r="AN386" s="84">
        <f t="shared" si="241"/>
        <v>53.309511166113523</v>
      </c>
      <c r="AO386" s="84">
        <f t="shared" si="262"/>
        <v>310.3</v>
      </c>
      <c r="AP386" s="84">
        <f t="shared" si="262"/>
        <v>125.69866</v>
      </c>
      <c r="AQ386" s="84">
        <f t="shared" si="242"/>
        <v>40.508752819851757</v>
      </c>
      <c r="AR386" s="84">
        <f t="shared" si="262"/>
        <v>310.3</v>
      </c>
      <c r="AS386" s="84">
        <f t="shared" si="262"/>
        <v>95.414320000000004</v>
      </c>
      <c r="AT386" s="84">
        <f t="shared" si="259"/>
        <v>30.749055752497583</v>
      </c>
      <c r="AU386" s="84">
        <f t="shared" si="262"/>
        <v>1129.3</v>
      </c>
      <c r="AV386" s="84">
        <f t="shared" si="262"/>
        <v>564.6</v>
      </c>
      <c r="AW386" s="84">
        <f t="shared" si="244"/>
        <v>49.995572478526526</v>
      </c>
      <c r="AX386" s="84">
        <f t="shared" si="262"/>
        <v>0</v>
      </c>
      <c r="AY386" s="84">
        <f t="shared" si="262"/>
        <v>0</v>
      </c>
      <c r="AZ386" s="84">
        <f t="shared" si="262"/>
        <v>0</v>
      </c>
      <c r="BA386" s="84">
        <f t="shared" si="262"/>
        <v>1171.1000000000001</v>
      </c>
      <c r="BB386" s="84">
        <f t="shared" si="262"/>
        <v>463.91764000000001</v>
      </c>
      <c r="BC386" s="82">
        <f t="shared" ref="BC386:BC395" si="264">BB386/BA386*100</f>
        <v>39.613836563914262</v>
      </c>
      <c r="BD386" s="84">
        <f t="shared" si="262"/>
        <v>310.3</v>
      </c>
      <c r="BE386" s="84">
        <f t="shared" si="262"/>
        <v>59.677129999999998</v>
      </c>
      <c r="BF386" s="84">
        <f t="shared" si="245"/>
        <v>19.232075410892683</v>
      </c>
      <c r="BG386" s="84">
        <f t="shared" si="262"/>
        <v>310.3</v>
      </c>
      <c r="BH386" s="84">
        <f t="shared" si="262"/>
        <v>122.82635000000001</v>
      </c>
      <c r="BI386" s="84">
        <f t="shared" si="246"/>
        <v>39.583097002900416</v>
      </c>
      <c r="BJ386" s="84">
        <f t="shared" si="262"/>
        <v>11459.7</v>
      </c>
      <c r="BK386" s="84">
        <f t="shared" si="262"/>
        <v>5600.5959499999999</v>
      </c>
      <c r="BL386" s="84">
        <f t="shared" ref="BL386:BL395" si="265">BK386/BJ386*100</f>
        <v>48.872099182352066</v>
      </c>
      <c r="BM386" s="84">
        <f t="shared" si="262"/>
        <v>230.7</v>
      </c>
      <c r="BN386" s="84">
        <f t="shared" si="262"/>
        <v>178.7467</v>
      </c>
      <c r="BO386" s="84">
        <f t="shared" si="247"/>
        <v>77.480147377546601</v>
      </c>
      <c r="BP386" s="84"/>
      <c r="BQ386" s="84"/>
      <c r="BR386" s="84"/>
      <c r="BS386" s="84"/>
      <c r="BT386" s="84"/>
      <c r="BU386" s="84"/>
    </row>
    <row r="387" spans="1:73" s="12" customFormat="1" x14ac:dyDescent="0.25">
      <c r="A387" s="153" t="s">
        <v>383</v>
      </c>
      <c r="B387" s="50">
        <f t="shared" si="228"/>
        <v>195979.09999999995</v>
      </c>
      <c r="C387" s="50">
        <f t="shared" si="229"/>
        <v>123267.07926</v>
      </c>
      <c r="D387" s="15">
        <f t="shared" si="0"/>
        <v>62.898073957886346</v>
      </c>
      <c r="E387" s="15">
        <v>941.1</v>
      </c>
      <c r="F387" s="15">
        <v>352.31471999999997</v>
      </c>
      <c r="G387" s="15">
        <f t="shared" si="233"/>
        <v>37.436480714058014</v>
      </c>
      <c r="H387" s="15">
        <v>139.69999999999999</v>
      </c>
      <c r="I387" s="15">
        <v>57.44</v>
      </c>
      <c r="J387" s="15">
        <f t="shared" si="234"/>
        <v>41.116678596993559</v>
      </c>
      <c r="K387" s="15">
        <v>2531.4</v>
      </c>
      <c r="L387" s="15">
        <v>1409.8593899999998</v>
      </c>
      <c r="M387" s="15">
        <f t="shared" si="235"/>
        <v>55.694848305285603</v>
      </c>
      <c r="N387" s="15">
        <v>32307</v>
      </c>
      <c r="O387" s="15">
        <v>14110.803800000002</v>
      </c>
      <c r="P387" s="15">
        <f t="shared" si="263"/>
        <v>43.67723341690656</v>
      </c>
      <c r="Q387" s="15">
        <v>313.89999999999998</v>
      </c>
      <c r="R387" s="15"/>
      <c r="S387" s="15">
        <f t="shared" si="39"/>
        <v>0</v>
      </c>
      <c r="T387" s="15">
        <v>4834.1000000000004</v>
      </c>
      <c r="U387" s="15">
        <v>1186.5797299999999</v>
      </c>
      <c r="V387" s="15">
        <f t="shared" si="236"/>
        <v>24.546031939761274</v>
      </c>
      <c r="W387" s="15">
        <v>107.7</v>
      </c>
      <c r="X387" s="15">
        <v>41.167459999999998</v>
      </c>
      <c r="Y387" s="15">
        <f t="shared" si="237"/>
        <v>38.224196843082638</v>
      </c>
      <c r="Z387" s="15">
        <v>136257.1</v>
      </c>
      <c r="AA387" s="15">
        <v>97056.134019999998</v>
      </c>
      <c r="AB387" s="15">
        <f t="shared" si="238"/>
        <v>71.230148021644368</v>
      </c>
      <c r="AC387" s="15">
        <v>620.5</v>
      </c>
      <c r="AD387" s="15">
        <v>282.49415000000005</v>
      </c>
      <c r="AE387" s="14">
        <f t="shared" si="239"/>
        <v>45.52685737308623</v>
      </c>
      <c r="AF387" s="15"/>
      <c r="AG387" s="15"/>
      <c r="AH387" s="15"/>
      <c r="AI387" s="15">
        <v>310.3</v>
      </c>
      <c r="AJ387" s="15">
        <v>127.36052000000001</v>
      </c>
      <c r="AK387" s="15">
        <f t="shared" si="240"/>
        <v>41.044318401546889</v>
      </c>
      <c r="AL387" s="15">
        <v>3555.4</v>
      </c>
      <c r="AM387" s="15">
        <v>1895.3663600000002</v>
      </c>
      <c r="AN387" s="15">
        <f t="shared" si="241"/>
        <v>53.309511166113523</v>
      </c>
      <c r="AO387" s="15">
        <v>310.3</v>
      </c>
      <c r="AP387" s="15">
        <v>125.69866</v>
      </c>
      <c r="AQ387" s="15">
        <f t="shared" si="242"/>
        <v>40.508752819851757</v>
      </c>
      <c r="AR387" s="15">
        <v>310.3</v>
      </c>
      <c r="AS387" s="15">
        <v>95.414320000000004</v>
      </c>
      <c r="AT387" s="15">
        <f t="shared" si="259"/>
        <v>30.749055752497583</v>
      </c>
      <c r="AU387" s="15">
        <v>1129.3</v>
      </c>
      <c r="AV387" s="15">
        <v>564.6</v>
      </c>
      <c r="AW387" s="15">
        <f t="shared" si="244"/>
        <v>49.995572478526526</v>
      </c>
      <c r="AX387" s="15">
        <v>0</v>
      </c>
      <c r="AY387" s="15">
        <v>0</v>
      </c>
      <c r="AZ387" s="15"/>
      <c r="BA387" s="15"/>
      <c r="BB387" s="15"/>
      <c r="BC387" s="14"/>
      <c r="BD387" s="15">
        <v>310.3</v>
      </c>
      <c r="BE387" s="15">
        <v>59.677129999999998</v>
      </c>
      <c r="BF387" s="15">
        <f t="shared" si="245"/>
        <v>19.232075410892683</v>
      </c>
      <c r="BG387" s="15">
        <v>310.3</v>
      </c>
      <c r="BH387" s="15">
        <v>122.82635000000001</v>
      </c>
      <c r="BI387" s="15">
        <f t="shared" si="246"/>
        <v>39.583097002900416</v>
      </c>
      <c r="BJ387" s="15">
        <v>11459.7</v>
      </c>
      <c r="BK387" s="15">
        <v>5600.5959499999999</v>
      </c>
      <c r="BL387" s="15">
        <f t="shared" si="265"/>
        <v>48.872099182352066</v>
      </c>
      <c r="BM387" s="15">
        <v>230.7</v>
      </c>
      <c r="BN387" s="15">
        <v>178.7467</v>
      </c>
      <c r="BO387" s="15">
        <f t="shared" ref="BO387:BO396" si="266">BN387/BM387*100</f>
        <v>77.480147377546601</v>
      </c>
      <c r="BP387" s="15"/>
      <c r="BQ387" s="15"/>
      <c r="BR387" s="15"/>
      <c r="BS387" s="15"/>
      <c r="BT387" s="15"/>
      <c r="BU387" s="15"/>
    </row>
    <row r="388" spans="1:73" s="12" customFormat="1" x14ac:dyDescent="0.25">
      <c r="A388" s="154" t="s">
        <v>775</v>
      </c>
      <c r="B388" s="50">
        <f t="shared" si="228"/>
        <v>468.4</v>
      </c>
      <c r="C388" s="50">
        <f t="shared" si="229"/>
        <v>183.43312</v>
      </c>
      <c r="D388" s="14">
        <f t="shared" ref="D388:D394" si="267">C388/B388*100</f>
        <v>39.161639624252778</v>
      </c>
      <c r="E388" s="14"/>
      <c r="F388" s="14"/>
      <c r="G388" s="15"/>
      <c r="H388" s="14"/>
      <c r="I388" s="14"/>
      <c r="J388" s="15"/>
      <c r="K388" s="14"/>
      <c r="L388" s="15"/>
      <c r="M388" s="15"/>
      <c r="N388" s="15"/>
      <c r="O388" s="15"/>
      <c r="P388" s="15"/>
      <c r="Q388" s="14"/>
      <c r="R388" s="14"/>
      <c r="S388" s="15"/>
      <c r="T388" s="14"/>
      <c r="U388" s="14"/>
      <c r="V388" s="15"/>
      <c r="W388" s="14"/>
      <c r="X388" s="14"/>
      <c r="Y388" s="15"/>
      <c r="Z388" s="15"/>
      <c r="AA388" s="15"/>
      <c r="AB388" s="15"/>
      <c r="AC388" s="14"/>
      <c r="AD388" s="14"/>
      <c r="AE388" s="14"/>
      <c r="AF388" s="14"/>
      <c r="AG388" s="14"/>
      <c r="AH388" s="15"/>
      <c r="AI388" s="14"/>
      <c r="AJ388" s="14"/>
      <c r="AK388" s="15"/>
      <c r="AL388" s="14"/>
      <c r="AM388" s="14"/>
      <c r="AN388" s="15"/>
      <c r="AO388" s="14"/>
      <c r="AP388" s="14"/>
      <c r="AQ388" s="15"/>
      <c r="AR388" s="14"/>
      <c r="AS388" s="14"/>
      <c r="AT388" s="14"/>
      <c r="AU388" s="14"/>
      <c r="AV388" s="14"/>
      <c r="AW388" s="15"/>
      <c r="AX388" s="14"/>
      <c r="AY388" s="14"/>
      <c r="AZ388" s="14"/>
      <c r="BA388" s="14">
        <v>468.4</v>
      </c>
      <c r="BB388" s="14">
        <v>183.43312</v>
      </c>
      <c r="BC388" s="14">
        <f t="shared" si="264"/>
        <v>39.161639624252778</v>
      </c>
      <c r="BD388" s="14"/>
      <c r="BE388" s="14"/>
      <c r="BF388" s="15"/>
      <c r="BG388" s="14"/>
      <c r="BH388" s="14"/>
      <c r="BI388" s="15"/>
      <c r="BJ388" s="14"/>
      <c r="BK388" s="14"/>
      <c r="BL388" s="15"/>
      <c r="BM388" s="14"/>
      <c r="BN388" s="14"/>
      <c r="BO388" s="15"/>
      <c r="BP388" s="14"/>
      <c r="BQ388" s="14"/>
      <c r="BR388" s="15"/>
      <c r="BS388" s="14"/>
      <c r="BT388" s="14"/>
      <c r="BU388" s="15"/>
    </row>
    <row r="389" spans="1:73" s="12" customFormat="1" x14ac:dyDescent="0.25">
      <c r="A389" s="154" t="s">
        <v>498</v>
      </c>
      <c r="B389" s="50">
        <f t="shared" si="228"/>
        <v>234.2</v>
      </c>
      <c r="C389" s="50">
        <f t="shared" si="229"/>
        <v>101.39441000000001</v>
      </c>
      <c r="D389" s="14">
        <f t="shared" si="267"/>
        <v>43.293941076003421</v>
      </c>
      <c r="E389" s="14"/>
      <c r="F389" s="14"/>
      <c r="G389" s="15"/>
      <c r="H389" s="14"/>
      <c r="I389" s="14"/>
      <c r="J389" s="15"/>
      <c r="K389" s="14"/>
      <c r="L389" s="15"/>
      <c r="M389" s="15"/>
      <c r="N389" s="15"/>
      <c r="O389" s="15"/>
      <c r="P389" s="15"/>
      <c r="Q389" s="14"/>
      <c r="R389" s="14"/>
      <c r="S389" s="15"/>
      <c r="T389" s="14"/>
      <c r="U389" s="14"/>
      <c r="V389" s="15"/>
      <c r="W389" s="14"/>
      <c r="X389" s="14"/>
      <c r="Y389" s="15"/>
      <c r="Z389" s="15"/>
      <c r="AA389" s="15"/>
      <c r="AB389" s="15"/>
      <c r="AC389" s="14"/>
      <c r="AD389" s="14"/>
      <c r="AE389" s="14"/>
      <c r="AF389" s="14"/>
      <c r="AG389" s="14"/>
      <c r="AH389" s="15"/>
      <c r="AI389" s="14"/>
      <c r="AJ389" s="14"/>
      <c r="AK389" s="15"/>
      <c r="AL389" s="14"/>
      <c r="AM389" s="14"/>
      <c r="AN389" s="15"/>
      <c r="AO389" s="14"/>
      <c r="AP389" s="14"/>
      <c r="AQ389" s="15"/>
      <c r="AR389" s="14"/>
      <c r="AS389" s="14"/>
      <c r="AT389" s="14"/>
      <c r="AU389" s="14"/>
      <c r="AV389" s="14"/>
      <c r="AW389" s="15"/>
      <c r="AX389" s="14"/>
      <c r="AY389" s="14"/>
      <c r="AZ389" s="14"/>
      <c r="BA389" s="14">
        <v>234.2</v>
      </c>
      <c r="BB389" s="14">
        <v>101.39441000000001</v>
      </c>
      <c r="BC389" s="14">
        <f t="shared" si="264"/>
        <v>43.293941076003421</v>
      </c>
      <c r="BD389" s="14"/>
      <c r="BE389" s="14"/>
      <c r="BF389" s="15"/>
      <c r="BG389" s="14"/>
      <c r="BH389" s="14"/>
      <c r="BI389" s="15"/>
      <c r="BJ389" s="14"/>
      <c r="BK389" s="14"/>
      <c r="BL389" s="15"/>
      <c r="BM389" s="14"/>
      <c r="BN389" s="14"/>
      <c r="BO389" s="15"/>
      <c r="BP389" s="14"/>
      <c r="BQ389" s="14"/>
      <c r="BR389" s="15"/>
      <c r="BS389" s="14"/>
      <c r="BT389" s="14"/>
      <c r="BU389" s="15"/>
    </row>
    <row r="390" spans="1:73" s="12" customFormat="1" x14ac:dyDescent="0.25">
      <c r="A390" s="154" t="s">
        <v>719</v>
      </c>
      <c r="B390" s="50">
        <f t="shared" si="228"/>
        <v>93.7</v>
      </c>
      <c r="C390" s="50">
        <f t="shared" si="229"/>
        <v>35.576360000000001</v>
      </c>
      <c r="D390" s="14">
        <f t="shared" si="267"/>
        <v>37.968367129135537</v>
      </c>
      <c r="E390" s="14"/>
      <c r="F390" s="14"/>
      <c r="G390" s="15"/>
      <c r="H390" s="14"/>
      <c r="I390" s="14"/>
      <c r="J390" s="15"/>
      <c r="K390" s="14"/>
      <c r="L390" s="15"/>
      <c r="M390" s="15"/>
      <c r="N390" s="15"/>
      <c r="O390" s="15"/>
      <c r="P390" s="15"/>
      <c r="Q390" s="14"/>
      <c r="R390" s="14"/>
      <c r="S390" s="15"/>
      <c r="T390" s="14"/>
      <c r="U390" s="14"/>
      <c r="V390" s="15"/>
      <c r="W390" s="14"/>
      <c r="X390" s="14"/>
      <c r="Y390" s="15"/>
      <c r="Z390" s="15"/>
      <c r="AA390" s="15"/>
      <c r="AB390" s="15"/>
      <c r="AC390" s="14"/>
      <c r="AD390" s="14"/>
      <c r="AE390" s="14"/>
      <c r="AF390" s="14"/>
      <c r="AG390" s="14"/>
      <c r="AH390" s="15"/>
      <c r="AI390" s="14"/>
      <c r="AJ390" s="14"/>
      <c r="AK390" s="15"/>
      <c r="AL390" s="14"/>
      <c r="AM390" s="14"/>
      <c r="AN390" s="15"/>
      <c r="AO390" s="14"/>
      <c r="AP390" s="14"/>
      <c r="AQ390" s="15"/>
      <c r="AR390" s="14"/>
      <c r="AS390" s="14"/>
      <c r="AT390" s="14"/>
      <c r="AU390" s="14"/>
      <c r="AV390" s="14"/>
      <c r="AW390" s="15"/>
      <c r="AX390" s="14"/>
      <c r="AY390" s="14"/>
      <c r="AZ390" s="14"/>
      <c r="BA390" s="14">
        <v>93.7</v>
      </c>
      <c r="BB390" s="14">
        <v>35.576360000000001</v>
      </c>
      <c r="BC390" s="14">
        <f t="shared" si="264"/>
        <v>37.968367129135537</v>
      </c>
      <c r="BD390" s="14"/>
      <c r="BE390" s="14"/>
      <c r="BF390" s="15"/>
      <c r="BG390" s="14"/>
      <c r="BH390" s="14"/>
      <c r="BI390" s="15"/>
      <c r="BJ390" s="14"/>
      <c r="BK390" s="14"/>
      <c r="BL390" s="15"/>
      <c r="BM390" s="14"/>
      <c r="BN390" s="14"/>
      <c r="BO390" s="15"/>
      <c r="BP390" s="14"/>
      <c r="BQ390" s="14"/>
      <c r="BR390" s="15"/>
      <c r="BS390" s="14"/>
      <c r="BT390" s="14"/>
      <c r="BU390" s="15"/>
    </row>
    <row r="391" spans="1:73" s="12" customFormat="1" x14ac:dyDescent="0.25">
      <c r="A391" s="154" t="s">
        <v>437</v>
      </c>
      <c r="B391" s="50">
        <f t="shared" si="228"/>
        <v>93.7</v>
      </c>
      <c r="C391" s="50">
        <f t="shared" si="229"/>
        <v>37.748949999999994</v>
      </c>
      <c r="D391" s="14">
        <f t="shared" si="267"/>
        <v>40.287033084311624</v>
      </c>
      <c r="E391" s="14"/>
      <c r="F391" s="14"/>
      <c r="G391" s="15"/>
      <c r="H391" s="14"/>
      <c r="I391" s="14"/>
      <c r="J391" s="15"/>
      <c r="K391" s="14"/>
      <c r="L391" s="15"/>
      <c r="M391" s="15"/>
      <c r="N391" s="15"/>
      <c r="O391" s="15"/>
      <c r="P391" s="15"/>
      <c r="Q391" s="14"/>
      <c r="R391" s="14"/>
      <c r="S391" s="15"/>
      <c r="T391" s="14"/>
      <c r="U391" s="14"/>
      <c r="V391" s="15"/>
      <c r="W391" s="14"/>
      <c r="X391" s="14"/>
      <c r="Y391" s="15"/>
      <c r="Z391" s="15"/>
      <c r="AA391" s="15"/>
      <c r="AB391" s="15"/>
      <c r="AC391" s="14"/>
      <c r="AD391" s="14"/>
      <c r="AE391" s="14"/>
      <c r="AF391" s="14"/>
      <c r="AG391" s="14"/>
      <c r="AH391" s="15"/>
      <c r="AI391" s="14"/>
      <c r="AJ391" s="14"/>
      <c r="AK391" s="15"/>
      <c r="AL391" s="14"/>
      <c r="AM391" s="14"/>
      <c r="AN391" s="15"/>
      <c r="AO391" s="14"/>
      <c r="AP391" s="14"/>
      <c r="AQ391" s="15"/>
      <c r="AR391" s="14"/>
      <c r="AS391" s="14"/>
      <c r="AT391" s="14"/>
      <c r="AU391" s="14"/>
      <c r="AV391" s="14"/>
      <c r="AW391" s="15"/>
      <c r="AX391" s="14"/>
      <c r="AY391" s="14"/>
      <c r="AZ391" s="14"/>
      <c r="BA391" s="14">
        <v>93.7</v>
      </c>
      <c r="BB391" s="14">
        <v>37.748949999999994</v>
      </c>
      <c r="BC391" s="14">
        <f t="shared" si="264"/>
        <v>40.287033084311624</v>
      </c>
      <c r="BD391" s="14"/>
      <c r="BE391" s="14"/>
      <c r="BF391" s="15"/>
      <c r="BG391" s="14"/>
      <c r="BH391" s="14"/>
      <c r="BI391" s="15"/>
      <c r="BJ391" s="14"/>
      <c r="BK391" s="14"/>
      <c r="BL391" s="15"/>
      <c r="BM391" s="14"/>
      <c r="BN391" s="14"/>
      <c r="BO391" s="15"/>
      <c r="BP391" s="14"/>
      <c r="BQ391" s="14"/>
      <c r="BR391" s="15"/>
      <c r="BS391" s="14"/>
      <c r="BT391" s="14"/>
      <c r="BU391" s="15"/>
    </row>
    <row r="392" spans="1:73" s="12" customFormat="1" x14ac:dyDescent="0.25">
      <c r="A392" s="154" t="s">
        <v>530</v>
      </c>
      <c r="B392" s="50">
        <f t="shared" si="228"/>
        <v>93.7</v>
      </c>
      <c r="C392" s="50">
        <f t="shared" si="229"/>
        <v>35.466999999999999</v>
      </c>
      <c r="D392" s="14">
        <f t="shared" si="267"/>
        <v>37.85165421558164</v>
      </c>
      <c r="E392" s="14"/>
      <c r="F392" s="14"/>
      <c r="G392" s="15"/>
      <c r="H392" s="14"/>
      <c r="I392" s="14"/>
      <c r="J392" s="15"/>
      <c r="K392" s="14"/>
      <c r="L392" s="15"/>
      <c r="M392" s="15"/>
      <c r="N392" s="15"/>
      <c r="O392" s="15"/>
      <c r="P392" s="15"/>
      <c r="Q392" s="14"/>
      <c r="R392" s="14"/>
      <c r="S392" s="15"/>
      <c r="T392" s="14"/>
      <c r="U392" s="14"/>
      <c r="V392" s="15"/>
      <c r="W392" s="14"/>
      <c r="X392" s="14"/>
      <c r="Y392" s="15"/>
      <c r="Z392" s="15"/>
      <c r="AA392" s="15"/>
      <c r="AB392" s="15"/>
      <c r="AC392" s="14"/>
      <c r="AD392" s="14"/>
      <c r="AE392" s="14"/>
      <c r="AF392" s="14"/>
      <c r="AG392" s="14"/>
      <c r="AH392" s="15"/>
      <c r="AI392" s="14"/>
      <c r="AJ392" s="14"/>
      <c r="AK392" s="15"/>
      <c r="AL392" s="14"/>
      <c r="AM392" s="14"/>
      <c r="AN392" s="15"/>
      <c r="AO392" s="14"/>
      <c r="AP392" s="14"/>
      <c r="AQ392" s="15"/>
      <c r="AR392" s="14"/>
      <c r="AS392" s="14"/>
      <c r="AT392" s="14"/>
      <c r="AU392" s="14"/>
      <c r="AV392" s="14"/>
      <c r="AW392" s="15"/>
      <c r="AX392" s="14"/>
      <c r="AY392" s="14"/>
      <c r="AZ392" s="14"/>
      <c r="BA392" s="14">
        <v>93.7</v>
      </c>
      <c r="BB392" s="14">
        <v>35.466999999999999</v>
      </c>
      <c r="BC392" s="14">
        <f t="shared" si="264"/>
        <v>37.85165421558164</v>
      </c>
      <c r="BD392" s="14"/>
      <c r="BE392" s="14"/>
      <c r="BF392" s="15"/>
      <c r="BG392" s="14"/>
      <c r="BH392" s="14"/>
      <c r="BI392" s="15"/>
      <c r="BJ392" s="14"/>
      <c r="BK392" s="14"/>
      <c r="BL392" s="15"/>
      <c r="BM392" s="14"/>
      <c r="BN392" s="14"/>
      <c r="BO392" s="15"/>
      <c r="BP392" s="14"/>
      <c r="BQ392" s="14"/>
      <c r="BR392" s="15"/>
      <c r="BS392" s="14"/>
      <c r="BT392" s="14"/>
      <c r="BU392" s="15"/>
    </row>
    <row r="393" spans="1:73" s="12" customFormat="1" x14ac:dyDescent="0.25">
      <c r="A393" s="154" t="s">
        <v>684</v>
      </c>
      <c r="B393" s="50">
        <f t="shared" si="228"/>
        <v>93.7</v>
      </c>
      <c r="C393" s="50">
        <f t="shared" si="229"/>
        <v>34.987449999999995</v>
      </c>
      <c r="D393" s="14">
        <f t="shared" si="267"/>
        <v>37.339861259338306</v>
      </c>
      <c r="E393" s="14"/>
      <c r="F393" s="14"/>
      <c r="G393" s="15"/>
      <c r="H393" s="14"/>
      <c r="I393" s="14"/>
      <c r="J393" s="15"/>
      <c r="K393" s="14"/>
      <c r="L393" s="15"/>
      <c r="M393" s="15"/>
      <c r="N393" s="15"/>
      <c r="O393" s="15"/>
      <c r="P393" s="15"/>
      <c r="Q393" s="14"/>
      <c r="R393" s="14"/>
      <c r="S393" s="15"/>
      <c r="T393" s="14"/>
      <c r="U393" s="14"/>
      <c r="V393" s="15"/>
      <c r="W393" s="14"/>
      <c r="X393" s="14"/>
      <c r="Y393" s="15"/>
      <c r="Z393" s="15"/>
      <c r="AA393" s="15"/>
      <c r="AB393" s="15"/>
      <c r="AC393" s="14"/>
      <c r="AD393" s="14"/>
      <c r="AE393" s="14"/>
      <c r="AF393" s="14"/>
      <c r="AG393" s="14"/>
      <c r="AH393" s="15"/>
      <c r="AI393" s="14"/>
      <c r="AJ393" s="14"/>
      <c r="AK393" s="15"/>
      <c r="AL393" s="14"/>
      <c r="AM393" s="14"/>
      <c r="AN393" s="15"/>
      <c r="AO393" s="14"/>
      <c r="AP393" s="14"/>
      <c r="AQ393" s="15"/>
      <c r="AR393" s="14"/>
      <c r="AS393" s="14"/>
      <c r="AT393" s="14"/>
      <c r="AU393" s="14"/>
      <c r="AV393" s="14"/>
      <c r="AW393" s="15"/>
      <c r="AX393" s="14"/>
      <c r="AY393" s="14"/>
      <c r="AZ393" s="14"/>
      <c r="BA393" s="14">
        <v>93.7</v>
      </c>
      <c r="BB393" s="14">
        <v>34.987449999999995</v>
      </c>
      <c r="BC393" s="14">
        <f t="shared" si="264"/>
        <v>37.339861259338306</v>
      </c>
      <c r="BD393" s="14"/>
      <c r="BE393" s="14"/>
      <c r="BF393" s="15"/>
      <c r="BG393" s="14"/>
      <c r="BH393" s="14"/>
      <c r="BI393" s="15"/>
      <c r="BJ393" s="14"/>
      <c r="BK393" s="14"/>
      <c r="BL393" s="15"/>
      <c r="BM393" s="14"/>
      <c r="BN393" s="14"/>
      <c r="BO393" s="15"/>
      <c r="BP393" s="14"/>
      <c r="BQ393" s="14"/>
      <c r="BR393" s="15"/>
      <c r="BS393" s="14"/>
      <c r="BT393" s="14"/>
      <c r="BU393" s="15"/>
    </row>
    <row r="394" spans="1:73" s="12" customFormat="1" x14ac:dyDescent="0.25">
      <c r="A394" s="154" t="s">
        <v>685</v>
      </c>
      <c r="B394" s="50">
        <f t="shared" si="228"/>
        <v>93.7</v>
      </c>
      <c r="C394" s="50">
        <f t="shared" si="229"/>
        <v>35.31035</v>
      </c>
      <c r="D394" s="14">
        <f t="shared" si="267"/>
        <v>37.684471718249732</v>
      </c>
      <c r="E394" s="14"/>
      <c r="F394" s="14"/>
      <c r="G394" s="15"/>
      <c r="H394" s="14"/>
      <c r="I394" s="14"/>
      <c r="J394" s="15"/>
      <c r="K394" s="14"/>
      <c r="L394" s="15"/>
      <c r="M394" s="15"/>
      <c r="N394" s="15"/>
      <c r="O394" s="15"/>
      <c r="P394" s="15"/>
      <c r="Q394" s="14"/>
      <c r="R394" s="14"/>
      <c r="S394" s="15"/>
      <c r="T394" s="14"/>
      <c r="U394" s="14"/>
      <c r="V394" s="15"/>
      <c r="W394" s="14"/>
      <c r="X394" s="14"/>
      <c r="Y394" s="15"/>
      <c r="Z394" s="15"/>
      <c r="AA394" s="15"/>
      <c r="AB394" s="15"/>
      <c r="AC394" s="14"/>
      <c r="AD394" s="14"/>
      <c r="AE394" s="14"/>
      <c r="AF394" s="14"/>
      <c r="AG394" s="14"/>
      <c r="AH394" s="15"/>
      <c r="AI394" s="14"/>
      <c r="AJ394" s="14"/>
      <c r="AK394" s="15"/>
      <c r="AL394" s="14"/>
      <c r="AM394" s="14"/>
      <c r="AN394" s="15"/>
      <c r="AO394" s="14"/>
      <c r="AP394" s="14"/>
      <c r="AQ394" s="15"/>
      <c r="AR394" s="14"/>
      <c r="AS394" s="14"/>
      <c r="AT394" s="14"/>
      <c r="AU394" s="14"/>
      <c r="AV394" s="14"/>
      <c r="AW394" s="15"/>
      <c r="AX394" s="14"/>
      <c r="AY394" s="14"/>
      <c r="AZ394" s="14"/>
      <c r="BA394" s="14">
        <v>93.7</v>
      </c>
      <c r="BB394" s="14">
        <v>35.31035</v>
      </c>
      <c r="BC394" s="14">
        <f t="shared" si="264"/>
        <v>37.684471718249732</v>
      </c>
      <c r="BD394" s="14"/>
      <c r="BE394" s="14"/>
      <c r="BF394" s="15"/>
      <c r="BG394" s="14"/>
      <c r="BH394" s="14"/>
      <c r="BI394" s="15"/>
      <c r="BJ394" s="14"/>
      <c r="BK394" s="14"/>
      <c r="BL394" s="15"/>
      <c r="BM394" s="14"/>
      <c r="BN394" s="14"/>
      <c r="BO394" s="15"/>
      <c r="BP394" s="14"/>
      <c r="BQ394" s="14"/>
      <c r="BR394" s="15"/>
      <c r="BS394" s="14"/>
      <c r="BT394" s="14"/>
      <c r="BU394" s="15"/>
    </row>
    <row r="395" spans="1:73" s="28" customFormat="1" ht="31.5" x14ac:dyDescent="0.25">
      <c r="A395" s="79" t="s">
        <v>377</v>
      </c>
      <c r="B395" s="81">
        <f t="shared" si="228"/>
        <v>2707134.9000000004</v>
      </c>
      <c r="C395" s="81">
        <f t="shared" si="229"/>
        <v>1316962.33816</v>
      </c>
      <c r="D395" s="84">
        <f t="shared" ref="D395" si="268">C395/B395*100</f>
        <v>48.647828305859449</v>
      </c>
      <c r="E395" s="84">
        <f>SUM(E396:E401)</f>
        <v>6870.6</v>
      </c>
      <c r="F395" s="84">
        <f t="shared" ref="F395:BN395" si="269">SUM(F396:F401)</f>
        <v>2221.3560000000002</v>
      </c>
      <c r="G395" s="84">
        <f t="shared" si="233"/>
        <v>32.331324775128813</v>
      </c>
      <c r="H395" s="84">
        <f t="shared" si="269"/>
        <v>2737.8</v>
      </c>
      <c r="I395" s="84">
        <f t="shared" si="269"/>
        <v>1459.1289899999999</v>
      </c>
      <c r="J395" s="84">
        <f t="shared" si="234"/>
        <v>53.29567499452115</v>
      </c>
      <c r="K395" s="84">
        <f t="shared" si="269"/>
        <v>80307</v>
      </c>
      <c r="L395" s="84">
        <f t="shared" si="269"/>
        <v>48359.474099999999</v>
      </c>
      <c r="M395" s="84">
        <f t="shared" si="235"/>
        <v>60.218255071164407</v>
      </c>
      <c r="N395" s="84">
        <f t="shared" si="269"/>
        <v>956846.1</v>
      </c>
      <c r="O395" s="84">
        <f t="shared" si="269"/>
        <v>353838.24689999997</v>
      </c>
      <c r="P395" s="84">
        <f t="shared" si="263"/>
        <v>36.979640393580532</v>
      </c>
      <c r="Q395" s="84">
        <f t="shared" si="269"/>
        <v>4676.3999999999996</v>
      </c>
      <c r="R395" s="84">
        <f t="shared" si="269"/>
        <v>0</v>
      </c>
      <c r="S395" s="84">
        <f t="shared" si="39"/>
        <v>0</v>
      </c>
      <c r="T395" s="84">
        <f t="shared" si="269"/>
        <v>35151.1</v>
      </c>
      <c r="U395" s="84">
        <f t="shared" si="269"/>
        <v>13381.331249999999</v>
      </c>
      <c r="V395" s="84">
        <f t="shared" si="236"/>
        <v>38.068029876732162</v>
      </c>
      <c r="W395" s="84">
        <f t="shared" si="269"/>
        <v>2181.3000000000002</v>
      </c>
      <c r="X395" s="84">
        <f t="shared" si="269"/>
        <v>890.38918999999999</v>
      </c>
      <c r="Y395" s="84">
        <f t="shared" si="237"/>
        <v>40.819199101453258</v>
      </c>
      <c r="Z395" s="84">
        <f t="shared" si="269"/>
        <v>1372963.9</v>
      </c>
      <c r="AA395" s="84">
        <f t="shared" si="269"/>
        <v>762227.08979999996</v>
      </c>
      <c r="AB395" s="84">
        <f t="shared" si="238"/>
        <v>55.516906875701544</v>
      </c>
      <c r="AC395" s="84">
        <f t="shared" si="269"/>
        <v>10361.299999999999</v>
      </c>
      <c r="AD395" s="84">
        <f t="shared" si="269"/>
        <v>4726.9039899999998</v>
      </c>
      <c r="AE395" s="82">
        <f t="shared" si="239"/>
        <v>45.620761776997099</v>
      </c>
      <c r="AF395" s="84">
        <f t="shared" si="269"/>
        <v>54.1</v>
      </c>
      <c r="AG395" s="84">
        <f t="shared" si="269"/>
        <v>29.704159999999998</v>
      </c>
      <c r="AH395" s="84">
        <f t="shared" si="251"/>
        <v>54.906025878003696</v>
      </c>
      <c r="AI395" s="84">
        <f t="shared" si="269"/>
        <v>5550.7</v>
      </c>
      <c r="AJ395" s="84">
        <f t="shared" si="269"/>
        <v>2682.6297300000001</v>
      </c>
      <c r="AK395" s="84">
        <f t="shared" si="240"/>
        <v>48.329575188714941</v>
      </c>
      <c r="AL395" s="84">
        <f t="shared" si="269"/>
        <v>92148</v>
      </c>
      <c r="AM395" s="84">
        <f t="shared" si="269"/>
        <v>43237.477840000007</v>
      </c>
      <c r="AN395" s="84">
        <f t="shared" si="241"/>
        <v>46.921775665234193</v>
      </c>
      <c r="AO395" s="84">
        <f t="shared" si="269"/>
        <v>2590.3000000000002</v>
      </c>
      <c r="AP395" s="84">
        <f t="shared" si="269"/>
        <v>1075.56808</v>
      </c>
      <c r="AQ395" s="84">
        <f t="shared" si="242"/>
        <v>41.522915492414</v>
      </c>
      <c r="AR395" s="84">
        <f t="shared" si="269"/>
        <v>1110.0999999999999</v>
      </c>
      <c r="AS395" s="84">
        <f t="shared" si="269"/>
        <v>555.04999999999995</v>
      </c>
      <c r="AT395" s="84">
        <f t="shared" si="259"/>
        <v>50</v>
      </c>
      <c r="AU395" s="84">
        <f t="shared" si="269"/>
        <v>15982.8</v>
      </c>
      <c r="AV395" s="84">
        <f t="shared" si="269"/>
        <v>7991.4</v>
      </c>
      <c r="AW395" s="84">
        <f t="shared" si="244"/>
        <v>50</v>
      </c>
      <c r="AX395" s="84">
        <f t="shared" si="269"/>
        <v>2220.3000000000002</v>
      </c>
      <c r="AY395" s="84">
        <f t="shared" si="269"/>
        <v>1042.6066599999999</v>
      </c>
      <c r="AZ395" s="84">
        <f>AY395/AX395*100</f>
        <v>46.957918299328909</v>
      </c>
      <c r="BA395" s="84">
        <f t="shared" si="269"/>
        <v>2342.1</v>
      </c>
      <c r="BB395" s="84">
        <f t="shared" si="269"/>
        <v>994.78801999999996</v>
      </c>
      <c r="BC395" s="82">
        <f t="shared" si="264"/>
        <v>42.47419068357457</v>
      </c>
      <c r="BD395" s="84">
        <f t="shared" si="269"/>
        <v>740.1</v>
      </c>
      <c r="BE395" s="84">
        <f t="shared" si="269"/>
        <v>366.25</v>
      </c>
      <c r="BF395" s="84">
        <f t="shared" ref="BF395:BF405" si="270">BE395/BD395*100</f>
        <v>49.486555870828262</v>
      </c>
      <c r="BG395" s="84">
        <f t="shared" si="269"/>
        <v>1850.2</v>
      </c>
      <c r="BH395" s="84">
        <f t="shared" si="269"/>
        <v>894.25572</v>
      </c>
      <c r="BI395" s="84">
        <f t="shared" si="246"/>
        <v>48.332921846286887</v>
      </c>
      <c r="BJ395" s="84">
        <f t="shared" si="269"/>
        <v>108283</v>
      </c>
      <c r="BK395" s="84">
        <f t="shared" si="269"/>
        <v>69679.751700000008</v>
      </c>
      <c r="BL395" s="84">
        <f t="shared" si="265"/>
        <v>64.34966864604786</v>
      </c>
      <c r="BM395" s="84">
        <f t="shared" si="269"/>
        <v>2167.6999999999998</v>
      </c>
      <c r="BN395" s="84">
        <f t="shared" si="269"/>
        <v>1308.9360300000001</v>
      </c>
      <c r="BO395" s="84">
        <f t="shared" si="266"/>
        <v>60.383633805415883</v>
      </c>
      <c r="BP395" s="84"/>
      <c r="BQ395" s="84"/>
      <c r="BR395" s="84"/>
      <c r="BS395" s="84"/>
      <c r="BT395" s="84"/>
      <c r="BU395" s="84"/>
    </row>
    <row r="396" spans="1:73" s="12" customFormat="1" x14ac:dyDescent="0.25">
      <c r="A396" s="153" t="s">
        <v>376</v>
      </c>
      <c r="B396" s="50">
        <f t="shared" si="228"/>
        <v>2704792.8000000003</v>
      </c>
      <c r="C396" s="50">
        <f t="shared" si="229"/>
        <v>1315967.5501399999</v>
      </c>
      <c r="D396" s="15">
        <f t="shared" si="0"/>
        <v>48.653174104131004</v>
      </c>
      <c r="E396" s="15">
        <v>6870.6</v>
      </c>
      <c r="F396" s="15">
        <v>2221.3560000000002</v>
      </c>
      <c r="G396" s="15">
        <f t="shared" ref="G396:G405" si="271">F396/E396*100</f>
        <v>32.331324775128813</v>
      </c>
      <c r="H396" s="15">
        <v>2737.8</v>
      </c>
      <c r="I396" s="15">
        <v>1459.1289899999999</v>
      </c>
      <c r="J396" s="15">
        <f t="shared" ref="J396:J405" si="272">I396/H396*100</f>
        <v>53.29567499452115</v>
      </c>
      <c r="K396" s="15">
        <v>80307</v>
      </c>
      <c r="L396" s="15">
        <v>48359.474099999999</v>
      </c>
      <c r="M396" s="15">
        <f t="shared" ref="M396:M405" si="273">L396/K396*100</f>
        <v>60.218255071164407</v>
      </c>
      <c r="N396" s="15">
        <v>956846.1</v>
      </c>
      <c r="O396" s="15">
        <v>353838.24689999997</v>
      </c>
      <c r="P396" s="15">
        <f t="shared" si="19"/>
        <v>36.979640393580532</v>
      </c>
      <c r="Q396" s="15">
        <v>4676.3999999999996</v>
      </c>
      <c r="R396" s="15"/>
      <c r="S396" s="15">
        <f t="shared" si="39"/>
        <v>0</v>
      </c>
      <c r="T396" s="15">
        <v>35151.1</v>
      </c>
      <c r="U396" s="15">
        <v>13381.331249999999</v>
      </c>
      <c r="V396" s="15">
        <f t="shared" ref="V396:V405" si="274">U396/T396*100</f>
        <v>38.068029876732162</v>
      </c>
      <c r="W396" s="15">
        <v>2181.3000000000002</v>
      </c>
      <c r="X396" s="15">
        <v>890.38918999999999</v>
      </c>
      <c r="Y396" s="15">
        <f t="shared" ref="Y396:Y405" si="275">X396/W396*100</f>
        <v>40.819199101453258</v>
      </c>
      <c r="Z396" s="15">
        <v>1372963.9</v>
      </c>
      <c r="AA396" s="15">
        <v>762227.08979999996</v>
      </c>
      <c r="AB396" s="15">
        <f t="shared" ref="AB396:AB405" si="276">AA396/Z396*100</f>
        <v>55.516906875701544</v>
      </c>
      <c r="AC396" s="15">
        <v>10361.299999999999</v>
      </c>
      <c r="AD396" s="15">
        <v>4726.9039899999998</v>
      </c>
      <c r="AE396" s="14">
        <f t="shared" ref="AE396" si="277">AD396/AC396*100</f>
        <v>45.620761776997099</v>
      </c>
      <c r="AF396" s="15">
        <v>54.1</v>
      </c>
      <c r="AG396" s="15">
        <v>29.704159999999998</v>
      </c>
      <c r="AH396" s="15">
        <f t="shared" ref="AH396" si="278">AG396/AF396*100</f>
        <v>54.906025878003696</v>
      </c>
      <c r="AI396" s="15">
        <v>5550.7</v>
      </c>
      <c r="AJ396" s="15">
        <v>2682.6297300000001</v>
      </c>
      <c r="AK396" s="15">
        <f t="shared" ref="AK396:AK405" si="279">AJ396/AI396*100</f>
        <v>48.329575188714941</v>
      </c>
      <c r="AL396" s="15">
        <v>92148</v>
      </c>
      <c r="AM396" s="15">
        <v>43237.477840000007</v>
      </c>
      <c r="AN396" s="15">
        <f t="shared" ref="AN396:AN405" si="280">AM396/AL396*100</f>
        <v>46.921775665234193</v>
      </c>
      <c r="AO396" s="15">
        <v>2590.3000000000002</v>
      </c>
      <c r="AP396" s="15">
        <v>1075.56808</v>
      </c>
      <c r="AQ396" s="15">
        <f t="shared" ref="AQ396:AQ405" si="281">AP396/AO396*100</f>
        <v>41.522915492414</v>
      </c>
      <c r="AR396" s="15">
        <v>1110.0999999999999</v>
      </c>
      <c r="AS396" s="15">
        <v>555.04999999999995</v>
      </c>
      <c r="AT396" s="15">
        <f t="shared" si="259"/>
        <v>50</v>
      </c>
      <c r="AU396" s="15">
        <v>15982.8</v>
      </c>
      <c r="AV396" s="15">
        <v>7991.4</v>
      </c>
      <c r="AW396" s="15">
        <f t="shared" ref="AW396" si="282">AV396/AU396*100</f>
        <v>50</v>
      </c>
      <c r="AX396" s="15">
        <v>2220.3000000000002</v>
      </c>
      <c r="AY396" s="15">
        <v>1042.6066599999999</v>
      </c>
      <c r="AZ396" s="15">
        <f>AY396/AX396*100</f>
        <v>46.957918299328909</v>
      </c>
      <c r="BA396" s="15"/>
      <c r="BB396" s="15"/>
      <c r="BC396" s="14"/>
      <c r="BD396" s="15">
        <v>740.1</v>
      </c>
      <c r="BE396" s="15">
        <v>366.25</v>
      </c>
      <c r="BF396" s="15">
        <f t="shared" si="270"/>
        <v>49.486555870828262</v>
      </c>
      <c r="BG396" s="15">
        <v>1850.2</v>
      </c>
      <c r="BH396" s="15">
        <v>894.25572</v>
      </c>
      <c r="BI396" s="15">
        <f t="shared" ref="BI396:BI406" si="283">BH396/BG396*100</f>
        <v>48.332921846286887</v>
      </c>
      <c r="BJ396" s="15">
        <v>108283</v>
      </c>
      <c r="BK396" s="15">
        <v>69679.751700000008</v>
      </c>
      <c r="BL396" s="15">
        <f>BK396/BJ396*100</f>
        <v>64.34966864604786</v>
      </c>
      <c r="BM396" s="15">
        <v>2167.6999999999998</v>
      </c>
      <c r="BN396" s="15">
        <v>1308.9360300000001</v>
      </c>
      <c r="BO396" s="15">
        <f t="shared" si="266"/>
        <v>60.383633805415883</v>
      </c>
      <c r="BP396" s="15"/>
      <c r="BQ396" s="15"/>
      <c r="BR396" s="15"/>
      <c r="BS396" s="15"/>
      <c r="BT396" s="15"/>
      <c r="BU396" s="15"/>
    </row>
    <row r="397" spans="1:73" s="12" customFormat="1" x14ac:dyDescent="0.25">
      <c r="A397" s="59" t="s">
        <v>687</v>
      </c>
      <c r="B397" s="50">
        <f t="shared" si="228"/>
        <v>0</v>
      </c>
      <c r="C397" s="50">
        <f t="shared" si="229"/>
        <v>0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4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66"/>
      <c r="AW397" s="15"/>
      <c r="AX397" s="15"/>
      <c r="AY397" s="15"/>
      <c r="AZ397" s="15"/>
      <c r="BA397" s="15"/>
      <c r="BB397" s="15"/>
      <c r="BC397" s="14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</row>
    <row r="398" spans="1:73" s="12" customFormat="1" x14ac:dyDescent="0.25">
      <c r="A398" s="154" t="s">
        <v>373</v>
      </c>
      <c r="B398" s="50">
        <f t="shared" si="228"/>
        <v>468.4</v>
      </c>
      <c r="C398" s="50">
        <f t="shared" si="229"/>
        <v>213.35384999999999</v>
      </c>
      <c r="D398" s="14">
        <f>C398/B398*100</f>
        <v>45.549498292058068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>
        <v>468.4</v>
      </c>
      <c r="BB398" s="14">
        <v>213.35384999999999</v>
      </c>
      <c r="BC398" s="14">
        <f>BB398/BA398*100</f>
        <v>45.549498292058068</v>
      </c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5"/>
      <c r="BP398" s="14"/>
      <c r="BQ398" s="14"/>
      <c r="BR398" s="15"/>
      <c r="BS398" s="14"/>
      <c r="BT398" s="14"/>
      <c r="BU398" s="15"/>
    </row>
    <row r="399" spans="1:73" s="12" customFormat="1" x14ac:dyDescent="0.25">
      <c r="A399" s="154" t="s">
        <v>686</v>
      </c>
      <c r="B399" s="50">
        <f t="shared" ref="B399:B401" si="284">E399+H399+K399+N399+Q399+T399+W399+Z399+AC399+AF399+AI399+AL399+AO399+AR399+AU399+AX399+BA399+BD399+BG399+BJ399+BM399+BP399+BS399</f>
        <v>702.6</v>
      </c>
      <c r="C399" s="50">
        <f t="shared" ref="C399:C401" si="285">F399+I399+L399+O399+R399+U399+X399+AA399+AD399+AG399+AJ399+AM399+AP399+AS399+AV399+AY399+BB399+BE399+BH399+BK399+BN399+BQ399+BT399</f>
        <v>301.09066999999999</v>
      </c>
      <c r="D399" s="14">
        <f>C399/B399*100</f>
        <v>42.853781668089944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>
        <v>702.6</v>
      </c>
      <c r="BB399" s="14">
        <v>301.09066999999999</v>
      </c>
      <c r="BC399" s="14">
        <f>BB399/BA399*100</f>
        <v>42.853781668089944</v>
      </c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5"/>
      <c r="BP399" s="14"/>
      <c r="BQ399" s="14"/>
      <c r="BR399" s="15"/>
      <c r="BS399" s="14"/>
      <c r="BT399" s="14"/>
      <c r="BU399" s="15"/>
    </row>
    <row r="400" spans="1:73" s="12" customFormat="1" x14ac:dyDescent="0.25">
      <c r="A400" s="154" t="s">
        <v>374</v>
      </c>
      <c r="B400" s="50">
        <f t="shared" si="284"/>
        <v>936.9</v>
      </c>
      <c r="C400" s="50">
        <f t="shared" si="285"/>
        <v>391.59884999999997</v>
      </c>
      <c r="D400" s="14">
        <f>C400/B400*100</f>
        <v>41.797294268331733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>
        <v>936.9</v>
      </c>
      <c r="BB400" s="14">
        <v>391.59884999999997</v>
      </c>
      <c r="BC400" s="14">
        <f>BB400/BA400*100</f>
        <v>41.797294268331733</v>
      </c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5"/>
      <c r="BP400" s="14"/>
      <c r="BQ400" s="14"/>
      <c r="BR400" s="15"/>
      <c r="BS400" s="14"/>
      <c r="BT400" s="14"/>
      <c r="BU400" s="15"/>
    </row>
    <row r="401" spans="1:73" s="12" customFormat="1" x14ac:dyDescent="0.25">
      <c r="A401" s="154" t="s">
        <v>331</v>
      </c>
      <c r="B401" s="50">
        <f t="shared" si="284"/>
        <v>234.2</v>
      </c>
      <c r="C401" s="50">
        <f t="shared" si="285"/>
        <v>88.744649999999993</v>
      </c>
      <c r="D401" s="14">
        <f>C401/B401*100</f>
        <v>37.892677198975235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>
        <v>234.2</v>
      </c>
      <c r="BB401" s="14">
        <v>88.744649999999993</v>
      </c>
      <c r="BC401" s="14">
        <f>BB401/BA401*100</f>
        <v>37.892677198975235</v>
      </c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5"/>
      <c r="BP401" s="14"/>
      <c r="BQ401" s="14"/>
      <c r="BR401" s="15"/>
      <c r="BS401" s="14"/>
      <c r="BT401" s="14"/>
      <c r="BU401" s="15"/>
    </row>
    <row r="402" spans="1:73" s="12" customFormat="1" ht="33.75" customHeight="1" x14ac:dyDescent="0.25">
      <c r="A402" s="156" t="s">
        <v>151</v>
      </c>
      <c r="B402" s="159">
        <f>E402+H402+K402+N402+Q402+T402+W402+Z402+AC402+AF402+AI402+AL402+AO402+AR402+AU402+AX402+BA402+BD402+BG402+BJ402+BM402+BP402+BS402</f>
        <v>7180513.2000000002</v>
      </c>
      <c r="C402" s="159">
        <f>F402+I402+L402+O402+R402+U402+X402+AA402+AD402+AG402+AJ402+AM402+AP402+AS402+AV402+AY402+BB402+BE402+BH402+BK402+BN402+BQ402+BT402</f>
        <v>3738400.3628900005</v>
      </c>
      <c r="D402" s="159">
        <f t="shared" si="0"/>
        <v>52.063136140324907</v>
      </c>
      <c r="E402" s="159">
        <f>SUM(E403:E406)</f>
        <v>23088.3</v>
      </c>
      <c r="F402" s="159">
        <f>SUM(F403:F406)</f>
        <v>11948.59258</v>
      </c>
      <c r="G402" s="159">
        <f t="shared" si="271"/>
        <v>51.751720914922281</v>
      </c>
      <c r="H402" s="159">
        <f>SUM(H403:H406)</f>
        <v>9498.6</v>
      </c>
      <c r="I402" s="159">
        <f t="shared" ref="I402:BG402" si="286">SUM(I403:I406)</f>
        <v>4672.3360000000002</v>
      </c>
      <c r="J402" s="159">
        <f t="shared" si="272"/>
        <v>49.189733223843511</v>
      </c>
      <c r="K402" s="159">
        <f t="shared" si="286"/>
        <v>296270.19999999995</v>
      </c>
      <c r="L402" s="159">
        <f t="shared" si="286"/>
        <v>114674.83864</v>
      </c>
      <c r="M402" s="159">
        <f t="shared" si="273"/>
        <v>38.706167086666163</v>
      </c>
      <c r="N402" s="159">
        <f t="shared" si="286"/>
        <v>2616941.2000000002</v>
      </c>
      <c r="O402" s="159">
        <f t="shared" si="286"/>
        <v>1157175.54204</v>
      </c>
      <c r="P402" s="159">
        <f t="shared" si="19"/>
        <v>44.218629827831052</v>
      </c>
      <c r="Q402" s="159">
        <f>SUM(Q403:Q406)</f>
        <v>13200.199999999999</v>
      </c>
      <c r="R402" s="159">
        <f>SUM(R403:R406)</f>
        <v>0</v>
      </c>
      <c r="S402" s="159">
        <f t="shared" si="39"/>
        <v>0</v>
      </c>
      <c r="T402" s="159">
        <f t="shared" si="286"/>
        <v>105340.20000000001</v>
      </c>
      <c r="U402" s="159">
        <f t="shared" si="286"/>
        <v>33800.305780000002</v>
      </c>
      <c r="V402" s="159">
        <f t="shared" si="274"/>
        <v>32.086806157573271</v>
      </c>
      <c r="W402" s="159">
        <f>SUM(W403:W406)</f>
        <v>6410.8999999999987</v>
      </c>
      <c r="X402" s="159">
        <f t="shared" si="286"/>
        <v>3130.6379800000004</v>
      </c>
      <c r="Y402" s="159">
        <f t="shared" si="275"/>
        <v>48.833049649815173</v>
      </c>
      <c r="Z402" s="159">
        <f>SUM(Z403:Z406)</f>
        <v>3487567.3</v>
      </c>
      <c r="AA402" s="159">
        <f t="shared" si="286"/>
        <v>2075109.9529299999</v>
      </c>
      <c r="AB402" s="159">
        <f t="shared" si="276"/>
        <v>59.500212452674397</v>
      </c>
      <c r="AC402" s="159">
        <f t="shared" si="286"/>
        <v>27944.199999999997</v>
      </c>
      <c r="AD402" s="159">
        <f t="shared" si="286"/>
        <v>11733.157139999999</v>
      </c>
      <c r="AE402" s="159">
        <f t="shared" ref="AE402:AE405" si="287">AD402/AC402*100</f>
        <v>41.987808346633649</v>
      </c>
      <c r="AF402" s="159">
        <f t="shared" si="286"/>
        <v>534.5</v>
      </c>
      <c r="AG402" s="159">
        <f t="shared" si="286"/>
        <v>15.428240000000001</v>
      </c>
      <c r="AH402" s="159">
        <f>AG402/AF402*100</f>
        <v>2.8864808231992516</v>
      </c>
      <c r="AI402" s="159">
        <f t="shared" si="286"/>
        <v>26093.899999999998</v>
      </c>
      <c r="AJ402" s="159">
        <f t="shared" si="286"/>
        <v>11865.1579</v>
      </c>
      <c r="AK402" s="159">
        <f t="shared" si="279"/>
        <v>45.471002418189698</v>
      </c>
      <c r="AL402" s="159">
        <f t="shared" si="286"/>
        <v>277510.8</v>
      </c>
      <c r="AM402" s="159">
        <f>SUM(AM403:AM406)</f>
        <v>156392.94775999998</v>
      </c>
      <c r="AN402" s="159">
        <f t="shared" si="280"/>
        <v>56.355625712584882</v>
      </c>
      <c r="AO402" s="159">
        <f t="shared" si="286"/>
        <v>7591.7000000000007</v>
      </c>
      <c r="AP402" s="159">
        <f t="shared" si="286"/>
        <v>3253.0012900000006</v>
      </c>
      <c r="AQ402" s="159">
        <f t="shared" si="281"/>
        <v>42.849444656664524</v>
      </c>
      <c r="AR402" s="159">
        <f t="shared" si="286"/>
        <v>3151.2000000000007</v>
      </c>
      <c r="AS402" s="159">
        <f t="shared" si="286"/>
        <v>1450.3228799999999</v>
      </c>
      <c r="AT402" s="159">
        <f t="shared" si="259"/>
        <v>46.024463061690774</v>
      </c>
      <c r="AU402" s="159"/>
      <c r="AV402" s="159"/>
      <c r="AW402" s="159"/>
      <c r="AX402" s="159">
        <f t="shared" si="286"/>
        <v>2960.3</v>
      </c>
      <c r="AY402" s="159">
        <f t="shared" si="286"/>
        <v>1526.4</v>
      </c>
      <c r="AZ402" s="159">
        <f>AY402/AX402*100</f>
        <v>51.56234165456204</v>
      </c>
      <c r="BA402" s="159">
        <f t="shared" si="286"/>
        <v>562.09999999999991</v>
      </c>
      <c r="BB402" s="159">
        <f>SUM(BB403:BB406)</f>
        <v>248.59542999999999</v>
      </c>
      <c r="BC402" s="159">
        <f t="shared" ref="BC402:BC405" si="288">BB402/BA402*100</f>
        <v>44.226192848247649</v>
      </c>
      <c r="BD402" s="159">
        <f t="shared" si="286"/>
        <v>2411.1000000000004</v>
      </c>
      <c r="BE402" s="159">
        <f t="shared" si="286"/>
        <v>1102.79115</v>
      </c>
      <c r="BF402" s="159">
        <f t="shared" si="270"/>
        <v>45.738092571855162</v>
      </c>
      <c r="BG402" s="159">
        <f t="shared" si="286"/>
        <v>4511.7000000000007</v>
      </c>
      <c r="BH402" s="159">
        <f>SUM(BH403:BH406)</f>
        <v>1693.28134</v>
      </c>
      <c r="BI402" s="159">
        <f t="shared" si="283"/>
        <v>37.530893898087193</v>
      </c>
      <c r="BJ402" s="159">
        <f t="shared" ref="BJ402:BN402" si="289">SUM(BJ403:BJ406)</f>
        <v>264353.8</v>
      </c>
      <c r="BK402" s="159">
        <f t="shared" si="289"/>
        <v>146430.74581000002</v>
      </c>
      <c r="BL402" s="159">
        <f>BK402/BJ402*100</f>
        <v>55.391957978285177</v>
      </c>
      <c r="BM402" s="159">
        <f t="shared" si="289"/>
        <v>2844.1</v>
      </c>
      <c r="BN402" s="159">
        <f t="shared" si="289"/>
        <v>2176.328</v>
      </c>
      <c r="BO402" s="159">
        <f t="shared" ref="BO402:BO408" si="290">BN402/BM402*100</f>
        <v>76.520797440315036</v>
      </c>
      <c r="BP402" s="159">
        <f t="shared" ref="BP402:BQ402" si="291">SUM(BP403:BP406)</f>
        <v>0</v>
      </c>
      <c r="BQ402" s="159">
        <f t="shared" si="291"/>
        <v>0</v>
      </c>
      <c r="BR402" s="159"/>
      <c r="BS402" s="159">
        <f t="shared" ref="BS402:BT402" si="292">SUM(BS403:BS406)</f>
        <v>1726.9</v>
      </c>
      <c r="BT402" s="159">
        <f t="shared" si="292"/>
        <v>0</v>
      </c>
      <c r="BU402" s="159"/>
    </row>
    <row r="403" spans="1:73" s="12" customFormat="1" x14ac:dyDescent="0.25">
      <c r="A403" s="13" t="s">
        <v>152</v>
      </c>
      <c r="B403" s="15">
        <f t="shared" ref="B403:C407" si="293">E403+H403+K403+N403+Q403+T403+W403+Z403+AC403+AF403+AI403+AL403+AO403+AR403+AU403+AX403+BA403+BD403+BG403+BJ403+BM403+BP403</f>
        <v>6985112.0999999987</v>
      </c>
      <c r="C403" s="15">
        <f t="shared" si="293"/>
        <v>3636839.6274599996</v>
      </c>
      <c r="D403" s="14">
        <f t="shared" si="0"/>
        <v>52.065587142975133</v>
      </c>
      <c r="E403" s="15">
        <v>22643.200000000001</v>
      </c>
      <c r="F403" s="15">
        <v>11761.756380000001</v>
      </c>
      <c r="G403" s="14">
        <f t="shared" si="271"/>
        <v>51.943878868711138</v>
      </c>
      <c r="H403" s="14">
        <v>9139.6</v>
      </c>
      <c r="I403" s="14">
        <v>4583.42</v>
      </c>
      <c r="J403" s="14">
        <f t="shared" si="272"/>
        <v>50.149021839030148</v>
      </c>
      <c r="K403" s="14">
        <v>289768.59999999998</v>
      </c>
      <c r="L403" s="14">
        <v>112267.31523000001</v>
      </c>
      <c r="M403" s="14">
        <f t="shared" si="273"/>
        <v>38.743782186889817</v>
      </c>
      <c r="N403" s="15">
        <v>2540196.4</v>
      </c>
      <c r="O403" s="15">
        <v>1121805.2309000001</v>
      </c>
      <c r="P403" s="14">
        <f t="shared" si="19"/>
        <v>44.162145529377185</v>
      </c>
      <c r="Q403" s="14">
        <v>12862.3</v>
      </c>
      <c r="R403" s="15"/>
      <c r="S403" s="15">
        <f t="shared" si="39"/>
        <v>0</v>
      </c>
      <c r="T403" s="15">
        <v>102898.3</v>
      </c>
      <c r="U403" s="15">
        <v>32972.811370000003</v>
      </c>
      <c r="V403" s="14">
        <f t="shared" si="274"/>
        <v>32.044077861344647</v>
      </c>
      <c r="W403" s="15">
        <v>6249.2</v>
      </c>
      <c r="X403" s="15">
        <v>3057.4889500000004</v>
      </c>
      <c r="Y403" s="14">
        <f t="shared" si="275"/>
        <v>48.926085738974592</v>
      </c>
      <c r="Z403" s="14">
        <v>3400450.7</v>
      </c>
      <c r="AA403" s="14">
        <v>2020917.07173</v>
      </c>
      <c r="AB403" s="14">
        <f t="shared" si="276"/>
        <v>59.430859319030851</v>
      </c>
      <c r="AC403" s="14">
        <v>27013.3</v>
      </c>
      <c r="AD403" s="14">
        <v>11302.57453</v>
      </c>
      <c r="AE403" s="14">
        <f t="shared" si="287"/>
        <v>41.840776691481601</v>
      </c>
      <c r="AF403" s="15">
        <v>534.5</v>
      </c>
      <c r="AG403" s="15">
        <v>15.428240000000001</v>
      </c>
      <c r="AH403" s="14">
        <f>AG403/AF403*100</f>
        <v>2.8864808231992516</v>
      </c>
      <c r="AI403" s="14">
        <v>25163</v>
      </c>
      <c r="AJ403" s="14">
        <v>11461.191150000001</v>
      </c>
      <c r="AK403" s="14">
        <f t="shared" si="279"/>
        <v>45.547792989707112</v>
      </c>
      <c r="AL403" s="14">
        <v>274943.7</v>
      </c>
      <c r="AM403" s="14">
        <v>155217.83941999997</v>
      </c>
      <c r="AN403" s="14">
        <f t="shared" si="280"/>
        <v>56.454408455258289</v>
      </c>
      <c r="AO403" s="14">
        <v>6660.8</v>
      </c>
      <c r="AP403" s="14">
        <v>2837.8327200000003</v>
      </c>
      <c r="AQ403" s="15">
        <f t="shared" si="281"/>
        <v>42.604983185202983</v>
      </c>
      <c r="AR403" s="15">
        <v>2220.3000000000002</v>
      </c>
      <c r="AS403" s="15">
        <v>1102.39923</v>
      </c>
      <c r="AT403" s="14">
        <f t="shared" si="259"/>
        <v>49.650913390082415</v>
      </c>
      <c r="AU403" s="15"/>
      <c r="AV403" s="15"/>
      <c r="AW403" s="14"/>
      <c r="AX403" s="15">
        <v>2960.3</v>
      </c>
      <c r="AY403" s="15">
        <v>1526.4</v>
      </c>
      <c r="AZ403" s="14">
        <f>AY403/AX403*100</f>
        <v>51.56234165456204</v>
      </c>
      <c r="BA403" s="15"/>
      <c r="BB403" s="14"/>
      <c r="BC403" s="14"/>
      <c r="BD403" s="15">
        <v>1480.2</v>
      </c>
      <c r="BE403" s="15">
        <v>764.74991</v>
      </c>
      <c r="BF403" s="14">
        <f t="shared" si="270"/>
        <v>51.665309417646263</v>
      </c>
      <c r="BG403" s="15">
        <v>2960.3</v>
      </c>
      <c r="BH403" s="15">
        <v>1079.1861699999999</v>
      </c>
      <c r="BI403" s="14">
        <f t="shared" si="283"/>
        <v>36.455297436070666</v>
      </c>
      <c r="BJ403" s="15">
        <v>254219.3</v>
      </c>
      <c r="BK403" s="15">
        <v>142015.93153</v>
      </c>
      <c r="BL403" s="14">
        <f>BK403/BJ403*100</f>
        <v>55.863552267668112</v>
      </c>
      <c r="BM403" s="15">
        <v>2748.1</v>
      </c>
      <c r="BN403" s="15">
        <v>2151</v>
      </c>
      <c r="BO403" s="15">
        <f t="shared" si="290"/>
        <v>78.272260834758569</v>
      </c>
      <c r="BP403" s="15"/>
      <c r="BQ403" s="15"/>
      <c r="BR403" s="15"/>
      <c r="BS403" s="15">
        <v>1726.9</v>
      </c>
      <c r="BT403" s="15"/>
      <c r="BU403" s="15"/>
    </row>
    <row r="404" spans="1:73" s="12" customFormat="1" x14ac:dyDescent="0.25">
      <c r="A404" s="13" t="s">
        <v>153</v>
      </c>
      <c r="B404" s="15">
        <f t="shared" si="293"/>
        <v>23433.299999999996</v>
      </c>
      <c r="C404" s="15">
        <f t="shared" si="293"/>
        <v>14669.241470000001</v>
      </c>
      <c r="D404" s="14">
        <f t="shared" si="0"/>
        <v>62.599981522022098</v>
      </c>
      <c r="E404" s="15">
        <v>64.900000000000006</v>
      </c>
      <c r="F404" s="15">
        <v>24.451000000000001</v>
      </c>
      <c r="G404" s="14">
        <f t="shared" si="271"/>
        <v>37.674884437596305</v>
      </c>
      <c r="H404" s="14">
        <v>23.7</v>
      </c>
      <c r="I404" s="14">
        <v>11.487</v>
      </c>
      <c r="J404" s="14">
        <f t="shared" si="272"/>
        <v>48.468354430379748</v>
      </c>
      <c r="K404" s="14">
        <v>331.8</v>
      </c>
      <c r="L404" s="14">
        <v>171.21131</v>
      </c>
      <c r="M404" s="14">
        <f t="shared" si="273"/>
        <v>51.60075647980711</v>
      </c>
      <c r="N404" s="15">
        <v>7098.4</v>
      </c>
      <c r="O404" s="15">
        <v>4116.7</v>
      </c>
      <c r="P404" s="14">
        <f t="shared" si="19"/>
        <v>57.994759382396033</v>
      </c>
      <c r="Q404" s="14">
        <v>62.3</v>
      </c>
      <c r="R404" s="15"/>
      <c r="S404" s="15">
        <f t="shared" si="39"/>
        <v>0</v>
      </c>
      <c r="T404" s="15">
        <v>322.5</v>
      </c>
      <c r="U404" s="15">
        <v>97.292000000000002</v>
      </c>
      <c r="V404" s="14">
        <f t="shared" si="274"/>
        <v>30.168062015503878</v>
      </c>
      <c r="W404" s="15">
        <v>53.9</v>
      </c>
      <c r="X404" s="15">
        <v>22.875</v>
      </c>
      <c r="Y404" s="14">
        <f t="shared" si="275"/>
        <v>42.439703153988866</v>
      </c>
      <c r="Z404" s="14">
        <v>10925.8</v>
      </c>
      <c r="AA404" s="14">
        <v>8567.3979999999992</v>
      </c>
      <c r="AB404" s="14">
        <f t="shared" si="276"/>
        <v>78.414376979260098</v>
      </c>
      <c r="AC404" s="14">
        <v>310.3</v>
      </c>
      <c r="AD404" s="14">
        <v>150.03253000000001</v>
      </c>
      <c r="AE404" s="14">
        <f t="shared" si="287"/>
        <v>48.350799226554948</v>
      </c>
      <c r="AF404" s="15">
        <v>0</v>
      </c>
      <c r="AG404" s="15">
        <v>0</v>
      </c>
      <c r="AH404" s="14"/>
      <c r="AI404" s="14">
        <v>310.3</v>
      </c>
      <c r="AJ404" s="14">
        <v>131.89371</v>
      </c>
      <c r="AK404" s="14">
        <f t="shared" si="279"/>
        <v>42.50522397679665</v>
      </c>
      <c r="AL404" s="14">
        <v>71</v>
      </c>
      <c r="AM404" s="14">
        <v>31.92896</v>
      </c>
      <c r="AN404" s="14">
        <f t="shared" si="280"/>
        <v>44.970366197183097</v>
      </c>
      <c r="AO404" s="14">
        <v>310.3</v>
      </c>
      <c r="AP404" s="14">
        <v>146.20383999999999</v>
      </c>
      <c r="AQ404" s="15">
        <f t="shared" si="281"/>
        <v>47.116932001289072</v>
      </c>
      <c r="AR404" s="15">
        <v>310.3</v>
      </c>
      <c r="AS404" s="15">
        <v>118.73867</v>
      </c>
      <c r="AT404" s="14">
        <f t="shared" si="259"/>
        <v>38.265765388333868</v>
      </c>
      <c r="AU404" s="15"/>
      <c r="AV404" s="15"/>
      <c r="AW404" s="14"/>
      <c r="AX404" s="15"/>
      <c r="AY404" s="15"/>
      <c r="AZ404" s="14"/>
      <c r="BA404" s="14">
        <v>93.7</v>
      </c>
      <c r="BB404" s="14">
        <v>42.670099999999998</v>
      </c>
      <c r="BC404" s="14">
        <f t="shared" si="288"/>
        <v>45.539060832443965</v>
      </c>
      <c r="BD404" s="15">
        <v>310.3</v>
      </c>
      <c r="BE404" s="15">
        <v>142.91504</v>
      </c>
      <c r="BF404" s="14">
        <f t="shared" si="270"/>
        <v>46.057054463422489</v>
      </c>
      <c r="BG404" s="15">
        <v>930.8</v>
      </c>
      <c r="BH404" s="15">
        <v>343.87930999999998</v>
      </c>
      <c r="BI404" s="14">
        <f t="shared" si="283"/>
        <v>36.944489686291362</v>
      </c>
      <c r="BJ404" s="15">
        <v>1871</v>
      </c>
      <c r="BK404" s="15">
        <v>549.56500000000005</v>
      </c>
      <c r="BL404" s="14">
        <f t="shared" ref="BL404:BL408" si="294">BK404/BJ404*100</f>
        <v>29.37279529663282</v>
      </c>
      <c r="BM404" s="15">
        <v>32</v>
      </c>
      <c r="BN404" s="15">
        <v>0</v>
      </c>
      <c r="BO404" s="15">
        <f t="shared" si="290"/>
        <v>0</v>
      </c>
      <c r="BP404" s="15"/>
      <c r="BQ404" s="15">
        <v>0</v>
      </c>
      <c r="BR404" s="15"/>
      <c r="BS404" s="15"/>
      <c r="BT404" s="15">
        <v>0</v>
      </c>
      <c r="BU404" s="15"/>
    </row>
    <row r="405" spans="1:73" s="12" customFormat="1" x14ac:dyDescent="0.25">
      <c r="A405" s="13" t="s">
        <v>154</v>
      </c>
      <c r="B405" s="15">
        <f t="shared" si="293"/>
        <v>113935.80000000003</v>
      </c>
      <c r="C405" s="15">
        <f t="shared" si="293"/>
        <v>59363.044010000005</v>
      </c>
      <c r="D405" s="14">
        <f t="shared" si="0"/>
        <v>52.102187380963663</v>
      </c>
      <c r="E405" s="15">
        <v>185.1</v>
      </c>
      <c r="F405" s="15">
        <v>55.080199999999998</v>
      </c>
      <c r="G405" s="14">
        <f t="shared" si="271"/>
        <v>29.756996218260401</v>
      </c>
      <c r="H405" s="14">
        <v>260</v>
      </c>
      <c r="I405" s="14">
        <v>52.77901</v>
      </c>
      <c r="J405" s="14">
        <f t="shared" si="272"/>
        <v>20.299619230769231</v>
      </c>
      <c r="K405" s="14">
        <v>4436.5</v>
      </c>
      <c r="L405" s="14">
        <v>1774.4726499999999</v>
      </c>
      <c r="M405" s="14">
        <f t="shared" si="273"/>
        <v>39.997129493970469</v>
      </c>
      <c r="N405" s="15">
        <v>46985.7</v>
      </c>
      <c r="O405" s="15">
        <v>21444.611140000001</v>
      </c>
      <c r="P405" s="14">
        <f t="shared" si="19"/>
        <v>45.640718644183238</v>
      </c>
      <c r="Q405" s="14">
        <v>162.9</v>
      </c>
      <c r="R405" s="15"/>
      <c r="S405" s="15">
        <f t="shared" si="39"/>
        <v>0</v>
      </c>
      <c r="T405" s="15">
        <v>1500.1</v>
      </c>
      <c r="U405" s="15">
        <v>467.29780999999997</v>
      </c>
      <c r="V405" s="14">
        <f t="shared" si="274"/>
        <v>31.151110592627155</v>
      </c>
      <c r="W405" s="15">
        <v>53.9</v>
      </c>
      <c r="X405" s="15">
        <v>25.82403</v>
      </c>
      <c r="Y405" s="14">
        <f t="shared" si="275"/>
        <v>47.911001855287573</v>
      </c>
      <c r="Z405" s="14">
        <v>52115.9</v>
      </c>
      <c r="AA405" s="14">
        <v>31691.531999999999</v>
      </c>
      <c r="AB405" s="14">
        <f t="shared" si="276"/>
        <v>60.809718339316788</v>
      </c>
      <c r="AC405" s="14">
        <v>310.3</v>
      </c>
      <c r="AD405" s="14">
        <v>131.59442000000001</v>
      </c>
      <c r="AE405" s="14">
        <f t="shared" si="287"/>
        <v>42.408772155978085</v>
      </c>
      <c r="AF405" s="15">
        <v>0</v>
      </c>
      <c r="AG405" s="15">
        <v>0</v>
      </c>
      <c r="AH405" s="14"/>
      <c r="AI405" s="14">
        <v>310.3</v>
      </c>
      <c r="AJ405" s="14">
        <v>124.01701</v>
      </c>
      <c r="AK405" s="14">
        <f t="shared" si="279"/>
        <v>39.966809539155655</v>
      </c>
      <c r="AL405" s="14">
        <v>884.6</v>
      </c>
      <c r="AM405" s="14">
        <v>417.16017999999997</v>
      </c>
      <c r="AN405" s="14">
        <f t="shared" si="280"/>
        <v>47.15805787926746</v>
      </c>
      <c r="AO405" s="14">
        <v>310.3</v>
      </c>
      <c r="AP405" s="14">
        <v>143.55091000000002</v>
      </c>
      <c r="AQ405" s="15">
        <f t="shared" si="281"/>
        <v>46.261975507573325</v>
      </c>
      <c r="AR405" s="15">
        <v>310.3</v>
      </c>
      <c r="AS405" s="15">
        <v>126.73281</v>
      </c>
      <c r="AT405" s="14">
        <f t="shared" si="259"/>
        <v>40.842027070576862</v>
      </c>
      <c r="AU405" s="15"/>
      <c r="AV405" s="15"/>
      <c r="AW405" s="14"/>
      <c r="AX405" s="15">
        <v>0</v>
      </c>
      <c r="AY405" s="15">
        <v>0</v>
      </c>
      <c r="AZ405" s="14"/>
      <c r="BA405" s="14">
        <v>234.2</v>
      </c>
      <c r="BB405" s="14">
        <v>108.60216</v>
      </c>
      <c r="BC405" s="14">
        <f t="shared" si="288"/>
        <v>46.371545687446627</v>
      </c>
      <c r="BD405" s="15">
        <v>310.3</v>
      </c>
      <c r="BE405" s="15">
        <v>61.613339999999994</v>
      </c>
      <c r="BF405" s="14">
        <f t="shared" si="270"/>
        <v>19.856055430228807</v>
      </c>
      <c r="BG405" s="15">
        <v>310.3</v>
      </c>
      <c r="BH405" s="15">
        <v>142.37706</v>
      </c>
      <c r="BI405" s="14">
        <f t="shared" si="283"/>
        <v>45.883680309378022</v>
      </c>
      <c r="BJ405" s="15">
        <v>5223.1000000000004</v>
      </c>
      <c r="BK405" s="15">
        <v>2595.7992799999997</v>
      </c>
      <c r="BL405" s="14">
        <f t="shared" si="294"/>
        <v>49.698441155635528</v>
      </c>
      <c r="BM405" s="15">
        <v>32</v>
      </c>
      <c r="BN405" s="15">
        <v>0</v>
      </c>
      <c r="BO405" s="15">
        <f t="shared" si="290"/>
        <v>0</v>
      </c>
      <c r="BP405" s="15"/>
      <c r="BQ405" s="15">
        <v>0</v>
      </c>
      <c r="BR405" s="15"/>
      <c r="BS405" s="15"/>
      <c r="BT405" s="15">
        <v>0</v>
      </c>
      <c r="BU405" s="15"/>
    </row>
    <row r="406" spans="1:73" s="12" customFormat="1" x14ac:dyDescent="0.25">
      <c r="A406" s="13" t="s">
        <v>155</v>
      </c>
      <c r="B406" s="15">
        <f t="shared" si="293"/>
        <v>56305.10000000002</v>
      </c>
      <c r="C406" s="15">
        <f t="shared" si="293"/>
        <v>27528.449950000002</v>
      </c>
      <c r="D406" s="14">
        <f t="shared" si="0"/>
        <v>48.89157456429345</v>
      </c>
      <c r="E406" s="15">
        <v>195.1</v>
      </c>
      <c r="F406" s="15">
        <v>107.30500000000001</v>
      </c>
      <c r="G406" s="14">
        <f>F406/E406*100</f>
        <v>55.000000000000007</v>
      </c>
      <c r="H406" s="14">
        <v>75.3</v>
      </c>
      <c r="I406" s="14">
        <v>24.649990000000003</v>
      </c>
      <c r="J406" s="14">
        <f>I406/H406*100</f>
        <v>32.735710491367861</v>
      </c>
      <c r="K406" s="14">
        <v>1733.3</v>
      </c>
      <c r="L406" s="14">
        <v>461.83945</v>
      </c>
      <c r="M406" s="14">
        <f>L406/K406*100</f>
        <v>26.645096059539608</v>
      </c>
      <c r="N406" s="15">
        <v>22660.7</v>
      </c>
      <c r="O406" s="15">
        <v>9809</v>
      </c>
      <c r="P406" s="14">
        <f t="shared" si="19"/>
        <v>43.286394506789286</v>
      </c>
      <c r="Q406" s="14">
        <v>112.7</v>
      </c>
      <c r="R406" s="15"/>
      <c r="S406" s="15">
        <f t="shared" si="39"/>
        <v>0</v>
      </c>
      <c r="T406" s="15">
        <v>619.29999999999995</v>
      </c>
      <c r="U406" s="15">
        <v>262.90459999999996</v>
      </c>
      <c r="V406" s="14">
        <f>U406/T406*100</f>
        <v>42.451897303407073</v>
      </c>
      <c r="W406" s="15">
        <v>53.9</v>
      </c>
      <c r="X406" s="15">
        <v>24.45</v>
      </c>
      <c r="Y406" s="14">
        <f>X406/W406*100</f>
        <v>45.361781076066791</v>
      </c>
      <c r="Z406" s="14">
        <v>24074.9</v>
      </c>
      <c r="AA406" s="14">
        <v>13933.9512</v>
      </c>
      <c r="AB406" s="14">
        <f>AA406/Z406*100</f>
        <v>57.87750395640272</v>
      </c>
      <c r="AC406" s="14">
        <v>310.3</v>
      </c>
      <c r="AD406" s="14">
        <v>148.95565999999999</v>
      </c>
      <c r="AE406" s="14">
        <f>AD406/AC406*100</f>
        <v>48.003757653883333</v>
      </c>
      <c r="AF406" s="15">
        <v>0</v>
      </c>
      <c r="AG406" s="15">
        <v>0</v>
      </c>
      <c r="AH406" s="14"/>
      <c r="AI406" s="14">
        <v>310.3</v>
      </c>
      <c r="AJ406" s="14">
        <v>148.05602999999999</v>
      </c>
      <c r="AK406" s="14">
        <f>AJ406/AI406*100</f>
        <v>47.713834998388656</v>
      </c>
      <c r="AL406" s="14">
        <v>1611.5</v>
      </c>
      <c r="AM406" s="14">
        <v>726.01919999999996</v>
      </c>
      <c r="AN406" s="14">
        <f>AM406/AL406*100</f>
        <v>45.052385975798941</v>
      </c>
      <c r="AO406" s="14">
        <v>310.3</v>
      </c>
      <c r="AP406" s="14">
        <v>125.41382</v>
      </c>
      <c r="AQ406" s="15">
        <f>AP406/AO406*100</f>
        <v>40.416957782790845</v>
      </c>
      <c r="AR406" s="15">
        <v>310.3</v>
      </c>
      <c r="AS406" s="15">
        <v>102.45217</v>
      </c>
      <c r="AT406" s="14">
        <f>AS406/AR406*100</f>
        <v>33.017135030615528</v>
      </c>
      <c r="AU406" s="15"/>
      <c r="AV406" s="15"/>
      <c r="AW406" s="14"/>
      <c r="AX406" s="15">
        <v>0</v>
      </c>
      <c r="AY406" s="15">
        <v>0</v>
      </c>
      <c r="AZ406" s="14"/>
      <c r="BA406" s="14">
        <v>234.2</v>
      </c>
      <c r="BB406" s="14">
        <v>97.323170000000005</v>
      </c>
      <c r="BC406" s="14">
        <f>BB406/BA406*100</f>
        <v>41.555580700256193</v>
      </c>
      <c r="BD406" s="15">
        <v>310.3</v>
      </c>
      <c r="BE406" s="15">
        <v>133.51285999999999</v>
      </c>
      <c r="BF406" s="14">
        <f>BE406/BD406*100</f>
        <v>43.027025459232995</v>
      </c>
      <c r="BG406" s="15">
        <v>310.3</v>
      </c>
      <c r="BH406" s="15">
        <v>127.83880000000001</v>
      </c>
      <c r="BI406" s="14">
        <f t="shared" si="283"/>
        <v>41.198453109893649</v>
      </c>
      <c r="BJ406" s="15">
        <v>3040.4</v>
      </c>
      <c r="BK406" s="15">
        <v>1269.45</v>
      </c>
      <c r="BL406" s="14">
        <f t="shared" si="294"/>
        <v>41.752729903960009</v>
      </c>
      <c r="BM406" s="15">
        <v>32</v>
      </c>
      <c r="BN406" s="15">
        <v>25.327999999999999</v>
      </c>
      <c r="BO406" s="15">
        <f t="shared" si="290"/>
        <v>79.149999999999991</v>
      </c>
      <c r="BP406" s="15"/>
      <c r="BQ406" s="15">
        <v>0</v>
      </c>
      <c r="BR406" s="15"/>
      <c r="BS406" s="15"/>
      <c r="BT406" s="15">
        <v>0</v>
      </c>
      <c r="BU406" s="15"/>
    </row>
    <row r="407" spans="1:73" s="12" customFormat="1" ht="36.75" customHeight="1" x14ac:dyDescent="0.25">
      <c r="A407" s="157" t="s">
        <v>784</v>
      </c>
      <c r="B407" s="159">
        <f t="shared" si="293"/>
        <v>668.7</v>
      </c>
      <c r="C407" s="159">
        <f t="shared" si="293"/>
        <v>0</v>
      </c>
      <c r="D407" s="168"/>
      <c r="E407" s="160"/>
      <c r="F407" s="160"/>
      <c r="G407" s="163"/>
      <c r="H407" s="160"/>
      <c r="I407" s="160"/>
      <c r="J407" s="163"/>
      <c r="K407" s="160"/>
      <c r="L407" s="160"/>
      <c r="M407" s="163"/>
      <c r="N407" s="160"/>
      <c r="O407" s="160"/>
      <c r="P407" s="163"/>
      <c r="Q407" s="160"/>
      <c r="R407" s="160"/>
      <c r="S407" s="163"/>
      <c r="T407" s="160"/>
      <c r="U407" s="160"/>
      <c r="V407" s="163"/>
      <c r="W407" s="160"/>
      <c r="X407" s="160"/>
      <c r="Y407" s="163"/>
      <c r="Z407" s="160"/>
      <c r="AA407" s="160"/>
      <c r="AB407" s="163"/>
      <c r="AC407" s="160"/>
      <c r="AD407" s="160"/>
      <c r="AE407" s="163"/>
      <c r="AF407" s="160"/>
      <c r="AG407" s="160"/>
      <c r="AH407" s="163"/>
      <c r="AI407" s="160"/>
      <c r="AJ407" s="160"/>
      <c r="AK407" s="163"/>
      <c r="AL407" s="160"/>
      <c r="AM407" s="160"/>
      <c r="AN407" s="163"/>
      <c r="AO407" s="160"/>
      <c r="AP407" s="160"/>
      <c r="AQ407" s="163"/>
      <c r="AR407" s="160"/>
      <c r="AS407" s="160"/>
      <c r="AT407" s="163"/>
      <c r="AU407" s="160"/>
      <c r="AV407" s="160"/>
      <c r="AW407" s="160"/>
      <c r="AX407" s="160"/>
      <c r="AY407" s="160"/>
      <c r="AZ407" s="163"/>
      <c r="BA407" s="160"/>
      <c r="BB407" s="160"/>
      <c r="BC407" s="163"/>
      <c r="BD407" s="160"/>
      <c r="BE407" s="160"/>
      <c r="BF407" s="163"/>
      <c r="BG407" s="160"/>
      <c r="BH407" s="160"/>
      <c r="BI407" s="163"/>
      <c r="BJ407" s="160"/>
      <c r="BK407" s="160"/>
      <c r="BL407" s="163"/>
      <c r="BM407" s="163"/>
      <c r="BN407" s="160"/>
      <c r="BO407" s="160"/>
      <c r="BP407" s="160">
        <v>668.7</v>
      </c>
      <c r="BQ407" s="160"/>
      <c r="BR407" s="160"/>
      <c r="BS407" s="160"/>
      <c r="BT407" s="160"/>
      <c r="BU407" s="160"/>
    </row>
    <row r="408" spans="1:73" s="12" customFormat="1" x14ac:dyDescent="0.25">
      <c r="A408" s="157" t="s">
        <v>157</v>
      </c>
      <c r="B408" s="159">
        <f>E408+H408+K408+N408+Q408+T408+W408+Z408+AC408+AF408+AI408+AL408+AO408+AR408+AU408+AX408+BA408+BD408+BG408+BJ408+BM408+BP408+BS408</f>
        <v>22296939.919999991</v>
      </c>
      <c r="C408" s="159">
        <f>F408+I408+L408+O408+R408+U408+X408+AA408+AD408+AG408+AJ408+AM408+AP408+AS408+AV408+AY408+BB408+BE408+BH408+BK408+BN408+BQ408+BT408</f>
        <v>12022984.714200001</v>
      </c>
      <c r="D408" s="159">
        <f>C408/B408*100</f>
        <v>53.922129033570123</v>
      </c>
      <c r="E408" s="159">
        <f>E10+E402+E407</f>
        <v>82819.7</v>
      </c>
      <c r="F408" s="159">
        <f t="shared" ref="F408:BN408" si="295">F10+F402+F407</f>
        <v>34506.182560000001</v>
      </c>
      <c r="G408" s="159">
        <f t="shared" ref="G408" si="296">F408/E408*100</f>
        <v>41.664220662475238</v>
      </c>
      <c r="H408" s="159">
        <f t="shared" si="295"/>
        <v>22624.200000000004</v>
      </c>
      <c r="I408" s="159">
        <f t="shared" si="295"/>
        <v>10408.81185</v>
      </c>
      <c r="J408" s="159">
        <f t="shared" ref="J408" si="297">I408/H408*100</f>
        <v>46.00742501392314</v>
      </c>
      <c r="K408" s="159">
        <f t="shared" si="295"/>
        <v>584284.1</v>
      </c>
      <c r="L408" s="159">
        <f t="shared" si="295"/>
        <v>255432.46823999999</v>
      </c>
      <c r="M408" s="159">
        <f t="shared" ref="M408" si="298">L408/K408*100</f>
        <v>43.717169137411069</v>
      </c>
      <c r="N408" s="159">
        <f t="shared" si="295"/>
        <v>6308064.5</v>
      </c>
      <c r="O408" s="159">
        <f t="shared" si="295"/>
        <v>2807582.1762499996</v>
      </c>
      <c r="P408" s="159">
        <f t="shared" ref="P408" si="299">O408/N408*100</f>
        <v>44.507822902730297</v>
      </c>
      <c r="Q408" s="159">
        <f t="shared" si="295"/>
        <v>37587.699999999997</v>
      </c>
      <c r="R408" s="159">
        <f t="shared" si="295"/>
        <v>0</v>
      </c>
      <c r="S408" s="159">
        <f t="shared" ref="S408" si="300">R408/Q408*100</f>
        <v>0</v>
      </c>
      <c r="T408" s="159">
        <f t="shared" si="295"/>
        <v>333126.09999999998</v>
      </c>
      <c r="U408" s="159">
        <f t="shared" si="295"/>
        <v>119613.70248999997</v>
      </c>
      <c r="V408" s="159">
        <f t="shared" ref="V408" si="301">U408/T408*100</f>
        <v>35.906433776879076</v>
      </c>
      <c r="W408" s="159">
        <f t="shared" si="295"/>
        <v>16428.299999999996</v>
      </c>
      <c r="X408" s="159">
        <f t="shared" si="295"/>
        <v>7344.2719100000004</v>
      </c>
      <c r="Y408" s="159">
        <f t="shared" ref="Y408" si="302">X408/W408*100</f>
        <v>44.705002404387564</v>
      </c>
      <c r="Z408" s="159">
        <f t="shared" si="295"/>
        <v>12783880.099999998</v>
      </c>
      <c r="AA408" s="159">
        <f t="shared" si="295"/>
        <v>7678035.6626899978</v>
      </c>
      <c r="AB408" s="159">
        <f t="shared" ref="AB408" si="303">AA408/Z408*100</f>
        <v>60.06029157524717</v>
      </c>
      <c r="AC408" s="159">
        <f t="shared" si="295"/>
        <v>72908.099999999991</v>
      </c>
      <c r="AD408" s="159">
        <f t="shared" si="295"/>
        <v>29855.081029999998</v>
      </c>
      <c r="AE408" s="159">
        <f t="shared" ref="AE408" si="304">AD408/AC408*100</f>
        <v>40.948922040212274</v>
      </c>
      <c r="AF408" s="159">
        <f t="shared" si="295"/>
        <v>1486.7</v>
      </c>
      <c r="AG408" s="159">
        <f t="shared" si="295"/>
        <v>83.375119999999995</v>
      </c>
      <c r="AH408" s="159">
        <f t="shared" ref="AH408" si="305">AG408/AF408*100</f>
        <v>5.6080661868567967</v>
      </c>
      <c r="AI408" s="159">
        <f t="shared" si="295"/>
        <v>58091.199999999983</v>
      </c>
      <c r="AJ408" s="159">
        <f t="shared" si="295"/>
        <v>25353.399689999998</v>
      </c>
      <c r="AK408" s="159">
        <f t="shared" ref="AK408" si="306">AJ408/AI408*100</f>
        <v>43.644131451923883</v>
      </c>
      <c r="AL408" s="159">
        <f t="shared" si="295"/>
        <v>666602.00000000012</v>
      </c>
      <c r="AM408" s="159">
        <f t="shared" si="295"/>
        <v>347019.01555000001</v>
      </c>
      <c r="AN408" s="159">
        <f t="shared" ref="AN408" si="307">AM408/AL408*100</f>
        <v>52.057901948989048</v>
      </c>
      <c r="AO408" s="159">
        <f t="shared" si="295"/>
        <v>29484.299999999992</v>
      </c>
      <c r="AP408" s="159">
        <f t="shared" si="295"/>
        <v>12122.700090000002</v>
      </c>
      <c r="AQ408" s="159">
        <f t="shared" ref="AQ408" si="308">AP408/AO408*100</f>
        <v>41.115780567963306</v>
      </c>
      <c r="AR408" s="159">
        <f t="shared" si="295"/>
        <v>17420.699999999997</v>
      </c>
      <c r="AS408" s="159">
        <f t="shared" si="295"/>
        <v>6432.133969999999</v>
      </c>
      <c r="AT408" s="159">
        <f t="shared" ref="AT408" si="309">AS408/AR408*100</f>
        <v>36.922362304614623</v>
      </c>
      <c r="AU408" s="159">
        <f t="shared" si="295"/>
        <v>80705.01999999999</v>
      </c>
      <c r="AV408" s="159">
        <f t="shared" si="295"/>
        <v>40299.839999999997</v>
      </c>
      <c r="AW408" s="159">
        <f>AV408/AU408*100</f>
        <v>49.934737640855552</v>
      </c>
      <c r="AX408" s="159">
        <f t="shared" si="295"/>
        <v>15316.7</v>
      </c>
      <c r="AY408" s="159">
        <f t="shared" si="295"/>
        <v>6766.7571599999992</v>
      </c>
      <c r="AZ408" s="159">
        <f t="shared" ref="AZ408" si="310">AY408/AX408*100</f>
        <v>44.178949512623468</v>
      </c>
      <c r="BA408" s="159">
        <f t="shared" si="295"/>
        <v>51627</v>
      </c>
      <c r="BB408" s="159">
        <f>BB10+BB402+BB407</f>
        <v>19741.826350000003</v>
      </c>
      <c r="BC408" s="159">
        <f t="shared" ref="BC408" si="311">BB408/BA408*100</f>
        <v>38.239344432176971</v>
      </c>
      <c r="BD408" s="159">
        <f t="shared" si="295"/>
        <v>15241.999999999998</v>
      </c>
      <c r="BE408" s="159">
        <f t="shared" si="295"/>
        <v>6230.6938800000007</v>
      </c>
      <c r="BF408" s="159">
        <f t="shared" ref="BF408" si="312">BE408/BD408*100</f>
        <v>40.878453483794786</v>
      </c>
      <c r="BG408" s="159">
        <f t="shared" si="295"/>
        <v>21810.299999999988</v>
      </c>
      <c r="BH408" s="159">
        <f t="shared" si="295"/>
        <v>8455.1209900000013</v>
      </c>
      <c r="BI408" s="159">
        <f t="shared" ref="BI408" si="313">BH408/BG408*100</f>
        <v>38.766642320371588</v>
      </c>
      <c r="BJ408" s="159">
        <f t="shared" si="295"/>
        <v>1086259.4000000001</v>
      </c>
      <c r="BK408" s="159">
        <f t="shared" si="295"/>
        <v>603648.03305000009</v>
      </c>
      <c r="BL408" s="159">
        <f t="shared" si="294"/>
        <v>55.57125977920191</v>
      </c>
      <c r="BM408" s="159">
        <f t="shared" si="295"/>
        <v>8776.1999999999989</v>
      </c>
      <c r="BN408" s="159">
        <f t="shared" si="295"/>
        <v>4053.4613300000001</v>
      </c>
      <c r="BO408" s="159">
        <f t="shared" si="290"/>
        <v>46.186975342403322</v>
      </c>
      <c r="BP408" s="159">
        <f t="shared" ref="BP408:BQ408" si="314">BP10+BP402+BP407</f>
        <v>668.7</v>
      </c>
      <c r="BQ408" s="159">
        <f t="shared" si="314"/>
        <v>0</v>
      </c>
      <c r="BR408" s="159">
        <f t="shared" ref="BR408" si="315">BQ408/BP408*100</f>
        <v>0</v>
      </c>
      <c r="BS408" s="159">
        <f t="shared" ref="BS408:BT408" si="316">BS10+BS402+BS407</f>
        <v>1726.9</v>
      </c>
      <c r="BT408" s="159">
        <f t="shared" si="316"/>
        <v>0</v>
      </c>
      <c r="BU408" s="159">
        <f t="shared" ref="BU408" si="317">BT408/BS408*100</f>
        <v>0</v>
      </c>
    </row>
    <row r="409" spans="1:73" s="12" customFormat="1" x14ac:dyDescent="0.25">
      <c r="A409" s="92"/>
      <c r="B409" s="44"/>
      <c r="C409" s="44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  <c r="AA409" s="92"/>
      <c r="AB409" s="92"/>
      <c r="AC409" s="92"/>
      <c r="AD409" s="92"/>
      <c r="AE409" s="92"/>
      <c r="AF409" s="92"/>
      <c r="AG409" s="92"/>
      <c r="AH409" s="92"/>
      <c r="AI409" s="92"/>
      <c r="AJ409" s="92"/>
      <c r="AK409" s="92"/>
      <c r="AL409" s="92"/>
      <c r="AM409" s="92"/>
      <c r="AN409" s="92"/>
      <c r="AO409" s="92"/>
      <c r="AP409" s="92"/>
      <c r="AQ409" s="92"/>
      <c r="AR409" s="92"/>
      <c r="AS409" s="92"/>
      <c r="AT409" s="92"/>
      <c r="AU409" s="92"/>
      <c r="AV409" s="92"/>
      <c r="AW409" s="92"/>
      <c r="AX409" s="92"/>
      <c r="AY409" s="92"/>
      <c r="AZ409" s="92"/>
      <c r="BA409" s="92"/>
      <c r="BB409" s="92"/>
      <c r="BC409" s="92"/>
      <c r="BD409" s="92"/>
      <c r="BE409" s="92"/>
      <c r="BF409" s="92"/>
      <c r="BG409" s="92"/>
      <c r="BH409" s="92"/>
      <c r="BI409" s="92"/>
      <c r="BJ409" s="92"/>
      <c r="BK409" s="92"/>
      <c r="BL409" s="92"/>
      <c r="BM409" s="92"/>
      <c r="BN409" s="92"/>
      <c r="BO409" s="92"/>
      <c r="BP409" s="10"/>
      <c r="BQ409" s="10"/>
      <c r="BR409" s="10"/>
      <c r="BS409" s="10"/>
      <c r="BT409" s="10"/>
      <c r="BU409" s="10"/>
    </row>
    <row r="410" spans="1:73" ht="15.75" customHeight="1" x14ac:dyDescent="0.25">
      <c r="A410" s="214" t="s">
        <v>817</v>
      </c>
      <c r="B410" s="214"/>
      <c r="C410" s="214"/>
      <c r="D410" s="214"/>
      <c r="E410" s="214"/>
      <c r="F410" s="214"/>
      <c r="G410" s="214"/>
      <c r="H410" s="214"/>
      <c r="I410" s="214"/>
      <c r="J410" s="214"/>
      <c r="K410" s="214"/>
      <c r="L410" s="214"/>
      <c r="M410" s="214"/>
      <c r="N410" s="214"/>
      <c r="O410" s="214"/>
      <c r="P410" s="214"/>
      <c r="Q410" s="214"/>
      <c r="R410" s="214"/>
      <c r="S410" s="214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92"/>
      <c r="AD410" s="92"/>
      <c r="AE410" s="92"/>
      <c r="AF410" s="92"/>
      <c r="AG410" s="92"/>
      <c r="AH410" s="92"/>
      <c r="AI410" s="92"/>
      <c r="AJ410" s="92"/>
      <c r="AK410" s="92"/>
      <c r="AL410" s="92"/>
      <c r="AM410" s="92"/>
      <c r="AN410" s="92"/>
      <c r="AO410" s="92"/>
      <c r="AP410" s="92"/>
      <c r="AQ410" s="92"/>
      <c r="AR410" s="92"/>
      <c r="AS410" s="92"/>
      <c r="AT410" s="92"/>
      <c r="AU410" s="92"/>
      <c r="AV410" s="92"/>
      <c r="AW410" s="92"/>
      <c r="AX410" s="92"/>
      <c r="AY410" s="92"/>
      <c r="AZ410" s="92"/>
      <c r="BA410" s="92"/>
      <c r="BB410" s="135"/>
      <c r="BC410" s="92"/>
      <c r="BD410" s="92"/>
      <c r="BE410" s="92"/>
      <c r="BF410" s="92"/>
      <c r="BG410" s="92"/>
      <c r="BH410" s="92"/>
      <c r="BI410" s="92"/>
      <c r="BJ410" s="92"/>
      <c r="BK410" s="92"/>
      <c r="BL410" s="92"/>
      <c r="BN410" s="92"/>
      <c r="BO410" s="92"/>
    </row>
    <row r="411" spans="1:73" ht="15.75" customHeight="1" x14ac:dyDescent="0.25">
      <c r="A411" s="214" t="s">
        <v>472</v>
      </c>
      <c r="B411" s="214"/>
      <c r="C411" s="214"/>
      <c r="D411" s="214"/>
      <c r="E411" s="214"/>
      <c r="F411" s="214"/>
      <c r="G411" s="214"/>
      <c r="H411" s="214"/>
      <c r="I411" s="214"/>
      <c r="J411" s="214"/>
      <c r="K411" s="214"/>
      <c r="L411" s="214"/>
      <c r="M411" s="214"/>
      <c r="N411" s="214"/>
      <c r="O411" s="214"/>
      <c r="P411" s="214"/>
      <c r="Q411" s="214"/>
      <c r="R411" s="214"/>
      <c r="S411" s="214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92"/>
      <c r="AD411" s="92"/>
      <c r="AE411" s="92"/>
      <c r="AF411" s="92"/>
      <c r="AG411" s="92"/>
      <c r="AH411" s="92"/>
      <c r="AI411" s="92"/>
      <c r="AJ411" s="92"/>
      <c r="AK411" s="92"/>
      <c r="AL411" s="92"/>
      <c r="AM411" s="92"/>
      <c r="AN411" s="92"/>
      <c r="AO411" s="92"/>
      <c r="AP411" s="92"/>
      <c r="AQ411" s="92"/>
      <c r="AR411" s="92"/>
      <c r="AS411" s="92"/>
      <c r="AT411" s="92"/>
      <c r="AU411" s="92"/>
      <c r="AV411" s="92"/>
      <c r="AW411" s="92"/>
      <c r="AX411" s="92"/>
      <c r="AY411" s="92"/>
      <c r="AZ411" s="92"/>
      <c r="BA411" s="92"/>
      <c r="BB411" s="44"/>
      <c r="BC411" s="92"/>
      <c r="BD411" s="92"/>
      <c r="BE411" s="92"/>
      <c r="BF411" s="92"/>
      <c r="BG411" s="92"/>
      <c r="BH411" s="92"/>
      <c r="BI411" s="92"/>
      <c r="BJ411" s="92"/>
      <c r="BK411" s="92"/>
      <c r="BL411" s="92"/>
      <c r="BN411" s="92"/>
      <c r="BO411" s="92"/>
    </row>
    <row r="412" spans="1:73" x14ac:dyDescent="0.25">
      <c r="A412" s="92"/>
      <c r="B412" s="135"/>
      <c r="C412" s="135"/>
      <c r="D412" s="92"/>
      <c r="E412" s="92"/>
      <c r="F412" s="92"/>
      <c r="G412" s="9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  <c r="AA412" s="92"/>
      <c r="AB412" s="92"/>
      <c r="AC412" s="92"/>
      <c r="AD412" s="92"/>
      <c r="AE412" s="92"/>
      <c r="AF412" s="92"/>
      <c r="AG412" s="92"/>
      <c r="AH412" s="92"/>
      <c r="AI412" s="92"/>
      <c r="AJ412" s="92"/>
      <c r="AK412" s="92"/>
      <c r="AL412" s="92"/>
      <c r="AM412" s="92"/>
      <c r="AN412" s="92"/>
      <c r="AO412" s="92"/>
      <c r="AP412" s="92"/>
      <c r="AQ412" s="92"/>
      <c r="AR412" s="92"/>
      <c r="AS412" s="92"/>
      <c r="AT412" s="92"/>
      <c r="AU412" s="92"/>
      <c r="AV412" s="92"/>
      <c r="AW412" s="92"/>
      <c r="AX412" s="92"/>
      <c r="AY412" s="92"/>
      <c r="AZ412" s="92"/>
      <c r="BA412" s="92"/>
      <c r="BB412" s="92"/>
      <c r="BC412" s="92"/>
      <c r="BD412" s="92"/>
      <c r="BE412" s="92"/>
      <c r="BF412" s="92"/>
      <c r="BG412" s="92"/>
      <c r="BH412" s="92"/>
      <c r="BI412" s="92"/>
      <c r="BJ412" s="92"/>
      <c r="BK412" s="92"/>
      <c r="BL412" s="92"/>
      <c r="BN412" s="92"/>
      <c r="BO412" s="92"/>
    </row>
    <row r="413" spans="1:73" x14ac:dyDescent="0.25">
      <c r="A413" s="92"/>
      <c r="B413" s="44"/>
      <c r="C413" s="44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  <c r="AQ413" s="92"/>
      <c r="AR413" s="92"/>
      <c r="AS413" s="92"/>
      <c r="AT413" s="92"/>
      <c r="AU413" s="92"/>
      <c r="AV413" s="92"/>
      <c r="AW413" s="92"/>
      <c r="AX413" s="92"/>
      <c r="AY413" s="92"/>
      <c r="AZ413" s="92"/>
      <c r="BA413" s="92"/>
      <c r="BB413" s="92"/>
      <c r="BC413" s="92"/>
      <c r="BD413" s="92"/>
      <c r="BE413" s="92"/>
      <c r="BF413" s="92"/>
      <c r="BG413" s="92"/>
      <c r="BH413" s="92"/>
      <c r="BI413" s="92"/>
      <c r="BJ413" s="92"/>
      <c r="BK413" s="92"/>
      <c r="BL413" s="92"/>
      <c r="BN413" s="92"/>
      <c r="BO413" s="92"/>
    </row>
    <row r="414" spans="1:73" x14ac:dyDescent="0.25">
      <c r="A414" s="92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  <c r="BG414" s="44"/>
      <c r="BH414" s="44"/>
      <c r="BI414" s="44"/>
      <c r="BJ414" s="44"/>
      <c r="BK414" s="44"/>
      <c r="BL414" s="44"/>
      <c r="BM414" s="44"/>
      <c r="BN414" s="44"/>
      <c r="BO414" s="44"/>
    </row>
    <row r="415" spans="1:73" x14ac:dyDescent="0.25">
      <c r="A415" s="92"/>
      <c r="B415" s="44"/>
      <c r="C415" s="44"/>
      <c r="D415" s="44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  <c r="AA415" s="92"/>
      <c r="AB415" s="92"/>
      <c r="AC415" s="92"/>
      <c r="AD415" s="92"/>
      <c r="AE415" s="92"/>
      <c r="AF415" s="92"/>
      <c r="AG415" s="92"/>
      <c r="AH415" s="92"/>
      <c r="AI415" s="92"/>
      <c r="AJ415" s="92"/>
      <c r="AK415" s="92"/>
      <c r="AL415" s="92"/>
      <c r="AM415" s="92"/>
      <c r="AN415" s="92"/>
      <c r="AO415" s="92"/>
      <c r="AP415" s="92"/>
      <c r="AQ415" s="92"/>
      <c r="AR415" s="92"/>
      <c r="AS415" s="92"/>
      <c r="AT415" s="92"/>
      <c r="AU415" s="92"/>
      <c r="AV415" s="92"/>
      <c r="AW415" s="92"/>
      <c r="AX415" s="92"/>
      <c r="AY415" s="92"/>
      <c r="AZ415" s="92"/>
      <c r="BA415" s="92"/>
      <c r="BB415" s="92"/>
      <c r="BC415" s="92"/>
      <c r="BD415" s="92"/>
      <c r="BE415" s="92"/>
      <c r="BF415" s="92"/>
      <c r="BG415" s="92"/>
      <c r="BH415" s="92"/>
      <c r="BI415" s="92"/>
      <c r="BJ415" s="92"/>
      <c r="BK415" s="92"/>
      <c r="BL415" s="92"/>
      <c r="BN415" s="92"/>
      <c r="BO415" s="92"/>
    </row>
    <row r="416" spans="1:73" x14ac:dyDescent="0.25">
      <c r="A416" s="92"/>
      <c r="B416" s="44"/>
      <c r="C416" s="44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  <c r="AA416" s="92"/>
      <c r="AB416" s="92"/>
      <c r="AC416" s="92"/>
      <c r="AD416" s="92"/>
      <c r="AE416" s="92"/>
      <c r="AF416" s="92"/>
      <c r="AG416" s="92"/>
      <c r="AH416" s="92"/>
      <c r="AI416" s="92"/>
      <c r="AJ416" s="92"/>
      <c r="AK416" s="92"/>
      <c r="AL416" s="92"/>
      <c r="AM416" s="92"/>
      <c r="AN416" s="92"/>
      <c r="AO416" s="92"/>
      <c r="AP416" s="92"/>
      <c r="AQ416" s="92"/>
      <c r="AR416" s="92"/>
      <c r="AS416" s="92"/>
      <c r="AT416" s="92"/>
      <c r="AU416" s="92"/>
      <c r="AV416" s="92"/>
      <c r="AW416" s="92"/>
      <c r="AX416" s="92"/>
      <c r="AY416" s="92"/>
      <c r="AZ416" s="92"/>
      <c r="BA416" s="92"/>
      <c r="BB416" s="92"/>
      <c r="BC416" s="92"/>
      <c r="BD416" s="92"/>
      <c r="BE416" s="92"/>
      <c r="BF416" s="92"/>
      <c r="BG416" s="92"/>
      <c r="BH416" s="92"/>
      <c r="BI416" s="92"/>
      <c r="BJ416" s="92"/>
      <c r="BK416" s="92"/>
      <c r="BL416" s="92"/>
      <c r="BN416" s="92"/>
      <c r="BO416" s="92"/>
    </row>
    <row r="418" spans="3:3" x14ac:dyDescent="0.25">
      <c r="C418" s="16"/>
    </row>
    <row r="419" spans="3:3" x14ac:dyDescent="0.25">
      <c r="C419" s="16"/>
    </row>
  </sheetData>
  <mergeCells count="46">
    <mergeCell ref="AG1:AH1"/>
    <mergeCell ref="BE1:BF1"/>
    <mergeCell ref="BH1:BI1"/>
    <mergeCell ref="A5:BL5"/>
    <mergeCell ref="X6:Y6"/>
    <mergeCell ref="AG6:AH6"/>
    <mergeCell ref="BE6:BF6"/>
    <mergeCell ref="BH6:BI6"/>
    <mergeCell ref="AV1:AW1"/>
    <mergeCell ref="BT1:BU1"/>
    <mergeCell ref="A411:S411"/>
    <mergeCell ref="BQ6:BR6"/>
    <mergeCell ref="AS6:AT6"/>
    <mergeCell ref="A7:A9"/>
    <mergeCell ref="E8:G8"/>
    <mergeCell ref="B7:D8"/>
    <mergeCell ref="A410:S410"/>
    <mergeCell ref="H8:J8"/>
    <mergeCell ref="K8:M8"/>
    <mergeCell ref="N8:P8"/>
    <mergeCell ref="BP8:BR8"/>
    <mergeCell ref="BM8:BO8"/>
    <mergeCell ref="BJ8:BL8"/>
    <mergeCell ref="BG8:BI8"/>
    <mergeCell ref="BD8:BF8"/>
    <mergeCell ref="BA8:BC8"/>
    <mergeCell ref="AX8:AZ8"/>
    <mergeCell ref="AU8:AW8"/>
    <mergeCell ref="AR8:AT8"/>
    <mergeCell ref="AO8:AQ8"/>
    <mergeCell ref="BS8:BU8"/>
    <mergeCell ref="E7:Y7"/>
    <mergeCell ref="B3:Y3"/>
    <mergeCell ref="Z7:AW7"/>
    <mergeCell ref="Z3:AW3"/>
    <mergeCell ref="AV6:AW6"/>
    <mergeCell ref="AX7:BU7"/>
    <mergeCell ref="AX3:BU3"/>
    <mergeCell ref="W8:Y8"/>
    <mergeCell ref="Z8:AB8"/>
    <mergeCell ref="Q8:S8"/>
    <mergeCell ref="T8:V8"/>
    <mergeCell ref="AL8:AN8"/>
    <mergeCell ref="AI8:AK8"/>
    <mergeCell ref="AC8:AE8"/>
    <mergeCell ref="AF8:AH8"/>
  </mergeCells>
  <pageMargins left="0.31496062992125984" right="0.31496062992125984" top="0.35433070866141736" bottom="0.35433070866141736" header="0" footer="0"/>
  <pageSetup paperSize="9" scale="24" orientation="portrait" r:id="rId1"/>
  <colBreaks count="2" manualBreakCount="2">
    <brk id="25" max="410" man="1"/>
    <brk id="49" max="41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22"/>
  <sheetViews>
    <sheetView showZeros="0" view="pageBreakPreview" zoomScale="70" zoomScaleNormal="70" zoomScaleSheetLayoutView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" sqref="B2:S2"/>
    </sheetView>
  </sheetViews>
  <sheetFormatPr defaultRowHeight="14.25" x14ac:dyDescent="0.2"/>
  <cols>
    <col min="1" max="1" width="29.5" style="10" customWidth="1"/>
    <col min="2" max="2" width="16.125" style="10" customWidth="1"/>
    <col min="3" max="3" width="11.875" style="10" customWidth="1"/>
    <col min="4" max="4" width="11.75" style="10" customWidth="1"/>
    <col min="5" max="5" width="15.875" style="10" customWidth="1"/>
    <col min="6" max="6" width="15.75" style="10" customWidth="1"/>
    <col min="7" max="7" width="11.375" style="10" customWidth="1"/>
    <col min="8" max="8" width="16.125" style="10" customWidth="1"/>
    <col min="9" max="9" width="15.125" style="10" customWidth="1"/>
    <col min="10" max="10" width="12" style="10" customWidth="1"/>
    <col min="11" max="11" width="13.5" style="10" customWidth="1"/>
    <col min="12" max="12" width="12.875" style="10" customWidth="1"/>
    <col min="13" max="13" width="12.75" style="10" customWidth="1"/>
    <col min="14" max="14" width="16" style="10" customWidth="1"/>
    <col min="15" max="16" width="12" style="10" customWidth="1"/>
    <col min="17" max="17" width="15.75" style="10" customWidth="1"/>
    <col min="18" max="18" width="13.125" style="10" customWidth="1"/>
    <col min="19" max="19" width="13.375" style="10" customWidth="1"/>
    <col min="20" max="20" width="14.125" style="10" customWidth="1"/>
    <col min="21" max="21" width="10.375" style="10" customWidth="1"/>
    <col min="22" max="22" width="12.375" style="10" customWidth="1"/>
    <col min="23" max="23" width="15.5" style="10" customWidth="1"/>
    <col min="24" max="24" width="11" style="10" customWidth="1"/>
    <col min="25" max="25" width="11.875" style="10" customWidth="1"/>
    <col min="26" max="26" width="13.875" style="10" customWidth="1"/>
    <col min="27" max="27" width="11.375" style="10" customWidth="1"/>
    <col min="28" max="28" width="11.125" style="10" customWidth="1"/>
    <col min="29" max="29" width="13.625" style="10" customWidth="1"/>
    <col min="30" max="30" width="11.625" style="10" customWidth="1"/>
    <col min="31" max="31" width="11.5" style="10" customWidth="1"/>
    <col min="32" max="32" width="14.125" style="10" customWidth="1"/>
    <col min="33" max="33" width="11.5" style="10" customWidth="1"/>
    <col min="34" max="34" width="11.125" style="10" customWidth="1"/>
    <col min="35" max="35" width="14.125" style="10" customWidth="1"/>
    <col min="36" max="36" width="10.75" style="10" customWidth="1"/>
    <col min="37" max="37" width="12.375" style="10" customWidth="1"/>
    <col min="38" max="38" width="14.5" style="10" customWidth="1"/>
    <col min="39" max="39" width="11.25" style="10" customWidth="1"/>
    <col min="40" max="40" width="11.5" style="10" customWidth="1"/>
    <col min="41" max="41" width="15.625" style="10" customWidth="1"/>
    <col min="42" max="43" width="12.25" style="10" customWidth="1"/>
    <col min="44" max="44" width="13.25" style="10" customWidth="1"/>
    <col min="45" max="45" width="11.125" style="10" customWidth="1"/>
    <col min="46" max="46" width="11" style="10" customWidth="1"/>
    <col min="47" max="47" width="14.375" style="10" customWidth="1"/>
    <col min="48" max="48" width="12" style="10" customWidth="1"/>
    <col min="49" max="49" width="12.625" style="10" customWidth="1"/>
    <col min="50" max="50" width="15.75" style="10" customWidth="1"/>
    <col min="51" max="51" width="14.625" style="10" customWidth="1"/>
    <col min="52" max="52" width="13.625" style="10" customWidth="1"/>
    <col min="53" max="53" width="15.5" style="10" customWidth="1"/>
    <col min="54" max="54" width="12.5" style="10" customWidth="1"/>
    <col min="55" max="55" width="11.5" style="10" customWidth="1"/>
    <col min="56" max="56" width="14.625" style="10" customWidth="1"/>
    <col min="57" max="57" width="12.25" style="10" customWidth="1"/>
    <col min="58" max="58" width="13.5" style="10" customWidth="1"/>
    <col min="59" max="59" width="14.125" style="10" customWidth="1"/>
    <col min="60" max="60" width="12.75" style="10" customWidth="1"/>
    <col min="61" max="61" width="12" style="10" customWidth="1"/>
    <col min="62" max="62" width="14.625" customWidth="1"/>
    <col min="63" max="63" width="11.875" customWidth="1"/>
    <col min="64" max="64" width="12.375" customWidth="1"/>
    <col min="65" max="65" width="13.25" customWidth="1"/>
    <col min="66" max="66" width="11.5" customWidth="1"/>
    <col min="67" max="67" width="12.25" customWidth="1"/>
    <col min="68" max="68" width="14.875" customWidth="1"/>
    <col min="69" max="69" width="12.625" customWidth="1"/>
    <col min="70" max="70" width="12.25" customWidth="1"/>
    <col min="71" max="71" width="14.25" customWidth="1"/>
    <col min="72" max="72" width="12.625" customWidth="1"/>
    <col min="73" max="73" width="12.375" customWidth="1"/>
    <col min="74" max="74" width="15.375" customWidth="1"/>
    <col min="75" max="75" width="11.875" customWidth="1"/>
    <col min="76" max="76" width="12.25" customWidth="1"/>
    <col min="77" max="77" width="15.625" customWidth="1"/>
    <col min="78" max="78" width="11.375" customWidth="1"/>
    <col min="79" max="79" width="12.5" customWidth="1"/>
    <col min="80" max="80" width="15.125" customWidth="1"/>
    <col min="81" max="81" width="10.75" customWidth="1"/>
    <col min="82" max="82" width="12" customWidth="1"/>
    <col min="83" max="83" width="14.875" customWidth="1"/>
    <col min="84" max="84" width="11" customWidth="1"/>
    <col min="85" max="85" width="12.375" customWidth="1"/>
    <col min="86" max="86" width="16.125" customWidth="1"/>
    <col min="87" max="87" width="13.125" customWidth="1"/>
    <col min="88" max="88" width="11.875" customWidth="1"/>
    <col min="89" max="89" width="14.625" customWidth="1"/>
    <col min="90" max="90" width="11.125" customWidth="1"/>
    <col min="91" max="91" width="12" customWidth="1"/>
    <col min="92" max="92" width="14.375" customWidth="1"/>
    <col min="93" max="94" width="11" customWidth="1"/>
    <col min="95" max="95" width="15.25" customWidth="1"/>
    <col min="96" max="96" width="11.625" customWidth="1"/>
    <col min="97" max="97" width="12.625" customWidth="1"/>
    <col min="98" max="98" width="15.5" customWidth="1"/>
    <col min="99" max="99" width="11.375" customWidth="1"/>
    <col min="100" max="100" width="11.875" customWidth="1"/>
    <col min="101" max="101" width="14.875" customWidth="1"/>
    <col min="102" max="102" width="11.625" customWidth="1"/>
    <col min="103" max="103" width="11.125" customWidth="1"/>
    <col min="104" max="104" width="14.375" customWidth="1"/>
    <col min="105" max="105" width="10.5" customWidth="1"/>
    <col min="106" max="106" width="11.5" customWidth="1"/>
    <col min="107" max="107" width="15.125" customWidth="1"/>
    <col min="108" max="108" width="10.5" customWidth="1"/>
    <col min="109" max="109" width="12" customWidth="1"/>
    <col min="110" max="110" width="15.25" customWidth="1"/>
    <col min="111" max="111" width="10.5" customWidth="1"/>
    <col min="112" max="112" width="11.625" customWidth="1"/>
    <col min="113" max="113" width="16" customWidth="1"/>
    <col min="114" max="114" width="11.125" customWidth="1"/>
    <col min="115" max="115" width="12" customWidth="1"/>
    <col min="116" max="116" width="14.625" customWidth="1"/>
    <col min="117" max="117" width="11" customWidth="1"/>
    <col min="118" max="118" width="11.875" customWidth="1"/>
    <col min="119" max="119" width="14.375" customWidth="1"/>
    <col min="120" max="120" width="11.5" customWidth="1"/>
    <col min="121" max="121" width="12.375" customWidth="1"/>
    <col min="122" max="122" width="14.75" customWidth="1"/>
    <col min="123" max="123" width="11.5" customWidth="1"/>
    <col min="124" max="124" width="11.625" customWidth="1"/>
    <col min="125" max="125" width="14.75" customWidth="1"/>
    <col min="126" max="126" width="11.375" customWidth="1"/>
    <col min="127" max="127" width="12.625" customWidth="1"/>
    <col min="128" max="128" width="13.75" customWidth="1"/>
    <col min="129" max="129" width="11" customWidth="1"/>
    <col min="130" max="130" width="11.5" customWidth="1"/>
  </cols>
  <sheetData>
    <row r="1" spans="1:130" s="10" customFormat="1" ht="15" x14ac:dyDescent="0.25">
      <c r="B1" s="16"/>
      <c r="R1" s="303"/>
      <c r="S1" s="303"/>
      <c r="AK1" s="148"/>
      <c r="AL1" s="148"/>
      <c r="AN1" s="148" t="s">
        <v>162</v>
      </c>
      <c r="BI1" s="185" t="s">
        <v>162</v>
      </c>
      <c r="CD1" s="145" t="s">
        <v>162</v>
      </c>
      <c r="CY1" s="185" t="s">
        <v>162</v>
      </c>
      <c r="DT1" s="185" t="s">
        <v>162</v>
      </c>
      <c r="DZ1" s="185" t="s">
        <v>162</v>
      </c>
    </row>
    <row r="2" spans="1:130" s="10" customFormat="1" ht="61.5" customHeight="1" x14ac:dyDescent="0.2">
      <c r="B2" s="259" t="s">
        <v>816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 t="s">
        <v>816</v>
      </c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  <c r="AG2" s="259"/>
      <c r="AH2" s="259"/>
      <c r="AI2" s="259"/>
      <c r="AJ2" s="259"/>
      <c r="AK2" s="259"/>
      <c r="AL2" s="259"/>
      <c r="AM2" s="259"/>
      <c r="AN2" s="259"/>
      <c r="AO2" s="259" t="s">
        <v>816</v>
      </c>
      <c r="AP2" s="259"/>
      <c r="AQ2" s="259"/>
      <c r="AR2" s="259"/>
      <c r="AS2" s="259"/>
      <c r="AT2" s="259"/>
      <c r="AU2" s="259"/>
      <c r="AV2" s="259"/>
      <c r="AW2" s="259"/>
      <c r="AX2" s="259"/>
      <c r="AY2" s="259"/>
      <c r="AZ2" s="259"/>
      <c r="BA2" s="259"/>
      <c r="BB2" s="259"/>
      <c r="BC2" s="259"/>
      <c r="BD2" s="259"/>
      <c r="BE2" s="259"/>
      <c r="BF2" s="259"/>
      <c r="BG2" s="259"/>
      <c r="BH2" s="259"/>
      <c r="BI2" s="259"/>
      <c r="BJ2" s="259" t="s">
        <v>816</v>
      </c>
      <c r="BK2" s="259"/>
      <c r="BL2" s="259"/>
      <c r="BM2" s="259"/>
      <c r="BN2" s="259"/>
      <c r="BO2" s="259"/>
      <c r="BP2" s="259"/>
      <c r="BQ2" s="259"/>
      <c r="BR2" s="259"/>
      <c r="BS2" s="259"/>
      <c r="BT2" s="259"/>
      <c r="BU2" s="259"/>
      <c r="BV2" s="259"/>
      <c r="BW2" s="259"/>
      <c r="BX2" s="259"/>
      <c r="BY2" s="259"/>
      <c r="BZ2" s="259"/>
      <c r="CA2" s="259"/>
      <c r="CB2" s="259"/>
      <c r="CC2" s="259"/>
      <c r="CD2" s="259"/>
      <c r="CE2" s="259" t="s">
        <v>816</v>
      </c>
      <c r="CF2" s="259"/>
      <c r="CG2" s="259"/>
      <c r="CH2" s="259"/>
      <c r="CI2" s="259"/>
      <c r="CJ2" s="259"/>
      <c r="CK2" s="259"/>
      <c r="CL2" s="259"/>
      <c r="CM2" s="259"/>
      <c r="CN2" s="259"/>
      <c r="CO2" s="259"/>
      <c r="CP2" s="259"/>
      <c r="CQ2" s="259"/>
      <c r="CR2" s="259"/>
      <c r="CS2" s="259"/>
      <c r="CT2" s="259"/>
      <c r="CU2" s="259"/>
      <c r="CV2" s="259"/>
      <c r="CW2" s="259"/>
      <c r="CX2" s="259"/>
      <c r="CY2" s="259"/>
      <c r="CZ2" s="259" t="s">
        <v>816</v>
      </c>
      <c r="DA2" s="259"/>
      <c r="DB2" s="259"/>
      <c r="DC2" s="259"/>
      <c r="DD2" s="259"/>
      <c r="DE2" s="259"/>
      <c r="DF2" s="259"/>
      <c r="DG2" s="259"/>
      <c r="DH2" s="259"/>
      <c r="DI2" s="259"/>
      <c r="DJ2" s="259"/>
      <c r="DK2" s="259"/>
      <c r="DL2" s="259"/>
      <c r="DM2" s="259"/>
      <c r="DN2" s="259"/>
      <c r="DO2" s="259"/>
      <c r="DP2" s="259"/>
      <c r="DQ2" s="259"/>
      <c r="DR2" s="259"/>
      <c r="DS2" s="259"/>
      <c r="DT2" s="259"/>
      <c r="DU2" s="259" t="s">
        <v>816</v>
      </c>
      <c r="DV2" s="259"/>
      <c r="DW2" s="259"/>
      <c r="DX2" s="259"/>
      <c r="DY2" s="259"/>
      <c r="DZ2" s="259"/>
    </row>
    <row r="3" spans="1:130" s="10" customFormat="1" ht="5.25" customHeight="1" x14ac:dyDescent="0.3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</row>
    <row r="4" spans="1:130" s="10" customFormat="1" ht="15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301" t="s">
        <v>105</v>
      </c>
      <c r="S4" s="301"/>
      <c r="AK4" s="149"/>
      <c r="AL4" s="149"/>
      <c r="AM4" s="149"/>
      <c r="AN4" s="149" t="s">
        <v>105</v>
      </c>
      <c r="BI4" s="193" t="s">
        <v>105</v>
      </c>
      <c r="CD4" s="186" t="s">
        <v>105</v>
      </c>
      <c r="CY4" s="186" t="s">
        <v>105</v>
      </c>
      <c r="DT4" s="186" t="s">
        <v>105</v>
      </c>
      <c r="DZ4" s="186" t="s">
        <v>105</v>
      </c>
    </row>
    <row r="5" spans="1:130" s="10" customFormat="1" ht="17.25" customHeight="1" x14ac:dyDescent="0.25">
      <c r="A5" s="302" t="s">
        <v>106</v>
      </c>
      <c r="B5" s="254" t="s">
        <v>170</v>
      </c>
      <c r="C5" s="254"/>
      <c r="D5" s="255"/>
      <c r="E5" s="298" t="s">
        <v>164</v>
      </c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304" t="s">
        <v>164</v>
      </c>
      <c r="U5" s="304"/>
      <c r="V5" s="304"/>
      <c r="W5" s="304"/>
      <c r="X5" s="304"/>
      <c r="Y5" s="304"/>
      <c r="Z5" s="304"/>
      <c r="AA5" s="304"/>
      <c r="AB5" s="304"/>
      <c r="AC5" s="304"/>
      <c r="AD5" s="304"/>
      <c r="AE5" s="304"/>
      <c r="AF5" s="304"/>
      <c r="AG5" s="304"/>
      <c r="AH5" s="304"/>
      <c r="AI5" s="304"/>
      <c r="AJ5" s="304"/>
      <c r="AK5" s="304"/>
      <c r="AL5" s="304"/>
      <c r="AM5" s="304"/>
      <c r="AN5" s="304"/>
      <c r="AO5" s="305" t="s">
        <v>164</v>
      </c>
      <c r="AP5" s="305"/>
      <c r="AQ5" s="305"/>
      <c r="AR5" s="305"/>
      <c r="AS5" s="305"/>
      <c r="AT5" s="305"/>
      <c r="AU5" s="305"/>
      <c r="AV5" s="305"/>
      <c r="AW5" s="305"/>
      <c r="AX5" s="305"/>
      <c r="AY5" s="305"/>
      <c r="AZ5" s="305"/>
      <c r="BA5" s="305"/>
      <c r="BB5" s="305"/>
      <c r="BC5" s="305"/>
      <c r="BD5" s="305"/>
      <c r="BE5" s="305"/>
      <c r="BF5" s="305"/>
      <c r="BG5" s="305"/>
      <c r="BH5" s="305"/>
      <c r="BI5" s="305"/>
      <c r="BJ5" s="295" t="s">
        <v>164</v>
      </c>
      <c r="BK5" s="296"/>
      <c r="BL5" s="296"/>
      <c r="BM5" s="296"/>
      <c r="BN5" s="296"/>
      <c r="BO5" s="296"/>
      <c r="BP5" s="296"/>
      <c r="BQ5" s="296"/>
      <c r="BR5" s="296"/>
      <c r="BS5" s="296"/>
      <c r="BT5" s="296"/>
      <c r="BU5" s="296"/>
      <c r="BV5" s="296"/>
      <c r="BW5" s="296"/>
      <c r="BX5" s="296"/>
      <c r="BY5" s="296"/>
      <c r="BZ5" s="296"/>
      <c r="CA5" s="296"/>
      <c r="CB5" s="296"/>
      <c r="CC5" s="296"/>
      <c r="CD5" s="297"/>
      <c r="CE5" s="295" t="s">
        <v>164</v>
      </c>
      <c r="CF5" s="296"/>
      <c r="CG5" s="296"/>
      <c r="CH5" s="296"/>
      <c r="CI5" s="296"/>
      <c r="CJ5" s="296"/>
      <c r="CK5" s="296"/>
      <c r="CL5" s="296"/>
      <c r="CM5" s="296"/>
      <c r="CN5" s="296"/>
      <c r="CO5" s="296"/>
      <c r="CP5" s="296"/>
      <c r="CQ5" s="296"/>
      <c r="CR5" s="296"/>
      <c r="CS5" s="296"/>
      <c r="CT5" s="296"/>
      <c r="CU5" s="296"/>
      <c r="CV5" s="296"/>
      <c r="CW5" s="296"/>
      <c r="CX5" s="296"/>
      <c r="CY5" s="297"/>
      <c r="CZ5" s="295" t="s">
        <v>164</v>
      </c>
      <c r="DA5" s="296"/>
      <c r="DB5" s="296"/>
      <c r="DC5" s="296"/>
      <c r="DD5" s="296"/>
      <c r="DE5" s="296"/>
      <c r="DF5" s="296"/>
      <c r="DG5" s="296"/>
      <c r="DH5" s="296"/>
      <c r="DI5" s="296"/>
      <c r="DJ5" s="296"/>
      <c r="DK5" s="296"/>
      <c r="DL5" s="296"/>
      <c r="DM5" s="296"/>
      <c r="DN5" s="296"/>
      <c r="DO5" s="296"/>
      <c r="DP5" s="296"/>
      <c r="DQ5" s="296"/>
      <c r="DR5" s="296"/>
      <c r="DS5" s="296"/>
      <c r="DT5" s="297"/>
      <c r="DU5" s="295" t="s">
        <v>164</v>
      </c>
      <c r="DV5" s="296"/>
      <c r="DW5" s="296"/>
      <c r="DX5" s="296"/>
      <c r="DY5" s="296"/>
      <c r="DZ5" s="296"/>
    </row>
    <row r="6" spans="1:130" s="12" customFormat="1" ht="151.5" customHeight="1" x14ac:dyDescent="0.2">
      <c r="A6" s="302"/>
      <c r="B6" s="257"/>
      <c r="C6" s="257"/>
      <c r="D6" s="258"/>
      <c r="E6" s="298" t="s">
        <v>247</v>
      </c>
      <c r="F6" s="299"/>
      <c r="G6" s="300"/>
      <c r="H6" s="298" t="s">
        <v>248</v>
      </c>
      <c r="I6" s="299"/>
      <c r="J6" s="300"/>
      <c r="K6" s="298" t="s">
        <v>786</v>
      </c>
      <c r="L6" s="299"/>
      <c r="M6" s="300"/>
      <c r="N6" s="298" t="s">
        <v>792</v>
      </c>
      <c r="O6" s="299"/>
      <c r="P6" s="300"/>
      <c r="Q6" s="298" t="s">
        <v>839</v>
      </c>
      <c r="R6" s="299"/>
      <c r="S6" s="300"/>
      <c r="T6" s="298" t="s">
        <v>794</v>
      </c>
      <c r="U6" s="299"/>
      <c r="V6" s="300"/>
      <c r="W6" s="298" t="s">
        <v>271</v>
      </c>
      <c r="X6" s="299"/>
      <c r="Y6" s="300"/>
      <c r="Z6" s="298" t="s">
        <v>276</v>
      </c>
      <c r="AA6" s="299"/>
      <c r="AB6" s="300"/>
      <c r="AC6" s="298" t="s">
        <v>305</v>
      </c>
      <c r="AD6" s="299"/>
      <c r="AE6" s="300"/>
      <c r="AF6" s="298" t="s">
        <v>804</v>
      </c>
      <c r="AG6" s="299"/>
      <c r="AH6" s="300"/>
      <c r="AI6" s="298" t="s">
        <v>862</v>
      </c>
      <c r="AJ6" s="299"/>
      <c r="AK6" s="300"/>
      <c r="AL6" s="298" t="s">
        <v>863</v>
      </c>
      <c r="AM6" s="299"/>
      <c r="AN6" s="300"/>
      <c r="AO6" s="298" t="s">
        <v>800</v>
      </c>
      <c r="AP6" s="299"/>
      <c r="AQ6" s="300"/>
      <c r="AR6" s="298" t="s">
        <v>807</v>
      </c>
      <c r="AS6" s="299"/>
      <c r="AT6" s="300"/>
      <c r="AU6" s="298" t="s">
        <v>303</v>
      </c>
      <c r="AV6" s="299"/>
      <c r="AW6" s="300"/>
      <c r="AX6" s="298" t="s">
        <v>298</v>
      </c>
      <c r="AY6" s="299"/>
      <c r="AZ6" s="300"/>
      <c r="BA6" s="298" t="s">
        <v>798</v>
      </c>
      <c r="BB6" s="299"/>
      <c r="BC6" s="300"/>
      <c r="BD6" s="298" t="s">
        <v>789</v>
      </c>
      <c r="BE6" s="299"/>
      <c r="BF6" s="300"/>
      <c r="BG6" s="298" t="s">
        <v>843</v>
      </c>
      <c r="BH6" s="299"/>
      <c r="BI6" s="300"/>
      <c r="BJ6" s="298" t="s">
        <v>848</v>
      </c>
      <c r="BK6" s="299"/>
      <c r="BL6" s="300"/>
      <c r="BM6" s="298" t="s">
        <v>853</v>
      </c>
      <c r="BN6" s="299"/>
      <c r="BO6" s="300"/>
      <c r="BP6" s="298" t="s">
        <v>875</v>
      </c>
      <c r="BQ6" s="299"/>
      <c r="BR6" s="300"/>
      <c r="BS6" s="298" t="s">
        <v>878</v>
      </c>
      <c r="BT6" s="299"/>
      <c r="BU6" s="300"/>
      <c r="BV6" s="298" t="s">
        <v>887</v>
      </c>
      <c r="BW6" s="299"/>
      <c r="BX6" s="300"/>
      <c r="BY6" s="298" t="s">
        <v>892</v>
      </c>
      <c r="BZ6" s="299"/>
      <c r="CA6" s="300"/>
      <c r="CB6" s="298" t="s">
        <v>902</v>
      </c>
      <c r="CC6" s="299"/>
      <c r="CD6" s="300"/>
      <c r="CE6" s="298" t="s">
        <v>907</v>
      </c>
      <c r="CF6" s="299"/>
      <c r="CG6" s="300"/>
      <c r="CH6" s="298" t="s">
        <v>914</v>
      </c>
      <c r="CI6" s="299"/>
      <c r="CJ6" s="300"/>
      <c r="CK6" s="298" t="s">
        <v>920</v>
      </c>
      <c r="CL6" s="299"/>
      <c r="CM6" s="300"/>
      <c r="CN6" s="298" t="s">
        <v>929</v>
      </c>
      <c r="CO6" s="299"/>
      <c r="CP6" s="300"/>
      <c r="CQ6" s="298" t="s">
        <v>934</v>
      </c>
      <c r="CR6" s="299"/>
      <c r="CS6" s="300"/>
      <c r="CT6" s="298" t="s">
        <v>942</v>
      </c>
      <c r="CU6" s="299"/>
      <c r="CV6" s="300"/>
      <c r="CW6" s="298" t="s">
        <v>949</v>
      </c>
      <c r="CX6" s="299"/>
      <c r="CY6" s="300"/>
      <c r="CZ6" s="294" t="s">
        <v>960</v>
      </c>
      <c r="DA6" s="294"/>
      <c r="DB6" s="294"/>
      <c r="DC6" s="294" t="s">
        <v>966</v>
      </c>
      <c r="DD6" s="294"/>
      <c r="DE6" s="294"/>
      <c r="DF6" s="294" t="s">
        <v>971</v>
      </c>
      <c r="DG6" s="294"/>
      <c r="DH6" s="294"/>
      <c r="DI6" s="294" t="s">
        <v>978</v>
      </c>
      <c r="DJ6" s="294"/>
      <c r="DK6" s="294"/>
      <c r="DL6" s="294" t="s">
        <v>984</v>
      </c>
      <c r="DM6" s="294"/>
      <c r="DN6" s="294"/>
      <c r="DO6" s="294" t="s">
        <v>991</v>
      </c>
      <c r="DP6" s="294"/>
      <c r="DQ6" s="294"/>
      <c r="DR6" s="294" t="s">
        <v>994</v>
      </c>
      <c r="DS6" s="294"/>
      <c r="DT6" s="294"/>
      <c r="DU6" s="294" t="s">
        <v>1008</v>
      </c>
      <c r="DV6" s="294"/>
      <c r="DW6" s="294"/>
      <c r="DX6" s="294" t="s">
        <v>1006</v>
      </c>
      <c r="DY6" s="294"/>
      <c r="DZ6" s="294"/>
    </row>
    <row r="7" spans="1:130" s="12" customFormat="1" ht="60" customHeight="1" x14ac:dyDescent="0.2">
      <c r="A7" s="302"/>
      <c r="B7" s="187" t="s">
        <v>251</v>
      </c>
      <c r="C7" s="187" t="s">
        <v>111</v>
      </c>
      <c r="D7" s="187" t="s">
        <v>6</v>
      </c>
      <c r="E7" s="176" t="s">
        <v>787</v>
      </c>
      <c r="F7" s="176" t="s">
        <v>111</v>
      </c>
      <c r="G7" s="176" t="s">
        <v>6</v>
      </c>
      <c r="H7" s="176" t="s">
        <v>787</v>
      </c>
      <c r="I7" s="176" t="s">
        <v>111</v>
      </c>
      <c r="J7" s="176" t="s">
        <v>6</v>
      </c>
      <c r="K7" s="176" t="s">
        <v>787</v>
      </c>
      <c r="L7" s="176" t="s">
        <v>111</v>
      </c>
      <c r="M7" s="176" t="s">
        <v>6</v>
      </c>
      <c r="N7" s="176" t="s">
        <v>787</v>
      </c>
      <c r="O7" s="176" t="s">
        <v>173</v>
      </c>
      <c r="P7" s="176" t="s">
        <v>6</v>
      </c>
      <c r="Q7" s="176" t="s">
        <v>787</v>
      </c>
      <c r="R7" s="176" t="s">
        <v>173</v>
      </c>
      <c r="S7" s="176" t="s">
        <v>6</v>
      </c>
      <c r="T7" s="176" t="s">
        <v>787</v>
      </c>
      <c r="U7" s="176" t="s">
        <v>173</v>
      </c>
      <c r="V7" s="176" t="s">
        <v>6</v>
      </c>
      <c r="W7" s="176" t="s">
        <v>787</v>
      </c>
      <c r="X7" s="176" t="s">
        <v>173</v>
      </c>
      <c r="Y7" s="176" t="s">
        <v>6</v>
      </c>
      <c r="Z7" s="176" t="s">
        <v>787</v>
      </c>
      <c r="AA7" s="176" t="s">
        <v>173</v>
      </c>
      <c r="AB7" s="176" t="s">
        <v>6</v>
      </c>
      <c r="AC7" s="176" t="s">
        <v>171</v>
      </c>
      <c r="AD7" s="176" t="s">
        <v>173</v>
      </c>
      <c r="AE7" s="176" t="s">
        <v>6</v>
      </c>
      <c r="AF7" s="176" t="s">
        <v>172</v>
      </c>
      <c r="AG7" s="176" t="s">
        <v>173</v>
      </c>
      <c r="AH7" s="176" t="s">
        <v>6</v>
      </c>
      <c r="AI7" s="176" t="s">
        <v>278</v>
      </c>
      <c r="AJ7" s="176" t="s">
        <v>173</v>
      </c>
      <c r="AK7" s="176" t="s">
        <v>6</v>
      </c>
      <c r="AL7" s="176" t="s">
        <v>278</v>
      </c>
      <c r="AM7" s="176" t="s">
        <v>173</v>
      </c>
      <c r="AN7" s="176" t="s">
        <v>6</v>
      </c>
      <c r="AO7" s="176" t="s">
        <v>989</v>
      </c>
      <c r="AP7" s="176" t="s">
        <v>173</v>
      </c>
      <c r="AQ7" s="176" t="s">
        <v>6</v>
      </c>
      <c r="AR7" s="176" t="s">
        <v>858</v>
      </c>
      <c r="AS7" s="176" t="s">
        <v>173</v>
      </c>
      <c r="AT7" s="176" t="s">
        <v>6</v>
      </c>
      <c r="AU7" s="176" t="s">
        <v>787</v>
      </c>
      <c r="AV7" s="176" t="s">
        <v>173</v>
      </c>
      <c r="AW7" s="176" t="s">
        <v>6</v>
      </c>
      <c r="AX7" s="176" t="s">
        <v>787</v>
      </c>
      <c r="AY7" s="176" t="s">
        <v>173</v>
      </c>
      <c r="AZ7" s="176" t="s">
        <v>6</v>
      </c>
      <c r="BA7" s="176" t="s">
        <v>787</v>
      </c>
      <c r="BB7" s="176" t="s">
        <v>173</v>
      </c>
      <c r="BC7" s="176" t="s">
        <v>6</v>
      </c>
      <c r="BD7" s="176" t="s">
        <v>787</v>
      </c>
      <c r="BE7" s="176" t="s">
        <v>173</v>
      </c>
      <c r="BF7" s="176" t="s">
        <v>6</v>
      </c>
      <c r="BG7" s="176" t="s">
        <v>787</v>
      </c>
      <c r="BH7" s="176" t="s">
        <v>173</v>
      </c>
      <c r="BI7" s="176" t="s">
        <v>6</v>
      </c>
      <c r="BJ7" s="176" t="s">
        <v>787</v>
      </c>
      <c r="BK7" s="176" t="s">
        <v>173</v>
      </c>
      <c r="BL7" s="176" t="s">
        <v>6</v>
      </c>
      <c r="BM7" s="176" t="s">
        <v>854</v>
      </c>
      <c r="BN7" s="176" t="s">
        <v>173</v>
      </c>
      <c r="BO7" s="176" t="s">
        <v>6</v>
      </c>
      <c r="BP7" s="176" t="s">
        <v>871</v>
      </c>
      <c r="BQ7" s="176" t="s">
        <v>173</v>
      </c>
      <c r="BR7" s="176" t="s">
        <v>6</v>
      </c>
      <c r="BS7" s="176" t="s">
        <v>876</v>
      </c>
      <c r="BT7" s="176" t="s">
        <v>173</v>
      </c>
      <c r="BU7" s="176" t="s">
        <v>6</v>
      </c>
      <c r="BV7" s="176" t="s">
        <v>880</v>
      </c>
      <c r="BW7" s="176" t="s">
        <v>173</v>
      </c>
      <c r="BX7" s="176" t="s">
        <v>6</v>
      </c>
      <c r="BY7" s="176" t="s">
        <v>888</v>
      </c>
      <c r="BZ7" s="176" t="s">
        <v>173</v>
      </c>
      <c r="CA7" s="176" t="s">
        <v>6</v>
      </c>
      <c r="CB7" s="176" t="s">
        <v>901</v>
      </c>
      <c r="CC7" s="176" t="s">
        <v>173</v>
      </c>
      <c r="CD7" s="176" t="s">
        <v>6</v>
      </c>
      <c r="CE7" s="176" t="s">
        <v>908</v>
      </c>
      <c r="CF7" s="176" t="s">
        <v>173</v>
      </c>
      <c r="CG7" s="176" t="s">
        <v>6</v>
      </c>
      <c r="CH7" s="176" t="s">
        <v>910</v>
      </c>
      <c r="CI7" s="176" t="s">
        <v>173</v>
      </c>
      <c r="CJ7" s="176" t="s">
        <v>6</v>
      </c>
      <c r="CK7" s="176" t="s">
        <v>918</v>
      </c>
      <c r="CL7" s="176" t="s">
        <v>173</v>
      </c>
      <c r="CM7" s="176" t="s">
        <v>6</v>
      </c>
      <c r="CN7" s="176" t="s">
        <v>921</v>
      </c>
      <c r="CO7" s="176" t="s">
        <v>173</v>
      </c>
      <c r="CP7" s="176" t="s">
        <v>6</v>
      </c>
      <c r="CQ7" s="176" t="s">
        <v>933</v>
      </c>
      <c r="CR7" s="176" t="s">
        <v>173</v>
      </c>
      <c r="CS7" s="176" t="s">
        <v>6</v>
      </c>
      <c r="CT7" s="176" t="s">
        <v>936</v>
      </c>
      <c r="CU7" s="176" t="s">
        <v>173</v>
      </c>
      <c r="CV7" s="176" t="s">
        <v>6</v>
      </c>
      <c r="CW7" s="176" t="s">
        <v>948</v>
      </c>
      <c r="CX7" s="176" t="s">
        <v>173</v>
      </c>
      <c r="CY7" s="176" t="s">
        <v>6</v>
      </c>
      <c r="CZ7" s="176" t="s">
        <v>958</v>
      </c>
      <c r="DA7" s="176" t="s">
        <v>173</v>
      </c>
      <c r="DB7" s="176" t="s">
        <v>6</v>
      </c>
      <c r="DC7" s="176" t="s">
        <v>962</v>
      </c>
      <c r="DD7" s="176" t="s">
        <v>173</v>
      </c>
      <c r="DE7" s="176" t="s">
        <v>6</v>
      </c>
      <c r="DF7" s="176" t="s">
        <v>968</v>
      </c>
      <c r="DG7" s="176" t="s">
        <v>173</v>
      </c>
      <c r="DH7" s="176" t="s">
        <v>6</v>
      </c>
      <c r="DI7" s="176" t="s">
        <v>975</v>
      </c>
      <c r="DJ7" s="176" t="s">
        <v>173</v>
      </c>
      <c r="DK7" s="176" t="s">
        <v>6</v>
      </c>
      <c r="DL7" s="176" t="s">
        <v>974</v>
      </c>
      <c r="DM7" s="176" t="s">
        <v>173</v>
      </c>
      <c r="DN7" s="176" t="s">
        <v>6</v>
      </c>
      <c r="DO7" s="176" t="s">
        <v>987</v>
      </c>
      <c r="DP7" s="176" t="s">
        <v>173</v>
      </c>
      <c r="DQ7" s="176" t="s">
        <v>6</v>
      </c>
      <c r="DR7" s="176" t="s">
        <v>988</v>
      </c>
      <c r="DS7" s="176" t="s">
        <v>173</v>
      </c>
      <c r="DT7" s="176" t="s">
        <v>6</v>
      </c>
      <c r="DU7" s="176" t="s">
        <v>787</v>
      </c>
      <c r="DV7" s="176" t="s">
        <v>173</v>
      </c>
      <c r="DW7" s="176" t="s">
        <v>6</v>
      </c>
      <c r="DX7" s="176" t="s">
        <v>787</v>
      </c>
      <c r="DY7" s="176" t="s">
        <v>173</v>
      </c>
      <c r="DZ7" s="176" t="s">
        <v>6</v>
      </c>
    </row>
    <row r="8" spans="1:130" s="28" customFormat="1" ht="38.25" customHeight="1" x14ac:dyDescent="0.25">
      <c r="A8" s="175" t="s">
        <v>318</v>
      </c>
      <c r="B8" s="179">
        <f>E8+H8+K8+N8+Q8+T8+W8+Z8+AC8+AF8+AI8+AL8+AO8+AR8+AU8+AX8+BA8+BD8++BG8+BJ8+BM8+BP8+BS8+BV8+BY8+CB8+CE8+CH8+CK8+CN8+CQ8+CT8+CW8+CZ8+DC8+DF8+DI8+DL8+DO8+DR8+DU8</f>
        <v>1973365.1978</v>
      </c>
      <c r="C8" s="179">
        <f>F8+I8+L8+O8+R8+U8+X8+AA8+AD8+AG8+AJ8+AM8+AP8+AS8+AV8+AY8+BB8+BE8++BH8+BK8+BN8+BQ8+BT8+BW8+BZ8+CC8+CF8+CI8+CL8+CO8+CR8+CU8+CX8+DA8+DD8+DG8+DJ8+DM8+DP8+DS8+DV8</f>
        <v>856340.75566999998</v>
      </c>
      <c r="D8" s="179">
        <f t="shared" ref="D8:D10" si="0">C8/B8*100</f>
        <v>43.394945680844522</v>
      </c>
      <c r="E8" s="179">
        <f t="shared" ref="E8:I9" si="1">E11+E15+E24+E33+E45+E49+E67+E73+E90+E95+E107+E116+E128+E139+E150+E163+E176+E189+E193+E205+E214+E219+E232+E245+E259+E267+E276+E287+E297+E305+E314+E324+E332+E341+E349+E355+E366+E375</f>
        <v>0</v>
      </c>
      <c r="F8" s="177">
        <f t="shared" si="1"/>
        <v>0</v>
      </c>
      <c r="G8" s="177">
        <f t="shared" si="1"/>
        <v>0</v>
      </c>
      <c r="H8" s="177">
        <f t="shared" si="1"/>
        <v>299900</v>
      </c>
      <c r="I8" s="177">
        <f t="shared" si="1"/>
        <v>214675.75433000003</v>
      </c>
      <c r="J8" s="179">
        <f t="shared" ref="J8:J10" si="2">I8/H8*100</f>
        <v>71.582445591863959</v>
      </c>
      <c r="K8" s="177">
        <f>K11+K15+K24+K33+K45+K49+K67+K73+K90+K95+K107+K116+K128+K139+K150+K163+K176+K189+K193+K205+K214+K219+K232+K245+K259+K267+K276+K287+K297+K305+K314+K324+K332+K341+K349+K355+K366+K375</f>
        <v>100000</v>
      </c>
      <c r="L8" s="177">
        <f>L11+L15+L24+L33+L45+L49+L67+L73+L90+L95+L107+L116+L128+L139+L150+L163+L176+L189+L193+L205+L214+L219+L232+L245+L259+L267+L276+L287+L297+L305+L314+L324+L332+L341+L349+L355+L366+L375</f>
        <v>70565.936489999993</v>
      </c>
      <c r="M8" s="178">
        <f t="shared" ref="M8:M9" si="3">L8/K8*100</f>
        <v>70.565936489999999</v>
      </c>
      <c r="N8" s="177">
        <f>N11+N15+N24+N33+N45+N49+N67+N73+N90+N95+N107+N116+N128+N139+N150+N163+N176+N189+N193+N205+N214+N219+N232+N245+N259+N267+N276+N287+N297+N305+N314+N324+N332+N341+N349+N355+N366+N375</f>
        <v>2500</v>
      </c>
      <c r="O8" s="177">
        <f>O11+O15+O24+O33+O45+O49+O67+O73+O90+O95+O107+O116+O128+O139+O150+O163+O176+O189+O193+O205+O214+O219+O232+O245+O259+O267+O276+O287+O297+O305+O314+O324+O332+O341+O349+O355+O366+O375</f>
        <v>2500</v>
      </c>
      <c r="P8" s="178">
        <f t="shared" ref="P8:P10" si="4">O8/N8*100</f>
        <v>100</v>
      </c>
      <c r="Q8" s="177">
        <f>Q11+Q15+Q24+Q33+Q45+Q49+Q67+Q73+Q90+Q95+Q107+Q116+Q128+Q139+Q150+Q163+Q176+Q189+Q193+Q205+Q214+Q219+Q232+Q245+Q259+Q267+Q276+Q287+Q297+Q305+Q314+Q324+Q332+Q341+Q349+Q355+Q366+Q375</f>
        <v>0</v>
      </c>
      <c r="R8" s="177">
        <f>R11+R15+R24+R33+R45+R49+R67+R73+R90+R95+R107+R116+R128+R139+R150+R163+R176+R189+R193+R205+R214+R219+R232+R245+R259+R267+R276+R287+R297+R305+R314+R324+R332+R341+R349+R355+R366+R375</f>
        <v>0</v>
      </c>
      <c r="S8" s="178"/>
      <c r="T8" s="177">
        <f>T11+T15+T24+T33+T45+T49+T67+T73+T90+T95+T107+T116+T128+T139+T150+T163+T176+T189+T193+T205+T214+T219+T232+T245+T259+T267+T276+T287+T297+T305+T314+T324+T332+T341+T349+T355+T366+T375</f>
        <v>70234.600000000006</v>
      </c>
      <c r="U8" s="177">
        <f>U11+U15+U24+U33+U45+U49+U67+U73+U90+U95+U107+U116+U128+U139+U150+U163+U176+U189+U193+U205+U214+U219+U232+U245+U259+U267+U276+U287+U297+U305+U314+U324+U332+U341+U349+U355+U366+U375</f>
        <v>0</v>
      </c>
      <c r="V8" s="179">
        <f t="shared" ref="V8" si="5">U8/T8*100</f>
        <v>0</v>
      </c>
      <c r="W8" s="177">
        <f>W11+W15+W24+W33+W45+W49+W67+W73+W90+W95+W107+W116+W128+W139+W150+W163+W176+W189+W193+W205+W214+W219+W232+W245+W259+W267+W276+W287+W297+W305+W314+W324+W332+W341+W349+W355+W366+W375</f>
        <v>340000</v>
      </c>
      <c r="X8" s="177">
        <f>X11+X15+X24+X33+X45+X49+X67+X73+X90+X95+X107+X116+X128+X139+X150+X163+X176+X189+X193+X205+X214+X219+X232+X245+X259+X267+X276+X287+X297+X305+X314+X324+X332+X341+X349+X355+X366+X375</f>
        <v>58238.091</v>
      </c>
      <c r="Y8" s="179">
        <f t="shared" ref="Y8:Y10" si="6">X8/W8*100</f>
        <v>17.128850294117647</v>
      </c>
      <c r="Z8" s="177">
        <f>Z11+Z15+Z24+Z33+Z45+Z49+Z67+Z73+Z90+Z95+Z107+Z116+Z128+Z139+Z150+Z163+Z176+Z189+Z193+Z205+Z214+Z219+Z232+Z245+Z259+Z267+Z276+Z287+Z297+Z305+Z314+Z324+Z332+Z341+Z349+Z355+Z366+Z375</f>
        <v>18921.699999999993</v>
      </c>
      <c r="AA8" s="177">
        <f>AA11+AA15+AA24+AA33+AA45+AA49+AA67+AA73+AA90+AA95+AA107+AA116+AA128+AA139+AA150+AA163+AA176+AA189+AA193+AA205+AA214+AA219+AA232+AA245+AA259+AA267+AA276+AA287+AA297+AA305+AA314+AA324+AA332+AA341+AA349+AA355+AA366+AA375</f>
        <v>13521.15958</v>
      </c>
      <c r="AB8" s="178">
        <f t="shared" ref="AB8:AB9" si="7">AA8/Z8*100</f>
        <v>71.458481954581259</v>
      </c>
      <c r="AC8" s="177">
        <f>AC11+AC15+AC24+AC33+AC45+AC49+AC67+AC73+AC90+AC95+AC107+AC116+AC128+AC139+AC150+AC163+AC176+AC189+AC193+AC205+AC214+AC219+AC232+AC245+AC259+AC267+AC276+AC287+AC297+AC305+AC314+AC324+AC332+AC341+AC349+AC355+AC366+AC375</f>
        <v>3704.1089999999999</v>
      </c>
      <c r="AD8" s="177">
        <f>AD11+AD15+AD24+AD33+AD45+AD49+AD67+AD73+AD90+AD95+AD107+AD116+AD128+AD139+AD150+AD163+AD176+AD189+AD193+AD205+AD214+AD219+AD232+AD245+AD259+AD267+AD276+AD287+AD297+AD305+AD314+AD324+AD332+AD341+AD349+AD355+AD366+AD375</f>
        <v>3704.1089999999999</v>
      </c>
      <c r="AE8" s="178">
        <f t="shared" ref="AE8:AE9" si="8">AD8/AC8*100</f>
        <v>100</v>
      </c>
      <c r="AF8" s="177">
        <f t="shared" ref="AF8:AM9" si="9">AF11+AF15+AF24+AF33+AF45+AF49+AF67+AF73+AF90+AF95+AF107+AF116+AF128+AF139+AF150+AF163+AF176+AF189+AF193+AF205+AF214+AF219+AF232+AF245+AF259+AF267+AF276+AF287+AF297+AF305+AF314+AF324+AF332+AF341+AF349+AF355+AF366+AF375</f>
        <v>0</v>
      </c>
      <c r="AG8" s="177">
        <f t="shared" si="9"/>
        <v>0</v>
      </c>
      <c r="AH8" s="177">
        <f t="shared" si="9"/>
        <v>0</v>
      </c>
      <c r="AI8" s="177">
        <f t="shared" si="9"/>
        <v>51994</v>
      </c>
      <c r="AJ8" s="177">
        <f t="shared" si="9"/>
        <v>47240.083140000002</v>
      </c>
      <c r="AK8" s="177">
        <f>AJ8/AI8*100</f>
        <v>90.856797207370093</v>
      </c>
      <c r="AL8" s="177">
        <f t="shared" si="9"/>
        <v>156790</v>
      </c>
      <c r="AM8" s="177">
        <f t="shared" si="9"/>
        <v>139371.29431999999</v>
      </c>
      <c r="AN8" s="178">
        <f>AM8/AL8*100</f>
        <v>88.890423062695305</v>
      </c>
      <c r="AO8" s="177">
        <f t="shared" ref="AO8:AT8" si="10">AO11+AO15+AO24+AO33+AO45+AO49+AO67+AO73+AO90+AO95+AO107+AO116+AO128+AO139+AO150+AO163+AO176+AO189+AO193+AO205+AO214+AO219+AO232+AO245+AO259+AO267+AO276+AO287+AO297+AO305+AO314+AO324+AO332+AO341+AO349+AO355+AO366+AO375</f>
        <v>46000</v>
      </c>
      <c r="AP8" s="177">
        <f t="shared" si="10"/>
        <v>4230.7732100000003</v>
      </c>
      <c r="AQ8" s="177">
        <f>AP8/AO8*100</f>
        <v>9.197333065217391</v>
      </c>
      <c r="AR8" s="177">
        <f t="shared" si="10"/>
        <v>0</v>
      </c>
      <c r="AS8" s="177">
        <f t="shared" si="10"/>
        <v>0</v>
      </c>
      <c r="AT8" s="177">
        <f t="shared" si="10"/>
        <v>0</v>
      </c>
      <c r="AU8" s="177">
        <f t="shared" ref="AU8:BB9" si="11">AU11+AU15+AU24+AU33+AU45+AU49+AU67+AU73+AU90+AU95+AU107+AU116+AU128+AU139+AU150+AU163+AU176+AU189+AU193+AU205+AU214+AU219+AU232+AU245+AU259+AU267+AU276+AU287+AU297+AU305+AU314+AU324+AU332+AU341+AU349+AU355+AU366+AU375</f>
        <v>0</v>
      </c>
      <c r="AV8" s="177">
        <f t="shared" si="11"/>
        <v>0</v>
      </c>
      <c r="AW8" s="177">
        <f t="shared" si="11"/>
        <v>0</v>
      </c>
      <c r="AX8" s="177">
        <f t="shared" si="11"/>
        <v>0</v>
      </c>
      <c r="AY8" s="177">
        <f t="shared" si="11"/>
        <v>0</v>
      </c>
      <c r="AZ8" s="177">
        <f t="shared" si="11"/>
        <v>0</v>
      </c>
      <c r="BA8" s="177">
        <f t="shared" si="11"/>
        <v>136364.4</v>
      </c>
      <c r="BB8" s="177">
        <f t="shared" si="11"/>
        <v>70187.915800000002</v>
      </c>
      <c r="BC8" s="178">
        <f>BB8/BA8*100</f>
        <v>51.470850016573245</v>
      </c>
      <c r="BD8" s="177">
        <f t="shared" ref="BD8:BH9" si="12">BD11+BD15+BD24+BD33+BD45+BD49+BD67+BD73+BD90+BD95+BD107+BD116+BD128+BD139+BD150+BD163+BD176+BD189+BD193+BD205+BD214+BD219+BD232+BD245+BD259+BD267+BD276+BD287+BD297+BD305+BD314+BD324+BD332+BD341+BD349+BD355+BD366+BD375</f>
        <v>0</v>
      </c>
      <c r="BE8" s="177">
        <f t="shared" si="12"/>
        <v>0</v>
      </c>
      <c r="BF8" s="177">
        <f t="shared" si="12"/>
        <v>0</v>
      </c>
      <c r="BG8" s="177">
        <f t="shared" si="12"/>
        <v>78412.100000000006</v>
      </c>
      <c r="BH8" s="177">
        <f t="shared" si="12"/>
        <v>0</v>
      </c>
      <c r="BI8" s="178">
        <f t="shared" ref="BI8:BI9" si="13">BH8/BG8*100</f>
        <v>0</v>
      </c>
      <c r="BJ8" s="177">
        <f>BJ11+BJ15+BJ24+BJ33+BJ45+BJ49+BJ67+BJ73+BJ90+BJ95+BJ107+BJ116+BJ128+BJ139+BJ150+BJ163+BJ176+BJ189+BJ193+BJ205+BJ214+BJ219+BJ232+BJ245+BJ259+BJ267+BJ276+BJ287+BJ297+BJ305+BJ314+BJ324+BJ332+BJ341+BJ349+BJ355+BJ366+BJ375</f>
        <v>52000</v>
      </c>
      <c r="BK8" s="177">
        <f>BK11+BK15+BK24+BK33+BK45+BK49+BK67+BK73+BK90+BK95+BK107+BK116+BK128+BK139+BK150+BK163+BK176+BK189+BK193+BK205+BK214+BK219+BK232+BK245+BK259+BK267+BK276+BK287+BK297+BK305+BK314+BK324+BK332+BK341+BK349+BK355+BK366+BK375</f>
        <v>0</v>
      </c>
      <c r="BL8" s="178">
        <f t="shared" ref="BL8:BL9" si="14">BK8/BJ8*100</f>
        <v>0</v>
      </c>
      <c r="BM8" s="177">
        <f t="shared" ref="BM8:BQ8" si="15">BM11+BM15+BM24+BM33+BM45+BM49+BM67+BM73+BM90+BM95+BM107+BM116+BM128+BM139+BM150+BM163+BM176+BM189+BM193+BM205+BM214+BM219+BM232+BM245+BM259+BM267+BM276+BM287+BM297+BM305+BM314+BM324+BM332+BM341+BM349+BM355+BM366+BM375</f>
        <v>0</v>
      </c>
      <c r="BN8" s="177">
        <f t="shared" si="15"/>
        <v>0</v>
      </c>
      <c r="BO8" s="177">
        <f t="shared" si="15"/>
        <v>0</v>
      </c>
      <c r="BP8" s="177">
        <f t="shared" si="15"/>
        <v>18272</v>
      </c>
      <c r="BQ8" s="177">
        <f t="shared" si="15"/>
        <v>18272</v>
      </c>
      <c r="BR8" s="178">
        <f t="shared" ref="BR8:BR9" si="16">BQ8/BP8*100</f>
        <v>100</v>
      </c>
      <c r="BS8" s="177">
        <f t="shared" ref="BS8:BT8" si="17">BS11+BS15+BS24+BS33+BS45+BS49+BS67+BS73+BS90+BS95+BS107+BS116+BS128+BS139+BS150+BS163+BS176+BS189+BS193+BS205+BS214+BS219+BS232+BS245+BS259+BS267+BS276+BS287+BS297+BS305+BS314+BS324+BS332+BS341+BS349+BS355+BS366+BS375</f>
        <v>9400</v>
      </c>
      <c r="BT8" s="177">
        <f t="shared" si="17"/>
        <v>9400</v>
      </c>
      <c r="BU8" s="178">
        <f t="shared" ref="BU8:BU9" si="18">BT8/BS8*100</f>
        <v>100</v>
      </c>
      <c r="BV8" s="177">
        <f t="shared" ref="BV8:BW8" si="19">BV11+BV15+BV24+BV33+BV45+BV49+BV67+BV73+BV90+BV95+BV107+BV116+BV128+BV139+BV150+BV163+BV176+BV189+BV193+BV205+BV214+BV219+BV232+BV245+BV259+BV267+BV276+BV287+BV297+BV305+BV314+BV324+BV332+BV341+BV349+BV355+BV366+BV375</f>
        <v>47900</v>
      </c>
      <c r="BW8" s="177">
        <f t="shared" si="19"/>
        <v>0</v>
      </c>
      <c r="BX8" s="178">
        <f t="shared" ref="BX8:BX9" si="20">BW8/BV8*100</f>
        <v>0</v>
      </c>
      <c r="BY8" s="177">
        <f t="shared" ref="BY8:BZ8" si="21">BY11+BY15+BY24+BY33+BY45+BY49+BY67+BY73+BY90+BY95+BY107+BY116+BY128+BY139+BY150+BY163+BY176+BY189+BY193+BY205+BY214+BY219+BY232+BY245+BY259+BY267+BY276+BY287+BY297+BY305+BY314+BY324+BY332+BY341+BY349+BY355+BY366+BY375</f>
        <v>10000</v>
      </c>
      <c r="BZ8" s="177">
        <f t="shared" si="21"/>
        <v>0</v>
      </c>
      <c r="CA8" s="178">
        <f t="shared" ref="CA8:CA9" si="22">BZ8/BY8*100</f>
        <v>0</v>
      </c>
      <c r="CB8" s="177">
        <f t="shared" ref="CB8:CC8" si="23">CB11+CB15+CB24+CB33+CB45+CB49+CB67+CB73+CB90+CB95+CB107+CB116+CB128+CB139+CB150+CB163+CB176+CB189+CB193+CB205+CB214+CB219+CB232+CB245+CB259+CB267+CB276+CB287+CB297+CB305+CB314+CB324+CB332+CB341+CB349+CB355+CB366+CB375</f>
        <v>71434.744000000006</v>
      </c>
      <c r="CC8" s="177">
        <f t="shared" si="23"/>
        <v>71434.744000000006</v>
      </c>
      <c r="CD8" s="178">
        <f t="shared" ref="CD8:CD10" si="24">CC8/CB8*100</f>
        <v>100</v>
      </c>
      <c r="CE8" s="177">
        <f t="shared" ref="CE8:CF8" si="25">CE11+CE15+CE24+CE33+CE45+CE49+CE67+CE73+CE90+CE95+CE107+CE116+CE128+CE139+CE150+CE163+CE176+CE189+CE193+CE205+CE214+CE219+CE232+CE245+CE259+CE267+CE276+CE287+CE297+CE305+CE314+CE324+CE332+CE341+CE349+CE355+CE366+CE375</f>
        <v>13359.8</v>
      </c>
      <c r="CF8" s="177">
        <f t="shared" si="25"/>
        <v>13359.8</v>
      </c>
      <c r="CG8" s="178">
        <f t="shared" ref="CG8:CG9" si="26">CF8/CE8*100</f>
        <v>100</v>
      </c>
      <c r="CH8" s="177">
        <f t="shared" ref="CH8:CI8" si="27">CH11+CH15+CH24+CH33+CH45+CH49+CH67+CH73+CH90+CH95+CH107+CH116+CH128+CH139+CH150+CH163+CH176+CH189+CH193+CH205+CH214+CH219+CH232+CH245+CH259+CH267+CH276+CH287+CH297+CH305+CH314+CH324+CH332+CH341+CH349+CH355+CH366+CH375</f>
        <v>200</v>
      </c>
      <c r="CI8" s="177">
        <f t="shared" si="27"/>
        <v>0</v>
      </c>
      <c r="CJ8" s="178">
        <f t="shared" ref="CJ8:CJ9" si="28">CI8/CH8*100</f>
        <v>0</v>
      </c>
      <c r="CK8" s="177">
        <f t="shared" ref="CK8:CL8" si="29">CK11+CK15+CK24+CK33+CK45+CK49+CK67+CK73+CK90+CK95+CK107+CK116+CK128+CK139+CK150+CK163+CK176+CK189+CK193+CK205+CK214+CK219+CK232+CK245+CK259+CK267+CK276+CK287+CK297+CK305+CK314+CK324+CK332+CK341+CK349+CK355+CK366+CK375</f>
        <v>25000</v>
      </c>
      <c r="CL8" s="177">
        <f t="shared" si="29"/>
        <v>25000</v>
      </c>
      <c r="CM8" s="178">
        <f t="shared" ref="CM8:CM9" si="30">CL8/CK8*100</f>
        <v>100</v>
      </c>
      <c r="CN8" s="177">
        <f t="shared" ref="CN8:CO8" si="31">CN11+CN15+CN24+CN33+CN45+CN49+CN67+CN73+CN90+CN95+CN107+CN116+CN128+CN139+CN150+CN163+CN176+CN189+CN193+CN205+CN214+CN219+CN232+CN245+CN259+CN267+CN276+CN287+CN297+CN305+CN314+CN324+CN332+CN341+CN349+CN355+CN366+CN375</f>
        <v>1100</v>
      </c>
      <c r="CO8" s="177">
        <f t="shared" si="31"/>
        <v>0</v>
      </c>
      <c r="CP8" s="178">
        <f t="shared" ref="CP8:CP9" si="32">CO8/CN8*100</f>
        <v>0</v>
      </c>
      <c r="CQ8" s="177">
        <f t="shared" ref="CQ8:CR8" si="33">CQ11+CQ15+CQ24+CQ33+CQ45+CQ49+CQ67+CQ73+CQ90+CQ95+CQ107+CQ116+CQ128+CQ139+CQ150+CQ163+CQ176+CQ189+CQ193+CQ205+CQ214+CQ219+CQ232+CQ245+CQ259+CQ267+CQ276+CQ287+CQ297+CQ305+CQ314+CQ324+CQ332+CQ341+CQ349+CQ355+CQ366+CQ375</f>
        <v>44100</v>
      </c>
      <c r="CR8" s="177">
        <f t="shared" si="33"/>
        <v>44100</v>
      </c>
      <c r="CS8" s="178">
        <f t="shared" ref="CS8:CS10" si="34">CR8/CQ8*100</f>
        <v>100</v>
      </c>
      <c r="CT8" s="177">
        <f t="shared" ref="CT8:CU8" si="35">CT11+CT15+CT24+CT33+CT45+CT49+CT67+CT73+CT90+CT95+CT107+CT116+CT128+CT139+CT150+CT163+CT176+CT189+CT193+CT205+CT214+CT219+CT232+CT245+CT259+CT267+CT276+CT287+CT297+CT305+CT314+CT324+CT332+CT341+CT349+CT355+CT366+CT375</f>
        <v>22000</v>
      </c>
      <c r="CU8" s="177">
        <f t="shared" si="35"/>
        <v>0</v>
      </c>
      <c r="CV8" s="178">
        <f t="shared" ref="CV8" si="36">CU8/CT8*100</f>
        <v>0</v>
      </c>
      <c r="CW8" s="177">
        <f t="shared" ref="CW8:CX8" si="37">CW11+CW15+CW24+CW33+CW45+CW49+CW67+CW73+CW90+CW95+CW107+CW116+CW128+CW139+CW150+CW163+CW176+CW189+CW193+CW205+CW214+CW219+CW232+CW245+CW259+CW267+CW276+CW287+CW297+CW305+CW314+CW324+CW332+CW341+CW349+CW355+CW366+CW375</f>
        <v>5000</v>
      </c>
      <c r="CX8" s="177">
        <f t="shared" si="37"/>
        <v>0</v>
      </c>
      <c r="CY8" s="178">
        <f t="shared" ref="CY8" si="38">CX8/CW8*100</f>
        <v>0</v>
      </c>
      <c r="CZ8" s="177">
        <f t="shared" ref="CZ8:DA8" si="39">CZ11+CZ15+CZ24+CZ33+CZ45+CZ49+CZ67+CZ73+CZ90+CZ95+CZ107+CZ116+CZ128+CZ139+CZ150+CZ163+CZ176+CZ189+CZ193+CZ205+CZ214+CZ219+CZ232+CZ245+CZ259+CZ267+CZ276+CZ287+CZ297+CZ305+CZ314+CZ324+CZ332+CZ341+CZ349+CZ355+CZ366+CZ375</f>
        <v>38000</v>
      </c>
      <c r="DA8" s="177">
        <f t="shared" si="39"/>
        <v>0</v>
      </c>
      <c r="DB8" s="178">
        <f t="shared" ref="DB8" si="40">DA8/CZ8*100</f>
        <v>0</v>
      </c>
      <c r="DC8" s="177">
        <f t="shared" ref="DC8:DD8" si="41">DC11+DC15+DC24+DC33+DC45+DC49+DC67+DC73+DC90+DC95+DC107+DC116+DC128+DC139+DC150+DC163+DC176+DC189+DC193+DC205+DC214+DC219+DC232+DC245+DC259+DC267+DC276+DC287+DC297+DC305+DC314+DC324+DC332+DC341+DC349+DC355+DC366+DC375</f>
        <v>108040.09</v>
      </c>
      <c r="DD8" s="177">
        <f t="shared" si="41"/>
        <v>0</v>
      </c>
      <c r="DE8" s="178">
        <f t="shared" ref="DE8" si="42">DD8/DC8*100</f>
        <v>0</v>
      </c>
      <c r="DF8" s="177">
        <f t="shared" ref="DF8:DG8" si="43">DF11+DF15+DF24+DF33+DF45+DF49+DF67+DF73+DF90+DF95+DF107+DF116+DF128+DF139+DF150+DF163+DF176+DF189+DF193+DF205+DF214+DF219+DF232+DF245+DF259+DF267+DF276+DF287+DF297+DF305+DF314+DF324+DF332+DF341+DF349+DF355+DF366+DF375</f>
        <v>41400</v>
      </c>
      <c r="DG8" s="177">
        <f t="shared" si="43"/>
        <v>0</v>
      </c>
      <c r="DH8" s="178">
        <f t="shared" ref="DH8" si="44">DG8/DF8*100</f>
        <v>0</v>
      </c>
      <c r="DI8" s="177">
        <f t="shared" ref="DI8:DJ8" si="45">DI11+DI15+DI24+DI33+DI45+DI49+DI67+DI73+DI90+DI95+DI107+DI116+DI128+DI139+DI150+DI163+DI176+DI189+DI193+DI205+DI214+DI219+DI232+DI245+DI259+DI267+DI276+DI287+DI297+DI305+DI314+DI324+DI332+DI341+DI349+DI355+DI366+DI375</f>
        <v>18396.740000000002</v>
      </c>
      <c r="DJ8" s="177">
        <f t="shared" si="45"/>
        <v>0</v>
      </c>
      <c r="DK8" s="178">
        <f t="shared" ref="DK8" si="46">DJ8/DI8*100</f>
        <v>0</v>
      </c>
      <c r="DL8" s="177">
        <f t="shared" ref="DL8:DM8" si="47">DL11+DL15+DL24+DL33+DL45+DL49+DL67+DL73+DL90+DL95+DL107+DL116+DL128+DL139+DL150+DL163+DL176+DL189+DL193+DL205+DL214+DL219+DL232+DL245+DL259+DL267+DL276+DL287+DL297+DL305+DL314+DL324+DL332+DL341+DL349+DL355+DL366+DL375</f>
        <v>92401.82</v>
      </c>
      <c r="DM8" s="177">
        <f t="shared" si="47"/>
        <v>0</v>
      </c>
      <c r="DN8" s="178">
        <f t="shared" ref="DN8" si="48">DM8/DL8*100</f>
        <v>0</v>
      </c>
      <c r="DO8" s="177">
        <f t="shared" ref="DO8:DP8" si="49">DO11+DO15+DO24+DO33+DO45+DO49+DO67+DO73+DO90+DO95+DO107+DO116+DO128+DO139+DO150+DO163+DO176+DO189+DO193+DO205+DO214+DO219+DO232+DO245+DO259+DO267+DO276+DO287+DO297+DO305+DO314+DO324+DO332+DO341+DO349+DO355+DO366+DO375</f>
        <v>15453.394800000002</v>
      </c>
      <c r="DP8" s="177">
        <f t="shared" si="49"/>
        <v>15453.394800000002</v>
      </c>
      <c r="DQ8" s="178">
        <f t="shared" ref="DQ8:DQ10" si="50">DP8/DO8*100</f>
        <v>100</v>
      </c>
      <c r="DR8" s="177">
        <f t="shared" ref="DR8:DS8" si="51">DR11+DR15+DR24+DR33+DR45+DR49+DR67+DR73+DR90+DR95+DR107+DR116+DR128+DR139+DR150+DR163+DR176+DR189+DR193+DR205+DR214+DR219+DR232+DR245+DR259+DR267+DR276+DR287+DR297+DR305+DR314+DR324+DR332+DR341+DR349+DR355+DR366+DR375</f>
        <v>35085.699999999997</v>
      </c>
      <c r="DS8" s="177">
        <f t="shared" si="51"/>
        <v>35085.699999999997</v>
      </c>
      <c r="DT8" s="178">
        <f t="shared" ref="DT8:DT9" si="52">DS8/DR8*100</f>
        <v>100</v>
      </c>
      <c r="DU8" s="177">
        <f t="shared" ref="DU8:DV8" si="53">DU11+DU15+DU24+DU33+DU45+DU49+DU67+DU73+DU90+DU95+DU107+DU116+DU128+DU139+DU150+DU163+DU176+DU189+DU193+DU205+DU214+DU219+DU232+DU245+DU259+DU267+DU276+DU287+DU297+DU305+DU314+DU324+DU332+DU341+DU349+DU355+DU366+DU375</f>
        <v>0</v>
      </c>
      <c r="DV8" s="177">
        <f t="shared" si="53"/>
        <v>0</v>
      </c>
      <c r="DW8" s="178"/>
      <c r="DX8" s="177">
        <f t="shared" ref="DX8:DY8" si="54">DX11+DX15+DX24+DX33+DX45+DX49+DX67+DX73+DX90+DX95+DX107+DX116+DX128+DX139+DX150+DX163+DX176+DX189+DX193+DX205+DX214+DX219+DX232+DX245+DX259+DX267+DX276+DX287+DX297+DX305+DX314+DX324+DX332+DX341+DX349+DX355+DX366+DX375</f>
        <v>0</v>
      </c>
      <c r="DY8" s="177">
        <f t="shared" si="54"/>
        <v>0</v>
      </c>
      <c r="DZ8" s="178"/>
    </row>
    <row r="9" spans="1:130" s="28" customFormat="1" ht="31.5" x14ac:dyDescent="0.25">
      <c r="A9" s="175" t="s">
        <v>317</v>
      </c>
      <c r="B9" s="179">
        <f t="shared" ref="B9:B10" si="55">E9+H9+K9+N9+Q9+T9+W9+Z9+AC9+AF9+AI9+AL9+AO9+AR9+AU9+AX9+BA9+BD9++BG9+BJ9+BM9+BP9+BS9+BV9+BY9+CB9+CE9+CH9+CK9+CN9+CQ9+CT9+CW9+CZ9+DC9+DF9+DI9+DL9+DO9+DR9+DU9</f>
        <v>1009651.0754000001</v>
      </c>
      <c r="C9" s="179">
        <f t="shared" ref="C9:C10" si="56">F9+I9+L9+O9+R9+U9+X9+AA9+AD9+AG9+AJ9+AM9+AP9+AS9+AV9+AY9+BB9+BE9++BH9+BK9+BN9+BQ9+BT9+BW9+BZ9+CC9+CF9+CI9+CL9+CO9+CR9+CU9+CX9+DA9+DD9+DG9+DJ9+DM9+DP9+DS9+DV9</f>
        <v>525967.91794000007</v>
      </c>
      <c r="D9" s="179">
        <f t="shared" si="0"/>
        <v>52.09402839804077</v>
      </c>
      <c r="E9" s="179">
        <f t="shared" si="1"/>
        <v>0</v>
      </c>
      <c r="F9" s="178">
        <f t="shared" si="1"/>
        <v>0</v>
      </c>
      <c r="G9" s="178">
        <f t="shared" si="1"/>
        <v>0</v>
      </c>
      <c r="H9" s="178">
        <f t="shared" si="1"/>
        <v>0</v>
      </c>
      <c r="I9" s="178">
        <f t="shared" si="1"/>
        <v>0</v>
      </c>
      <c r="J9" s="179"/>
      <c r="K9" s="178">
        <f>K12+K16+K25+K34+K46+K50+K68+K74+K91+K96+K108+K117+K129+K140+K151+K164+K177+K190+K194+K206+K215+K220+K233+K246+K260+K268+K277+K288+K298+K306+K315+K325+K333+K342+K350+K356+K367+K376</f>
        <v>100000</v>
      </c>
      <c r="L9" s="178">
        <f>L12+L16+L25+L34+L46+L50+L68+L74+L91+L96+L108+L117+L129+L140+L151+L164+L177+L190+L194+L206+L215+L220+L233+L246+L260+L268+L277+L288+L298+L306+L315+L325+L333+L342+L350+L356+L367+L376</f>
        <v>70565.936489999993</v>
      </c>
      <c r="M9" s="178">
        <f t="shared" si="3"/>
        <v>70.565936489999999</v>
      </c>
      <c r="N9" s="178">
        <f>N12+N16+N25+N34+N46+N50+N68+N74+N91+N96+N108+N117+N129+N140+N151+N164+N177+N190+N194+N206+N215+N220+N233+N246+N260+N268+N277+N288+N298+N306+N315+N325+N333+N342+N350+N356+N367+N376</f>
        <v>0</v>
      </c>
      <c r="O9" s="178">
        <f>O12+O16+O25+O34+O46+O50+O68+O74+O91+O96+O108+O117+O129+O140+O151+O164+O177+O190+O194+O206+O215+O220+O233+O246+O260+O268+O277+O288+O298+O306+O315+O325+O333+O342+O350+O356+O367+O376</f>
        <v>0</v>
      </c>
      <c r="P9" s="178"/>
      <c r="Q9" s="178">
        <f>Q12+Q16+Q25+Q34+Q46+Q50+Q68+Q74+Q91+Q96+Q108+Q117+Q129+Q140+Q151+Q164+Q177+Q190+Q194+Q206+Q215+Q220+Q233+Q246+Q260+Q268+Q277+Q288+Q298+Q306+Q315+Q325+Q333+Q342+Q350+Q356+Q367+Q376</f>
        <v>0</v>
      </c>
      <c r="R9" s="178">
        <f>R12+R16+R25+R34+R46+R50+R68+R74+R91+R96+R108+R117+R129+R140+R151+R164+R177+R190+R194+R206+R215+R220+R233+R246+R260+R268+R277+R288+R298+R306+R315+R325+R333+R342+R350+R356+R367+R376</f>
        <v>0</v>
      </c>
      <c r="S9" s="178"/>
      <c r="T9" s="178">
        <f>T12+T16+T25+T34+T46+T50+T68+T74+T91+T96+T108+T117+T129+T140+T151+T164+T177+T190+T194+T206+T215+T220+T233+T246+T260+T268+T277+T288+T298+T306+T315+T325+T333+T342+T350+T356+T367+T376</f>
        <v>0</v>
      </c>
      <c r="U9" s="178">
        <f>U12+U16+U25+U34+U46+U50+U68+U74+U91+U96+U108+U117+U129+U140+U151+U164+U177+U190+U194+U206+U215+U220+U233+U246+U260+U268+U277+U288+U298+U306+U315+U325+U333+U342+U350+U356+U367+U376</f>
        <v>0</v>
      </c>
      <c r="V9" s="179"/>
      <c r="W9" s="178">
        <f>W12+W16+W25+W34+W46+W50+W68+W74+W91+W96+W108+W117+W129+W140+W151+W164+W177+W190+W194+W206+W215+W220+W233+W246+W260+W268+W277+W288+W298+W306+W315+W325+W333+W342+W350+W356+W367+W376</f>
        <v>0</v>
      </c>
      <c r="X9" s="178">
        <f>X12+X16+X25+X34+X46+X50+X68+X74+X91+X96+X108+X117+X129+X140+X151+X164+X177+X190+X194+X206+X215+X220+X233+X246+X260+X268+X277+X288+X298+X306+X315+X325+X333+X342+X350+X356+X367+X376</f>
        <v>0</v>
      </c>
      <c r="Y9" s="179"/>
      <c r="Z9" s="178">
        <f>Z12+Z16+Z25+Z34+Z46+Z50+Z68+Z74+Z91+Z96+Z108+Z117+Z129+Z140+Z151+Z164+Z177+Z190+Z194+Z206+Z215+Z220+Z233+Z246+Z260+Z268+Z277+Z288+Z298+Z306+Z315+Z325+Z333+Z342+Z350+Z356+Z367+Z376</f>
        <v>18921.699999999993</v>
      </c>
      <c r="AA9" s="178">
        <f>AA12+AA16+AA25+AA34+AA46+AA50+AA68+AA74+AA91+AA96+AA108+AA117+AA129+AA140+AA151+AA164+AA177+AA190+AA194+AA206+AA215+AA220+AA233+AA246+AA260+AA268+AA277+AA288+AA298+AA306+AA315+AA325+AA333+AA342+AA350+AA356+AA367+AA376</f>
        <v>13521.15958</v>
      </c>
      <c r="AB9" s="178">
        <f t="shared" si="7"/>
        <v>71.458481954581259</v>
      </c>
      <c r="AC9" s="178">
        <f>AC12+AC16+AC25+AC34+AC46+AC50+AC68+AC74+AC91+AC96+AC108+AC117+AC129+AC140+AC151+AC164+AC177+AC190+AC194+AC206+AC215+AC220+AC233+AC246+AC260+AC268+AC277+AC288+AC298+AC306+AC315+AC325+AC333+AC342+AC350+AC356+AC367+AC376</f>
        <v>3704.1089999999999</v>
      </c>
      <c r="AD9" s="178">
        <f>AD12+AD16+AD25+AD34+AD46+AD50+AD68+AD74+AD91+AD96+AD108+AD117+AD129+AD140+AD151+AD164+AD177+AD190+AD194+AD206+AD215+AD220+AD233+AD246+AD260+AD268+AD277+AD288+AD298+AD306+AD315+AD325+AD333+AD342+AD350+AD356+AD367+AD376</f>
        <v>3704.1089999999999</v>
      </c>
      <c r="AE9" s="178">
        <f t="shared" si="8"/>
        <v>100</v>
      </c>
      <c r="AF9" s="178">
        <f t="shared" si="9"/>
        <v>0</v>
      </c>
      <c r="AG9" s="178">
        <f t="shared" si="9"/>
        <v>0</v>
      </c>
      <c r="AH9" s="178">
        <f t="shared" si="9"/>
        <v>0</v>
      </c>
      <c r="AI9" s="178">
        <f t="shared" si="9"/>
        <v>51994</v>
      </c>
      <c r="AJ9" s="178">
        <f t="shared" si="9"/>
        <v>47240.083140000002</v>
      </c>
      <c r="AK9" s="177">
        <f>AJ9/AI9*100</f>
        <v>90.856797207370093</v>
      </c>
      <c r="AL9" s="178">
        <f t="shared" si="9"/>
        <v>156790</v>
      </c>
      <c r="AM9" s="178">
        <f t="shared" si="9"/>
        <v>139371.29431999999</v>
      </c>
      <c r="AN9" s="178">
        <f>AM9/AL9*100</f>
        <v>88.890423062695305</v>
      </c>
      <c r="AO9" s="178">
        <f t="shared" ref="AO9:AT9" si="57">AO12+AO16+AO25+AO34+AO46+AO50+AO68+AO74+AO91+AO96+AO108+AO117+AO129+AO140+AO151+AO164+AO177+AO190+AO194+AO206+AO215+AO220+AO233+AO246+AO260+AO268+AO277+AO288+AO298+AO306+AO315+AO325+AO333+AO342+AO350+AO356+AO367+AO376</f>
        <v>46000</v>
      </c>
      <c r="AP9" s="178">
        <f t="shared" si="57"/>
        <v>4230.7732100000003</v>
      </c>
      <c r="AQ9" s="177">
        <f>AP9/AO9*100</f>
        <v>9.197333065217391</v>
      </c>
      <c r="AR9" s="178">
        <f t="shared" si="57"/>
        <v>0</v>
      </c>
      <c r="AS9" s="178">
        <f t="shared" si="57"/>
        <v>0</v>
      </c>
      <c r="AT9" s="178">
        <f t="shared" si="57"/>
        <v>0</v>
      </c>
      <c r="AU9" s="178">
        <f t="shared" si="11"/>
        <v>0</v>
      </c>
      <c r="AV9" s="178">
        <f t="shared" si="11"/>
        <v>0</v>
      </c>
      <c r="AW9" s="178">
        <f t="shared" si="11"/>
        <v>0</v>
      </c>
      <c r="AX9" s="178">
        <f t="shared" si="11"/>
        <v>0</v>
      </c>
      <c r="AY9" s="178">
        <f t="shared" si="11"/>
        <v>0</v>
      </c>
      <c r="AZ9" s="178">
        <f t="shared" si="11"/>
        <v>0</v>
      </c>
      <c r="BA9" s="178">
        <f t="shared" si="11"/>
        <v>136364.4</v>
      </c>
      <c r="BB9" s="178">
        <f t="shared" si="11"/>
        <v>70187.915800000002</v>
      </c>
      <c r="BC9" s="178">
        <f>BB9/BA9*100</f>
        <v>51.470850016573245</v>
      </c>
      <c r="BD9" s="178">
        <f t="shared" si="12"/>
        <v>0</v>
      </c>
      <c r="BE9" s="178">
        <f t="shared" si="12"/>
        <v>0</v>
      </c>
      <c r="BF9" s="178">
        <f t="shared" si="12"/>
        <v>0</v>
      </c>
      <c r="BG9" s="178">
        <f t="shared" si="12"/>
        <v>46828.399999999994</v>
      </c>
      <c r="BH9" s="178">
        <f t="shared" si="12"/>
        <v>0</v>
      </c>
      <c r="BI9" s="178">
        <f t="shared" si="13"/>
        <v>0</v>
      </c>
      <c r="BJ9" s="178">
        <f>BJ12+BJ16+BJ25+BJ34+BJ46+BJ50+BJ68+BJ74+BJ91+BJ96+BJ108+BJ117+BJ129+BJ140+BJ151+BJ164+BJ177+BJ190+BJ194+BJ206+BJ215+BJ220+BJ233+BJ246+BJ260+BJ268+BJ277+BJ288+BJ298+BJ306+BJ315+BJ325+BJ333+BJ342+BJ350+BJ356+BJ367+BJ376</f>
        <v>52000</v>
      </c>
      <c r="BK9" s="178">
        <f>BK12+BK16+BK25+BK34+BK46+BK50+BK68+BK74+BK91+BK96+BK108+BK117+BK129+BK140+BK151+BK164+BK177+BK190+BK194+BK206+BK215+BK220+BK233+BK246+BK260+BK268+BK277+BK288+BK298+BK306+BK315+BK325+BK333+BK342+BK350+BK356+BK367+BK376</f>
        <v>0</v>
      </c>
      <c r="BL9" s="178">
        <f t="shared" si="14"/>
        <v>0</v>
      </c>
      <c r="BM9" s="178">
        <f t="shared" ref="BM9:BQ9" si="58">BM12+BM16+BM25+BM34+BM46+BM50+BM68+BM74+BM91+BM96+BM108+BM117+BM129+BM140+BM151+BM164+BM177+BM190+BM194+BM206+BM215+BM220+BM233+BM246+BM260+BM268+BM277+BM288+BM298+BM306+BM315+BM325+BM333+BM342+BM350+BM356+BM367+BM376</f>
        <v>0</v>
      </c>
      <c r="BN9" s="178">
        <f t="shared" si="58"/>
        <v>0</v>
      </c>
      <c r="BO9" s="178">
        <f t="shared" si="58"/>
        <v>0</v>
      </c>
      <c r="BP9" s="178">
        <f t="shared" si="58"/>
        <v>18272</v>
      </c>
      <c r="BQ9" s="178">
        <f t="shared" si="58"/>
        <v>18272</v>
      </c>
      <c r="BR9" s="178">
        <f t="shared" si="16"/>
        <v>100</v>
      </c>
      <c r="BS9" s="178">
        <f t="shared" ref="BS9:BT9" si="59">BS12+BS16+BS25+BS34+BS46+BS50+BS68+BS74+BS91+BS96+BS108+BS117+BS129+BS140+BS151+BS164+BS177+BS190+BS194+BS206+BS215+BS220+BS233+BS246+BS260+BS268+BS277+BS288+BS298+BS306+BS315+BS325+BS333+BS342+BS350+BS356+BS367+BS376</f>
        <v>9400</v>
      </c>
      <c r="BT9" s="178">
        <f t="shared" si="59"/>
        <v>9400</v>
      </c>
      <c r="BU9" s="178">
        <f t="shared" si="18"/>
        <v>100</v>
      </c>
      <c r="BV9" s="178">
        <f t="shared" ref="BV9:BW9" si="60">BV12+BV16+BV25+BV34+BV46+BV50+BV68+BV74+BV91+BV96+BV108+BV117+BV129+BV140+BV151+BV164+BV177+BV190+BV194+BV206+BV215+BV220+BV233+BV246+BV260+BV268+BV277+BV288+BV298+BV306+BV315+BV325+BV333+BV342+BV350+BV356+BV367+BV376</f>
        <v>47900</v>
      </c>
      <c r="BW9" s="178">
        <f t="shared" si="60"/>
        <v>0</v>
      </c>
      <c r="BX9" s="178">
        <f t="shared" si="20"/>
        <v>0</v>
      </c>
      <c r="BY9" s="178">
        <f t="shared" ref="BY9:BZ9" si="61">BY12+BY16+BY25+BY34+BY46+BY50+BY68+BY74+BY91+BY96+BY108+BY117+BY129+BY140+BY151+BY164+BY177+BY190+BY194+BY206+BY215+BY220+BY233+BY246+BY260+BY268+BY277+BY288+BY298+BY306+BY315+BY325+BY333+BY342+BY350+BY356+BY367+BY376</f>
        <v>10000</v>
      </c>
      <c r="BZ9" s="178">
        <f t="shared" si="61"/>
        <v>0</v>
      </c>
      <c r="CA9" s="178">
        <f t="shared" si="22"/>
        <v>0</v>
      </c>
      <c r="CB9" s="178">
        <f t="shared" ref="CB9:CC9" si="62">CB12+CB16+CB25+CB34+CB46+CB50+CB68+CB74+CB91+CB96+CB108+CB117+CB129+CB140+CB151+CB164+CB177+CB190+CB194+CB206+CB215+CB220+CB233+CB246+CB260+CB268+CB277+CB288+CB298+CB306+CB315+CB325+CB333+CB342+CB350+CB356+CB367+CB376</f>
        <v>69429.144</v>
      </c>
      <c r="CC9" s="178">
        <f t="shared" si="62"/>
        <v>69429.144</v>
      </c>
      <c r="CD9" s="178">
        <f t="shared" si="24"/>
        <v>100</v>
      </c>
      <c r="CE9" s="178">
        <f t="shared" ref="CE9:CF9" si="63">CE12+CE16+CE25+CE34+CE46+CE50+CE68+CE74+CE91+CE96+CE108+CE117+CE129+CE140+CE151+CE164+CE177+CE190+CE194+CE206+CE215+CE220+CE233+CE246+CE260+CE268+CE277+CE288+CE298+CE306+CE315+CE325+CE333+CE342+CE350+CE356+CE367+CE376</f>
        <v>13359.8</v>
      </c>
      <c r="CF9" s="178">
        <f t="shared" si="63"/>
        <v>13359.8</v>
      </c>
      <c r="CG9" s="178">
        <f t="shared" si="26"/>
        <v>100</v>
      </c>
      <c r="CH9" s="178">
        <f t="shared" ref="CH9:CI9" si="64">CH12+CH16+CH25+CH34+CH46+CH50+CH68+CH74+CH91+CH96+CH108+CH117+CH129+CH140+CH151+CH164+CH177+CH190+CH194+CH206+CH215+CH220+CH233+CH246+CH260+CH268+CH277+CH288+CH298+CH306+CH315+CH325+CH333+CH342+CH350+CH356+CH367+CH376</f>
        <v>200</v>
      </c>
      <c r="CI9" s="178">
        <f t="shared" si="64"/>
        <v>0</v>
      </c>
      <c r="CJ9" s="178">
        <f t="shared" si="28"/>
        <v>0</v>
      </c>
      <c r="CK9" s="178">
        <f t="shared" ref="CK9:CL9" si="65">CK12+CK16+CK25+CK34+CK46+CK50+CK68+CK74+CK91+CK96+CK108+CK117+CK129+CK140+CK151+CK164+CK177+CK190+CK194+CK206+CK215+CK220+CK233+CK246+CK260+CK268+CK277+CK288+CK298+CK306+CK315+CK325+CK333+CK342+CK350+CK356+CK367+CK376</f>
        <v>25000</v>
      </c>
      <c r="CL9" s="178">
        <f t="shared" si="65"/>
        <v>25000</v>
      </c>
      <c r="CM9" s="178">
        <f t="shared" si="30"/>
        <v>100</v>
      </c>
      <c r="CN9" s="178">
        <f t="shared" ref="CN9:CO9" si="66">CN12+CN16+CN25+CN34+CN46+CN50+CN68+CN74+CN91+CN96+CN108+CN117+CN129+CN140+CN151+CN164+CN177+CN190+CN194+CN206+CN215+CN220+CN233+CN246+CN260+CN268+CN277+CN288+CN298+CN306+CN315+CN325+CN333+CN342+CN350+CN356+CN367+CN376</f>
        <v>1000</v>
      </c>
      <c r="CO9" s="178">
        <f t="shared" si="66"/>
        <v>0</v>
      </c>
      <c r="CP9" s="178">
        <f t="shared" si="32"/>
        <v>0</v>
      </c>
      <c r="CQ9" s="178">
        <f t="shared" ref="CQ9:CR9" si="67">CQ12+CQ16+CQ25+CQ34+CQ46+CQ50+CQ68+CQ74+CQ91+CQ96+CQ108+CQ117+CQ129+CQ140+CQ151+CQ164+CQ177+CQ190+CQ194+CQ206+CQ215+CQ220+CQ233+CQ246+CQ260+CQ268+CQ277+CQ288+CQ298+CQ306+CQ315+CQ325+CQ333+CQ342+CQ350+CQ356+CQ367+CQ376</f>
        <v>0</v>
      </c>
      <c r="CR9" s="178">
        <f t="shared" si="67"/>
        <v>0</v>
      </c>
      <c r="CS9" s="178"/>
      <c r="CT9" s="178">
        <f t="shared" ref="CT9:CU9" si="68">CT12+CT16+CT25+CT34+CT46+CT50+CT68+CT74+CT91+CT96+CT108+CT117+CT129+CT140+CT151+CT164+CT177+CT190+CT194+CT206+CT215+CT220+CT233+CT246+CT260+CT268+CT277+CT288+CT298+CT306+CT315+CT325+CT333+CT342+CT350+CT356+CT367+CT376</f>
        <v>22000</v>
      </c>
      <c r="CU9" s="178">
        <f t="shared" si="68"/>
        <v>0</v>
      </c>
      <c r="CV9" s="178"/>
      <c r="CW9" s="178">
        <f t="shared" ref="CW9:CX9" si="69">CW12+CW16+CW25+CW34+CW46+CW50+CW68+CW74+CW91+CW96+CW108+CW117+CW129+CW140+CW151+CW164+CW177+CW190+CW194+CW206+CW215+CW220+CW233+CW246+CW260+CW268+CW277+CW288+CW298+CW306+CW315+CW325+CW333+CW342+CW350+CW356+CW367+CW376</f>
        <v>5000</v>
      </c>
      <c r="CX9" s="178">
        <f t="shared" si="69"/>
        <v>0</v>
      </c>
      <c r="CY9" s="178"/>
      <c r="CZ9" s="178">
        <f t="shared" ref="CZ9:DA9" si="70">CZ12+CZ16+CZ25+CZ34+CZ46+CZ50+CZ68+CZ74+CZ91+CZ96+CZ108+CZ117+CZ129+CZ140+CZ151+CZ164+CZ177+CZ190+CZ194+CZ206+CZ215+CZ220+CZ233+CZ246+CZ260+CZ268+CZ277+CZ288+CZ298+CZ306+CZ315+CZ325+CZ333+CZ342+CZ350+CZ356+CZ367+CZ376</f>
        <v>0</v>
      </c>
      <c r="DA9" s="178">
        <f t="shared" si="70"/>
        <v>0</v>
      </c>
      <c r="DB9" s="178"/>
      <c r="DC9" s="178">
        <f t="shared" ref="DC9:DD9" si="71">DC12+DC16+DC25+DC34+DC46+DC50+DC68+DC74+DC91+DC96+DC108+DC117+DC129+DC140+DC151+DC164+DC177+DC190+DC194+DC206+DC215+DC220+DC233+DC246+DC260+DC268+DC277+DC288+DC298+DC306+DC315+DC325+DC333+DC342+DC350+DC356+DC367+DC376</f>
        <v>0</v>
      </c>
      <c r="DD9" s="178">
        <f t="shared" si="71"/>
        <v>0</v>
      </c>
      <c r="DE9" s="178"/>
      <c r="DF9" s="178">
        <f t="shared" ref="DF9:DG9" si="72">DF12+DF16+DF25+DF34+DF46+DF50+DF68+DF74+DF91+DF96+DF108+DF117+DF129+DF140+DF151+DF164+DF177+DF190+DF194+DF206+DF215+DF220+DF233+DF246+DF260+DF268+DF277+DF288+DF298+DF306+DF315+DF325+DF333+DF342+DF350+DF356+DF367+DF376</f>
        <v>41400</v>
      </c>
      <c r="DG9" s="178">
        <f t="shared" si="72"/>
        <v>0</v>
      </c>
      <c r="DH9" s="178"/>
      <c r="DI9" s="178">
        <f t="shared" ref="DI9:DJ9" si="73">DI12+DI16+DI25+DI34+DI46+DI50+DI68+DI74+DI91+DI96+DI108+DI117+DI129+DI140+DI151+DI164+DI177+DI190+DI194+DI206+DI215+DI220+DI233+DI246+DI260+DI268+DI277+DI288+DI298+DI306+DI315+DI325+DI333+DI342+DI350+DI356+DI367+DI376</f>
        <v>0</v>
      </c>
      <c r="DJ9" s="178">
        <f t="shared" si="73"/>
        <v>0</v>
      </c>
      <c r="DK9" s="178"/>
      <c r="DL9" s="178">
        <f t="shared" ref="DL9:DM9" si="74">DL12+DL16+DL25+DL34+DL46+DL50+DL68+DL74+DL91+DL96+DL108+DL117+DL129+DL140+DL151+DL164+DL177+DL190+DL194+DL206+DL215+DL220+DL233+DL246+DL260+DL268+DL277+DL288+DL298+DL306+DL315+DL325+DL333+DL342+DL350+DL356+DL367+DL376</f>
        <v>92401.82</v>
      </c>
      <c r="DM9" s="178">
        <f t="shared" si="74"/>
        <v>0</v>
      </c>
      <c r="DN9" s="178"/>
      <c r="DO9" s="178">
        <f t="shared" ref="DO9:DP9" si="75">DO12+DO16+DO25+DO34+DO46+DO50+DO68+DO74+DO91+DO96+DO108+DO117+DO129+DO140+DO151+DO164+DO177+DO190+DO194+DO206+DO215+DO220+DO233+DO246+DO260+DO268+DO277+DO288+DO298+DO306+DO315+DO325+DO333+DO342+DO350+DO356+DO367+DO376</f>
        <v>6600.0024000000003</v>
      </c>
      <c r="DP9" s="178">
        <f t="shared" si="75"/>
        <v>6600.0024000000003</v>
      </c>
      <c r="DQ9" s="178">
        <f t="shared" si="50"/>
        <v>100</v>
      </c>
      <c r="DR9" s="178">
        <f t="shared" ref="DR9:DS9" si="76">DR12+DR16+DR25+DR34+DR46+DR50+DR68+DR74+DR91+DR96+DR108+DR117+DR129+DR140+DR151+DR164+DR177+DR190+DR194+DR206+DR215+DR220+DR233+DR246+DR260+DR268+DR277+DR288+DR298+DR306+DR315+DR325+DR333+DR342+DR350+DR356+DR367+DR376</f>
        <v>35085.699999999997</v>
      </c>
      <c r="DS9" s="178">
        <f t="shared" si="76"/>
        <v>35085.699999999997</v>
      </c>
      <c r="DT9" s="178">
        <f t="shared" si="52"/>
        <v>100</v>
      </c>
      <c r="DU9" s="178">
        <f t="shared" ref="DU9:DV9" si="77">DU12+DU16+DU25+DU34+DU46+DU50+DU68+DU74+DU91+DU96+DU108+DU117+DU129+DU140+DU151+DU164+DU177+DU190+DU194+DU206+DU215+DU220+DU233+DU246+DU260+DU268+DU277+DU288+DU298+DU306+DU315+DU325+DU333+DU342+DU350+DU356+DU367+DU376</f>
        <v>0</v>
      </c>
      <c r="DV9" s="178">
        <f t="shared" si="77"/>
        <v>0</v>
      </c>
      <c r="DW9" s="178"/>
      <c r="DX9" s="178">
        <f t="shared" ref="DX9:DY9" si="78">DX12+DX16+DX25+DX34+DX46+DX50+DX68+DX74+DX91+DX96+DX108+DX117+DX129+DX140+DX151+DX164+DX177+DX190+DX194+DX206+DX215+DX220+DX233+DX246+DX260+DX268+DX277+DX288+DX298+DX306+DX315+DX325+DX333+DX342+DX350+DX356+DX367+DX376</f>
        <v>0</v>
      </c>
      <c r="DY9" s="178">
        <f t="shared" si="78"/>
        <v>0</v>
      </c>
      <c r="DZ9" s="178"/>
    </row>
    <row r="10" spans="1:130" s="12" customFormat="1" ht="15.75" x14ac:dyDescent="0.25">
      <c r="A10" s="175" t="s">
        <v>156</v>
      </c>
      <c r="B10" s="179">
        <f t="shared" si="55"/>
        <v>963714.12239999999</v>
      </c>
      <c r="C10" s="179">
        <f t="shared" si="56"/>
        <v>330372.83773000003</v>
      </c>
      <c r="D10" s="179">
        <f t="shared" si="0"/>
        <v>34.281207471283196</v>
      </c>
      <c r="E10" s="179">
        <f t="shared" ref="E10:BD10" si="79">SUM(E13:E14,E17:E23,E26:E32,E35:E44,E47:E48,E51:E66,E69:E72,E75:E89,E92:E94,E97:E106,E109:E115,E118:E127,E130:E138,E141:E149,E152:E162,E165:E175,E178:E188,E191:E192,E195:E204,E207:E213,E216:E218,E221:E231,E234:E244,E247:E258,E261:E266,E269:E275,E278:E286,E289:E296,E299:E304,E307:E313,E316:E323,E326:E331,E334:E340,E343:E348,E351:E354,E357:E365,E368:E374,E377:E380)</f>
        <v>0</v>
      </c>
      <c r="F10" s="179">
        <f t="shared" si="79"/>
        <v>0</v>
      </c>
      <c r="G10" s="179">
        <f t="shared" si="79"/>
        <v>0</v>
      </c>
      <c r="H10" s="179">
        <f t="shared" si="79"/>
        <v>299900</v>
      </c>
      <c r="I10" s="179">
        <f t="shared" si="79"/>
        <v>214675.75433000003</v>
      </c>
      <c r="J10" s="179">
        <f t="shared" si="2"/>
        <v>71.582445591863959</v>
      </c>
      <c r="K10" s="179">
        <f t="shared" si="79"/>
        <v>0</v>
      </c>
      <c r="L10" s="179">
        <f t="shared" si="79"/>
        <v>0</v>
      </c>
      <c r="M10" s="178"/>
      <c r="N10" s="179">
        <f t="shared" si="79"/>
        <v>2500</v>
      </c>
      <c r="O10" s="179">
        <f t="shared" si="79"/>
        <v>2500</v>
      </c>
      <c r="P10" s="178">
        <f t="shared" si="4"/>
        <v>100</v>
      </c>
      <c r="Q10" s="179">
        <f t="shared" si="79"/>
        <v>0</v>
      </c>
      <c r="R10" s="179">
        <f t="shared" si="79"/>
        <v>0</v>
      </c>
      <c r="S10" s="179"/>
      <c r="T10" s="179">
        <f t="shared" si="79"/>
        <v>70234.600000000006</v>
      </c>
      <c r="U10" s="179">
        <f t="shared" si="79"/>
        <v>0</v>
      </c>
      <c r="V10" s="179"/>
      <c r="W10" s="179">
        <f t="shared" si="79"/>
        <v>340000</v>
      </c>
      <c r="X10" s="179">
        <f t="shared" si="79"/>
        <v>58238.091</v>
      </c>
      <c r="Y10" s="179">
        <f t="shared" si="6"/>
        <v>17.128850294117647</v>
      </c>
      <c r="Z10" s="179">
        <f t="shared" si="79"/>
        <v>0</v>
      </c>
      <c r="AA10" s="179">
        <f t="shared" si="79"/>
        <v>0</v>
      </c>
      <c r="AB10" s="179"/>
      <c r="AC10" s="179">
        <f t="shared" si="79"/>
        <v>0</v>
      </c>
      <c r="AD10" s="179">
        <f t="shared" si="79"/>
        <v>0</v>
      </c>
      <c r="AE10" s="179"/>
      <c r="AF10" s="179">
        <f t="shared" si="79"/>
        <v>0</v>
      </c>
      <c r="AG10" s="179">
        <f t="shared" si="79"/>
        <v>0</v>
      </c>
      <c r="AH10" s="179"/>
      <c r="AI10" s="179">
        <f t="shared" si="79"/>
        <v>0</v>
      </c>
      <c r="AJ10" s="179">
        <f t="shared" si="79"/>
        <v>0</v>
      </c>
      <c r="AK10" s="179"/>
      <c r="AL10" s="179">
        <f t="shared" si="79"/>
        <v>0</v>
      </c>
      <c r="AM10" s="179">
        <f t="shared" si="79"/>
        <v>0</v>
      </c>
      <c r="AN10" s="179"/>
      <c r="AO10" s="179">
        <f t="shared" si="79"/>
        <v>0</v>
      </c>
      <c r="AP10" s="179">
        <f t="shared" si="79"/>
        <v>0</v>
      </c>
      <c r="AQ10" s="179"/>
      <c r="AR10" s="179">
        <f t="shared" si="79"/>
        <v>0</v>
      </c>
      <c r="AS10" s="179">
        <f t="shared" si="79"/>
        <v>0</v>
      </c>
      <c r="AT10" s="179"/>
      <c r="AU10" s="179">
        <f t="shared" si="79"/>
        <v>0</v>
      </c>
      <c r="AV10" s="179">
        <f t="shared" si="79"/>
        <v>0</v>
      </c>
      <c r="AW10" s="179"/>
      <c r="AX10" s="179">
        <f t="shared" si="79"/>
        <v>0</v>
      </c>
      <c r="AY10" s="179">
        <f t="shared" si="79"/>
        <v>0</v>
      </c>
      <c r="AZ10" s="179"/>
      <c r="BA10" s="179">
        <f t="shared" si="79"/>
        <v>0</v>
      </c>
      <c r="BB10" s="179">
        <f t="shared" si="79"/>
        <v>0</v>
      </c>
      <c r="BC10" s="179"/>
      <c r="BD10" s="179">
        <f t="shared" si="79"/>
        <v>0</v>
      </c>
      <c r="BE10" s="179">
        <f t="shared" ref="BE10:BF10" si="80">SUM(BE13:BE14,BE17:BE23,BE26:BE32,BE35:BE44,BE47:BE48,BE51:BE66,BE69:BE72,BE75:BE89,BE92:BE94,BE97:BE106,BE109:BE115,BE118:BE127,BE130:BE138,BE141:BE149,BE152:BE162,BE165:BE175,BE178:BE188,BE191:BE192,BE195:BE204,BE207:BE213,BE216:BE218,BE221:BE231,BE234:BE244,BE247:BE258,BE261:BE266,BE269:BE275,BE278:BE286,BE289:BE296,BE299:BE304,BE307:BE313,BE316:BE323,BE326:BE331,BE334:BE340,BE343:BE348,BE351:BE354,BE357:BE365,BE368:BE374,BE377:BE380)</f>
        <v>0</v>
      </c>
      <c r="BF10" s="179">
        <f t="shared" si="80"/>
        <v>0</v>
      </c>
      <c r="BG10" s="179">
        <f>SUM(BG13:BG14,BG17:BG23,BG26:BG32,BG35:BG44,BG47:BG48,BG51:BG66,BG69:BG72,BG75:BG89,BG92:BG94,BG97:BG106,BG109:BG115,BG118:BG127,BG130:BG138,BG141:BG149,BG152:BG162,BG165:BG175,BG178:BG188,BG191:BG192,BG195:BG204,BG207:BG213,BG216:BG218,BG221:BG231,BG234:BG244,BG247:BG258,BG261:BG266,BG269:BG275,BG278:BG286,BG289:BG296,BG299:BG304,BG307:BG313,BG316:BG323,BG326:BG331,BG334:BG340,BG343:BG348,BG351:BG354,BG357:BG365,BG368:BG374,BG377:BG380)</f>
        <v>31583.700000000026</v>
      </c>
      <c r="BH10" s="179">
        <f>SUM(BH13:BH14,BH17:BH23,BH26:BH32,BH35:BH44,BH47:BH48,BH51:BH66,BH69:BH72,BH75:BH89,BH92:BH94,BH97:BH106,BH109:BH115,BH118:BH127,BH130:BH138,BH141:BH149,BH152:BH162,BH165:BH175,BH178:BH188,BH191:BH192,BH195:BH204,BH207:BH213,BH216:BH218,BH221:BH231,BH234:BH244,BH247:BH258,BH261:BH266,BH269:BH275,BH278:BH286,BH289:BH296,BH299:BH304,BH307:BH313,BH316:BH323,BH326:BH331,BH334:BH340,BH343:BH348,BH351:BH354,BH357:BH365,BH368:BH374,BH377:BH380)</f>
        <v>0</v>
      </c>
      <c r="BI10" s="178"/>
      <c r="BJ10" s="179">
        <f>SUM(BJ13:BJ14,BJ17:BJ23,BJ26:BJ32,BJ35:BJ44,BJ47:BJ48,BJ51:BJ66,BJ69:BJ72,BJ75:BJ89,BJ92:BJ94,BJ97:BJ106,BJ109:BJ115,BJ118:BJ127,BJ130:BJ138,BJ141:BJ149,BJ152:BJ162,BJ165:BJ175,BJ178:BJ188,BJ191:BJ192,BJ195:BJ204,BJ207:BJ213,BJ216:BJ218,BJ221:BJ231,BJ234:BJ244,BJ247:BJ258,BJ261:BJ266,BJ269:BJ275,BJ278:BJ286,BJ289:BJ296,BJ299:BJ304,BJ307:BJ313,BJ316:BJ323,BJ326:BJ331,BJ334:BJ340,BJ343:BJ348,BJ351:BJ354,BJ357:BJ365,BJ368:BJ374,BJ377:BJ380)</f>
        <v>0</v>
      </c>
      <c r="BK10" s="179">
        <f>SUM(BK13:BK14,BK17:BK23,BK26:BK32,BK35:BK44,BK47:BK48,BK51:BK66,BK69:BK72,BK75:BK89,BK92:BK94,BK97:BK106,BK109:BK115,BK118:BK127,BK130:BK138,BK141:BK149,BK152:BK162,BK165:BK175,BK178:BK188,BK191:BK192,BK195:BK204,BK207:BK213,BK216:BK218,BK221:BK231,BK234:BK244,BK247:BK258,BK261:BK266,BK269:BK275,BK278:BK286,BK289:BK296,BK299:BK304,BK307:BK313,BK316:BK323,BK326:BK331,BK334:BK340,BK343:BK348,BK351:BK354,BK357:BK365,BK368:BK374,BK377:BK380)</f>
        <v>0</v>
      </c>
      <c r="BL10" s="178"/>
      <c r="BM10" s="179">
        <f t="shared" ref="BM10:BO10" si="81">SUM(BM13:BM14,BM17:BM23,BM26:BM32,BM35:BM44,BM47:BM48,BM51:BM66,BM69:BM72,BM75:BM89,BM92:BM94,BM97:BM106,BM109:BM115,BM118:BM127,BM130:BM138,BM141:BM149,BM152:BM162,BM165:BM175,BM178:BM188,BM191:BM192,BM195:BM204,BM207:BM213,BM216:BM218,BM221:BM231,BM234:BM244,BM247:BM258,BM261:BM266,BM269:BM275,BM278:BM286,BM289:BM296,BM299:BM304,BM307:BM313,BM316:BM323,BM326:BM331,BM334:BM340,BM343:BM348,BM351:BM354,BM357:BM365,BM368:BM374,BM377:BM380)</f>
        <v>0</v>
      </c>
      <c r="BN10" s="179">
        <f t="shared" si="81"/>
        <v>0</v>
      </c>
      <c r="BO10" s="179">
        <f t="shared" si="81"/>
        <v>0</v>
      </c>
      <c r="BP10" s="179">
        <f>SUM(BP13:BP14,BP17:BP23,BP26:BP32,BP35:BP44,BP47:BP48,BP51:BP66,BP69:BP72,BP75:BP89,BP92:BP94,BP97:BP106,BP109:BP115,BP118:BP127,BP130:BP138,BP141:BP149,BP152:BP162,BP165:BP175,BP178:BP188,BP191:BP192,BP195:BP204,BP207:BP213,BP216:BP218,BP221:BP231,BP234:BP244,BP247:BP258,BP261:BP266,BP269:BP275,BP278:BP286,BP289:BP296,BP299:BP304,BP307:BP313,BP316:BP323,BP326:BP331,BP334:BP340,BP343:BP348,BP351:BP354,BP357:BP365,BP368:BP374,BP377:BP380)</f>
        <v>0</v>
      </c>
      <c r="BQ10" s="179">
        <f>SUM(BQ13:BQ14,BQ17:BQ23,BQ26:BQ32,BQ35:BQ44,BQ47:BQ48,BQ51:BQ66,BQ69:BQ72,BQ75:BQ89,BQ92:BQ94,BQ97:BQ106,BQ109:BQ115,BQ118:BQ127,BQ130:BQ138,BQ141:BQ149,BQ152:BQ162,BQ165:BQ175,BQ178:BQ188,BQ191:BQ192,BQ195:BQ204,BQ207:BQ213,BQ216:BQ218,BQ221:BQ231,BQ234:BQ244,BQ247:BQ258,BQ261:BQ266,BQ269:BQ275,BQ278:BQ286,BQ289:BQ296,BQ299:BQ304,BQ307:BQ313,BQ316:BQ323,BQ326:BQ331,BQ334:BQ340,BQ343:BQ348,BQ351:BQ354,BQ357:BQ365,BQ368:BQ374,BQ377:BQ380)</f>
        <v>0</v>
      </c>
      <c r="BR10" s="178"/>
      <c r="BS10" s="179">
        <f>SUM(BS13:BS14,BS17:BS23,BS26:BS32,BS35:BS44,BS47:BS48,BS51:BS66,BS69:BS72,BS75:BS89,BS92:BS94,BS97:BS106,BS109:BS115,BS118:BS127,BS130:BS138,BS141:BS149,BS152:BS162,BS165:BS175,BS178:BS188,BS191:BS192,BS195:BS204,BS207:BS213,BS216:BS218,BS221:BS231,BS234:BS244,BS247:BS258,BS261:BS266,BS269:BS275,BS278:BS286,BS289:BS296,BS299:BS304,BS307:BS313,BS316:BS323,BS326:BS331,BS334:BS340,BS343:BS348,BS351:BS354,BS357:BS365,BS368:BS374,BS377:BS380)</f>
        <v>0</v>
      </c>
      <c r="BT10" s="179">
        <f>SUM(BT13:BT14,BT17:BT23,BT26:BT32,BT35:BT44,BT47:BT48,BT51:BT66,BT69:BT72,BT75:BT89,BT92:BT94,BT97:BT106,BT109:BT115,BT118:BT127,BT130:BT138,BT141:BT149,BT152:BT162,BT165:BT175,BT178:BT188,BT191:BT192,BT195:BT204,BT207:BT213,BT216:BT218,BT221:BT231,BT234:BT244,BT247:BT258,BT261:BT266,BT269:BT275,BT278:BT286,BT289:BT296,BT299:BT304,BT307:BT313,BT316:BT323,BT326:BT331,BT334:BT340,BT343:BT348,BT351:BT354,BT357:BT365,BT368:BT374,BT377:BT380)</f>
        <v>0</v>
      </c>
      <c r="BU10" s="178"/>
      <c r="BV10" s="179">
        <f>SUM(BV13:BV14,BV17:BV23,BV26:BV32,BV35:BV44,BV47:BV48,BV51:BV66,BV69:BV72,BV75:BV89,BV92:BV94,BV97:BV106,BV109:BV115,BV118:BV127,BV130:BV138,BV141:BV149,BV152:BV162,BV165:BV175,BV178:BV188,BV191:BV192,BV195:BV204,BV207:BV213,BV216:BV218,BV221:BV231,BV234:BV244,BV247:BV258,BV261:BV266,BV269:BV275,BV278:BV286,BV289:BV296,BV299:BV304,BV307:BV313,BV316:BV323,BV326:BV331,BV334:BV340,BV343:BV348,BV351:BV354,BV357:BV365,BV368:BV374,BV377:BV380)</f>
        <v>0</v>
      </c>
      <c r="BW10" s="179">
        <f>SUM(BW13:BW14,BW17:BW23,BW26:BW32,BW35:BW44,BW47:BW48,BW51:BW66,BW69:BW72,BW75:BW89,BW92:BW94,BW97:BW106,BW109:BW115,BW118:BW127,BW130:BW138,BW141:BW149,BW152:BW162,BW165:BW175,BW178:BW188,BW191:BW192,BW195:BW204,BW207:BW213,BW216:BW218,BW221:BW231,BW234:BW244,BW247:BW258,BW261:BW266,BW269:BW275,BW278:BW286,BW289:BW296,BW299:BW304,BW307:BW313,BW316:BW323,BW326:BW331,BW334:BW340,BW343:BW348,BW351:BW354,BW357:BW365,BW368:BW374,BW377:BW380)</f>
        <v>0</v>
      </c>
      <c r="BX10" s="178"/>
      <c r="BY10" s="179">
        <f>SUM(BY13:BY14,BY17:BY23,BY26:BY32,BY35:BY44,BY47:BY48,BY51:BY66,BY69:BY72,BY75:BY89,BY92:BY94,BY97:BY106,BY109:BY115,BY118:BY127,BY130:BY138,BY141:BY149,BY152:BY162,BY165:BY175,BY178:BY188,BY191:BY192,BY195:BY204,BY207:BY213,BY216:BY218,BY221:BY231,BY234:BY244,BY247:BY258,BY261:BY266,BY269:BY275,BY278:BY286,BY289:BY296,BY299:BY304,BY307:BY313,BY316:BY323,BY326:BY331,BY334:BY340,BY343:BY348,BY351:BY354,BY357:BY365,BY368:BY374,BY377:BY380)</f>
        <v>0</v>
      </c>
      <c r="BZ10" s="179">
        <f>SUM(BZ13:BZ14,BZ17:BZ23,BZ26:BZ32,BZ35:BZ44,BZ47:BZ48,BZ51:BZ66,BZ69:BZ72,BZ75:BZ89,BZ92:BZ94,BZ97:BZ106,BZ109:BZ115,BZ118:BZ127,BZ130:BZ138,BZ141:BZ149,BZ152:BZ162,BZ165:BZ175,BZ178:BZ188,BZ191:BZ192,BZ195:BZ204,BZ207:BZ213,BZ216:BZ218,BZ221:BZ231,BZ234:BZ244,BZ247:BZ258,BZ261:BZ266,BZ269:BZ275,BZ278:BZ286,BZ289:BZ296,BZ299:BZ304,BZ307:BZ313,BZ316:BZ323,BZ326:BZ331,BZ334:BZ340,BZ343:BZ348,BZ351:BZ354,BZ357:BZ365,BZ368:BZ374,BZ377:BZ380)</f>
        <v>0</v>
      </c>
      <c r="CA10" s="178"/>
      <c r="CB10" s="179">
        <f>SUM(CB13:CB14,CB17:CB23,CB26:CB32,CB35:CB44,CB47:CB48,CB51:CB66,CB69:CB72,CB75:CB89,CB92:CB94,CB97:CB106,CB109:CB115,CB118:CB127,CB130:CB138,CB141:CB149,CB152:CB162,CB165:CB175,CB178:CB188,CB191:CB192,CB195:CB204,CB207:CB213,CB216:CB218,CB221:CB231,CB234:CB244,CB247:CB258,CB261:CB266,CB269:CB275,CB278:CB286,CB289:CB296,CB299:CB304,CB307:CB313,CB316:CB323,CB326:CB331,CB334:CB340,CB343:CB348,CB351:CB354,CB357:CB365,CB368:CB374,CB377:CB380)</f>
        <v>2005.6</v>
      </c>
      <c r="CC10" s="179">
        <f>SUM(CC13:CC14,CC17:CC23,CC26:CC32,CC35:CC44,CC47:CC48,CC51:CC66,CC69:CC72,CC75:CC89,CC92:CC94,CC97:CC106,CC109:CC115,CC118:CC127,CC130:CC138,CC141:CC149,CC152:CC162,CC165:CC175,CC178:CC188,CC191:CC192,CC195:CC204,CC207:CC213,CC216:CC218,CC221:CC231,CC234:CC244,CC247:CC258,CC261:CC266,CC269:CC275,CC278:CC286,CC289:CC296,CC299:CC304,CC307:CC313,CC316:CC323,CC326:CC331,CC334:CC340,CC343:CC348,CC351:CC354,CC357:CC365,CC368:CC374,CC377:CC380)</f>
        <v>2005.6</v>
      </c>
      <c r="CD10" s="178">
        <f t="shared" si="24"/>
        <v>100</v>
      </c>
      <c r="CE10" s="179">
        <f>SUM(CE13:CE14,CE17:CE23,CE26:CE32,CE35:CE44,CE47:CE48,CE51:CE66,CE69:CE72,CE75:CE89,CE92:CE94,CE97:CE106,CE109:CE115,CE118:CE127,CE130:CE138,CE141:CE149,CE152:CE162,CE165:CE175,CE178:CE188,CE191:CE192,CE195:CE204,CE207:CE213,CE216:CE218,CE221:CE231,CE234:CE244,CE247:CE258,CE261:CE266,CE269:CE275,CE278:CE286,CE289:CE296,CE299:CE304,CE307:CE313,CE316:CE323,CE326:CE331,CE334:CE340,CE343:CE348,CE351:CE354,CE357:CE365,CE368:CE374,CE377:CE380)</f>
        <v>0</v>
      </c>
      <c r="CF10" s="179">
        <f>SUM(CF13:CF14,CF17:CF23,CF26:CF32,CF35:CF44,CF47:CF48,CF51:CF66,CF69:CF72,CF75:CF89,CF92:CF94,CF97:CF106,CF109:CF115,CF118:CF127,CF130:CF138,CF141:CF149,CF152:CF162,CF165:CF175,CF178:CF188,CF191:CF192,CF195:CF204,CF207:CF213,CF216:CF218,CF221:CF231,CF234:CF244,CF247:CF258,CF261:CF266,CF269:CF275,CF278:CF286,CF289:CF296,CF299:CF304,CF307:CF313,CF316:CF323,CF326:CF331,CF334:CF340,CF343:CF348,CF351:CF354,CF357:CF365,CF368:CF374,CF377:CF380)</f>
        <v>0</v>
      </c>
      <c r="CG10" s="178"/>
      <c r="CH10" s="179">
        <f>SUM(CH13:CH14,CH17:CH23,CH26:CH32,CH35:CH44,CH47:CH48,CH51:CH66,CH69:CH72,CH75:CH89,CH92:CH94,CH97:CH106,CH109:CH115,CH118:CH127,CH130:CH138,CH141:CH149,CH152:CH162,CH165:CH175,CH178:CH188,CH191:CH192,CH195:CH204,CH207:CH213,CH216:CH218,CH221:CH231,CH234:CH244,CH247:CH258,CH261:CH266,CH269:CH275,CH278:CH286,CH289:CH296,CH299:CH304,CH307:CH313,CH316:CH323,CH326:CH331,CH334:CH340,CH343:CH348,CH351:CH354,CH357:CH365,CH368:CH374,CH377:CH380)</f>
        <v>0</v>
      </c>
      <c r="CI10" s="179">
        <f>SUM(CI13:CI14,CI17:CI23,CI26:CI32,CI35:CI44,CI47:CI48,CI51:CI66,CI69:CI72,CI75:CI89,CI92:CI94,CI97:CI106,CI109:CI115,CI118:CI127,CI130:CI138,CI141:CI149,CI152:CI162,CI165:CI175,CI178:CI188,CI191:CI192,CI195:CI204,CI207:CI213,CI216:CI218,CI221:CI231,CI234:CI244,CI247:CI258,CI261:CI266,CI269:CI275,CI278:CI286,CI289:CI296,CI299:CI304,CI307:CI313,CI316:CI323,CI326:CI331,CI334:CI340,CI343:CI348,CI351:CI354,CI357:CI365,CI368:CI374,CI377:CI380)</f>
        <v>0</v>
      </c>
      <c r="CJ10" s="178"/>
      <c r="CK10" s="179">
        <f>SUM(CK13:CK14,CK17:CK23,CK26:CK32,CK35:CK44,CK47:CK48,CK51:CK66,CK69:CK72,CK75:CK89,CK92:CK94,CK97:CK106,CK109:CK115,CK118:CK127,CK130:CK138,CK141:CK149,CK152:CK162,CK165:CK175,CK178:CK188,CK191:CK192,CK195:CK204,CK207:CK213,CK216:CK218,CK221:CK231,CK234:CK244,CK247:CK258,CK261:CK266,CK269:CK275,CK278:CK286,CK289:CK296,CK299:CK304,CK307:CK313,CK316:CK323,CK326:CK331,CK334:CK340,CK343:CK348,CK351:CK354,CK357:CK365,CK368:CK374,CK377:CK380)</f>
        <v>0</v>
      </c>
      <c r="CL10" s="179">
        <f>SUM(CL13:CL14,CL17:CL23,CL26:CL32,CL35:CL44,CL47:CL48,CL51:CL66,CL69:CL72,CL75:CL89,CL92:CL94,CL97:CL106,CL109:CL115,CL118:CL127,CL130:CL138,CL141:CL149,CL152:CL162,CL165:CL175,CL178:CL188,CL191:CL192,CL195:CL204,CL207:CL213,CL216:CL218,CL221:CL231,CL234:CL244,CL247:CL258,CL261:CL266,CL269:CL275,CL278:CL286,CL289:CL296,CL299:CL304,CL307:CL313,CL316:CL323,CL326:CL331,CL334:CL340,CL343:CL348,CL351:CL354,CL357:CL365,CL368:CL374,CL377:CL380)</f>
        <v>0</v>
      </c>
      <c r="CM10" s="178"/>
      <c r="CN10" s="179">
        <f>SUM(CN13:CN14,CN17:CN23,CN26:CN32,CN35:CN44,CN47:CN48,CN51:CN66,CN69:CN72,CN75:CN89,CN92:CN94,CN97:CN106,CN109:CN115,CN118:CN127,CN130:CN138,CN141:CN149,CN152:CN162,CN165:CN175,CN178:CN188,CN191:CN192,CN195:CN204,CN207:CN213,CN216:CN218,CN221:CN231,CN234:CN244,CN247:CN258,CN261:CN266,CN269:CN275,CN278:CN286,CN289:CN296,CN299:CN304,CN307:CN313,CN316:CN323,CN326:CN331,CN334:CN340,CN343:CN348,CN351:CN354,CN357:CN365,CN368:CN374,CN377:CN380)</f>
        <v>100</v>
      </c>
      <c r="CO10" s="179">
        <f>SUM(CO13:CO14,CO17:CO23,CO26:CO32,CO35:CO44,CO47:CO48,CO51:CO66,CO69:CO72,CO75:CO89,CO92:CO94,CO97:CO106,CO109:CO115,CO118:CO127,CO130:CO138,CO141:CO149,CO152:CO162,CO165:CO175,CO178:CO188,CO191:CO192,CO195:CO204,CO207:CO213,CO216:CO218,CO221:CO231,CO234:CO244,CO247:CO258,CO261:CO266,CO269:CO275,CO278:CO286,CO289:CO296,CO299:CO304,CO307:CO313,CO316:CO323,CO326:CO331,CO334:CO340,CO343:CO348,CO351:CO354,CO357:CO365,CO368:CO374,CO377:CO380)</f>
        <v>0</v>
      </c>
      <c r="CP10" s="178"/>
      <c r="CQ10" s="179">
        <f>SUM(CQ13:CQ14,CQ17:CQ23,CQ26:CQ32,CQ35:CQ44,CQ47:CQ48,CQ51:CQ66,CQ69:CQ72,CQ75:CQ89,CQ92:CQ94,CQ97:CQ106,CQ109:CQ115,CQ118:CQ127,CQ130:CQ138,CQ141:CQ149,CQ152:CQ162,CQ165:CQ175,CQ178:CQ188,CQ191:CQ192,CQ195:CQ204,CQ207:CQ213,CQ216:CQ218,CQ221:CQ231,CQ234:CQ244,CQ247:CQ258,CQ261:CQ266,CQ269:CQ275,CQ278:CQ286,CQ289:CQ296,CQ299:CQ304,CQ307:CQ313,CQ316:CQ323,CQ326:CQ331,CQ334:CQ340,CQ343:CQ348,CQ351:CQ354,CQ357:CQ365,CQ368:CQ374,CQ377:CQ380)</f>
        <v>44100</v>
      </c>
      <c r="CR10" s="179">
        <f>SUM(CR13:CR14,CR17:CR23,CR26:CR32,CR35:CR44,CR47:CR48,CR51:CR66,CR69:CR72,CR75:CR89,CR92:CR94,CR97:CR106,CR109:CR115,CR118:CR127,CR130:CR138,CR141:CR149,CR152:CR162,CR165:CR175,CR178:CR188,CR191:CR192,CR195:CR204,CR207:CR213,CR216:CR218,CR221:CR231,CR234:CR244,CR247:CR258,CR261:CR266,CR269:CR275,CR278:CR286,CR289:CR296,CR299:CR304,CR307:CR313,CR316:CR323,CR326:CR331,CR334:CR340,CR343:CR348,CR351:CR354,CR357:CR365,CR368:CR374,CR377:CR380)</f>
        <v>44100</v>
      </c>
      <c r="CS10" s="178">
        <f t="shared" si="34"/>
        <v>100</v>
      </c>
      <c r="CT10" s="179">
        <f>SUM(CT13:CT14,CT17:CT23,CT26:CT32,CT35:CT44,CT47:CT48,CT51:CT66,CT69:CT72,CT75:CT89,CT92:CT94,CT97:CT106,CT109:CT115,CT118:CT127,CT130:CT138,CT141:CT149,CT152:CT162,CT165:CT175,CT178:CT188,CT191:CT192,CT195:CT204,CT207:CT213,CT216:CT218,CT221:CT231,CT234:CT244,CT247:CT258,CT261:CT266,CT269:CT275,CT278:CT286,CT289:CT296,CT299:CT304,CT307:CT313,CT316:CT323,CT326:CT331,CT334:CT340,CT343:CT348,CT351:CT354,CT357:CT365,CT368:CT374,CT377:CT380)</f>
        <v>0</v>
      </c>
      <c r="CU10" s="179">
        <f>SUM(CU13:CU14,CU17:CU23,CU26:CU32,CU35:CU44,CU47:CU48,CU51:CU66,CU69:CU72,CU75:CU89,CU92:CU94,CU97:CU106,CU109:CU115,CU118:CU127,CU130:CU138,CU141:CU149,CU152:CU162,CU165:CU175,CU178:CU188,CU191:CU192,CU195:CU204,CU207:CU213,CU216:CU218,CU221:CU231,CU234:CU244,CU247:CU258,CU261:CU266,CU269:CU275,CU278:CU286,CU289:CU296,CU299:CU304,CU307:CU313,CU316:CU323,CU326:CU331,CU334:CU340,CU343:CU348,CU351:CU354,CU357:CU365,CU368:CU374,CU377:CU380)</f>
        <v>0</v>
      </c>
      <c r="CV10" s="178"/>
      <c r="CW10" s="179">
        <f>SUM(CW13:CW14,CW17:CW23,CW26:CW32,CW35:CW44,CW47:CW48,CW51:CW66,CW69:CW72,CW75:CW89,CW92:CW94,CW97:CW106,CW109:CW115,CW118:CW127,CW130:CW138,CW141:CW149,CW152:CW162,CW165:CW175,CW178:CW188,CW191:CW192,CW195:CW204,CW207:CW213,CW216:CW218,CW221:CW231,CW234:CW244,CW247:CW258,CW261:CW266,CW269:CW275,CW278:CW286,CW289:CW296,CW299:CW304,CW307:CW313,CW316:CW323,CW326:CW331,CW334:CW340,CW343:CW348,CW351:CW354,CW357:CW365,CW368:CW374,CW377:CW380)</f>
        <v>0</v>
      </c>
      <c r="CX10" s="179">
        <f>SUM(CX13:CX14,CX17:CX23,CX26:CX32,CX35:CX44,CX47:CX48,CX51:CX66,CX69:CX72,CX75:CX89,CX92:CX94,CX97:CX106,CX109:CX115,CX118:CX127,CX130:CX138,CX141:CX149,CX152:CX162,CX165:CX175,CX178:CX188,CX191:CX192,CX195:CX204,CX207:CX213,CX216:CX218,CX221:CX231,CX234:CX244,CX247:CX258,CX261:CX266,CX269:CX275,CX278:CX286,CX289:CX296,CX299:CX304,CX307:CX313,CX316:CX323,CX326:CX331,CX334:CX340,CX343:CX348,CX351:CX354,CX357:CX365,CX368:CX374,CX377:CX380)</f>
        <v>0</v>
      </c>
      <c r="CY10" s="178"/>
      <c r="CZ10" s="179">
        <f>SUM(CZ13:CZ14,CZ17:CZ23,CZ26:CZ32,CZ35:CZ44,CZ47:CZ48,CZ51:CZ66,CZ69:CZ72,CZ75:CZ89,CZ92:CZ94,CZ97:CZ106,CZ109:CZ115,CZ118:CZ127,CZ130:CZ138,CZ141:CZ149,CZ152:CZ162,CZ165:CZ175,CZ178:CZ188,CZ191:CZ192,CZ195:CZ204,CZ207:CZ213,CZ216:CZ218,CZ221:CZ231,CZ234:CZ244,CZ247:CZ258,CZ261:CZ266,CZ269:CZ275,CZ278:CZ286,CZ289:CZ296,CZ299:CZ304,CZ307:CZ313,CZ316:CZ323,CZ326:CZ331,CZ334:CZ340,CZ343:CZ348,CZ351:CZ354,CZ357:CZ365,CZ368:CZ374,CZ377:CZ380)</f>
        <v>38000</v>
      </c>
      <c r="DA10" s="179">
        <f>SUM(DA13:DA14,DA17:DA23,DA26:DA32,DA35:DA44,DA47:DA48,DA51:DA66,DA69:DA72,DA75:DA89,DA92:DA94,DA97:DA106,DA109:DA115,DA118:DA127,DA130:DA138,DA141:DA149,DA152:DA162,DA165:DA175,DA178:DA188,DA191:DA192,DA195:DA204,DA207:DA213,DA216:DA218,DA221:DA231,DA234:DA244,DA247:DA258,DA261:DA266,DA269:DA275,DA278:DA286,DA289:DA296,DA299:DA304,DA307:DA313,DA316:DA323,DA326:DA331,DA334:DA340,DA343:DA348,DA351:DA354,DA357:DA365,DA368:DA374,DA377:DA380)</f>
        <v>0</v>
      </c>
      <c r="DB10" s="178"/>
      <c r="DC10" s="179">
        <f>SUM(DC13:DC14,DC17:DC23,DC26:DC32,DC35:DC44,DC47:DC48,DC51:DC66,DC69:DC72,DC75:DC89,DC92:DC94,DC97:DC106,DC109:DC115,DC118:DC127,DC130:DC138,DC141:DC149,DC152:DC162,DC165:DC175,DC178:DC188,DC191:DC192,DC195:DC204,DC207:DC213,DC216:DC218,DC221:DC231,DC234:DC244,DC247:DC258,DC261:DC266,DC269:DC275,DC278:DC286,DC289:DC296,DC299:DC304,DC307:DC313,DC316:DC323,DC326:DC331,DC334:DC340,DC343:DC348,DC351:DC354,DC357:DC365,DC368:DC374,DC377:DC380)</f>
        <v>108040.09</v>
      </c>
      <c r="DD10" s="179">
        <f>SUM(DD13:DD14,DD17:DD23,DD26:DD32,DD35:DD44,DD47:DD48,DD51:DD66,DD69:DD72,DD75:DD89,DD92:DD94,DD97:DD106,DD109:DD115,DD118:DD127,DD130:DD138,DD141:DD149,DD152:DD162,DD165:DD175,DD178:DD188,DD191:DD192,DD195:DD204,DD207:DD213,DD216:DD218,DD221:DD231,DD234:DD244,DD247:DD258,DD261:DD266,DD269:DD275,DD278:DD286,DD289:DD296,DD299:DD304,DD307:DD313,DD316:DD323,DD326:DD331,DD334:DD340,DD343:DD348,DD351:DD354,DD357:DD365,DD368:DD374,DD377:DD380)</f>
        <v>0</v>
      </c>
      <c r="DE10" s="178"/>
      <c r="DF10" s="179">
        <f>SUM(DF13:DF14,DF17:DF23,DF26:DF32,DF35:DF44,DF47:DF48,DF51:DF66,DF69:DF72,DF75:DF89,DF92:DF94,DF97:DF106,DF109:DF115,DF118:DF127,DF130:DF138,DF141:DF149,DF152:DF162,DF165:DF175,DF178:DF188,DF191:DF192,DF195:DF204,DF207:DF213,DF216:DF218,DF221:DF231,DF234:DF244,DF247:DF258,DF261:DF266,DF269:DF275,DF278:DF286,DF289:DF296,DF299:DF304,DF307:DF313,DF316:DF323,DF326:DF331,DF334:DF340,DF343:DF348,DF351:DF354,DF357:DF365,DF368:DF374,DF377:DF380)</f>
        <v>0</v>
      </c>
      <c r="DG10" s="179">
        <f>SUM(DG13:DG14,DG17:DG23,DG26:DG32,DG35:DG44,DG47:DG48,DG51:DG66,DG69:DG72,DG75:DG89,DG92:DG94,DG97:DG106,DG109:DG115,DG118:DG127,DG130:DG138,DG141:DG149,DG152:DG162,DG165:DG175,DG178:DG188,DG191:DG192,DG195:DG204,DG207:DG213,DG216:DG218,DG221:DG231,DG234:DG244,DG247:DG258,DG261:DG266,DG269:DG275,DG278:DG286,DG289:DG296,DG299:DG304,DG307:DG313,DG316:DG323,DG326:DG331,DG334:DG340,DG343:DG348,DG351:DG354,DG357:DG365,DG368:DG374,DG377:DG380)</f>
        <v>0</v>
      </c>
      <c r="DH10" s="178"/>
      <c r="DI10" s="179">
        <f>SUM(DI13:DI14,DI17:DI23,DI26:DI32,DI35:DI44,DI47:DI48,DI51:DI66,DI69:DI72,DI75:DI89,DI92:DI94,DI97:DI106,DI109:DI115,DI118:DI127,DI130:DI138,DI141:DI149,DI152:DI162,DI165:DI175,DI178:DI188,DI191:DI192,DI195:DI204,DI207:DI213,DI216:DI218,DI221:DI231,DI234:DI244,DI247:DI258,DI261:DI266,DI269:DI275,DI278:DI286,DI289:DI296,DI299:DI304,DI307:DI313,DI316:DI323,DI326:DI331,DI334:DI340,DI343:DI348,DI351:DI354,DI357:DI365,DI368:DI374,DI377:DI380)</f>
        <v>18396.740000000002</v>
      </c>
      <c r="DJ10" s="179">
        <f>SUM(DJ13:DJ14,DJ17:DJ23,DJ26:DJ32,DJ35:DJ44,DJ47:DJ48,DJ51:DJ66,DJ69:DJ72,DJ75:DJ89,DJ92:DJ94,DJ97:DJ106,DJ109:DJ115,DJ118:DJ127,DJ130:DJ138,DJ141:DJ149,DJ152:DJ162,DJ165:DJ175,DJ178:DJ188,DJ191:DJ192,DJ195:DJ204,DJ207:DJ213,DJ216:DJ218,DJ221:DJ231,DJ234:DJ244,DJ247:DJ258,DJ261:DJ266,DJ269:DJ275,DJ278:DJ286,DJ289:DJ296,DJ299:DJ304,DJ307:DJ313,DJ316:DJ323,DJ326:DJ331,DJ334:DJ340,DJ343:DJ348,DJ351:DJ354,DJ357:DJ365,DJ368:DJ374,DJ377:DJ380)</f>
        <v>0</v>
      </c>
      <c r="DK10" s="178"/>
      <c r="DL10" s="179">
        <f>SUM(DL13:DL14,DL17:DL23,DL26:DL32,DL35:DL44,DL47:DL48,DL51:DL66,DL69:DL72,DL75:DL89,DL92:DL94,DL97:DL106,DL109:DL115,DL118:DL127,DL130:DL138,DL141:DL149,DL152:DL162,DL165:DL175,DL178:DL188,DL191:DL192,DL195:DL204,DL207:DL213,DL216:DL218,DL221:DL231,DL234:DL244,DL247:DL258,DL261:DL266,DL269:DL275,DL278:DL286,DL289:DL296,DL299:DL304,DL307:DL313,DL316:DL323,DL326:DL331,DL334:DL340,DL343:DL348,DL351:DL354,DL357:DL365,DL368:DL374,DL377:DL380)</f>
        <v>0</v>
      </c>
      <c r="DM10" s="179">
        <f>SUM(DM13:DM14,DM17:DM23,DM26:DM32,DM35:DM44,DM47:DM48,DM51:DM66,DM69:DM72,DM75:DM89,DM92:DM94,DM97:DM106,DM109:DM115,DM118:DM127,DM130:DM138,DM141:DM149,DM152:DM162,DM165:DM175,DM178:DM188,DM191:DM192,DM195:DM204,DM207:DM213,DM216:DM218,DM221:DM231,DM234:DM244,DM247:DM258,DM261:DM266,DM269:DM275,DM278:DM286,DM289:DM296,DM299:DM304,DM307:DM313,DM316:DM323,DM326:DM331,DM334:DM340,DM343:DM348,DM351:DM354,DM357:DM365,DM368:DM374,DM377:DM380)</f>
        <v>0</v>
      </c>
      <c r="DN10" s="178"/>
      <c r="DO10" s="179">
        <f>SUM(DO13:DO14,DO17:DO23,DO26:DO32,DO35:DO44,DO47:DO48,DO51:DO66,DO69:DO72,DO75:DO89,DO92:DO94,DO97:DO106,DO109:DO115,DO118:DO127,DO130:DO138,DO141:DO149,DO152:DO162,DO165:DO175,DO178:DO188,DO191:DO192,DO195:DO204,DO207:DO213,DO216:DO218,DO221:DO231,DO234:DO244,DO247:DO258,DO261:DO266,DO269:DO275,DO278:DO286,DO289:DO296,DO299:DO304,DO307:DO313,DO316:DO323,DO326:DO331,DO334:DO340,DO343:DO348,DO351:DO354,DO357:DO365,DO368:DO374,DO377:DO380)</f>
        <v>8853.3924000000006</v>
      </c>
      <c r="DP10" s="179">
        <f>SUM(DP13:DP14,DP17:DP23,DP26:DP32,DP35:DP44,DP47:DP48,DP51:DP66,DP69:DP72,DP75:DP89,DP92:DP94,DP97:DP106,DP109:DP115,DP118:DP127,DP130:DP138,DP141:DP149,DP152:DP162,DP165:DP175,DP178:DP188,DP191:DP192,DP195:DP204,DP207:DP213,DP216:DP218,DP221:DP231,DP234:DP244,DP247:DP258,DP261:DP266,DP269:DP275,DP278:DP286,DP289:DP296,DP299:DP304,DP307:DP313,DP316:DP323,DP326:DP331,DP334:DP340,DP343:DP348,DP351:DP354,DP357:DP365,DP368:DP374,DP377:DP380)</f>
        <v>8853.3924000000006</v>
      </c>
      <c r="DQ10" s="178">
        <f t="shared" si="50"/>
        <v>100</v>
      </c>
      <c r="DR10" s="179">
        <f>SUM(DR13:DR14,DR17:DR23,DR26:DR32,DR35:DR44,DR47:DR48,DR51:DR66,DR69:DR72,DR75:DR89,DR92:DR94,DR97:DR106,DR109:DR115,DR118:DR127,DR130:DR138,DR141:DR149,DR152:DR162,DR165:DR175,DR178:DR188,DR191:DR192,DR195:DR204,DR207:DR213,DR216:DR218,DR221:DR231,DR234:DR244,DR247:DR258,DR261:DR266,DR269:DR275,DR278:DR286,DR289:DR296,DR299:DR304,DR307:DR313,DR316:DR323,DR326:DR331,DR334:DR340,DR343:DR348,DR351:DR354,DR357:DR365,DR368:DR374,DR377:DR380)</f>
        <v>0</v>
      </c>
      <c r="DS10" s="179">
        <f>SUM(DS13:DS14,DS17:DS23,DS26:DS32,DS35:DS44,DS47:DS48,DS51:DS66,DS69:DS72,DS75:DS89,DS92:DS94,DS97:DS106,DS109:DS115,DS118:DS127,DS130:DS138,DS141:DS149,DS152:DS162,DS165:DS175,DS178:DS188,DS191:DS192,DS195:DS204,DS207:DS213,DS216:DS218,DS221:DS231,DS234:DS244,DS247:DS258,DS261:DS266,DS269:DS275,DS278:DS286,DS289:DS296,DS299:DS304,DS307:DS313,DS316:DS323,DS326:DS331,DS334:DS340,DS343:DS348,DS351:DS354,DS357:DS365,DS368:DS374,DS377:DS380)</f>
        <v>0</v>
      </c>
      <c r="DT10" s="178"/>
      <c r="DU10" s="179">
        <f>SUM(DU13:DU14,DU17:DU23,DU26:DU32,DU35:DU44,DU47:DU48,DU51:DU66,DU69:DU72,DU75:DU89,DU92:DU94,DU97:DU106,DU109:DU115,DU118:DU127,DU130:DU138,DU141:DU149,DU152:DU162,DU165:DU175,DU178:DU188,DU191:DU192,DU195:DU204,DU207:DU213,DU216:DU218,DU221:DU231,DU234:DU244,DU247:DU258,DU261:DU266,DU269:DU275,DU278:DU286,DU289:DU296,DU299:DU304,DU307:DU313,DU316:DU323,DU326:DU331,DU334:DU340,DU343:DU348,DU351:DU354,DU357:DU365,DU368:DU374,DU377:DU380)</f>
        <v>0</v>
      </c>
      <c r="DV10" s="179">
        <f>SUM(DV13:DV14,DV17:DV23,DV26:DV32,DV35:DV44,DV47:DV48,DV51:DV66,DV69:DV72,DV75:DV89,DV92:DV94,DV97:DV106,DV109:DV115,DV118:DV127,DV130:DV138,DV141:DV149,DV152:DV162,DV165:DV175,DV178:DV188,DV191:DV192,DV195:DV204,DV207:DV213,DV216:DV218,DV221:DV231,DV234:DV244,DV247:DV258,DV261:DV266,DV269:DV275,DV278:DV286,DV289:DV296,DV299:DV304,DV307:DV313,DV316:DV323,DV326:DV331,DV334:DV340,DV343:DV348,DV351:DV354,DV357:DV365,DV368:DV374,DV377:DV380)</f>
        <v>0</v>
      </c>
      <c r="DW10" s="178"/>
      <c r="DX10" s="179">
        <f>SUM(DX13:DX14,DX17:DX23,DX26:DX32,DX35:DX44,DX47:DX48,DX51:DX66,DX69:DX72,DX75:DX89,DX92:DX94,DX97:DX106,DX109:DX115,DX118:DX127,DX130:DX138,DX141:DX149,DX152:DX162,DX165:DX175,DX178:DX188,DX191:DX192,DX195:DX204,DX207:DX213,DX216:DX218,DX221:DX231,DX234:DX244,DX247:DX258,DX261:DX266,DX269:DX275,DX278:DX286,DX289:DX296,DX299:DX304,DX307:DX313,DX316:DX323,DX326:DX331,DX334:DX340,DX343:DX348,DX351:DX354,DX357:DX365,DX368:DX374,DX377:DX380)</f>
        <v>0</v>
      </c>
      <c r="DY10" s="179">
        <f>SUM(DY13:DY14,DY17:DY23,DY26:DY32,DY35:DY44,DY47:DY48,DY51:DY66,DY69:DY72,DY75:DY89,DY92:DY94,DY97:DY106,DY109:DY115,DY118:DY127,DY130:DY138,DY141:DY149,DY152:DY162,DY165:DY175,DY178:DY188,DY191:DY192,DY195:DY204,DY207:DY213,DY216:DY218,DY221:DY231,DY234:DY244,DY247:DY258,DY261:DY266,DY269:DY275,DY278:DY286,DY289:DY296,DY299:DY304,DY307:DY313,DY316:DY323,DY326:DY331,DY334:DY340,DY343:DY348,DY351:DY354,DY357:DY365,DY368:DY374,DY377:DY380)</f>
        <v>0</v>
      </c>
      <c r="DZ10" s="178"/>
    </row>
    <row r="11" spans="1:130" s="28" customFormat="1" ht="31.5" x14ac:dyDescent="0.25">
      <c r="A11" s="155" t="s">
        <v>307</v>
      </c>
      <c r="B11" s="82">
        <f>E11+H11+K11+N11+Q11+T11+W11+Z11+AC11+AF11+AI11+AL11+AO11+AR11+AU11+AX11+BA11+BD11+BG11+BJ11+BM11+BP11+BS11+BV11+BY11+CB11+CE11+CH11+CK11+CN11+CQ11+CT11+CW11+CZ11+DC11+DF11+DI11+DL11+DO11+DR11+DU11+DX11</f>
        <v>11525.663999999999</v>
      </c>
      <c r="C11" s="82">
        <f>F11+I11+L11+O11+R11+U11+X11+AA11+AD11+AG11+AJ11+AM11+AP11+AS11+AV11+AY11+BB11+BE11+BH11+BK11+BN11+BQ11+BT11+BW11+BZ11+CC11+CF11+CI11+CL11+CO11+CR11+CU11+CX11+DA11+DD11+DG11+DJ11+DM11+DP11+DS11+DV11+DY11</f>
        <v>7687.5185999999994</v>
      </c>
      <c r="D11" s="84">
        <f t="shared" ref="D11:D385" si="82">C11/B11*100</f>
        <v>66.699138548546969</v>
      </c>
      <c r="E11" s="82">
        <f>E12+E13</f>
        <v>0</v>
      </c>
      <c r="F11" s="82">
        <f t="shared" ref="F11:AY11" si="83">F12+F13</f>
        <v>0</v>
      </c>
      <c r="G11" s="82">
        <f t="shared" si="83"/>
        <v>0</v>
      </c>
      <c r="H11" s="82">
        <f t="shared" si="83"/>
        <v>0</v>
      </c>
      <c r="I11" s="82">
        <f t="shared" si="83"/>
        <v>0</v>
      </c>
      <c r="J11" s="82">
        <f t="shared" si="83"/>
        <v>0</v>
      </c>
      <c r="K11" s="82">
        <f t="shared" si="83"/>
        <v>3990</v>
      </c>
      <c r="L11" s="82">
        <f t="shared" si="83"/>
        <v>3990</v>
      </c>
      <c r="M11" s="84">
        <f>L11/K11*100</f>
        <v>100</v>
      </c>
      <c r="N11" s="82">
        <f t="shared" si="83"/>
        <v>0</v>
      </c>
      <c r="O11" s="82">
        <f t="shared" si="83"/>
        <v>0</v>
      </c>
      <c r="P11" s="84"/>
      <c r="Q11" s="82">
        <f t="shared" si="83"/>
        <v>0</v>
      </c>
      <c r="R11" s="82">
        <f t="shared" si="83"/>
        <v>0</v>
      </c>
      <c r="S11" s="82">
        <f t="shared" si="83"/>
        <v>0</v>
      </c>
      <c r="T11" s="82">
        <f t="shared" si="83"/>
        <v>0</v>
      </c>
      <c r="U11" s="82">
        <f t="shared" si="83"/>
        <v>0</v>
      </c>
      <c r="V11" s="82">
        <f t="shared" si="83"/>
        <v>0</v>
      </c>
      <c r="W11" s="82">
        <f t="shared" si="83"/>
        <v>0</v>
      </c>
      <c r="X11" s="82">
        <f t="shared" si="83"/>
        <v>0</v>
      </c>
      <c r="Y11" s="82">
        <f t="shared" si="83"/>
        <v>0</v>
      </c>
      <c r="Z11" s="82">
        <f t="shared" si="83"/>
        <v>508.8</v>
      </c>
      <c r="AA11" s="82">
        <f t="shared" si="83"/>
        <v>400</v>
      </c>
      <c r="AB11" s="82">
        <f t="shared" ref="AB11:AB24" si="84">AA11/Z11*100</f>
        <v>78.616352201257854</v>
      </c>
      <c r="AC11" s="82">
        <f t="shared" si="83"/>
        <v>0</v>
      </c>
      <c r="AD11" s="82">
        <f t="shared" si="83"/>
        <v>0</v>
      </c>
      <c r="AE11" s="82"/>
      <c r="AF11" s="82">
        <f t="shared" si="83"/>
        <v>0</v>
      </c>
      <c r="AG11" s="82">
        <f t="shared" si="83"/>
        <v>0</v>
      </c>
      <c r="AH11" s="82">
        <f t="shared" si="83"/>
        <v>0</v>
      </c>
      <c r="AI11" s="82">
        <f>SUM(AI12:AI14)</f>
        <v>396</v>
      </c>
      <c r="AJ11" s="82">
        <f t="shared" ref="AJ11:AM11" si="85">SUM(AJ12:AJ14)</f>
        <v>333.94867999999997</v>
      </c>
      <c r="AK11" s="82">
        <f t="shared" ref="AK11:AK12" si="86">AJ11/AI11*100</f>
        <v>84.330474747474739</v>
      </c>
      <c r="AL11" s="82">
        <f t="shared" si="85"/>
        <v>1893</v>
      </c>
      <c r="AM11" s="82">
        <f t="shared" si="85"/>
        <v>415.20591999999999</v>
      </c>
      <c r="AN11" s="82">
        <f t="shared" ref="AN11:AN12" si="87">AM11/AL11*100</f>
        <v>21.933751716851557</v>
      </c>
      <c r="AO11" s="82">
        <f t="shared" si="83"/>
        <v>1200</v>
      </c>
      <c r="AP11" s="82">
        <f t="shared" si="83"/>
        <v>0</v>
      </c>
      <c r="AQ11" s="82">
        <f t="shared" si="83"/>
        <v>0</v>
      </c>
      <c r="AR11" s="82">
        <f t="shared" si="83"/>
        <v>0</v>
      </c>
      <c r="AS11" s="82">
        <f t="shared" si="83"/>
        <v>0</v>
      </c>
      <c r="AT11" s="82">
        <f t="shared" si="83"/>
        <v>0</v>
      </c>
      <c r="AU11" s="82">
        <f t="shared" si="83"/>
        <v>0</v>
      </c>
      <c r="AV11" s="82">
        <f t="shared" si="83"/>
        <v>0</v>
      </c>
      <c r="AW11" s="82">
        <f t="shared" si="83"/>
        <v>0</v>
      </c>
      <c r="AX11" s="82">
        <f t="shared" si="83"/>
        <v>0</v>
      </c>
      <c r="AY11" s="82">
        <f t="shared" si="83"/>
        <v>0</v>
      </c>
      <c r="AZ11" s="82">
        <f t="shared" ref="AZ11:BF11" si="88">AZ12+AZ13</f>
        <v>0</v>
      </c>
      <c r="BA11" s="82">
        <f t="shared" si="88"/>
        <v>0</v>
      </c>
      <c r="BB11" s="82">
        <f t="shared" si="88"/>
        <v>0</v>
      </c>
      <c r="BC11" s="82">
        <f t="shared" si="88"/>
        <v>0</v>
      </c>
      <c r="BD11" s="82">
        <f t="shared" si="88"/>
        <v>0</v>
      </c>
      <c r="BE11" s="82">
        <f t="shared" si="88"/>
        <v>0</v>
      </c>
      <c r="BF11" s="82">
        <f t="shared" si="88"/>
        <v>0</v>
      </c>
      <c r="BG11" s="82">
        <f>SUM(BG12:BG14)</f>
        <v>989.5</v>
      </c>
      <c r="BH11" s="82">
        <f>SUM(BH12:BH14)</f>
        <v>0</v>
      </c>
      <c r="BI11" s="82">
        <f t="shared" ref="BI11:BI12" si="89">BH11/BG11*100</f>
        <v>0</v>
      </c>
      <c r="BJ11" s="82"/>
      <c r="BK11" s="82">
        <f>SUM(BK12:BK14)</f>
        <v>0</v>
      </c>
      <c r="BL11" s="82"/>
      <c r="BM11" s="82">
        <f t="shared" ref="BM11:BO11" si="90">BM12+BM13</f>
        <v>0</v>
      </c>
      <c r="BN11" s="82">
        <f t="shared" si="90"/>
        <v>0</v>
      </c>
      <c r="BO11" s="82">
        <f t="shared" si="90"/>
        <v>0</v>
      </c>
      <c r="BP11" s="82">
        <f>SUM(BP12:BP14)</f>
        <v>0</v>
      </c>
      <c r="BQ11" s="82">
        <f>SUM(BQ12:BQ14)</f>
        <v>0</v>
      </c>
      <c r="BR11" s="82"/>
      <c r="BS11" s="82">
        <f>SUM(BS12:BS14)</f>
        <v>0</v>
      </c>
      <c r="BT11" s="82">
        <f>SUM(BT12:BT14)</f>
        <v>0</v>
      </c>
      <c r="BU11" s="82"/>
      <c r="BV11" s="82">
        <f>SUM(BV12:BV14)</f>
        <v>0</v>
      </c>
      <c r="BW11" s="82">
        <f>SUM(BW12:BW14)</f>
        <v>0</v>
      </c>
      <c r="BX11" s="82"/>
      <c r="BY11" s="82">
        <f>SUM(BY12:BY14)</f>
        <v>0</v>
      </c>
      <c r="BZ11" s="82">
        <f>SUM(BZ12:BZ14)</f>
        <v>0</v>
      </c>
      <c r="CA11" s="82"/>
      <c r="CB11" s="82">
        <f>SUM(CB12:CB14)</f>
        <v>2298.364</v>
      </c>
      <c r="CC11" s="82">
        <f>SUM(CC12:CC14)</f>
        <v>2298.364</v>
      </c>
      <c r="CD11" s="82">
        <f>CC11/CB11*100</f>
        <v>100</v>
      </c>
      <c r="CE11" s="82">
        <f>SUM(CE12:CE14)</f>
        <v>250</v>
      </c>
      <c r="CF11" s="82">
        <f>SUM(CF12:CF14)</f>
        <v>250</v>
      </c>
      <c r="CG11" s="82">
        <f>CF11/CE11*100</f>
        <v>100</v>
      </c>
      <c r="CH11" s="82">
        <f>SUM(CH12:CH14)</f>
        <v>0</v>
      </c>
      <c r="CI11" s="82">
        <f>SUM(CI12:CI14)</f>
        <v>0</v>
      </c>
      <c r="CJ11" s="82"/>
      <c r="CK11" s="82">
        <f>SUM(CK12:CK14)</f>
        <v>0</v>
      </c>
      <c r="CL11" s="82">
        <f>SUM(CL12:CL14)</f>
        <v>0</v>
      </c>
      <c r="CM11" s="82"/>
      <c r="CN11" s="82">
        <f>SUM(CN12:CN14)</f>
        <v>0</v>
      </c>
      <c r="CO11" s="82">
        <f>SUM(CO12:CO14)</f>
        <v>0</v>
      </c>
      <c r="CP11" s="82"/>
      <c r="CQ11" s="82">
        <f>SUM(CQ12:CQ14)</f>
        <v>0</v>
      </c>
      <c r="CR11" s="82">
        <f>SUM(CR12:CR14)</f>
        <v>0</v>
      </c>
      <c r="CS11" s="82"/>
      <c r="CT11" s="82">
        <f>SUM(CT12:CT14)</f>
        <v>0</v>
      </c>
      <c r="CU11" s="82">
        <f>SUM(CU12:CU14)</f>
        <v>0</v>
      </c>
      <c r="CV11" s="82"/>
      <c r="CW11" s="82">
        <f>SUM(CW12:CW14)</f>
        <v>0</v>
      </c>
      <c r="CX11" s="82">
        <f>SUM(CX12:CX14)</f>
        <v>0</v>
      </c>
      <c r="CY11" s="82"/>
      <c r="CZ11" s="82">
        <f>SUM(CZ12:CZ14)</f>
        <v>0</v>
      </c>
      <c r="DA11" s="82">
        <f>SUM(DA12:DA14)</f>
        <v>0</v>
      </c>
      <c r="DB11" s="82"/>
      <c r="DC11" s="82">
        <f>SUM(DC12:DC14)</f>
        <v>0</v>
      </c>
      <c r="DD11" s="82">
        <f>SUM(DD12:DD14)</f>
        <v>0</v>
      </c>
      <c r="DE11" s="82"/>
      <c r="DF11" s="82">
        <f>SUM(DF12:DF14)</f>
        <v>0</v>
      </c>
      <c r="DG11" s="82">
        <f>SUM(DG12:DG14)</f>
        <v>0</v>
      </c>
      <c r="DH11" s="82"/>
      <c r="DI11" s="82">
        <f>SUM(DI12:DI14)</f>
        <v>0</v>
      </c>
      <c r="DJ11" s="82">
        <f>SUM(DJ12:DJ14)</f>
        <v>0</v>
      </c>
      <c r="DK11" s="82"/>
      <c r="DL11" s="82">
        <f>SUM(DL12:DL14)</f>
        <v>0</v>
      </c>
      <c r="DM11" s="82">
        <f>SUM(DM12:DM14)</f>
        <v>0</v>
      </c>
      <c r="DN11" s="82"/>
      <c r="DO11" s="82">
        <f>SUM(DO12:DO14)</f>
        <v>0</v>
      </c>
      <c r="DP11" s="82">
        <f>SUM(DP12:DP14)</f>
        <v>0</v>
      </c>
      <c r="DQ11" s="82"/>
      <c r="DR11" s="82">
        <f>SUM(DR12:DR14)</f>
        <v>0</v>
      </c>
      <c r="DS11" s="82">
        <f>SUM(DS12:DS14)</f>
        <v>0</v>
      </c>
      <c r="DT11" s="82"/>
      <c r="DU11" s="82">
        <f>SUM(DU12:DU14)</f>
        <v>0</v>
      </c>
      <c r="DV11" s="82">
        <f>SUM(DV12:DV14)</f>
        <v>0</v>
      </c>
      <c r="DW11" s="82"/>
      <c r="DX11" s="82">
        <f>SUM(DX12:DX14)</f>
        <v>0</v>
      </c>
      <c r="DY11" s="82">
        <f>SUM(DY12:DY14)</f>
        <v>0</v>
      </c>
      <c r="DZ11" s="82"/>
    </row>
    <row r="12" spans="1:130" s="12" customFormat="1" ht="31.5" x14ac:dyDescent="0.25">
      <c r="A12" s="60" t="s">
        <v>306</v>
      </c>
      <c r="B12" s="14">
        <f>E12+H12+K12+N12+Q12+T12+W12+Z12+AC12+AF12+AI12+AL12+AO12+AR12+AU12+AX12+BA12+BD12+BG12+BJ12+BM12+BP12+BS12+BV12+BY12+CB12+CE12+CH12+CK12+CN12+CQ12+CT12+CW12+CZ12+DC12+DF12+DI12+DL12+DO12+DR12+DU12+DX12</f>
        <v>11344.864</v>
      </c>
      <c r="C12" s="14">
        <f>F12+I12+L12+O12+R12+U12+X12+AA12+AD12+AG12+AJ12+AM12+AP12+AS12+AV12+AY12+BB12+BE12+BH12+BK12+BN12+BQ12+BT12+BW12+BZ12+CC12+CF12+CI12+CL12+CO12+CR12+CU12+CX12+DA12+DD12+DG12+DJ12+DM12+DP12+DS12+DV12+DY12</f>
        <v>7687.5185999999994</v>
      </c>
      <c r="D12" s="15">
        <f t="shared" si="82"/>
        <v>67.762104508260308</v>
      </c>
      <c r="E12" s="15"/>
      <c r="F12" s="15"/>
      <c r="G12" s="15"/>
      <c r="H12" s="15"/>
      <c r="I12" s="15"/>
      <c r="J12" s="15"/>
      <c r="K12" s="15">
        <v>3990</v>
      </c>
      <c r="L12" s="15">
        <v>3990</v>
      </c>
      <c r="M12" s="15">
        <f>L12/K12*100</f>
        <v>100</v>
      </c>
      <c r="N12" s="15"/>
      <c r="O12" s="15"/>
      <c r="P12" s="84"/>
      <c r="Q12" s="15"/>
      <c r="R12" s="15"/>
      <c r="S12" s="15"/>
      <c r="T12" s="15"/>
      <c r="U12" s="15"/>
      <c r="V12" s="14"/>
      <c r="W12" s="15"/>
      <c r="X12" s="15"/>
      <c r="Y12" s="14"/>
      <c r="Z12" s="15">
        <v>508.8</v>
      </c>
      <c r="AA12" s="15">
        <v>400</v>
      </c>
      <c r="AB12" s="14">
        <f t="shared" si="84"/>
        <v>78.616352201257854</v>
      </c>
      <c r="AC12" s="15"/>
      <c r="AD12" s="15"/>
      <c r="AE12" s="14"/>
      <c r="AF12" s="15"/>
      <c r="AG12" s="15"/>
      <c r="AH12" s="14"/>
      <c r="AI12" s="15">
        <v>396</v>
      </c>
      <c r="AJ12" s="15">
        <v>333.94867999999997</v>
      </c>
      <c r="AK12" s="14">
        <f t="shared" si="86"/>
        <v>84.330474747474739</v>
      </c>
      <c r="AL12" s="15">
        <v>1893</v>
      </c>
      <c r="AM12" s="15">
        <v>415.20591999999999</v>
      </c>
      <c r="AN12" s="14">
        <f t="shared" si="87"/>
        <v>21.933751716851557</v>
      </c>
      <c r="AO12" s="15">
        <v>1200</v>
      </c>
      <c r="AP12" s="15"/>
      <c r="AQ12" s="14"/>
      <c r="AR12" s="15"/>
      <c r="AS12" s="15"/>
      <c r="AT12" s="14"/>
      <c r="AU12" s="15"/>
      <c r="AV12" s="15"/>
      <c r="AW12" s="14"/>
      <c r="AX12" s="15"/>
      <c r="AY12" s="15"/>
      <c r="AZ12" s="14"/>
      <c r="BA12" s="15"/>
      <c r="BB12" s="15"/>
      <c r="BC12" s="14"/>
      <c r="BD12" s="15"/>
      <c r="BE12" s="15"/>
      <c r="BF12" s="14"/>
      <c r="BG12" s="14">
        <v>808.7</v>
      </c>
      <c r="BH12" s="15"/>
      <c r="BI12" s="14">
        <f t="shared" si="89"/>
        <v>0</v>
      </c>
      <c r="BJ12" s="14"/>
      <c r="BK12" s="15"/>
      <c r="BL12" s="14"/>
      <c r="BM12" s="15"/>
      <c r="BN12" s="15"/>
      <c r="BO12" s="14"/>
      <c r="BP12" s="14"/>
      <c r="BQ12" s="15"/>
      <c r="BR12" s="14"/>
      <c r="BS12" s="14"/>
      <c r="BT12" s="15"/>
      <c r="BU12" s="14"/>
      <c r="BV12" s="14"/>
      <c r="BW12" s="15"/>
      <c r="BX12" s="14"/>
      <c r="BY12" s="14"/>
      <c r="BZ12" s="15"/>
      <c r="CA12" s="14"/>
      <c r="CB12" s="14">
        <v>2298.364</v>
      </c>
      <c r="CC12" s="14">
        <v>2298.364</v>
      </c>
      <c r="CD12" s="14">
        <f>CC12/CB12*100</f>
        <v>100</v>
      </c>
      <c r="CE12" s="14">
        <v>250</v>
      </c>
      <c r="CF12" s="14">
        <v>250</v>
      </c>
      <c r="CG12" s="14">
        <f>CF12/CE12*100</f>
        <v>100</v>
      </c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</row>
    <row r="13" spans="1:130" s="12" customFormat="1" ht="15.75" x14ac:dyDescent="0.25">
      <c r="A13" s="60" t="s">
        <v>308</v>
      </c>
      <c r="B13" s="14">
        <f t="shared" ref="B13:B76" si="91">E13+H13+K13+N13+Q13+T13+W13+Z13+AC13+AF13+AI13+AL13+AO13+AR13+AU13+AX13+BA13+BD13+BG13+BJ13+BM13+BP13+BS13+BV13+BY13+CB13+CE13+CH13+CK13+CN13+CQ13+CT13+CW13+CZ13+DC13+DF13+DI13+DL13+DO13+DR13+DU13+DX13</f>
        <v>0</v>
      </c>
      <c r="C13" s="14">
        <f t="shared" ref="C13:C76" si="92">F13+I13+L13+O13+R13+U13+X13+AA13+AD13+AG13+AJ13+AM13+AP13+AS13+AV13+AY13+BB13+BE13+BH13+BK13+BN13+BQ13+BT13+BW13+BZ13+CC13+CF13+CI13+CL13+CO13+CR13+CU13+CX13+DA13+DD13+DG13+DJ13+DM13+DP13+DS13+DV13+DY13</f>
        <v>0</v>
      </c>
      <c r="D13" s="15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4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15"/>
      <c r="AB13" s="14"/>
      <c r="AC13" s="14"/>
      <c r="AD13" s="14"/>
      <c r="AE13" s="14"/>
      <c r="AF13" s="82"/>
      <c r="AG13" s="82"/>
      <c r="AH13" s="82"/>
      <c r="AI13" s="82"/>
      <c r="AJ13" s="82"/>
      <c r="AK13" s="14"/>
      <c r="AL13" s="82"/>
      <c r="AM13" s="82"/>
      <c r="AN13" s="14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15"/>
      <c r="BI13" s="14"/>
      <c r="BJ13" s="82"/>
      <c r="BK13" s="15"/>
      <c r="BL13" s="14"/>
      <c r="BM13" s="82"/>
      <c r="BN13" s="82"/>
      <c r="BO13" s="82"/>
      <c r="BP13" s="82"/>
      <c r="BQ13" s="15"/>
      <c r="BR13" s="14"/>
      <c r="BS13" s="82"/>
      <c r="BT13" s="15"/>
      <c r="BU13" s="14"/>
      <c r="BV13" s="82"/>
      <c r="BW13" s="15"/>
      <c r="BX13" s="14"/>
      <c r="BY13" s="82"/>
      <c r="BZ13" s="15"/>
      <c r="CA13" s="14"/>
      <c r="CB13" s="82"/>
      <c r="CC13" s="15"/>
      <c r="CD13" s="14"/>
      <c r="CE13" s="82"/>
      <c r="CF13" s="15"/>
      <c r="CG13" s="14"/>
      <c r="CH13" s="82"/>
      <c r="CI13" s="15"/>
      <c r="CJ13" s="14"/>
      <c r="CK13" s="82"/>
      <c r="CL13" s="15"/>
      <c r="CM13" s="14"/>
      <c r="CN13" s="82"/>
      <c r="CO13" s="15"/>
      <c r="CP13" s="14"/>
      <c r="CQ13" s="82"/>
      <c r="CR13" s="15"/>
      <c r="CS13" s="14"/>
      <c r="CT13" s="82"/>
      <c r="CU13" s="15"/>
      <c r="CV13" s="14"/>
      <c r="CW13" s="82"/>
      <c r="CX13" s="15"/>
      <c r="CY13" s="14"/>
      <c r="CZ13" s="82"/>
      <c r="DA13" s="15"/>
      <c r="DB13" s="14"/>
      <c r="DC13" s="82"/>
      <c r="DD13" s="15"/>
      <c r="DE13" s="14"/>
      <c r="DF13" s="82"/>
      <c r="DG13" s="15"/>
      <c r="DH13" s="14"/>
      <c r="DI13" s="82"/>
      <c r="DJ13" s="15"/>
      <c r="DK13" s="14"/>
      <c r="DL13" s="82"/>
      <c r="DM13" s="15"/>
      <c r="DN13" s="14"/>
      <c r="DO13" s="82"/>
      <c r="DP13" s="15"/>
      <c r="DQ13" s="14"/>
      <c r="DR13" s="82"/>
      <c r="DS13" s="15"/>
      <c r="DT13" s="14"/>
      <c r="DU13" s="82"/>
      <c r="DV13" s="15"/>
      <c r="DW13" s="14"/>
      <c r="DX13" s="82"/>
      <c r="DY13" s="15"/>
      <c r="DZ13" s="14"/>
    </row>
    <row r="14" spans="1:130" s="12" customFormat="1" ht="15.75" x14ac:dyDescent="0.25">
      <c r="A14" s="60" t="s">
        <v>480</v>
      </c>
      <c r="B14" s="14">
        <f t="shared" si="91"/>
        <v>180.8</v>
      </c>
      <c r="C14" s="14">
        <f t="shared" si="92"/>
        <v>0</v>
      </c>
      <c r="D14" s="15">
        <f t="shared" si="82"/>
        <v>0</v>
      </c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4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15"/>
      <c r="AB14" s="14"/>
      <c r="AC14" s="14"/>
      <c r="AD14" s="14"/>
      <c r="AE14" s="14"/>
      <c r="AF14" s="82"/>
      <c r="AG14" s="82"/>
      <c r="AH14" s="82"/>
      <c r="AI14" s="82"/>
      <c r="AJ14" s="82"/>
      <c r="AK14" s="14"/>
      <c r="AL14" s="82"/>
      <c r="AM14" s="82"/>
      <c r="AN14" s="14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14">
        <v>180.8</v>
      </c>
      <c r="BH14" s="15"/>
      <c r="BI14" s="14"/>
      <c r="BJ14" s="14"/>
      <c r="BK14" s="15"/>
      <c r="BL14" s="14"/>
      <c r="BM14" s="82"/>
      <c r="BN14" s="82"/>
      <c r="BO14" s="82"/>
      <c r="BP14" s="14"/>
      <c r="BQ14" s="15"/>
      <c r="BR14" s="14"/>
      <c r="BS14" s="14"/>
      <c r="BT14" s="15"/>
      <c r="BU14" s="14"/>
      <c r="BV14" s="14"/>
      <c r="BW14" s="15"/>
      <c r="BX14" s="14"/>
      <c r="BY14" s="14"/>
      <c r="BZ14" s="15"/>
      <c r="CA14" s="14"/>
      <c r="CB14" s="14"/>
      <c r="CC14" s="15"/>
      <c r="CD14" s="14"/>
      <c r="CE14" s="14"/>
      <c r="CF14" s="15"/>
      <c r="CG14" s="14"/>
      <c r="CH14" s="14"/>
      <c r="CI14" s="15"/>
      <c r="CJ14" s="14"/>
      <c r="CK14" s="14"/>
      <c r="CL14" s="15"/>
      <c r="CM14" s="14"/>
      <c r="CN14" s="14"/>
      <c r="CO14" s="15"/>
      <c r="CP14" s="14"/>
      <c r="CQ14" s="14"/>
      <c r="CR14" s="15"/>
      <c r="CS14" s="14"/>
      <c r="CT14" s="14"/>
      <c r="CU14" s="15"/>
      <c r="CV14" s="14"/>
      <c r="CW14" s="14"/>
      <c r="CX14" s="15"/>
      <c r="CY14" s="14"/>
      <c r="CZ14" s="14"/>
      <c r="DA14" s="15"/>
      <c r="DB14" s="14"/>
      <c r="DC14" s="14"/>
      <c r="DD14" s="15"/>
      <c r="DE14" s="14"/>
      <c r="DF14" s="14"/>
      <c r="DG14" s="15"/>
      <c r="DH14" s="14"/>
      <c r="DI14" s="14"/>
      <c r="DJ14" s="15"/>
      <c r="DK14" s="14"/>
      <c r="DL14" s="14"/>
      <c r="DM14" s="15"/>
      <c r="DN14" s="14"/>
      <c r="DO14" s="14"/>
      <c r="DP14" s="15"/>
      <c r="DQ14" s="14"/>
      <c r="DR14" s="14"/>
      <c r="DS14" s="15"/>
      <c r="DT14" s="14"/>
      <c r="DU14" s="14"/>
      <c r="DV14" s="15"/>
      <c r="DW14" s="14"/>
      <c r="DX14" s="14"/>
      <c r="DY14" s="15"/>
      <c r="DZ14" s="14"/>
    </row>
    <row r="15" spans="1:130" s="28" customFormat="1" ht="31.5" x14ac:dyDescent="0.25">
      <c r="A15" s="152" t="s">
        <v>310</v>
      </c>
      <c r="B15" s="82">
        <f t="shared" si="91"/>
        <v>7081.6</v>
      </c>
      <c r="C15" s="82">
        <f t="shared" si="92"/>
        <v>3474.8889800000002</v>
      </c>
      <c r="D15" s="84">
        <f t="shared" si="82"/>
        <v>49.069263725711707</v>
      </c>
      <c r="E15" s="82">
        <f>E16+E17</f>
        <v>0</v>
      </c>
      <c r="F15" s="82">
        <f t="shared" ref="F15:AY15" si="93">F16+F17</f>
        <v>0</v>
      </c>
      <c r="G15" s="82">
        <f t="shared" si="93"/>
        <v>0</v>
      </c>
      <c r="H15" s="82">
        <f t="shared" si="93"/>
        <v>0</v>
      </c>
      <c r="I15" s="82">
        <f t="shared" si="93"/>
        <v>0</v>
      </c>
      <c r="J15" s="82">
        <f t="shared" si="93"/>
        <v>0</v>
      </c>
      <c r="K15" s="82">
        <f t="shared" si="93"/>
        <v>0</v>
      </c>
      <c r="L15" s="82">
        <f t="shared" si="93"/>
        <v>0</v>
      </c>
      <c r="M15" s="82">
        <f t="shared" si="93"/>
        <v>0</v>
      </c>
      <c r="N15" s="82">
        <f t="shared" si="93"/>
        <v>0</v>
      </c>
      <c r="O15" s="82">
        <f t="shared" si="93"/>
        <v>0</v>
      </c>
      <c r="P15" s="84"/>
      <c r="Q15" s="82">
        <f t="shared" si="93"/>
        <v>0</v>
      </c>
      <c r="R15" s="82">
        <f t="shared" si="93"/>
        <v>0</v>
      </c>
      <c r="S15" s="82">
        <f t="shared" si="93"/>
        <v>0</v>
      </c>
      <c r="T15" s="82">
        <f t="shared" si="93"/>
        <v>0</v>
      </c>
      <c r="U15" s="82">
        <f t="shared" si="93"/>
        <v>0</v>
      </c>
      <c r="V15" s="82">
        <f t="shared" si="93"/>
        <v>0</v>
      </c>
      <c r="W15" s="82">
        <f t="shared" si="93"/>
        <v>0</v>
      </c>
      <c r="X15" s="82">
        <f t="shared" si="93"/>
        <v>0</v>
      </c>
      <c r="Y15" s="82">
        <f t="shared" si="93"/>
        <v>0</v>
      </c>
      <c r="Z15" s="82">
        <f t="shared" si="93"/>
        <v>581.4</v>
      </c>
      <c r="AA15" s="84">
        <f t="shared" si="93"/>
        <v>581.4</v>
      </c>
      <c r="AB15" s="82">
        <f t="shared" si="84"/>
        <v>100</v>
      </c>
      <c r="AC15" s="82">
        <f t="shared" si="93"/>
        <v>0</v>
      </c>
      <c r="AD15" s="82">
        <f t="shared" si="93"/>
        <v>0</v>
      </c>
      <c r="AE15" s="82"/>
      <c r="AF15" s="82">
        <f t="shared" si="93"/>
        <v>0</v>
      </c>
      <c r="AG15" s="82">
        <f t="shared" si="93"/>
        <v>0</v>
      </c>
      <c r="AH15" s="82">
        <f t="shared" si="93"/>
        <v>0</v>
      </c>
      <c r="AI15" s="82">
        <f>SUM(AI16:AI23)</f>
        <v>572</v>
      </c>
      <c r="AJ15" s="82">
        <f>SUM(AJ16:AJ23)</f>
        <v>572</v>
      </c>
      <c r="AK15" s="82">
        <f>AJ15/AI15*100</f>
        <v>100</v>
      </c>
      <c r="AL15" s="82">
        <f>SUM(AL16:AL23)</f>
        <v>2079</v>
      </c>
      <c r="AM15" s="82">
        <f>SUM(AM16:AM23)</f>
        <v>1971.4889800000001</v>
      </c>
      <c r="AN15" s="82">
        <f>AM15/AL15*100</f>
        <v>94.828714766714768</v>
      </c>
      <c r="AO15" s="82">
        <f t="shared" si="93"/>
        <v>1200</v>
      </c>
      <c r="AP15" s="82">
        <f t="shared" si="93"/>
        <v>0</v>
      </c>
      <c r="AQ15" s="82">
        <f t="shared" si="93"/>
        <v>0</v>
      </c>
      <c r="AR15" s="82">
        <f t="shared" si="93"/>
        <v>0</v>
      </c>
      <c r="AS15" s="82">
        <f t="shared" si="93"/>
        <v>0</v>
      </c>
      <c r="AT15" s="82">
        <f t="shared" si="93"/>
        <v>0</v>
      </c>
      <c r="AU15" s="82">
        <f t="shared" si="93"/>
        <v>0</v>
      </c>
      <c r="AV15" s="82">
        <f t="shared" si="93"/>
        <v>0</v>
      </c>
      <c r="AW15" s="82">
        <f t="shared" si="93"/>
        <v>0</v>
      </c>
      <c r="AX15" s="82">
        <f t="shared" si="93"/>
        <v>0</v>
      </c>
      <c r="AY15" s="82">
        <f t="shared" si="93"/>
        <v>0</v>
      </c>
      <c r="AZ15" s="82">
        <f t="shared" ref="AZ15:BF15" si="94">AZ16+AZ17</f>
        <v>0</v>
      </c>
      <c r="BA15" s="82">
        <f t="shared" si="94"/>
        <v>0</v>
      </c>
      <c r="BB15" s="82">
        <f t="shared" si="94"/>
        <v>0</v>
      </c>
      <c r="BC15" s="82">
        <f t="shared" si="94"/>
        <v>0</v>
      </c>
      <c r="BD15" s="82">
        <f t="shared" si="94"/>
        <v>0</v>
      </c>
      <c r="BE15" s="82">
        <f t="shared" si="94"/>
        <v>0</v>
      </c>
      <c r="BF15" s="82">
        <f t="shared" si="94"/>
        <v>0</v>
      </c>
      <c r="BG15" s="82">
        <f>SUM(BG16:BG23)</f>
        <v>2299.2000000000003</v>
      </c>
      <c r="BH15" s="82">
        <f>SUM(BH16:BH23)</f>
        <v>0</v>
      </c>
      <c r="BI15" s="82">
        <f t="shared" ref="BI15:BI16" si="95">BH15/BG15*100</f>
        <v>0</v>
      </c>
      <c r="BJ15" s="82"/>
      <c r="BK15" s="82">
        <f>SUM(BK16:BK23)</f>
        <v>0</v>
      </c>
      <c r="BL15" s="82"/>
      <c r="BM15" s="82">
        <f t="shared" ref="BM15:BO15" si="96">BM16+BM17</f>
        <v>0</v>
      </c>
      <c r="BN15" s="82">
        <f t="shared" si="96"/>
        <v>0</v>
      </c>
      <c r="BO15" s="82">
        <f t="shared" si="96"/>
        <v>0</v>
      </c>
      <c r="BP15" s="82">
        <f>SUM(BP16:BP23)</f>
        <v>0</v>
      </c>
      <c r="BQ15" s="82">
        <f>SUM(BQ16:BQ23)</f>
        <v>0</v>
      </c>
      <c r="BR15" s="82"/>
      <c r="BS15" s="82">
        <f>SUM(BS16:BS23)</f>
        <v>0</v>
      </c>
      <c r="BT15" s="82">
        <f>SUM(BT16:BT23)</f>
        <v>0</v>
      </c>
      <c r="BU15" s="82"/>
      <c r="BV15" s="82">
        <f>SUM(BV16:BV23)</f>
        <v>0</v>
      </c>
      <c r="BW15" s="82">
        <f>SUM(BW16:BW23)</f>
        <v>0</v>
      </c>
      <c r="BX15" s="82"/>
      <c r="BY15" s="82">
        <f>SUM(BY16:BY23)</f>
        <v>0</v>
      </c>
      <c r="BZ15" s="82">
        <f>SUM(BZ16:BZ23)</f>
        <v>0</v>
      </c>
      <c r="CA15" s="82"/>
      <c r="CB15" s="82">
        <f>SUM(CB16:CB23)</f>
        <v>0</v>
      </c>
      <c r="CC15" s="82">
        <f>SUM(CC16:CC23)</f>
        <v>0</v>
      </c>
      <c r="CD15" s="82"/>
      <c r="CE15" s="82">
        <f>SUM(CE16:CE23)</f>
        <v>350</v>
      </c>
      <c r="CF15" s="82">
        <f>SUM(CF16:CF23)</f>
        <v>350</v>
      </c>
      <c r="CG15" s="82">
        <f t="shared" ref="CG15:CG74" si="97">CF15/CE15*100</f>
        <v>100</v>
      </c>
      <c r="CH15" s="82">
        <f>SUM(CH16:CH23)</f>
        <v>0</v>
      </c>
      <c r="CI15" s="82">
        <f>SUM(CI16:CI23)</f>
        <v>0</v>
      </c>
      <c r="CJ15" s="82"/>
      <c r="CK15" s="82">
        <f>SUM(CK16:CK23)</f>
        <v>0</v>
      </c>
      <c r="CL15" s="82">
        <f>SUM(CL16:CL23)</f>
        <v>0</v>
      </c>
      <c r="CM15" s="82"/>
      <c r="CN15" s="82">
        <f>SUM(CN16:CN23)</f>
        <v>0</v>
      </c>
      <c r="CO15" s="82">
        <f>SUM(CO16:CO23)</f>
        <v>0</v>
      </c>
      <c r="CP15" s="82"/>
      <c r="CQ15" s="82">
        <f>SUM(CQ16:CQ23)</f>
        <v>0</v>
      </c>
      <c r="CR15" s="82">
        <f>SUM(CR16:CR23)</f>
        <v>0</v>
      </c>
      <c r="CS15" s="82"/>
      <c r="CT15" s="82">
        <f>SUM(CT16:CT23)</f>
        <v>0</v>
      </c>
      <c r="CU15" s="82">
        <f>SUM(CU16:CU23)</f>
        <v>0</v>
      </c>
      <c r="CV15" s="82"/>
      <c r="CW15" s="82">
        <f>SUM(CW16:CW23)</f>
        <v>0</v>
      </c>
      <c r="CX15" s="82">
        <f>SUM(CX16:CX23)</f>
        <v>0</v>
      </c>
      <c r="CY15" s="82"/>
      <c r="CZ15" s="82">
        <f>SUM(CZ16:CZ23)</f>
        <v>0</v>
      </c>
      <c r="DA15" s="82">
        <f>SUM(DA16:DA23)</f>
        <v>0</v>
      </c>
      <c r="DB15" s="82"/>
      <c r="DC15" s="82">
        <f>SUM(DC16:DC23)</f>
        <v>0</v>
      </c>
      <c r="DD15" s="82">
        <f>SUM(DD16:DD23)</f>
        <v>0</v>
      </c>
      <c r="DE15" s="82"/>
      <c r="DF15" s="82">
        <f>SUM(DF16:DF23)</f>
        <v>0</v>
      </c>
      <c r="DG15" s="82">
        <f>SUM(DG16:DG23)</f>
        <v>0</v>
      </c>
      <c r="DH15" s="82"/>
      <c r="DI15" s="82">
        <f>SUM(DI16:DI23)</f>
        <v>0</v>
      </c>
      <c r="DJ15" s="82">
        <f>SUM(DJ16:DJ23)</f>
        <v>0</v>
      </c>
      <c r="DK15" s="82"/>
      <c r="DL15" s="82">
        <f>SUM(DL16:DL23)</f>
        <v>0</v>
      </c>
      <c r="DM15" s="82">
        <f>SUM(DM16:DM23)</f>
        <v>0</v>
      </c>
      <c r="DN15" s="82"/>
      <c r="DO15" s="82"/>
      <c r="DP15" s="82"/>
      <c r="DQ15" s="82"/>
      <c r="DR15" s="82">
        <f>SUM(DR16:DR23)</f>
        <v>0</v>
      </c>
      <c r="DS15" s="82">
        <f>SUM(DS16:DS23)</f>
        <v>0</v>
      </c>
      <c r="DT15" s="82"/>
      <c r="DU15" s="82">
        <f>SUM(DU16:DU23)</f>
        <v>0</v>
      </c>
      <c r="DV15" s="82">
        <f>SUM(DV16:DV23)</f>
        <v>0</v>
      </c>
      <c r="DW15" s="82"/>
      <c r="DX15" s="82">
        <f>SUM(DX16:DX23)</f>
        <v>0</v>
      </c>
      <c r="DY15" s="82">
        <f>SUM(DY16:DY23)</f>
        <v>0</v>
      </c>
      <c r="DZ15" s="82"/>
    </row>
    <row r="16" spans="1:130" s="12" customFormat="1" ht="31.5" x14ac:dyDescent="0.25">
      <c r="A16" s="60" t="s">
        <v>309</v>
      </c>
      <c r="B16" s="14">
        <f t="shared" si="91"/>
        <v>6332.9</v>
      </c>
      <c r="C16" s="14">
        <f t="shared" si="92"/>
        <v>3474.8889800000002</v>
      </c>
      <c r="D16" s="15">
        <f t="shared" si="82"/>
        <v>54.870422397321924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84"/>
      <c r="Q16" s="15"/>
      <c r="R16" s="15"/>
      <c r="S16" s="15"/>
      <c r="T16" s="15"/>
      <c r="U16" s="15"/>
      <c r="V16" s="14"/>
      <c r="W16" s="15"/>
      <c r="X16" s="15"/>
      <c r="Y16" s="14"/>
      <c r="Z16" s="15">
        <v>581.4</v>
      </c>
      <c r="AA16" s="15">
        <v>581.4</v>
      </c>
      <c r="AB16" s="14">
        <f t="shared" si="84"/>
        <v>100</v>
      </c>
      <c r="AC16" s="15"/>
      <c r="AD16" s="15"/>
      <c r="AE16" s="14"/>
      <c r="AF16" s="15"/>
      <c r="AG16" s="15"/>
      <c r="AH16" s="14"/>
      <c r="AI16" s="15">
        <v>572</v>
      </c>
      <c r="AJ16" s="15">
        <v>572</v>
      </c>
      <c r="AK16" s="14">
        <f>AJ16/AI16*100</f>
        <v>100</v>
      </c>
      <c r="AL16" s="14">
        <v>2079</v>
      </c>
      <c r="AM16" s="14">
        <v>1971.4889800000001</v>
      </c>
      <c r="AN16" s="14">
        <f t="shared" ref="AN16:AN25" si="98">AM16/AL16*100</f>
        <v>94.828714766714768</v>
      </c>
      <c r="AO16" s="15">
        <v>1200</v>
      </c>
      <c r="AP16" s="15"/>
      <c r="AQ16" s="14"/>
      <c r="AR16" s="15"/>
      <c r="AS16" s="15"/>
      <c r="AT16" s="14"/>
      <c r="AU16" s="15"/>
      <c r="AV16" s="15"/>
      <c r="AW16" s="14"/>
      <c r="AX16" s="15"/>
      <c r="AY16" s="15"/>
      <c r="AZ16" s="14"/>
      <c r="BA16" s="15"/>
      <c r="BB16" s="15"/>
      <c r="BC16" s="14"/>
      <c r="BD16" s="15"/>
      <c r="BE16" s="15"/>
      <c r="BF16" s="14"/>
      <c r="BG16" s="14">
        <v>1550.5</v>
      </c>
      <c r="BH16" s="15"/>
      <c r="BI16" s="14">
        <f t="shared" si="95"/>
        <v>0</v>
      </c>
      <c r="BJ16" s="14"/>
      <c r="BK16" s="15"/>
      <c r="BL16" s="14"/>
      <c r="BM16" s="15"/>
      <c r="BN16" s="15"/>
      <c r="BO16" s="14"/>
      <c r="BP16" s="14"/>
      <c r="BQ16" s="15"/>
      <c r="BR16" s="14"/>
      <c r="BS16" s="14"/>
      <c r="BT16" s="15"/>
      <c r="BU16" s="14"/>
      <c r="BV16" s="14"/>
      <c r="BW16" s="15"/>
      <c r="BX16" s="14"/>
      <c r="BY16" s="14"/>
      <c r="BZ16" s="15"/>
      <c r="CA16" s="14"/>
      <c r="CB16" s="14"/>
      <c r="CC16" s="15"/>
      <c r="CD16" s="14"/>
      <c r="CE16" s="14">
        <v>350</v>
      </c>
      <c r="CF16" s="15">
        <v>350</v>
      </c>
      <c r="CG16" s="14">
        <f t="shared" si="97"/>
        <v>100</v>
      </c>
      <c r="CH16" s="14"/>
      <c r="CI16" s="15"/>
      <c r="CJ16" s="14"/>
      <c r="CK16" s="14"/>
      <c r="CL16" s="15"/>
      <c r="CM16" s="14"/>
      <c r="CN16" s="14"/>
      <c r="CO16" s="15"/>
      <c r="CP16" s="14"/>
      <c r="CQ16" s="14"/>
      <c r="CR16" s="15"/>
      <c r="CS16" s="14"/>
      <c r="CT16" s="14"/>
      <c r="CU16" s="15"/>
      <c r="CV16" s="14"/>
      <c r="CW16" s="14"/>
      <c r="CX16" s="15"/>
      <c r="CY16" s="14"/>
      <c r="CZ16" s="14"/>
      <c r="DA16" s="15"/>
      <c r="DB16" s="14"/>
      <c r="DC16" s="14"/>
      <c r="DD16" s="15"/>
      <c r="DE16" s="14"/>
      <c r="DF16" s="14"/>
      <c r="DG16" s="15"/>
      <c r="DH16" s="14"/>
      <c r="DI16" s="14"/>
      <c r="DJ16" s="15"/>
      <c r="DK16" s="14"/>
      <c r="DL16" s="14"/>
      <c r="DM16" s="15"/>
      <c r="DN16" s="14"/>
      <c r="DO16" s="14"/>
      <c r="DP16" s="15"/>
      <c r="DQ16" s="82"/>
      <c r="DR16" s="14"/>
      <c r="DS16" s="15"/>
      <c r="DT16" s="14"/>
      <c r="DU16" s="14"/>
      <c r="DV16" s="15"/>
      <c r="DW16" s="14"/>
      <c r="DX16" s="14"/>
      <c r="DY16" s="15"/>
      <c r="DZ16" s="14"/>
    </row>
    <row r="17" spans="1:130" s="12" customFormat="1" ht="15.75" x14ac:dyDescent="0.25">
      <c r="A17" s="60" t="s">
        <v>311</v>
      </c>
      <c r="B17" s="14">
        <f t="shared" si="91"/>
        <v>0</v>
      </c>
      <c r="C17" s="14">
        <f t="shared" si="92"/>
        <v>0</v>
      </c>
      <c r="D17" s="5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4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15"/>
      <c r="AB17" s="14"/>
      <c r="AC17" s="50"/>
      <c r="AD17" s="50"/>
      <c r="AE17" s="14"/>
      <c r="AF17" s="81"/>
      <c r="AG17" s="81"/>
      <c r="AH17" s="81"/>
      <c r="AI17" s="81"/>
      <c r="AJ17" s="81"/>
      <c r="AK17" s="14"/>
      <c r="AL17" s="81"/>
      <c r="AM17" s="81"/>
      <c r="AN17" s="82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15"/>
      <c r="BI17" s="14"/>
      <c r="BJ17" s="81"/>
      <c r="BK17" s="15"/>
      <c r="BL17" s="14"/>
      <c r="BM17" s="81"/>
      <c r="BN17" s="81"/>
      <c r="BO17" s="81"/>
      <c r="BP17" s="81"/>
      <c r="BQ17" s="15"/>
      <c r="BR17" s="14"/>
      <c r="BS17" s="81"/>
      <c r="BT17" s="15"/>
      <c r="BU17" s="14"/>
      <c r="BV17" s="81"/>
      <c r="BW17" s="15"/>
      <c r="BX17" s="14"/>
      <c r="BY17" s="81"/>
      <c r="BZ17" s="15"/>
      <c r="CA17" s="14"/>
      <c r="CB17" s="81"/>
      <c r="CC17" s="15"/>
      <c r="CD17" s="14"/>
      <c r="CE17" s="81"/>
      <c r="CF17" s="15"/>
      <c r="CG17" s="14"/>
      <c r="CH17" s="81"/>
      <c r="CI17" s="15"/>
      <c r="CJ17" s="14"/>
      <c r="CK17" s="81"/>
      <c r="CL17" s="15"/>
      <c r="CM17" s="14"/>
      <c r="CN17" s="81"/>
      <c r="CO17" s="15"/>
      <c r="CP17" s="14"/>
      <c r="CQ17" s="81"/>
      <c r="CR17" s="15"/>
      <c r="CS17" s="14"/>
      <c r="CT17" s="81"/>
      <c r="CU17" s="15"/>
      <c r="CV17" s="14"/>
      <c r="CW17" s="81"/>
      <c r="CX17" s="15"/>
      <c r="CY17" s="14"/>
      <c r="CZ17" s="81"/>
      <c r="DA17" s="15"/>
      <c r="DB17" s="14"/>
      <c r="DC17" s="81"/>
      <c r="DD17" s="15"/>
      <c r="DE17" s="14"/>
      <c r="DF17" s="81"/>
      <c r="DG17" s="15"/>
      <c r="DH17" s="14"/>
      <c r="DI17" s="81"/>
      <c r="DJ17" s="15"/>
      <c r="DK17" s="14"/>
      <c r="DL17" s="81"/>
      <c r="DM17" s="15"/>
      <c r="DN17" s="14"/>
      <c r="DO17" s="50"/>
      <c r="DP17" s="15"/>
      <c r="DQ17" s="14"/>
      <c r="DR17" s="81"/>
      <c r="DS17" s="15"/>
      <c r="DT17" s="14"/>
      <c r="DU17" s="81"/>
      <c r="DV17" s="15"/>
      <c r="DW17" s="14"/>
      <c r="DX17" s="81"/>
      <c r="DY17" s="15"/>
      <c r="DZ17" s="14"/>
    </row>
    <row r="18" spans="1:130" s="56" customFormat="1" ht="15.75" x14ac:dyDescent="0.25">
      <c r="A18" s="60" t="s">
        <v>482</v>
      </c>
      <c r="B18" s="14">
        <f t="shared" si="91"/>
        <v>72.400000000000006</v>
      </c>
      <c r="C18" s="14">
        <f t="shared" si="92"/>
        <v>0</v>
      </c>
      <c r="D18" s="50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50"/>
      <c r="AB18" s="50"/>
      <c r="AC18" s="50"/>
      <c r="AD18" s="50"/>
      <c r="AE18" s="50"/>
      <c r="AF18" s="81"/>
      <c r="AG18" s="81"/>
      <c r="AH18" s="81"/>
      <c r="AI18" s="81"/>
      <c r="AJ18" s="81"/>
      <c r="AK18" s="14"/>
      <c r="AL18" s="81"/>
      <c r="AM18" s="81"/>
      <c r="AN18" s="82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50">
        <v>72.400000000000006</v>
      </c>
      <c r="BH18" s="50"/>
      <c r="BI18" s="50"/>
      <c r="BJ18" s="50"/>
      <c r="BK18" s="50"/>
      <c r="BL18" s="50"/>
      <c r="BM18" s="81"/>
      <c r="BN18" s="81"/>
      <c r="BO18" s="81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14"/>
      <c r="CH18" s="50"/>
      <c r="CI18" s="50"/>
      <c r="CJ18" s="14"/>
      <c r="CK18" s="50"/>
      <c r="CL18" s="50"/>
      <c r="CM18" s="14"/>
      <c r="CN18" s="50"/>
      <c r="CO18" s="50"/>
      <c r="CP18" s="14"/>
      <c r="CQ18" s="50"/>
      <c r="CR18" s="50"/>
      <c r="CS18" s="14"/>
      <c r="CT18" s="50"/>
      <c r="CU18" s="50"/>
      <c r="CV18" s="14"/>
      <c r="CW18" s="50"/>
      <c r="CX18" s="50"/>
      <c r="CY18" s="14"/>
      <c r="CZ18" s="50"/>
      <c r="DA18" s="50"/>
      <c r="DB18" s="14"/>
      <c r="DC18" s="50"/>
      <c r="DD18" s="50"/>
      <c r="DE18" s="14"/>
      <c r="DF18" s="50"/>
      <c r="DG18" s="50"/>
      <c r="DH18" s="14"/>
      <c r="DI18" s="50"/>
      <c r="DJ18" s="50"/>
      <c r="DK18" s="14"/>
      <c r="DL18" s="50"/>
      <c r="DM18" s="50"/>
      <c r="DN18" s="14"/>
      <c r="DO18" s="50"/>
      <c r="DP18" s="50"/>
      <c r="DQ18" s="14"/>
      <c r="DR18" s="50"/>
      <c r="DS18" s="50"/>
      <c r="DT18" s="14"/>
      <c r="DU18" s="50"/>
      <c r="DV18" s="50"/>
      <c r="DW18" s="14"/>
      <c r="DX18" s="50"/>
      <c r="DY18" s="50"/>
      <c r="DZ18" s="14"/>
    </row>
    <row r="19" spans="1:130" s="56" customFormat="1" ht="15.75" x14ac:dyDescent="0.25">
      <c r="A19" s="60" t="s">
        <v>483</v>
      </c>
      <c r="B19" s="14">
        <f t="shared" si="91"/>
        <v>117.3</v>
      </c>
      <c r="C19" s="14">
        <f t="shared" si="92"/>
        <v>0</v>
      </c>
      <c r="D19" s="5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50"/>
      <c r="AB19" s="50"/>
      <c r="AC19" s="50"/>
      <c r="AD19" s="50"/>
      <c r="AE19" s="50"/>
      <c r="AF19" s="81"/>
      <c r="AG19" s="81"/>
      <c r="AH19" s="81"/>
      <c r="AI19" s="81"/>
      <c r="AJ19" s="81"/>
      <c r="AK19" s="14"/>
      <c r="AL19" s="81"/>
      <c r="AM19" s="81"/>
      <c r="AN19" s="82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50">
        <v>117.3</v>
      </c>
      <c r="BH19" s="50"/>
      <c r="BI19" s="50"/>
      <c r="BJ19" s="50"/>
      <c r="BK19" s="50"/>
      <c r="BL19" s="50"/>
      <c r="BM19" s="81"/>
      <c r="BN19" s="81"/>
      <c r="BO19" s="81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14"/>
      <c r="CH19" s="50"/>
      <c r="CI19" s="50"/>
      <c r="CJ19" s="14"/>
      <c r="CK19" s="50"/>
      <c r="CL19" s="50"/>
      <c r="CM19" s="14"/>
      <c r="CN19" s="50"/>
      <c r="CO19" s="50"/>
      <c r="CP19" s="14"/>
      <c r="CQ19" s="50"/>
      <c r="CR19" s="50"/>
      <c r="CS19" s="14"/>
      <c r="CT19" s="50"/>
      <c r="CU19" s="50"/>
      <c r="CV19" s="14"/>
      <c r="CW19" s="50"/>
      <c r="CX19" s="50"/>
      <c r="CY19" s="14"/>
      <c r="CZ19" s="50"/>
      <c r="DA19" s="50"/>
      <c r="DB19" s="14"/>
      <c r="DC19" s="50"/>
      <c r="DD19" s="50"/>
      <c r="DE19" s="14"/>
      <c r="DF19" s="50"/>
      <c r="DG19" s="50"/>
      <c r="DH19" s="14"/>
      <c r="DI19" s="50"/>
      <c r="DJ19" s="50"/>
      <c r="DK19" s="14"/>
      <c r="DL19" s="50"/>
      <c r="DM19" s="50"/>
      <c r="DN19" s="14"/>
      <c r="DO19" s="50"/>
      <c r="DP19" s="50"/>
      <c r="DQ19" s="14"/>
      <c r="DR19" s="50"/>
      <c r="DS19" s="50"/>
      <c r="DT19" s="14"/>
      <c r="DU19" s="50"/>
      <c r="DV19" s="50"/>
      <c r="DW19" s="14"/>
      <c r="DX19" s="50"/>
      <c r="DY19" s="50"/>
      <c r="DZ19" s="14"/>
    </row>
    <row r="20" spans="1:130" s="56" customFormat="1" ht="15.75" x14ac:dyDescent="0.25">
      <c r="A20" s="60" t="s">
        <v>484</v>
      </c>
      <c r="B20" s="14">
        <f t="shared" si="91"/>
        <v>117.3</v>
      </c>
      <c r="C20" s="14">
        <f t="shared" si="92"/>
        <v>0</v>
      </c>
      <c r="D20" s="50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50"/>
      <c r="AB20" s="50"/>
      <c r="AC20" s="50"/>
      <c r="AD20" s="50"/>
      <c r="AE20" s="50"/>
      <c r="AF20" s="81"/>
      <c r="AG20" s="81"/>
      <c r="AH20" s="81"/>
      <c r="AI20" s="81"/>
      <c r="AJ20" s="81"/>
      <c r="AK20" s="14"/>
      <c r="AL20" s="81"/>
      <c r="AM20" s="81"/>
      <c r="AN20" s="82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50">
        <v>117.3</v>
      </c>
      <c r="BH20" s="50"/>
      <c r="BI20" s="50"/>
      <c r="BJ20" s="50"/>
      <c r="BK20" s="50"/>
      <c r="BL20" s="50"/>
      <c r="BM20" s="81"/>
      <c r="BN20" s="81"/>
      <c r="BO20" s="81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14"/>
      <c r="CH20" s="50"/>
      <c r="CI20" s="50"/>
      <c r="CJ20" s="14"/>
      <c r="CK20" s="50"/>
      <c r="CL20" s="50"/>
      <c r="CM20" s="14"/>
      <c r="CN20" s="50"/>
      <c r="CO20" s="50"/>
      <c r="CP20" s="14"/>
      <c r="CQ20" s="50"/>
      <c r="CR20" s="50"/>
      <c r="CS20" s="14"/>
      <c r="CT20" s="50"/>
      <c r="CU20" s="50"/>
      <c r="CV20" s="14"/>
      <c r="CW20" s="50"/>
      <c r="CX20" s="50"/>
      <c r="CY20" s="14"/>
      <c r="CZ20" s="50"/>
      <c r="DA20" s="50"/>
      <c r="DB20" s="14"/>
      <c r="DC20" s="50"/>
      <c r="DD20" s="50"/>
      <c r="DE20" s="14"/>
      <c r="DF20" s="50"/>
      <c r="DG20" s="50"/>
      <c r="DH20" s="14"/>
      <c r="DI20" s="50"/>
      <c r="DJ20" s="50"/>
      <c r="DK20" s="14"/>
      <c r="DL20" s="50"/>
      <c r="DM20" s="50"/>
      <c r="DN20" s="14"/>
      <c r="DO20" s="50"/>
      <c r="DP20" s="50"/>
      <c r="DQ20" s="14"/>
      <c r="DR20" s="50"/>
      <c r="DS20" s="50"/>
      <c r="DT20" s="14"/>
      <c r="DU20" s="50"/>
      <c r="DV20" s="50"/>
      <c r="DW20" s="14"/>
      <c r="DX20" s="50"/>
      <c r="DY20" s="50"/>
      <c r="DZ20" s="14"/>
    </row>
    <row r="21" spans="1:130" s="56" customFormat="1" ht="15.75" x14ac:dyDescent="0.25">
      <c r="A21" s="60" t="s">
        <v>485</v>
      </c>
      <c r="B21" s="14">
        <f t="shared" si="91"/>
        <v>117.3</v>
      </c>
      <c r="C21" s="14">
        <f t="shared" si="92"/>
        <v>0</v>
      </c>
      <c r="D21" s="50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50"/>
      <c r="AB21" s="50"/>
      <c r="AC21" s="50"/>
      <c r="AD21" s="50"/>
      <c r="AE21" s="50"/>
      <c r="AF21" s="81"/>
      <c r="AG21" s="81"/>
      <c r="AH21" s="81"/>
      <c r="AI21" s="81"/>
      <c r="AJ21" s="81"/>
      <c r="AK21" s="14"/>
      <c r="AL21" s="81"/>
      <c r="AM21" s="81"/>
      <c r="AN21" s="82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50">
        <v>117.3</v>
      </c>
      <c r="BH21" s="50"/>
      <c r="BI21" s="50"/>
      <c r="BJ21" s="50"/>
      <c r="BK21" s="50"/>
      <c r="BL21" s="50"/>
      <c r="BM21" s="81"/>
      <c r="BN21" s="81"/>
      <c r="BO21" s="81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14"/>
      <c r="CH21" s="50"/>
      <c r="CI21" s="50"/>
      <c r="CJ21" s="14"/>
      <c r="CK21" s="50"/>
      <c r="CL21" s="50"/>
      <c r="CM21" s="14"/>
      <c r="CN21" s="50"/>
      <c r="CO21" s="50"/>
      <c r="CP21" s="14"/>
      <c r="CQ21" s="50"/>
      <c r="CR21" s="50"/>
      <c r="CS21" s="14"/>
      <c r="CT21" s="50"/>
      <c r="CU21" s="50"/>
      <c r="CV21" s="14"/>
      <c r="CW21" s="50"/>
      <c r="CX21" s="50"/>
      <c r="CY21" s="14"/>
      <c r="CZ21" s="50"/>
      <c r="DA21" s="50"/>
      <c r="DB21" s="14"/>
      <c r="DC21" s="50"/>
      <c r="DD21" s="50"/>
      <c r="DE21" s="14"/>
      <c r="DF21" s="50"/>
      <c r="DG21" s="50"/>
      <c r="DH21" s="14"/>
      <c r="DI21" s="50"/>
      <c r="DJ21" s="50"/>
      <c r="DK21" s="14"/>
      <c r="DL21" s="50"/>
      <c r="DM21" s="50"/>
      <c r="DN21" s="14"/>
      <c r="DO21" s="50"/>
      <c r="DP21" s="50"/>
      <c r="DQ21" s="14"/>
      <c r="DR21" s="50"/>
      <c r="DS21" s="50"/>
      <c r="DT21" s="14"/>
      <c r="DU21" s="50"/>
      <c r="DV21" s="50"/>
      <c r="DW21" s="14"/>
      <c r="DX21" s="50"/>
      <c r="DY21" s="50"/>
      <c r="DZ21" s="14"/>
    </row>
    <row r="22" spans="1:130" s="56" customFormat="1" ht="15.75" x14ac:dyDescent="0.25">
      <c r="A22" s="60" t="s">
        <v>487</v>
      </c>
      <c r="B22" s="14">
        <f t="shared" si="91"/>
        <v>207.1</v>
      </c>
      <c r="C22" s="14">
        <f t="shared" si="92"/>
        <v>0</v>
      </c>
      <c r="D22" s="50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50"/>
      <c r="AB22" s="50"/>
      <c r="AC22" s="50"/>
      <c r="AD22" s="50"/>
      <c r="AE22" s="50"/>
      <c r="AF22" s="81"/>
      <c r="AG22" s="81"/>
      <c r="AH22" s="81"/>
      <c r="AI22" s="81"/>
      <c r="AJ22" s="81"/>
      <c r="AK22" s="14"/>
      <c r="AL22" s="81"/>
      <c r="AM22" s="81"/>
      <c r="AN22" s="82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50">
        <v>207.1</v>
      </c>
      <c r="BH22" s="50"/>
      <c r="BI22" s="50"/>
      <c r="BJ22" s="50"/>
      <c r="BK22" s="50"/>
      <c r="BL22" s="50"/>
      <c r="BM22" s="81"/>
      <c r="BN22" s="81"/>
      <c r="BO22" s="81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14"/>
      <c r="CH22" s="50"/>
      <c r="CI22" s="50"/>
      <c r="CJ22" s="14"/>
      <c r="CK22" s="50"/>
      <c r="CL22" s="50"/>
      <c r="CM22" s="14"/>
      <c r="CN22" s="50"/>
      <c r="CO22" s="50"/>
      <c r="CP22" s="14"/>
      <c r="CQ22" s="50"/>
      <c r="CR22" s="50"/>
      <c r="CS22" s="14"/>
      <c r="CT22" s="50"/>
      <c r="CU22" s="50"/>
      <c r="CV22" s="14"/>
      <c r="CW22" s="50"/>
      <c r="CX22" s="50"/>
      <c r="CY22" s="14"/>
      <c r="CZ22" s="50"/>
      <c r="DA22" s="50"/>
      <c r="DB22" s="14"/>
      <c r="DC22" s="50"/>
      <c r="DD22" s="50"/>
      <c r="DE22" s="14"/>
      <c r="DF22" s="50"/>
      <c r="DG22" s="50"/>
      <c r="DH22" s="14"/>
      <c r="DI22" s="50"/>
      <c r="DJ22" s="50"/>
      <c r="DK22" s="14"/>
      <c r="DL22" s="50"/>
      <c r="DM22" s="50"/>
      <c r="DN22" s="14"/>
      <c r="DO22" s="50"/>
      <c r="DP22" s="50"/>
      <c r="DQ22" s="14"/>
      <c r="DR22" s="50"/>
      <c r="DS22" s="50"/>
      <c r="DT22" s="14"/>
      <c r="DU22" s="50"/>
      <c r="DV22" s="50"/>
      <c r="DW22" s="14"/>
      <c r="DX22" s="50"/>
      <c r="DY22" s="50"/>
      <c r="DZ22" s="14"/>
    </row>
    <row r="23" spans="1:130" s="56" customFormat="1" ht="15.75" x14ac:dyDescent="0.25">
      <c r="A23" s="60" t="s">
        <v>486</v>
      </c>
      <c r="B23" s="14">
        <f t="shared" si="91"/>
        <v>117.3</v>
      </c>
      <c r="C23" s="14">
        <f t="shared" si="92"/>
        <v>0</v>
      </c>
      <c r="D23" s="50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50"/>
      <c r="AB23" s="50"/>
      <c r="AC23" s="50"/>
      <c r="AD23" s="50"/>
      <c r="AE23" s="50"/>
      <c r="AF23" s="81"/>
      <c r="AG23" s="81"/>
      <c r="AH23" s="81"/>
      <c r="AI23" s="81"/>
      <c r="AJ23" s="81"/>
      <c r="AK23" s="14"/>
      <c r="AL23" s="81"/>
      <c r="AM23" s="81"/>
      <c r="AN23" s="82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50">
        <v>117.3</v>
      </c>
      <c r="BH23" s="50"/>
      <c r="BI23" s="50"/>
      <c r="BJ23" s="50"/>
      <c r="BK23" s="50"/>
      <c r="BL23" s="50"/>
      <c r="BM23" s="81"/>
      <c r="BN23" s="81"/>
      <c r="BO23" s="81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14"/>
      <c r="CH23" s="50"/>
      <c r="CI23" s="50"/>
      <c r="CJ23" s="14"/>
      <c r="CK23" s="50"/>
      <c r="CL23" s="50"/>
      <c r="CM23" s="14"/>
      <c r="CN23" s="50"/>
      <c r="CO23" s="50"/>
      <c r="CP23" s="14"/>
      <c r="CQ23" s="50"/>
      <c r="CR23" s="50"/>
      <c r="CS23" s="14"/>
      <c r="CT23" s="50"/>
      <c r="CU23" s="50"/>
      <c r="CV23" s="14"/>
      <c r="CW23" s="50"/>
      <c r="CX23" s="50"/>
      <c r="CY23" s="14"/>
      <c r="CZ23" s="50"/>
      <c r="DA23" s="50"/>
      <c r="DB23" s="14"/>
      <c r="DC23" s="50"/>
      <c r="DD23" s="50"/>
      <c r="DE23" s="14"/>
      <c r="DF23" s="50"/>
      <c r="DG23" s="50"/>
      <c r="DH23" s="14"/>
      <c r="DI23" s="50"/>
      <c r="DJ23" s="50"/>
      <c r="DK23" s="14"/>
      <c r="DL23" s="50"/>
      <c r="DM23" s="50"/>
      <c r="DN23" s="14"/>
      <c r="DO23" s="50"/>
      <c r="DP23" s="50"/>
      <c r="DQ23" s="14"/>
      <c r="DR23" s="50"/>
      <c r="DS23" s="50"/>
      <c r="DT23" s="14"/>
      <c r="DU23" s="50"/>
      <c r="DV23" s="50"/>
      <c r="DW23" s="14"/>
      <c r="DX23" s="50"/>
      <c r="DY23" s="50"/>
      <c r="DZ23" s="14"/>
    </row>
    <row r="24" spans="1:130" s="28" customFormat="1" ht="31.5" x14ac:dyDescent="0.25">
      <c r="A24" s="152" t="s">
        <v>313</v>
      </c>
      <c r="B24" s="82">
        <f t="shared" si="91"/>
        <v>12928.5924</v>
      </c>
      <c r="C24" s="82">
        <f t="shared" si="92"/>
        <v>8458.1925800000008</v>
      </c>
      <c r="D24" s="84">
        <f t="shared" si="82"/>
        <v>65.422377922595814</v>
      </c>
      <c r="E24" s="81">
        <f>E25+E26+E27+E28</f>
        <v>0</v>
      </c>
      <c r="F24" s="81">
        <f t="shared" ref="F24:AY24" si="99">F25+F26+F27+F28</f>
        <v>0</v>
      </c>
      <c r="G24" s="81">
        <f t="shared" si="99"/>
        <v>0</v>
      </c>
      <c r="H24" s="81">
        <f t="shared" si="99"/>
        <v>0</v>
      </c>
      <c r="I24" s="81">
        <f t="shared" si="99"/>
        <v>0</v>
      </c>
      <c r="J24" s="81">
        <f t="shared" si="99"/>
        <v>0</v>
      </c>
      <c r="K24" s="81">
        <f t="shared" si="99"/>
        <v>0</v>
      </c>
      <c r="L24" s="81">
        <f t="shared" si="99"/>
        <v>0</v>
      </c>
      <c r="M24" s="81">
        <f t="shared" si="99"/>
        <v>0</v>
      </c>
      <c r="N24" s="81">
        <f t="shared" si="99"/>
        <v>0</v>
      </c>
      <c r="O24" s="81">
        <f t="shared" si="99"/>
        <v>0</v>
      </c>
      <c r="P24" s="84"/>
      <c r="Q24" s="81">
        <f t="shared" si="99"/>
        <v>0</v>
      </c>
      <c r="R24" s="81">
        <f t="shared" si="99"/>
        <v>0</v>
      </c>
      <c r="S24" s="81">
        <f t="shared" si="99"/>
        <v>0</v>
      </c>
      <c r="T24" s="81">
        <f t="shared" si="99"/>
        <v>0</v>
      </c>
      <c r="U24" s="81">
        <f t="shared" si="99"/>
        <v>0</v>
      </c>
      <c r="V24" s="81">
        <f t="shared" si="99"/>
        <v>0</v>
      </c>
      <c r="W24" s="81">
        <f t="shared" si="99"/>
        <v>0</v>
      </c>
      <c r="X24" s="81">
        <f t="shared" si="99"/>
        <v>0</v>
      </c>
      <c r="Y24" s="81">
        <f t="shared" si="99"/>
        <v>0</v>
      </c>
      <c r="Z24" s="81">
        <f t="shared" si="99"/>
        <v>715.5</v>
      </c>
      <c r="AA24" s="84">
        <f t="shared" si="99"/>
        <v>201.33337</v>
      </c>
      <c r="AB24" s="82">
        <f t="shared" si="84"/>
        <v>28.138835779175402</v>
      </c>
      <c r="AC24" s="81">
        <f t="shared" si="99"/>
        <v>0</v>
      </c>
      <c r="AD24" s="81">
        <f t="shared" si="99"/>
        <v>0</v>
      </c>
      <c r="AE24" s="82"/>
      <c r="AF24" s="81">
        <f t="shared" si="99"/>
        <v>0</v>
      </c>
      <c r="AG24" s="81">
        <f t="shared" si="99"/>
        <v>0</v>
      </c>
      <c r="AH24" s="81">
        <f t="shared" si="99"/>
        <v>0</v>
      </c>
      <c r="AI24" s="81">
        <f t="shared" si="99"/>
        <v>0</v>
      </c>
      <c r="AJ24" s="81">
        <f t="shared" si="99"/>
        <v>0</v>
      </c>
      <c r="AK24" s="82"/>
      <c r="AL24" s="81">
        <f>SUM(AL25:AL32)</f>
        <v>4551</v>
      </c>
      <c r="AM24" s="81">
        <f>SUM(AM25:AM32)</f>
        <v>4551</v>
      </c>
      <c r="AN24" s="82">
        <f t="shared" si="98"/>
        <v>100</v>
      </c>
      <c r="AO24" s="81">
        <f t="shared" si="99"/>
        <v>1200</v>
      </c>
      <c r="AP24" s="81">
        <f t="shared" si="99"/>
        <v>152.46681000000001</v>
      </c>
      <c r="AQ24" s="82">
        <f>AP24/AO24*100</f>
        <v>12.705567500000001</v>
      </c>
      <c r="AR24" s="81">
        <f t="shared" si="99"/>
        <v>0</v>
      </c>
      <c r="AS24" s="81">
        <f t="shared" si="99"/>
        <v>0</v>
      </c>
      <c r="AT24" s="81">
        <f t="shared" si="99"/>
        <v>0</v>
      </c>
      <c r="AU24" s="81">
        <f t="shared" si="99"/>
        <v>0</v>
      </c>
      <c r="AV24" s="81">
        <f t="shared" si="99"/>
        <v>0</v>
      </c>
      <c r="AW24" s="81">
        <f t="shared" si="99"/>
        <v>0</v>
      </c>
      <c r="AX24" s="81">
        <f t="shared" si="99"/>
        <v>0</v>
      </c>
      <c r="AY24" s="81">
        <f t="shared" si="99"/>
        <v>0</v>
      </c>
      <c r="AZ24" s="81">
        <f t="shared" ref="AZ24:BF24" si="100">AZ25+AZ26+AZ27+AZ28</f>
        <v>0</v>
      </c>
      <c r="BA24" s="81">
        <f t="shared" si="100"/>
        <v>0</v>
      </c>
      <c r="BB24" s="81">
        <f t="shared" si="100"/>
        <v>0</v>
      </c>
      <c r="BC24" s="81">
        <f t="shared" si="100"/>
        <v>0</v>
      </c>
      <c r="BD24" s="81">
        <f t="shared" si="100"/>
        <v>0</v>
      </c>
      <c r="BE24" s="81">
        <f t="shared" si="100"/>
        <v>0</v>
      </c>
      <c r="BF24" s="81">
        <f t="shared" si="100"/>
        <v>0</v>
      </c>
      <c r="BG24" s="81">
        <f>SUM(BG25:BG32)</f>
        <v>2908.6999999999994</v>
      </c>
      <c r="BH24" s="81">
        <f>SUM(BH25:BH32)</f>
        <v>0</v>
      </c>
      <c r="BI24" s="82">
        <f t="shared" ref="BI24:BI25" si="101">BH24/BG24*100</f>
        <v>0</v>
      </c>
      <c r="BJ24" s="81"/>
      <c r="BK24" s="81">
        <f>SUM(BK25:BK32)</f>
        <v>0</v>
      </c>
      <c r="BL24" s="82"/>
      <c r="BM24" s="81">
        <f t="shared" ref="BM24:BO24" si="102">BM25+BM26+BM27+BM28</f>
        <v>0</v>
      </c>
      <c r="BN24" s="81">
        <f t="shared" si="102"/>
        <v>0</v>
      </c>
      <c r="BO24" s="81">
        <f t="shared" si="102"/>
        <v>0</v>
      </c>
      <c r="BP24" s="81">
        <f>SUM(BP25:BP32)</f>
        <v>0</v>
      </c>
      <c r="BQ24" s="81">
        <f>SUM(BQ25:BQ32)</f>
        <v>0</v>
      </c>
      <c r="BR24" s="82"/>
      <c r="BS24" s="81">
        <f>SUM(BS25:BS32)</f>
        <v>0</v>
      </c>
      <c r="BT24" s="81">
        <f>SUM(BT25:BT32)</f>
        <v>0</v>
      </c>
      <c r="BU24" s="82"/>
      <c r="BV24" s="81">
        <f>SUM(BV25:BV32)</f>
        <v>0</v>
      </c>
      <c r="BW24" s="81">
        <f>SUM(BW25:BW32)</f>
        <v>0</v>
      </c>
      <c r="BX24" s="82"/>
      <c r="BY24" s="81">
        <f>SUM(BY25:BY32)</f>
        <v>0</v>
      </c>
      <c r="BZ24" s="81">
        <f>SUM(BZ25:BZ32)</f>
        <v>0</v>
      </c>
      <c r="CA24" s="82"/>
      <c r="CB24" s="81">
        <f>SUM(CB25:CB32)</f>
        <v>0</v>
      </c>
      <c r="CC24" s="81">
        <f>SUM(CC25:CC32)</f>
        <v>0</v>
      </c>
      <c r="CD24" s="82"/>
      <c r="CE24" s="81">
        <f>SUM(CE25:CE32)</f>
        <v>700</v>
      </c>
      <c r="CF24" s="81">
        <f>SUM(CF25:CF32)</f>
        <v>700</v>
      </c>
      <c r="CG24" s="82">
        <f t="shared" si="97"/>
        <v>100</v>
      </c>
      <c r="CH24" s="81">
        <f>SUM(CH25:CH32)</f>
        <v>0</v>
      </c>
      <c r="CI24" s="81">
        <f>SUM(CI25:CI32)</f>
        <v>0</v>
      </c>
      <c r="CJ24" s="82"/>
      <c r="CK24" s="81">
        <f>SUM(CK25:CK32)</f>
        <v>0</v>
      </c>
      <c r="CL24" s="81">
        <f>SUM(CL25:CL32)</f>
        <v>0</v>
      </c>
      <c r="CM24" s="82"/>
      <c r="CN24" s="81">
        <f>SUM(CN25:CN32)</f>
        <v>0</v>
      </c>
      <c r="CO24" s="81">
        <f>SUM(CO25:CO32)</f>
        <v>0</v>
      </c>
      <c r="CP24" s="82"/>
      <c r="CQ24" s="81">
        <f>SUM(CQ25:CQ32)</f>
        <v>0</v>
      </c>
      <c r="CR24" s="81">
        <f>SUM(CR25:CR32)</f>
        <v>0</v>
      </c>
      <c r="CS24" s="82"/>
      <c r="CT24" s="81">
        <f>SUM(CT25:CT32)</f>
        <v>0</v>
      </c>
      <c r="CU24" s="81">
        <f>SUM(CU25:CU32)</f>
        <v>0</v>
      </c>
      <c r="CV24" s="82"/>
      <c r="CW24" s="81">
        <f>SUM(CW25:CW32)</f>
        <v>0</v>
      </c>
      <c r="CX24" s="81">
        <f>SUM(CX25:CX32)</f>
        <v>0</v>
      </c>
      <c r="CY24" s="82"/>
      <c r="CZ24" s="81">
        <f>SUM(CZ25:CZ32)</f>
        <v>0</v>
      </c>
      <c r="DA24" s="81">
        <f>SUM(DA25:DA32)</f>
        <v>0</v>
      </c>
      <c r="DB24" s="82"/>
      <c r="DC24" s="81">
        <f>SUM(DC25:DC32)</f>
        <v>0</v>
      </c>
      <c r="DD24" s="81">
        <f>SUM(DD25:DD32)</f>
        <v>0</v>
      </c>
      <c r="DE24" s="82"/>
      <c r="DF24" s="81">
        <f>SUM(DF25:DF32)</f>
        <v>0</v>
      </c>
      <c r="DG24" s="81">
        <f>SUM(DG25:DG32)</f>
        <v>0</v>
      </c>
      <c r="DH24" s="82"/>
      <c r="DI24" s="81">
        <f>SUM(DI25:DI32)</f>
        <v>0</v>
      </c>
      <c r="DJ24" s="81">
        <f>SUM(DJ25:DJ32)</f>
        <v>0</v>
      </c>
      <c r="DK24" s="82"/>
      <c r="DL24" s="81">
        <f>SUM(DL25:DL32)</f>
        <v>0</v>
      </c>
      <c r="DM24" s="81">
        <f>SUM(DM25:DM32)</f>
        <v>0</v>
      </c>
      <c r="DN24" s="82"/>
      <c r="DO24" s="81">
        <f>SUM(DO25:DO32)</f>
        <v>2853.3924000000002</v>
      </c>
      <c r="DP24" s="81">
        <f>SUM(DP25:DP32)</f>
        <v>2853.3924000000002</v>
      </c>
      <c r="DQ24" s="82">
        <f t="shared" ref="DQ24:DQ25" si="103">DP24/DO24*100</f>
        <v>100</v>
      </c>
      <c r="DR24" s="81">
        <f>SUM(DR25:DR32)</f>
        <v>0</v>
      </c>
      <c r="DS24" s="81">
        <f>SUM(DS25:DS32)</f>
        <v>0</v>
      </c>
      <c r="DT24" s="82"/>
      <c r="DU24" s="81">
        <f>SUM(DU25:DU32)</f>
        <v>0</v>
      </c>
      <c r="DV24" s="81">
        <f>SUM(DV25:DV32)</f>
        <v>0</v>
      </c>
      <c r="DW24" s="82"/>
      <c r="DX24" s="81">
        <f>SUM(DX25:DX32)</f>
        <v>0</v>
      </c>
      <c r="DY24" s="81">
        <f>SUM(DY25:DY32)</f>
        <v>0</v>
      </c>
      <c r="DZ24" s="82"/>
    </row>
    <row r="25" spans="1:130" s="12" customFormat="1" ht="31.5" x14ac:dyDescent="0.25">
      <c r="A25" s="60" t="s">
        <v>312</v>
      </c>
      <c r="B25" s="14">
        <f t="shared" si="91"/>
        <v>9108.6</v>
      </c>
      <c r="C25" s="14">
        <f t="shared" si="92"/>
        <v>5604.8001800000002</v>
      </c>
      <c r="D25" s="15">
        <f t="shared" si="82"/>
        <v>61.533058647871243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4"/>
      <c r="W25" s="15"/>
      <c r="X25" s="15"/>
      <c r="Y25" s="14"/>
      <c r="Z25" s="15">
        <v>715.5</v>
      </c>
      <c r="AA25" s="15">
        <v>201.33337</v>
      </c>
      <c r="AB25" s="14">
        <f t="shared" ref="AB25:AB385" si="104">AA25/Z25*100</f>
        <v>28.138835779175402</v>
      </c>
      <c r="AC25" s="15"/>
      <c r="AD25" s="15"/>
      <c r="AE25" s="14"/>
      <c r="AF25" s="15"/>
      <c r="AG25" s="15"/>
      <c r="AH25" s="14"/>
      <c r="AI25" s="15"/>
      <c r="AJ25" s="15"/>
      <c r="AK25" s="14"/>
      <c r="AL25" s="14">
        <v>4551</v>
      </c>
      <c r="AM25" s="14">
        <v>4551</v>
      </c>
      <c r="AN25" s="14">
        <f t="shared" si="98"/>
        <v>100</v>
      </c>
      <c r="AO25" s="15">
        <v>1200</v>
      </c>
      <c r="AP25" s="15">
        <v>152.46681000000001</v>
      </c>
      <c r="AQ25" s="14">
        <f>AP25/AO25*100</f>
        <v>12.705567500000001</v>
      </c>
      <c r="AR25" s="15"/>
      <c r="AS25" s="15"/>
      <c r="AT25" s="14"/>
      <c r="AU25" s="15"/>
      <c r="AV25" s="15"/>
      <c r="AW25" s="14"/>
      <c r="AX25" s="15"/>
      <c r="AY25" s="15"/>
      <c r="AZ25" s="14"/>
      <c r="BA25" s="15"/>
      <c r="BB25" s="15"/>
      <c r="BC25" s="14"/>
      <c r="BD25" s="15"/>
      <c r="BE25" s="15"/>
      <c r="BF25" s="14"/>
      <c r="BG25" s="50">
        <v>1942.1</v>
      </c>
      <c r="BH25" s="15"/>
      <c r="BI25" s="14">
        <f t="shared" si="101"/>
        <v>0</v>
      </c>
      <c r="BJ25" s="50"/>
      <c r="BK25" s="15"/>
      <c r="BL25" s="14"/>
      <c r="BM25" s="15"/>
      <c r="BN25" s="15"/>
      <c r="BO25" s="14"/>
      <c r="BP25" s="50"/>
      <c r="BQ25" s="15"/>
      <c r="BR25" s="14"/>
      <c r="BS25" s="50"/>
      <c r="BT25" s="15"/>
      <c r="BU25" s="14"/>
      <c r="BV25" s="50"/>
      <c r="BW25" s="15"/>
      <c r="BX25" s="14"/>
      <c r="BY25" s="50"/>
      <c r="BZ25" s="15"/>
      <c r="CA25" s="14"/>
      <c r="CB25" s="50"/>
      <c r="CC25" s="15"/>
      <c r="CD25" s="14"/>
      <c r="CE25" s="14">
        <v>700</v>
      </c>
      <c r="CF25" s="14">
        <v>700</v>
      </c>
      <c r="CG25" s="14">
        <f t="shared" si="97"/>
        <v>100</v>
      </c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</row>
    <row r="26" spans="1:130" s="12" customFormat="1" ht="15.75" x14ac:dyDescent="0.25">
      <c r="A26" s="60" t="s">
        <v>314</v>
      </c>
      <c r="B26" s="14">
        <f t="shared" si="91"/>
        <v>2853.3924000000002</v>
      </c>
      <c r="C26" s="14">
        <f t="shared" si="92"/>
        <v>2853.3924000000002</v>
      </c>
      <c r="D26" s="50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15"/>
      <c r="AB26" s="81"/>
      <c r="AC26" s="50"/>
      <c r="AD26" s="50"/>
      <c r="AE26" s="50"/>
      <c r="AF26" s="81"/>
      <c r="AG26" s="81"/>
      <c r="AH26" s="81"/>
      <c r="AI26" s="81"/>
      <c r="AJ26" s="81"/>
      <c r="AK26" s="14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50"/>
      <c r="BH26" s="15"/>
      <c r="BI26" s="81"/>
      <c r="BJ26" s="50"/>
      <c r="BK26" s="15"/>
      <c r="BL26" s="81"/>
      <c r="BM26" s="81"/>
      <c r="BN26" s="81"/>
      <c r="BO26" s="81"/>
      <c r="BP26" s="50"/>
      <c r="BQ26" s="15"/>
      <c r="BR26" s="81"/>
      <c r="BS26" s="50"/>
      <c r="BT26" s="15"/>
      <c r="BU26" s="81"/>
      <c r="BV26" s="50"/>
      <c r="BW26" s="15"/>
      <c r="BX26" s="81"/>
      <c r="BY26" s="50"/>
      <c r="BZ26" s="15"/>
      <c r="CA26" s="81"/>
      <c r="CB26" s="50"/>
      <c r="CC26" s="15"/>
      <c r="CD26" s="81"/>
      <c r="CE26" s="50"/>
      <c r="CF26" s="15"/>
      <c r="CG26" s="14"/>
      <c r="CH26" s="50"/>
      <c r="CI26" s="15"/>
      <c r="CJ26" s="14"/>
      <c r="CK26" s="50"/>
      <c r="CL26" s="15"/>
      <c r="CM26" s="14"/>
      <c r="CN26" s="50"/>
      <c r="CO26" s="15"/>
      <c r="CP26" s="14"/>
      <c r="CQ26" s="50"/>
      <c r="CR26" s="15"/>
      <c r="CS26" s="14"/>
      <c r="CT26" s="50"/>
      <c r="CU26" s="15"/>
      <c r="CV26" s="14"/>
      <c r="CW26" s="50"/>
      <c r="CX26" s="15"/>
      <c r="CY26" s="14"/>
      <c r="CZ26" s="50"/>
      <c r="DA26" s="15"/>
      <c r="DB26" s="14"/>
      <c r="DC26" s="50"/>
      <c r="DD26" s="15"/>
      <c r="DE26" s="14"/>
      <c r="DF26" s="50"/>
      <c r="DG26" s="15"/>
      <c r="DH26" s="14"/>
      <c r="DI26" s="50"/>
      <c r="DJ26" s="15"/>
      <c r="DK26" s="14"/>
      <c r="DL26" s="50"/>
      <c r="DM26" s="15"/>
      <c r="DN26" s="14"/>
      <c r="DO26" s="50">
        <v>2853.3924000000002</v>
      </c>
      <c r="DP26" s="50">
        <v>2853.3924000000002</v>
      </c>
      <c r="DQ26" s="14">
        <f>DP26/DO26*100</f>
        <v>100</v>
      </c>
      <c r="DR26" s="50"/>
      <c r="DS26" s="15"/>
      <c r="DT26" s="14"/>
      <c r="DU26" s="50"/>
      <c r="DV26" s="15"/>
      <c r="DW26" s="14"/>
      <c r="DX26" s="50"/>
      <c r="DY26" s="15"/>
      <c r="DZ26" s="14"/>
    </row>
    <row r="27" spans="1:130" s="12" customFormat="1" ht="15.75" x14ac:dyDescent="0.25">
      <c r="A27" s="60" t="s">
        <v>315</v>
      </c>
      <c r="B27" s="14">
        <f t="shared" si="91"/>
        <v>161.1</v>
      </c>
      <c r="C27" s="14">
        <f t="shared" si="92"/>
        <v>0</v>
      </c>
      <c r="D27" s="50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15"/>
      <c r="AB27" s="81"/>
      <c r="AC27" s="15"/>
      <c r="AD27" s="15"/>
      <c r="AE27" s="15"/>
      <c r="AF27" s="81"/>
      <c r="AG27" s="81"/>
      <c r="AH27" s="81"/>
      <c r="AI27" s="81"/>
      <c r="AJ27" s="81"/>
      <c r="AK27" s="14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50">
        <v>161.1</v>
      </c>
      <c r="BH27" s="15"/>
      <c r="BI27" s="81"/>
      <c r="BJ27" s="50"/>
      <c r="BK27" s="15"/>
      <c r="BL27" s="81"/>
      <c r="BM27" s="81"/>
      <c r="BN27" s="81"/>
      <c r="BO27" s="81"/>
      <c r="BP27" s="50"/>
      <c r="BQ27" s="15"/>
      <c r="BR27" s="81"/>
      <c r="BS27" s="50"/>
      <c r="BT27" s="15"/>
      <c r="BU27" s="81"/>
      <c r="BV27" s="50"/>
      <c r="BW27" s="15"/>
      <c r="BX27" s="81"/>
      <c r="BY27" s="50"/>
      <c r="BZ27" s="15"/>
      <c r="CA27" s="81"/>
      <c r="CB27" s="50"/>
      <c r="CC27" s="15"/>
      <c r="CD27" s="81"/>
      <c r="CE27" s="50"/>
      <c r="CF27" s="15"/>
      <c r="CG27" s="14"/>
      <c r="CH27" s="50"/>
      <c r="CI27" s="15"/>
      <c r="CJ27" s="14"/>
      <c r="CK27" s="50"/>
      <c r="CL27" s="15"/>
      <c r="CM27" s="14"/>
      <c r="CN27" s="50"/>
      <c r="CO27" s="15"/>
      <c r="CP27" s="14"/>
      <c r="CQ27" s="50"/>
      <c r="CR27" s="15"/>
      <c r="CS27" s="14"/>
      <c r="CT27" s="50"/>
      <c r="CU27" s="15"/>
      <c r="CV27" s="14"/>
      <c r="CW27" s="50"/>
      <c r="CX27" s="15"/>
      <c r="CY27" s="14"/>
      <c r="CZ27" s="50"/>
      <c r="DA27" s="15"/>
      <c r="DB27" s="14"/>
      <c r="DC27" s="50"/>
      <c r="DD27" s="15"/>
      <c r="DE27" s="14"/>
      <c r="DF27" s="50"/>
      <c r="DG27" s="15"/>
      <c r="DH27" s="14"/>
      <c r="DI27" s="50"/>
      <c r="DJ27" s="15"/>
      <c r="DK27" s="14"/>
      <c r="DL27" s="50"/>
      <c r="DM27" s="15"/>
      <c r="DN27" s="14"/>
      <c r="DO27" s="50"/>
      <c r="DP27" s="15"/>
      <c r="DQ27" s="14"/>
      <c r="DR27" s="50"/>
      <c r="DS27" s="15"/>
      <c r="DT27" s="14"/>
      <c r="DU27" s="50"/>
      <c r="DV27" s="15"/>
      <c r="DW27" s="14"/>
      <c r="DX27" s="50"/>
      <c r="DY27" s="15"/>
      <c r="DZ27" s="14"/>
    </row>
    <row r="28" spans="1:130" s="12" customFormat="1" ht="15.75" x14ac:dyDescent="0.25">
      <c r="A28" s="60" t="s">
        <v>316</v>
      </c>
      <c r="B28" s="14">
        <f t="shared" si="91"/>
        <v>161.1</v>
      </c>
      <c r="C28" s="14">
        <f t="shared" si="92"/>
        <v>0</v>
      </c>
      <c r="D28" s="50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15"/>
      <c r="AB28" s="81"/>
      <c r="AC28" s="15"/>
      <c r="AD28" s="15"/>
      <c r="AE28" s="15"/>
      <c r="AF28" s="81"/>
      <c r="AG28" s="81"/>
      <c r="AH28" s="81"/>
      <c r="AI28" s="81"/>
      <c r="AJ28" s="81"/>
      <c r="AK28" s="14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50">
        <v>161.1</v>
      </c>
      <c r="BH28" s="15"/>
      <c r="BI28" s="81"/>
      <c r="BJ28" s="50"/>
      <c r="BK28" s="15"/>
      <c r="BL28" s="81"/>
      <c r="BM28" s="81"/>
      <c r="BN28" s="81"/>
      <c r="BO28" s="81"/>
      <c r="BP28" s="50"/>
      <c r="BQ28" s="15"/>
      <c r="BR28" s="81"/>
      <c r="BS28" s="50"/>
      <c r="BT28" s="15"/>
      <c r="BU28" s="81"/>
      <c r="BV28" s="50"/>
      <c r="BW28" s="15"/>
      <c r="BX28" s="81"/>
      <c r="BY28" s="50"/>
      <c r="BZ28" s="15"/>
      <c r="CA28" s="81"/>
      <c r="CB28" s="50"/>
      <c r="CC28" s="15"/>
      <c r="CD28" s="81"/>
      <c r="CE28" s="50"/>
      <c r="CF28" s="15"/>
      <c r="CG28" s="14"/>
      <c r="CH28" s="50"/>
      <c r="CI28" s="15"/>
      <c r="CJ28" s="14"/>
      <c r="CK28" s="50"/>
      <c r="CL28" s="15"/>
      <c r="CM28" s="14"/>
      <c r="CN28" s="50"/>
      <c r="CO28" s="15"/>
      <c r="CP28" s="14"/>
      <c r="CQ28" s="50"/>
      <c r="CR28" s="15"/>
      <c r="CS28" s="14"/>
      <c r="CT28" s="50"/>
      <c r="CU28" s="15"/>
      <c r="CV28" s="14"/>
      <c r="CW28" s="50"/>
      <c r="CX28" s="15"/>
      <c r="CY28" s="14"/>
      <c r="CZ28" s="50"/>
      <c r="DA28" s="15"/>
      <c r="DB28" s="14"/>
      <c r="DC28" s="50"/>
      <c r="DD28" s="15"/>
      <c r="DE28" s="14"/>
      <c r="DF28" s="50"/>
      <c r="DG28" s="15"/>
      <c r="DH28" s="14"/>
      <c r="DI28" s="50"/>
      <c r="DJ28" s="15"/>
      <c r="DK28" s="14"/>
      <c r="DL28" s="50"/>
      <c r="DM28" s="15"/>
      <c r="DN28" s="14"/>
      <c r="DO28" s="50"/>
      <c r="DP28" s="15"/>
      <c r="DQ28" s="14"/>
      <c r="DR28" s="50"/>
      <c r="DS28" s="15"/>
      <c r="DT28" s="14"/>
      <c r="DU28" s="50"/>
      <c r="DV28" s="15"/>
      <c r="DW28" s="14"/>
      <c r="DX28" s="50"/>
      <c r="DY28" s="15"/>
      <c r="DZ28" s="14"/>
    </row>
    <row r="29" spans="1:130" s="12" customFormat="1" ht="15.75" x14ac:dyDescent="0.25">
      <c r="A29" s="60" t="s">
        <v>494</v>
      </c>
      <c r="B29" s="14">
        <f t="shared" si="91"/>
        <v>161.1</v>
      </c>
      <c r="C29" s="14">
        <f t="shared" si="92"/>
        <v>0</v>
      </c>
      <c r="D29" s="50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15"/>
      <c r="AB29" s="81"/>
      <c r="AC29" s="15"/>
      <c r="AD29" s="15"/>
      <c r="AE29" s="15"/>
      <c r="AF29" s="81"/>
      <c r="AG29" s="81"/>
      <c r="AH29" s="81"/>
      <c r="AI29" s="81"/>
      <c r="AJ29" s="81"/>
      <c r="AK29" s="14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50">
        <v>161.1</v>
      </c>
      <c r="BH29" s="15"/>
      <c r="BI29" s="81"/>
      <c r="BJ29" s="50"/>
      <c r="BK29" s="15"/>
      <c r="BL29" s="81"/>
      <c r="BM29" s="81"/>
      <c r="BN29" s="81"/>
      <c r="BO29" s="81"/>
      <c r="BP29" s="50"/>
      <c r="BQ29" s="15"/>
      <c r="BR29" s="81"/>
      <c r="BS29" s="50"/>
      <c r="BT29" s="15"/>
      <c r="BU29" s="81"/>
      <c r="BV29" s="50"/>
      <c r="BW29" s="15"/>
      <c r="BX29" s="81"/>
      <c r="BY29" s="50"/>
      <c r="BZ29" s="15"/>
      <c r="CA29" s="81"/>
      <c r="CB29" s="50"/>
      <c r="CC29" s="15"/>
      <c r="CD29" s="81"/>
      <c r="CE29" s="50"/>
      <c r="CF29" s="15"/>
      <c r="CG29" s="14"/>
      <c r="CH29" s="50"/>
      <c r="CI29" s="15"/>
      <c r="CJ29" s="14"/>
      <c r="CK29" s="50"/>
      <c r="CL29" s="15"/>
      <c r="CM29" s="14"/>
      <c r="CN29" s="50"/>
      <c r="CO29" s="15"/>
      <c r="CP29" s="14"/>
      <c r="CQ29" s="50"/>
      <c r="CR29" s="15"/>
      <c r="CS29" s="14"/>
      <c r="CT29" s="50"/>
      <c r="CU29" s="15"/>
      <c r="CV29" s="14"/>
      <c r="CW29" s="50"/>
      <c r="CX29" s="15"/>
      <c r="CY29" s="14"/>
      <c r="CZ29" s="50"/>
      <c r="DA29" s="15"/>
      <c r="DB29" s="14"/>
      <c r="DC29" s="50"/>
      <c r="DD29" s="15"/>
      <c r="DE29" s="14"/>
      <c r="DF29" s="50"/>
      <c r="DG29" s="15"/>
      <c r="DH29" s="14"/>
      <c r="DI29" s="50"/>
      <c r="DJ29" s="15"/>
      <c r="DK29" s="14"/>
      <c r="DL29" s="50"/>
      <c r="DM29" s="15"/>
      <c r="DN29" s="14"/>
      <c r="DO29" s="50"/>
      <c r="DP29" s="15"/>
      <c r="DQ29" s="14"/>
      <c r="DR29" s="50"/>
      <c r="DS29" s="15"/>
      <c r="DT29" s="14"/>
      <c r="DU29" s="50"/>
      <c r="DV29" s="15"/>
      <c r="DW29" s="14"/>
      <c r="DX29" s="50"/>
      <c r="DY29" s="15"/>
      <c r="DZ29" s="14"/>
    </row>
    <row r="30" spans="1:130" s="12" customFormat="1" ht="15.75" x14ac:dyDescent="0.25">
      <c r="A30" s="60" t="s">
        <v>493</v>
      </c>
      <c r="B30" s="14">
        <f t="shared" si="91"/>
        <v>161.1</v>
      </c>
      <c r="C30" s="14">
        <f t="shared" si="92"/>
        <v>0</v>
      </c>
      <c r="D30" s="50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15"/>
      <c r="AB30" s="81"/>
      <c r="AC30" s="15"/>
      <c r="AD30" s="15"/>
      <c r="AE30" s="15"/>
      <c r="AF30" s="81"/>
      <c r="AG30" s="81"/>
      <c r="AH30" s="81"/>
      <c r="AI30" s="81"/>
      <c r="AJ30" s="81"/>
      <c r="AK30" s="14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50">
        <v>161.1</v>
      </c>
      <c r="BH30" s="15"/>
      <c r="BI30" s="81"/>
      <c r="BJ30" s="50"/>
      <c r="BK30" s="15"/>
      <c r="BL30" s="81"/>
      <c r="BM30" s="81"/>
      <c r="BN30" s="81"/>
      <c r="BO30" s="81"/>
      <c r="BP30" s="50"/>
      <c r="BQ30" s="15"/>
      <c r="BR30" s="81"/>
      <c r="BS30" s="50"/>
      <c r="BT30" s="15"/>
      <c r="BU30" s="81"/>
      <c r="BV30" s="50"/>
      <c r="BW30" s="15"/>
      <c r="BX30" s="81"/>
      <c r="BY30" s="50"/>
      <c r="BZ30" s="15"/>
      <c r="CA30" s="81"/>
      <c r="CB30" s="50"/>
      <c r="CC30" s="15"/>
      <c r="CD30" s="81"/>
      <c r="CE30" s="50"/>
      <c r="CF30" s="15"/>
      <c r="CG30" s="14"/>
      <c r="CH30" s="50"/>
      <c r="CI30" s="15"/>
      <c r="CJ30" s="14"/>
      <c r="CK30" s="50"/>
      <c r="CL30" s="15"/>
      <c r="CM30" s="14"/>
      <c r="CN30" s="50"/>
      <c r="CO30" s="15"/>
      <c r="CP30" s="14"/>
      <c r="CQ30" s="50"/>
      <c r="CR30" s="15"/>
      <c r="CS30" s="14"/>
      <c r="CT30" s="50"/>
      <c r="CU30" s="15"/>
      <c r="CV30" s="14"/>
      <c r="CW30" s="50"/>
      <c r="CX30" s="15"/>
      <c r="CY30" s="14"/>
      <c r="CZ30" s="50"/>
      <c r="DA30" s="15"/>
      <c r="DB30" s="14"/>
      <c r="DC30" s="50"/>
      <c r="DD30" s="15"/>
      <c r="DE30" s="14"/>
      <c r="DF30" s="50"/>
      <c r="DG30" s="15"/>
      <c r="DH30" s="14"/>
      <c r="DI30" s="50"/>
      <c r="DJ30" s="15"/>
      <c r="DK30" s="14"/>
      <c r="DL30" s="50"/>
      <c r="DM30" s="15"/>
      <c r="DN30" s="14"/>
      <c r="DO30" s="50"/>
      <c r="DP30" s="15"/>
      <c r="DQ30" s="14"/>
      <c r="DR30" s="50"/>
      <c r="DS30" s="15"/>
      <c r="DT30" s="14"/>
      <c r="DU30" s="50"/>
      <c r="DV30" s="15"/>
      <c r="DW30" s="14"/>
      <c r="DX30" s="50"/>
      <c r="DY30" s="15"/>
      <c r="DZ30" s="14"/>
    </row>
    <row r="31" spans="1:130" s="12" customFormat="1" ht="15.75" x14ac:dyDescent="0.25">
      <c r="A31" s="60" t="s">
        <v>496</v>
      </c>
      <c r="B31" s="14">
        <f t="shared" si="91"/>
        <v>161.1</v>
      </c>
      <c r="C31" s="14">
        <f t="shared" si="92"/>
        <v>0</v>
      </c>
      <c r="D31" s="50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15"/>
      <c r="AB31" s="81"/>
      <c r="AC31" s="15"/>
      <c r="AD31" s="15"/>
      <c r="AE31" s="15"/>
      <c r="AF31" s="81"/>
      <c r="AG31" s="81"/>
      <c r="AH31" s="81"/>
      <c r="AI31" s="81"/>
      <c r="AJ31" s="81"/>
      <c r="AK31" s="14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50">
        <v>161.1</v>
      </c>
      <c r="BH31" s="15"/>
      <c r="BI31" s="81"/>
      <c r="BJ31" s="50"/>
      <c r="BK31" s="15"/>
      <c r="BL31" s="81"/>
      <c r="BM31" s="81"/>
      <c r="BN31" s="81"/>
      <c r="BO31" s="81"/>
      <c r="BP31" s="50"/>
      <c r="BQ31" s="15"/>
      <c r="BR31" s="81"/>
      <c r="BS31" s="50"/>
      <c r="BT31" s="15"/>
      <c r="BU31" s="81"/>
      <c r="BV31" s="50"/>
      <c r="BW31" s="15"/>
      <c r="BX31" s="81"/>
      <c r="BY31" s="50"/>
      <c r="BZ31" s="15"/>
      <c r="CA31" s="81"/>
      <c r="CB31" s="50"/>
      <c r="CC31" s="15"/>
      <c r="CD31" s="81"/>
      <c r="CE31" s="50"/>
      <c r="CF31" s="15"/>
      <c r="CG31" s="14"/>
      <c r="CH31" s="50"/>
      <c r="CI31" s="15"/>
      <c r="CJ31" s="14"/>
      <c r="CK31" s="50"/>
      <c r="CL31" s="15"/>
      <c r="CM31" s="14"/>
      <c r="CN31" s="50"/>
      <c r="CO31" s="15"/>
      <c r="CP31" s="14"/>
      <c r="CQ31" s="50"/>
      <c r="CR31" s="15"/>
      <c r="CS31" s="14"/>
      <c r="CT31" s="50"/>
      <c r="CU31" s="15"/>
      <c r="CV31" s="14"/>
      <c r="CW31" s="50"/>
      <c r="CX31" s="15"/>
      <c r="CY31" s="14"/>
      <c r="CZ31" s="50"/>
      <c r="DA31" s="15"/>
      <c r="DB31" s="14"/>
      <c r="DC31" s="50"/>
      <c r="DD31" s="15"/>
      <c r="DE31" s="14"/>
      <c r="DF31" s="50"/>
      <c r="DG31" s="15"/>
      <c r="DH31" s="14"/>
      <c r="DI31" s="50"/>
      <c r="DJ31" s="15"/>
      <c r="DK31" s="14"/>
      <c r="DL31" s="50"/>
      <c r="DM31" s="15"/>
      <c r="DN31" s="14"/>
      <c r="DO31" s="50"/>
      <c r="DP31" s="15"/>
      <c r="DQ31" s="14"/>
      <c r="DR31" s="50"/>
      <c r="DS31" s="15"/>
      <c r="DT31" s="14"/>
      <c r="DU31" s="50"/>
      <c r="DV31" s="15"/>
      <c r="DW31" s="14"/>
      <c r="DX31" s="50"/>
      <c r="DY31" s="15"/>
      <c r="DZ31" s="14"/>
    </row>
    <row r="32" spans="1:130" s="12" customFormat="1" ht="15.75" x14ac:dyDescent="0.25">
      <c r="A32" s="60" t="s">
        <v>492</v>
      </c>
      <c r="B32" s="14">
        <f t="shared" si="91"/>
        <v>161.1</v>
      </c>
      <c r="C32" s="14">
        <f t="shared" si="92"/>
        <v>0</v>
      </c>
      <c r="D32" s="50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15"/>
      <c r="AB32" s="81"/>
      <c r="AC32" s="15"/>
      <c r="AD32" s="15"/>
      <c r="AE32" s="15"/>
      <c r="AF32" s="81"/>
      <c r="AG32" s="81"/>
      <c r="AH32" s="81"/>
      <c r="AI32" s="81"/>
      <c r="AJ32" s="81"/>
      <c r="AK32" s="14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50">
        <v>161.1</v>
      </c>
      <c r="BH32" s="15"/>
      <c r="BI32" s="81"/>
      <c r="BJ32" s="50"/>
      <c r="BK32" s="15"/>
      <c r="BL32" s="81"/>
      <c r="BM32" s="81"/>
      <c r="BN32" s="81"/>
      <c r="BO32" s="81"/>
      <c r="BP32" s="50"/>
      <c r="BQ32" s="15"/>
      <c r="BR32" s="81"/>
      <c r="BS32" s="50"/>
      <c r="BT32" s="15"/>
      <c r="BU32" s="81"/>
      <c r="BV32" s="50"/>
      <c r="BW32" s="15"/>
      <c r="BX32" s="81"/>
      <c r="BY32" s="50"/>
      <c r="BZ32" s="15"/>
      <c r="CA32" s="81"/>
      <c r="CB32" s="50"/>
      <c r="CC32" s="15"/>
      <c r="CD32" s="81"/>
      <c r="CE32" s="50"/>
      <c r="CF32" s="15"/>
      <c r="CG32" s="14"/>
      <c r="CH32" s="50"/>
      <c r="CI32" s="15"/>
      <c r="CJ32" s="14"/>
      <c r="CK32" s="50"/>
      <c r="CL32" s="15"/>
      <c r="CM32" s="14"/>
      <c r="CN32" s="50"/>
      <c r="CO32" s="15"/>
      <c r="CP32" s="14"/>
      <c r="CQ32" s="50"/>
      <c r="CR32" s="15"/>
      <c r="CS32" s="14"/>
      <c r="CT32" s="50"/>
      <c r="CU32" s="15"/>
      <c r="CV32" s="14"/>
      <c r="CW32" s="50"/>
      <c r="CX32" s="15"/>
      <c r="CY32" s="14"/>
      <c r="CZ32" s="50"/>
      <c r="DA32" s="15"/>
      <c r="DB32" s="14"/>
      <c r="DC32" s="50"/>
      <c r="DD32" s="15"/>
      <c r="DE32" s="14"/>
      <c r="DF32" s="50"/>
      <c r="DG32" s="15"/>
      <c r="DH32" s="14"/>
      <c r="DI32" s="50"/>
      <c r="DJ32" s="15"/>
      <c r="DK32" s="14"/>
      <c r="DL32" s="50"/>
      <c r="DM32" s="15"/>
      <c r="DN32" s="14"/>
      <c r="DO32" s="50"/>
      <c r="DP32" s="15"/>
      <c r="DQ32" s="14"/>
      <c r="DR32" s="50"/>
      <c r="DS32" s="15"/>
      <c r="DT32" s="14"/>
      <c r="DU32" s="50"/>
      <c r="DV32" s="15"/>
      <c r="DW32" s="14"/>
      <c r="DX32" s="50"/>
      <c r="DY32" s="15"/>
      <c r="DZ32" s="14"/>
    </row>
    <row r="33" spans="1:130" s="28" customFormat="1" ht="31.5" x14ac:dyDescent="0.25">
      <c r="A33" s="203" t="s">
        <v>321</v>
      </c>
      <c r="B33" s="82">
        <f t="shared" si="91"/>
        <v>18288</v>
      </c>
      <c r="C33" s="82">
        <f t="shared" si="92"/>
        <v>4286.1657999999998</v>
      </c>
      <c r="D33" s="84">
        <f t="shared" si="82"/>
        <v>23.437039588801397</v>
      </c>
      <c r="E33" s="84">
        <f>E34+E36+E40</f>
        <v>0</v>
      </c>
      <c r="F33" s="84">
        <f t="shared" ref="F33:AY33" si="105">F34+F36+F40</f>
        <v>0</v>
      </c>
      <c r="G33" s="84">
        <f t="shared" si="105"/>
        <v>0</v>
      </c>
      <c r="H33" s="84">
        <f t="shared" si="105"/>
        <v>0</v>
      </c>
      <c r="I33" s="84">
        <f t="shared" si="105"/>
        <v>0</v>
      </c>
      <c r="J33" s="84">
        <f t="shared" si="105"/>
        <v>0</v>
      </c>
      <c r="K33" s="84">
        <f t="shared" si="105"/>
        <v>0</v>
      </c>
      <c r="L33" s="84">
        <f t="shared" si="105"/>
        <v>0</v>
      </c>
      <c r="M33" s="84">
        <f t="shared" si="105"/>
        <v>0</v>
      </c>
      <c r="N33" s="84">
        <f t="shared" si="105"/>
        <v>0</v>
      </c>
      <c r="O33" s="84">
        <f t="shared" si="105"/>
        <v>0</v>
      </c>
      <c r="P33" s="84">
        <f t="shared" si="105"/>
        <v>0</v>
      </c>
      <c r="Q33" s="84">
        <f t="shared" si="105"/>
        <v>0</v>
      </c>
      <c r="R33" s="84">
        <f t="shared" si="105"/>
        <v>0</v>
      </c>
      <c r="S33" s="84">
        <f t="shared" si="105"/>
        <v>0</v>
      </c>
      <c r="T33" s="84">
        <f t="shared" si="105"/>
        <v>0</v>
      </c>
      <c r="U33" s="84">
        <f t="shared" si="105"/>
        <v>0</v>
      </c>
      <c r="V33" s="84">
        <f t="shared" si="105"/>
        <v>0</v>
      </c>
      <c r="W33" s="84">
        <f t="shared" si="105"/>
        <v>0</v>
      </c>
      <c r="X33" s="84">
        <f t="shared" si="105"/>
        <v>0</v>
      </c>
      <c r="Y33" s="84">
        <f t="shared" si="105"/>
        <v>0</v>
      </c>
      <c r="Z33" s="84">
        <f t="shared" si="105"/>
        <v>600.79999999999995</v>
      </c>
      <c r="AA33" s="84">
        <f t="shared" si="105"/>
        <v>290.16579999999999</v>
      </c>
      <c r="AB33" s="82">
        <f t="shared" si="104"/>
        <v>48.296571238348868</v>
      </c>
      <c r="AC33" s="84">
        <f t="shared" si="105"/>
        <v>0</v>
      </c>
      <c r="AD33" s="84">
        <f t="shared" si="105"/>
        <v>0</v>
      </c>
      <c r="AE33" s="82"/>
      <c r="AF33" s="84">
        <f t="shared" si="105"/>
        <v>0</v>
      </c>
      <c r="AG33" s="84">
        <f t="shared" si="105"/>
        <v>0</v>
      </c>
      <c r="AH33" s="84">
        <f t="shared" si="105"/>
        <v>0</v>
      </c>
      <c r="AI33" s="84">
        <f>SUM(AI34:AI44)</f>
        <v>927</v>
      </c>
      <c r="AJ33" s="84">
        <f t="shared" ref="AJ33:AM33" si="106">SUM(AJ34:AJ44)</f>
        <v>927</v>
      </c>
      <c r="AK33" s="82">
        <f t="shared" ref="AK33:AK34" si="107">AJ33/AI33*100</f>
        <v>100</v>
      </c>
      <c r="AL33" s="84">
        <f t="shared" si="106"/>
        <v>2789</v>
      </c>
      <c r="AM33" s="84">
        <f t="shared" si="106"/>
        <v>2789</v>
      </c>
      <c r="AN33" s="84">
        <f t="shared" ref="AN33:AN34" si="108">AM33/AL33*100</f>
        <v>100</v>
      </c>
      <c r="AO33" s="84">
        <f t="shared" si="105"/>
        <v>1200</v>
      </c>
      <c r="AP33" s="84">
        <f t="shared" si="105"/>
        <v>0</v>
      </c>
      <c r="AQ33" s="84">
        <f t="shared" si="105"/>
        <v>0</v>
      </c>
      <c r="AR33" s="84">
        <f t="shared" si="105"/>
        <v>0</v>
      </c>
      <c r="AS33" s="84">
        <f t="shared" si="105"/>
        <v>0</v>
      </c>
      <c r="AT33" s="84">
        <f t="shared" si="105"/>
        <v>0</v>
      </c>
      <c r="AU33" s="84">
        <f t="shared" si="105"/>
        <v>0</v>
      </c>
      <c r="AV33" s="84">
        <f t="shared" si="105"/>
        <v>0</v>
      </c>
      <c r="AW33" s="84">
        <f t="shared" si="105"/>
        <v>0</v>
      </c>
      <c r="AX33" s="84">
        <f t="shared" si="105"/>
        <v>0</v>
      </c>
      <c r="AY33" s="84">
        <f t="shared" si="105"/>
        <v>0</v>
      </c>
      <c r="AZ33" s="84">
        <f t="shared" ref="AZ33:BF33" si="109">AZ34+AZ36+AZ40</f>
        <v>0</v>
      </c>
      <c r="BA33" s="84">
        <f t="shared" si="109"/>
        <v>0</v>
      </c>
      <c r="BB33" s="84">
        <f t="shared" si="109"/>
        <v>0</v>
      </c>
      <c r="BC33" s="84">
        <f t="shared" si="109"/>
        <v>0</v>
      </c>
      <c r="BD33" s="84">
        <f t="shared" si="109"/>
        <v>0</v>
      </c>
      <c r="BE33" s="84">
        <f t="shared" si="109"/>
        <v>0</v>
      </c>
      <c r="BF33" s="84">
        <f t="shared" si="109"/>
        <v>0</v>
      </c>
      <c r="BG33" s="84">
        <f>SUM(BG34:BG44)</f>
        <v>2491.2000000000003</v>
      </c>
      <c r="BH33" s="84">
        <f>SUM(BH34:BH44)</f>
        <v>0</v>
      </c>
      <c r="BI33" s="82">
        <f t="shared" ref="BI33:BI34" si="110">BH33/BG33*100</f>
        <v>0</v>
      </c>
      <c r="BJ33" s="84"/>
      <c r="BK33" s="84">
        <f>SUM(BK34:BK44)</f>
        <v>0</v>
      </c>
      <c r="BL33" s="82"/>
      <c r="BM33" s="84">
        <f t="shared" ref="BM33:BO33" si="111">BM34+BM36+BM40</f>
        <v>0</v>
      </c>
      <c r="BN33" s="84">
        <f t="shared" si="111"/>
        <v>0</v>
      </c>
      <c r="BO33" s="84">
        <f t="shared" si="111"/>
        <v>0</v>
      </c>
      <c r="BP33" s="84">
        <f>SUM(BP34:BP44)</f>
        <v>0</v>
      </c>
      <c r="BQ33" s="84">
        <f>SUM(BQ34:BQ44)</f>
        <v>0</v>
      </c>
      <c r="BR33" s="82"/>
      <c r="BS33" s="84">
        <f>SUM(BS34:BS44)</f>
        <v>0</v>
      </c>
      <c r="BT33" s="84">
        <f>SUM(BT34:BT44)</f>
        <v>0</v>
      </c>
      <c r="BU33" s="82"/>
      <c r="BV33" s="84">
        <f>SUM(BV34:BV44)</f>
        <v>0</v>
      </c>
      <c r="BW33" s="84">
        <f>SUM(BW34:BW44)</f>
        <v>0</v>
      </c>
      <c r="BX33" s="82"/>
      <c r="BY33" s="84">
        <f>SUM(BY34:BY44)</f>
        <v>0</v>
      </c>
      <c r="BZ33" s="84">
        <f>SUM(BZ34:BZ44)</f>
        <v>0</v>
      </c>
      <c r="CA33" s="82"/>
      <c r="CB33" s="84">
        <f>SUM(CB34:CB44)</f>
        <v>0</v>
      </c>
      <c r="CC33" s="84">
        <f>SUM(CC34:CC44)</f>
        <v>0</v>
      </c>
      <c r="CD33" s="82"/>
      <c r="CE33" s="84">
        <f>SUM(CE34:CE44)</f>
        <v>280</v>
      </c>
      <c r="CF33" s="84">
        <f>SUM(CF34:CF44)</f>
        <v>280</v>
      </c>
      <c r="CG33" s="82">
        <f t="shared" si="97"/>
        <v>100</v>
      </c>
      <c r="CH33" s="84">
        <f>SUM(CH34:CH44)</f>
        <v>0</v>
      </c>
      <c r="CI33" s="84">
        <f>SUM(CI34:CI44)</f>
        <v>0</v>
      </c>
      <c r="CJ33" s="82"/>
      <c r="CK33" s="84">
        <f>SUM(CK34:CK44)</f>
        <v>0</v>
      </c>
      <c r="CL33" s="84">
        <f>SUM(CL34:CL44)</f>
        <v>0</v>
      </c>
      <c r="CM33" s="82"/>
      <c r="CN33" s="84">
        <f>SUM(CN34:CN44)</f>
        <v>0</v>
      </c>
      <c r="CO33" s="84">
        <f>SUM(CO34:CO44)</f>
        <v>0</v>
      </c>
      <c r="CP33" s="82"/>
      <c r="CQ33" s="84">
        <f>SUM(CQ34:CQ44)</f>
        <v>0</v>
      </c>
      <c r="CR33" s="84">
        <f>SUM(CR34:CR44)</f>
        <v>0</v>
      </c>
      <c r="CS33" s="82"/>
      <c r="CT33" s="84">
        <f>SUM(CT34:CT44)</f>
        <v>0</v>
      </c>
      <c r="CU33" s="84">
        <f>SUM(CU34:CU44)</f>
        <v>0</v>
      </c>
      <c r="CV33" s="82"/>
      <c r="CW33" s="84">
        <f>SUM(CW34:CW44)</f>
        <v>0</v>
      </c>
      <c r="CX33" s="84">
        <f>SUM(CX34:CX44)</f>
        <v>0</v>
      </c>
      <c r="CY33" s="82"/>
      <c r="CZ33" s="84">
        <f>SUM(CZ34:CZ44)</f>
        <v>10000</v>
      </c>
      <c r="DA33" s="84">
        <f>SUM(DA34:DA44)</f>
        <v>0</v>
      </c>
      <c r="DB33" s="82"/>
      <c r="DC33" s="84">
        <f>SUM(DC34:DC44)</f>
        <v>0</v>
      </c>
      <c r="DD33" s="84">
        <f>SUM(DD34:DD44)</f>
        <v>0</v>
      </c>
      <c r="DE33" s="82"/>
      <c r="DF33" s="84">
        <f>SUM(DF34:DF44)</f>
        <v>0</v>
      </c>
      <c r="DG33" s="84">
        <f>SUM(DG34:DG44)</f>
        <v>0</v>
      </c>
      <c r="DH33" s="82"/>
      <c r="DI33" s="84">
        <f>SUM(DI34:DI44)</f>
        <v>0</v>
      </c>
      <c r="DJ33" s="84">
        <f>SUM(DJ34:DJ44)</f>
        <v>0</v>
      </c>
      <c r="DK33" s="82"/>
      <c r="DL33" s="84">
        <f>SUM(DL34:DL44)</f>
        <v>0</v>
      </c>
      <c r="DM33" s="84">
        <f>SUM(DM34:DM44)</f>
        <v>0</v>
      </c>
      <c r="DN33" s="82"/>
      <c r="DO33" s="84">
        <f>SUM(DO34:DO44)</f>
        <v>0</v>
      </c>
      <c r="DP33" s="84">
        <f>SUM(DP34:DP44)</f>
        <v>0</v>
      </c>
      <c r="DQ33" s="82"/>
      <c r="DR33" s="84">
        <f>SUM(DR34:DR44)</f>
        <v>0</v>
      </c>
      <c r="DS33" s="84">
        <f>SUM(DS34:DS44)</f>
        <v>0</v>
      </c>
      <c r="DT33" s="82"/>
      <c r="DU33" s="84">
        <f>SUM(DU34:DU44)</f>
        <v>0</v>
      </c>
      <c r="DV33" s="84">
        <f>SUM(DV34:DV44)</f>
        <v>0</v>
      </c>
      <c r="DW33" s="82"/>
      <c r="DX33" s="84">
        <f>SUM(DX34:DX44)</f>
        <v>0</v>
      </c>
      <c r="DY33" s="84">
        <f>SUM(DY34:DY44)</f>
        <v>0</v>
      </c>
      <c r="DZ33" s="82"/>
    </row>
    <row r="34" spans="1:130" s="12" customFormat="1" ht="31.5" customHeight="1" x14ac:dyDescent="0.25">
      <c r="A34" s="60" t="s">
        <v>320</v>
      </c>
      <c r="B34" s="14">
        <f t="shared" si="91"/>
        <v>6732.1</v>
      </c>
      <c r="C34" s="14">
        <f t="shared" si="92"/>
        <v>4286.1657999999998</v>
      </c>
      <c r="D34" s="15">
        <f t="shared" si="82"/>
        <v>63.667589607997499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4"/>
      <c r="W34" s="15"/>
      <c r="X34" s="15"/>
      <c r="Y34" s="14"/>
      <c r="Z34" s="15">
        <v>600.79999999999995</v>
      </c>
      <c r="AA34" s="15">
        <v>290.16579999999999</v>
      </c>
      <c r="AB34" s="14">
        <f t="shared" si="104"/>
        <v>48.296571238348868</v>
      </c>
      <c r="AC34" s="15"/>
      <c r="AD34" s="15"/>
      <c r="AE34" s="14"/>
      <c r="AF34" s="15"/>
      <c r="AG34" s="15"/>
      <c r="AH34" s="14"/>
      <c r="AI34" s="15">
        <v>927</v>
      </c>
      <c r="AJ34" s="15">
        <v>927</v>
      </c>
      <c r="AK34" s="14">
        <f t="shared" si="107"/>
        <v>100</v>
      </c>
      <c r="AL34" s="14">
        <v>2789</v>
      </c>
      <c r="AM34" s="14">
        <v>2789</v>
      </c>
      <c r="AN34" s="15">
        <f t="shared" si="108"/>
        <v>100</v>
      </c>
      <c r="AO34" s="15">
        <v>1200</v>
      </c>
      <c r="AP34" s="15"/>
      <c r="AQ34" s="14"/>
      <c r="AR34" s="15"/>
      <c r="AS34" s="15"/>
      <c r="AT34" s="14"/>
      <c r="AU34" s="15"/>
      <c r="AV34" s="15"/>
      <c r="AW34" s="14"/>
      <c r="AX34" s="15"/>
      <c r="AY34" s="15"/>
      <c r="AZ34" s="14"/>
      <c r="BA34" s="15"/>
      <c r="BB34" s="15"/>
      <c r="BC34" s="14"/>
      <c r="BD34" s="15"/>
      <c r="BE34" s="15"/>
      <c r="BF34" s="14"/>
      <c r="BG34" s="50">
        <v>935.3</v>
      </c>
      <c r="BH34" s="15"/>
      <c r="BI34" s="14">
        <f t="shared" si="110"/>
        <v>0</v>
      </c>
      <c r="BJ34" s="50"/>
      <c r="BK34" s="15"/>
      <c r="BL34" s="14"/>
      <c r="BM34" s="15"/>
      <c r="BN34" s="15"/>
      <c r="BO34" s="14"/>
      <c r="BP34" s="50"/>
      <c r="BQ34" s="15"/>
      <c r="BR34" s="14"/>
      <c r="BS34" s="50"/>
      <c r="BT34" s="15"/>
      <c r="BU34" s="14"/>
      <c r="BV34" s="50"/>
      <c r="BW34" s="15"/>
      <c r="BX34" s="14"/>
      <c r="BY34" s="50"/>
      <c r="BZ34" s="15"/>
      <c r="CA34" s="14"/>
      <c r="CB34" s="50"/>
      <c r="CC34" s="15"/>
      <c r="CD34" s="14"/>
      <c r="CE34" s="50">
        <v>280</v>
      </c>
      <c r="CF34" s="15">
        <v>280</v>
      </c>
      <c r="CG34" s="14">
        <f t="shared" si="97"/>
        <v>100</v>
      </c>
      <c r="CH34" s="50"/>
      <c r="CI34" s="15"/>
      <c r="CJ34" s="14"/>
      <c r="CK34" s="50"/>
      <c r="CL34" s="15"/>
      <c r="CM34" s="14"/>
      <c r="CN34" s="50"/>
      <c r="CO34" s="15"/>
      <c r="CP34" s="14"/>
      <c r="CQ34" s="50"/>
      <c r="CR34" s="15"/>
      <c r="CS34" s="14"/>
      <c r="CT34" s="50"/>
      <c r="CU34" s="15"/>
      <c r="CV34" s="14"/>
      <c r="CW34" s="50"/>
      <c r="CX34" s="15"/>
      <c r="CY34" s="14"/>
      <c r="CZ34" s="50"/>
      <c r="DA34" s="15"/>
      <c r="DB34" s="14"/>
      <c r="DC34" s="50"/>
      <c r="DD34" s="15"/>
      <c r="DE34" s="14"/>
      <c r="DF34" s="50"/>
      <c r="DG34" s="15"/>
      <c r="DH34" s="14"/>
      <c r="DI34" s="50"/>
      <c r="DJ34" s="15"/>
      <c r="DK34" s="14"/>
      <c r="DL34" s="50"/>
      <c r="DM34" s="15"/>
      <c r="DN34" s="14"/>
      <c r="DO34" s="50"/>
      <c r="DP34" s="15"/>
      <c r="DQ34" s="14"/>
      <c r="DR34" s="50"/>
      <c r="DS34" s="15"/>
      <c r="DT34" s="14"/>
      <c r="DU34" s="50"/>
      <c r="DV34" s="15"/>
      <c r="DW34" s="14"/>
      <c r="DX34" s="50"/>
      <c r="DY34" s="15"/>
      <c r="DZ34" s="14"/>
    </row>
    <row r="35" spans="1:130" s="12" customFormat="1" ht="21" customHeight="1" x14ac:dyDescent="0.25">
      <c r="A35" s="60" t="s">
        <v>498</v>
      </c>
      <c r="B35" s="14">
        <f t="shared" si="91"/>
        <v>235</v>
      </c>
      <c r="C35" s="14">
        <f t="shared" si="92"/>
        <v>0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4"/>
      <c r="W35" s="15"/>
      <c r="X35" s="15"/>
      <c r="Y35" s="14"/>
      <c r="Z35" s="15"/>
      <c r="AA35" s="15"/>
      <c r="AB35" s="14"/>
      <c r="AC35" s="15"/>
      <c r="AD35" s="15"/>
      <c r="AE35" s="14"/>
      <c r="AF35" s="15"/>
      <c r="AG35" s="15"/>
      <c r="AH35" s="14"/>
      <c r="AI35" s="15"/>
      <c r="AJ35" s="15"/>
      <c r="AK35" s="14"/>
      <c r="AL35" s="14"/>
      <c r="AM35" s="14"/>
      <c r="AN35" s="15"/>
      <c r="AO35" s="15"/>
      <c r="AP35" s="15"/>
      <c r="AQ35" s="14"/>
      <c r="AR35" s="15"/>
      <c r="AS35" s="15"/>
      <c r="AT35" s="14"/>
      <c r="AU35" s="15"/>
      <c r="AV35" s="15"/>
      <c r="AW35" s="14"/>
      <c r="AX35" s="15"/>
      <c r="AY35" s="15"/>
      <c r="AZ35" s="14"/>
      <c r="BA35" s="15"/>
      <c r="BB35" s="15"/>
      <c r="BC35" s="14"/>
      <c r="BD35" s="15"/>
      <c r="BE35" s="15"/>
      <c r="BF35" s="14"/>
      <c r="BG35" s="50">
        <v>235</v>
      </c>
      <c r="BH35" s="15"/>
      <c r="BI35" s="14"/>
      <c r="BJ35" s="50"/>
      <c r="BK35" s="15"/>
      <c r="BL35" s="14"/>
      <c r="BM35" s="15"/>
      <c r="BN35" s="15"/>
      <c r="BO35" s="14"/>
      <c r="BP35" s="50"/>
      <c r="BQ35" s="15"/>
      <c r="BR35" s="14"/>
      <c r="BS35" s="50"/>
      <c r="BT35" s="15"/>
      <c r="BU35" s="14"/>
      <c r="BV35" s="50"/>
      <c r="BW35" s="15"/>
      <c r="BX35" s="14"/>
      <c r="BY35" s="50"/>
      <c r="BZ35" s="15"/>
      <c r="CA35" s="14"/>
      <c r="CB35" s="50"/>
      <c r="CC35" s="15"/>
      <c r="CD35" s="14"/>
      <c r="CE35" s="50"/>
      <c r="CF35" s="15"/>
      <c r="CG35" s="14"/>
      <c r="CH35" s="50"/>
      <c r="CI35" s="15"/>
      <c r="CJ35" s="14"/>
      <c r="CK35" s="50"/>
      <c r="CL35" s="15"/>
      <c r="CM35" s="14"/>
      <c r="CN35" s="50"/>
      <c r="CO35" s="15"/>
      <c r="CP35" s="14"/>
      <c r="CQ35" s="50"/>
      <c r="CR35" s="15"/>
      <c r="CS35" s="14"/>
      <c r="CT35" s="50"/>
      <c r="CU35" s="15"/>
      <c r="CV35" s="14"/>
      <c r="CW35" s="50"/>
      <c r="CX35" s="15"/>
      <c r="CY35" s="14"/>
      <c r="CZ35" s="50"/>
      <c r="DA35" s="15"/>
      <c r="DB35" s="14"/>
      <c r="DC35" s="50"/>
      <c r="DD35" s="15"/>
      <c r="DE35" s="14"/>
      <c r="DF35" s="50"/>
      <c r="DG35" s="15"/>
      <c r="DH35" s="14"/>
      <c r="DI35" s="50"/>
      <c r="DJ35" s="15"/>
      <c r="DK35" s="14"/>
      <c r="DL35" s="50"/>
      <c r="DM35" s="15"/>
      <c r="DN35" s="14"/>
      <c r="DO35" s="50"/>
      <c r="DP35" s="15"/>
      <c r="DQ35" s="14"/>
      <c r="DR35" s="50"/>
      <c r="DS35" s="15"/>
      <c r="DT35" s="14"/>
      <c r="DU35" s="50"/>
      <c r="DV35" s="15"/>
      <c r="DW35" s="14"/>
      <c r="DX35" s="50"/>
      <c r="DY35" s="15"/>
      <c r="DZ35" s="14"/>
    </row>
    <row r="36" spans="1:130" s="12" customFormat="1" ht="18.75" customHeight="1" x14ac:dyDescent="0.25">
      <c r="A36" s="60" t="s">
        <v>319</v>
      </c>
      <c r="B36" s="14">
        <f t="shared" si="91"/>
        <v>10000</v>
      </c>
      <c r="C36" s="14">
        <f t="shared" si="92"/>
        <v>0</v>
      </c>
      <c r="D36" s="5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15"/>
      <c r="AB36" s="81"/>
      <c r="AC36" s="50"/>
      <c r="AD36" s="50"/>
      <c r="AE36" s="15"/>
      <c r="AF36" s="81"/>
      <c r="AG36" s="81"/>
      <c r="AH36" s="81"/>
      <c r="AI36" s="81"/>
      <c r="AJ36" s="81"/>
      <c r="AK36" s="81"/>
      <c r="AL36" s="81"/>
      <c r="AM36" s="81"/>
      <c r="AN36" s="15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50"/>
      <c r="BH36" s="15"/>
      <c r="BI36" s="81"/>
      <c r="BJ36" s="50"/>
      <c r="BK36" s="15"/>
      <c r="BL36" s="81"/>
      <c r="BM36" s="81"/>
      <c r="BN36" s="81"/>
      <c r="BO36" s="81"/>
      <c r="BP36" s="50"/>
      <c r="BQ36" s="15"/>
      <c r="BR36" s="81"/>
      <c r="BS36" s="50"/>
      <c r="BT36" s="15"/>
      <c r="BU36" s="81"/>
      <c r="BV36" s="50"/>
      <c r="BW36" s="15"/>
      <c r="BX36" s="81"/>
      <c r="BY36" s="50"/>
      <c r="BZ36" s="15"/>
      <c r="CA36" s="81"/>
      <c r="CB36" s="50"/>
      <c r="CC36" s="15"/>
      <c r="CD36" s="81"/>
      <c r="CE36" s="50"/>
      <c r="CF36" s="15"/>
      <c r="CG36" s="14"/>
      <c r="CH36" s="50"/>
      <c r="CI36" s="15"/>
      <c r="CJ36" s="14"/>
      <c r="CK36" s="50"/>
      <c r="CL36" s="15"/>
      <c r="CM36" s="14"/>
      <c r="CN36" s="50"/>
      <c r="CO36" s="15"/>
      <c r="CP36" s="14"/>
      <c r="CQ36" s="50"/>
      <c r="CR36" s="15"/>
      <c r="CS36" s="14"/>
      <c r="CT36" s="50"/>
      <c r="CU36" s="15"/>
      <c r="CV36" s="14"/>
      <c r="CW36" s="50"/>
      <c r="CX36" s="15"/>
      <c r="CY36" s="14"/>
      <c r="CZ36" s="50">
        <v>10000</v>
      </c>
      <c r="DA36" s="15"/>
      <c r="DB36" s="14"/>
      <c r="DC36" s="50"/>
      <c r="DD36" s="15"/>
      <c r="DE36" s="14"/>
      <c r="DF36" s="50"/>
      <c r="DG36" s="15"/>
      <c r="DH36" s="14"/>
      <c r="DI36" s="50"/>
      <c r="DJ36" s="15"/>
      <c r="DK36" s="14"/>
      <c r="DL36" s="50"/>
      <c r="DM36" s="15"/>
      <c r="DN36" s="14"/>
      <c r="DO36" s="50"/>
      <c r="DP36" s="15"/>
      <c r="DQ36" s="14"/>
      <c r="DR36" s="50"/>
      <c r="DS36" s="15"/>
      <c r="DT36" s="14"/>
      <c r="DU36" s="50"/>
      <c r="DV36" s="15"/>
      <c r="DW36" s="14"/>
      <c r="DX36" s="50"/>
      <c r="DY36" s="15"/>
      <c r="DZ36" s="14"/>
    </row>
    <row r="37" spans="1:130" s="12" customFormat="1" ht="18.75" customHeight="1" x14ac:dyDescent="0.25">
      <c r="A37" s="60" t="s">
        <v>499</v>
      </c>
      <c r="B37" s="14">
        <f t="shared" si="91"/>
        <v>95.4</v>
      </c>
      <c r="C37" s="14">
        <f t="shared" si="92"/>
        <v>0</v>
      </c>
      <c r="D37" s="50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15"/>
      <c r="AB37" s="81"/>
      <c r="AC37" s="50"/>
      <c r="AD37" s="50"/>
      <c r="AE37" s="15"/>
      <c r="AF37" s="81"/>
      <c r="AG37" s="81"/>
      <c r="AH37" s="81"/>
      <c r="AI37" s="81"/>
      <c r="AJ37" s="81"/>
      <c r="AK37" s="81"/>
      <c r="AL37" s="81"/>
      <c r="AM37" s="81"/>
      <c r="AN37" s="15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50">
        <v>95.4</v>
      </c>
      <c r="BH37" s="15"/>
      <c r="BI37" s="81"/>
      <c r="BJ37" s="50"/>
      <c r="BK37" s="15"/>
      <c r="BL37" s="81"/>
      <c r="BM37" s="81"/>
      <c r="BN37" s="81"/>
      <c r="BO37" s="81"/>
      <c r="BP37" s="50"/>
      <c r="BQ37" s="15"/>
      <c r="BR37" s="81"/>
      <c r="BS37" s="50"/>
      <c r="BT37" s="15"/>
      <c r="BU37" s="81"/>
      <c r="BV37" s="50"/>
      <c r="BW37" s="15"/>
      <c r="BX37" s="81"/>
      <c r="BY37" s="50"/>
      <c r="BZ37" s="15"/>
      <c r="CA37" s="81"/>
      <c r="CB37" s="50"/>
      <c r="CC37" s="15"/>
      <c r="CD37" s="81"/>
      <c r="CE37" s="50"/>
      <c r="CF37" s="15"/>
      <c r="CG37" s="14"/>
      <c r="CH37" s="50"/>
      <c r="CI37" s="15"/>
      <c r="CJ37" s="14"/>
      <c r="CK37" s="50"/>
      <c r="CL37" s="15"/>
      <c r="CM37" s="14"/>
      <c r="CN37" s="50"/>
      <c r="CO37" s="15"/>
      <c r="CP37" s="14"/>
      <c r="CQ37" s="50"/>
      <c r="CR37" s="15"/>
      <c r="CS37" s="14"/>
      <c r="CT37" s="50"/>
      <c r="CU37" s="15"/>
      <c r="CV37" s="14"/>
      <c r="CW37" s="50"/>
      <c r="CX37" s="15"/>
      <c r="CY37" s="14"/>
      <c r="CZ37" s="50"/>
      <c r="DA37" s="15"/>
      <c r="DB37" s="14"/>
      <c r="DC37" s="50"/>
      <c r="DD37" s="15"/>
      <c r="DE37" s="14"/>
      <c r="DF37" s="50"/>
      <c r="DG37" s="15"/>
      <c r="DH37" s="14"/>
      <c r="DI37" s="50"/>
      <c r="DJ37" s="15"/>
      <c r="DK37" s="14"/>
      <c r="DL37" s="50"/>
      <c r="DM37" s="15"/>
      <c r="DN37" s="14"/>
      <c r="DO37" s="50"/>
      <c r="DP37" s="15"/>
      <c r="DQ37" s="14"/>
      <c r="DR37" s="50"/>
      <c r="DS37" s="15"/>
      <c r="DT37" s="14"/>
      <c r="DU37" s="50"/>
      <c r="DV37" s="15"/>
      <c r="DW37" s="14"/>
      <c r="DX37" s="50"/>
      <c r="DY37" s="15"/>
      <c r="DZ37" s="14"/>
    </row>
    <row r="38" spans="1:130" s="12" customFormat="1" ht="18.75" customHeight="1" x14ac:dyDescent="0.25">
      <c r="A38" s="60" t="s">
        <v>412</v>
      </c>
      <c r="B38" s="14">
        <f t="shared" si="91"/>
        <v>225.2</v>
      </c>
      <c r="C38" s="14">
        <f t="shared" si="92"/>
        <v>0</v>
      </c>
      <c r="D38" s="50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15"/>
      <c r="AB38" s="81"/>
      <c r="AC38" s="50"/>
      <c r="AD38" s="50"/>
      <c r="AE38" s="15"/>
      <c r="AF38" s="81"/>
      <c r="AG38" s="81"/>
      <c r="AH38" s="81"/>
      <c r="AI38" s="81"/>
      <c r="AJ38" s="81"/>
      <c r="AK38" s="81"/>
      <c r="AL38" s="81"/>
      <c r="AM38" s="81"/>
      <c r="AN38" s="15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50">
        <v>225.2</v>
      </c>
      <c r="BH38" s="15"/>
      <c r="BI38" s="81"/>
      <c r="BJ38" s="50"/>
      <c r="BK38" s="15"/>
      <c r="BL38" s="81"/>
      <c r="BM38" s="81"/>
      <c r="BN38" s="81"/>
      <c r="BO38" s="81"/>
      <c r="BP38" s="50"/>
      <c r="BQ38" s="15"/>
      <c r="BR38" s="81"/>
      <c r="BS38" s="50"/>
      <c r="BT38" s="15"/>
      <c r="BU38" s="81"/>
      <c r="BV38" s="50"/>
      <c r="BW38" s="15"/>
      <c r="BX38" s="81"/>
      <c r="BY38" s="50"/>
      <c r="BZ38" s="15"/>
      <c r="CA38" s="81"/>
      <c r="CB38" s="50"/>
      <c r="CC38" s="15"/>
      <c r="CD38" s="81"/>
      <c r="CE38" s="50"/>
      <c r="CF38" s="15"/>
      <c r="CG38" s="14"/>
      <c r="CH38" s="50"/>
      <c r="CI38" s="15"/>
      <c r="CJ38" s="14"/>
      <c r="CK38" s="50"/>
      <c r="CL38" s="15"/>
      <c r="CM38" s="14"/>
      <c r="CN38" s="50"/>
      <c r="CO38" s="15"/>
      <c r="CP38" s="14"/>
      <c r="CQ38" s="50"/>
      <c r="CR38" s="15"/>
      <c r="CS38" s="14"/>
      <c r="CT38" s="50"/>
      <c r="CU38" s="15"/>
      <c r="CV38" s="14"/>
      <c r="CW38" s="50"/>
      <c r="CX38" s="15"/>
      <c r="CY38" s="14"/>
      <c r="CZ38" s="50"/>
      <c r="DA38" s="15"/>
      <c r="DB38" s="14"/>
      <c r="DC38" s="50"/>
      <c r="DD38" s="15"/>
      <c r="DE38" s="14"/>
      <c r="DF38" s="50"/>
      <c r="DG38" s="15"/>
      <c r="DH38" s="14"/>
      <c r="DI38" s="50"/>
      <c r="DJ38" s="15"/>
      <c r="DK38" s="14"/>
      <c r="DL38" s="50"/>
      <c r="DM38" s="15"/>
      <c r="DN38" s="14"/>
      <c r="DO38" s="50"/>
      <c r="DP38" s="15"/>
      <c r="DQ38" s="14"/>
      <c r="DR38" s="50"/>
      <c r="DS38" s="15"/>
      <c r="DT38" s="14"/>
      <c r="DU38" s="50"/>
      <c r="DV38" s="15"/>
      <c r="DW38" s="14"/>
      <c r="DX38" s="50"/>
      <c r="DY38" s="15"/>
      <c r="DZ38" s="14"/>
    </row>
    <row r="39" spans="1:130" s="12" customFormat="1" ht="18.75" customHeight="1" x14ac:dyDescent="0.25">
      <c r="A39" s="60" t="s">
        <v>500</v>
      </c>
      <c r="B39" s="14">
        <f t="shared" si="91"/>
        <v>129</v>
      </c>
      <c r="C39" s="14">
        <f t="shared" si="92"/>
        <v>0</v>
      </c>
      <c r="D39" s="50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15"/>
      <c r="AB39" s="81"/>
      <c r="AC39" s="50"/>
      <c r="AD39" s="50"/>
      <c r="AE39" s="15"/>
      <c r="AF39" s="81"/>
      <c r="AG39" s="81"/>
      <c r="AH39" s="81"/>
      <c r="AI39" s="81"/>
      <c r="AJ39" s="81"/>
      <c r="AK39" s="81"/>
      <c r="AL39" s="81"/>
      <c r="AM39" s="81"/>
      <c r="AN39" s="15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50">
        <v>129</v>
      </c>
      <c r="BH39" s="15"/>
      <c r="BI39" s="81"/>
      <c r="BJ39" s="50"/>
      <c r="BK39" s="15"/>
      <c r="BL39" s="81"/>
      <c r="BM39" s="81"/>
      <c r="BN39" s="81"/>
      <c r="BO39" s="81"/>
      <c r="BP39" s="50"/>
      <c r="BQ39" s="15"/>
      <c r="BR39" s="81"/>
      <c r="BS39" s="50"/>
      <c r="BT39" s="15"/>
      <c r="BU39" s="81"/>
      <c r="BV39" s="50"/>
      <c r="BW39" s="15"/>
      <c r="BX39" s="81"/>
      <c r="BY39" s="50"/>
      <c r="BZ39" s="15"/>
      <c r="CA39" s="81"/>
      <c r="CB39" s="50"/>
      <c r="CC39" s="15"/>
      <c r="CD39" s="81"/>
      <c r="CE39" s="50"/>
      <c r="CF39" s="15"/>
      <c r="CG39" s="14"/>
      <c r="CH39" s="50"/>
      <c r="CI39" s="15"/>
      <c r="CJ39" s="14"/>
      <c r="CK39" s="50"/>
      <c r="CL39" s="15"/>
      <c r="CM39" s="14"/>
      <c r="CN39" s="50"/>
      <c r="CO39" s="15"/>
      <c r="CP39" s="14"/>
      <c r="CQ39" s="50"/>
      <c r="CR39" s="15"/>
      <c r="CS39" s="14"/>
      <c r="CT39" s="50"/>
      <c r="CU39" s="15"/>
      <c r="CV39" s="14"/>
      <c r="CW39" s="50"/>
      <c r="CX39" s="15"/>
      <c r="CY39" s="14"/>
      <c r="CZ39" s="50"/>
      <c r="DA39" s="15"/>
      <c r="DB39" s="14"/>
      <c r="DC39" s="50"/>
      <c r="DD39" s="15"/>
      <c r="DE39" s="14"/>
      <c r="DF39" s="50"/>
      <c r="DG39" s="15"/>
      <c r="DH39" s="14"/>
      <c r="DI39" s="50"/>
      <c r="DJ39" s="15"/>
      <c r="DK39" s="14"/>
      <c r="DL39" s="50"/>
      <c r="DM39" s="15"/>
      <c r="DN39" s="14"/>
      <c r="DO39" s="50"/>
      <c r="DP39" s="15"/>
      <c r="DQ39" s="14"/>
      <c r="DR39" s="50"/>
      <c r="DS39" s="15"/>
      <c r="DT39" s="14"/>
      <c r="DU39" s="50"/>
      <c r="DV39" s="15"/>
      <c r="DW39" s="14"/>
      <c r="DX39" s="50"/>
      <c r="DY39" s="15"/>
      <c r="DZ39" s="14"/>
    </row>
    <row r="40" spans="1:130" s="12" customFormat="1" ht="18.75" customHeight="1" x14ac:dyDescent="0.25">
      <c r="A40" s="60" t="s">
        <v>326</v>
      </c>
      <c r="B40" s="14">
        <f t="shared" si="91"/>
        <v>308.60000000000002</v>
      </c>
      <c r="C40" s="14">
        <f t="shared" si="92"/>
        <v>0</v>
      </c>
      <c r="D40" s="50"/>
      <c r="E40" s="81"/>
      <c r="F40" s="81"/>
      <c r="G40" s="81"/>
      <c r="H40" s="81"/>
      <c r="I40" s="81"/>
      <c r="J40" s="81"/>
      <c r="K40" s="50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15"/>
      <c r="AB40" s="81"/>
      <c r="AC40" s="50"/>
      <c r="AD40" s="50"/>
      <c r="AE40" s="50"/>
      <c r="AF40" s="81"/>
      <c r="AG40" s="81"/>
      <c r="AH40" s="81"/>
      <c r="AI40" s="81"/>
      <c r="AJ40" s="81"/>
      <c r="AK40" s="81"/>
      <c r="AL40" s="81"/>
      <c r="AM40" s="81"/>
      <c r="AN40" s="15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50">
        <v>308.60000000000002</v>
      </c>
      <c r="BH40" s="15"/>
      <c r="BI40" s="81"/>
      <c r="BJ40" s="50"/>
      <c r="BK40" s="15"/>
      <c r="BL40" s="81"/>
      <c r="BM40" s="81"/>
      <c r="BN40" s="81"/>
      <c r="BO40" s="81"/>
      <c r="BP40" s="50"/>
      <c r="BQ40" s="15"/>
      <c r="BR40" s="81"/>
      <c r="BS40" s="50"/>
      <c r="BT40" s="15"/>
      <c r="BU40" s="81"/>
      <c r="BV40" s="50"/>
      <c r="BW40" s="15"/>
      <c r="BX40" s="81"/>
      <c r="BY40" s="50"/>
      <c r="BZ40" s="15"/>
      <c r="CA40" s="81"/>
      <c r="CB40" s="50"/>
      <c r="CC40" s="15"/>
      <c r="CD40" s="81"/>
      <c r="CE40" s="50"/>
      <c r="CF40" s="15"/>
      <c r="CG40" s="14"/>
      <c r="CH40" s="50"/>
      <c r="CI40" s="15"/>
      <c r="CJ40" s="14"/>
      <c r="CK40" s="50"/>
      <c r="CL40" s="15"/>
      <c r="CM40" s="14"/>
      <c r="CN40" s="50"/>
      <c r="CO40" s="15"/>
      <c r="CP40" s="14"/>
      <c r="CQ40" s="50"/>
      <c r="CR40" s="15"/>
      <c r="CS40" s="14"/>
      <c r="CT40" s="50"/>
      <c r="CU40" s="15"/>
      <c r="CV40" s="14"/>
      <c r="CW40" s="50"/>
      <c r="CX40" s="15"/>
      <c r="CY40" s="14"/>
      <c r="CZ40" s="50"/>
      <c r="DA40" s="15"/>
      <c r="DB40" s="14"/>
      <c r="DC40" s="50"/>
      <c r="DD40" s="15"/>
      <c r="DE40" s="14"/>
      <c r="DF40" s="50"/>
      <c r="DG40" s="15"/>
      <c r="DH40" s="14"/>
      <c r="DI40" s="50"/>
      <c r="DJ40" s="15"/>
      <c r="DK40" s="14"/>
      <c r="DL40" s="50"/>
      <c r="DM40" s="15"/>
      <c r="DN40" s="14"/>
      <c r="DO40" s="50"/>
      <c r="DP40" s="15"/>
      <c r="DQ40" s="14"/>
      <c r="DR40" s="50"/>
      <c r="DS40" s="15"/>
      <c r="DT40" s="14"/>
      <c r="DU40" s="50"/>
      <c r="DV40" s="15"/>
      <c r="DW40" s="14"/>
      <c r="DX40" s="50"/>
      <c r="DY40" s="15"/>
      <c r="DZ40" s="14"/>
    </row>
    <row r="41" spans="1:130" s="12" customFormat="1" ht="18.75" customHeight="1" x14ac:dyDescent="0.25">
      <c r="A41" s="60" t="s">
        <v>501</v>
      </c>
      <c r="B41" s="14">
        <f t="shared" si="91"/>
        <v>98.6</v>
      </c>
      <c r="C41" s="14">
        <f t="shared" si="92"/>
        <v>0</v>
      </c>
      <c r="D41" s="50"/>
      <c r="E41" s="81"/>
      <c r="F41" s="81"/>
      <c r="G41" s="81"/>
      <c r="H41" s="81"/>
      <c r="I41" s="81"/>
      <c r="J41" s="81"/>
      <c r="K41" s="5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15"/>
      <c r="AB41" s="81"/>
      <c r="AC41" s="50"/>
      <c r="AD41" s="50"/>
      <c r="AE41" s="50"/>
      <c r="AF41" s="81"/>
      <c r="AG41" s="81"/>
      <c r="AH41" s="81"/>
      <c r="AI41" s="81"/>
      <c r="AJ41" s="81"/>
      <c r="AK41" s="81"/>
      <c r="AL41" s="81"/>
      <c r="AM41" s="81"/>
      <c r="AN41" s="15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50">
        <v>98.6</v>
      </c>
      <c r="BH41" s="15"/>
      <c r="BI41" s="81"/>
      <c r="BJ41" s="50"/>
      <c r="BK41" s="15"/>
      <c r="BL41" s="81"/>
      <c r="BM41" s="81"/>
      <c r="BN41" s="81"/>
      <c r="BO41" s="81"/>
      <c r="BP41" s="50"/>
      <c r="BQ41" s="15"/>
      <c r="BR41" s="81"/>
      <c r="BS41" s="50"/>
      <c r="BT41" s="15"/>
      <c r="BU41" s="81"/>
      <c r="BV41" s="50"/>
      <c r="BW41" s="15"/>
      <c r="BX41" s="81"/>
      <c r="BY41" s="50"/>
      <c r="BZ41" s="15"/>
      <c r="CA41" s="81"/>
      <c r="CB41" s="50"/>
      <c r="CC41" s="15"/>
      <c r="CD41" s="81"/>
      <c r="CE41" s="50"/>
      <c r="CF41" s="15"/>
      <c r="CG41" s="14"/>
      <c r="CH41" s="50"/>
      <c r="CI41" s="15"/>
      <c r="CJ41" s="14"/>
      <c r="CK41" s="50"/>
      <c r="CL41" s="15"/>
      <c r="CM41" s="14"/>
      <c r="CN41" s="50"/>
      <c r="CO41" s="15"/>
      <c r="CP41" s="14"/>
      <c r="CQ41" s="50"/>
      <c r="CR41" s="15"/>
      <c r="CS41" s="14"/>
      <c r="CT41" s="50"/>
      <c r="CU41" s="15"/>
      <c r="CV41" s="14"/>
      <c r="CW41" s="50"/>
      <c r="CX41" s="15"/>
      <c r="CY41" s="14"/>
      <c r="CZ41" s="50"/>
      <c r="DA41" s="15"/>
      <c r="DB41" s="14"/>
      <c r="DC41" s="50"/>
      <c r="DD41" s="15"/>
      <c r="DE41" s="14"/>
      <c r="DF41" s="50"/>
      <c r="DG41" s="15"/>
      <c r="DH41" s="14"/>
      <c r="DI41" s="50"/>
      <c r="DJ41" s="15"/>
      <c r="DK41" s="14"/>
      <c r="DL41" s="50"/>
      <c r="DM41" s="15"/>
      <c r="DN41" s="14"/>
      <c r="DO41" s="50"/>
      <c r="DP41" s="15"/>
      <c r="DQ41" s="14"/>
      <c r="DR41" s="50"/>
      <c r="DS41" s="15"/>
      <c r="DT41" s="14"/>
      <c r="DU41" s="50"/>
      <c r="DV41" s="15"/>
      <c r="DW41" s="14"/>
      <c r="DX41" s="50"/>
      <c r="DY41" s="15"/>
      <c r="DZ41" s="14"/>
    </row>
    <row r="42" spans="1:130" s="12" customFormat="1" ht="18.75" customHeight="1" x14ac:dyDescent="0.25">
      <c r="A42" s="60" t="s">
        <v>502</v>
      </c>
      <c r="B42" s="14">
        <f t="shared" si="91"/>
        <v>233.3</v>
      </c>
      <c r="C42" s="14">
        <f t="shared" si="92"/>
        <v>0</v>
      </c>
      <c r="D42" s="50"/>
      <c r="E42" s="81"/>
      <c r="F42" s="81"/>
      <c r="G42" s="81"/>
      <c r="H42" s="81"/>
      <c r="I42" s="81"/>
      <c r="J42" s="81"/>
      <c r="K42" s="50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15"/>
      <c r="AB42" s="81"/>
      <c r="AC42" s="50"/>
      <c r="AD42" s="50"/>
      <c r="AE42" s="50"/>
      <c r="AF42" s="81"/>
      <c r="AG42" s="81"/>
      <c r="AH42" s="81"/>
      <c r="AI42" s="81"/>
      <c r="AJ42" s="81"/>
      <c r="AK42" s="81"/>
      <c r="AL42" s="81"/>
      <c r="AM42" s="81"/>
      <c r="AN42" s="15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50">
        <v>233.3</v>
      </c>
      <c r="BH42" s="15"/>
      <c r="BI42" s="81"/>
      <c r="BJ42" s="50"/>
      <c r="BK42" s="15"/>
      <c r="BL42" s="81"/>
      <c r="BM42" s="81"/>
      <c r="BN42" s="81"/>
      <c r="BO42" s="81"/>
      <c r="BP42" s="50"/>
      <c r="BQ42" s="15"/>
      <c r="BR42" s="81"/>
      <c r="BS42" s="50"/>
      <c r="BT42" s="15"/>
      <c r="BU42" s="81"/>
      <c r="BV42" s="50"/>
      <c r="BW42" s="15"/>
      <c r="BX42" s="81"/>
      <c r="BY42" s="50"/>
      <c r="BZ42" s="15"/>
      <c r="CA42" s="81"/>
      <c r="CB42" s="50"/>
      <c r="CC42" s="15"/>
      <c r="CD42" s="81"/>
      <c r="CE42" s="50"/>
      <c r="CF42" s="15"/>
      <c r="CG42" s="14"/>
      <c r="CH42" s="50"/>
      <c r="CI42" s="15"/>
      <c r="CJ42" s="14"/>
      <c r="CK42" s="50"/>
      <c r="CL42" s="15"/>
      <c r="CM42" s="14"/>
      <c r="CN42" s="50"/>
      <c r="CO42" s="15"/>
      <c r="CP42" s="14"/>
      <c r="CQ42" s="50"/>
      <c r="CR42" s="15"/>
      <c r="CS42" s="14"/>
      <c r="CT42" s="50"/>
      <c r="CU42" s="15"/>
      <c r="CV42" s="14"/>
      <c r="CW42" s="50"/>
      <c r="CX42" s="15"/>
      <c r="CY42" s="14"/>
      <c r="CZ42" s="50"/>
      <c r="DA42" s="15"/>
      <c r="DB42" s="14"/>
      <c r="DC42" s="50"/>
      <c r="DD42" s="15"/>
      <c r="DE42" s="14"/>
      <c r="DF42" s="50"/>
      <c r="DG42" s="15"/>
      <c r="DH42" s="14"/>
      <c r="DI42" s="50"/>
      <c r="DJ42" s="15"/>
      <c r="DK42" s="14"/>
      <c r="DL42" s="50"/>
      <c r="DM42" s="15"/>
      <c r="DN42" s="14"/>
      <c r="DO42" s="50"/>
      <c r="DP42" s="15"/>
      <c r="DQ42" s="14"/>
      <c r="DR42" s="50"/>
      <c r="DS42" s="15"/>
      <c r="DT42" s="14"/>
      <c r="DU42" s="50"/>
      <c r="DV42" s="15"/>
      <c r="DW42" s="14"/>
      <c r="DX42" s="50"/>
      <c r="DY42" s="15"/>
      <c r="DZ42" s="14"/>
    </row>
    <row r="43" spans="1:130" s="12" customFormat="1" ht="18.75" customHeight="1" x14ac:dyDescent="0.25">
      <c r="A43" s="60" t="s">
        <v>690</v>
      </c>
      <c r="B43" s="14">
        <f t="shared" si="91"/>
        <v>90.5</v>
      </c>
      <c r="C43" s="14">
        <f t="shared" si="92"/>
        <v>0</v>
      </c>
      <c r="D43" s="50"/>
      <c r="E43" s="81"/>
      <c r="F43" s="81"/>
      <c r="G43" s="81"/>
      <c r="H43" s="81"/>
      <c r="I43" s="81"/>
      <c r="J43" s="81"/>
      <c r="K43" s="50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15"/>
      <c r="AB43" s="81"/>
      <c r="AC43" s="50"/>
      <c r="AD43" s="50"/>
      <c r="AE43" s="50"/>
      <c r="AF43" s="81"/>
      <c r="AG43" s="81"/>
      <c r="AH43" s="81"/>
      <c r="AI43" s="81"/>
      <c r="AJ43" s="81"/>
      <c r="AK43" s="81"/>
      <c r="AL43" s="81"/>
      <c r="AM43" s="81"/>
      <c r="AN43" s="15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50">
        <v>90.5</v>
      </c>
      <c r="BH43" s="15"/>
      <c r="BI43" s="81"/>
      <c r="BJ43" s="50"/>
      <c r="BK43" s="15"/>
      <c r="BL43" s="81"/>
      <c r="BM43" s="81"/>
      <c r="BN43" s="81"/>
      <c r="BO43" s="81"/>
      <c r="BP43" s="50"/>
      <c r="BQ43" s="15"/>
      <c r="BR43" s="81"/>
      <c r="BS43" s="50"/>
      <c r="BT43" s="15"/>
      <c r="BU43" s="81"/>
      <c r="BV43" s="50"/>
      <c r="BW43" s="15"/>
      <c r="BX43" s="81"/>
      <c r="BY43" s="50"/>
      <c r="BZ43" s="15"/>
      <c r="CA43" s="81"/>
      <c r="CB43" s="50"/>
      <c r="CC43" s="15"/>
      <c r="CD43" s="81"/>
      <c r="CE43" s="50"/>
      <c r="CF43" s="15"/>
      <c r="CG43" s="14"/>
      <c r="CH43" s="50"/>
      <c r="CI43" s="15"/>
      <c r="CJ43" s="14"/>
      <c r="CK43" s="50"/>
      <c r="CL43" s="15"/>
      <c r="CM43" s="14"/>
      <c r="CN43" s="50"/>
      <c r="CO43" s="15"/>
      <c r="CP43" s="14"/>
      <c r="CQ43" s="50"/>
      <c r="CR43" s="15"/>
      <c r="CS43" s="14"/>
      <c r="CT43" s="50"/>
      <c r="CU43" s="15"/>
      <c r="CV43" s="14"/>
      <c r="CW43" s="50"/>
      <c r="CX43" s="15"/>
      <c r="CY43" s="14"/>
      <c r="CZ43" s="50"/>
      <c r="DA43" s="15"/>
      <c r="DB43" s="14"/>
      <c r="DC43" s="50"/>
      <c r="DD43" s="15"/>
      <c r="DE43" s="14"/>
      <c r="DF43" s="50"/>
      <c r="DG43" s="15"/>
      <c r="DH43" s="14"/>
      <c r="DI43" s="50"/>
      <c r="DJ43" s="15"/>
      <c r="DK43" s="14"/>
      <c r="DL43" s="50"/>
      <c r="DM43" s="15"/>
      <c r="DN43" s="14"/>
      <c r="DO43" s="50"/>
      <c r="DP43" s="15"/>
      <c r="DQ43" s="14"/>
      <c r="DR43" s="50"/>
      <c r="DS43" s="15"/>
      <c r="DT43" s="14"/>
      <c r="DU43" s="50"/>
      <c r="DV43" s="15"/>
      <c r="DW43" s="14"/>
      <c r="DX43" s="50"/>
      <c r="DY43" s="15"/>
      <c r="DZ43" s="14"/>
    </row>
    <row r="44" spans="1:130" s="12" customFormat="1" ht="18.75" customHeight="1" x14ac:dyDescent="0.25">
      <c r="A44" s="60" t="s">
        <v>503</v>
      </c>
      <c r="B44" s="14">
        <f t="shared" si="91"/>
        <v>140.30000000000001</v>
      </c>
      <c r="C44" s="14">
        <f t="shared" si="92"/>
        <v>0</v>
      </c>
      <c r="D44" s="50"/>
      <c r="E44" s="81"/>
      <c r="F44" s="81"/>
      <c r="G44" s="81"/>
      <c r="H44" s="81"/>
      <c r="I44" s="81"/>
      <c r="J44" s="81"/>
      <c r="K44" s="50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15"/>
      <c r="AB44" s="81"/>
      <c r="AC44" s="50"/>
      <c r="AD44" s="50"/>
      <c r="AE44" s="50"/>
      <c r="AF44" s="81"/>
      <c r="AG44" s="81"/>
      <c r="AH44" s="81"/>
      <c r="AI44" s="81"/>
      <c r="AJ44" s="81"/>
      <c r="AK44" s="81"/>
      <c r="AL44" s="81"/>
      <c r="AM44" s="81"/>
      <c r="AN44" s="15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50">
        <v>140.30000000000001</v>
      </c>
      <c r="BH44" s="15"/>
      <c r="BI44" s="81"/>
      <c r="BJ44" s="50"/>
      <c r="BK44" s="15"/>
      <c r="BL44" s="81"/>
      <c r="BM44" s="81"/>
      <c r="BN44" s="81"/>
      <c r="BO44" s="81"/>
      <c r="BP44" s="50"/>
      <c r="BQ44" s="15"/>
      <c r="BR44" s="81"/>
      <c r="BS44" s="50"/>
      <c r="BT44" s="15"/>
      <c r="BU44" s="81"/>
      <c r="BV44" s="50"/>
      <c r="BW44" s="15"/>
      <c r="BX44" s="81"/>
      <c r="BY44" s="50"/>
      <c r="BZ44" s="15"/>
      <c r="CA44" s="81"/>
      <c r="CB44" s="50"/>
      <c r="CC44" s="15"/>
      <c r="CD44" s="81"/>
      <c r="CE44" s="50"/>
      <c r="CF44" s="15"/>
      <c r="CG44" s="14"/>
      <c r="CH44" s="50"/>
      <c r="CI44" s="15"/>
      <c r="CJ44" s="14"/>
      <c r="CK44" s="50"/>
      <c r="CL44" s="15"/>
      <c r="CM44" s="14"/>
      <c r="CN44" s="50"/>
      <c r="CO44" s="15"/>
      <c r="CP44" s="14"/>
      <c r="CQ44" s="50"/>
      <c r="CR44" s="15"/>
      <c r="CS44" s="14"/>
      <c r="CT44" s="50"/>
      <c r="CU44" s="15"/>
      <c r="CV44" s="14"/>
      <c r="CW44" s="50"/>
      <c r="CX44" s="15"/>
      <c r="CY44" s="14"/>
      <c r="CZ44" s="50"/>
      <c r="DA44" s="15"/>
      <c r="DB44" s="14"/>
      <c r="DC44" s="50"/>
      <c r="DD44" s="15"/>
      <c r="DE44" s="14"/>
      <c r="DF44" s="50"/>
      <c r="DG44" s="15"/>
      <c r="DH44" s="14"/>
      <c r="DI44" s="50"/>
      <c r="DJ44" s="15"/>
      <c r="DK44" s="14"/>
      <c r="DL44" s="50"/>
      <c r="DM44" s="15"/>
      <c r="DN44" s="14"/>
      <c r="DO44" s="50"/>
      <c r="DP44" s="15"/>
      <c r="DQ44" s="14"/>
      <c r="DR44" s="50"/>
      <c r="DS44" s="15"/>
      <c r="DT44" s="14"/>
      <c r="DU44" s="50"/>
      <c r="DV44" s="15"/>
      <c r="DW44" s="14"/>
      <c r="DX44" s="50"/>
      <c r="DY44" s="15"/>
      <c r="DZ44" s="14"/>
    </row>
    <row r="45" spans="1:130" s="28" customFormat="1" ht="33" customHeight="1" x14ac:dyDescent="0.25">
      <c r="A45" s="152" t="s">
        <v>325</v>
      </c>
      <c r="B45" s="82">
        <f t="shared" si="91"/>
        <v>349358.65</v>
      </c>
      <c r="C45" s="82">
        <f t="shared" si="92"/>
        <v>35169.939729999998</v>
      </c>
      <c r="D45" s="84">
        <f t="shared" si="82"/>
        <v>10.067001269325948</v>
      </c>
      <c r="E45" s="84">
        <f>E46+E47+E48</f>
        <v>0</v>
      </c>
      <c r="F45" s="84">
        <f t="shared" ref="F45:AY45" si="112">F46+F47+F48</f>
        <v>0</v>
      </c>
      <c r="G45" s="84">
        <f t="shared" si="112"/>
        <v>0</v>
      </c>
      <c r="H45" s="84">
        <f t="shared" si="112"/>
        <v>0</v>
      </c>
      <c r="I45" s="84">
        <f t="shared" si="112"/>
        <v>0</v>
      </c>
      <c r="J45" s="84">
        <f t="shared" si="112"/>
        <v>0</v>
      </c>
      <c r="K45" s="84">
        <f t="shared" si="112"/>
        <v>0</v>
      </c>
      <c r="L45" s="84">
        <f t="shared" si="112"/>
        <v>0</v>
      </c>
      <c r="M45" s="84">
        <f t="shared" si="112"/>
        <v>0</v>
      </c>
      <c r="N45" s="84">
        <f t="shared" si="112"/>
        <v>0</v>
      </c>
      <c r="O45" s="84">
        <f t="shared" si="112"/>
        <v>0</v>
      </c>
      <c r="P45" s="84">
        <f t="shared" si="112"/>
        <v>0</v>
      </c>
      <c r="Q45" s="84">
        <f t="shared" si="112"/>
        <v>0</v>
      </c>
      <c r="R45" s="84">
        <f t="shared" si="112"/>
        <v>0</v>
      </c>
      <c r="S45" s="84"/>
      <c r="T45" s="84">
        <f t="shared" si="112"/>
        <v>0</v>
      </c>
      <c r="U45" s="84">
        <f t="shared" si="112"/>
        <v>0</v>
      </c>
      <c r="V45" s="84">
        <f t="shared" si="112"/>
        <v>0</v>
      </c>
      <c r="W45" s="84">
        <f t="shared" si="112"/>
        <v>0</v>
      </c>
      <c r="X45" s="84">
        <f t="shared" si="112"/>
        <v>0</v>
      </c>
      <c r="Y45" s="84">
        <f t="shared" si="112"/>
        <v>0</v>
      </c>
      <c r="Z45" s="84">
        <f t="shared" si="112"/>
        <v>475.8</v>
      </c>
      <c r="AA45" s="84">
        <f t="shared" si="112"/>
        <v>258.63333</v>
      </c>
      <c r="AB45" s="82">
        <f t="shared" si="104"/>
        <v>54.357572509457754</v>
      </c>
      <c r="AC45" s="84">
        <f t="shared" si="112"/>
        <v>0</v>
      </c>
      <c r="AD45" s="84">
        <f t="shared" si="112"/>
        <v>0</v>
      </c>
      <c r="AE45" s="82"/>
      <c r="AF45" s="84">
        <f t="shared" si="112"/>
        <v>0</v>
      </c>
      <c r="AG45" s="84">
        <f t="shared" si="112"/>
        <v>0</v>
      </c>
      <c r="AH45" s="84">
        <f t="shared" si="112"/>
        <v>0</v>
      </c>
      <c r="AI45" s="84">
        <f>SUM(AI46:AI48)</f>
        <v>8897</v>
      </c>
      <c r="AJ45" s="84">
        <f>SUM(AJ46:AJ48)</f>
        <v>8897</v>
      </c>
      <c r="AK45" s="84">
        <f>AJ45/AI45*100</f>
        <v>100</v>
      </c>
      <c r="AL45" s="84">
        <f>SUM(AL46:AL48)</f>
        <v>20729</v>
      </c>
      <c r="AM45" s="84">
        <f>SUM(AM46:AM48)</f>
        <v>20729</v>
      </c>
      <c r="AN45" s="84">
        <f>AM45/AL45*100</f>
        <v>100</v>
      </c>
      <c r="AO45" s="84">
        <f t="shared" si="112"/>
        <v>1300</v>
      </c>
      <c r="AP45" s="84">
        <f t="shared" si="112"/>
        <v>380.3064</v>
      </c>
      <c r="AQ45" s="84">
        <f>AP45/AO45*100</f>
        <v>29.25433846153846</v>
      </c>
      <c r="AR45" s="84">
        <f t="shared" si="112"/>
        <v>0</v>
      </c>
      <c r="AS45" s="84">
        <f t="shared" si="112"/>
        <v>0</v>
      </c>
      <c r="AT45" s="84">
        <f t="shared" si="112"/>
        <v>0</v>
      </c>
      <c r="AU45" s="84">
        <f t="shared" si="112"/>
        <v>0</v>
      </c>
      <c r="AV45" s="84">
        <f t="shared" si="112"/>
        <v>0</v>
      </c>
      <c r="AW45" s="84">
        <f t="shared" si="112"/>
        <v>0</v>
      </c>
      <c r="AX45" s="84">
        <f t="shared" si="112"/>
        <v>0</v>
      </c>
      <c r="AY45" s="84">
        <f t="shared" si="112"/>
        <v>0</v>
      </c>
      <c r="AZ45" s="84">
        <f t="shared" ref="AZ45:BK45" si="113">AZ46+AZ47+AZ48</f>
        <v>0</v>
      </c>
      <c r="BA45" s="84">
        <f t="shared" si="113"/>
        <v>0</v>
      </c>
      <c r="BB45" s="84">
        <f t="shared" si="113"/>
        <v>0</v>
      </c>
      <c r="BC45" s="84">
        <f t="shared" si="113"/>
        <v>0</v>
      </c>
      <c r="BD45" s="84">
        <f t="shared" si="113"/>
        <v>0</v>
      </c>
      <c r="BE45" s="84">
        <f t="shared" si="113"/>
        <v>0</v>
      </c>
      <c r="BF45" s="84">
        <f t="shared" si="113"/>
        <v>0</v>
      </c>
      <c r="BG45" s="84">
        <f t="shared" si="113"/>
        <v>563.20000000000005</v>
      </c>
      <c r="BH45" s="84">
        <f t="shared" si="113"/>
        <v>0</v>
      </c>
      <c r="BI45" s="84"/>
      <c r="BJ45" s="84">
        <f t="shared" si="113"/>
        <v>52000</v>
      </c>
      <c r="BK45" s="84">
        <f t="shared" si="113"/>
        <v>0</v>
      </c>
      <c r="BL45" s="82">
        <f t="shared" ref="BL45:BL46" si="114">BK45/BJ45*100</f>
        <v>0</v>
      </c>
      <c r="BM45" s="84">
        <f t="shared" ref="BM45:BQ45" si="115">BM46+BM47+BM48</f>
        <v>0</v>
      </c>
      <c r="BN45" s="84">
        <f t="shared" si="115"/>
        <v>0</v>
      </c>
      <c r="BO45" s="84">
        <f t="shared" si="115"/>
        <v>0</v>
      </c>
      <c r="BP45" s="84">
        <f t="shared" si="115"/>
        <v>0</v>
      </c>
      <c r="BQ45" s="84">
        <f t="shared" si="115"/>
        <v>0</v>
      </c>
      <c r="BR45" s="84"/>
      <c r="BS45" s="84">
        <f t="shared" ref="BS45:BT45" si="116">BS46+BS47+BS48</f>
        <v>0</v>
      </c>
      <c r="BT45" s="84">
        <f t="shared" si="116"/>
        <v>0</v>
      </c>
      <c r="BU45" s="84"/>
      <c r="BV45" s="84">
        <f t="shared" ref="BV45:BW45" si="117">BV46+BV47+BV48</f>
        <v>0</v>
      </c>
      <c r="BW45" s="84">
        <f t="shared" si="117"/>
        <v>0</v>
      </c>
      <c r="BX45" s="84"/>
      <c r="BY45" s="84">
        <f t="shared" ref="BY45:BZ45" si="118">BY46+BY47+BY48</f>
        <v>0</v>
      </c>
      <c r="BZ45" s="84">
        <f t="shared" si="118"/>
        <v>0</v>
      </c>
      <c r="CA45" s="84"/>
      <c r="CB45" s="84">
        <f t="shared" ref="CB45:CC45" si="119">CB46+CB47+CB48</f>
        <v>3730</v>
      </c>
      <c r="CC45" s="84">
        <f t="shared" si="119"/>
        <v>3730</v>
      </c>
      <c r="CD45" s="84">
        <f>CC45/CB45*100</f>
        <v>100</v>
      </c>
      <c r="CE45" s="84">
        <f t="shared" ref="CE45:CF45" si="120">CE46+CE47+CE48</f>
        <v>1175</v>
      </c>
      <c r="CF45" s="84">
        <f t="shared" si="120"/>
        <v>1175</v>
      </c>
      <c r="CG45" s="82">
        <f t="shared" si="97"/>
        <v>100</v>
      </c>
      <c r="CH45" s="84">
        <f t="shared" ref="CH45:CI45" si="121">CH46+CH47+CH48</f>
        <v>0</v>
      </c>
      <c r="CI45" s="84">
        <f t="shared" si="121"/>
        <v>0</v>
      </c>
      <c r="CJ45" s="82"/>
      <c r="CK45" s="84">
        <f t="shared" ref="CK45:CL45" si="122">CK46+CK47+CK48</f>
        <v>0</v>
      </c>
      <c r="CL45" s="84">
        <f t="shared" si="122"/>
        <v>0</v>
      </c>
      <c r="CM45" s="82"/>
      <c r="CN45" s="84">
        <f t="shared" ref="CN45:CO45" si="123">CN46+CN47+CN48</f>
        <v>250</v>
      </c>
      <c r="CO45" s="84">
        <f t="shared" si="123"/>
        <v>0</v>
      </c>
      <c r="CP45" s="82">
        <f t="shared" ref="CP45:CP46" si="124">CO45/CN45*100</f>
        <v>0</v>
      </c>
      <c r="CQ45" s="84">
        <f t="shared" ref="CQ45:CR45" si="125">CQ46+CQ47+CQ48</f>
        <v>0</v>
      </c>
      <c r="CR45" s="84">
        <f t="shared" si="125"/>
        <v>0</v>
      </c>
      <c r="CS45" s="82"/>
      <c r="CT45" s="84">
        <f t="shared" ref="CT45:CU45" si="126">CT46+CT47+CT48</f>
        <v>0</v>
      </c>
      <c r="CU45" s="84">
        <f t="shared" si="126"/>
        <v>0</v>
      </c>
      <c r="CV45" s="82"/>
      <c r="CW45" s="84">
        <f t="shared" ref="CW45:CX45" si="127">CW46+CW47+CW48</f>
        <v>0</v>
      </c>
      <c r="CX45" s="84">
        <f t="shared" si="127"/>
        <v>0</v>
      </c>
      <c r="CY45" s="82"/>
      <c r="CZ45" s="84">
        <f t="shared" ref="CZ45:DA45" si="128">CZ46+CZ47+CZ48</f>
        <v>0</v>
      </c>
      <c r="DA45" s="84">
        <f t="shared" si="128"/>
        <v>0</v>
      </c>
      <c r="DB45" s="82"/>
      <c r="DC45" s="84">
        <f t="shared" ref="DC45:DD45" si="129">DC46+DC47+DC48</f>
        <v>108040.09</v>
      </c>
      <c r="DD45" s="84">
        <f t="shared" si="129"/>
        <v>0</v>
      </c>
      <c r="DE45" s="82"/>
      <c r="DF45" s="84">
        <f t="shared" ref="DF45:DG45" si="130">DF46+DF47+DF48</f>
        <v>41400</v>
      </c>
      <c r="DG45" s="84">
        <f t="shared" si="130"/>
        <v>0</v>
      </c>
      <c r="DH45" s="82"/>
      <c r="DI45" s="84">
        <f t="shared" ref="DI45:DJ45" si="131">DI46+DI47+DI48</f>
        <v>18396.740000000002</v>
      </c>
      <c r="DJ45" s="84">
        <f t="shared" si="131"/>
        <v>0</v>
      </c>
      <c r="DK45" s="82"/>
      <c r="DL45" s="84">
        <f t="shared" ref="DL45:DM45" si="132">DL46+DL47+DL48</f>
        <v>92401.82</v>
      </c>
      <c r="DM45" s="84">
        <f t="shared" si="132"/>
        <v>0</v>
      </c>
      <c r="DN45" s="82"/>
      <c r="DO45" s="84">
        <f t="shared" ref="DO45:DP45" si="133">DO46+DO47+DO48</f>
        <v>0</v>
      </c>
      <c r="DP45" s="84">
        <f t="shared" si="133"/>
        <v>0</v>
      </c>
      <c r="DQ45" s="82"/>
      <c r="DR45" s="84">
        <f t="shared" ref="DR45:DS45" si="134">DR46+DR47+DR48</f>
        <v>0</v>
      </c>
      <c r="DS45" s="84">
        <f t="shared" si="134"/>
        <v>0</v>
      </c>
      <c r="DT45" s="82"/>
      <c r="DU45" s="84">
        <f t="shared" ref="DU45:DV45" si="135">DU46+DU47+DU48</f>
        <v>0</v>
      </c>
      <c r="DV45" s="84">
        <f t="shared" si="135"/>
        <v>0</v>
      </c>
      <c r="DW45" s="82"/>
      <c r="DX45" s="84">
        <f t="shared" ref="DX45:DY45" si="136">DX46+DX47+DX48</f>
        <v>0</v>
      </c>
      <c r="DY45" s="84">
        <f t="shared" si="136"/>
        <v>0</v>
      </c>
      <c r="DZ45" s="82"/>
    </row>
    <row r="46" spans="1:130" s="12" customFormat="1" ht="31.5" x14ac:dyDescent="0.25">
      <c r="A46" s="60" t="s">
        <v>324</v>
      </c>
      <c r="B46" s="14">
        <f t="shared" si="91"/>
        <v>222921.82</v>
      </c>
      <c r="C46" s="14">
        <f t="shared" si="92"/>
        <v>35169.939729999998</v>
      </c>
      <c r="D46" s="15">
        <f t="shared" si="82"/>
        <v>15.776804500340072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4"/>
      <c r="W46" s="15"/>
      <c r="X46" s="15"/>
      <c r="Y46" s="14"/>
      <c r="Z46" s="15">
        <v>475.8</v>
      </c>
      <c r="AA46" s="15">
        <v>258.63333</v>
      </c>
      <c r="AB46" s="14">
        <f t="shared" si="104"/>
        <v>54.357572509457754</v>
      </c>
      <c r="AC46" s="15"/>
      <c r="AD46" s="15"/>
      <c r="AE46" s="14"/>
      <c r="AF46" s="15"/>
      <c r="AG46" s="15"/>
      <c r="AH46" s="14"/>
      <c r="AI46" s="15">
        <v>8897</v>
      </c>
      <c r="AJ46" s="15">
        <v>8897</v>
      </c>
      <c r="AK46" s="15">
        <f t="shared" ref="AK46:AK50" si="137">AJ46/AI46*100</f>
        <v>100</v>
      </c>
      <c r="AL46" s="14">
        <v>20729</v>
      </c>
      <c r="AM46" s="14">
        <v>20729</v>
      </c>
      <c r="AN46" s="15">
        <f t="shared" ref="AN46:AN50" si="138">AM46/AL46*100</f>
        <v>100</v>
      </c>
      <c r="AO46" s="15">
        <v>1300</v>
      </c>
      <c r="AP46" s="15">
        <v>380.3064</v>
      </c>
      <c r="AQ46" s="15">
        <f>AP46/AO46*100</f>
        <v>29.25433846153846</v>
      </c>
      <c r="AR46" s="15"/>
      <c r="AS46" s="15"/>
      <c r="AT46" s="14"/>
      <c r="AU46" s="15"/>
      <c r="AV46" s="15"/>
      <c r="AW46" s="14"/>
      <c r="AX46" s="15"/>
      <c r="AY46" s="15"/>
      <c r="AZ46" s="14"/>
      <c r="BA46" s="15"/>
      <c r="BB46" s="15"/>
      <c r="BC46" s="14"/>
      <c r="BD46" s="15"/>
      <c r="BE46" s="15"/>
      <c r="BF46" s="14"/>
      <c r="BG46" s="50">
        <v>563.20000000000005</v>
      </c>
      <c r="BH46" s="15"/>
      <c r="BI46" s="14">
        <f t="shared" ref="BI46" si="139">BH46/BG46*100</f>
        <v>0</v>
      </c>
      <c r="BJ46" s="50">
        <v>52000</v>
      </c>
      <c r="BK46" s="15"/>
      <c r="BL46" s="14">
        <f t="shared" si="114"/>
        <v>0</v>
      </c>
      <c r="BM46" s="15"/>
      <c r="BN46" s="15"/>
      <c r="BO46" s="14"/>
      <c r="BP46" s="50"/>
      <c r="BQ46" s="15"/>
      <c r="BR46" s="14"/>
      <c r="BS46" s="50"/>
      <c r="BT46" s="15"/>
      <c r="BU46" s="14"/>
      <c r="BV46" s="50"/>
      <c r="BW46" s="15"/>
      <c r="BX46" s="14"/>
      <c r="BY46" s="50"/>
      <c r="BZ46" s="15"/>
      <c r="CA46" s="14"/>
      <c r="CB46" s="15">
        <v>3730</v>
      </c>
      <c r="CC46" s="15">
        <v>3730</v>
      </c>
      <c r="CD46" s="15">
        <f>CC46/CB46*100</f>
        <v>100</v>
      </c>
      <c r="CE46" s="15">
        <v>1175</v>
      </c>
      <c r="CF46" s="15">
        <v>1175</v>
      </c>
      <c r="CG46" s="14">
        <f t="shared" si="97"/>
        <v>100</v>
      </c>
      <c r="CH46" s="15"/>
      <c r="CI46" s="15"/>
      <c r="CJ46" s="14"/>
      <c r="CK46" s="15"/>
      <c r="CL46" s="15"/>
      <c r="CM46" s="14"/>
      <c r="CN46" s="15">
        <v>250</v>
      </c>
      <c r="CO46" s="15"/>
      <c r="CP46" s="14">
        <f t="shared" si="124"/>
        <v>0</v>
      </c>
      <c r="CQ46" s="15"/>
      <c r="CR46" s="15"/>
      <c r="CS46" s="14"/>
      <c r="CT46" s="15"/>
      <c r="CU46" s="15"/>
      <c r="CV46" s="14"/>
      <c r="CW46" s="15"/>
      <c r="CX46" s="15"/>
      <c r="CY46" s="14"/>
      <c r="CZ46" s="15"/>
      <c r="DA46" s="15"/>
      <c r="DB46" s="14"/>
      <c r="DC46" s="15"/>
      <c r="DD46" s="15"/>
      <c r="DE46" s="14"/>
      <c r="DF46" s="15">
        <v>41400</v>
      </c>
      <c r="DG46" s="15"/>
      <c r="DH46" s="14"/>
      <c r="DI46" s="15"/>
      <c r="DJ46" s="15"/>
      <c r="DK46" s="14"/>
      <c r="DL46" s="15">
        <v>92401.82</v>
      </c>
      <c r="DM46" s="15"/>
      <c r="DN46" s="14"/>
      <c r="DO46" s="15"/>
      <c r="DP46" s="15"/>
      <c r="DQ46" s="14"/>
      <c r="DR46" s="15"/>
      <c r="DS46" s="15"/>
      <c r="DT46" s="14"/>
      <c r="DU46" s="15"/>
      <c r="DV46" s="15"/>
      <c r="DW46" s="14"/>
      <c r="DX46" s="15"/>
      <c r="DY46" s="15"/>
      <c r="DZ46" s="14"/>
    </row>
    <row r="47" spans="1:130" s="12" customFormat="1" ht="15.75" x14ac:dyDescent="0.25">
      <c r="A47" s="60" t="s">
        <v>322</v>
      </c>
      <c r="B47" s="14">
        <f t="shared" si="91"/>
        <v>126436.83</v>
      </c>
      <c r="C47" s="14">
        <f t="shared" si="92"/>
        <v>0</v>
      </c>
      <c r="D47" s="50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50"/>
      <c r="R47" s="81"/>
      <c r="S47" s="81"/>
      <c r="T47" s="50"/>
      <c r="U47" s="81"/>
      <c r="V47" s="81"/>
      <c r="W47" s="50"/>
      <c r="X47" s="81"/>
      <c r="Y47" s="81"/>
      <c r="Z47" s="50"/>
      <c r="AA47" s="81"/>
      <c r="AB47" s="81"/>
      <c r="AC47" s="50"/>
      <c r="AD47" s="50"/>
      <c r="AE47" s="50"/>
      <c r="AF47" s="50"/>
      <c r="AG47" s="81"/>
      <c r="AH47" s="81"/>
      <c r="AI47" s="50"/>
      <c r="AJ47" s="81"/>
      <c r="AK47" s="84"/>
      <c r="AL47" s="81"/>
      <c r="AM47" s="81"/>
      <c r="AN47" s="84"/>
      <c r="AO47" s="50"/>
      <c r="AP47" s="81"/>
      <c r="AQ47" s="81"/>
      <c r="AR47" s="50"/>
      <c r="AS47" s="81"/>
      <c r="AT47" s="81"/>
      <c r="AU47" s="50"/>
      <c r="AV47" s="81"/>
      <c r="AW47" s="81"/>
      <c r="AX47" s="50"/>
      <c r="AY47" s="81"/>
      <c r="AZ47" s="81"/>
      <c r="BA47" s="50"/>
      <c r="BB47" s="81"/>
      <c r="BC47" s="81"/>
      <c r="BD47" s="50"/>
      <c r="BE47" s="81"/>
      <c r="BF47" s="81"/>
      <c r="BG47" s="50"/>
      <c r="BH47" s="81"/>
      <c r="BI47" s="81"/>
      <c r="BJ47" s="50"/>
      <c r="BK47" s="81"/>
      <c r="BL47" s="81"/>
      <c r="BM47" s="50"/>
      <c r="BN47" s="81"/>
      <c r="BO47" s="81"/>
      <c r="BP47" s="50"/>
      <c r="BQ47" s="81"/>
      <c r="BR47" s="81"/>
      <c r="BS47" s="50"/>
      <c r="BT47" s="81"/>
      <c r="BU47" s="81"/>
      <c r="BV47" s="50"/>
      <c r="BW47" s="81"/>
      <c r="BX47" s="81"/>
      <c r="BY47" s="50"/>
      <c r="BZ47" s="81"/>
      <c r="CA47" s="81"/>
      <c r="CB47" s="50"/>
      <c r="CC47" s="81"/>
      <c r="CD47" s="81"/>
      <c r="CE47" s="50"/>
      <c r="CF47" s="81"/>
      <c r="CG47" s="14"/>
      <c r="CH47" s="50"/>
      <c r="CI47" s="81"/>
      <c r="CJ47" s="14"/>
      <c r="CK47" s="50"/>
      <c r="CL47" s="81"/>
      <c r="CM47" s="14"/>
      <c r="CN47" s="50"/>
      <c r="CO47" s="81"/>
      <c r="CP47" s="14"/>
      <c r="CQ47" s="50"/>
      <c r="CR47" s="81"/>
      <c r="CS47" s="14"/>
      <c r="CT47" s="50"/>
      <c r="CU47" s="81"/>
      <c r="CV47" s="14"/>
      <c r="CW47" s="50"/>
      <c r="CX47" s="81"/>
      <c r="CY47" s="14"/>
      <c r="CZ47" s="50"/>
      <c r="DA47" s="81"/>
      <c r="DB47" s="14"/>
      <c r="DC47" s="50">
        <v>108040.09</v>
      </c>
      <c r="DD47" s="81"/>
      <c r="DE47" s="14"/>
      <c r="DF47" s="50"/>
      <c r="DG47" s="81"/>
      <c r="DH47" s="14"/>
      <c r="DI47" s="50">
        <v>18396.740000000002</v>
      </c>
      <c r="DJ47" s="81"/>
      <c r="DK47" s="14"/>
      <c r="DL47" s="50"/>
      <c r="DM47" s="81"/>
      <c r="DN47" s="14"/>
      <c r="DO47" s="50"/>
      <c r="DP47" s="81"/>
      <c r="DQ47" s="14"/>
      <c r="DR47" s="50"/>
      <c r="DS47" s="81"/>
      <c r="DT47" s="14"/>
      <c r="DU47" s="50"/>
      <c r="DV47" s="81"/>
      <c r="DW47" s="14"/>
      <c r="DX47" s="50"/>
      <c r="DY47" s="81"/>
      <c r="DZ47" s="14"/>
    </row>
    <row r="48" spans="1:130" s="12" customFormat="1" ht="15.75" x14ac:dyDescent="0.25">
      <c r="A48" s="60" t="s">
        <v>323</v>
      </c>
      <c r="B48" s="14">
        <f t="shared" si="91"/>
        <v>0</v>
      </c>
      <c r="C48" s="14">
        <f t="shared" si="92"/>
        <v>0</v>
      </c>
      <c r="D48" s="50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50"/>
      <c r="R48" s="81"/>
      <c r="S48" s="81"/>
      <c r="T48" s="50"/>
      <c r="U48" s="81"/>
      <c r="V48" s="81"/>
      <c r="W48" s="50"/>
      <c r="X48" s="81"/>
      <c r="Y48" s="81"/>
      <c r="Z48" s="50"/>
      <c r="AA48" s="81"/>
      <c r="AB48" s="81"/>
      <c r="AC48" s="50"/>
      <c r="AD48" s="50"/>
      <c r="AE48" s="50"/>
      <c r="AF48" s="50"/>
      <c r="AG48" s="81"/>
      <c r="AH48" s="81"/>
      <c r="AI48" s="50"/>
      <c r="AJ48" s="81"/>
      <c r="AK48" s="84"/>
      <c r="AL48" s="81"/>
      <c r="AM48" s="81"/>
      <c r="AN48" s="84"/>
      <c r="AO48" s="50"/>
      <c r="AP48" s="81"/>
      <c r="AQ48" s="81"/>
      <c r="AR48" s="50"/>
      <c r="AS48" s="81"/>
      <c r="AT48" s="81"/>
      <c r="AU48" s="50"/>
      <c r="AV48" s="81"/>
      <c r="AW48" s="81"/>
      <c r="AX48" s="50"/>
      <c r="AY48" s="81"/>
      <c r="AZ48" s="81"/>
      <c r="BA48" s="50"/>
      <c r="BB48" s="81"/>
      <c r="BC48" s="81"/>
      <c r="BD48" s="50"/>
      <c r="BE48" s="81"/>
      <c r="BF48" s="81"/>
      <c r="BG48" s="50"/>
      <c r="BH48" s="81"/>
      <c r="BI48" s="81"/>
      <c r="BJ48" s="50"/>
      <c r="BK48" s="81"/>
      <c r="BL48" s="81"/>
      <c r="BM48" s="50"/>
      <c r="BN48" s="81"/>
      <c r="BO48" s="81"/>
      <c r="BP48" s="50"/>
      <c r="BQ48" s="81"/>
      <c r="BR48" s="81"/>
      <c r="BS48" s="50"/>
      <c r="BT48" s="81"/>
      <c r="BU48" s="81"/>
      <c r="BV48" s="50"/>
      <c r="BW48" s="81"/>
      <c r="BX48" s="81"/>
      <c r="BY48" s="50"/>
      <c r="BZ48" s="81"/>
      <c r="CA48" s="81"/>
      <c r="CB48" s="50"/>
      <c r="CC48" s="81"/>
      <c r="CD48" s="81"/>
      <c r="CE48" s="50"/>
      <c r="CF48" s="81"/>
      <c r="CG48" s="14"/>
      <c r="CH48" s="50"/>
      <c r="CI48" s="81"/>
      <c r="CJ48" s="14"/>
      <c r="CK48" s="50"/>
      <c r="CL48" s="81"/>
      <c r="CM48" s="14"/>
      <c r="CN48" s="50"/>
      <c r="CO48" s="81"/>
      <c r="CP48" s="14"/>
      <c r="CQ48" s="50"/>
      <c r="CR48" s="81"/>
      <c r="CS48" s="14"/>
      <c r="CT48" s="50"/>
      <c r="CU48" s="81"/>
      <c r="CV48" s="14"/>
      <c r="CW48" s="50"/>
      <c r="CX48" s="81"/>
      <c r="CY48" s="14"/>
      <c r="CZ48" s="50"/>
      <c r="DA48" s="81"/>
      <c r="DB48" s="14"/>
      <c r="DC48" s="50"/>
      <c r="DD48" s="81"/>
      <c r="DE48" s="14"/>
      <c r="DF48" s="50"/>
      <c r="DG48" s="81"/>
      <c r="DH48" s="14"/>
      <c r="DI48" s="50"/>
      <c r="DJ48" s="81"/>
      <c r="DK48" s="14"/>
      <c r="DL48" s="50"/>
      <c r="DM48" s="81"/>
      <c r="DN48" s="14"/>
      <c r="DO48" s="50"/>
      <c r="DP48" s="81"/>
      <c r="DQ48" s="14"/>
      <c r="DR48" s="50"/>
      <c r="DS48" s="81"/>
      <c r="DT48" s="14"/>
      <c r="DU48" s="50"/>
      <c r="DV48" s="81"/>
      <c r="DW48" s="14"/>
      <c r="DX48" s="50"/>
      <c r="DY48" s="81"/>
      <c r="DZ48" s="14"/>
    </row>
    <row r="49" spans="1:130" s="28" customFormat="1" ht="31.5" x14ac:dyDescent="0.25">
      <c r="A49" s="152" t="s">
        <v>334</v>
      </c>
      <c r="B49" s="82">
        <f t="shared" si="91"/>
        <v>153286.1</v>
      </c>
      <c r="C49" s="82">
        <f t="shared" si="92"/>
        <v>87880.17730000001</v>
      </c>
      <c r="D49" s="84">
        <f t="shared" si="82"/>
        <v>57.330819493744059</v>
      </c>
      <c r="E49" s="84">
        <f>E50+E51+E58+E59+E60+E63+E66</f>
        <v>0</v>
      </c>
      <c r="F49" s="84">
        <f t="shared" ref="F49:AY49" si="140">F50+F51+F58+F59+F60+F63+F66</f>
        <v>0</v>
      </c>
      <c r="G49" s="84">
        <f t="shared" si="140"/>
        <v>0</v>
      </c>
      <c r="H49" s="84">
        <f t="shared" si="140"/>
        <v>0</v>
      </c>
      <c r="I49" s="84">
        <f t="shared" si="140"/>
        <v>0</v>
      </c>
      <c r="J49" s="84">
        <f t="shared" si="140"/>
        <v>0</v>
      </c>
      <c r="K49" s="84">
        <f t="shared" si="140"/>
        <v>10200</v>
      </c>
      <c r="L49" s="84">
        <f t="shared" si="140"/>
        <v>7645.2888000000003</v>
      </c>
      <c r="M49" s="84">
        <f t="shared" ref="M49:M376" si="141">L49/K49*100</f>
        <v>74.953811764705875</v>
      </c>
      <c r="N49" s="84">
        <f t="shared" si="140"/>
        <v>0</v>
      </c>
      <c r="O49" s="84">
        <f t="shared" si="140"/>
        <v>0</v>
      </c>
      <c r="P49" s="84">
        <f t="shared" si="140"/>
        <v>0</v>
      </c>
      <c r="Q49" s="84">
        <f t="shared" si="140"/>
        <v>0</v>
      </c>
      <c r="R49" s="84">
        <f t="shared" si="140"/>
        <v>0</v>
      </c>
      <c r="S49" s="84">
        <f t="shared" si="140"/>
        <v>0</v>
      </c>
      <c r="T49" s="84">
        <f t="shared" si="140"/>
        <v>0</v>
      </c>
      <c r="U49" s="84">
        <f t="shared" si="140"/>
        <v>0</v>
      </c>
      <c r="V49" s="84">
        <f t="shared" si="140"/>
        <v>0</v>
      </c>
      <c r="W49" s="84">
        <f t="shared" si="140"/>
        <v>80000</v>
      </c>
      <c r="X49" s="84">
        <f t="shared" si="140"/>
        <v>31777.531800000001</v>
      </c>
      <c r="Y49" s="81">
        <f t="shared" ref="Y49" si="142">X49/W49*100</f>
        <v>39.721914749999996</v>
      </c>
      <c r="Z49" s="84">
        <f t="shared" si="140"/>
        <v>370.2</v>
      </c>
      <c r="AA49" s="84">
        <f t="shared" si="140"/>
        <v>370.2</v>
      </c>
      <c r="AB49" s="82">
        <f t="shared" si="104"/>
        <v>100</v>
      </c>
      <c r="AC49" s="84">
        <f t="shared" si="140"/>
        <v>0</v>
      </c>
      <c r="AD49" s="84">
        <f t="shared" si="140"/>
        <v>0</v>
      </c>
      <c r="AE49" s="82"/>
      <c r="AF49" s="84">
        <f t="shared" si="140"/>
        <v>0</v>
      </c>
      <c r="AG49" s="84">
        <f t="shared" si="140"/>
        <v>0</v>
      </c>
      <c r="AH49" s="84">
        <f t="shared" si="140"/>
        <v>0</v>
      </c>
      <c r="AI49" s="84">
        <f>SUM(AI50:AI66)</f>
        <v>3142</v>
      </c>
      <c r="AJ49" s="84">
        <f t="shared" ref="AJ49:AM49" si="143">SUM(AJ50:AJ66)</f>
        <v>1067.8244999999999</v>
      </c>
      <c r="AK49" s="84">
        <f t="shared" si="137"/>
        <v>33.985502864417569</v>
      </c>
      <c r="AL49" s="84">
        <f t="shared" si="143"/>
        <v>9424</v>
      </c>
      <c r="AM49" s="84">
        <f t="shared" si="143"/>
        <v>2512.5322000000001</v>
      </c>
      <c r="AN49" s="84">
        <f t="shared" si="138"/>
        <v>26.660995331069611</v>
      </c>
      <c r="AO49" s="84">
        <f t="shared" si="140"/>
        <v>1300</v>
      </c>
      <c r="AP49" s="84">
        <f t="shared" si="140"/>
        <v>0</v>
      </c>
      <c r="AQ49" s="84">
        <f t="shared" si="140"/>
        <v>0</v>
      </c>
      <c r="AR49" s="84">
        <f t="shared" si="140"/>
        <v>0</v>
      </c>
      <c r="AS49" s="84">
        <f t="shared" si="140"/>
        <v>0</v>
      </c>
      <c r="AT49" s="84">
        <f t="shared" si="140"/>
        <v>0</v>
      </c>
      <c r="AU49" s="84">
        <f t="shared" si="140"/>
        <v>0</v>
      </c>
      <c r="AV49" s="84">
        <f t="shared" si="140"/>
        <v>0</v>
      </c>
      <c r="AW49" s="84">
        <f t="shared" si="140"/>
        <v>0</v>
      </c>
      <c r="AX49" s="84">
        <f t="shared" si="140"/>
        <v>0</v>
      </c>
      <c r="AY49" s="84">
        <f t="shared" si="140"/>
        <v>0</v>
      </c>
      <c r="AZ49" s="84">
        <f t="shared" ref="AZ49:BF49" si="144">AZ50+AZ51+AZ58+AZ59+AZ60+AZ63+AZ66</f>
        <v>0</v>
      </c>
      <c r="BA49" s="84">
        <f t="shared" si="144"/>
        <v>0</v>
      </c>
      <c r="BB49" s="84">
        <f t="shared" si="144"/>
        <v>0</v>
      </c>
      <c r="BC49" s="84">
        <f t="shared" si="144"/>
        <v>0</v>
      </c>
      <c r="BD49" s="84">
        <f t="shared" si="144"/>
        <v>0</v>
      </c>
      <c r="BE49" s="84">
        <f t="shared" si="144"/>
        <v>0</v>
      </c>
      <c r="BF49" s="84">
        <f t="shared" si="144"/>
        <v>0</v>
      </c>
      <c r="BG49" s="84">
        <f>SUM(BG50:BG66)</f>
        <v>4143.0999999999995</v>
      </c>
      <c r="BH49" s="84">
        <f>SUM(BH50:BH66)</f>
        <v>0</v>
      </c>
      <c r="BI49" s="82">
        <f t="shared" ref="BI49:BI50" si="145">BH49/BG49*100</f>
        <v>0</v>
      </c>
      <c r="BJ49" s="84"/>
      <c r="BK49" s="84">
        <f>SUM(BK50:BK66)</f>
        <v>0</v>
      </c>
      <c r="BL49" s="82"/>
      <c r="BM49" s="84">
        <f t="shared" ref="BM49:BO49" si="146">BM50+BM51+BM58+BM59+BM60+BM63+BM66</f>
        <v>0</v>
      </c>
      <c r="BN49" s="84">
        <f t="shared" si="146"/>
        <v>0</v>
      </c>
      <c r="BO49" s="84">
        <f t="shared" si="146"/>
        <v>0</v>
      </c>
      <c r="BP49" s="84">
        <f>SUM(BP50:BP66)</f>
        <v>0</v>
      </c>
      <c r="BQ49" s="84">
        <f>SUM(BQ50:BQ66)</f>
        <v>0</v>
      </c>
      <c r="BR49" s="82"/>
      <c r="BS49" s="84">
        <f>SUM(BS50:BS66)</f>
        <v>0</v>
      </c>
      <c r="BT49" s="84">
        <f>SUM(BT50:BT66)</f>
        <v>0</v>
      </c>
      <c r="BU49" s="82"/>
      <c r="BV49" s="84">
        <f>SUM(BV50:BV66)</f>
        <v>0</v>
      </c>
      <c r="BW49" s="84">
        <f>SUM(BW50:BW66)</f>
        <v>0</v>
      </c>
      <c r="BX49" s="82"/>
      <c r="BY49" s="84">
        <f>SUM(BY50:BY66)</f>
        <v>0</v>
      </c>
      <c r="BZ49" s="84">
        <f>SUM(BZ50:BZ66)</f>
        <v>0</v>
      </c>
      <c r="CA49" s="82"/>
      <c r="CB49" s="84">
        <f>SUM(CB50:CB66)</f>
        <v>0</v>
      </c>
      <c r="CC49" s="84">
        <f>SUM(CC50:CC66)</f>
        <v>0</v>
      </c>
      <c r="CD49" s="82"/>
      <c r="CE49" s="84">
        <f>SUM(CE50:CE66)</f>
        <v>406.8</v>
      </c>
      <c r="CF49" s="84">
        <f>SUM(CF50:CF66)</f>
        <v>406.8</v>
      </c>
      <c r="CG49" s="82">
        <f t="shared" si="97"/>
        <v>100</v>
      </c>
      <c r="CH49" s="84">
        <f>SUM(CH50:CH66)</f>
        <v>0</v>
      </c>
      <c r="CI49" s="84">
        <f>SUM(CI50:CI66)</f>
        <v>0</v>
      </c>
      <c r="CJ49" s="82"/>
      <c r="CK49" s="84">
        <f>SUM(CK50:CK66)</f>
        <v>0</v>
      </c>
      <c r="CL49" s="84">
        <f>SUM(CL50:CL66)</f>
        <v>0</v>
      </c>
      <c r="CM49" s="82"/>
      <c r="CN49" s="84">
        <f>SUM(CN50:CN66)</f>
        <v>200</v>
      </c>
      <c r="CO49" s="84">
        <f>SUM(CO50:CO66)</f>
        <v>0</v>
      </c>
      <c r="CP49" s="82">
        <f t="shared" ref="CP49:CP50" si="147">CO49/CN49*100</f>
        <v>0</v>
      </c>
      <c r="CQ49" s="84">
        <f>SUM(CQ50:CQ66)</f>
        <v>44100</v>
      </c>
      <c r="CR49" s="84">
        <f>SUM(CR50:CR66)</f>
        <v>44100</v>
      </c>
      <c r="CS49" s="82">
        <f>CR49/CQ49*100</f>
        <v>100</v>
      </c>
      <c r="CT49" s="84">
        <f>SUM(CT50:CT66)</f>
        <v>0</v>
      </c>
      <c r="CU49" s="84">
        <f>SUM(CU50:CU66)</f>
        <v>0</v>
      </c>
      <c r="CV49" s="82"/>
      <c r="CW49" s="84">
        <f>SUM(CW50:CW66)</f>
        <v>0</v>
      </c>
      <c r="CX49" s="84">
        <f>SUM(CX50:CX66)</f>
        <v>0</v>
      </c>
      <c r="CY49" s="82"/>
      <c r="CZ49" s="84">
        <f>SUM(CZ50:CZ66)</f>
        <v>0</v>
      </c>
      <c r="DA49" s="84">
        <f>SUM(DA50:DA66)</f>
        <v>0</v>
      </c>
      <c r="DB49" s="82"/>
      <c r="DC49" s="84">
        <f>SUM(DC50:DC66)</f>
        <v>0</v>
      </c>
      <c r="DD49" s="84">
        <f>SUM(DD50:DD66)</f>
        <v>0</v>
      </c>
      <c r="DE49" s="82"/>
      <c r="DF49" s="84">
        <f>SUM(DF50:DF66)</f>
        <v>0</v>
      </c>
      <c r="DG49" s="84">
        <f>SUM(DG50:DG66)</f>
        <v>0</v>
      </c>
      <c r="DH49" s="82"/>
      <c r="DI49" s="84">
        <f>SUM(DI50:DI66)</f>
        <v>0</v>
      </c>
      <c r="DJ49" s="84">
        <f>SUM(DJ50:DJ66)</f>
        <v>0</v>
      </c>
      <c r="DK49" s="82"/>
      <c r="DL49" s="84">
        <f>SUM(DL50:DL66)</f>
        <v>0</v>
      </c>
      <c r="DM49" s="84">
        <f>SUM(DM50:DM66)</f>
        <v>0</v>
      </c>
      <c r="DN49" s="82"/>
      <c r="DO49" s="84">
        <f>SUM(DO50:DO66)</f>
        <v>0</v>
      </c>
      <c r="DP49" s="84">
        <f>SUM(DP50:DP66)</f>
        <v>0</v>
      </c>
      <c r="DQ49" s="82"/>
      <c r="DR49" s="84">
        <f>SUM(DR50:DR66)</f>
        <v>0</v>
      </c>
      <c r="DS49" s="84">
        <f>SUM(DS50:DS66)</f>
        <v>0</v>
      </c>
      <c r="DT49" s="82"/>
      <c r="DU49" s="84">
        <f>SUM(DU50:DU66)</f>
        <v>0</v>
      </c>
      <c r="DV49" s="84">
        <f>SUM(DV50:DV66)</f>
        <v>0</v>
      </c>
      <c r="DW49" s="82"/>
      <c r="DX49" s="84">
        <f>SUM(DX50:DX66)</f>
        <v>0</v>
      </c>
      <c r="DY49" s="84">
        <f>SUM(DY50:DY66)</f>
        <v>0</v>
      </c>
      <c r="DZ49" s="82"/>
    </row>
    <row r="50" spans="1:130" s="12" customFormat="1" ht="31.5" x14ac:dyDescent="0.25">
      <c r="A50" s="60" t="s">
        <v>333</v>
      </c>
      <c r="B50" s="14">
        <f t="shared" si="91"/>
        <v>26896.799999999999</v>
      </c>
      <c r="C50" s="14">
        <f t="shared" si="92"/>
        <v>12002.645499999999</v>
      </c>
      <c r="D50" s="15">
        <f t="shared" si="82"/>
        <v>44.624808527408462</v>
      </c>
      <c r="E50" s="15"/>
      <c r="F50" s="15"/>
      <c r="G50" s="15"/>
      <c r="H50" s="15"/>
      <c r="I50" s="15"/>
      <c r="J50" s="15"/>
      <c r="K50" s="15">
        <v>10200</v>
      </c>
      <c r="L50" s="15">
        <v>7645.2888000000003</v>
      </c>
      <c r="M50" s="15">
        <f t="shared" si="141"/>
        <v>74.953811764705875</v>
      </c>
      <c r="N50" s="15"/>
      <c r="O50" s="15"/>
      <c r="P50" s="15"/>
      <c r="Q50" s="15"/>
      <c r="R50" s="15"/>
      <c r="S50" s="15"/>
      <c r="T50" s="15"/>
      <c r="U50" s="15"/>
      <c r="V50" s="14"/>
      <c r="W50" s="15"/>
      <c r="X50" s="15"/>
      <c r="Y50" s="50"/>
      <c r="Z50" s="15">
        <v>370.2</v>
      </c>
      <c r="AA50" s="15">
        <v>370.2</v>
      </c>
      <c r="AB50" s="14">
        <f t="shared" si="104"/>
        <v>100</v>
      </c>
      <c r="AC50" s="15"/>
      <c r="AD50" s="15"/>
      <c r="AE50" s="14"/>
      <c r="AF50" s="15"/>
      <c r="AG50" s="15"/>
      <c r="AH50" s="14"/>
      <c r="AI50" s="15">
        <v>3142</v>
      </c>
      <c r="AJ50" s="15">
        <v>1067.8244999999999</v>
      </c>
      <c r="AK50" s="15">
        <f t="shared" si="137"/>
        <v>33.985502864417569</v>
      </c>
      <c r="AL50" s="14">
        <v>9424</v>
      </c>
      <c r="AM50" s="14">
        <v>2512.5322000000001</v>
      </c>
      <c r="AN50" s="15">
        <f t="shared" si="138"/>
        <v>26.660995331069611</v>
      </c>
      <c r="AO50" s="15">
        <v>1300</v>
      </c>
      <c r="AP50" s="15"/>
      <c r="AQ50" s="14"/>
      <c r="AR50" s="15"/>
      <c r="AS50" s="15"/>
      <c r="AT50" s="14"/>
      <c r="AU50" s="15"/>
      <c r="AV50" s="15"/>
      <c r="AW50" s="14"/>
      <c r="AX50" s="15"/>
      <c r="AY50" s="15"/>
      <c r="AZ50" s="14"/>
      <c r="BA50" s="15"/>
      <c r="BB50" s="15"/>
      <c r="BC50" s="14"/>
      <c r="BD50" s="15"/>
      <c r="BE50" s="15"/>
      <c r="BF50" s="14"/>
      <c r="BG50" s="50">
        <v>1853.8</v>
      </c>
      <c r="BH50" s="15"/>
      <c r="BI50" s="14">
        <f t="shared" si="145"/>
        <v>0</v>
      </c>
      <c r="BJ50" s="50"/>
      <c r="BK50" s="15"/>
      <c r="BL50" s="14"/>
      <c r="BM50" s="15"/>
      <c r="BN50" s="15"/>
      <c r="BO50" s="14"/>
      <c r="BP50" s="50"/>
      <c r="BQ50" s="15"/>
      <c r="BR50" s="14"/>
      <c r="BS50" s="50"/>
      <c r="BT50" s="15"/>
      <c r="BU50" s="14"/>
      <c r="BV50" s="50"/>
      <c r="BW50" s="15"/>
      <c r="BX50" s="14"/>
      <c r="BY50" s="50"/>
      <c r="BZ50" s="15"/>
      <c r="CA50" s="14"/>
      <c r="CB50" s="50"/>
      <c r="CC50" s="15"/>
      <c r="CD50" s="14"/>
      <c r="CE50" s="15">
        <v>406.8</v>
      </c>
      <c r="CF50" s="15">
        <v>406.8</v>
      </c>
      <c r="CG50" s="14">
        <f t="shared" si="97"/>
        <v>100</v>
      </c>
      <c r="CH50" s="15"/>
      <c r="CI50" s="15"/>
      <c r="CJ50" s="14"/>
      <c r="CK50" s="15"/>
      <c r="CL50" s="15"/>
      <c r="CM50" s="14"/>
      <c r="CN50" s="15">
        <v>200</v>
      </c>
      <c r="CO50" s="15"/>
      <c r="CP50" s="14">
        <f t="shared" si="147"/>
        <v>0</v>
      </c>
      <c r="CQ50" s="15"/>
      <c r="CR50" s="15"/>
      <c r="CS50" s="82"/>
      <c r="CT50" s="15"/>
      <c r="CU50" s="15"/>
      <c r="CV50" s="82"/>
      <c r="CW50" s="15"/>
      <c r="CX50" s="15"/>
      <c r="CY50" s="82"/>
      <c r="CZ50" s="15"/>
      <c r="DA50" s="15"/>
      <c r="DB50" s="82"/>
      <c r="DC50" s="15"/>
      <c r="DD50" s="15"/>
      <c r="DE50" s="82"/>
      <c r="DF50" s="15"/>
      <c r="DG50" s="15"/>
      <c r="DH50" s="82"/>
      <c r="DI50" s="15"/>
      <c r="DJ50" s="15"/>
      <c r="DK50" s="82"/>
      <c r="DL50" s="15"/>
      <c r="DM50" s="15"/>
      <c r="DN50" s="82"/>
      <c r="DO50" s="15"/>
      <c r="DP50" s="15"/>
      <c r="DQ50" s="82"/>
      <c r="DR50" s="15"/>
      <c r="DS50" s="15"/>
      <c r="DT50" s="82"/>
      <c r="DU50" s="15"/>
      <c r="DV50" s="15"/>
      <c r="DW50" s="82"/>
      <c r="DX50" s="15"/>
      <c r="DY50" s="15"/>
      <c r="DZ50" s="82"/>
    </row>
    <row r="51" spans="1:130" s="12" customFormat="1" ht="15.75" x14ac:dyDescent="0.25">
      <c r="A51" s="60" t="s">
        <v>327</v>
      </c>
      <c r="B51" s="14">
        <f t="shared" si="91"/>
        <v>124100</v>
      </c>
      <c r="C51" s="14">
        <f t="shared" si="92"/>
        <v>75877.531799999997</v>
      </c>
      <c r="D51" s="15">
        <f t="shared" si="82"/>
        <v>61.142249637389199</v>
      </c>
      <c r="E51" s="81"/>
      <c r="F51" s="81"/>
      <c r="G51" s="81"/>
      <c r="H51" s="81"/>
      <c r="I51" s="81"/>
      <c r="J51" s="81"/>
      <c r="K51" s="81"/>
      <c r="L51" s="81"/>
      <c r="M51" s="81"/>
      <c r="N51" s="50"/>
      <c r="O51" s="50"/>
      <c r="P51" s="50"/>
      <c r="Q51" s="81"/>
      <c r="R51" s="81"/>
      <c r="S51" s="81"/>
      <c r="T51" s="81"/>
      <c r="U51" s="81"/>
      <c r="V51" s="81"/>
      <c r="W51" s="50">
        <v>80000</v>
      </c>
      <c r="X51" s="50">
        <v>31777.531800000001</v>
      </c>
      <c r="Y51" s="50">
        <f>X51/W51*100</f>
        <v>39.721914749999996</v>
      </c>
      <c r="Z51" s="81"/>
      <c r="AA51" s="15"/>
      <c r="AB51" s="81"/>
      <c r="AC51" s="50"/>
      <c r="AD51" s="50"/>
      <c r="AE51" s="50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15"/>
      <c r="BI51" s="81"/>
      <c r="BJ51" s="81"/>
      <c r="BK51" s="15"/>
      <c r="BL51" s="81"/>
      <c r="BM51" s="81"/>
      <c r="BN51" s="81"/>
      <c r="BO51" s="81"/>
      <c r="BP51" s="81"/>
      <c r="BQ51" s="15"/>
      <c r="BR51" s="81"/>
      <c r="BS51" s="81"/>
      <c r="BT51" s="15"/>
      <c r="BU51" s="81"/>
      <c r="BV51" s="81"/>
      <c r="BW51" s="15"/>
      <c r="BX51" s="81"/>
      <c r="BY51" s="81"/>
      <c r="BZ51" s="15"/>
      <c r="CA51" s="81"/>
      <c r="CB51" s="81"/>
      <c r="CC51" s="15"/>
      <c r="CD51" s="81"/>
      <c r="CE51" s="81"/>
      <c r="CF51" s="15"/>
      <c r="CG51" s="14"/>
      <c r="CH51" s="81"/>
      <c r="CI51" s="15"/>
      <c r="CJ51" s="14"/>
      <c r="CK51" s="81"/>
      <c r="CL51" s="15"/>
      <c r="CM51" s="14"/>
      <c r="CN51" s="81"/>
      <c r="CO51" s="15"/>
      <c r="CP51" s="14"/>
      <c r="CQ51" s="50">
        <v>44100</v>
      </c>
      <c r="CR51" s="15">
        <v>44100</v>
      </c>
      <c r="CS51" s="14">
        <f t="shared" ref="CS51" si="148">CR51/CQ51*100</f>
        <v>100</v>
      </c>
      <c r="CT51" s="50"/>
      <c r="CU51" s="15"/>
      <c r="CV51" s="14"/>
      <c r="CW51" s="50"/>
      <c r="CX51" s="15"/>
      <c r="CY51" s="14"/>
      <c r="CZ51" s="50"/>
      <c r="DA51" s="15"/>
      <c r="DB51" s="14"/>
      <c r="DC51" s="50"/>
      <c r="DD51" s="15"/>
      <c r="DE51" s="14"/>
      <c r="DF51" s="50"/>
      <c r="DG51" s="15"/>
      <c r="DH51" s="14"/>
      <c r="DI51" s="50"/>
      <c r="DJ51" s="15"/>
      <c r="DK51" s="14"/>
      <c r="DL51" s="50"/>
      <c r="DM51" s="15"/>
      <c r="DN51" s="14"/>
      <c r="DO51" s="50"/>
      <c r="DP51" s="15"/>
      <c r="DQ51" s="14"/>
      <c r="DR51" s="50"/>
      <c r="DS51" s="15"/>
      <c r="DT51" s="14"/>
      <c r="DU51" s="50"/>
      <c r="DV51" s="15"/>
      <c r="DW51" s="14"/>
      <c r="DX51" s="50"/>
      <c r="DY51" s="15"/>
      <c r="DZ51" s="14"/>
    </row>
    <row r="52" spans="1:130" s="12" customFormat="1" ht="15.75" x14ac:dyDescent="0.25">
      <c r="A52" s="60" t="s">
        <v>507</v>
      </c>
      <c r="B52" s="14">
        <f t="shared" si="91"/>
        <v>97.8</v>
      </c>
      <c r="C52" s="14">
        <f t="shared" si="92"/>
        <v>0</v>
      </c>
      <c r="D52" s="15">
        <f t="shared" si="82"/>
        <v>0</v>
      </c>
      <c r="E52" s="81"/>
      <c r="F52" s="81"/>
      <c r="G52" s="81"/>
      <c r="H52" s="81"/>
      <c r="I52" s="81"/>
      <c r="J52" s="81"/>
      <c r="K52" s="81"/>
      <c r="L52" s="81"/>
      <c r="M52" s="81"/>
      <c r="N52" s="50"/>
      <c r="O52" s="50"/>
      <c r="P52" s="50"/>
      <c r="Q52" s="81"/>
      <c r="R52" s="81"/>
      <c r="S52" s="81"/>
      <c r="T52" s="81"/>
      <c r="U52" s="81"/>
      <c r="V52" s="81"/>
      <c r="W52" s="50"/>
      <c r="X52" s="50"/>
      <c r="Y52" s="50"/>
      <c r="Z52" s="81"/>
      <c r="AA52" s="15"/>
      <c r="AB52" s="81"/>
      <c r="AC52" s="50"/>
      <c r="AD52" s="50"/>
      <c r="AE52" s="50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50">
        <v>97.8</v>
      </c>
      <c r="BH52" s="15"/>
      <c r="BI52" s="81"/>
      <c r="BJ52" s="50"/>
      <c r="BK52" s="15"/>
      <c r="BL52" s="81"/>
      <c r="BM52" s="81"/>
      <c r="BN52" s="81"/>
      <c r="BO52" s="81"/>
      <c r="BP52" s="50"/>
      <c r="BQ52" s="15"/>
      <c r="BR52" s="81"/>
      <c r="BS52" s="50"/>
      <c r="BT52" s="15"/>
      <c r="BU52" s="81"/>
      <c r="BV52" s="50"/>
      <c r="BW52" s="15"/>
      <c r="BX52" s="81"/>
      <c r="BY52" s="50"/>
      <c r="BZ52" s="15"/>
      <c r="CA52" s="81"/>
      <c r="CB52" s="50"/>
      <c r="CC52" s="15"/>
      <c r="CD52" s="81"/>
      <c r="CE52" s="50"/>
      <c r="CF52" s="15"/>
      <c r="CG52" s="14"/>
      <c r="CH52" s="50"/>
      <c r="CI52" s="15"/>
      <c r="CJ52" s="14"/>
      <c r="CK52" s="50"/>
      <c r="CL52" s="15"/>
      <c r="CM52" s="14"/>
      <c r="CN52" s="50"/>
      <c r="CO52" s="15"/>
      <c r="CP52" s="14"/>
      <c r="CQ52" s="50"/>
      <c r="CR52" s="15"/>
      <c r="CS52" s="14"/>
      <c r="CT52" s="50"/>
      <c r="CU52" s="15"/>
      <c r="CV52" s="14"/>
      <c r="CW52" s="50"/>
      <c r="CX52" s="15"/>
      <c r="CY52" s="14"/>
      <c r="CZ52" s="50"/>
      <c r="DA52" s="15"/>
      <c r="DB52" s="14"/>
      <c r="DC52" s="50"/>
      <c r="DD52" s="15"/>
      <c r="DE52" s="14"/>
      <c r="DF52" s="50"/>
      <c r="DG52" s="15"/>
      <c r="DH52" s="14"/>
      <c r="DI52" s="50"/>
      <c r="DJ52" s="15"/>
      <c r="DK52" s="14"/>
      <c r="DL52" s="50"/>
      <c r="DM52" s="15"/>
      <c r="DN52" s="14"/>
      <c r="DO52" s="50"/>
      <c r="DP52" s="15"/>
      <c r="DQ52" s="14"/>
      <c r="DR52" s="50"/>
      <c r="DS52" s="15"/>
      <c r="DT52" s="14"/>
      <c r="DU52" s="50"/>
      <c r="DV52" s="15"/>
      <c r="DW52" s="14"/>
      <c r="DX52" s="50"/>
      <c r="DY52" s="15"/>
      <c r="DZ52" s="14"/>
    </row>
    <row r="53" spans="1:130" s="12" customFormat="1" ht="15.75" x14ac:dyDescent="0.25">
      <c r="A53" s="60" t="s">
        <v>508</v>
      </c>
      <c r="B53" s="14">
        <f t="shared" si="91"/>
        <v>210</v>
      </c>
      <c r="C53" s="14">
        <f t="shared" si="92"/>
        <v>0</v>
      </c>
      <c r="D53" s="15">
        <f t="shared" si="82"/>
        <v>0</v>
      </c>
      <c r="E53" s="81"/>
      <c r="F53" s="81"/>
      <c r="G53" s="81"/>
      <c r="H53" s="81"/>
      <c r="I53" s="81"/>
      <c r="J53" s="81"/>
      <c r="K53" s="81"/>
      <c r="L53" s="81"/>
      <c r="M53" s="81"/>
      <c r="N53" s="50"/>
      <c r="O53" s="50"/>
      <c r="P53" s="50"/>
      <c r="Q53" s="81"/>
      <c r="R53" s="81"/>
      <c r="S53" s="81"/>
      <c r="T53" s="81"/>
      <c r="U53" s="81"/>
      <c r="V53" s="81"/>
      <c r="W53" s="50"/>
      <c r="X53" s="50"/>
      <c r="Y53" s="50"/>
      <c r="Z53" s="81"/>
      <c r="AA53" s="15"/>
      <c r="AB53" s="81"/>
      <c r="AC53" s="50"/>
      <c r="AD53" s="50"/>
      <c r="AE53" s="50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50">
        <v>210</v>
      </c>
      <c r="BH53" s="15"/>
      <c r="BI53" s="81"/>
      <c r="BJ53" s="50"/>
      <c r="BK53" s="15"/>
      <c r="BL53" s="81"/>
      <c r="BM53" s="81"/>
      <c r="BN53" s="81"/>
      <c r="BO53" s="81"/>
      <c r="BP53" s="50"/>
      <c r="BQ53" s="15"/>
      <c r="BR53" s="81"/>
      <c r="BS53" s="50"/>
      <c r="BT53" s="15"/>
      <c r="BU53" s="81"/>
      <c r="BV53" s="50"/>
      <c r="BW53" s="15"/>
      <c r="BX53" s="81"/>
      <c r="BY53" s="50"/>
      <c r="BZ53" s="15"/>
      <c r="CA53" s="81"/>
      <c r="CB53" s="50"/>
      <c r="CC53" s="15"/>
      <c r="CD53" s="81"/>
      <c r="CE53" s="50"/>
      <c r="CF53" s="15"/>
      <c r="CG53" s="14"/>
      <c r="CH53" s="50"/>
      <c r="CI53" s="15"/>
      <c r="CJ53" s="14"/>
      <c r="CK53" s="50"/>
      <c r="CL53" s="15"/>
      <c r="CM53" s="14"/>
      <c r="CN53" s="50"/>
      <c r="CO53" s="15"/>
      <c r="CP53" s="14"/>
      <c r="CQ53" s="50"/>
      <c r="CR53" s="15"/>
      <c r="CS53" s="14"/>
      <c r="CT53" s="50"/>
      <c r="CU53" s="15"/>
      <c r="CV53" s="14"/>
      <c r="CW53" s="50"/>
      <c r="CX53" s="15"/>
      <c r="CY53" s="14"/>
      <c r="CZ53" s="50"/>
      <c r="DA53" s="15"/>
      <c r="DB53" s="14"/>
      <c r="DC53" s="50"/>
      <c r="DD53" s="15"/>
      <c r="DE53" s="14"/>
      <c r="DF53" s="50"/>
      <c r="DG53" s="15"/>
      <c r="DH53" s="14"/>
      <c r="DI53" s="50"/>
      <c r="DJ53" s="15"/>
      <c r="DK53" s="14"/>
      <c r="DL53" s="50"/>
      <c r="DM53" s="15"/>
      <c r="DN53" s="14"/>
      <c r="DO53" s="50"/>
      <c r="DP53" s="15"/>
      <c r="DQ53" s="14"/>
      <c r="DR53" s="50"/>
      <c r="DS53" s="15"/>
      <c r="DT53" s="14"/>
      <c r="DU53" s="50"/>
      <c r="DV53" s="15"/>
      <c r="DW53" s="14"/>
      <c r="DX53" s="50"/>
      <c r="DY53" s="15"/>
      <c r="DZ53" s="14"/>
    </row>
    <row r="54" spans="1:130" s="12" customFormat="1" ht="15.75" x14ac:dyDescent="0.25">
      <c r="A54" s="60" t="s">
        <v>692</v>
      </c>
      <c r="B54" s="14">
        <f t="shared" si="91"/>
        <v>88.3</v>
      </c>
      <c r="C54" s="14">
        <f t="shared" si="92"/>
        <v>0</v>
      </c>
      <c r="D54" s="15">
        <f t="shared" si="82"/>
        <v>0</v>
      </c>
      <c r="E54" s="81"/>
      <c r="F54" s="81"/>
      <c r="G54" s="81"/>
      <c r="H54" s="81"/>
      <c r="I54" s="81"/>
      <c r="J54" s="81"/>
      <c r="K54" s="81"/>
      <c r="L54" s="81"/>
      <c r="M54" s="81"/>
      <c r="N54" s="50"/>
      <c r="O54" s="50"/>
      <c r="P54" s="50"/>
      <c r="Q54" s="81"/>
      <c r="R54" s="81"/>
      <c r="S54" s="81"/>
      <c r="T54" s="81"/>
      <c r="U54" s="81"/>
      <c r="V54" s="81"/>
      <c r="W54" s="50"/>
      <c r="X54" s="50"/>
      <c r="Y54" s="50"/>
      <c r="Z54" s="81"/>
      <c r="AA54" s="15"/>
      <c r="AB54" s="81"/>
      <c r="AC54" s="50"/>
      <c r="AD54" s="50"/>
      <c r="AE54" s="50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50">
        <v>88.3</v>
      </c>
      <c r="BH54" s="15"/>
      <c r="BI54" s="81"/>
      <c r="BJ54" s="50"/>
      <c r="BK54" s="15"/>
      <c r="BL54" s="81"/>
      <c r="BM54" s="81"/>
      <c r="BN54" s="81"/>
      <c r="BO54" s="81"/>
      <c r="BP54" s="50"/>
      <c r="BQ54" s="15"/>
      <c r="BR54" s="81"/>
      <c r="BS54" s="50"/>
      <c r="BT54" s="15"/>
      <c r="BU54" s="81"/>
      <c r="BV54" s="50"/>
      <c r="BW54" s="15"/>
      <c r="BX54" s="81"/>
      <c r="BY54" s="50"/>
      <c r="BZ54" s="15"/>
      <c r="CA54" s="81"/>
      <c r="CB54" s="50"/>
      <c r="CC54" s="15"/>
      <c r="CD54" s="81"/>
      <c r="CE54" s="50"/>
      <c r="CF54" s="15"/>
      <c r="CG54" s="14"/>
      <c r="CH54" s="50"/>
      <c r="CI54" s="15"/>
      <c r="CJ54" s="14"/>
      <c r="CK54" s="50"/>
      <c r="CL54" s="15"/>
      <c r="CM54" s="14"/>
      <c r="CN54" s="50"/>
      <c r="CO54" s="15"/>
      <c r="CP54" s="14"/>
      <c r="CQ54" s="50"/>
      <c r="CR54" s="15"/>
      <c r="CS54" s="14"/>
      <c r="CT54" s="50"/>
      <c r="CU54" s="15"/>
      <c r="CV54" s="14"/>
      <c r="CW54" s="50"/>
      <c r="CX54" s="15"/>
      <c r="CY54" s="14"/>
      <c r="CZ54" s="50"/>
      <c r="DA54" s="15"/>
      <c r="DB54" s="14"/>
      <c r="DC54" s="50"/>
      <c r="DD54" s="15"/>
      <c r="DE54" s="14"/>
      <c r="DF54" s="50"/>
      <c r="DG54" s="15"/>
      <c r="DH54" s="14"/>
      <c r="DI54" s="50"/>
      <c r="DJ54" s="15"/>
      <c r="DK54" s="14"/>
      <c r="DL54" s="50"/>
      <c r="DM54" s="15"/>
      <c r="DN54" s="14"/>
      <c r="DO54" s="50"/>
      <c r="DP54" s="15"/>
      <c r="DQ54" s="14"/>
      <c r="DR54" s="50"/>
      <c r="DS54" s="15"/>
      <c r="DT54" s="14"/>
      <c r="DU54" s="50"/>
      <c r="DV54" s="15"/>
      <c r="DW54" s="14"/>
      <c r="DX54" s="50"/>
      <c r="DY54" s="15"/>
      <c r="DZ54" s="14"/>
    </row>
    <row r="55" spans="1:130" s="12" customFormat="1" ht="15.75" x14ac:dyDescent="0.25">
      <c r="A55" s="60" t="s">
        <v>693</v>
      </c>
      <c r="B55" s="14">
        <f t="shared" si="91"/>
        <v>133.19999999999999</v>
      </c>
      <c r="C55" s="14">
        <f t="shared" si="92"/>
        <v>0</v>
      </c>
      <c r="D55" s="15">
        <f t="shared" si="82"/>
        <v>0</v>
      </c>
      <c r="E55" s="81"/>
      <c r="F55" s="81"/>
      <c r="G55" s="81"/>
      <c r="H55" s="81"/>
      <c r="I55" s="81"/>
      <c r="J55" s="81"/>
      <c r="K55" s="81"/>
      <c r="L55" s="81"/>
      <c r="M55" s="81"/>
      <c r="N55" s="50"/>
      <c r="O55" s="50"/>
      <c r="P55" s="50"/>
      <c r="Q55" s="81"/>
      <c r="R55" s="81"/>
      <c r="S55" s="81"/>
      <c r="T55" s="81"/>
      <c r="U55" s="81"/>
      <c r="V55" s="81"/>
      <c r="W55" s="50"/>
      <c r="X55" s="50"/>
      <c r="Y55" s="50"/>
      <c r="Z55" s="81"/>
      <c r="AA55" s="15"/>
      <c r="AB55" s="81"/>
      <c r="AC55" s="50"/>
      <c r="AD55" s="50"/>
      <c r="AE55" s="50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50">
        <v>133.19999999999999</v>
      </c>
      <c r="BH55" s="15"/>
      <c r="BI55" s="81"/>
      <c r="BJ55" s="50"/>
      <c r="BK55" s="15"/>
      <c r="BL55" s="81"/>
      <c r="BM55" s="81"/>
      <c r="BN55" s="81"/>
      <c r="BO55" s="81"/>
      <c r="BP55" s="50"/>
      <c r="BQ55" s="15"/>
      <c r="BR55" s="81"/>
      <c r="BS55" s="50"/>
      <c r="BT55" s="15"/>
      <c r="BU55" s="81"/>
      <c r="BV55" s="50"/>
      <c r="BW55" s="15"/>
      <c r="BX55" s="81"/>
      <c r="BY55" s="50"/>
      <c r="BZ55" s="15"/>
      <c r="CA55" s="81"/>
      <c r="CB55" s="50"/>
      <c r="CC55" s="15"/>
      <c r="CD55" s="81"/>
      <c r="CE55" s="50"/>
      <c r="CF55" s="15"/>
      <c r="CG55" s="14"/>
      <c r="CH55" s="50"/>
      <c r="CI55" s="15"/>
      <c r="CJ55" s="14"/>
      <c r="CK55" s="50"/>
      <c r="CL55" s="15"/>
      <c r="CM55" s="14"/>
      <c r="CN55" s="50"/>
      <c r="CO55" s="15"/>
      <c r="CP55" s="14"/>
      <c r="CQ55" s="50"/>
      <c r="CR55" s="15"/>
      <c r="CS55" s="14"/>
      <c r="CT55" s="50"/>
      <c r="CU55" s="15"/>
      <c r="CV55" s="14"/>
      <c r="CW55" s="50"/>
      <c r="CX55" s="15"/>
      <c r="CY55" s="14"/>
      <c r="CZ55" s="50"/>
      <c r="DA55" s="15"/>
      <c r="DB55" s="14"/>
      <c r="DC55" s="50"/>
      <c r="DD55" s="15"/>
      <c r="DE55" s="14"/>
      <c r="DF55" s="50"/>
      <c r="DG55" s="15"/>
      <c r="DH55" s="14"/>
      <c r="DI55" s="50"/>
      <c r="DJ55" s="15"/>
      <c r="DK55" s="14"/>
      <c r="DL55" s="50"/>
      <c r="DM55" s="15"/>
      <c r="DN55" s="14"/>
      <c r="DO55" s="50"/>
      <c r="DP55" s="15"/>
      <c r="DQ55" s="14"/>
      <c r="DR55" s="50"/>
      <c r="DS55" s="15"/>
      <c r="DT55" s="14"/>
      <c r="DU55" s="50"/>
      <c r="DV55" s="15"/>
      <c r="DW55" s="14"/>
      <c r="DX55" s="50"/>
      <c r="DY55" s="15"/>
      <c r="DZ55" s="14"/>
    </row>
    <row r="56" spans="1:130" s="12" customFormat="1" ht="15.75" x14ac:dyDescent="0.25">
      <c r="A56" s="60" t="s">
        <v>510</v>
      </c>
      <c r="B56" s="14">
        <f t="shared" si="91"/>
        <v>133.19999999999999</v>
      </c>
      <c r="C56" s="14">
        <f t="shared" si="92"/>
        <v>0</v>
      </c>
      <c r="D56" s="15">
        <f t="shared" si="82"/>
        <v>0</v>
      </c>
      <c r="E56" s="81"/>
      <c r="F56" s="81"/>
      <c r="G56" s="81"/>
      <c r="H56" s="81"/>
      <c r="I56" s="81"/>
      <c r="J56" s="81"/>
      <c r="K56" s="81"/>
      <c r="L56" s="81"/>
      <c r="M56" s="81"/>
      <c r="N56" s="50"/>
      <c r="O56" s="50"/>
      <c r="P56" s="50"/>
      <c r="Q56" s="81"/>
      <c r="R56" s="81"/>
      <c r="S56" s="81"/>
      <c r="T56" s="81"/>
      <c r="U56" s="81"/>
      <c r="V56" s="81"/>
      <c r="W56" s="50"/>
      <c r="X56" s="50"/>
      <c r="Y56" s="50"/>
      <c r="Z56" s="81"/>
      <c r="AA56" s="15"/>
      <c r="AB56" s="81"/>
      <c r="AC56" s="50"/>
      <c r="AD56" s="50"/>
      <c r="AE56" s="50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50">
        <v>133.19999999999999</v>
      </c>
      <c r="BH56" s="15"/>
      <c r="BI56" s="81"/>
      <c r="BJ56" s="50"/>
      <c r="BK56" s="15"/>
      <c r="BL56" s="81"/>
      <c r="BM56" s="81"/>
      <c r="BN56" s="81"/>
      <c r="BO56" s="81"/>
      <c r="BP56" s="50"/>
      <c r="BQ56" s="15"/>
      <c r="BR56" s="81"/>
      <c r="BS56" s="50"/>
      <c r="BT56" s="15"/>
      <c r="BU56" s="81"/>
      <c r="BV56" s="50"/>
      <c r="BW56" s="15"/>
      <c r="BX56" s="81"/>
      <c r="BY56" s="50"/>
      <c r="BZ56" s="15"/>
      <c r="CA56" s="81"/>
      <c r="CB56" s="50"/>
      <c r="CC56" s="15"/>
      <c r="CD56" s="81"/>
      <c r="CE56" s="50"/>
      <c r="CF56" s="15"/>
      <c r="CG56" s="14"/>
      <c r="CH56" s="50"/>
      <c r="CI56" s="15"/>
      <c r="CJ56" s="14"/>
      <c r="CK56" s="50"/>
      <c r="CL56" s="15"/>
      <c r="CM56" s="14"/>
      <c r="CN56" s="50"/>
      <c r="CO56" s="15"/>
      <c r="CP56" s="14"/>
      <c r="CQ56" s="50"/>
      <c r="CR56" s="15"/>
      <c r="CS56" s="14"/>
      <c r="CT56" s="50"/>
      <c r="CU56" s="15"/>
      <c r="CV56" s="14"/>
      <c r="CW56" s="50"/>
      <c r="CX56" s="15"/>
      <c r="CY56" s="14"/>
      <c r="CZ56" s="50"/>
      <c r="DA56" s="15"/>
      <c r="DB56" s="14"/>
      <c r="DC56" s="50"/>
      <c r="DD56" s="15"/>
      <c r="DE56" s="14"/>
      <c r="DF56" s="50"/>
      <c r="DG56" s="15"/>
      <c r="DH56" s="14"/>
      <c r="DI56" s="50"/>
      <c r="DJ56" s="15"/>
      <c r="DK56" s="14"/>
      <c r="DL56" s="50"/>
      <c r="DM56" s="15"/>
      <c r="DN56" s="14"/>
      <c r="DO56" s="50"/>
      <c r="DP56" s="15"/>
      <c r="DQ56" s="14"/>
      <c r="DR56" s="50"/>
      <c r="DS56" s="15"/>
      <c r="DT56" s="14"/>
      <c r="DU56" s="50"/>
      <c r="DV56" s="15"/>
      <c r="DW56" s="14"/>
      <c r="DX56" s="50"/>
      <c r="DY56" s="15"/>
      <c r="DZ56" s="14"/>
    </row>
    <row r="57" spans="1:130" s="12" customFormat="1" ht="15.75" x14ac:dyDescent="0.25">
      <c r="A57" s="60" t="s">
        <v>430</v>
      </c>
      <c r="B57" s="14">
        <f t="shared" si="91"/>
        <v>133.19999999999999</v>
      </c>
      <c r="C57" s="14">
        <f t="shared" si="92"/>
        <v>0</v>
      </c>
      <c r="D57" s="15">
        <f t="shared" si="82"/>
        <v>0</v>
      </c>
      <c r="E57" s="81"/>
      <c r="F57" s="81"/>
      <c r="G57" s="81"/>
      <c r="H57" s="81"/>
      <c r="I57" s="81"/>
      <c r="J57" s="81"/>
      <c r="K57" s="81"/>
      <c r="L57" s="81"/>
      <c r="M57" s="81"/>
      <c r="N57" s="50"/>
      <c r="O57" s="50"/>
      <c r="P57" s="50"/>
      <c r="Q57" s="81"/>
      <c r="R57" s="81"/>
      <c r="S57" s="81"/>
      <c r="T57" s="81"/>
      <c r="U57" s="81"/>
      <c r="V57" s="81"/>
      <c r="W57" s="50"/>
      <c r="X57" s="50"/>
      <c r="Y57" s="50"/>
      <c r="Z57" s="81"/>
      <c r="AA57" s="15"/>
      <c r="AB57" s="81"/>
      <c r="AC57" s="50"/>
      <c r="AD57" s="50"/>
      <c r="AE57" s="50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50">
        <v>133.19999999999999</v>
      </c>
      <c r="BH57" s="15"/>
      <c r="BI57" s="81"/>
      <c r="BJ57" s="50"/>
      <c r="BK57" s="15"/>
      <c r="BL57" s="81"/>
      <c r="BM57" s="81"/>
      <c r="BN57" s="81"/>
      <c r="BO57" s="81"/>
      <c r="BP57" s="50"/>
      <c r="BQ57" s="15"/>
      <c r="BR57" s="81"/>
      <c r="BS57" s="50"/>
      <c r="BT57" s="15"/>
      <c r="BU57" s="81"/>
      <c r="BV57" s="50"/>
      <c r="BW57" s="15"/>
      <c r="BX57" s="81"/>
      <c r="BY57" s="50"/>
      <c r="BZ57" s="15"/>
      <c r="CA57" s="81"/>
      <c r="CB57" s="50"/>
      <c r="CC57" s="15"/>
      <c r="CD57" s="81"/>
      <c r="CE57" s="50"/>
      <c r="CF57" s="15"/>
      <c r="CG57" s="14"/>
      <c r="CH57" s="50"/>
      <c r="CI57" s="15"/>
      <c r="CJ57" s="14"/>
      <c r="CK57" s="50"/>
      <c r="CL57" s="15"/>
      <c r="CM57" s="14"/>
      <c r="CN57" s="50"/>
      <c r="CO57" s="15"/>
      <c r="CP57" s="14"/>
      <c r="CQ57" s="50"/>
      <c r="CR57" s="15"/>
      <c r="CS57" s="14"/>
      <c r="CT57" s="50"/>
      <c r="CU57" s="15"/>
      <c r="CV57" s="14"/>
      <c r="CW57" s="50"/>
      <c r="CX57" s="15"/>
      <c r="CY57" s="14"/>
      <c r="CZ57" s="50"/>
      <c r="DA57" s="15"/>
      <c r="DB57" s="14"/>
      <c r="DC57" s="50"/>
      <c r="DD57" s="15"/>
      <c r="DE57" s="14"/>
      <c r="DF57" s="50"/>
      <c r="DG57" s="15"/>
      <c r="DH57" s="14"/>
      <c r="DI57" s="50"/>
      <c r="DJ57" s="15"/>
      <c r="DK57" s="14"/>
      <c r="DL57" s="50"/>
      <c r="DM57" s="15"/>
      <c r="DN57" s="14"/>
      <c r="DO57" s="50"/>
      <c r="DP57" s="15"/>
      <c r="DQ57" s="14"/>
      <c r="DR57" s="50"/>
      <c r="DS57" s="15"/>
      <c r="DT57" s="14"/>
      <c r="DU57" s="50"/>
      <c r="DV57" s="15"/>
      <c r="DW57" s="14"/>
      <c r="DX57" s="50"/>
      <c r="DY57" s="15"/>
      <c r="DZ57" s="14"/>
    </row>
    <row r="58" spans="1:130" s="12" customFormat="1" ht="15.75" x14ac:dyDescent="0.25">
      <c r="A58" s="60" t="s">
        <v>328</v>
      </c>
      <c r="B58" s="14">
        <f t="shared" si="91"/>
        <v>146.5</v>
      </c>
      <c r="C58" s="14">
        <f t="shared" si="92"/>
        <v>0</v>
      </c>
      <c r="D58" s="15">
        <f t="shared" si="82"/>
        <v>0</v>
      </c>
      <c r="E58" s="81"/>
      <c r="F58" s="81"/>
      <c r="G58" s="81"/>
      <c r="H58" s="81"/>
      <c r="I58" s="81"/>
      <c r="J58" s="81"/>
      <c r="K58" s="81"/>
      <c r="L58" s="81"/>
      <c r="M58" s="81"/>
      <c r="N58" s="50"/>
      <c r="O58" s="50"/>
      <c r="P58" s="50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15"/>
      <c r="AB58" s="81"/>
      <c r="AC58" s="50"/>
      <c r="AD58" s="50"/>
      <c r="AE58" s="50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50">
        <v>146.5</v>
      </c>
      <c r="BH58" s="15"/>
      <c r="BI58" s="81"/>
      <c r="BJ58" s="50"/>
      <c r="BK58" s="15"/>
      <c r="BL58" s="81"/>
      <c r="BM58" s="81"/>
      <c r="BN58" s="81"/>
      <c r="BO58" s="81"/>
      <c r="BP58" s="50"/>
      <c r="BQ58" s="15"/>
      <c r="BR58" s="81"/>
      <c r="BS58" s="50"/>
      <c r="BT58" s="15"/>
      <c r="BU58" s="81"/>
      <c r="BV58" s="50"/>
      <c r="BW58" s="15"/>
      <c r="BX58" s="81"/>
      <c r="BY58" s="50"/>
      <c r="BZ58" s="15"/>
      <c r="CA58" s="81"/>
      <c r="CB58" s="50"/>
      <c r="CC58" s="15"/>
      <c r="CD58" s="81"/>
      <c r="CE58" s="50"/>
      <c r="CF58" s="15"/>
      <c r="CG58" s="14"/>
      <c r="CH58" s="50"/>
      <c r="CI58" s="15"/>
      <c r="CJ58" s="14"/>
      <c r="CK58" s="50"/>
      <c r="CL58" s="15"/>
      <c r="CM58" s="14"/>
      <c r="CN58" s="50"/>
      <c r="CO58" s="15"/>
      <c r="CP58" s="14"/>
      <c r="CQ58" s="50"/>
      <c r="CR58" s="15"/>
      <c r="CS58" s="14"/>
      <c r="CT58" s="50"/>
      <c r="CU58" s="15"/>
      <c r="CV58" s="14"/>
      <c r="CW58" s="50"/>
      <c r="CX58" s="15"/>
      <c r="CY58" s="14"/>
      <c r="CZ58" s="50"/>
      <c r="DA58" s="15"/>
      <c r="DB58" s="14"/>
      <c r="DC58" s="50"/>
      <c r="DD58" s="15"/>
      <c r="DE58" s="14"/>
      <c r="DF58" s="50"/>
      <c r="DG58" s="15"/>
      <c r="DH58" s="14"/>
      <c r="DI58" s="50"/>
      <c r="DJ58" s="15"/>
      <c r="DK58" s="14"/>
      <c r="DL58" s="50"/>
      <c r="DM58" s="15"/>
      <c r="DN58" s="14"/>
      <c r="DO58" s="50"/>
      <c r="DP58" s="15"/>
      <c r="DQ58" s="14"/>
      <c r="DR58" s="50"/>
      <c r="DS58" s="15"/>
      <c r="DT58" s="14"/>
      <c r="DU58" s="50"/>
      <c r="DV58" s="15"/>
      <c r="DW58" s="14"/>
      <c r="DX58" s="50"/>
      <c r="DY58" s="15"/>
      <c r="DZ58" s="14"/>
    </row>
    <row r="59" spans="1:130" s="12" customFormat="1" ht="15.75" x14ac:dyDescent="0.25">
      <c r="A59" s="60" t="s">
        <v>329</v>
      </c>
      <c r="B59" s="14">
        <f t="shared" si="91"/>
        <v>60.3</v>
      </c>
      <c r="C59" s="14">
        <f t="shared" si="92"/>
        <v>0</v>
      </c>
      <c r="D59" s="15">
        <f t="shared" si="82"/>
        <v>0</v>
      </c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15"/>
      <c r="AB59" s="81"/>
      <c r="AC59" s="50"/>
      <c r="AD59" s="50"/>
      <c r="AE59" s="50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50">
        <v>60.3</v>
      </c>
      <c r="BH59" s="15"/>
      <c r="BI59" s="81"/>
      <c r="BJ59" s="50"/>
      <c r="BK59" s="15"/>
      <c r="BL59" s="81"/>
      <c r="BM59" s="81"/>
      <c r="BN59" s="81"/>
      <c r="BO59" s="81"/>
      <c r="BP59" s="50"/>
      <c r="BQ59" s="15"/>
      <c r="BR59" s="81"/>
      <c r="BS59" s="50"/>
      <c r="BT59" s="15"/>
      <c r="BU59" s="81"/>
      <c r="BV59" s="50"/>
      <c r="BW59" s="15"/>
      <c r="BX59" s="81"/>
      <c r="BY59" s="50"/>
      <c r="BZ59" s="15"/>
      <c r="CA59" s="81"/>
      <c r="CB59" s="50"/>
      <c r="CC59" s="15"/>
      <c r="CD59" s="81"/>
      <c r="CE59" s="50"/>
      <c r="CF59" s="15"/>
      <c r="CG59" s="14"/>
      <c r="CH59" s="50"/>
      <c r="CI59" s="15"/>
      <c r="CJ59" s="14"/>
      <c r="CK59" s="50"/>
      <c r="CL59" s="15"/>
      <c r="CM59" s="14"/>
      <c r="CN59" s="50"/>
      <c r="CO59" s="15"/>
      <c r="CP59" s="14"/>
      <c r="CQ59" s="50"/>
      <c r="CR59" s="15"/>
      <c r="CS59" s="14"/>
      <c r="CT59" s="50"/>
      <c r="CU59" s="15"/>
      <c r="CV59" s="14"/>
      <c r="CW59" s="50"/>
      <c r="CX59" s="15"/>
      <c r="CY59" s="14"/>
      <c r="CZ59" s="50"/>
      <c r="DA59" s="15"/>
      <c r="DB59" s="14"/>
      <c r="DC59" s="50"/>
      <c r="DD59" s="15"/>
      <c r="DE59" s="14"/>
      <c r="DF59" s="50"/>
      <c r="DG59" s="15"/>
      <c r="DH59" s="14"/>
      <c r="DI59" s="50"/>
      <c r="DJ59" s="15"/>
      <c r="DK59" s="14"/>
      <c r="DL59" s="50"/>
      <c r="DM59" s="15"/>
      <c r="DN59" s="14"/>
      <c r="DO59" s="50"/>
      <c r="DP59" s="15"/>
      <c r="DQ59" s="14"/>
      <c r="DR59" s="50"/>
      <c r="DS59" s="15"/>
      <c r="DT59" s="14"/>
      <c r="DU59" s="50"/>
      <c r="DV59" s="15"/>
      <c r="DW59" s="14"/>
      <c r="DX59" s="50"/>
      <c r="DY59" s="15"/>
      <c r="DZ59" s="14"/>
    </row>
    <row r="60" spans="1:130" s="12" customFormat="1" ht="15.75" x14ac:dyDescent="0.25">
      <c r="A60" s="60" t="s">
        <v>330</v>
      </c>
      <c r="B60" s="14">
        <f t="shared" si="91"/>
        <v>149.5</v>
      </c>
      <c r="C60" s="14">
        <f t="shared" si="92"/>
        <v>0</v>
      </c>
      <c r="D60" s="15">
        <f t="shared" si="82"/>
        <v>0</v>
      </c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15"/>
      <c r="AB60" s="81"/>
      <c r="AC60" s="50"/>
      <c r="AD60" s="50"/>
      <c r="AE60" s="50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50">
        <v>149.5</v>
      </c>
      <c r="BH60" s="15"/>
      <c r="BI60" s="81"/>
      <c r="BJ60" s="50"/>
      <c r="BK60" s="15"/>
      <c r="BL60" s="81"/>
      <c r="BM60" s="81"/>
      <c r="BN60" s="81"/>
      <c r="BO60" s="81"/>
      <c r="BP60" s="50"/>
      <c r="BQ60" s="15"/>
      <c r="BR60" s="81"/>
      <c r="BS60" s="50"/>
      <c r="BT60" s="15"/>
      <c r="BU60" s="81"/>
      <c r="BV60" s="50"/>
      <c r="BW60" s="15"/>
      <c r="BX60" s="81"/>
      <c r="BY60" s="50"/>
      <c r="BZ60" s="15"/>
      <c r="CA60" s="81"/>
      <c r="CB60" s="50"/>
      <c r="CC60" s="15"/>
      <c r="CD60" s="81"/>
      <c r="CE60" s="50"/>
      <c r="CF60" s="15"/>
      <c r="CG60" s="14"/>
      <c r="CH60" s="50"/>
      <c r="CI60" s="15"/>
      <c r="CJ60" s="14"/>
      <c r="CK60" s="50"/>
      <c r="CL60" s="15"/>
      <c r="CM60" s="14"/>
      <c r="CN60" s="50"/>
      <c r="CO60" s="15"/>
      <c r="CP60" s="14"/>
      <c r="CQ60" s="50"/>
      <c r="CR60" s="15"/>
      <c r="CS60" s="14"/>
      <c r="CT60" s="50"/>
      <c r="CU60" s="15"/>
      <c r="CV60" s="14"/>
      <c r="CW60" s="50"/>
      <c r="CX60" s="15"/>
      <c r="CY60" s="14"/>
      <c r="CZ60" s="50"/>
      <c r="DA60" s="15"/>
      <c r="DB60" s="14"/>
      <c r="DC60" s="50"/>
      <c r="DD60" s="15"/>
      <c r="DE60" s="14"/>
      <c r="DF60" s="50"/>
      <c r="DG60" s="15"/>
      <c r="DH60" s="14"/>
      <c r="DI60" s="50"/>
      <c r="DJ60" s="15"/>
      <c r="DK60" s="14"/>
      <c r="DL60" s="50"/>
      <c r="DM60" s="15"/>
      <c r="DN60" s="14"/>
      <c r="DO60" s="50"/>
      <c r="DP60" s="15"/>
      <c r="DQ60" s="14"/>
      <c r="DR60" s="50"/>
      <c r="DS60" s="15"/>
      <c r="DT60" s="14"/>
      <c r="DU60" s="50"/>
      <c r="DV60" s="15"/>
      <c r="DW60" s="14"/>
      <c r="DX60" s="50"/>
      <c r="DY60" s="15"/>
      <c r="DZ60" s="14"/>
    </row>
    <row r="61" spans="1:130" s="12" customFormat="1" ht="15.75" x14ac:dyDescent="0.25">
      <c r="A61" s="60" t="s">
        <v>511</v>
      </c>
      <c r="B61" s="14">
        <f t="shared" si="91"/>
        <v>133.19999999999999</v>
      </c>
      <c r="C61" s="14">
        <f t="shared" si="92"/>
        <v>0</v>
      </c>
      <c r="D61" s="15">
        <f t="shared" si="82"/>
        <v>0</v>
      </c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15"/>
      <c r="AB61" s="81"/>
      <c r="AC61" s="50"/>
      <c r="AD61" s="50"/>
      <c r="AE61" s="50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50">
        <v>133.19999999999999</v>
      </c>
      <c r="BH61" s="15"/>
      <c r="BI61" s="81"/>
      <c r="BJ61" s="50"/>
      <c r="BK61" s="15"/>
      <c r="BL61" s="81"/>
      <c r="BM61" s="81"/>
      <c r="BN61" s="81"/>
      <c r="BO61" s="81"/>
      <c r="BP61" s="50"/>
      <c r="BQ61" s="15"/>
      <c r="BR61" s="81"/>
      <c r="BS61" s="50"/>
      <c r="BT61" s="15"/>
      <c r="BU61" s="81"/>
      <c r="BV61" s="50"/>
      <c r="BW61" s="15"/>
      <c r="BX61" s="81"/>
      <c r="BY61" s="50"/>
      <c r="BZ61" s="15"/>
      <c r="CA61" s="81"/>
      <c r="CB61" s="50"/>
      <c r="CC61" s="15"/>
      <c r="CD61" s="81"/>
      <c r="CE61" s="50"/>
      <c r="CF61" s="15"/>
      <c r="CG61" s="14"/>
      <c r="CH61" s="50"/>
      <c r="CI61" s="15"/>
      <c r="CJ61" s="14"/>
      <c r="CK61" s="50"/>
      <c r="CL61" s="15"/>
      <c r="CM61" s="14"/>
      <c r="CN61" s="50"/>
      <c r="CO61" s="15"/>
      <c r="CP61" s="14"/>
      <c r="CQ61" s="50"/>
      <c r="CR61" s="15"/>
      <c r="CS61" s="14"/>
      <c r="CT61" s="50"/>
      <c r="CU61" s="15"/>
      <c r="CV61" s="14"/>
      <c r="CW61" s="50"/>
      <c r="CX61" s="15"/>
      <c r="CY61" s="14"/>
      <c r="CZ61" s="50"/>
      <c r="DA61" s="15"/>
      <c r="DB61" s="14"/>
      <c r="DC61" s="50"/>
      <c r="DD61" s="15"/>
      <c r="DE61" s="14"/>
      <c r="DF61" s="50"/>
      <c r="DG61" s="15"/>
      <c r="DH61" s="14"/>
      <c r="DI61" s="50"/>
      <c r="DJ61" s="15"/>
      <c r="DK61" s="14"/>
      <c r="DL61" s="50"/>
      <c r="DM61" s="15"/>
      <c r="DN61" s="14"/>
      <c r="DO61" s="50"/>
      <c r="DP61" s="15"/>
      <c r="DQ61" s="14"/>
      <c r="DR61" s="50"/>
      <c r="DS61" s="15"/>
      <c r="DT61" s="14"/>
      <c r="DU61" s="50"/>
      <c r="DV61" s="15"/>
      <c r="DW61" s="14"/>
      <c r="DX61" s="50"/>
      <c r="DY61" s="15"/>
      <c r="DZ61" s="14"/>
    </row>
    <row r="62" spans="1:130" s="12" customFormat="1" ht="15.75" x14ac:dyDescent="0.25">
      <c r="A62" s="60" t="s">
        <v>514</v>
      </c>
      <c r="B62" s="14">
        <f t="shared" si="91"/>
        <v>240.8</v>
      </c>
      <c r="C62" s="14">
        <f t="shared" si="92"/>
        <v>0</v>
      </c>
      <c r="D62" s="15">
        <f t="shared" si="82"/>
        <v>0</v>
      </c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15"/>
      <c r="AB62" s="81"/>
      <c r="AC62" s="50"/>
      <c r="AD62" s="50"/>
      <c r="AE62" s="50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50">
        <v>240.8</v>
      </c>
      <c r="BH62" s="15"/>
      <c r="BI62" s="81"/>
      <c r="BJ62" s="50"/>
      <c r="BK62" s="15"/>
      <c r="BL62" s="81"/>
      <c r="BM62" s="81"/>
      <c r="BN62" s="81"/>
      <c r="BO62" s="81"/>
      <c r="BP62" s="50"/>
      <c r="BQ62" s="15"/>
      <c r="BR62" s="81"/>
      <c r="BS62" s="50"/>
      <c r="BT62" s="15"/>
      <c r="BU62" s="81"/>
      <c r="BV62" s="50"/>
      <c r="BW62" s="15"/>
      <c r="BX62" s="81"/>
      <c r="BY62" s="50"/>
      <c r="BZ62" s="15"/>
      <c r="CA62" s="81"/>
      <c r="CB62" s="50"/>
      <c r="CC62" s="15"/>
      <c r="CD62" s="81"/>
      <c r="CE62" s="50"/>
      <c r="CF62" s="15"/>
      <c r="CG62" s="14"/>
      <c r="CH62" s="50"/>
      <c r="CI62" s="15"/>
      <c r="CJ62" s="14"/>
      <c r="CK62" s="50"/>
      <c r="CL62" s="15"/>
      <c r="CM62" s="14"/>
      <c r="CN62" s="50"/>
      <c r="CO62" s="15"/>
      <c r="CP62" s="14"/>
      <c r="CQ62" s="50"/>
      <c r="CR62" s="15"/>
      <c r="CS62" s="14"/>
      <c r="CT62" s="50"/>
      <c r="CU62" s="15"/>
      <c r="CV62" s="14"/>
      <c r="CW62" s="50"/>
      <c r="CX62" s="15"/>
      <c r="CY62" s="14"/>
      <c r="CZ62" s="50"/>
      <c r="DA62" s="15"/>
      <c r="DB62" s="14"/>
      <c r="DC62" s="50"/>
      <c r="DD62" s="15"/>
      <c r="DE62" s="14"/>
      <c r="DF62" s="50"/>
      <c r="DG62" s="15"/>
      <c r="DH62" s="14"/>
      <c r="DI62" s="50"/>
      <c r="DJ62" s="15"/>
      <c r="DK62" s="14"/>
      <c r="DL62" s="50"/>
      <c r="DM62" s="15"/>
      <c r="DN62" s="14"/>
      <c r="DO62" s="50"/>
      <c r="DP62" s="15"/>
      <c r="DQ62" s="14"/>
      <c r="DR62" s="50"/>
      <c r="DS62" s="15"/>
      <c r="DT62" s="14"/>
      <c r="DU62" s="50"/>
      <c r="DV62" s="15"/>
      <c r="DW62" s="14"/>
      <c r="DX62" s="50"/>
      <c r="DY62" s="15"/>
      <c r="DZ62" s="14"/>
    </row>
    <row r="63" spans="1:130" s="12" customFormat="1" ht="15.75" x14ac:dyDescent="0.25">
      <c r="A63" s="60" t="s">
        <v>331</v>
      </c>
      <c r="B63" s="14">
        <f t="shared" si="91"/>
        <v>208.4</v>
      </c>
      <c r="C63" s="14">
        <f t="shared" si="92"/>
        <v>0</v>
      </c>
      <c r="D63" s="15">
        <f t="shared" si="82"/>
        <v>0</v>
      </c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15"/>
      <c r="AB63" s="81"/>
      <c r="AC63" s="50"/>
      <c r="AD63" s="50"/>
      <c r="AE63" s="50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50">
        <v>208.4</v>
      </c>
      <c r="BH63" s="15"/>
      <c r="BI63" s="81"/>
      <c r="BJ63" s="50"/>
      <c r="BK63" s="15"/>
      <c r="BL63" s="81"/>
      <c r="BM63" s="81"/>
      <c r="BN63" s="81"/>
      <c r="BO63" s="81"/>
      <c r="BP63" s="50"/>
      <c r="BQ63" s="15"/>
      <c r="BR63" s="81"/>
      <c r="BS63" s="50"/>
      <c r="BT63" s="15"/>
      <c r="BU63" s="81"/>
      <c r="BV63" s="50"/>
      <c r="BW63" s="15"/>
      <c r="BX63" s="81"/>
      <c r="BY63" s="50"/>
      <c r="BZ63" s="15"/>
      <c r="CA63" s="81"/>
      <c r="CB63" s="50"/>
      <c r="CC63" s="15"/>
      <c r="CD63" s="81"/>
      <c r="CE63" s="50"/>
      <c r="CF63" s="15"/>
      <c r="CG63" s="14"/>
      <c r="CH63" s="50"/>
      <c r="CI63" s="15"/>
      <c r="CJ63" s="14"/>
      <c r="CK63" s="50"/>
      <c r="CL63" s="15"/>
      <c r="CM63" s="14"/>
      <c r="CN63" s="50"/>
      <c r="CO63" s="15"/>
      <c r="CP63" s="14"/>
      <c r="CQ63" s="50"/>
      <c r="CR63" s="15"/>
      <c r="CS63" s="14"/>
      <c r="CT63" s="50"/>
      <c r="CU63" s="15"/>
      <c r="CV63" s="14"/>
      <c r="CW63" s="50"/>
      <c r="CX63" s="15"/>
      <c r="CY63" s="14"/>
      <c r="CZ63" s="50"/>
      <c r="DA63" s="15"/>
      <c r="DB63" s="14"/>
      <c r="DC63" s="50"/>
      <c r="DD63" s="15"/>
      <c r="DE63" s="14"/>
      <c r="DF63" s="50"/>
      <c r="DG63" s="15"/>
      <c r="DH63" s="14"/>
      <c r="DI63" s="50"/>
      <c r="DJ63" s="15"/>
      <c r="DK63" s="14"/>
      <c r="DL63" s="50"/>
      <c r="DM63" s="15"/>
      <c r="DN63" s="14"/>
      <c r="DO63" s="50"/>
      <c r="DP63" s="15"/>
      <c r="DQ63" s="14"/>
      <c r="DR63" s="50"/>
      <c r="DS63" s="15"/>
      <c r="DT63" s="14"/>
      <c r="DU63" s="50"/>
      <c r="DV63" s="15"/>
      <c r="DW63" s="14"/>
      <c r="DX63" s="50"/>
      <c r="DY63" s="15"/>
      <c r="DZ63" s="14"/>
    </row>
    <row r="64" spans="1:130" s="12" customFormat="1" ht="15.75" x14ac:dyDescent="0.25">
      <c r="A64" s="60" t="s">
        <v>513</v>
      </c>
      <c r="B64" s="14">
        <f t="shared" si="91"/>
        <v>245.8</v>
      </c>
      <c r="C64" s="14">
        <f t="shared" si="92"/>
        <v>0</v>
      </c>
      <c r="D64" s="15">
        <f t="shared" si="82"/>
        <v>0</v>
      </c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15"/>
      <c r="AB64" s="81"/>
      <c r="AC64" s="50"/>
      <c r="AD64" s="50"/>
      <c r="AE64" s="50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50">
        <v>245.8</v>
      </c>
      <c r="BH64" s="15"/>
      <c r="BI64" s="81"/>
      <c r="BJ64" s="50"/>
      <c r="BK64" s="15"/>
      <c r="BL64" s="81"/>
      <c r="BM64" s="81"/>
      <c r="BN64" s="81"/>
      <c r="BO64" s="81"/>
      <c r="BP64" s="50"/>
      <c r="BQ64" s="15"/>
      <c r="BR64" s="81"/>
      <c r="BS64" s="50"/>
      <c r="BT64" s="15"/>
      <c r="BU64" s="81"/>
      <c r="BV64" s="50"/>
      <c r="BW64" s="15"/>
      <c r="BX64" s="81"/>
      <c r="BY64" s="50"/>
      <c r="BZ64" s="15"/>
      <c r="CA64" s="81"/>
      <c r="CB64" s="50"/>
      <c r="CC64" s="15"/>
      <c r="CD64" s="81"/>
      <c r="CE64" s="50"/>
      <c r="CF64" s="15"/>
      <c r="CG64" s="14"/>
      <c r="CH64" s="50"/>
      <c r="CI64" s="15"/>
      <c r="CJ64" s="14"/>
      <c r="CK64" s="50"/>
      <c r="CL64" s="15"/>
      <c r="CM64" s="14"/>
      <c r="CN64" s="50"/>
      <c r="CO64" s="15"/>
      <c r="CP64" s="14"/>
      <c r="CQ64" s="50"/>
      <c r="CR64" s="15"/>
      <c r="CS64" s="14"/>
      <c r="CT64" s="50"/>
      <c r="CU64" s="15"/>
      <c r="CV64" s="14"/>
      <c r="CW64" s="50"/>
      <c r="CX64" s="15"/>
      <c r="CY64" s="14"/>
      <c r="CZ64" s="50"/>
      <c r="DA64" s="15"/>
      <c r="DB64" s="14"/>
      <c r="DC64" s="50"/>
      <c r="DD64" s="15"/>
      <c r="DE64" s="14"/>
      <c r="DF64" s="50"/>
      <c r="DG64" s="15"/>
      <c r="DH64" s="14"/>
      <c r="DI64" s="50"/>
      <c r="DJ64" s="15"/>
      <c r="DK64" s="14"/>
      <c r="DL64" s="50"/>
      <c r="DM64" s="15"/>
      <c r="DN64" s="14"/>
      <c r="DO64" s="50"/>
      <c r="DP64" s="15"/>
      <c r="DQ64" s="14"/>
      <c r="DR64" s="50"/>
      <c r="DS64" s="15"/>
      <c r="DT64" s="14"/>
      <c r="DU64" s="50"/>
      <c r="DV64" s="15"/>
      <c r="DW64" s="14"/>
      <c r="DX64" s="50"/>
      <c r="DY64" s="15"/>
      <c r="DZ64" s="14"/>
    </row>
    <row r="65" spans="1:130" s="12" customFormat="1" ht="15.75" x14ac:dyDescent="0.25">
      <c r="A65" s="60" t="s">
        <v>512</v>
      </c>
      <c r="B65" s="14">
        <f t="shared" si="91"/>
        <v>167.7</v>
      </c>
      <c r="C65" s="14">
        <f t="shared" si="92"/>
        <v>0</v>
      </c>
      <c r="D65" s="15">
        <f t="shared" si="82"/>
        <v>0</v>
      </c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15"/>
      <c r="AB65" s="81"/>
      <c r="AC65" s="50"/>
      <c r="AD65" s="50"/>
      <c r="AE65" s="50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50">
        <v>167.7</v>
      </c>
      <c r="BH65" s="15"/>
      <c r="BI65" s="81"/>
      <c r="BJ65" s="50"/>
      <c r="BK65" s="15"/>
      <c r="BL65" s="81"/>
      <c r="BM65" s="81"/>
      <c r="BN65" s="81"/>
      <c r="BO65" s="81"/>
      <c r="BP65" s="50"/>
      <c r="BQ65" s="15"/>
      <c r="BR65" s="81"/>
      <c r="BS65" s="50"/>
      <c r="BT65" s="15"/>
      <c r="BU65" s="81"/>
      <c r="BV65" s="50"/>
      <c r="BW65" s="15"/>
      <c r="BX65" s="81"/>
      <c r="BY65" s="50"/>
      <c r="BZ65" s="15"/>
      <c r="CA65" s="81"/>
      <c r="CB65" s="50"/>
      <c r="CC65" s="15"/>
      <c r="CD65" s="81"/>
      <c r="CE65" s="50"/>
      <c r="CF65" s="15"/>
      <c r="CG65" s="14"/>
      <c r="CH65" s="50"/>
      <c r="CI65" s="15"/>
      <c r="CJ65" s="14"/>
      <c r="CK65" s="50"/>
      <c r="CL65" s="15"/>
      <c r="CM65" s="14"/>
      <c r="CN65" s="50"/>
      <c r="CO65" s="15"/>
      <c r="CP65" s="14"/>
      <c r="CQ65" s="50"/>
      <c r="CR65" s="15"/>
      <c r="CS65" s="14"/>
      <c r="CT65" s="50"/>
      <c r="CU65" s="15"/>
      <c r="CV65" s="14"/>
      <c r="CW65" s="50"/>
      <c r="CX65" s="15"/>
      <c r="CY65" s="14"/>
      <c r="CZ65" s="50"/>
      <c r="DA65" s="15"/>
      <c r="DB65" s="14"/>
      <c r="DC65" s="50"/>
      <c r="DD65" s="15"/>
      <c r="DE65" s="14"/>
      <c r="DF65" s="50"/>
      <c r="DG65" s="15"/>
      <c r="DH65" s="14"/>
      <c r="DI65" s="50"/>
      <c r="DJ65" s="15"/>
      <c r="DK65" s="14"/>
      <c r="DL65" s="50"/>
      <c r="DM65" s="15"/>
      <c r="DN65" s="14"/>
      <c r="DO65" s="50"/>
      <c r="DP65" s="15"/>
      <c r="DQ65" s="14"/>
      <c r="DR65" s="50"/>
      <c r="DS65" s="15"/>
      <c r="DT65" s="14"/>
      <c r="DU65" s="50"/>
      <c r="DV65" s="15"/>
      <c r="DW65" s="14"/>
      <c r="DX65" s="50"/>
      <c r="DY65" s="15"/>
      <c r="DZ65" s="14"/>
    </row>
    <row r="66" spans="1:130" s="12" customFormat="1" ht="15.75" x14ac:dyDescent="0.25">
      <c r="A66" s="60" t="s">
        <v>332</v>
      </c>
      <c r="B66" s="14">
        <f t="shared" si="91"/>
        <v>141.4</v>
      </c>
      <c r="C66" s="14">
        <f t="shared" si="92"/>
        <v>0</v>
      </c>
      <c r="D66" s="15">
        <f t="shared" si="82"/>
        <v>0</v>
      </c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15"/>
      <c r="AB66" s="81"/>
      <c r="AC66" s="50"/>
      <c r="AD66" s="50"/>
      <c r="AE66" s="50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50">
        <v>141.4</v>
      </c>
      <c r="BH66" s="15"/>
      <c r="BI66" s="81"/>
      <c r="BJ66" s="50"/>
      <c r="BK66" s="15"/>
      <c r="BL66" s="81"/>
      <c r="BM66" s="81"/>
      <c r="BN66" s="81"/>
      <c r="BO66" s="81"/>
      <c r="BP66" s="50"/>
      <c r="BQ66" s="15"/>
      <c r="BR66" s="81"/>
      <c r="BS66" s="50"/>
      <c r="BT66" s="15"/>
      <c r="BU66" s="81"/>
      <c r="BV66" s="50"/>
      <c r="BW66" s="15"/>
      <c r="BX66" s="81"/>
      <c r="BY66" s="50"/>
      <c r="BZ66" s="15"/>
      <c r="CA66" s="81"/>
      <c r="CB66" s="50"/>
      <c r="CC66" s="15"/>
      <c r="CD66" s="81"/>
      <c r="CE66" s="50"/>
      <c r="CF66" s="15"/>
      <c r="CG66" s="14"/>
      <c r="CH66" s="50"/>
      <c r="CI66" s="15"/>
      <c r="CJ66" s="14"/>
      <c r="CK66" s="50"/>
      <c r="CL66" s="15"/>
      <c r="CM66" s="14"/>
      <c r="CN66" s="50"/>
      <c r="CO66" s="15"/>
      <c r="CP66" s="14"/>
      <c r="CQ66" s="50"/>
      <c r="CR66" s="15"/>
      <c r="CS66" s="14"/>
      <c r="CT66" s="50"/>
      <c r="CU66" s="15"/>
      <c r="CV66" s="14"/>
      <c r="CW66" s="50"/>
      <c r="CX66" s="15"/>
      <c r="CY66" s="14"/>
      <c r="CZ66" s="50"/>
      <c r="DA66" s="15"/>
      <c r="DB66" s="14"/>
      <c r="DC66" s="50"/>
      <c r="DD66" s="15"/>
      <c r="DE66" s="14"/>
      <c r="DF66" s="50"/>
      <c r="DG66" s="15"/>
      <c r="DH66" s="14"/>
      <c r="DI66" s="50"/>
      <c r="DJ66" s="15"/>
      <c r="DK66" s="14"/>
      <c r="DL66" s="50"/>
      <c r="DM66" s="15"/>
      <c r="DN66" s="14"/>
      <c r="DO66" s="50"/>
      <c r="DP66" s="15"/>
      <c r="DQ66" s="14"/>
      <c r="DR66" s="50"/>
      <c r="DS66" s="15"/>
      <c r="DT66" s="14"/>
      <c r="DU66" s="50"/>
      <c r="DV66" s="15"/>
      <c r="DW66" s="14"/>
      <c r="DX66" s="50"/>
      <c r="DY66" s="15"/>
      <c r="DZ66" s="14"/>
    </row>
    <row r="67" spans="1:130" s="28" customFormat="1" ht="31.5" x14ac:dyDescent="0.25">
      <c r="A67" s="152" t="s">
        <v>338</v>
      </c>
      <c r="B67" s="82">
        <f t="shared" si="91"/>
        <v>14487.7</v>
      </c>
      <c r="C67" s="82">
        <f t="shared" si="92"/>
        <v>12191.8</v>
      </c>
      <c r="D67" s="84">
        <f t="shared" si="82"/>
        <v>84.152764068830791</v>
      </c>
      <c r="E67" s="84">
        <f>E68+E69+E72</f>
        <v>0</v>
      </c>
      <c r="F67" s="84">
        <f t="shared" ref="F67:AY67" si="149">F68+F69+F72</f>
        <v>0</v>
      </c>
      <c r="G67" s="84">
        <f t="shared" si="149"/>
        <v>0</v>
      </c>
      <c r="H67" s="84">
        <f t="shared" si="149"/>
        <v>0</v>
      </c>
      <c r="I67" s="84">
        <f t="shared" si="149"/>
        <v>0</v>
      </c>
      <c r="J67" s="84">
        <f t="shared" si="149"/>
        <v>0</v>
      </c>
      <c r="K67" s="84">
        <f t="shared" si="149"/>
        <v>0</v>
      </c>
      <c r="L67" s="84">
        <f t="shared" si="149"/>
        <v>0</v>
      </c>
      <c r="M67" s="84"/>
      <c r="N67" s="84">
        <f t="shared" si="149"/>
        <v>0</v>
      </c>
      <c r="O67" s="84">
        <f t="shared" si="149"/>
        <v>0</v>
      </c>
      <c r="P67" s="84">
        <f t="shared" si="149"/>
        <v>0</v>
      </c>
      <c r="Q67" s="84">
        <f t="shared" si="149"/>
        <v>0</v>
      </c>
      <c r="R67" s="84">
        <f t="shared" si="149"/>
        <v>0</v>
      </c>
      <c r="S67" s="84">
        <f t="shared" si="149"/>
        <v>0</v>
      </c>
      <c r="T67" s="84">
        <f t="shared" si="149"/>
        <v>0</v>
      </c>
      <c r="U67" s="84">
        <f t="shared" si="149"/>
        <v>0</v>
      </c>
      <c r="V67" s="84">
        <f t="shared" si="149"/>
        <v>0</v>
      </c>
      <c r="W67" s="84">
        <f t="shared" si="149"/>
        <v>0</v>
      </c>
      <c r="X67" s="84">
        <f t="shared" si="149"/>
        <v>0</v>
      </c>
      <c r="Y67" s="84">
        <f t="shared" si="149"/>
        <v>0</v>
      </c>
      <c r="Z67" s="84">
        <f t="shared" si="149"/>
        <v>504.2</v>
      </c>
      <c r="AA67" s="84">
        <f t="shared" si="149"/>
        <v>504.2</v>
      </c>
      <c r="AB67" s="82">
        <f t="shared" si="104"/>
        <v>100</v>
      </c>
      <c r="AC67" s="84">
        <f t="shared" si="149"/>
        <v>0</v>
      </c>
      <c r="AD67" s="84">
        <f t="shared" si="149"/>
        <v>0</v>
      </c>
      <c r="AE67" s="82"/>
      <c r="AF67" s="84">
        <f t="shared" si="149"/>
        <v>0</v>
      </c>
      <c r="AG67" s="84">
        <f t="shared" si="149"/>
        <v>0</v>
      </c>
      <c r="AH67" s="84">
        <f t="shared" si="149"/>
        <v>0</v>
      </c>
      <c r="AI67" s="84">
        <f>SUM(AI68:AI72)</f>
        <v>372</v>
      </c>
      <c r="AJ67" s="84">
        <f t="shared" ref="AJ67:AM67" si="150">SUM(AJ68:AJ72)</f>
        <v>372</v>
      </c>
      <c r="AK67" s="84">
        <f t="shared" ref="AK67:AK68" si="151">AJ67/AI67*100</f>
        <v>100</v>
      </c>
      <c r="AL67" s="84">
        <f t="shared" si="150"/>
        <v>1014</v>
      </c>
      <c r="AM67" s="84">
        <f t="shared" si="150"/>
        <v>1014</v>
      </c>
      <c r="AN67" s="84">
        <f t="shared" ref="AN67:AN68" si="152">AM67/AL67*100</f>
        <v>100</v>
      </c>
      <c r="AO67" s="84">
        <f t="shared" si="149"/>
        <v>1200</v>
      </c>
      <c r="AP67" s="84">
        <f t="shared" si="149"/>
        <v>0</v>
      </c>
      <c r="AQ67" s="84">
        <f t="shared" si="149"/>
        <v>0</v>
      </c>
      <c r="AR67" s="84">
        <f t="shared" si="149"/>
        <v>0</v>
      </c>
      <c r="AS67" s="84">
        <f t="shared" si="149"/>
        <v>0</v>
      </c>
      <c r="AT67" s="84">
        <f t="shared" si="149"/>
        <v>0</v>
      </c>
      <c r="AU67" s="84">
        <f t="shared" si="149"/>
        <v>0</v>
      </c>
      <c r="AV67" s="84">
        <f t="shared" si="149"/>
        <v>0</v>
      </c>
      <c r="AW67" s="84">
        <f t="shared" si="149"/>
        <v>0</v>
      </c>
      <c r="AX67" s="84">
        <f t="shared" si="149"/>
        <v>0</v>
      </c>
      <c r="AY67" s="84">
        <f t="shared" si="149"/>
        <v>0</v>
      </c>
      <c r="AZ67" s="84">
        <f t="shared" ref="AZ67:BF67" si="153">AZ68+AZ69+AZ72</f>
        <v>0</v>
      </c>
      <c r="BA67" s="84">
        <f t="shared" si="153"/>
        <v>0</v>
      </c>
      <c r="BB67" s="84">
        <f t="shared" si="153"/>
        <v>0</v>
      </c>
      <c r="BC67" s="84">
        <f t="shared" si="153"/>
        <v>0</v>
      </c>
      <c r="BD67" s="84">
        <f t="shared" si="153"/>
        <v>0</v>
      </c>
      <c r="BE67" s="84">
        <f t="shared" si="153"/>
        <v>0</v>
      </c>
      <c r="BF67" s="84">
        <f t="shared" si="153"/>
        <v>0</v>
      </c>
      <c r="BG67" s="84">
        <f>SUM(BG68:BG72)</f>
        <v>1095.8999999999999</v>
      </c>
      <c r="BH67" s="84">
        <f>SUM(BH68:BH72)</f>
        <v>0</v>
      </c>
      <c r="BI67" s="82">
        <f t="shared" ref="BI67:BI68" si="154">BH67/BG67*100</f>
        <v>0</v>
      </c>
      <c r="BJ67" s="84"/>
      <c r="BK67" s="84">
        <f>SUM(BK68:BK72)</f>
        <v>0</v>
      </c>
      <c r="BL67" s="82"/>
      <c r="BM67" s="84">
        <f t="shared" ref="BM67:BO67" si="155">BM68+BM69+BM72</f>
        <v>0</v>
      </c>
      <c r="BN67" s="84">
        <f t="shared" si="155"/>
        <v>0</v>
      </c>
      <c r="BO67" s="84">
        <f t="shared" si="155"/>
        <v>0</v>
      </c>
      <c r="BP67" s="84">
        <f>SUM(BP68:BP72)</f>
        <v>0</v>
      </c>
      <c r="BQ67" s="84">
        <f>SUM(BQ68:BQ72)</f>
        <v>0</v>
      </c>
      <c r="BR67" s="82"/>
      <c r="BS67" s="84">
        <f>SUM(BS68:BS72)</f>
        <v>0</v>
      </c>
      <c r="BT67" s="84">
        <f>SUM(BT68:BT72)</f>
        <v>0</v>
      </c>
      <c r="BU67" s="82"/>
      <c r="BV67" s="84">
        <f>SUM(BV68:BV72)</f>
        <v>0</v>
      </c>
      <c r="BW67" s="84">
        <f>SUM(BW68:BW72)</f>
        <v>0</v>
      </c>
      <c r="BX67" s="82"/>
      <c r="BY67" s="84">
        <f>SUM(BY68:BY72)</f>
        <v>0</v>
      </c>
      <c r="BZ67" s="84">
        <f>SUM(BZ68:BZ72)</f>
        <v>0</v>
      </c>
      <c r="CA67" s="82"/>
      <c r="CB67" s="84">
        <f>SUM(CB68:CB72)</f>
        <v>0</v>
      </c>
      <c r="CC67" s="84">
        <f>SUM(CC68:CC72)</f>
        <v>0</v>
      </c>
      <c r="CD67" s="82"/>
      <c r="CE67" s="84">
        <f>SUM(CE68:CE72)</f>
        <v>220</v>
      </c>
      <c r="CF67" s="84">
        <f>SUM(CF68:CF72)</f>
        <v>220</v>
      </c>
      <c r="CG67" s="82">
        <f t="shared" si="97"/>
        <v>100</v>
      </c>
      <c r="CH67" s="84">
        <f>SUM(CH68:CH72)</f>
        <v>0</v>
      </c>
      <c r="CI67" s="84">
        <f>SUM(CI68:CI72)</f>
        <v>0</v>
      </c>
      <c r="CJ67" s="82"/>
      <c r="CK67" s="84">
        <f>SUM(CK68:CK72)</f>
        <v>0</v>
      </c>
      <c r="CL67" s="84">
        <f>SUM(CL68:CL72)</f>
        <v>0</v>
      </c>
      <c r="CM67" s="82"/>
      <c r="CN67" s="84">
        <f>SUM(CN68:CN72)</f>
        <v>0</v>
      </c>
      <c r="CO67" s="84">
        <f>SUM(CO68:CO72)</f>
        <v>0</v>
      </c>
      <c r="CP67" s="82"/>
      <c r="CQ67" s="84">
        <f>SUM(CQ68:CQ72)</f>
        <v>0</v>
      </c>
      <c r="CR67" s="84">
        <f>SUM(CR68:CR72)</f>
        <v>0</v>
      </c>
      <c r="CS67" s="82"/>
      <c r="CT67" s="84">
        <f>SUM(CT68:CT72)</f>
        <v>0</v>
      </c>
      <c r="CU67" s="84">
        <f>SUM(CU68:CU72)</f>
        <v>0</v>
      </c>
      <c r="CV67" s="82"/>
      <c r="CW67" s="84">
        <f>SUM(CW68:CW72)</f>
        <v>0</v>
      </c>
      <c r="CX67" s="84">
        <f>SUM(CX68:CX72)</f>
        <v>0</v>
      </c>
      <c r="CY67" s="82"/>
      <c r="CZ67" s="84">
        <f>SUM(CZ68:CZ72)</f>
        <v>0</v>
      </c>
      <c r="DA67" s="84">
        <f>SUM(DA68:DA72)</f>
        <v>0</v>
      </c>
      <c r="DB67" s="82"/>
      <c r="DC67" s="84">
        <f>SUM(DC68:DC72)</f>
        <v>0</v>
      </c>
      <c r="DD67" s="84">
        <f>SUM(DD68:DD72)</f>
        <v>0</v>
      </c>
      <c r="DE67" s="82"/>
      <c r="DF67" s="84">
        <f>SUM(DF68:DF72)</f>
        <v>0</v>
      </c>
      <c r="DG67" s="84">
        <f>SUM(DG68:DG72)</f>
        <v>0</v>
      </c>
      <c r="DH67" s="82"/>
      <c r="DI67" s="84">
        <f>SUM(DI68:DI72)</f>
        <v>0</v>
      </c>
      <c r="DJ67" s="84">
        <f>SUM(DJ68:DJ72)</f>
        <v>0</v>
      </c>
      <c r="DK67" s="82"/>
      <c r="DL67" s="84">
        <f>SUM(DL68:DL72)</f>
        <v>0</v>
      </c>
      <c r="DM67" s="84">
        <f>SUM(DM68:DM72)</f>
        <v>0</v>
      </c>
      <c r="DN67" s="82"/>
      <c r="DO67" s="84">
        <f>SUM(DO68:DO72)</f>
        <v>0</v>
      </c>
      <c r="DP67" s="84">
        <f>SUM(DP68:DP72)</f>
        <v>0</v>
      </c>
      <c r="DQ67" s="82"/>
      <c r="DR67" s="84">
        <f>SUM(DR68:DR72)</f>
        <v>10081.6</v>
      </c>
      <c r="DS67" s="84">
        <f>SUM(DS68:DS72)</f>
        <v>10081.6</v>
      </c>
      <c r="DT67" s="82">
        <f>DS67/DR67*100</f>
        <v>100</v>
      </c>
      <c r="DU67" s="84">
        <f>SUM(DU68:DU72)</f>
        <v>0</v>
      </c>
      <c r="DV67" s="84">
        <f>SUM(DV68:DV72)</f>
        <v>0</v>
      </c>
      <c r="DW67" s="82"/>
      <c r="DX67" s="84">
        <f>SUM(DX68:DX72)</f>
        <v>0</v>
      </c>
      <c r="DY67" s="84">
        <f>SUM(DY68:DY72)</f>
        <v>0</v>
      </c>
      <c r="DZ67" s="82"/>
    </row>
    <row r="68" spans="1:130" s="12" customFormat="1" ht="31.5" x14ac:dyDescent="0.25">
      <c r="A68" s="60" t="s">
        <v>337</v>
      </c>
      <c r="B68" s="14">
        <f t="shared" si="91"/>
        <v>14108.7</v>
      </c>
      <c r="C68" s="14">
        <f t="shared" si="92"/>
        <v>12191.8</v>
      </c>
      <c r="D68" s="15">
        <f t="shared" si="82"/>
        <v>86.413347792496822</v>
      </c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4"/>
      <c r="W68" s="15"/>
      <c r="X68" s="15"/>
      <c r="Y68" s="14"/>
      <c r="Z68" s="15">
        <v>504.2</v>
      </c>
      <c r="AA68" s="15">
        <v>504.2</v>
      </c>
      <c r="AB68" s="14">
        <f t="shared" si="104"/>
        <v>100</v>
      </c>
      <c r="AC68" s="15"/>
      <c r="AD68" s="15"/>
      <c r="AE68" s="14"/>
      <c r="AF68" s="15"/>
      <c r="AG68" s="15"/>
      <c r="AH68" s="14"/>
      <c r="AI68" s="15">
        <v>372</v>
      </c>
      <c r="AJ68" s="15">
        <v>372</v>
      </c>
      <c r="AK68" s="15">
        <f t="shared" si="151"/>
        <v>100</v>
      </c>
      <c r="AL68" s="14">
        <v>1014</v>
      </c>
      <c r="AM68" s="14">
        <v>1014</v>
      </c>
      <c r="AN68" s="15">
        <f t="shared" si="152"/>
        <v>100</v>
      </c>
      <c r="AO68" s="15">
        <v>1200</v>
      </c>
      <c r="AP68" s="15"/>
      <c r="AQ68" s="14"/>
      <c r="AR68" s="15"/>
      <c r="AS68" s="15"/>
      <c r="AT68" s="14"/>
      <c r="AU68" s="15"/>
      <c r="AV68" s="15"/>
      <c r="AW68" s="14"/>
      <c r="AX68" s="15"/>
      <c r="AY68" s="15"/>
      <c r="AZ68" s="14"/>
      <c r="BA68" s="15"/>
      <c r="BB68" s="15"/>
      <c r="BC68" s="14"/>
      <c r="BD68" s="15"/>
      <c r="BE68" s="15"/>
      <c r="BF68" s="14"/>
      <c r="BG68" s="50">
        <v>716.9</v>
      </c>
      <c r="BH68" s="15"/>
      <c r="BI68" s="14">
        <f t="shared" si="154"/>
        <v>0</v>
      </c>
      <c r="BJ68" s="50"/>
      <c r="BK68" s="15"/>
      <c r="BL68" s="14"/>
      <c r="BM68" s="15"/>
      <c r="BN68" s="15"/>
      <c r="BO68" s="14"/>
      <c r="BP68" s="50"/>
      <c r="BQ68" s="15"/>
      <c r="BR68" s="14"/>
      <c r="BS68" s="50"/>
      <c r="BT68" s="15"/>
      <c r="BU68" s="14"/>
      <c r="BV68" s="50"/>
      <c r="BW68" s="15"/>
      <c r="BX68" s="14"/>
      <c r="BY68" s="50"/>
      <c r="BZ68" s="15"/>
      <c r="CA68" s="14"/>
      <c r="CB68" s="50"/>
      <c r="CC68" s="15"/>
      <c r="CD68" s="14"/>
      <c r="CE68" s="15">
        <v>220</v>
      </c>
      <c r="CF68" s="15">
        <v>220</v>
      </c>
      <c r="CG68" s="14">
        <f t="shared" si="97"/>
        <v>100</v>
      </c>
      <c r="CH68" s="15"/>
      <c r="CI68" s="15"/>
      <c r="CJ68" s="14"/>
      <c r="CK68" s="15"/>
      <c r="CL68" s="15"/>
      <c r="CM68" s="14"/>
      <c r="CN68" s="15"/>
      <c r="CO68" s="15"/>
      <c r="CP68" s="14"/>
      <c r="CQ68" s="15"/>
      <c r="CR68" s="15"/>
      <c r="CS68" s="14"/>
      <c r="CT68" s="15"/>
      <c r="CU68" s="15"/>
      <c r="CV68" s="14"/>
      <c r="CW68" s="15"/>
      <c r="CX68" s="15"/>
      <c r="CY68" s="14"/>
      <c r="CZ68" s="15"/>
      <c r="DA68" s="15"/>
      <c r="DB68" s="14"/>
      <c r="DC68" s="15"/>
      <c r="DD68" s="15"/>
      <c r="DE68" s="14"/>
      <c r="DF68" s="15"/>
      <c r="DG68" s="15"/>
      <c r="DH68" s="14"/>
      <c r="DI68" s="15"/>
      <c r="DJ68" s="15"/>
      <c r="DK68" s="14"/>
      <c r="DL68" s="15"/>
      <c r="DM68" s="15"/>
      <c r="DN68" s="14"/>
      <c r="DO68" s="15"/>
      <c r="DP68" s="15"/>
      <c r="DQ68" s="14"/>
      <c r="DR68" s="15">
        <v>10081.6</v>
      </c>
      <c r="DS68" s="15">
        <v>10081.6</v>
      </c>
      <c r="DT68" s="14">
        <f>DS68/DR68*100</f>
        <v>100</v>
      </c>
      <c r="DU68" s="15"/>
      <c r="DV68" s="15"/>
      <c r="DW68" s="14"/>
      <c r="DX68" s="15"/>
      <c r="DY68" s="15"/>
      <c r="DZ68" s="14"/>
    </row>
    <row r="69" spans="1:130" s="12" customFormat="1" ht="15.75" x14ac:dyDescent="0.25">
      <c r="A69" s="60" t="s">
        <v>335</v>
      </c>
      <c r="B69" s="14">
        <f t="shared" si="91"/>
        <v>0</v>
      </c>
      <c r="C69" s="14">
        <f t="shared" si="92"/>
        <v>0</v>
      </c>
      <c r="D69" s="50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15"/>
      <c r="AB69" s="81"/>
      <c r="AC69" s="50"/>
      <c r="AD69" s="50"/>
      <c r="AE69" s="50"/>
      <c r="AF69" s="81"/>
      <c r="AG69" s="81"/>
      <c r="AH69" s="81"/>
      <c r="AI69" s="81"/>
      <c r="AJ69" s="81"/>
      <c r="AK69" s="15"/>
      <c r="AL69" s="81"/>
      <c r="AM69" s="81"/>
      <c r="AN69" s="15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50"/>
      <c r="BH69" s="15"/>
      <c r="BI69" s="81"/>
      <c r="BJ69" s="50"/>
      <c r="BK69" s="15"/>
      <c r="BL69" s="81"/>
      <c r="BM69" s="81"/>
      <c r="BN69" s="81"/>
      <c r="BO69" s="81"/>
      <c r="BP69" s="50"/>
      <c r="BQ69" s="15"/>
      <c r="BR69" s="81"/>
      <c r="BS69" s="50"/>
      <c r="BT69" s="15"/>
      <c r="BU69" s="81"/>
      <c r="BV69" s="50"/>
      <c r="BW69" s="15"/>
      <c r="BX69" s="81"/>
      <c r="BY69" s="50"/>
      <c r="BZ69" s="15"/>
      <c r="CA69" s="81"/>
      <c r="CB69" s="50"/>
      <c r="CC69" s="15"/>
      <c r="CD69" s="81"/>
      <c r="CE69" s="50"/>
      <c r="CF69" s="15"/>
      <c r="CG69" s="14"/>
      <c r="CH69" s="50"/>
      <c r="CI69" s="15"/>
      <c r="CJ69" s="14"/>
      <c r="CK69" s="50"/>
      <c r="CL69" s="15"/>
      <c r="CM69" s="14"/>
      <c r="CN69" s="50"/>
      <c r="CO69" s="15"/>
      <c r="CP69" s="14"/>
      <c r="CQ69" s="50"/>
      <c r="CR69" s="15"/>
      <c r="CS69" s="14"/>
      <c r="CT69" s="50"/>
      <c r="CU69" s="15"/>
      <c r="CV69" s="14"/>
      <c r="CW69" s="50"/>
      <c r="CX69" s="15"/>
      <c r="CY69" s="14"/>
      <c r="CZ69" s="50"/>
      <c r="DA69" s="15"/>
      <c r="DB69" s="14"/>
      <c r="DC69" s="50"/>
      <c r="DD69" s="15"/>
      <c r="DE69" s="14"/>
      <c r="DF69" s="50"/>
      <c r="DG69" s="15"/>
      <c r="DH69" s="14"/>
      <c r="DI69" s="50"/>
      <c r="DJ69" s="15"/>
      <c r="DK69" s="14"/>
      <c r="DL69" s="50"/>
      <c r="DM69" s="15"/>
      <c r="DN69" s="14"/>
      <c r="DO69" s="50"/>
      <c r="DP69" s="15"/>
      <c r="DQ69" s="14"/>
      <c r="DR69" s="50"/>
      <c r="DS69" s="15"/>
      <c r="DT69" s="14"/>
      <c r="DU69" s="50"/>
      <c r="DV69" s="15"/>
      <c r="DW69" s="14"/>
      <c r="DX69" s="50"/>
      <c r="DY69" s="15"/>
      <c r="DZ69" s="14"/>
    </row>
    <row r="70" spans="1:130" s="12" customFormat="1" ht="15.75" x14ac:dyDescent="0.25">
      <c r="A70" s="60" t="s">
        <v>517</v>
      </c>
      <c r="B70" s="14">
        <f t="shared" si="91"/>
        <v>96.4</v>
      </c>
      <c r="C70" s="14">
        <f t="shared" si="92"/>
        <v>0</v>
      </c>
      <c r="D70" s="50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15"/>
      <c r="AB70" s="81"/>
      <c r="AC70" s="50"/>
      <c r="AD70" s="50"/>
      <c r="AE70" s="50"/>
      <c r="AF70" s="81"/>
      <c r="AG70" s="81"/>
      <c r="AH70" s="81"/>
      <c r="AI70" s="81"/>
      <c r="AJ70" s="81"/>
      <c r="AK70" s="15"/>
      <c r="AL70" s="81"/>
      <c r="AM70" s="81"/>
      <c r="AN70" s="15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50">
        <v>96.4</v>
      </c>
      <c r="BH70" s="15"/>
      <c r="BI70" s="81"/>
      <c r="BJ70" s="50"/>
      <c r="BK70" s="15"/>
      <c r="BL70" s="81"/>
      <c r="BM70" s="81"/>
      <c r="BN70" s="81"/>
      <c r="BO70" s="81"/>
      <c r="BP70" s="50"/>
      <c r="BQ70" s="15"/>
      <c r="BR70" s="81"/>
      <c r="BS70" s="50"/>
      <c r="BT70" s="15"/>
      <c r="BU70" s="81"/>
      <c r="BV70" s="50"/>
      <c r="BW70" s="15"/>
      <c r="BX70" s="81"/>
      <c r="BY70" s="50"/>
      <c r="BZ70" s="15"/>
      <c r="CA70" s="81"/>
      <c r="CB70" s="50"/>
      <c r="CC70" s="15"/>
      <c r="CD70" s="81"/>
      <c r="CE70" s="50"/>
      <c r="CF70" s="15"/>
      <c r="CG70" s="14"/>
      <c r="CH70" s="50"/>
      <c r="CI70" s="15"/>
      <c r="CJ70" s="14"/>
      <c r="CK70" s="50"/>
      <c r="CL70" s="15"/>
      <c r="CM70" s="14"/>
      <c r="CN70" s="50"/>
      <c r="CO70" s="15"/>
      <c r="CP70" s="14"/>
      <c r="CQ70" s="50"/>
      <c r="CR70" s="15"/>
      <c r="CS70" s="14"/>
      <c r="CT70" s="50"/>
      <c r="CU70" s="15"/>
      <c r="CV70" s="14"/>
      <c r="CW70" s="50"/>
      <c r="CX70" s="15"/>
      <c r="CY70" s="14"/>
      <c r="CZ70" s="50"/>
      <c r="DA70" s="15"/>
      <c r="DB70" s="14"/>
      <c r="DC70" s="50"/>
      <c r="DD70" s="15"/>
      <c r="DE70" s="14"/>
      <c r="DF70" s="50"/>
      <c r="DG70" s="15"/>
      <c r="DH70" s="14"/>
      <c r="DI70" s="50"/>
      <c r="DJ70" s="15"/>
      <c r="DK70" s="14"/>
      <c r="DL70" s="50"/>
      <c r="DM70" s="15"/>
      <c r="DN70" s="14"/>
      <c r="DO70" s="50"/>
      <c r="DP70" s="15"/>
      <c r="DQ70" s="14"/>
      <c r="DR70" s="50"/>
      <c r="DS70" s="15"/>
      <c r="DT70" s="14"/>
      <c r="DU70" s="50"/>
      <c r="DV70" s="15"/>
      <c r="DW70" s="14"/>
      <c r="DX70" s="50"/>
      <c r="DY70" s="15"/>
      <c r="DZ70" s="14"/>
    </row>
    <row r="71" spans="1:130" s="12" customFormat="1" ht="15.75" x14ac:dyDescent="0.25">
      <c r="A71" s="60" t="s">
        <v>516</v>
      </c>
      <c r="B71" s="14">
        <f t="shared" si="91"/>
        <v>96.4</v>
      </c>
      <c r="C71" s="14">
        <f t="shared" si="92"/>
        <v>0</v>
      </c>
      <c r="D71" s="50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15"/>
      <c r="AB71" s="81"/>
      <c r="AC71" s="50"/>
      <c r="AD71" s="50"/>
      <c r="AE71" s="50"/>
      <c r="AF71" s="81"/>
      <c r="AG71" s="81"/>
      <c r="AH71" s="81"/>
      <c r="AI71" s="81"/>
      <c r="AJ71" s="81"/>
      <c r="AK71" s="15"/>
      <c r="AL71" s="81"/>
      <c r="AM71" s="81"/>
      <c r="AN71" s="15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50">
        <v>96.4</v>
      </c>
      <c r="BH71" s="15"/>
      <c r="BI71" s="81"/>
      <c r="BJ71" s="50"/>
      <c r="BK71" s="15"/>
      <c r="BL71" s="81"/>
      <c r="BM71" s="81"/>
      <c r="BN71" s="81"/>
      <c r="BO71" s="81"/>
      <c r="BP71" s="50"/>
      <c r="BQ71" s="15"/>
      <c r="BR71" s="81"/>
      <c r="BS71" s="50"/>
      <c r="BT71" s="15"/>
      <c r="BU71" s="81"/>
      <c r="BV71" s="50"/>
      <c r="BW71" s="15"/>
      <c r="BX71" s="81"/>
      <c r="BY71" s="50"/>
      <c r="BZ71" s="15"/>
      <c r="CA71" s="81"/>
      <c r="CB71" s="50"/>
      <c r="CC71" s="15"/>
      <c r="CD71" s="81"/>
      <c r="CE71" s="50"/>
      <c r="CF71" s="15"/>
      <c r="CG71" s="14"/>
      <c r="CH71" s="50"/>
      <c r="CI71" s="15"/>
      <c r="CJ71" s="14"/>
      <c r="CK71" s="50"/>
      <c r="CL71" s="15"/>
      <c r="CM71" s="14"/>
      <c r="CN71" s="50"/>
      <c r="CO71" s="15"/>
      <c r="CP71" s="14"/>
      <c r="CQ71" s="50"/>
      <c r="CR71" s="15"/>
      <c r="CS71" s="14"/>
      <c r="CT71" s="50"/>
      <c r="CU71" s="15"/>
      <c r="CV71" s="14"/>
      <c r="CW71" s="50"/>
      <c r="CX71" s="15"/>
      <c r="CY71" s="14"/>
      <c r="CZ71" s="50"/>
      <c r="DA71" s="15"/>
      <c r="DB71" s="14"/>
      <c r="DC71" s="50"/>
      <c r="DD71" s="15"/>
      <c r="DE71" s="14"/>
      <c r="DF71" s="50"/>
      <c r="DG71" s="15"/>
      <c r="DH71" s="14"/>
      <c r="DI71" s="50"/>
      <c r="DJ71" s="15"/>
      <c r="DK71" s="14"/>
      <c r="DL71" s="50"/>
      <c r="DM71" s="15"/>
      <c r="DN71" s="14"/>
      <c r="DO71" s="50"/>
      <c r="DP71" s="15"/>
      <c r="DQ71" s="14"/>
      <c r="DR71" s="50"/>
      <c r="DS71" s="15"/>
      <c r="DT71" s="14"/>
      <c r="DU71" s="50"/>
      <c r="DV71" s="15"/>
      <c r="DW71" s="14"/>
      <c r="DX71" s="50"/>
      <c r="DY71" s="15"/>
      <c r="DZ71" s="14"/>
    </row>
    <row r="72" spans="1:130" s="12" customFormat="1" ht="15.75" x14ac:dyDescent="0.25">
      <c r="A72" s="60" t="s">
        <v>336</v>
      </c>
      <c r="B72" s="14">
        <f t="shared" si="91"/>
        <v>186.2</v>
      </c>
      <c r="C72" s="14">
        <f t="shared" si="92"/>
        <v>0</v>
      </c>
      <c r="D72" s="50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15"/>
      <c r="AB72" s="81"/>
      <c r="AC72" s="50"/>
      <c r="AD72" s="50"/>
      <c r="AE72" s="50"/>
      <c r="AF72" s="81"/>
      <c r="AG72" s="81"/>
      <c r="AH72" s="81"/>
      <c r="AI72" s="81"/>
      <c r="AJ72" s="81"/>
      <c r="AK72" s="15"/>
      <c r="AL72" s="81"/>
      <c r="AM72" s="81"/>
      <c r="AN72" s="15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50">
        <v>186.2</v>
      </c>
      <c r="BH72" s="15"/>
      <c r="BI72" s="81"/>
      <c r="BJ72" s="50"/>
      <c r="BK72" s="15"/>
      <c r="BL72" s="81"/>
      <c r="BM72" s="81"/>
      <c r="BN72" s="81"/>
      <c r="BO72" s="81"/>
      <c r="BP72" s="50"/>
      <c r="BQ72" s="15"/>
      <c r="BR72" s="81"/>
      <c r="BS72" s="50"/>
      <c r="BT72" s="15"/>
      <c r="BU72" s="81"/>
      <c r="BV72" s="50"/>
      <c r="BW72" s="15"/>
      <c r="BX72" s="81"/>
      <c r="BY72" s="50"/>
      <c r="BZ72" s="15"/>
      <c r="CA72" s="81"/>
      <c r="CB72" s="50"/>
      <c r="CC72" s="15"/>
      <c r="CD72" s="81"/>
      <c r="CE72" s="50"/>
      <c r="CF72" s="15"/>
      <c r="CG72" s="14"/>
      <c r="CH72" s="50"/>
      <c r="CI72" s="15"/>
      <c r="CJ72" s="14"/>
      <c r="CK72" s="50"/>
      <c r="CL72" s="15"/>
      <c r="CM72" s="14"/>
      <c r="CN72" s="50"/>
      <c r="CO72" s="15"/>
      <c r="CP72" s="14"/>
      <c r="CQ72" s="50"/>
      <c r="CR72" s="15"/>
      <c r="CS72" s="14"/>
      <c r="CT72" s="50"/>
      <c r="CU72" s="15"/>
      <c r="CV72" s="14"/>
      <c r="CW72" s="50"/>
      <c r="CX72" s="15"/>
      <c r="CY72" s="14"/>
      <c r="CZ72" s="50"/>
      <c r="DA72" s="15"/>
      <c r="DB72" s="14"/>
      <c r="DC72" s="50"/>
      <c r="DD72" s="15"/>
      <c r="DE72" s="14"/>
      <c r="DF72" s="50"/>
      <c r="DG72" s="15"/>
      <c r="DH72" s="14"/>
      <c r="DI72" s="50"/>
      <c r="DJ72" s="15"/>
      <c r="DK72" s="14"/>
      <c r="DL72" s="50"/>
      <c r="DM72" s="15"/>
      <c r="DN72" s="14"/>
      <c r="DO72" s="50"/>
      <c r="DP72" s="15"/>
      <c r="DQ72" s="14"/>
      <c r="DR72" s="50"/>
      <c r="DS72" s="15"/>
      <c r="DT72" s="14"/>
      <c r="DU72" s="50"/>
      <c r="DV72" s="15"/>
      <c r="DW72" s="14"/>
      <c r="DX72" s="50"/>
      <c r="DY72" s="15"/>
      <c r="DZ72" s="14"/>
    </row>
    <row r="73" spans="1:130" s="28" customFormat="1" ht="31.5" x14ac:dyDescent="0.25">
      <c r="A73" s="152" t="s">
        <v>342</v>
      </c>
      <c r="B73" s="82">
        <f t="shared" si="91"/>
        <v>107979.9</v>
      </c>
      <c r="C73" s="82">
        <f t="shared" si="92"/>
        <v>42546.359320000003</v>
      </c>
      <c r="D73" s="84">
        <f t="shared" si="82"/>
        <v>39.402110318679682</v>
      </c>
      <c r="E73" s="84">
        <f>E74+E75+E85</f>
        <v>0</v>
      </c>
      <c r="F73" s="84">
        <f t="shared" ref="F73:AY73" si="156">F74+F75+F85</f>
        <v>0</v>
      </c>
      <c r="G73" s="84">
        <f t="shared" si="156"/>
        <v>0</v>
      </c>
      <c r="H73" s="84">
        <f t="shared" si="156"/>
        <v>0</v>
      </c>
      <c r="I73" s="84">
        <f t="shared" si="156"/>
        <v>0</v>
      </c>
      <c r="J73" s="84">
        <f t="shared" si="156"/>
        <v>0</v>
      </c>
      <c r="K73" s="84">
        <f t="shared" si="156"/>
        <v>10000</v>
      </c>
      <c r="L73" s="84">
        <f t="shared" si="156"/>
        <v>4932.4210000000003</v>
      </c>
      <c r="M73" s="84">
        <f>L73/K73*100</f>
        <v>49.324210000000001</v>
      </c>
      <c r="N73" s="84">
        <f t="shared" si="156"/>
        <v>0</v>
      </c>
      <c r="O73" s="84">
        <f t="shared" si="156"/>
        <v>0</v>
      </c>
      <c r="P73" s="84">
        <f t="shared" si="156"/>
        <v>0</v>
      </c>
      <c r="Q73" s="84">
        <f t="shared" si="156"/>
        <v>0</v>
      </c>
      <c r="R73" s="84">
        <f t="shared" si="156"/>
        <v>0</v>
      </c>
      <c r="S73" s="84">
        <f t="shared" si="156"/>
        <v>0</v>
      </c>
      <c r="T73" s="84">
        <f t="shared" si="156"/>
        <v>49029.8</v>
      </c>
      <c r="U73" s="84">
        <f t="shared" si="156"/>
        <v>0</v>
      </c>
      <c r="V73" s="81">
        <f t="shared" ref="V73" si="157">U73/T73*100</f>
        <v>0</v>
      </c>
      <c r="W73" s="84">
        <f t="shared" si="156"/>
        <v>0</v>
      </c>
      <c r="X73" s="84">
        <f t="shared" si="156"/>
        <v>0</v>
      </c>
      <c r="Y73" s="81"/>
      <c r="Z73" s="84">
        <f t="shared" si="156"/>
        <v>562.1</v>
      </c>
      <c r="AA73" s="84">
        <f t="shared" si="156"/>
        <v>261.93832000000003</v>
      </c>
      <c r="AB73" s="82">
        <f t="shared" si="104"/>
        <v>46.599950186799504</v>
      </c>
      <c r="AC73" s="84">
        <f t="shared" si="156"/>
        <v>0</v>
      </c>
      <c r="AD73" s="84">
        <f t="shared" si="156"/>
        <v>0</v>
      </c>
      <c r="AE73" s="82"/>
      <c r="AF73" s="84">
        <f t="shared" si="156"/>
        <v>0</v>
      </c>
      <c r="AG73" s="84">
        <f t="shared" si="156"/>
        <v>0</v>
      </c>
      <c r="AH73" s="84">
        <f t="shared" si="156"/>
        <v>0</v>
      </c>
      <c r="AI73" s="84">
        <f>SUM(AI74:AI89)</f>
        <v>3274</v>
      </c>
      <c r="AJ73" s="84">
        <f t="shared" ref="AJ73:AM73" si="158">SUM(AJ74:AJ89)</f>
        <v>3274</v>
      </c>
      <c r="AK73" s="84">
        <f>AJ73/AI73*100</f>
        <v>100</v>
      </c>
      <c r="AL73" s="84">
        <f t="shared" si="158"/>
        <v>8028</v>
      </c>
      <c r="AM73" s="84">
        <f t="shared" si="158"/>
        <v>8028</v>
      </c>
      <c r="AN73" s="84">
        <f>AM73/AL73*100</f>
        <v>100</v>
      </c>
      <c r="AO73" s="84">
        <f t="shared" si="156"/>
        <v>1300</v>
      </c>
      <c r="AP73" s="84">
        <f t="shared" si="156"/>
        <v>0</v>
      </c>
      <c r="AQ73" s="84">
        <f t="shared" si="156"/>
        <v>0</v>
      </c>
      <c r="AR73" s="84">
        <f t="shared" si="156"/>
        <v>0</v>
      </c>
      <c r="AS73" s="84">
        <f t="shared" si="156"/>
        <v>0</v>
      </c>
      <c r="AT73" s="84">
        <f t="shared" si="156"/>
        <v>0</v>
      </c>
      <c r="AU73" s="84">
        <f t="shared" si="156"/>
        <v>0</v>
      </c>
      <c r="AV73" s="84">
        <f t="shared" si="156"/>
        <v>0</v>
      </c>
      <c r="AW73" s="84">
        <f t="shared" si="156"/>
        <v>0</v>
      </c>
      <c r="AX73" s="84">
        <f t="shared" si="156"/>
        <v>0</v>
      </c>
      <c r="AY73" s="84">
        <f t="shared" si="156"/>
        <v>0</v>
      </c>
      <c r="AZ73" s="84">
        <f t="shared" ref="AZ73:BF73" si="159">AZ74+AZ75+AZ85</f>
        <v>0</v>
      </c>
      <c r="BA73" s="84">
        <f t="shared" si="159"/>
        <v>0</v>
      </c>
      <c r="BB73" s="84">
        <f t="shared" si="159"/>
        <v>0</v>
      </c>
      <c r="BC73" s="84">
        <f t="shared" si="159"/>
        <v>0</v>
      </c>
      <c r="BD73" s="84">
        <f t="shared" si="159"/>
        <v>0</v>
      </c>
      <c r="BE73" s="84">
        <f t="shared" si="159"/>
        <v>0</v>
      </c>
      <c r="BF73" s="84">
        <f t="shared" si="159"/>
        <v>0</v>
      </c>
      <c r="BG73" s="84">
        <f>SUM(BG74:BG89)</f>
        <v>3476.0000000000005</v>
      </c>
      <c r="BH73" s="84">
        <f>SUM(BH74:BH89)</f>
        <v>0</v>
      </c>
      <c r="BI73" s="82">
        <f t="shared" ref="BI73:BI74" si="160">BH73/BG73*100</f>
        <v>0</v>
      </c>
      <c r="BJ73" s="84"/>
      <c r="BK73" s="84">
        <f>SUM(BK74:BK89)</f>
        <v>0</v>
      </c>
      <c r="BL73" s="82"/>
      <c r="BM73" s="84">
        <f t="shared" ref="BM73:BO73" si="161">BM74+BM75+BM85</f>
        <v>0</v>
      </c>
      <c r="BN73" s="84">
        <f t="shared" si="161"/>
        <v>0</v>
      </c>
      <c r="BO73" s="84">
        <f t="shared" si="161"/>
        <v>0</v>
      </c>
      <c r="BP73" s="84">
        <f>SUM(BP74:BP89)</f>
        <v>0</v>
      </c>
      <c r="BQ73" s="84">
        <f>SUM(BQ74:BQ89)</f>
        <v>0</v>
      </c>
      <c r="BR73" s="82"/>
      <c r="BS73" s="84">
        <f>SUM(BS74:BS89)</f>
        <v>0</v>
      </c>
      <c r="BT73" s="84">
        <f>SUM(BT74:BT89)</f>
        <v>0</v>
      </c>
      <c r="BU73" s="82"/>
      <c r="BV73" s="84">
        <f>SUM(BV74:BV89)</f>
        <v>0</v>
      </c>
      <c r="BW73" s="84">
        <f>SUM(BW74:BW89)</f>
        <v>0</v>
      </c>
      <c r="BX73" s="82"/>
      <c r="BY73" s="84">
        <f>SUM(BY74:BY89)</f>
        <v>3000</v>
      </c>
      <c r="BZ73" s="84">
        <f>SUM(BZ74:BZ89)</f>
        <v>0</v>
      </c>
      <c r="CA73" s="82"/>
      <c r="CB73" s="84">
        <f>SUM(CB74:CB89)</f>
        <v>0</v>
      </c>
      <c r="CC73" s="84">
        <f>SUM(CC74:CC89)</f>
        <v>0</v>
      </c>
      <c r="CD73" s="82"/>
      <c r="CE73" s="84">
        <f>SUM(CE74:CE89)</f>
        <v>1050</v>
      </c>
      <c r="CF73" s="84">
        <f>SUM(CF74:CF89)</f>
        <v>1050</v>
      </c>
      <c r="CG73" s="82">
        <f t="shared" si="97"/>
        <v>100</v>
      </c>
      <c r="CH73" s="84">
        <f>SUM(CH74:CH89)</f>
        <v>0</v>
      </c>
      <c r="CI73" s="84">
        <f>SUM(CI74:CI89)</f>
        <v>0</v>
      </c>
      <c r="CJ73" s="82"/>
      <c r="CK73" s="84">
        <f>SUM(CK74:CK89)</f>
        <v>25000</v>
      </c>
      <c r="CL73" s="84">
        <f>SUM(CL74:CL89)</f>
        <v>25000</v>
      </c>
      <c r="CM73" s="82">
        <f>CL73/CK73*100</f>
        <v>100</v>
      </c>
      <c r="CN73" s="84">
        <f>SUM(CN74:CN89)</f>
        <v>260</v>
      </c>
      <c r="CO73" s="84">
        <f>SUM(CO74:CO89)</f>
        <v>0</v>
      </c>
      <c r="CP73" s="82">
        <f t="shared" ref="CP73:CP74" si="162">CO73/CN73*100</f>
        <v>0</v>
      </c>
      <c r="CQ73" s="84">
        <f>SUM(CQ74:CQ89)</f>
        <v>0</v>
      </c>
      <c r="CR73" s="84">
        <f>SUM(CR74:CR89)</f>
        <v>0</v>
      </c>
      <c r="CS73" s="82"/>
      <c r="CT73" s="84">
        <f>SUM(CT74:CT89)</f>
        <v>0</v>
      </c>
      <c r="CU73" s="84">
        <f>SUM(CU74:CU89)</f>
        <v>0</v>
      </c>
      <c r="CV73" s="82"/>
      <c r="CW73" s="84">
        <f>SUM(CW74:CW89)</f>
        <v>0</v>
      </c>
      <c r="CX73" s="84">
        <f>SUM(CX74:CX89)</f>
        <v>0</v>
      </c>
      <c r="CY73" s="82"/>
      <c r="CZ73" s="84">
        <f>SUM(CZ74:CZ89)</f>
        <v>3000</v>
      </c>
      <c r="DA73" s="84">
        <f>SUM(DA74:DA89)</f>
        <v>0</v>
      </c>
      <c r="DB73" s="82"/>
      <c r="DC73" s="84">
        <f>SUM(DC74:DC89)</f>
        <v>0</v>
      </c>
      <c r="DD73" s="84">
        <f>SUM(DD74:DD89)</f>
        <v>0</v>
      </c>
      <c r="DE73" s="82"/>
      <c r="DF73" s="84">
        <f>SUM(DF74:DF89)</f>
        <v>0</v>
      </c>
      <c r="DG73" s="84">
        <f>SUM(DG74:DG89)</f>
        <v>0</v>
      </c>
      <c r="DH73" s="82"/>
      <c r="DI73" s="84">
        <f>SUM(DI74:DI89)</f>
        <v>0</v>
      </c>
      <c r="DJ73" s="84">
        <f>SUM(DJ74:DJ89)</f>
        <v>0</v>
      </c>
      <c r="DK73" s="82"/>
      <c r="DL73" s="84">
        <f>SUM(DL74:DL89)</f>
        <v>0</v>
      </c>
      <c r="DM73" s="84">
        <f>SUM(DM74:DM89)</f>
        <v>0</v>
      </c>
      <c r="DN73" s="82"/>
      <c r="DO73" s="84">
        <f>SUM(DO74:DO89)</f>
        <v>0</v>
      </c>
      <c r="DP73" s="84">
        <f>SUM(DP74:DP89)</f>
        <v>0</v>
      </c>
      <c r="DQ73" s="82"/>
      <c r="DR73" s="84">
        <f>SUM(DR74:DR89)</f>
        <v>0</v>
      </c>
      <c r="DS73" s="84">
        <f>SUM(DS74:DS89)</f>
        <v>0</v>
      </c>
      <c r="DT73" s="82"/>
      <c r="DU73" s="84">
        <f>SUM(DU74:DU89)</f>
        <v>0</v>
      </c>
      <c r="DV73" s="84">
        <f>SUM(DV74:DV89)</f>
        <v>0</v>
      </c>
      <c r="DW73" s="82"/>
      <c r="DX73" s="84">
        <f>SUM(DX74:DX89)</f>
        <v>0</v>
      </c>
      <c r="DY73" s="84">
        <f>SUM(DY74:DY89)</f>
        <v>0</v>
      </c>
      <c r="DZ73" s="82"/>
    </row>
    <row r="74" spans="1:130" s="12" customFormat="1" ht="17.25" customHeight="1" x14ac:dyDescent="0.25">
      <c r="A74" s="60" t="s">
        <v>341</v>
      </c>
      <c r="B74" s="14">
        <f t="shared" si="91"/>
        <v>54621</v>
      </c>
      <c r="C74" s="14">
        <f t="shared" si="92"/>
        <v>42546.359320000003</v>
      </c>
      <c r="D74" s="15">
        <f t="shared" si="82"/>
        <v>77.893775873748197</v>
      </c>
      <c r="E74" s="15"/>
      <c r="F74" s="15"/>
      <c r="G74" s="15"/>
      <c r="H74" s="15"/>
      <c r="I74" s="15"/>
      <c r="J74" s="15"/>
      <c r="K74" s="15">
        <v>10000</v>
      </c>
      <c r="L74" s="15">
        <v>4932.4210000000003</v>
      </c>
      <c r="M74" s="15">
        <f>L74/K74*100</f>
        <v>49.324210000000001</v>
      </c>
      <c r="N74" s="15"/>
      <c r="O74" s="15"/>
      <c r="P74" s="15"/>
      <c r="Q74" s="15"/>
      <c r="R74" s="15"/>
      <c r="S74" s="15"/>
      <c r="T74" s="15"/>
      <c r="U74" s="15"/>
      <c r="V74" s="50"/>
      <c r="W74" s="15"/>
      <c r="X74" s="15"/>
      <c r="Y74" s="50"/>
      <c r="Z74" s="15">
        <v>562.1</v>
      </c>
      <c r="AA74" s="15">
        <v>261.93832000000003</v>
      </c>
      <c r="AB74" s="14">
        <f t="shared" si="104"/>
        <v>46.599950186799504</v>
      </c>
      <c r="AC74" s="15"/>
      <c r="AD74" s="15"/>
      <c r="AE74" s="14"/>
      <c r="AF74" s="15"/>
      <c r="AG74" s="15"/>
      <c r="AH74" s="14"/>
      <c r="AI74" s="15">
        <v>3274</v>
      </c>
      <c r="AJ74" s="15">
        <v>3274</v>
      </c>
      <c r="AK74" s="15">
        <f>AJ74/AI74*100</f>
        <v>100</v>
      </c>
      <c r="AL74" s="14">
        <v>8028</v>
      </c>
      <c r="AM74" s="14">
        <v>8028</v>
      </c>
      <c r="AN74" s="15">
        <f>AM74/AL74*100</f>
        <v>100</v>
      </c>
      <c r="AO74" s="15">
        <v>1300</v>
      </c>
      <c r="AP74" s="15"/>
      <c r="AQ74" s="14"/>
      <c r="AR74" s="15"/>
      <c r="AS74" s="15"/>
      <c r="AT74" s="14"/>
      <c r="AU74" s="15"/>
      <c r="AV74" s="15"/>
      <c r="AW74" s="14"/>
      <c r="AX74" s="15"/>
      <c r="AY74" s="15"/>
      <c r="AZ74" s="14"/>
      <c r="BA74" s="15"/>
      <c r="BB74" s="15"/>
      <c r="BC74" s="14"/>
      <c r="BD74" s="15"/>
      <c r="BE74" s="15"/>
      <c r="BF74" s="14"/>
      <c r="BG74" s="50">
        <v>2146.9</v>
      </c>
      <c r="BH74" s="15"/>
      <c r="BI74" s="14">
        <f t="shared" si="160"/>
        <v>0</v>
      </c>
      <c r="BJ74" s="50"/>
      <c r="BK74" s="15"/>
      <c r="BL74" s="14"/>
      <c r="BM74" s="15"/>
      <c r="BN74" s="15"/>
      <c r="BO74" s="14"/>
      <c r="BP74" s="50"/>
      <c r="BQ74" s="15"/>
      <c r="BR74" s="14"/>
      <c r="BS74" s="50"/>
      <c r="BT74" s="15"/>
      <c r="BU74" s="14"/>
      <c r="BV74" s="50"/>
      <c r="BW74" s="15"/>
      <c r="BX74" s="14"/>
      <c r="BY74" s="50">
        <v>3000</v>
      </c>
      <c r="BZ74" s="15"/>
      <c r="CA74" s="14"/>
      <c r="CB74" s="50"/>
      <c r="CC74" s="15"/>
      <c r="CD74" s="14"/>
      <c r="CE74" s="15">
        <v>1050</v>
      </c>
      <c r="CF74" s="15">
        <v>1050</v>
      </c>
      <c r="CG74" s="14">
        <f t="shared" si="97"/>
        <v>100</v>
      </c>
      <c r="CH74" s="15"/>
      <c r="CI74" s="15"/>
      <c r="CJ74" s="14"/>
      <c r="CK74" s="15">
        <v>25000</v>
      </c>
      <c r="CL74" s="15">
        <v>25000</v>
      </c>
      <c r="CM74" s="14">
        <f>CL74/CK74*100</f>
        <v>100</v>
      </c>
      <c r="CN74" s="15">
        <v>260</v>
      </c>
      <c r="CO74" s="15"/>
      <c r="CP74" s="14">
        <f t="shared" si="162"/>
        <v>0</v>
      </c>
      <c r="CQ74" s="15"/>
      <c r="CR74" s="15"/>
      <c r="CS74" s="14"/>
      <c r="CT74" s="15"/>
      <c r="CU74" s="15"/>
      <c r="CV74" s="14"/>
      <c r="CW74" s="15"/>
      <c r="CX74" s="15"/>
      <c r="CY74" s="14"/>
      <c r="CZ74" s="15"/>
      <c r="DA74" s="15"/>
      <c r="DB74" s="14"/>
      <c r="DC74" s="15"/>
      <c r="DD74" s="15"/>
      <c r="DE74" s="14"/>
      <c r="DF74" s="15"/>
      <c r="DG74" s="15"/>
      <c r="DH74" s="14"/>
      <c r="DI74" s="15"/>
      <c r="DJ74" s="15"/>
      <c r="DK74" s="14"/>
      <c r="DL74" s="15"/>
      <c r="DM74" s="15"/>
      <c r="DN74" s="14"/>
      <c r="DO74" s="15"/>
      <c r="DP74" s="15"/>
      <c r="DQ74" s="14"/>
      <c r="DR74" s="15"/>
      <c r="DS74" s="15"/>
      <c r="DT74" s="14"/>
      <c r="DU74" s="15"/>
      <c r="DV74" s="15"/>
      <c r="DW74" s="14"/>
      <c r="DX74" s="15"/>
      <c r="DY74" s="15"/>
      <c r="DZ74" s="14"/>
    </row>
    <row r="75" spans="1:130" s="12" customFormat="1" ht="15.75" x14ac:dyDescent="0.25">
      <c r="A75" s="60" t="s">
        <v>340</v>
      </c>
      <c r="B75" s="14">
        <f t="shared" si="91"/>
        <v>52029.8</v>
      </c>
      <c r="C75" s="14">
        <f t="shared" si="92"/>
        <v>0</v>
      </c>
      <c r="D75" s="50">
        <f t="shared" ref="D75" si="163">C75/B75*100</f>
        <v>0</v>
      </c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50"/>
      <c r="R75" s="50"/>
      <c r="S75" s="50"/>
      <c r="T75" s="50">
        <v>49029.8</v>
      </c>
      <c r="U75" s="50"/>
      <c r="V75" s="50">
        <f>U75/T75*100</f>
        <v>0</v>
      </c>
      <c r="W75" s="50"/>
      <c r="X75" s="50"/>
      <c r="Y75" s="50"/>
      <c r="Z75" s="50"/>
      <c r="AA75" s="15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15"/>
      <c r="BI75" s="50"/>
      <c r="BJ75" s="50"/>
      <c r="BK75" s="15"/>
      <c r="BL75" s="50"/>
      <c r="BM75" s="50"/>
      <c r="BN75" s="50"/>
      <c r="BO75" s="50"/>
      <c r="BP75" s="50"/>
      <c r="BQ75" s="15"/>
      <c r="BR75" s="50"/>
      <c r="BS75" s="50"/>
      <c r="BT75" s="15"/>
      <c r="BU75" s="50"/>
      <c r="BV75" s="50"/>
      <c r="BW75" s="15"/>
      <c r="BX75" s="50"/>
      <c r="BY75" s="50"/>
      <c r="BZ75" s="15"/>
      <c r="CA75" s="50"/>
      <c r="CB75" s="50"/>
      <c r="CC75" s="15"/>
      <c r="CD75" s="50"/>
      <c r="CE75" s="50"/>
      <c r="CF75" s="15"/>
      <c r="CG75" s="14"/>
      <c r="CH75" s="50"/>
      <c r="CI75" s="15"/>
      <c r="CJ75" s="14"/>
      <c r="CK75" s="50"/>
      <c r="CL75" s="15"/>
      <c r="CM75" s="14"/>
      <c r="CN75" s="50"/>
      <c r="CO75" s="15"/>
      <c r="CP75" s="14"/>
      <c r="CQ75" s="50"/>
      <c r="CR75" s="15"/>
      <c r="CS75" s="14"/>
      <c r="CT75" s="50"/>
      <c r="CU75" s="15"/>
      <c r="CV75" s="14"/>
      <c r="CW75" s="50"/>
      <c r="CX75" s="15"/>
      <c r="CY75" s="14"/>
      <c r="CZ75" s="50">
        <v>3000</v>
      </c>
      <c r="DA75" s="15"/>
      <c r="DB75" s="14"/>
      <c r="DC75" s="50"/>
      <c r="DD75" s="15"/>
      <c r="DE75" s="14"/>
      <c r="DF75" s="50"/>
      <c r="DG75" s="15"/>
      <c r="DH75" s="14"/>
      <c r="DI75" s="50"/>
      <c r="DJ75" s="15"/>
      <c r="DK75" s="14"/>
      <c r="DL75" s="50"/>
      <c r="DM75" s="15"/>
      <c r="DN75" s="14"/>
      <c r="DO75" s="50"/>
      <c r="DP75" s="15"/>
      <c r="DQ75" s="14"/>
      <c r="DR75" s="50"/>
      <c r="DS75" s="15"/>
      <c r="DT75" s="14"/>
      <c r="DU75" s="50"/>
      <c r="DV75" s="15"/>
      <c r="DW75" s="14"/>
      <c r="DX75" s="50"/>
      <c r="DY75" s="15"/>
      <c r="DZ75" s="14"/>
    </row>
    <row r="76" spans="1:130" s="12" customFormat="1" ht="15.75" x14ac:dyDescent="0.25">
      <c r="A76" s="60" t="s">
        <v>315</v>
      </c>
      <c r="B76" s="14">
        <f t="shared" si="91"/>
        <v>97.2</v>
      </c>
      <c r="C76" s="14">
        <f t="shared" si="92"/>
        <v>0</v>
      </c>
      <c r="D76" s="5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15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>
        <v>97.2</v>
      </c>
      <c r="BH76" s="15"/>
      <c r="BI76" s="50"/>
      <c r="BJ76" s="50"/>
      <c r="BK76" s="15"/>
      <c r="BL76" s="50"/>
      <c r="BM76" s="50"/>
      <c r="BN76" s="50"/>
      <c r="BO76" s="50"/>
      <c r="BP76" s="50"/>
      <c r="BQ76" s="15"/>
      <c r="BR76" s="50"/>
      <c r="BS76" s="50"/>
      <c r="BT76" s="15"/>
      <c r="BU76" s="50"/>
      <c r="BV76" s="50"/>
      <c r="BW76" s="15"/>
      <c r="BX76" s="50"/>
      <c r="BY76" s="50"/>
      <c r="BZ76" s="15"/>
      <c r="CA76" s="50"/>
      <c r="CB76" s="50"/>
      <c r="CC76" s="15"/>
      <c r="CD76" s="50"/>
      <c r="CE76" s="50"/>
      <c r="CF76" s="15"/>
      <c r="CG76" s="14"/>
      <c r="CH76" s="50"/>
      <c r="CI76" s="15"/>
      <c r="CJ76" s="14"/>
      <c r="CK76" s="50"/>
      <c r="CL76" s="15"/>
      <c r="CM76" s="14"/>
      <c r="CN76" s="50"/>
      <c r="CO76" s="15"/>
      <c r="CP76" s="14"/>
      <c r="CQ76" s="50"/>
      <c r="CR76" s="15"/>
      <c r="CS76" s="14"/>
      <c r="CT76" s="50"/>
      <c r="CU76" s="15"/>
      <c r="CV76" s="14"/>
      <c r="CW76" s="50"/>
      <c r="CX76" s="15"/>
      <c r="CY76" s="14"/>
      <c r="CZ76" s="50"/>
      <c r="DA76" s="15"/>
      <c r="DB76" s="14"/>
      <c r="DC76" s="50"/>
      <c r="DD76" s="15"/>
      <c r="DE76" s="14"/>
      <c r="DF76" s="50"/>
      <c r="DG76" s="15"/>
      <c r="DH76" s="14"/>
      <c r="DI76" s="50"/>
      <c r="DJ76" s="15"/>
      <c r="DK76" s="14"/>
      <c r="DL76" s="50"/>
      <c r="DM76" s="15"/>
      <c r="DN76" s="14"/>
      <c r="DO76" s="50"/>
      <c r="DP76" s="15"/>
      <c r="DQ76" s="14"/>
      <c r="DR76" s="50"/>
      <c r="DS76" s="15"/>
      <c r="DT76" s="14"/>
      <c r="DU76" s="50"/>
      <c r="DV76" s="15"/>
      <c r="DW76" s="14"/>
      <c r="DX76" s="50"/>
      <c r="DY76" s="15"/>
      <c r="DZ76" s="14"/>
    </row>
    <row r="77" spans="1:130" s="12" customFormat="1" ht="15.75" x14ac:dyDescent="0.25">
      <c r="A77" s="60" t="s">
        <v>518</v>
      </c>
      <c r="B77" s="14">
        <f t="shared" ref="B77:B140" si="164">E77+H77+K77+N77+Q77+T77+W77+Z77+AC77+AF77+AI77+AL77+AO77+AR77+AU77+AX77+BA77+BD77+BG77+BJ77+BM77+BP77+BS77+BV77+BY77+CB77+CE77+CH77+CK77+CN77+CQ77+CT77+CW77+CZ77+DC77+DF77+DI77+DL77+DO77+DR77+DU77+DX77</f>
        <v>52.3</v>
      </c>
      <c r="C77" s="14">
        <f t="shared" ref="C77:C140" si="165">F77+I77+L77+O77+R77+U77+X77+AA77+AD77+AG77+AJ77+AM77+AP77+AS77+AV77+AY77+BB77+BE77+BH77+BK77+BN77+BQ77+BT77+BW77+BZ77+CC77+CF77+CI77+CL77+CO77+CR77+CU77+CX77+DA77+DD77+DG77+DJ77+DM77+DP77+DS77+DV77+DY77</f>
        <v>0</v>
      </c>
      <c r="D77" s="5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15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>
        <v>52.3</v>
      </c>
      <c r="BH77" s="15"/>
      <c r="BI77" s="50"/>
      <c r="BJ77" s="50"/>
      <c r="BK77" s="15"/>
      <c r="BL77" s="50"/>
      <c r="BM77" s="50"/>
      <c r="BN77" s="50"/>
      <c r="BO77" s="50"/>
      <c r="BP77" s="50"/>
      <c r="BQ77" s="15"/>
      <c r="BR77" s="50"/>
      <c r="BS77" s="50"/>
      <c r="BT77" s="15"/>
      <c r="BU77" s="50"/>
      <c r="BV77" s="50"/>
      <c r="BW77" s="15"/>
      <c r="BX77" s="50"/>
      <c r="BY77" s="50"/>
      <c r="BZ77" s="15"/>
      <c r="CA77" s="50"/>
      <c r="CB77" s="50"/>
      <c r="CC77" s="15"/>
      <c r="CD77" s="50"/>
      <c r="CE77" s="50"/>
      <c r="CF77" s="15"/>
      <c r="CG77" s="14"/>
      <c r="CH77" s="50"/>
      <c r="CI77" s="15"/>
      <c r="CJ77" s="14"/>
      <c r="CK77" s="50"/>
      <c r="CL77" s="15"/>
      <c r="CM77" s="14"/>
      <c r="CN77" s="50"/>
      <c r="CO77" s="15"/>
      <c r="CP77" s="14"/>
      <c r="CQ77" s="50"/>
      <c r="CR77" s="15"/>
      <c r="CS77" s="14"/>
      <c r="CT77" s="50"/>
      <c r="CU77" s="15"/>
      <c r="CV77" s="14"/>
      <c r="CW77" s="50"/>
      <c r="CX77" s="15"/>
      <c r="CY77" s="14"/>
      <c r="CZ77" s="50"/>
      <c r="DA77" s="15"/>
      <c r="DB77" s="14"/>
      <c r="DC77" s="50"/>
      <c r="DD77" s="15"/>
      <c r="DE77" s="14"/>
      <c r="DF77" s="50"/>
      <c r="DG77" s="15"/>
      <c r="DH77" s="14"/>
      <c r="DI77" s="50"/>
      <c r="DJ77" s="15"/>
      <c r="DK77" s="14"/>
      <c r="DL77" s="50"/>
      <c r="DM77" s="15"/>
      <c r="DN77" s="14"/>
      <c r="DO77" s="50"/>
      <c r="DP77" s="15"/>
      <c r="DQ77" s="14"/>
      <c r="DR77" s="50"/>
      <c r="DS77" s="15"/>
      <c r="DT77" s="14"/>
      <c r="DU77" s="50"/>
      <c r="DV77" s="15"/>
      <c r="DW77" s="14"/>
      <c r="DX77" s="50"/>
      <c r="DY77" s="15"/>
      <c r="DZ77" s="14"/>
    </row>
    <row r="78" spans="1:130" s="12" customFormat="1" ht="15.75" x14ac:dyDescent="0.25">
      <c r="A78" s="60" t="s">
        <v>519</v>
      </c>
      <c r="B78" s="14">
        <f t="shared" si="164"/>
        <v>97.2</v>
      </c>
      <c r="C78" s="14">
        <f t="shared" si="165"/>
        <v>0</v>
      </c>
      <c r="D78" s="5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15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>
        <v>97.2</v>
      </c>
      <c r="BH78" s="15"/>
      <c r="BI78" s="50"/>
      <c r="BJ78" s="50"/>
      <c r="BK78" s="15"/>
      <c r="BL78" s="50"/>
      <c r="BM78" s="50"/>
      <c r="BN78" s="50"/>
      <c r="BO78" s="50"/>
      <c r="BP78" s="50"/>
      <c r="BQ78" s="15"/>
      <c r="BR78" s="50"/>
      <c r="BS78" s="50"/>
      <c r="BT78" s="15"/>
      <c r="BU78" s="50"/>
      <c r="BV78" s="50"/>
      <c r="BW78" s="15"/>
      <c r="BX78" s="50"/>
      <c r="BY78" s="50"/>
      <c r="BZ78" s="15"/>
      <c r="CA78" s="50"/>
      <c r="CB78" s="50"/>
      <c r="CC78" s="15"/>
      <c r="CD78" s="50"/>
      <c r="CE78" s="50"/>
      <c r="CF78" s="15"/>
      <c r="CG78" s="14"/>
      <c r="CH78" s="50"/>
      <c r="CI78" s="15"/>
      <c r="CJ78" s="14"/>
      <c r="CK78" s="50"/>
      <c r="CL78" s="15"/>
      <c r="CM78" s="14"/>
      <c r="CN78" s="50"/>
      <c r="CO78" s="15"/>
      <c r="CP78" s="14"/>
      <c r="CQ78" s="50"/>
      <c r="CR78" s="15"/>
      <c r="CS78" s="14"/>
      <c r="CT78" s="50"/>
      <c r="CU78" s="15"/>
      <c r="CV78" s="14"/>
      <c r="CW78" s="50"/>
      <c r="CX78" s="15"/>
      <c r="CY78" s="14"/>
      <c r="CZ78" s="50"/>
      <c r="DA78" s="15"/>
      <c r="DB78" s="14"/>
      <c r="DC78" s="50"/>
      <c r="DD78" s="15"/>
      <c r="DE78" s="14"/>
      <c r="DF78" s="50"/>
      <c r="DG78" s="15"/>
      <c r="DH78" s="14"/>
      <c r="DI78" s="50"/>
      <c r="DJ78" s="15"/>
      <c r="DK78" s="14"/>
      <c r="DL78" s="50"/>
      <c r="DM78" s="15"/>
      <c r="DN78" s="14"/>
      <c r="DO78" s="50"/>
      <c r="DP78" s="15"/>
      <c r="DQ78" s="14"/>
      <c r="DR78" s="50"/>
      <c r="DS78" s="15"/>
      <c r="DT78" s="14"/>
      <c r="DU78" s="50"/>
      <c r="DV78" s="15"/>
      <c r="DW78" s="14"/>
      <c r="DX78" s="50"/>
      <c r="DY78" s="15"/>
      <c r="DZ78" s="14"/>
    </row>
    <row r="79" spans="1:130" s="12" customFormat="1" ht="15.75" x14ac:dyDescent="0.25">
      <c r="A79" s="60" t="s">
        <v>521</v>
      </c>
      <c r="B79" s="14">
        <f t="shared" si="164"/>
        <v>52.3</v>
      </c>
      <c r="C79" s="14">
        <f t="shared" si="165"/>
        <v>0</v>
      </c>
      <c r="D79" s="5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15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>
        <v>52.3</v>
      </c>
      <c r="BH79" s="15"/>
      <c r="BI79" s="50"/>
      <c r="BJ79" s="50"/>
      <c r="BK79" s="15"/>
      <c r="BL79" s="50"/>
      <c r="BM79" s="50"/>
      <c r="BN79" s="50"/>
      <c r="BO79" s="50"/>
      <c r="BP79" s="50"/>
      <c r="BQ79" s="15"/>
      <c r="BR79" s="50"/>
      <c r="BS79" s="50"/>
      <c r="BT79" s="15"/>
      <c r="BU79" s="50"/>
      <c r="BV79" s="50"/>
      <c r="BW79" s="15"/>
      <c r="BX79" s="50"/>
      <c r="BY79" s="50"/>
      <c r="BZ79" s="15"/>
      <c r="CA79" s="50"/>
      <c r="CB79" s="50"/>
      <c r="CC79" s="15"/>
      <c r="CD79" s="50"/>
      <c r="CE79" s="50"/>
      <c r="CF79" s="15"/>
      <c r="CG79" s="14"/>
      <c r="CH79" s="50"/>
      <c r="CI79" s="15"/>
      <c r="CJ79" s="14"/>
      <c r="CK79" s="50"/>
      <c r="CL79" s="15"/>
      <c r="CM79" s="14"/>
      <c r="CN79" s="50"/>
      <c r="CO79" s="15"/>
      <c r="CP79" s="14"/>
      <c r="CQ79" s="50"/>
      <c r="CR79" s="15"/>
      <c r="CS79" s="14"/>
      <c r="CT79" s="50"/>
      <c r="CU79" s="15"/>
      <c r="CV79" s="14"/>
      <c r="CW79" s="50"/>
      <c r="CX79" s="15"/>
      <c r="CY79" s="14"/>
      <c r="CZ79" s="50"/>
      <c r="DA79" s="15"/>
      <c r="DB79" s="14"/>
      <c r="DC79" s="50"/>
      <c r="DD79" s="15"/>
      <c r="DE79" s="14"/>
      <c r="DF79" s="50"/>
      <c r="DG79" s="15"/>
      <c r="DH79" s="14"/>
      <c r="DI79" s="50"/>
      <c r="DJ79" s="15"/>
      <c r="DK79" s="14"/>
      <c r="DL79" s="50"/>
      <c r="DM79" s="15"/>
      <c r="DN79" s="14"/>
      <c r="DO79" s="50"/>
      <c r="DP79" s="15"/>
      <c r="DQ79" s="14"/>
      <c r="DR79" s="50"/>
      <c r="DS79" s="15"/>
      <c r="DT79" s="14"/>
      <c r="DU79" s="50"/>
      <c r="DV79" s="15"/>
      <c r="DW79" s="14"/>
      <c r="DX79" s="50"/>
      <c r="DY79" s="15"/>
      <c r="DZ79" s="14"/>
    </row>
    <row r="80" spans="1:130" s="12" customFormat="1" ht="15.75" x14ac:dyDescent="0.25">
      <c r="A80" s="60" t="s">
        <v>520</v>
      </c>
      <c r="B80" s="14">
        <f t="shared" si="164"/>
        <v>52.3</v>
      </c>
      <c r="C80" s="14">
        <f t="shared" si="165"/>
        <v>0</v>
      </c>
      <c r="D80" s="50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15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>
        <v>52.3</v>
      </c>
      <c r="BH80" s="15"/>
      <c r="BI80" s="50"/>
      <c r="BJ80" s="50"/>
      <c r="BK80" s="15"/>
      <c r="BL80" s="50"/>
      <c r="BM80" s="50"/>
      <c r="BN80" s="50"/>
      <c r="BO80" s="50"/>
      <c r="BP80" s="50"/>
      <c r="BQ80" s="15"/>
      <c r="BR80" s="50"/>
      <c r="BS80" s="50"/>
      <c r="BT80" s="15"/>
      <c r="BU80" s="50"/>
      <c r="BV80" s="50"/>
      <c r="BW80" s="15"/>
      <c r="BX80" s="50"/>
      <c r="BY80" s="50"/>
      <c r="BZ80" s="15"/>
      <c r="CA80" s="50"/>
      <c r="CB80" s="50"/>
      <c r="CC80" s="15"/>
      <c r="CD80" s="50"/>
      <c r="CE80" s="50"/>
      <c r="CF80" s="15"/>
      <c r="CG80" s="14"/>
      <c r="CH80" s="50"/>
      <c r="CI80" s="15"/>
      <c r="CJ80" s="14"/>
      <c r="CK80" s="50"/>
      <c r="CL80" s="15"/>
      <c r="CM80" s="14"/>
      <c r="CN80" s="50"/>
      <c r="CO80" s="15"/>
      <c r="CP80" s="14"/>
      <c r="CQ80" s="50"/>
      <c r="CR80" s="15"/>
      <c r="CS80" s="14"/>
      <c r="CT80" s="50"/>
      <c r="CU80" s="15"/>
      <c r="CV80" s="14"/>
      <c r="CW80" s="50"/>
      <c r="CX80" s="15"/>
      <c r="CY80" s="14"/>
      <c r="CZ80" s="50"/>
      <c r="DA80" s="15"/>
      <c r="DB80" s="14"/>
      <c r="DC80" s="50"/>
      <c r="DD80" s="15"/>
      <c r="DE80" s="14"/>
      <c r="DF80" s="50"/>
      <c r="DG80" s="15"/>
      <c r="DH80" s="14"/>
      <c r="DI80" s="50"/>
      <c r="DJ80" s="15"/>
      <c r="DK80" s="14"/>
      <c r="DL80" s="50"/>
      <c r="DM80" s="15"/>
      <c r="DN80" s="14"/>
      <c r="DO80" s="50"/>
      <c r="DP80" s="15"/>
      <c r="DQ80" s="14"/>
      <c r="DR80" s="50"/>
      <c r="DS80" s="15"/>
      <c r="DT80" s="14"/>
      <c r="DU80" s="50"/>
      <c r="DV80" s="15"/>
      <c r="DW80" s="14"/>
      <c r="DX80" s="50"/>
      <c r="DY80" s="15"/>
      <c r="DZ80" s="14"/>
    </row>
    <row r="81" spans="1:130" s="12" customFormat="1" ht="15.75" x14ac:dyDescent="0.25">
      <c r="A81" s="60" t="s">
        <v>419</v>
      </c>
      <c r="B81" s="14">
        <f t="shared" si="164"/>
        <v>97.2</v>
      </c>
      <c r="C81" s="14">
        <f t="shared" si="165"/>
        <v>0</v>
      </c>
      <c r="D81" s="50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15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>
        <v>97.2</v>
      </c>
      <c r="BH81" s="15"/>
      <c r="BI81" s="50"/>
      <c r="BJ81" s="50"/>
      <c r="BK81" s="15"/>
      <c r="BL81" s="50"/>
      <c r="BM81" s="50"/>
      <c r="BN81" s="50"/>
      <c r="BO81" s="50"/>
      <c r="BP81" s="50"/>
      <c r="BQ81" s="15"/>
      <c r="BR81" s="50"/>
      <c r="BS81" s="50"/>
      <c r="BT81" s="15"/>
      <c r="BU81" s="50"/>
      <c r="BV81" s="50"/>
      <c r="BW81" s="15"/>
      <c r="BX81" s="50"/>
      <c r="BY81" s="50"/>
      <c r="BZ81" s="15"/>
      <c r="CA81" s="50"/>
      <c r="CB81" s="50"/>
      <c r="CC81" s="15"/>
      <c r="CD81" s="50"/>
      <c r="CE81" s="50"/>
      <c r="CF81" s="15"/>
      <c r="CG81" s="14"/>
      <c r="CH81" s="50"/>
      <c r="CI81" s="15"/>
      <c r="CJ81" s="14"/>
      <c r="CK81" s="50"/>
      <c r="CL81" s="15"/>
      <c r="CM81" s="14"/>
      <c r="CN81" s="50"/>
      <c r="CO81" s="15"/>
      <c r="CP81" s="14"/>
      <c r="CQ81" s="50"/>
      <c r="CR81" s="15"/>
      <c r="CS81" s="14"/>
      <c r="CT81" s="50"/>
      <c r="CU81" s="15"/>
      <c r="CV81" s="14"/>
      <c r="CW81" s="50"/>
      <c r="CX81" s="15"/>
      <c r="CY81" s="14"/>
      <c r="CZ81" s="50"/>
      <c r="DA81" s="15"/>
      <c r="DB81" s="14"/>
      <c r="DC81" s="50"/>
      <c r="DD81" s="15"/>
      <c r="DE81" s="14"/>
      <c r="DF81" s="50"/>
      <c r="DG81" s="15"/>
      <c r="DH81" s="14"/>
      <c r="DI81" s="50"/>
      <c r="DJ81" s="15"/>
      <c r="DK81" s="14"/>
      <c r="DL81" s="50"/>
      <c r="DM81" s="15"/>
      <c r="DN81" s="14"/>
      <c r="DO81" s="50"/>
      <c r="DP81" s="15"/>
      <c r="DQ81" s="14"/>
      <c r="DR81" s="50"/>
      <c r="DS81" s="15"/>
      <c r="DT81" s="14"/>
      <c r="DU81" s="50"/>
      <c r="DV81" s="15"/>
      <c r="DW81" s="14"/>
      <c r="DX81" s="50"/>
      <c r="DY81" s="15"/>
      <c r="DZ81" s="14"/>
    </row>
    <row r="82" spans="1:130" s="12" customFormat="1" ht="15.75" x14ac:dyDescent="0.25">
      <c r="A82" s="60" t="s">
        <v>522</v>
      </c>
      <c r="B82" s="14">
        <f t="shared" si="164"/>
        <v>52.3</v>
      </c>
      <c r="C82" s="14">
        <f t="shared" si="165"/>
        <v>0</v>
      </c>
      <c r="D82" s="50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15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>
        <v>52.3</v>
      </c>
      <c r="BH82" s="15"/>
      <c r="BI82" s="50"/>
      <c r="BJ82" s="50"/>
      <c r="BK82" s="15"/>
      <c r="BL82" s="50"/>
      <c r="BM82" s="50"/>
      <c r="BN82" s="50"/>
      <c r="BO82" s="50"/>
      <c r="BP82" s="50"/>
      <c r="BQ82" s="15"/>
      <c r="BR82" s="50"/>
      <c r="BS82" s="50"/>
      <c r="BT82" s="15"/>
      <c r="BU82" s="50"/>
      <c r="BV82" s="50"/>
      <c r="BW82" s="15"/>
      <c r="BX82" s="50"/>
      <c r="BY82" s="50"/>
      <c r="BZ82" s="15"/>
      <c r="CA82" s="50"/>
      <c r="CB82" s="50"/>
      <c r="CC82" s="15"/>
      <c r="CD82" s="50"/>
      <c r="CE82" s="50"/>
      <c r="CF82" s="15"/>
      <c r="CG82" s="14"/>
      <c r="CH82" s="50"/>
      <c r="CI82" s="15"/>
      <c r="CJ82" s="14"/>
      <c r="CK82" s="50"/>
      <c r="CL82" s="15"/>
      <c r="CM82" s="14"/>
      <c r="CN82" s="50"/>
      <c r="CO82" s="15"/>
      <c r="CP82" s="14"/>
      <c r="CQ82" s="50"/>
      <c r="CR82" s="15"/>
      <c r="CS82" s="14"/>
      <c r="CT82" s="50"/>
      <c r="CU82" s="15"/>
      <c r="CV82" s="14"/>
      <c r="CW82" s="50"/>
      <c r="CX82" s="15"/>
      <c r="CY82" s="14"/>
      <c r="CZ82" s="50"/>
      <c r="DA82" s="15"/>
      <c r="DB82" s="14"/>
      <c r="DC82" s="50"/>
      <c r="DD82" s="15"/>
      <c r="DE82" s="14"/>
      <c r="DF82" s="50"/>
      <c r="DG82" s="15"/>
      <c r="DH82" s="14"/>
      <c r="DI82" s="50"/>
      <c r="DJ82" s="15"/>
      <c r="DK82" s="14"/>
      <c r="DL82" s="50"/>
      <c r="DM82" s="15"/>
      <c r="DN82" s="14"/>
      <c r="DO82" s="50"/>
      <c r="DP82" s="15"/>
      <c r="DQ82" s="14"/>
      <c r="DR82" s="50"/>
      <c r="DS82" s="15"/>
      <c r="DT82" s="14"/>
      <c r="DU82" s="50"/>
      <c r="DV82" s="15"/>
      <c r="DW82" s="14"/>
      <c r="DX82" s="50"/>
      <c r="DY82" s="15"/>
      <c r="DZ82" s="14"/>
    </row>
    <row r="83" spans="1:130" s="12" customFormat="1" ht="15.75" x14ac:dyDescent="0.25">
      <c r="A83" s="60" t="s">
        <v>523</v>
      </c>
      <c r="B83" s="14">
        <f t="shared" si="164"/>
        <v>52.3</v>
      </c>
      <c r="C83" s="14">
        <f t="shared" si="165"/>
        <v>0</v>
      </c>
      <c r="D83" s="50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15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>
        <v>52.3</v>
      </c>
      <c r="BH83" s="15"/>
      <c r="BI83" s="50"/>
      <c r="BJ83" s="50"/>
      <c r="BK83" s="15"/>
      <c r="BL83" s="50"/>
      <c r="BM83" s="50"/>
      <c r="BN83" s="50"/>
      <c r="BO83" s="50"/>
      <c r="BP83" s="50"/>
      <c r="BQ83" s="15"/>
      <c r="BR83" s="50"/>
      <c r="BS83" s="50"/>
      <c r="BT83" s="15"/>
      <c r="BU83" s="50"/>
      <c r="BV83" s="50"/>
      <c r="BW83" s="15"/>
      <c r="BX83" s="50"/>
      <c r="BY83" s="50"/>
      <c r="BZ83" s="15"/>
      <c r="CA83" s="50"/>
      <c r="CB83" s="50"/>
      <c r="CC83" s="15"/>
      <c r="CD83" s="50"/>
      <c r="CE83" s="50"/>
      <c r="CF83" s="15"/>
      <c r="CG83" s="14"/>
      <c r="CH83" s="50"/>
      <c r="CI83" s="15"/>
      <c r="CJ83" s="14"/>
      <c r="CK83" s="50"/>
      <c r="CL83" s="15"/>
      <c r="CM83" s="14"/>
      <c r="CN83" s="50"/>
      <c r="CO83" s="15"/>
      <c r="CP83" s="14"/>
      <c r="CQ83" s="50"/>
      <c r="CR83" s="15"/>
      <c r="CS83" s="14"/>
      <c r="CT83" s="50"/>
      <c r="CU83" s="15"/>
      <c r="CV83" s="14"/>
      <c r="CW83" s="50"/>
      <c r="CX83" s="15"/>
      <c r="CY83" s="14"/>
      <c r="CZ83" s="50"/>
      <c r="DA83" s="15"/>
      <c r="DB83" s="14"/>
      <c r="DC83" s="50"/>
      <c r="DD83" s="15"/>
      <c r="DE83" s="14"/>
      <c r="DF83" s="50"/>
      <c r="DG83" s="15"/>
      <c r="DH83" s="14"/>
      <c r="DI83" s="50"/>
      <c r="DJ83" s="15"/>
      <c r="DK83" s="14"/>
      <c r="DL83" s="50"/>
      <c r="DM83" s="15"/>
      <c r="DN83" s="14"/>
      <c r="DO83" s="50"/>
      <c r="DP83" s="15"/>
      <c r="DQ83" s="14"/>
      <c r="DR83" s="50"/>
      <c r="DS83" s="15"/>
      <c r="DT83" s="14"/>
      <c r="DU83" s="50"/>
      <c r="DV83" s="15"/>
      <c r="DW83" s="14"/>
      <c r="DX83" s="50"/>
      <c r="DY83" s="15"/>
      <c r="DZ83" s="14"/>
    </row>
    <row r="84" spans="1:130" s="12" customFormat="1" ht="15.75" x14ac:dyDescent="0.25">
      <c r="A84" s="60" t="s">
        <v>528</v>
      </c>
      <c r="B84" s="14">
        <f t="shared" si="164"/>
        <v>52.3</v>
      </c>
      <c r="C84" s="14">
        <f t="shared" si="165"/>
        <v>0</v>
      </c>
      <c r="D84" s="50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15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>
        <v>52.3</v>
      </c>
      <c r="BH84" s="15"/>
      <c r="BI84" s="50"/>
      <c r="BJ84" s="50"/>
      <c r="BK84" s="15"/>
      <c r="BL84" s="50"/>
      <c r="BM84" s="50"/>
      <c r="BN84" s="50"/>
      <c r="BO84" s="50"/>
      <c r="BP84" s="50"/>
      <c r="BQ84" s="15"/>
      <c r="BR84" s="50"/>
      <c r="BS84" s="50"/>
      <c r="BT84" s="15"/>
      <c r="BU84" s="50"/>
      <c r="BV84" s="50"/>
      <c r="BW84" s="15"/>
      <c r="BX84" s="50"/>
      <c r="BY84" s="50"/>
      <c r="BZ84" s="15"/>
      <c r="CA84" s="50"/>
      <c r="CB84" s="50"/>
      <c r="CC84" s="15"/>
      <c r="CD84" s="50"/>
      <c r="CE84" s="50"/>
      <c r="CF84" s="15"/>
      <c r="CG84" s="14"/>
      <c r="CH84" s="50"/>
      <c r="CI84" s="15"/>
      <c r="CJ84" s="14"/>
      <c r="CK84" s="50"/>
      <c r="CL84" s="15"/>
      <c r="CM84" s="14"/>
      <c r="CN84" s="50"/>
      <c r="CO84" s="15"/>
      <c r="CP84" s="14"/>
      <c r="CQ84" s="50"/>
      <c r="CR84" s="15"/>
      <c r="CS84" s="14"/>
      <c r="CT84" s="50"/>
      <c r="CU84" s="15"/>
      <c r="CV84" s="14"/>
      <c r="CW84" s="50"/>
      <c r="CX84" s="15"/>
      <c r="CY84" s="14"/>
      <c r="CZ84" s="50"/>
      <c r="DA84" s="15"/>
      <c r="DB84" s="14"/>
      <c r="DC84" s="50"/>
      <c r="DD84" s="15"/>
      <c r="DE84" s="14"/>
      <c r="DF84" s="50"/>
      <c r="DG84" s="15"/>
      <c r="DH84" s="14"/>
      <c r="DI84" s="50"/>
      <c r="DJ84" s="15"/>
      <c r="DK84" s="14"/>
      <c r="DL84" s="50"/>
      <c r="DM84" s="15"/>
      <c r="DN84" s="14"/>
      <c r="DO84" s="50"/>
      <c r="DP84" s="15"/>
      <c r="DQ84" s="14"/>
      <c r="DR84" s="50"/>
      <c r="DS84" s="15"/>
      <c r="DT84" s="14"/>
      <c r="DU84" s="50"/>
      <c r="DV84" s="15"/>
      <c r="DW84" s="14"/>
      <c r="DX84" s="50"/>
      <c r="DY84" s="15"/>
      <c r="DZ84" s="14"/>
    </row>
    <row r="85" spans="1:130" s="12" customFormat="1" ht="15.75" x14ac:dyDescent="0.25">
      <c r="A85" s="60" t="s">
        <v>339</v>
      </c>
      <c r="B85" s="14">
        <f t="shared" si="164"/>
        <v>278</v>
      </c>
      <c r="C85" s="14">
        <f t="shared" si="165"/>
        <v>0</v>
      </c>
      <c r="D85" s="50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15"/>
      <c r="AB85" s="81"/>
      <c r="AC85" s="50"/>
      <c r="AD85" s="50"/>
      <c r="AE85" s="50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50">
        <v>278</v>
      </c>
      <c r="BH85" s="15"/>
      <c r="BI85" s="81"/>
      <c r="BJ85" s="50"/>
      <c r="BK85" s="15"/>
      <c r="BL85" s="81"/>
      <c r="BM85" s="81"/>
      <c r="BN85" s="81"/>
      <c r="BO85" s="81"/>
      <c r="BP85" s="50"/>
      <c r="BQ85" s="15"/>
      <c r="BR85" s="81"/>
      <c r="BS85" s="50"/>
      <c r="BT85" s="15"/>
      <c r="BU85" s="81"/>
      <c r="BV85" s="50"/>
      <c r="BW85" s="15"/>
      <c r="BX85" s="81"/>
      <c r="BY85" s="50"/>
      <c r="BZ85" s="15"/>
      <c r="CA85" s="81"/>
      <c r="CB85" s="50"/>
      <c r="CC85" s="15"/>
      <c r="CD85" s="81"/>
      <c r="CE85" s="50"/>
      <c r="CF85" s="15"/>
      <c r="CG85" s="14"/>
      <c r="CH85" s="50"/>
      <c r="CI85" s="15"/>
      <c r="CJ85" s="14"/>
      <c r="CK85" s="50"/>
      <c r="CL85" s="15"/>
      <c r="CM85" s="14"/>
      <c r="CN85" s="50"/>
      <c r="CO85" s="15"/>
      <c r="CP85" s="14"/>
      <c r="CQ85" s="50"/>
      <c r="CR85" s="15"/>
      <c r="CS85" s="14"/>
      <c r="CT85" s="50"/>
      <c r="CU85" s="15"/>
      <c r="CV85" s="14"/>
      <c r="CW85" s="50"/>
      <c r="CX85" s="15"/>
      <c r="CY85" s="14"/>
      <c r="CZ85" s="50"/>
      <c r="DA85" s="15"/>
      <c r="DB85" s="14"/>
      <c r="DC85" s="50"/>
      <c r="DD85" s="15"/>
      <c r="DE85" s="14"/>
      <c r="DF85" s="50"/>
      <c r="DG85" s="15"/>
      <c r="DH85" s="14"/>
      <c r="DI85" s="50"/>
      <c r="DJ85" s="15"/>
      <c r="DK85" s="14"/>
      <c r="DL85" s="50"/>
      <c r="DM85" s="15"/>
      <c r="DN85" s="14"/>
      <c r="DO85" s="50"/>
      <c r="DP85" s="15"/>
      <c r="DQ85" s="14"/>
      <c r="DR85" s="50"/>
      <c r="DS85" s="15"/>
      <c r="DT85" s="14"/>
      <c r="DU85" s="50"/>
      <c r="DV85" s="15"/>
      <c r="DW85" s="14"/>
      <c r="DX85" s="50"/>
      <c r="DY85" s="15"/>
      <c r="DZ85" s="14"/>
    </row>
    <row r="86" spans="1:130" s="12" customFormat="1" ht="15.75" x14ac:dyDescent="0.25">
      <c r="A86" s="60" t="s">
        <v>524</v>
      </c>
      <c r="B86" s="14">
        <f t="shared" si="164"/>
        <v>52.3</v>
      </c>
      <c r="C86" s="14">
        <f t="shared" si="165"/>
        <v>0</v>
      </c>
      <c r="D86" s="50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15"/>
      <c r="AB86" s="81"/>
      <c r="AC86" s="50"/>
      <c r="AD86" s="50"/>
      <c r="AE86" s="50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81"/>
      <c r="BE86" s="81"/>
      <c r="BF86" s="81"/>
      <c r="BG86" s="50">
        <v>52.3</v>
      </c>
      <c r="BH86" s="15"/>
      <c r="BI86" s="81"/>
      <c r="BJ86" s="50"/>
      <c r="BK86" s="15"/>
      <c r="BL86" s="81"/>
      <c r="BM86" s="81"/>
      <c r="BN86" s="81"/>
      <c r="BO86" s="81"/>
      <c r="BP86" s="50"/>
      <c r="BQ86" s="15"/>
      <c r="BR86" s="81"/>
      <c r="BS86" s="50"/>
      <c r="BT86" s="15"/>
      <c r="BU86" s="81"/>
      <c r="BV86" s="50"/>
      <c r="BW86" s="15"/>
      <c r="BX86" s="81"/>
      <c r="BY86" s="50"/>
      <c r="BZ86" s="15"/>
      <c r="CA86" s="81"/>
      <c r="CB86" s="50"/>
      <c r="CC86" s="15"/>
      <c r="CD86" s="81"/>
      <c r="CE86" s="50"/>
      <c r="CF86" s="15"/>
      <c r="CG86" s="14"/>
      <c r="CH86" s="50"/>
      <c r="CI86" s="15"/>
      <c r="CJ86" s="14"/>
      <c r="CK86" s="50"/>
      <c r="CL86" s="15"/>
      <c r="CM86" s="14"/>
      <c r="CN86" s="50"/>
      <c r="CO86" s="15"/>
      <c r="CP86" s="14"/>
      <c r="CQ86" s="50"/>
      <c r="CR86" s="15"/>
      <c r="CS86" s="14"/>
      <c r="CT86" s="50"/>
      <c r="CU86" s="15"/>
      <c r="CV86" s="14"/>
      <c r="CW86" s="50"/>
      <c r="CX86" s="15"/>
      <c r="CY86" s="14"/>
      <c r="CZ86" s="50"/>
      <c r="DA86" s="15"/>
      <c r="DB86" s="14"/>
      <c r="DC86" s="50"/>
      <c r="DD86" s="15"/>
      <c r="DE86" s="14"/>
      <c r="DF86" s="50"/>
      <c r="DG86" s="15"/>
      <c r="DH86" s="14"/>
      <c r="DI86" s="50"/>
      <c r="DJ86" s="15"/>
      <c r="DK86" s="14"/>
      <c r="DL86" s="50"/>
      <c r="DM86" s="15"/>
      <c r="DN86" s="14"/>
      <c r="DO86" s="50"/>
      <c r="DP86" s="15"/>
      <c r="DQ86" s="14"/>
      <c r="DR86" s="50"/>
      <c r="DS86" s="15"/>
      <c r="DT86" s="14"/>
      <c r="DU86" s="50"/>
      <c r="DV86" s="15"/>
      <c r="DW86" s="14"/>
      <c r="DX86" s="50"/>
      <c r="DY86" s="15"/>
      <c r="DZ86" s="14"/>
    </row>
    <row r="87" spans="1:130" s="12" customFormat="1" ht="15.75" x14ac:dyDescent="0.25">
      <c r="A87" s="60" t="s">
        <v>525</v>
      </c>
      <c r="B87" s="14">
        <f t="shared" si="164"/>
        <v>187</v>
      </c>
      <c r="C87" s="14">
        <f t="shared" si="165"/>
        <v>0</v>
      </c>
      <c r="D87" s="50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15"/>
      <c r="AB87" s="81"/>
      <c r="AC87" s="50"/>
      <c r="AD87" s="50"/>
      <c r="AE87" s="50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81"/>
      <c r="AT87" s="81"/>
      <c r="AU87" s="81"/>
      <c r="AV87" s="81"/>
      <c r="AW87" s="81"/>
      <c r="AX87" s="81"/>
      <c r="AY87" s="81"/>
      <c r="AZ87" s="81"/>
      <c r="BA87" s="81"/>
      <c r="BB87" s="81"/>
      <c r="BC87" s="81"/>
      <c r="BD87" s="81"/>
      <c r="BE87" s="81"/>
      <c r="BF87" s="81"/>
      <c r="BG87" s="50">
        <v>187</v>
      </c>
      <c r="BH87" s="15"/>
      <c r="BI87" s="81"/>
      <c r="BJ87" s="50"/>
      <c r="BK87" s="15"/>
      <c r="BL87" s="81"/>
      <c r="BM87" s="81"/>
      <c r="BN87" s="81"/>
      <c r="BO87" s="81"/>
      <c r="BP87" s="50"/>
      <c r="BQ87" s="15"/>
      <c r="BR87" s="81"/>
      <c r="BS87" s="50"/>
      <c r="BT87" s="15"/>
      <c r="BU87" s="81"/>
      <c r="BV87" s="50"/>
      <c r="BW87" s="15"/>
      <c r="BX87" s="81"/>
      <c r="BY87" s="50"/>
      <c r="BZ87" s="15"/>
      <c r="CA87" s="81"/>
      <c r="CB87" s="50"/>
      <c r="CC87" s="15"/>
      <c r="CD87" s="81"/>
      <c r="CE87" s="50"/>
      <c r="CF87" s="15"/>
      <c r="CG87" s="14"/>
      <c r="CH87" s="50"/>
      <c r="CI87" s="15"/>
      <c r="CJ87" s="14"/>
      <c r="CK87" s="50"/>
      <c r="CL87" s="15"/>
      <c r="CM87" s="14"/>
      <c r="CN87" s="50"/>
      <c r="CO87" s="15"/>
      <c r="CP87" s="14"/>
      <c r="CQ87" s="50"/>
      <c r="CR87" s="15"/>
      <c r="CS87" s="14"/>
      <c r="CT87" s="50"/>
      <c r="CU87" s="15"/>
      <c r="CV87" s="14"/>
      <c r="CW87" s="50"/>
      <c r="CX87" s="15"/>
      <c r="CY87" s="14"/>
      <c r="CZ87" s="50"/>
      <c r="DA87" s="15"/>
      <c r="DB87" s="14"/>
      <c r="DC87" s="50"/>
      <c r="DD87" s="15"/>
      <c r="DE87" s="14"/>
      <c r="DF87" s="50"/>
      <c r="DG87" s="15"/>
      <c r="DH87" s="14"/>
      <c r="DI87" s="50"/>
      <c r="DJ87" s="15"/>
      <c r="DK87" s="14"/>
      <c r="DL87" s="50"/>
      <c r="DM87" s="15"/>
      <c r="DN87" s="14"/>
      <c r="DO87" s="50"/>
      <c r="DP87" s="15"/>
      <c r="DQ87" s="14"/>
      <c r="DR87" s="50"/>
      <c r="DS87" s="15"/>
      <c r="DT87" s="14"/>
      <c r="DU87" s="50"/>
      <c r="DV87" s="15"/>
      <c r="DW87" s="14"/>
      <c r="DX87" s="50"/>
      <c r="DY87" s="15"/>
      <c r="DZ87" s="14"/>
    </row>
    <row r="88" spans="1:130" s="12" customFormat="1" ht="15.75" x14ac:dyDescent="0.25">
      <c r="A88" s="60" t="s">
        <v>526</v>
      </c>
      <c r="B88" s="14">
        <f t="shared" si="164"/>
        <v>109.2</v>
      </c>
      <c r="C88" s="14">
        <f t="shared" si="165"/>
        <v>0</v>
      </c>
      <c r="D88" s="50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15"/>
      <c r="AB88" s="81"/>
      <c r="AC88" s="50"/>
      <c r="AD88" s="50"/>
      <c r="AE88" s="50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81"/>
      <c r="BE88" s="81"/>
      <c r="BF88" s="81"/>
      <c r="BG88" s="50">
        <v>109.2</v>
      </c>
      <c r="BH88" s="15"/>
      <c r="BI88" s="81"/>
      <c r="BJ88" s="50"/>
      <c r="BK88" s="15"/>
      <c r="BL88" s="81"/>
      <c r="BM88" s="81"/>
      <c r="BN88" s="81"/>
      <c r="BO88" s="81"/>
      <c r="BP88" s="50"/>
      <c r="BQ88" s="15"/>
      <c r="BR88" s="81"/>
      <c r="BS88" s="50"/>
      <c r="BT88" s="15"/>
      <c r="BU88" s="81"/>
      <c r="BV88" s="50"/>
      <c r="BW88" s="15"/>
      <c r="BX88" s="81"/>
      <c r="BY88" s="50"/>
      <c r="BZ88" s="15"/>
      <c r="CA88" s="81"/>
      <c r="CB88" s="50"/>
      <c r="CC88" s="15"/>
      <c r="CD88" s="81"/>
      <c r="CE88" s="50"/>
      <c r="CF88" s="15"/>
      <c r="CG88" s="14"/>
      <c r="CH88" s="50"/>
      <c r="CI88" s="15"/>
      <c r="CJ88" s="14"/>
      <c r="CK88" s="50"/>
      <c r="CL88" s="15"/>
      <c r="CM88" s="14"/>
      <c r="CN88" s="50"/>
      <c r="CO88" s="15"/>
      <c r="CP88" s="14"/>
      <c r="CQ88" s="50"/>
      <c r="CR88" s="15"/>
      <c r="CS88" s="14"/>
      <c r="CT88" s="50"/>
      <c r="CU88" s="15"/>
      <c r="CV88" s="14"/>
      <c r="CW88" s="50"/>
      <c r="CX88" s="15"/>
      <c r="CY88" s="14"/>
      <c r="CZ88" s="50"/>
      <c r="DA88" s="15"/>
      <c r="DB88" s="14"/>
      <c r="DC88" s="50"/>
      <c r="DD88" s="15"/>
      <c r="DE88" s="14"/>
      <c r="DF88" s="50"/>
      <c r="DG88" s="15"/>
      <c r="DH88" s="14"/>
      <c r="DI88" s="50"/>
      <c r="DJ88" s="15"/>
      <c r="DK88" s="14"/>
      <c r="DL88" s="50"/>
      <c r="DM88" s="15"/>
      <c r="DN88" s="14"/>
      <c r="DO88" s="50"/>
      <c r="DP88" s="15"/>
      <c r="DQ88" s="14"/>
      <c r="DR88" s="50"/>
      <c r="DS88" s="15"/>
      <c r="DT88" s="14"/>
      <c r="DU88" s="50"/>
      <c r="DV88" s="15"/>
      <c r="DW88" s="14"/>
      <c r="DX88" s="50"/>
      <c r="DY88" s="15"/>
      <c r="DZ88" s="14"/>
    </row>
    <row r="89" spans="1:130" s="12" customFormat="1" ht="15.75" x14ac:dyDescent="0.25">
      <c r="A89" s="60" t="s">
        <v>527</v>
      </c>
      <c r="B89" s="14">
        <f t="shared" si="164"/>
        <v>97.2</v>
      </c>
      <c r="C89" s="14">
        <f t="shared" si="165"/>
        <v>0</v>
      </c>
      <c r="D89" s="50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15"/>
      <c r="AB89" s="81"/>
      <c r="AC89" s="50"/>
      <c r="AD89" s="50"/>
      <c r="AE89" s="50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  <c r="BB89" s="81"/>
      <c r="BC89" s="81"/>
      <c r="BD89" s="81"/>
      <c r="BE89" s="81"/>
      <c r="BF89" s="81"/>
      <c r="BG89" s="50">
        <v>97.2</v>
      </c>
      <c r="BH89" s="15"/>
      <c r="BI89" s="81"/>
      <c r="BJ89" s="50"/>
      <c r="BK89" s="15"/>
      <c r="BL89" s="81"/>
      <c r="BM89" s="81"/>
      <c r="BN89" s="81"/>
      <c r="BO89" s="81"/>
      <c r="BP89" s="50"/>
      <c r="BQ89" s="15"/>
      <c r="BR89" s="81"/>
      <c r="BS89" s="50"/>
      <c r="BT89" s="15"/>
      <c r="BU89" s="81"/>
      <c r="BV89" s="50"/>
      <c r="BW89" s="15"/>
      <c r="BX89" s="81"/>
      <c r="BY89" s="50"/>
      <c r="BZ89" s="15"/>
      <c r="CA89" s="81"/>
      <c r="CB89" s="50"/>
      <c r="CC89" s="15"/>
      <c r="CD89" s="81"/>
      <c r="CE89" s="50"/>
      <c r="CF89" s="15"/>
      <c r="CG89" s="14"/>
      <c r="CH89" s="50"/>
      <c r="CI89" s="15"/>
      <c r="CJ89" s="14"/>
      <c r="CK89" s="50"/>
      <c r="CL89" s="15"/>
      <c r="CM89" s="14"/>
      <c r="CN89" s="50"/>
      <c r="CO89" s="15"/>
      <c r="CP89" s="14"/>
      <c r="CQ89" s="50"/>
      <c r="CR89" s="15"/>
      <c r="CS89" s="14"/>
      <c r="CT89" s="50"/>
      <c r="CU89" s="15"/>
      <c r="CV89" s="14"/>
      <c r="CW89" s="50"/>
      <c r="CX89" s="15"/>
      <c r="CY89" s="14"/>
      <c r="CZ89" s="50"/>
      <c r="DA89" s="15"/>
      <c r="DB89" s="14"/>
      <c r="DC89" s="50"/>
      <c r="DD89" s="15"/>
      <c r="DE89" s="14"/>
      <c r="DF89" s="50"/>
      <c r="DG89" s="15"/>
      <c r="DH89" s="14"/>
      <c r="DI89" s="50"/>
      <c r="DJ89" s="15"/>
      <c r="DK89" s="14"/>
      <c r="DL89" s="50"/>
      <c r="DM89" s="15"/>
      <c r="DN89" s="14"/>
      <c r="DO89" s="50"/>
      <c r="DP89" s="15"/>
      <c r="DQ89" s="14"/>
      <c r="DR89" s="50"/>
      <c r="DS89" s="15"/>
      <c r="DT89" s="14"/>
      <c r="DU89" s="50"/>
      <c r="DV89" s="15"/>
      <c r="DW89" s="14"/>
      <c r="DX89" s="50"/>
      <c r="DY89" s="15"/>
      <c r="DZ89" s="14"/>
    </row>
    <row r="90" spans="1:130" s="28" customFormat="1" ht="31.5" x14ac:dyDescent="0.25">
      <c r="A90" s="152" t="s">
        <v>345</v>
      </c>
      <c r="B90" s="82">
        <f t="shared" si="164"/>
        <v>6804.1</v>
      </c>
      <c r="C90" s="82">
        <f t="shared" si="165"/>
        <v>2935.0277000000001</v>
      </c>
      <c r="D90" s="84">
        <f t="shared" si="82"/>
        <v>43.136163489660646</v>
      </c>
      <c r="E90" s="84">
        <f>E91+E92</f>
        <v>0</v>
      </c>
      <c r="F90" s="84">
        <f t="shared" ref="F90:AY90" si="166">F91+F92</f>
        <v>0</v>
      </c>
      <c r="G90" s="84">
        <f t="shared" si="166"/>
        <v>0</v>
      </c>
      <c r="H90" s="84">
        <f t="shared" si="166"/>
        <v>0</v>
      </c>
      <c r="I90" s="84">
        <f t="shared" si="166"/>
        <v>0</v>
      </c>
      <c r="J90" s="84">
        <f t="shared" si="166"/>
        <v>0</v>
      </c>
      <c r="K90" s="84">
        <f t="shared" si="166"/>
        <v>0</v>
      </c>
      <c r="L90" s="84">
        <f t="shared" si="166"/>
        <v>0</v>
      </c>
      <c r="M90" s="84">
        <f t="shared" si="166"/>
        <v>0</v>
      </c>
      <c r="N90" s="84">
        <f t="shared" si="166"/>
        <v>0</v>
      </c>
      <c r="O90" s="84">
        <f t="shared" si="166"/>
        <v>0</v>
      </c>
      <c r="P90" s="84">
        <f t="shared" si="166"/>
        <v>0</v>
      </c>
      <c r="Q90" s="84">
        <f t="shared" si="166"/>
        <v>0</v>
      </c>
      <c r="R90" s="84">
        <f t="shared" si="166"/>
        <v>0</v>
      </c>
      <c r="S90" s="84">
        <f t="shared" si="166"/>
        <v>0</v>
      </c>
      <c r="T90" s="84">
        <f t="shared" si="166"/>
        <v>0</v>
      </c>
      <c r="U90" s="84">
        <f t="shared" si="166"/>
        <v>0</v>
      </c>
      <c r="V90" s="84">
        <f t="shared" si="166"/>
        <v>0</v>
      </c>
      <c r="W90" s="84">
        <f t="shared" si="166"/>
        <v>0</v>
      </c>
      <c r="X90" s="84">
        <f t="shared" si="166"/>
        <v>0</v>
      </c>
      <c r="Y90" s="84">
        <f t="shared" si="166"/>
        <v>0</v>
      </c>
      <c r="Z90" s="84">
        <f t="shared" si="166"/>
        <v>495.1</v>
      </c>
      <c r="AA90" s="84">
        <f t="shared" si="166"/>
        <v>495.1</v>
      </c>
      <c r="AB90" s="82">
        <f t="shared" si="104"/>
        <v>100</v>
      </c>
      <c r="AC90" s="84">
        <f t="shared" si="166"/>
        <v>0</v>
      </c>
      <c r="AD90" s="84">
        <f t="shared" si="166"/>
        <v>0</v>
      </c>
      <c r="AE90" s="82"/>
      <c r="AF90" s="84">
        <f t="shared" si="166"/>
        <v>0</v>
      </c>
      <c r="AG90" s="84">
        <f t="shared" si="166"/>
        <v>0</v>
      </c>
      <c r="AH90" s="84">
        <f t="shared" si="166"/>
        <v>0</v>
      </c>
      <c r="AI90" s="84">
        <f>SUM(AI91:AI94)</f>
        <v>241</v>
      </c>
      <c r="AJ90" s="84">
        <f t="shared" ref="AJ90:AM90" si="167">SUM(AJ91:AJ94)</f>
        <v>227.25200000000001</v>
      </c>
      <c r="AK90" s="84">
        <f>AJ90/AI90*100</f>
        <v>94.295435684647316</v>
      </c>
      <c r="AL90" s="84">
        <f t="shared" si="167"/>
        <v>1017</v>
      </c>
      <c r="AM90" s="84">
        <f t="shared" si="167"/>
        <v>654.67570000000001</v>
      </c>
      <c r="AN90" s="84">
        <f>AM90/AL90*100</f>
        <v>64.37322517207474</v>
      </c>
      <c r="AO90" s="84">
        <f t="shared" si="166"/>
        <v>1200</v>
      </c>
      <c r="AP90" s="84">
        <f t="shared" si="166"/>
        <v>0</v>
      </c>
      <c r="AQ90" s="84">
        <f t="shared" si="166"/>
        <v>0</v>
      </c>
      <c r="AR90" s="84">
        <f t="shared" si="166"/>
        <v>0</v>
      </c>
      <c r="AS90" s="84">
        <f t="shared" si="166"/>
        <v>0</v>
      </c>
      <c r="AT90" s="84">
        <f t="shared" si="166"/>
        <v>0</v>
      </c>
      <c r="AU90" s="84">
        <f t="shared" si="166"/>
        <v>0</v>
      </c>
      <c r="AV90" s="84">
        <f t="shared" si="166"/>
        <v>0</v>
      </c>
      <c r="AW90" s="84">
        <f t="shared" si="166"/>
        <v>0</v>
      </c>
      <c r="AX90" s="84">
        <f t="shared" si="166"/>
        <v>0</v>
      </c>
      <c r="AY90" s="84">
        <f t="shared" si="166"/>
        <v>0</v>
      </c>
      <c r="AZ90" s="84">
        <f t="shared" ref="AZ90:BF90" si="168">AZ91+AZ92</f>
        <v>0</v>
      </c>
      <c r="BA90" s="84">
        <f t="shared" si="168"/>
        <v>0</v>
      </c>
      <c r="BB90" s="84">
        <f t="shared" si="168"/>
        <v>0</v>
      </c>
      <c r="BC90" s="84">
        <f t="shared" si="168"/>
        <v>0</v>
      </c>
      <c r="BD90" s="84">
        <f t="shared" si="168"/>
        <v>0</v>
      </c>
      <c r="BE90" s="84">
        <f t="shared" si="168"/>
        <v>0</v>
      </c>
      <c r="BF90" s="84">
        <f t="shared" si="168"/>
        <v>0</v>
      </c>
      <c r="BG90" s="84">
        <f>SUM(BG91:BG94)</f>
        <v>2293</v>
      </c>
      <c r="BH90" s="84">
        <f>SUM(BH91:BH94)</f>
        <v>0</v>
      </c>
      <c r="BI90" s="82">
        <f t="shared" ref="BI90:BI91" si="169">BH90/BG90*100</f>
        <v>0</v>
      </c>
      <c r="BJ90" s="84"/>
      <c r="BK90" s="84">
        <f>SUM(BK91:BK94)</f>
        <v>0</v>
      </c>
      <c r="BL90" s="82"/>
      <c r="BM90" s="84">
        <f t="shared" ref="BM90:BO90" si="170">BM91+BM92</f>
        <v>0</v>
      </c>
      <c r="BN90" s="84">
        <f t="shared" si="170"/>
        <v>0</v>
      </c>
      <c r="BO90" s="84">
        <f t="shared" si="170"/>
        <v>0</v>
      </c>
      <c r="BP90" s="84">
        <f>SUM(BP91:BP94)</f>
        <v>1258</v>
      </c>
      <c r="BQ90" s="84">
        <f>SUM(BQ91:BQ94)</f>
        <v>1258</v>
      </c>
      <c r="BR90" s="82">
        <f t="shared" ref="BR90:BR91" si="171">BQ90/BP90*100</f>
        <v>100</v>
      </c>
      <c r="BS90" s="84">
        <f>SUM(BS91:BS94)</f>
        <v>0</v>
      </c>
      <c r="BT90" s="84">
        <f>SUM(BT91:BT94)</f>
        <v>0</v>
      </c>
      <c r="BU90" s="82"/>
      <c r="BV90" s="84">
        <f>SUM(BV91:BV94)</f>
        <v>0</v>
      </c>
      <c r="BW90" s="84">
        <f>SUM(BW91:BW94)</f>
        <v>0</v>
      </c>
      <c r="BX90" s="82"/>
      <c r="BY90" s="84">
        <f>SUM(BY91:BY94)</f>
        <v>0</v>
      </c>
      <c r="BZ90" s="84">
        <f>SUM(BZ91:BZ94)</f>
        <v>0</v>
      </c>
      <c r="CA90" s="82"/>
      <c r="CB90" s="84">
        <f>SUM(CB91:CB94)</f>
        <v>0</v>
      </c>
      <c r="CC90" s="84">
        <f>SUM(CC91:CC94)</f>
        <v>0</v>
      </c>
      <c r="CD90" s="82"/>
      <c r="CE90" s="84">
        <f>SUM(CE91:CE94)</f>
        <v>300</v>
      </c>
      <c r="CF90" s="84">
        <f>SUM(CF91:CF94)</f>
        <v>300</v>
      </c>
      <c r="CG90" s="82">
        <f t="shared" ref="CG90:CG129" si="172">CF90/CE90*100</f>
        <v>100</v>
      </c>
      <c r="CH90" s="84">
        <f>SUM(CH91:CH94)</f>
        <v>0</v>
      </c>
      <c r="CI90" s="84">
        <f>SUM(CI91:CI94)</f>
        <v>0</v>
      </c>
      <c r="CJ90" s="82"/>
      <c r="CK90" s="84">
        <f>SUM(CK91:CK94)</f>
        <v>0</v>
      </c>
      <c r="CL90" s="84">
        <f>SUM(CL91:CL94)</f>
        <v>0</v>
      </c>
      <c r="CM90" s="82"/>
      <c r="CN90" s="84">
        <f>SUM(CN91:CN94)</f>
        <v>0</v>
      </c>
      <c r="CO90" s="84">
        <f>SUM(CO91:CO94)</f>
        <v>0</v>
      </c>
      <c r="CP90" s="82"/>
      <c r="CQ90" s="84">
        <f>SUM(CQ91:CQ94)</f>
        <v>0</v>
      </c>
      <c r="CR90" s="84">
        <f>SUM(CR91:CR94)</f>
        <v>0</v>
      </c>
      <c r="CS90" s="82"/>
      <c r="CT90" s="84">
        <f>SUM(CT91:CT94)</f>
        <v>0</v>
      </c>
      <c r="CU90" s="84">
        <f>SUM(CU91:CU94)</f>
        <v>0</v>
      </c>
      <c r="CV90" s="82"/>
      <c r="CW90" s="84">
        <f>SUM(CW91:CW94)</f>
        <v>0</v>
      </c>
      <c r="CX90" s="84">
        <f>SUM(CX91:CX94)</f>
        <v>0</v>
      </c>
      <c r="CY90" s="82"/>
      <c r="CZ90" s="84">
        <f>SUM(CZ91:CZ94)</f>
        <v>0</v>
      </c>
      <c r="DA90" s="84">
        <f>SUM(DA91:DA94)</f>
        <v>0</v>
      </c>
      <c r="DB90" s="82"/>
      <c r="DC90" s="84">
        <f>SUM(DC91:DC94)</f>
        <v>0</v>
      </c>
      <c r="DD90" s="84">
        <f>SUM(DD91:DD94)</f>
        <v>0</v>
      </c>
      <c r="DE90" s="82"/>
      <c r="DF90" s="84">
        <f>SUM(DF91:DF94)</f>
        <v>0</v>
      </c>
      <c r="DG90" s="84">
        <f>SUM(DG91:DG94)</f>
        <v>0</v>
      </c>
      <c r="DH90" s="82"/>
      <c r="DI90" s="84">
        <f>SUM(DI91:DI94)</f>
        <v>0</v>
      </c>
      <c r="DJ90" s="84">
        <f>SUM(DJ91:DJ94)</f>
        <v>0</v>
      </c>
      <c r="DK90" s="82"/>
      <c r="DL90" s="84">
        <f>SUM(DL91:DL94)</f>
        <v>0</v>
      </c>
      <c r="DM90" s="84">
        <f>SUM(DM91:DM94)</f>
        <v>0</v>
      </c>
      <c r="DN90" s="82"/>
      <c r="DO90" s="84">
        <f>SUM(DO91:DO94)</f>
        <v>0</v>
      </c>
      <c r="DP90" s="84">
        <f>SUM(DP91:DP94)</f>
        <v>0</v>
      </c>
      <c r="DQ90" s="82"/>
      <c r="DR90" s="84">
        <f>SUM(DR91:DR94)</f>
        <v>0</v>
      </c>
      <c r="DS90" s="84">
        <f>SUM(DS91:DS94)</f>
        <v>0</v>
      </c>
      <c r="DT90" s="82"/>
      <c r="DU90" s="84">
        <f>SUM(DU91:DU94)</f>
        <v>0</v>
      </c>
      <c r="DV90" s="84">
        <f>SUM(DV91:DV94)</f>
        <v>0</v>
      </c>
      <c r="DW90" s="82"/>
      <c r="DX90" s="84">
        <f>SUM(DX91:DX94)</f>
        <v>0</v>
      </c>
      <c r="DY90" s="84">
        <f>SUM(DY91:DY94)</f>
        <v>0</v>
      </c>
      <c r="DZ90" s="82"/>
    </row>
    <row r="91" spans="1:130" s="12" customFormat="1" ht="31.5" x14ac:dyDescent="0.25">
      <c r="A91" s="60" t="s">
        <v>344</v>
      </c>
      <c r="B91" s="14">
        <f t="shared" si="164"/>
        <v>6340.1</v>
      </c>
      <c r="C91" s="14">
        <f t="shared" si="165"/>
        <v>2935.0277000000001</v>
      </c>
      <c r="D91" s="15">
        <f t="shared" si="82"/>
        <v>46.293082128042144</v>
      </c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4"/>
      <c r="W91" s="15"/>
      <c r="X91" s="15"/>
      <c r="Y91" s="14"/>
      <c r="Z91" s="15">
        <v>495.1</v>
      </c>
      <c r="AA91" s="15">
        <v>495.1</v>
      </c>
      <c r="AB91" s="14">
        <f t="shared" si="104"/>
        <v>100</v>
      </c>
      <c r="AC91" s="15"/>
      <c r="AD91" s="15"/>
      <c r="AE91" s="14"/>
      <c r="AF91" s="15"/>
      <c r="AG91" s="15"/>
      <c r="AH91" s="14"/>
      <c r="AI91" s="15">
        <v>241</v>
      </c>
      <c r="AJ91" s="15">
        <v>227.25200000000001</v>
      </c>
      <c r="AK91" s="15">
        <f t="shared" ref="AK91:AK117" si="173">AJ91/AI91*100</f>
        <v>94.295435684647316</v>
      </c>
      <c r="AL91" s="14">
        <v>1017</v>
      </c>
      <c r="AM91" s="14">
        <v>654.67570000000001</v>
      </c>
      <c r="AN91" s="14">
        <f t="shared" ref="AN91:AN96" si="174">AM91/AL91*100</f>
        <v>64.37322517207474</v>
      </c>
      <c r="AO91" s="15">
        <v>1200</v>
      </c>
      <c r="AP91" s="15"/>
      <c r="AQ91" s="14"/>
      <c r="AR91" s="15"/>
      <c r="AS91" s="15"/>
      <c r="AT91" s="14"/>
      <c r="AU91" s="15"/>
      <c r="AV91" s="15"/>
      <c r="AW91" s="14"/>
      <c r="AX91" s="15"/>
      <c r="AY91" s="15"/>
      <c r="AZ91" s="14"/>
      <c r="BA91" s="15"/>
      <c r="BB91" s="15"/>
      <c r="BC91" s="14"/>
      <c r="BD91" s="15"/>
      <c r="BE91" s="15"/>
      <c r="BF91" s="14"/>
      <c r="BG91" s="50">
        <v>1829</v>
      </c>
      <c r="BH91" s="15"/>
      <c r="BI91" s="14">
        <f t="shared" si="169"/>
        <v>0</v>
      </c>
      <c r="BJ91" s="50"/>
      <c r="BK91" s="15"/>
      <c r="BL91" s="14"/>
      <c r="BM91" s="15"/>
      <c r="BN91" s="15"/>
      <c r="BO91" s="14"/>
      <c r="BP91" s="15">
        <v>1258</v>
      </c>
      <c r="BQ91" s="15">
        <v>1258</v>
      </c>
      <c r="BR91" s="14">
        <f t="shared" si="171"/>
        <v>100</v>
      </c>
      <c r="BS91" s="15"/>
      <c r="BT91" s="15"/>
      <c r="BU91" s="14"/>
      <c r="BV91" s="15"/>
      <c r="BW91" s="15"/>
      <c r="BX91" s="14"/>
      <c r="BY91" s="15"/>
      <c r="BZ91" s="15"/>
      <c r="CA91" s="14"/>
      <c r="CB91" s="15"/>
      <c r="CC91" s="15"/>
      <c r="CD91" s="14"/>
      <c r="CE91" s="15">
        <v>300</v>
      </c>
      <c r="CF91" s="15">
        <v>300</v>
      </c>
      <c r="CG91" s="14">
        <f t="shared" si="172"/>
        <v>100</v>
      </c>
      <c r="CH91" s="15"/>
      <c r="CI91" s="15"/>
      <c r="CJ91" s="14"/>
      <c r="CK91" s="15"/>
      <c r="CL91" s="15"/>
      <c r="CM91" s="14"/>
      <c r="CN91" s="15"/>
      <c r="CO91" s="15"/>
      <c r="CP91" s="14"/>
      <c r="CQ91" s="15"/>
      <c r="CR91" s="15"/>
      <c r="CS91" s="14"/>
      <c r="CT91" s="15"/>
      <c r="CU91" s="15"/>
      <c r="CV91" s="14"/>
      <c r="CW91" s="15"/>
      <c r="CX91" s="15"/>
      <c r="CY91" s="14"/>
      <c r="CZ91" s="15"/>
      <c r="DA91" s="15"/>
      <c r="DB91" s="14"/>
      <c r="DC91" s="15"/>
      <c r="DD91" s="15"/>
      <c r="DE91" s="14"/>
      <c r="DF91" s="15"/>
      <c r="DG91" s="15"/>
      <c r="DH91" s="14"/>
      <c r="DI91" s="15"/>
      <c r="DJ91" s="15"/>
      <c r="DK91" s="14"/>
      <c r="DL91" s="15"/>
      <c r="DM91" s="15"/>
      <c r="DN91" s="14"/>
      <c r="DO91" s="15"/>
      <c r="DP91" s="15"/>
      <c r="DQ91" s="14"/>
      <c r="DR91" s="15"/>
      <c r="DS91" s="15"/>
      <c r="DT91" s="14"/>
      <c r="DU91" s="15"/>
      <c r="DV91" s="15"/>
      <c r="DW91" s="14"/>
      <c r="DX91" s="15"/>
      <c r="DY91" s="15"/>
      <c r="DZ91" s="14"/>
    </row>
    <row r="92" spans="1:130" s="12" customFormat="1" ht="15.75" x14ac:dyDescent="0.25">
      <c r="A92" s="60" t="s">
        <v>343</v>
      </c>
      <c r="B92" s="14">
        <f t="shared" si="164"/>
        <v>0</v>
      </c>
      <c r="C92" s="14">
        <f t="shared" si="165"/>
        <v>0</v>
      </c>
      <c r="D92" s="50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50"/>
      <c r="AD92" s="50"/>
      <c r="AE92" s="50"/>
      <c r="AF92" s="81"/>
      <c r="AG92" s="81"/>
      <c r="AH92" s="81"/>
      <c r="AI92" s="81"/>
      <c r="AJ92" s="81"/>
      <c r="AK92" s="84"/>
      <c r="AL92" s="81"/>
      <c r="AM92" s="81"/>
      <c r="AN92" s="84"/>
      <c r="AO92" s="81"/>
      <c r="AP92" s="81"/>
      <c r="AQ92" s="81"/>
      <c r="AR92" s="81"/>
      <c r="AS92" s="81"/>
      <c r="AT92" s="81"/>
      <c r="AU92" s="81"/>
      <c r="AV92" s="81"/>
      <c r="AW92" s="81"/>
      <c r="AX92" s="81"/>
      <c r="AY92" s="81"/>
      <c r="AZ92" s="81"/>
      <c r="BA92" s="81"/>
      <c r="BB92" s="81"/>
      <c r="BC92" s="81"/>
      <c r="BD92" s="81"/>
      <c r="BE92" s="81"/>
      <c r="BF92" s="81"/>
      <c r="BG92" s="50"/>
      <c r="BH92" s="81"/>
      <c r="BI92" s="81"/>
      <c r="BJ92" s="50"/>
      <c r="BK92" s="81"/>
      <c r="BL92" s="81"/>
      <c r="BM92" s="81"/>
      <c r="BN92" s="81"/>
      <c r="BO92" s="81"/>
      <c r="BP92" s="50"/>
      <c r="BQ92" s="81"/>
      <c r="BR92" s="81"/>
      <c r="BS92" s="50"/>
      <c r="BT92" s="81"/>
      <c r="BU92" s="81"/>
      <c r="BV92" s="50"/>
      <c r="BW92" s="81"/>
      <c r="BX92" s="81"/>
      <c r="BY92" s="50"/>
      <c r="BZ92" s="81"/>
      <c r="CA92" s="81"/>
      <c r="CB92" s="50"/>
      <c r="CC92" s="81"/>
      <c r="CD92" s="81"/>
      <c r="CE92" s="50"/>
      <c r="CF92" s="81"/>
      <c r="CG92" s="14"/>
      <c r="CH92" s="50"/>
      <c r="CI92" s="81"/>
      <c r="CJ92" s="14"/>
      <c r="CK92" s="50"/>
      <c r="CL92" s="81"/>
      <c r="CM92" s="14"/>
      <c r="CN92" s="50"/>
      <c r="CO92" s="81"/>
      <c r="CP92" s="14"/>
      <c r="CQ92" s="50"/>
      <c r="CR92" s="81"/>
      <c r="CS92" s="14"/>
      <c r="CT92" s="50"/>
      <c r="CU92" s="81"/>
      <c r="CV92" s="14"/>
      <c r="CW92" s="50"/>
      <c r="CX92" s="81"/>
      <c r="CY92" s="14"/>
      <c r="CZ92" s="50"/>
      <c r="DA92" s="81"/>
      <c r="DB92" s="14"/>
      <c r="DC92" s="50"/>
      <c r="DD92" s="81"/>
      <c r="DE92" s="14"/>
      <c r="DF92" s="50"/>
      <c r="DG92" s="81"/>
      <c r="DH92" s="14"/>
      <c r="DI92" s="50"/>
      <c r="DJ92" s="81"/>
      <c r="DK92" s="14"/>
      <c r="DL92" s="50"/>
      <c r="DM92" s="81"/>
      <c r="DN92" s="14"/>
      <c r="DO92" s="50"/>
      <c r="DP92" s="81"/>
      <c r="DQ92" s="14"/>
      <c r="DR92" s="50"/>
      <c r="DS92" s="81"/>
      <c r="DT92" s="14"/>
      <c r="DU92" s="50"/>
      <c r="DV92" s="81"/>
      <c r="DW92" s="14"/>
      <c r="DX92" s="50"/>
      <c r="DY92" s="81"/>
      <c r="DZ92" s="14"/>
    </row>
    <row r="93" spans="1:130" s="12" customFormat="1" ht="15.75" x14ac:dyDescent="0.25">
      <c r="A93" s="60" t="s">
        <v>530</v>
      </c>
      <c r="B93" s="14">
        <f t="shared" si="164"/>
        <v>200.2</v>
      </c>
      <c r="C93" s="14">
        <f t="shared" si="165"/>
        <v>0</v>
      </c>
      <c r="D93" s="50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50"/>
      <c r="AD93" s="50"/>
      <c r="AE93" s="50"/>
      <c r="AF93" s="81"/>
      <c r="AG93" s="81"/>
      <c r="AH93" s="81"/>
      <c r="AI93" s="81"/>
      <c r="AJ93" s="81"/>
      <c r="AK93" s="84"/>
      <c r="AL93" s="81"/>
      <c r="AM93" s="81"/>
      <c r="AN93" s="84"/>
      <c r="AO93" s="81"/>
      <c r="AP93" s="81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81"/>
      <c r="BE93" s="81"/>
      <c r="BF93" s="81"/>
      <c r="BG93" s="50">
        <v>200.2</v>
      </c>
      <c r="BH93" s="81"/>
      <c r="BI93" s="81"/>
      <c r="BJ93" s="50"/>
      <c r="BK93" s="81"/>
      <c r="BL93" s="81"/>
      <c r="BM93" s="81"/>
      <c r="BN93" s="81"/>
      <c r="BO93" s="81"/>
      <c r="BP93" s="50"/>
      <c r="BQ93" s="81"/>
      <c r="BR93" s="81"/>
      <c r="BS93" s="50"/>
      <c r="BT93" s="81"/>
      <c r="BU93" s="81"/>
      <c r="BV93" s="50"/>
      <c r="BW93" s="81"/>
      <c r="BX93" s="81"/>
      <c r="BY93" s="50"/>
      <c r="BZ93" s="81"/>
      <c r="CA93" s="81"/>
      <c r="CB93" s="50"/>
      <c r="CC93" s="81"/>
      <c r="CD93" s="81"/>
      <c r="CE93" s="50"/>
      <c r="CF93" s="81"/>
      <c r="CG93" s="14"/>
      <c r="CH93" s="50"/>
      <c r="CI93" s="81"/>
      <c r="CJ93" s="14"/>
      <c r="CK93" s="50"/>
      <c r="CL93" s="81"/>
      <c r="CM93" s="14"/>
      <c r="CN93" s="50"/>
      <c r="CO93" s="81"/>
      <c r="CP93" s="14"/>
      <c r="CQ93" s="50"/>
      <c r="CR93" s="81"/>
      <c r="CS93" s="14"/>
      <c r="CT93" s="50"/>
      <c r="CU93" s="81"/>
      <c r="CV93" s="14"/>
      <c r="CW93" s="50"/>
      <c r="CX93" s="81"/>
      <c r="CY93" s="14"/>
      <c r="CZ93" s="50"/>
      <c r="DA93" s="81"/>
      <c r="DB93" s="14"/>
      <c r="DC93" s="50"/>
      <c r="DD93" s="81"/>
      <c r="DE93" s="14"/>
      <c r="DF93" s="50"/>
      <c r="DG93" s="81"/>
      <c r="DH93" s="14"/>
      <c r="DI93" s="50"/>
      <c r="DJ93" s="81"/>
      <c r="DK93" s="14"/>
      <c r="DL93" s="50"/>
      <c r="DM93" s="81"/>
      <c r="DN93" s="14"/>
      <c r="DO93" s="50"/>
      <c r="DP93" s="81"/>
      <c r="DQ93" s="14"/>
      <c r="DR93" s="50"/>
      <c r="DS93" s="81"/>
      <c r="DT93" s="14"/>
      <c r="DU93" s="50"/>
      <c r="DV93" s="81"/>
      <c r="DW93" s="14"/>
      <c r="DX93" s="50"/>
      <c r="DY93" s="81"/>
      <c r="DZ93" s="14"/>
    </row>
    <row r="94" spans="1:130" s="12" customFormat="1" ht="15.75" x14ac:dyDescent="0.25">
      <c r="A94" s="60" t="s">
        <v>531</v>
      </c>
      <c r="B94" s="14">
        <f t="shared" si="164"/>
        <v>263.8</v>
      </c>
      <c r="C94" s="14">
        <f t="shared" si="165"/>
        <v>0</v>
      </c>
      <c r="D94" s="50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50"/>
      <c r="AD94" s="50"/>
      <c r="AE94" s="50"/>
      <c r="AF94" s="81"/>
      <c r="AG94" s="81"/>
      <c r="AH94" s="81"/>
      <c r="AI94" s="81"/>
      <c r="AJ94" s="81"/>
      <c r="AK94" s="84"/>
      <c r="AL94" s="81"/>
      <c r="AM94" s="81"/>
      <c r="AN94" s="84"/>
      <c r="AO94" s="81"/>
      <c r="AP94" s="81"/>
      <c r="AQ94" s="81"/>
      <c r="AR94" s="81"/>
      <c r="AS94" s="81"/>
      <c r="AT94" s="81"/>
      <c r="AU94" s="81"/>
      <c r="AV94" s="81"/>
      <c r="AW94" s="81"/>
      <c r="AX94" s="81"/>
      <c r="AY94" s="81"/>
      <c r="AZ94" s="81"/>
      <c r="BA94" s="81"/>
      <c r="BB94" s="81"/>
      <c r="BC94" s="81"/>
      <c r="BD94" s="81"/>
      <c r="BE94" s="81"/>
      <c r="BF94" s="81"/>
      <c r="BG94" s="50">
        <v>263.8</v>
      </c>
      <c r="BH94" s="81"/>
      <c r="BI94" s="81"/>
      <c r="BJ94" s="50"/>
      <c r="BK94" s="81"/>
      <c r="BL94" s="81"/>
      <c r="BM94" s="81"/>
      <c r="BN94" s="81"/>
      <c r="BO94" s="81"/>
      <c r="BP94" s="50"/>
      <c r="BQ94" s="81"/>
      <c r="BR94" s="81"/>
      <c r="BS94" s="50"/>
      <c r="BT94" s="81"/>
      <c r="BU94" s="81"/>
      <c r="BV94" s="50"/>
      <c r="BW94" s="81"/>
      <c r="BX94" s="81"/>
      <c r="BY94" s="50"/>
      <c r="BZ94" s="81"/>
      <c r="CA94" s="81"/>
      <c r="CB94" s="50"/>
      <c r="CC94" s="81"/>
      <c r="CD94" s="81"/>
      <c r="CE94" s="50"/>
      <c r="CF94" s="81"/>
      <c r="CG94" s="14"/>
      <c r="CH94" s="50"/>
      <c r="CI94" s="81"/>
      <c r="CJ94" s="14"/>
      <c r="CK94" s="50"/>
      <c r="CL94" s="81"/>
      <c r="CM94" s="14"/>
      <c r="CN94" s="50"/>
      <c r="CO94" s="81"/>
      <c r="CP94" s="14"/>
      <c r="CQ94" s="50"/>
      <c r="CR94" s="81"/>
      <c r="CS94" s="14"/>
      <c r="CT94" s="50"/>
      <c r="CU94" s="81"/>
      <c r="CV94" s="14"/>
      <c r="CW94" s="50"/>
      <c r="CX94" s="81"/>
      <c r="CY94" s="14"/>
      <c r="CZ94" s="50"/>
      <c r="DA94" s="81"/>
      <c r="DB94" s="14"/>
      <c r="DC94" s="50"/>
      <c r="DD94" s="81"/>
      <c r="DE94" s="14"/>
      <c r="DF94" s="50"/>
      <c r="DG94" s="81"/>
      <c r="DH94" s="14"/>
      <c r="DI94" s="50"/>
      <c r="DJ94" s="81"/>
      <c r="DK94" s="14"/>
      <c r="DL94" s="50"/>
      <c r="DM94" s="81"/>
      <c r="DN94" s="14"/>
      <c r="DO94" s="50"/>
      <c r="DP94" s="81"/>
      <c r="DQ94" s="14"/>
      <c r="DR94" s="50"/>
      <c r="DS94" s="81"/>
      <c r="DT94" s="14"/>
      <c r="DU94" s="50"/>
      <c r="DV94" s="81"/>
      <c r="DW94" s="14"/>
      <c r="DX94" s="50"/>
      <c r="DY94" s="81"/>
      <c r="DZ94" s="14"/>
    </row>
    <row r="95" spans="1:130" s="28" customFormat="1" ht="31.5" x14ac:dyDescent="0.25">
      <c r="A95" s="152" t="s">
        <v>348</v>
      </c>
      <c r="B95" s="82">
        <f t="shared" si="164"/>
        <v>17440.099999999999</v>
      </c>
      <c r="C95" s="82">
        <f t="shared" si="165"/>
        <v>9295.7254600000015</v>
      </c>
      <c r="D95" s="84">
        <f>C95/B95*100</f>
        <v>53.300872472061521</v>
      </c>
      <c r="E95" s="84">
        <f>E96+E100+E104</f>
        <v>0</v>
      </c>
      <c r="F95" s="84">
        <f t="shared" ref="F95:AY95" si="175">F96+F100+F104</f>
        <v>0</v>
      </c>
      <c r="G95" s="84">
        <f t="shared" si="175"/>
        <v>0</v>
      </c>
      <c r="H95" s="84">
        <f t="shared" si="175"/>
        <v>0</v>
      </c>
      <c r="I95" s="84">
        <f t="shared" si="175"/>
        <v>0</v>
      </c>
      <c r="J95" s="84">
        <f t="shared" si="175"/>
        <v>0</v>
      </c>
      <c r="K95" s="84">
        <f t="shared" si="175"/>
        <v>2500</v>
      </c>
      <c r="L95" s="84">
        <f t="shared" si="175"/>
        <v>0</v>
      </c>
      <c r="M95" s="84">
        <f t="shared" si="141"/>
        <v>0</v>
      </c>
      <c r="N95" s="84">
        <f t="shared" si="175"/>
        <v>0</v>
      </c>
      <c r="O95" s="84">
        <f t="shared" si="175"/>
        <v>0</v>
      </c>
      <c r="P95" s="84">
        <f t="shared" si="175"/>
        <v>0</v>
      </c>
      <c r="Q95" s="84">
        <f t="shared" si="175"/>
        <v>0</v>
      </c>
      <c r="R95" s="84">
        <f t="shared" si="175"/>
        <v>0</v>
      </c>
      <c r="S95" s="84">
        <f t="shared" si="175"/>
        <v>0</v>
      </c>
      <c r="T95" s="84">
        <f t="shared" si="175"/>
        <v>0</v>
      </c>
      <c r="U95" s="84">
        <f t="shared" si="175"/>
        <v>0</v>
      </c>
      <c r="V95" s="84">
        <f t="shared" si="175"/>
        <v>0</v>
      </c>
      <c r="W95" s="84">
        <f t="shared" si="175"/>
        <v>0</v>
      </c>
      <c r="X95" s="84">
        <f t="shared" si="175"/>
        <v>0</v>
      </c>
      <c r="Y95" s="84">
        <f t="shared" si="175"/>
        <v>0</v>
      </c>
      <c r="Z95" s="84">
        <f t="shared" si="175"/>
        <v>462.2</v>
      </c>
      <c r="AA95" s="84">
        <f t="shared" si="175"/>
        <v>0</v>
      </c>
      <c r="AB95" s="82">
        <f t="shared" si="104"/>
        <v>0</v>
      </c>
      <c r="AC95" s="84">
        <f t="shared" si="175"/>
        <v>0</v>
      </c>
      <c r="AD95" s="84">
        <f t="shared" si="175"/>
        <v>0</v>
      </c>
      <c r="AE95" s="82"/>
      <c r="AF95" s="84">
        <f t="shared" si="175"/>
        <v>0</v>
      </c>
      <c r="AG95" s="84">
        <f t="shared" si="175"/>
        <v>0</v>
      </c>
      <c r="AH95" s="84">
        <f t="shared" si="175"/>
        <v>0</v>
      </c>
      <c r="AI95" s="84">
        <f>SUM(AI96:AI106)</f>
        <v>541</v>
      </c>
      <c r="AJ95" s="84">
        <f t="shared" ref="AJ95:AM95" si="176">SUM(AJ96:AJ106)</f>
        <v>523.06096000000002</v>
      </c>
      <c r="AK95" s="84">
        <f t="shared" si="173"/>
        <v>96.68409611829945</v>
      </c>
      <c r="AL95" s="84">
        <f t="shared" si="176"/>
        <v>1723</v>
      </c>
      <c r="AM95" s="84">
        <f t="shared" si="176"/>
        <v>1024.0645</v>
      </c>
      <c r="AN95" s="84">
        <f t="shared" si="174"/>
        <v>59.434968078932094</v>
      </c>
      <c r="AO95" s="84">
        <f t="shared" si="175"/>
        <v>1200</v>
      </c>
      <c r="AP95" s="84">
        <f t="shared" si="175"/>
        <v>0</v>
      </c>
      <c r="AQ95" s="84">
        <f t="shared" si="175"/>
        <v>0</v>
      </c>
      <c r="AR95" s="84">
        <f t="shared" si="175"/>
        <v>0</v>
      </c>
      <c r="AS95" s="84">
        <f t="shared" si="175"/>
        <v>0</v>
      </c>
      <c r="AT95" s="84">
        <f t="shared" si="175"/>
        <v>0</v>
      </c>
      <c r="AU95" s="84">
        <f t="shared" si="175"/>
        <v>0</v>
      </c>
      <c r="AV95" s="84">
        <f t="shared" si="175"/>
        <v>0</v>
      </c>
      <c r="AW95" s="84">
        <f t="shared" si="175"/>
        <v>0</v>
      </c>
      <c r="AX95" s="84">
        <f t="shared" si="175"/>
        <v>0</v>
      </c>
      <c r="AY95" s="84">
        <f t="shared" si="175"/>
        <v>0</v>
      </c>
      <c r="AZ95" s="84">
        <f t="shared" ref="AZ95:BF95" si="177">AZ96+AZ100+AZ104</f>
        <v>0</v>
      </c>
      <c r="BA95" s="84">
        <f t="shared" si="177"/>
        <v>0</v>
      </c>
      <c r="BB95" s="84">
        <f t="shared" si="177"/>
        <v>0</v>
      </c>
      <c r="BC95" s="84">
        <f t="shared" si="177"/>
        <v>0</v>
      </c>
      <c r="BD95" s="84">
        <f t="shared" si="177"/>
        <v>0</v>
      </c>
      <c r="BE95" s="84">
        <f t="shared" si="177"/>
        <v>0</v>
      </c>
      <c r="BF95" s="84">
        <f t="shared" si="177"/>
        <v>0</v>
      </c>
      <c r="BG95" s="84">
        <f>SUM(BG96:BG106)</f>
        <v>3230.3</v>
      </c>
      <c r="BH95" s="84">
        <f>SUM(BH96:BH106)</f>
        <v>0</v>
      </c>
      <c r="BI95" s="82">
        <f t="shared" ref="BI95:BI96" si="178">BH95/BG95*100</f>
        <v>0</v>
      </c>
      <c r="BJ95" s="84"/>
      <c r="BK95" s="84">
        <f>SUM(BK96:BK106)</f>
        <v>0</v>
      </c>
      <c r="BL95" s="82"/>
      <c r="BM95" s="84">
        <f t="shared" ref="BM95:BO95" si="179">BM96+BM100+BM104</f>
        <v>0</v>
      </c>
      <c r="BN95" s="84">
        <f t="shared" si="179"/>
        <v>0</v>
      </c>
      <c r="BO95" s="84">
        <f t="shared" si="179"/>
        <v>0</v>
      </c>
      <c r="BP95" s="84">
        <f>SUM(BP96:BP106)</f>
        <v>2264</v>
      </c>
      <c r="BQ95" s="84">
        <f>SUM(BQ96:BQ106)</f>
        <v>2264</v>
      </c>
      <c r="BR95" s="82">
        <f t="shared" ref="BR95:BR96" si="180">BQ95/BP95*100</f>
        <v>100</v>
      </c>
      <c r="BS95" s="84">
        <f>SUM(BS96:BS106)</f>
        <v>0</v>
      </c>
      <c r="BT95" s="84">
        <f>SUM(BT96:BT106)</f>
        <v>0</v>
      </c>
      <c r="BU95" s="82"/>
      <c r="BV95" s="84">
        <f>SUM(BV96:BV106)</f>
        <v>0</v>
      </c>
      <c r="BW95" s="84">
        <f>SUM(BW96:BW106)</f>
        <v>0</v>
      </c>
      <c r="BX95" s="82"/>
      <c r="BY95" s="84">
        <f>SUM(BY96:BY106)</f>
        <v>0</v>
      </c>
      <c r="BZ95" s="84">
        <f>SUM(BZ96:BZ106)</f>
        <v>0</v>
      </c>
      <c r="CA95" s="82"/>
      <c r="CB95" s="84">
        <f>SUM(CB96:CB106)</f>
        <v>5384.6</v>
      </c>
      <c r="CC95" s="84">
        <f>SUM(CC96:CC106)</f>
        <v>5384.6</v>
      </c>
      <c r="CD95" s="82">
        <f t="shared" ref="CD95:CD96" si="181">CC95/CB95*100</f>
        <v>100</v>
      </c>
      <c r="CE95" s="84">
        <f>SUM(CE96:CE106)</f>
        <v>100</v>
      </c>
      <c r="CF95" s="84">
        <f>SUM(CF96:CF106)</f>
        <v>100</v>
      </c>
      <c r="CG95" s="82">
        <f t="shared" si="172"/>
        <v>100</v>
      </c>
      <c r="CH95" s="84">
        <f>SUM(CH96:CH106)</f>
        <v>0</v>
      </c>
      <c r="CI95" s="84">
        <f>SUM(CI96:CI106)</f>
        <v>0</v>
      </c>
      <c r="CJ95" s="82"/>
      <c r="CK95" s="84">
        <f>SUM(CK96:CK106)</f>
        <v>0</v>
      </c>
      <c r="CL95" s="84">
        <f>SUM(CL96:CL106)</f>
        <v>0</v>
      </c>
      <c r="CM95" s="82"/>
      <c r="CN95" s="84">
        <f>SUM(CN96:CN106)</f>
        <v>35</v>
      </c>
      <c r="CO95" s="84">
        <f>SUM(CO96:CO106)</f>
        <v>0</v>
      </c>
      <c r="CP95" s="82">
        <f t="shared" ref="CP95:CP96" si="182">CO95/CN95*100</f>
        <v>0</v>
      </c>
      <c r="CQ95" s="84">
        <f>SUM(CQ96:CQ106)</f>
        <v>0</v>
      </c>
      <c r="CR95" s="84">
        <f>SUM(CR96:CR106)</f>
        <v>0</v>
      </c>
      <c r="CS95" s="82"/>
      <c r="CT95" s="84">
        <f>SUM(CT96:CT106)</f>
        <v>0</v>
      </c>
      <c r="CU95" s="84">
        <f>SUM(CU96:CU106)</f>
        <v>0</v>
      </c>
      <c r="CV95" s="82"/>
      <c r="CW95" s="84">
        <f>SUM(CW96:CW106)</f>
        <v>0</v>
      </c>
      <c r="CX95" s="84">
        <f>SUM(CX96:CX106)</f>
        <v>0</v>
      </c>
      <c r="CY95" s="82"/>
      <c r="CZ95" s="84">
        <f>SUM(CZ96:CZ106)</f>
        <v>0</v>
      </c>
      <c r="DA95" s="84">
        <f>SUM(DA96:DA106)</f>
        <v>0</v>
      </c>
      <c r="DB95" s="82"/>
      <c r="DC95" s="84">
        <f>SUM(DC96:DC106)</f>
        <v>0</v>
      </c>
      <c r="DD95" s="84">
        <f>SUM(DD96:DD106)</f>
        <v>0</v>
      </c>
      <c r="DE95" s="82"/>
      <c r="DF95" s="84">
        <f>SUM(DF96:DF106)</f>
        <v>0</v>
      </c>
      <c r="DG95" s="84">
        <f>SUM(DG96:DG106)</f>
        <v>0</v>
      </c>
      <c r="DH95" s="82"/>
      <c r="DI95" s="84">
        <f>SUM(DI96:DI106)</f>
        <v>0</v>
      </c>
      <c r="DJ95" s="84">
        <f>SUM(DJ96:DJ106)</f>
        <v>0</v>
      </c>
      <c r="DK95" s="82"/>
      <c r="DL95" s="84">
        <f>SUM(DL96:DL106)</f>
        <v>0</v>
      </c>
      <c r="DM95" s="84">
        <f>SUM(DM96:DM106)</f>
        <v>0</v>
      </c>
      <c r="DN95" s="82"/>
      <c r="DO95" s="84">
        <f>SUM(DO96:DO106)</f>
        <v>0</v>
      </c>
      <c r="DP95" s="84">
        <f>SUM(DP96:DP106)</f>
        <v>0</v>
      </c>
      <c r="DQ95" s="82"/>
      <c r="DR95" s="84">
        <f>SUM(DR96:DR106)</f>
        <v>0</v>
      </c>
      <c r="DS95" s="84">
        <f>SUM(DS96:DS106)</f>
        <v>0</v>
      </c>
      <c r="DT95" s="82"/>
      <c r="DU95" s="84">
        <f>SUM(DU96:DU106)</f>
        <v>0</v>
      </c>
      <c r="DV95" s="84">
        <f>SUM(DV96:DV106)</f>
        <v>0</v>
      </c>
      <c r="DW95" s="82"/>
      <c r="DX95" s="84">
        <f>SUM(DX96:DX106)</f>
        <v>0</v>
      </c>
      <c r="DY95" s="84">
        <f>SUM(DY96:DY106)</f>
        <v>0</v>
      </c>
      <c r="DZ95" s="82"/>
    </row>
    <row r="96" spans="1:130" s="12" customFormat="1" ht="31.5" x14ac:dyDescent="0.25">
      <c r="A96" s="60" t="s">
        <v>347</v>
      </c>
      <c r="B96" s="14">
        <f t="shared" si="164"/>
        <v>16190.1</v>
      </c>
      <c r="C96" s="14">
        <f t="shared" si="165"/>
        <v>9295.7254600000015</v>
      </c>
      <c r="D96" s="15">
        <f>C96/B96*100</f>
        <v>57.416108980179246</v>
      </c>
      <c r="E96" s="15"/>
      <c r="F96" s="15"/>
      <c r="G96" s="15"/>
      <c r="H96" s="15"/>
      <c r="I96" s="15"/>
      <c r="J96" s="15"/>
      <c r="K96" s="15">
        <v>2500</v>
      </c>
      <c r="L96" s="15"/>
      <c r="M96" s="15">
        <f t="shared" si="141"/>
        <v>0</v>
      </c>
      <c r="N96" s="15"/>
      <c r="O96" s="15"/>
      <c r="P96" s="15"/>
      <c r="Q96" s="15"/>
      <c r="R96" s="15"/>
      <c r="S96" s="15"/>
      <c r="T96" s="15"/>
      <c r="U96" s="15"/>
      <c r="V96" s="14"/>
      <c r="W96" s="15"/>
      <c r="X96" s="15"/>
      <c r="Y96" s="14"/>
      <c r="Z96" s="15">
        <v>462.2</v>
      </c>
      <c r="AA96" s="15"/>
      <c r="AB96" s="14">
        <f t="shared" si="104"/>
        <v>0</v>
      </c>
      <c r="AC96" s="15"/>
      <c r="AD96" s="15"/>
      <c r="AE96" s="14"/>
      <c r="AF96" s="15"/>
      <c r="AG96" s="15"/>
      <c r="AH96" s="14"/>
      <c r="AI96" s="15">
        <v>541</v>
      </c>
      <c r="AJ96" s="15">
        <v>523.06096000000002</v>
      </c>
      <c r="AK96" s="15">
        <f t="shared" si="173"/>
        <v>96.68409611829945</v>
      </c>
      <c r="AL96" s="14">
        <v>1723</v>
      </c>
      <c r="AM96" s="14">
        <v>1024.0645</v>
      </c>
      <c r="AN96" s="14">
        <f t="shared" si="174"/>
        <v>59.434968078932094</v>
      </c>
      <c r="AO96" s="15">
        <v>1200</v>
      </c>
      <c r="AP96" s="15"/>
      <c r="AQ96" s="14"/>
      <c r="AR96" s="15"/>
      <c r="AS96" s="15"/>
      <c r="AT96" s="14"/>
      <c r="AU96" s="15"/>
      <c r="AV96" s="15"/>
      <c r="AW96" s="14"/>
      <c r="AX96" s="15"/>
      <c r="AY96" s="15"/>
      <c r="AZ96" s="14"/>
      <c r="BA96" s="15"/>
      <c r="BB96" s="15"/>
      <c r="BC96" s="14"/>
      <c r="BD96" s="15"/>
      <c r="BE96" s="15"/>
      <c r="BF96" s="14"/>
      <c r="BG96" s="50">
        <v>1980.3</v>
      </c>
      <c r="BH96" s="15"/>
      <c r="BI96" s="14">
        <f t="shared" si="178"/>
        <v>0</v>
      </c>
      <c r="BJ96" s="50"/>
      <c r="BK96" s="15"/>
      <c r="BL96" s="14"/>
      <c r="BM96" s="15"/>
      <c r="BN96" s="15"/>
      <c r="BO96" s="14"/>
      <c r="BP96" s="15">
        <v>2264</v>
      </c>
      <c r="BQ96" s="15">
        <v>2264</v>
      </c>
      <c r="BR96" s="14">
        <f t="shared" si="180"/>
        <v>100</v>
      </c>
      <c r="BS96" s="15"/>
      <c r="BT96" s="15"/>
      <c r="BU96" s="14"/>
      <c r="BV96" s="15"/>
      <c r="BW96" s="15"/>
      <c r="BX96" s="14"/>
      <c r="BY96" s="15"/>
      <c r="BZ96" s="15"/>
      <c r="CA96" s="14"/>
      <c r="CB96" s="14">
        <v>5384.6</v>
      </c>
      <c r="CC96" s="14">
        <v>5384.6</v>
      </c>
      <c r="CD96" s="14">
        <f t="shared" si="181"/>
        <v>100</v>
      </c>
      <c r="CE96" s="14">
        <v>100</v>
      </c>
      <c r="CF96" s="14">
        <v>100</v>
      </c>
      <c r="CG96" s="14">
        <f t="shared" si="172"/>
        <v>100</v>
      </c>
      <c r="CH96" s="14"/>
      <c r="CI96" s="14"/>
      <c r="CJ96" s="14"/>
      <c r="CK96" s="14"/>
      <c r="CL96" s="14"/>
      <c r="CM96" s="14"/>
      <c r="CN96" s="14">
        <v>35</v>
      </c>
      <c r="CO96" s="14"/>
      <c r="CP96" s="14">
        <f t="shared" si="182"/>
        <v>0</v>
      </c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</row>
    <row r="97" spans="1:130" s="12" customFormat="1" ht="15.75" x14ac:dyDescent="0.25">
      <c r="A97" s="60" t="s">
        <v>532</v>
      </c>
      <c r="B97" s="14">
        <f t="shared" si="164"/>
        <v>175.6</v>
      </c>
      <c r="C97" s="14">
        <f t="shared" si="165"/>
        <v>0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4"/>
      <c r="W97" s="15"/>
      <c r="X97" s="15"/>
      <c r="Y97" s="14"/>
      <c r="Z97" s="15"/>
      <c r="AA97" s="15"/>
      <c r="AB97" s="14"/>
      <c r="AC97" s="15"/>
      <c r="AD97" s="15"/>
      <c r="AE97" s="14"/>
      <c r="AF97" s="15"/>
      <c r="AG97" s="15"/>
      <c r="AH97" s="14"/>
      <c r="AI97" s="15"/>
      <c r="AJ97" s="15"/>
      <c r="AK97" s="15"/>
      <c r="AL97" s="14"/>
      <c r="AM97" s="14"/>
      <c r="AN97" s="14"/>
      <c r="AO97" s="15"/>
      <c r="AP97" s="15"/>
      <c r="AQ97" s="14"/>
      <c r="AR97" s="15"/>
      <c r="AS97" s="15"/>
      <c r="AT97" s="14"/>
      <c r="AU97" s="15"/>
      <c r="AV97" s="15"/>
      <c r="AW97" s="14"/>
      <c r="AX97" s="15"/>
      <c r="AY97" s="15"/>
      <c r="AZ97" s="14"/>
      <c r="BA97" s="15"/>
      <c r="BB97" s="15"/>
      <c r="BC97" s="14"/>
      <c r="BD97" s="15"/>
      <c r="BE97" s="15"/>
      <c r="BF97" s="14"/>
      <c r="BG97" s="50">
        <v>175.6</v>
      </c>
      <c r="BH97" s="15"/>
      <c r="BI97" s="14"/>
      <c r="BJ97" s="50"/>
      <c r="BK97" s="15"/>
      <c r="BL97" s="14"/>
      <c r="BM97" s="15"/>
      <c r="BN97" s="15"/>
      <c r="BO97" s="14"/>
      <c r="BP97" s="50"/>
      <c r="BQ97" s="15"/>
      <c r="BR97" s="14"/>
      <c r="BS97" s="50"/>
      <c r="BT97" s="15"/>
      <c r="BU97" s="14"/>
      <c r="BV97" s="50"/>
      <c r="BW97" s="15"/>
      <c r="BX97" s="14"/>
      <c r="BY97" s="50"/>
      <c r="BZ97" s="15"/>
      <c r="CA97" s="14"/>
      <c r="CB97" s="50"/>
      <c r="CC97" s="15"/>
      <c r="CD97" s="14"/>
      <c r="CE97" s="50"/>
      <c r="CF97" s="15"/>
      <c r="CG97" s="14"/>
      <c r="CH97" s="50"/>
      <c r="CI97" s="15"/>
      <c r="CJ97" s="14"/>
      <c r="CK97" s="50"/>
      <c r="CL97" s="15"/>
      <c r="CM97" s="14"/>
      <c r="CN97" s="50"/>
      <c r="CO97" s="15"/>
      <c r="CP97" s="14"/>
      <c r="CQ97" s="50"/>
      <c r="CR97" s="15"/>
      <c r="CS97" s="14"/>
      <c r="CT97" s="50"/>
      <c r="CU97" s="15"/>
      <c r="CV97" s="14"/>
      <c r="CW97" s="50"/>
      <c r="CX97" s="15"/>
      <c r="CY97" s="14"/>
      <c r="CZ97" s="50"/>
      <c r="DA97" s="15"/>
      <c r="DB97" s="14"/>
      <c r="DC97" s="50"/>
      <c r="DD97" s="15"/>
      <c r="DE97" s="14"/>
      <c r="DF97" s="50"/>
      <c r="DG97" s="15"/>
      <c r="DH97" s="14"/>
      <c r="DI97" s="50"/>
      <c r="DJ97" s="15"/>
      <c r="DK97" s="14"/>
      <c r="DL97" s="50"/>
      <c r="DM97" s="15"/>
      <c r="DN97" s="14"/>
      <c r="DO97" s="50"/>
      <c r="DP97" s="15"/>
      <c r="DQ97" s="14"/>
      <c r="DR97" s="50"/>
      <c r="DS97" s="15"/>
      <c r="DT97" s="14"/>
      <c r="DU97" s="50"/>
      <c r="DV97" s="15"/>
      <c r="DW97" s="14"/>
      <c r="DX97" s="50"/>
      <c r="DY97" s="15"/>
      <c r="DZ97" s="14"/>
    </row>
    <row r="98" spans="1:130" s="12" customFormat="1" ht="15.75" x14ac:dyDescent="0.25">
      <c r="A98" s="60" t="s">
        <v>533</v>
      </c>
      <c r="B98" s="14">
        <f t="shared" si="164"/>
        <v>177.5</v>
      </c>
      <c r="C98" s="14">
        <f t="shared" si="165"/>
        <v>0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4"/>
      <c r="W98" s="15"/>
      <c r="X98" s="15"/>
      <c r="Y98" s="14"/>
      <c r="Z98" s="15"/>
      <c r="AA98" s="15"/>
      <c r="AB98" s="14"/>
      <c r="AC98" s="15"/>
      <c r="AD98" s="15"/>
      <c r="AE98" s="14"/>
      <c r="AF98" s="15"/>
      <c r="AG98" s="15"/>
      <c r="AH98" s="14"/>
      <c r="AI98" s="15"/>
      <c r="AJ98" s="15"/>
      <c r="AK98" s="15"/>
      <c r="AL98" s="14"/>
      <c r="AM98" s="14"/>
      <c r="AN98" s="14"/>
      <c r="AO98" s="15"/>
      <c r="AP98" s="15"/>
      <c r="AQ98" s="14"/>
      <c r="AR98" s="15"/>
      <c r="AS98" s="15"/>
      <c r="AT98" s="14"/>
      <c r="AU98" s="15"/>
      <c r="AV98" s="15"/>
      <c r="AW98" s="14"/>
      <c r="AX98" s="15"/>
      <c r="AY98" s="15"/>
      <c r="AZ98" s="14"/>
      <c r="BA98" s="15"/>
      <c r="BB98" s="15"/>
      <c r="BC98" s="14"/>
      <c r="BD98" s="15"/>
      <c r="BE98" s="15"/>
      <c r="BF98" s="14"/>
      <c r="BG98" s="50">
        <v>177.5</v>
      </c>
      <c r="BH98" s="15"/>
      <c r="BI98" s="14"/>
      <c r="BJ98" s="50"/>
      <c r="BK98" s="15"/>
      <c r="BL98" s="14"/>
      <c r="BM98" s="15"/>
      <c r="BN98" s="15"/>
      <c r="BO98" s="14"/>
      <c r="BP98" s="50"/>
      <c r="BQ98" s="15"/>
      <c r="BR98" s="14"/>
      <c r="BS98" s="50"/>
      <c r="BT98" s="15"/>
      <c r="BU98" s="14"/>
      <c r="BV98" s="50"/>
      <c r="BW98" s="15"/>
      <c r="BX98" s="14"/>
      <c r="BY98" s="50"/>
      <c r="BZ98" s="15"/>
      <c r="CA98" s="14"/>
      <c r="CB98" s="50"/>
      <c r="CC98" s="15"/>
      <c r="CD98" s="14"/>
      <c r="CE98" s="50"/>
      <c r="CF98" s="15"/>
      <c r="CG98" s="14"/>
      <c r="CH98" s="50"/>
      <c r="CI98" s="15"/>
      <c r="CJ98" s="14"/>
      <c r="CK98" s="50"/>
      <c r="CL98" s="15"/>
      <c r="CM98" s="14"/>
      <c r="CN98" s="50"/>
      <c r="CO98" s="15"/>
      <c r="CP98" s="14"/>
      <c r="CQ98" s="50"/>
      <c r="CR98" s="15"/>
      <c r="CS98" s="14"/>
      <c r="CT98" s="50"/>
      <c r="CU98" s="15"/>
      <c r="CV98" s="14"/>
      <c r="CW98" s="50"/>
      <c r="CX98" s="15"/>
      <c r="CY98" s="14"/>
      <c r="CZ98" s="50"/>
      <c r="DA98" s="15"/>
      <c r="DB98" s="14"/>
      <c r="DC98" s="50"/>
      <c r="DD98" s="15"/>
      <c r="DE98" s="14"/>
      <c r="DF98" s="50"/>
      <c r="DG98" s="15"/>
      <c r="DH98" s="14"/>
      <c r="DI98" s="50"/>
      <c r="DJ98" s="15"/>
      <c r="DK98" s="14"/>
      <c r="DL98" s="50"/>
      <c r="DM98" s="15"/>
      <c r="DN98" s="14"/>
      <c r="DO98" s="50"/>
      <c r="DP98" s="15"/>
      <c r="DQ98" s="14"/>
      <c r="DR98" s="50"/>
      <c r="DS98" s="15"/>
      <c r="DT98" s="14"/>
      <c r="DU98" s="50"/>
      <c r="DV98" s="15"/>
      <c r="DW98" s="14"/>
      <c r="DX98" s="50"/>
      <c r="DY98" s="15"/>
      <c r="DZ98" s="14"/>
    </row>
    <row r="99" spans="1:130" s="12" customFormat="1" ht="15.75" x14ac:dyDescent="0.25">
      <c r="A99" s="60" t="s">
        <v>534</v>
      </c>
      <c r="B99" s="14">
        <f t="shared" si="164"/>
        <v>92.9</v>
      </c>
      <c r="C99" s="14">
        <f t="shared" si="165"/>
        <v>0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4"/>
      <c r="W99" s="15"/>
      <c r="X99" s="15"/>
      <c r="Y99" s="14"/>
      <c r="Z99" s="15"/>
      <c r="AA99" s="15"/>
      <c r="AB99" s="14"/>
      <c r="AC99" s="15"/>
      <c r="AD99" s="15"/>
      <c r="AE99" s="14"/>
      <c r="AF99" s="15"/>
      <c r="AG99" s="15"/>
      <c r="AH99" s="14"/>
      <c r="AI99" s="15"/>
      <c r="AJ99" s="15"/>
      <c r="AK99" s="15"/>
      <c r="AL99" s="14"/>
      <c r="AM99" s="14"/>
      <c r="AN99" s="14"/>
      <c r="AO99" s="15"/>
      <c r="AP99" s="15"/>
      <c r="AQ99" s="14"/>
      <c r="AR99" s="15"/>
      <c r="AS99" s="15"/>
      <c r="AT99" s="14"/>
      <c r="AU99" s="15"/>
      <c r="AV99" s="15"/>
      <c r="AW99" s="14"/>
      <c r="AX99" s="15"/>
      <c r="AY99" s="15"/>
      <c r="AZ99" s="14"/>
      <c r="BA99" s="15"/>
      <c r="BB99" s="15"/>
      <c r="BC99" s="14"/>
      <c r="BD99" s="15"/>
      <c r="BE99" s="15"/>
      <c r="BF99" s="14"/>
      <c r="BG99" s="50">
        <v>92.9</v>
      </c>
      <c r="BH99" s="15"/>
      <c r="BI99" s="14"/>
      <c r="BJ99" s="50"/>
      <c r="BK99" s="15"/>
      <c r="BL99" s="14"/>
      <c r="BM99" s="15"/>
      <c r="BN99" s="15"/>
      <c r="BO99" s="14"/>
      <c r="BP99" s="50"/>
      <c r="BQ99" s="15"/>
      <c r="BR99" s="14"/>
      <c r="BS99" s="50"/>
      <c r="BT99" s="15"/>
      <c r="BU99" s="14"/>
      <c r="BV99" s="50"/>
      <c r="BW99" s="15"/>
      <c r="BX99" s="14"/>
      <c r="BY99" s="50"/>
      <c r="BZ99" s="15"/>
      <c r="CA99" s="14"/>
      <c r="CB99" s="50"/>
      <c r="CC99" s="15"/>
      <c r="CD99" s="14"/>
      <c r="CE99" s="50"/>
      <c r="CF99" s="15"/>
      <c r="CG99" s="14"/>
      <c r="CH99" s="50"/>
      <c r="CI99" s="15"/>
      <c r="CJ99" s="14"/>
      <c r="CK99" s="50"/>
      <c r="CL99" s="15"/>
      <c r="CM99" s="14"/>
      <c r="CN99" s="50"/>
      <c r="CO99" s="15"/>
      <c r="CP99" s="14"/>
      <c r="CQ99" s="50"/>
      <c r="CR99" s="15"/>
      <c r="CS99" s="14"/>
      <c r="CT99" s="50"/>
      <c r="CU99" s="15"/>
      <c r="CV99" s="14"/>
      <c r="CW99" s="50"/>
      <c r="CX99" s="15"/>
      <c r="CY99" s="14"/>
      <c r="CZ99" s="50"/>
      <c r="DA99" s="15"/>
      <c r="DB99" s="14"/>
      <c r="DC99" s="50"/>
      <c r="DD99" s="15"/>
      <c r="DE99" s="14"/>
      <c r="DF99" s="50"/>
      <c r="DG99" s="15"/>
      <c r="DH99" s="14"/>
      <c r="DI99" s="50"/>
      <c r="DJ99" s="15"/>
      <c r="DK99" s="14"/>
      <c r="DL99" s="50"/>
      <c r="DM99" s="15"/>
      <c r="DN99" s="14"/>
      <c r="DO99" s="50"/>
      <c r="DP99" s="15"/>
      <c r="DQ99" s="14"/>
      <c r="DR99" s="50"/>
      <c r="DS99" s="15"/>
      <c r="DT99" s="14"/>
      <c r="DU99" s="50"/>
      <c r="DV99" s="15"/>
      <c r="DW99" s="14"/>
      <c r="DX99" s="50"/>
      <c r="DY99" s="15"/>
      <c r="DZ99" s="14"/>
    </row>
    <row r="100" spans="1:130" s="12" customFormat="1" ht="15.75" x14ac:dyDescent="0.25">
      <c r="A100" s="60" t="s">
        <v>349</v>
      </c>
      <c r="B100" s="14">
        <f t="shared" si="164"/>
        <v>0</v>
      </c>
      <c r="C100" s="14">
        <f t="shared" si="165"/>
        <v>0</v>
      </c>
      <c r="D100" s="50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50"/>
      <c r="AD100" s="50"/>
      <c r="AE100" s="50"/>
      <c r="AF100" s="81"/>
      <c r="AG100" s="81"/>
      <c r="AH100" s="81"/>
      <c r="AI100" s="81"/>
      <c r="AJ100" s="81"/>
      <c r="AK100" s="15"/>
      <c r="AL100" s="81"/>
      <c r="AM100" s="81"/>
      <c r="AN100" s="81"/>
      <c r="AO100" s="81"/>
      <c r="AP100" s="81"/>
      <c r="AQ100" s="81"/>
      <c r="AR100" s="81"/>
      <c r="AS100" s="81"/>
      <c r="AT100" s="81"/>
      <c r="AU100" s="81"/>
      <c r="AV100" s="81"/>
      <c r="AW100" s="81"/>
      <c r="AX100" s="81"/>
      <c r="AY100" s="81"/>
      <c r="AZ100" s="81"/>
      <c r="BA100" s="81"/>
      <c r="BB100" s="81"/>
      <c r="BC100" s="81"/>
      <c r="BD100" s="81"/>
      <c r="BE100" s="81"/>
      <c r="BF100" s="81"/>
      <c r="BG100" s="50"/>
      <c r="BH100" s="81"/>
      <c r="BI100" s="81"/>
      <c r="BJ100" s="50"/>
      <c r="BK100" s="81"/>
      <c r="BL100" s="81"/>
      <c r="BM100" s="81"/>
      <c r="BN100" s="81"/>
      <c r="BO100" s="81"/>
      <c r="BP100" s="50"/>
      <c r="BQ100" s="81"/>
      <c r="BR100" s="81"/>
      <c r="BS100" s="50"/>
      <c r="BT100" s="81"/>
      <c r="BU100" s="81"/>
      <c r="BV100" s="50"/>
      <c r="BW100" s="81"/>
      <c r="BX100" s="81"/>
      <c r="BY100" s="50"/>
      <c r="BZ100" s="81"/>
      <c r="CA100" s="81"/>
      <c r="CB100" s="50"/>
      <c r="CC100" s="81"/>
      <c r="CD100" s="81"/>
      <c r="CE100" s="50"/>
      <c r="CF100" s="81"/>
      <c r="CG100" s="14"/>
      <c r="CH100" s="50"/>
      <c r="CI100" s="81"/>
      <c r="CJ100" s="14"/>
      <c r="CK100" s="50"/>
      <c r="CL100" s="81"/>
      <c r="CM100" s="14"/>
      <c r="CN100" s="50"/>
      <c r="CO100" s="81"/>
      <c r="CP100" s="14"/>
      <c r="CQ100" s="50"/>
      <c r="CR100" s="81"/>
      <c r="CS100" s="14"/>
      <c r="CT100" s="50"/>
      <c r="CU100" s="81"/>
      <c r="CV100" s="14"/>
      <c r="CW100" s="50"/>
      <c r="CX100" s="81"/>
      <c r="CY100" s="14"/>
      <c r="CZ100" s="50"/>
      <c r="DA100" s="81"/>
      <c r="DB100" s="14"/>
      <c r="DC100" s="50"/>
      <c r="DD100" s="81"/>
      <c r="DE100" s="14"/>
      <c r="DF100" s="50"/>
      <c r="DG100" s="81"/>
      <c r="DH100" s="14"/>
      <c r="DI100" s="50"/>
      <c r="DJ100" s="81"/>
      <c r="DK100" s="14"/>
      <c r="DL100" s="50"/>
      <c r="DM100" s="81"/>
      <c r="DN100" s="14"/>
      <c r="DO100" s="50"/>
      <c r="DP100" s="81"/>
      <c r="DQ100" s="14"/>
      <c r="DR100" s="50"/>
      <c r="DS100" s="81"/>
      <c r="DT100" s="14"/>
      <c r="DU100" s="50"/>
      <c r="DV100" s="81"/>
      <c r="DW100" s="14"/>
      <c r="DX100" s="50"/>
      <c r="DY100" s="81"/>
      <c r="DZ100" s="14"/>
    </row>
    <row r="101" spans="1:130" s="12" customFormat="1" ht="15.75" x14ac:dyDescent="0.25">
      <c r="A101" s="60" t="s">
        <v>535</v>
      </c>
      <c r="B101" s="14">
        <f t="shared" si="164"/>
        <v>165.1</v>
      </c>
      <c r="C101" s="14">
        <f t="shared" si="165"/>
        <v>0</v>
      </c>
      <c r="D101" s="50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50"/>
      <c r="AD101" s="50"/>
      <c r="AE101" s="50"/>
      <c r="AF101" s="81"/>
      <c r="AG101" s="81"/>
      <c r="AH101" s="81"/>
      <c r="AI101" s="81"/>
      <c r="AJ101" s="81"/>
      <c r="AK101" s="15"/>
      <c r="AL101" s="81"/>
      <c r="AM101" s="81"/>
      <c r="AN101" s="81"/>
      <c r="AO101" s="81"/>
      <c r="AP101" s="81"/>
      <c r="AQ101" s="81"/>
      <c r="AR101" s="81"/>
      <c r="AS101" s="81"/>
      <c r="AT101" s="81"/>
      <c r="AU101" s="81"/>
      <c r="AV101" s="81"/>
      <c r="AW101" s="81"/>
      <c r="AX101" s="81"/>
      <c r="AY101" s="81"/>
      <c r="AZ101" s="81"/>
      <c r="BA101" s="81"/>
      <c r="BB101" s="81"/>
      <c r="BC101" s="81"/>
      <c r="BD101" s="81"/>
      <c r="BE101" s="81"/>
      <c r="BF101" s="81"/>
      <c r="BG101" s="50">
        <v>165.1</v>
      </c>
      <c r="BH101" s="81"/>
      <c r="BI101" s="81"/>
      <c r="BJ101" s="50"/>
      <c r="BK101" s="81"/>
      <c r="BL101" s="81"/>
      <c r="BM101" s="81"/>
      <c r="BN101" s="81"/>
      <c r="BO101" s="81"/>
      <c r="BP101" s="50"/>
      <c r="BQ101" s="81"/>
      <c r="BR101" s="81"/>
      <c r="BS101" s="50"/>
      <c r="BT101" s="81"/>
      <c r="BU101" s="81"/>
      <c r="BV101" s="50"/>
      <c r="BW101" s="81"/>
      <c r="BX101" s="81"/>
      <c r="BY101" s="50"/>
      <c r="BZ101" s="81"/>
      <c r="CA101" s="81"/>
      <c r="CB101" s="50"/>
      <c r="CC101" s="81"/>
      <c r="CD101" s="81"/>
      <c r="CE101" s="50"/>
      <c r="CF101" s="81"/>
      <c r="CG101" s="14"/>
      <c r="CH101" s="50"/>
      <c r="CI101" s="81"/>
      <c r="CJ101" s="14"/>
      <c r="CK101" s="50"/>
      <c r="CL101" s="81"/>
      <c r="CM101" s="14"/>
      <c r="CN101" s="50"/>
      <c r="CO101" s="81"/>
      <c r="CP101" s="14"/>
      <c r="CQ101" s="50"/>
      <c r="CR101" s="81"/>
      <c r="CS101" s="14"/>
      <c r="CT101" s="50"/>
      <c r="CU101" s="81"/>
      <c r="CV101" s="14"/>
      <c r="CW101" s="50"/>
      <c r="CX101" s="81"/>
      <c r="CY101" s="14"/>
      <c r="CZ101" s="50"/>
      <c r="DA101" s="81"/>
      <c r="DB101" s="14"/>
      <c r="DC101" s="50"/>
      <c r="DD101" s="81"/>
      <c r="DE101" s="14"/>
      <c r="DF101" s="50"/>
      <c r="DG101" s="81"/>
      <c r="DH101" s="14"/>
      <c r="DI101" s="50"/>
      <c r="DJ101" s="81"/>
      <c r="DK101" s="14"/>
      <c r="DL101" s="50"/>
      <c r="DM101" s="81"/>
      <c r="DN101" s="14"/>
      <c r="DO101" s="50"/>
      <c r="DP101" s="81"/>
      <c r="DQ101" s="14"/>
      <c r="DR101" s="50"/>
      <c r="DS101" s="81"/>
      <c r="DT101" s="14"/>
      <c r="DU101" s="50"/>
      <c r="DV101" s="81"/>
      <c r="DW101" s="14"/>
      <c r="DX101" s="50"/>
      <c r="DY101" s="81"/>
      <c r="DZ101" s="14"/>
    </row>
    <row r="102" spans="1:130" s="12" customFormat="1" ht="15.75" x14ac:dyDescent="0.25">
      <c r="A102" s="60" t="s">
        <v>536</v>
      </c>
      <c r="B102" s="14">
        <f t="shared" si="164"/>
        <v>118.9</v>
      </c>
      <c r="C102" s="14">
        <f t="shared" si="165"/>
        <v>0</v>
      </c>
      <c r="D102" s="50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50"/>
      <c r="AD102" s="50"/>
      <c r="AE102" s="50"/>
      <c r="AF102" s="81"/>
      <c r="AG102" s="81"/>
      <c r="AH102" s="81"/>
      <c r="AI102" s="81"/>
      <c r="AJ102" s="81"/>
      <c r="AK102" s="15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81"/>
      <c r="BC102" s="81"/>
      <c r="BD102" s="81"/>
      <c r="BE102" s="81"/>
      <c r="BF102" s="81"/>
      <c r="BG102" s="50">
        <v>118.9</v>
      </c>
      <c r="BH102" s="81"/>
      <c r="BI102" s="81"/>
      <c r="BJ102" s="50"/>
      <c r="BK102" s="81"/>
      <c r="BL102" s="81"/>
      <c r="BM102" s="81"/>
      <c r="BN102" s="81"/>
      <c r="BO102" s="81"/>
      <c r="BP102" s="50"/>
      <c r="BQ102" s="81"/>
      <c r="BR102" s="81"/>
      <c r="BS102" s="50"/>
      <c r="BT102" s="81"/>
      <c r="BU102" s="81"/>
      <c r="BV102" s="50"/>
      <c r="BW102" s="81"/>
      <c r="BX102" s="81"/>
      <c r="BY102" s="50"/>
      <c r="BZ102" s="81"/>
      <c r="CA102" s="81"/>
      <c r="CB102" s="50"/>
      <c r="CC102" s="81"/>
      <c r="CD102" s="81"/>
      <c r="CE102" s="50"/>
      <c r="CF102" s="81"/>
      <c r="CG102" s="14"/>
      <c r="CH102" s="50"/>
      <c r="CI102" s="81"/>
      <c r="CJ102" s="14"/>
      <c r="CK102" s="50"/>
      <c r="CL102" s="81"/>
      <c r="CM102" s="14"/>
      <c r="CN102" s="50"/>
      <c r="CO102" s="81"/>
      <c r="CP102" s="14"/>
      <c r="CQ102" s="50"/>
      <c r="CR102" s="81"/>
      <c r="CS102" s="14"/>
      <c r="CT102" s="50"/>
      <c r="CU102" s="81"/>
      <c r="CV102" s="14"/>
      <c r="CW102" s="50"/>
      <c r="CX102" s="81"/>
      <c r="CY102" s="14"/>
      <c r="CZ102" s="50"/>
      <c r="DA102" s="81"/>
      <c r="DB102" s="14"/>
      <c r="DC102" s="50"/>
      <c r="DD102" s="81"/>
      <c r="DE102" s="14"/>
      <c r="DF102" s="50"/>
      <c r="DG102" s="81"/>
      <c r="DH102" s="14"/>
      <c r="DI102" s="50"/>
      <c r="DJ102" s="81"/>
      <c r="DK102" s="14"/>
      <c r="DL102" s="50"/>
      <c r="DM102" s="81"/>
      <c r="DN102" s="14"/>
      <c r="DO102" s="50"/>
      <c r="DP102" s="81"/>
      <c r="DQ102" s="14"/>
      <c r="DR102" s="50"/>
      <c r="DS102" s="81"/>
      <c r="DT102" s="14"/>
      <c r="DU102" s="50"/>
      <c r="DV102" s="81"/>
      <c r="DW102" s="14"/>
      <c r="DX102" s="50"/>
      <c r="DY102" s="81"/>
      <c r="DZ102" s="14"/>
    </row>
    <row r="103" spans="1:130" s="12" customFormat="1" ht="15.75" x14ac:dyDescent="0.25">
      <c r="A103" s="60" t="s">
        <v>332</v>
      </c>
      <c r="B103" s="14">
        <f t="shared" si="164"/>
        <v>48</v>
      </c>
      <c r="C103" s="14">
        <f t="shared" si="165"/>
        <v>0</v>
      </c>
      <c r="D103" s="50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50"/>
      <c r="AD103" s="50"/>
      <c r="AE103" s="50"/>
      <c r="AF103" s="81"/>
      <c r="AG103" s="81"/>
      <c r="AH103" s="81"/>
      <c r="AI103" s="81"/>
      <c r="AJ103" s="81"/>
      <c r="AK103" s="15"/>
      <c r="AL103" s="81"/>
      <c r="AM103" s="81"/>
      <c r="AN103" s="81"/>
      <c r="AO103" s="81"/>
      <c r="AP103" s="81"/>
      <c r="AQ103" s="81"/>
      <c r="AR103" s="81"/>
      <c r="AS103" s="81"/>
      <c r="AT103" s="81"/>
      <c r="AU103" s="81"/>
      <c r="AV103" s="81"/>
      <c r="AW103" s="81"/>
      <c r="AX103" s="81"/>
      <c r="AY103" s="81"/>
      <c r="AZ103" s="81"/>
      <c r="BA103" s="81"/>
      <c r="BB103" s="81"/>
      <c r="BC103" s="81"/>
      <c r="BD103" s="81"/>
      <c r="BE103" s="81"/>
      <c r="BF103" s="81"/>
      <c r="BG103" s="50">
        <v>48</v>
      </c>
      <c r="BH103" s="81"/>
      <c r="BI103" s="81"/>
      <c r="BJ103" s="50"/>
      <c r="BK103" s="81"/>
      <c r="BL103" s="81"/>
      <c r="BM103" s="81"/>
      <c r="BN103" s="81"/>
      <c r="BO103" s="81"/>
      <c r="BP103" s="50"/>
      <c r="BQ103" s="81"/>
      <c r="BR103" s="81"/>
      <c r="BS103" s="50"/>
      <c r="BT103" s="81"/>
      <c r="BU103" s="81"/>
      <c r="BV103" s="50"/>
      <c r="BW103" s="81"/>
      <c r="BX103" s="81"/>
      <c r="BY103" s="50"/>
      <c r="BZ103" s="81"/>
      <c r="CA103" s="81"/>
      <c r="CB103" s="50"/>
      <c r="CC103" s="81"/>
      <c r="CD103" s="81"/>
      <c r="CE103" s="50"/>
      <c r="CF103" s="81"/>
      <c r="CG103" s="14"/>
      <c r="CH103" s="50"/>
      <c r="CI103" s="81"/>
      <c r="CJ103" s="14"/>
      <c r="CK103" s="50"/>
      <c r="CL103" s="81"/>
      <c r="CM103" s="14"/>
      <c r="CN103" s="50"/>
      <c r="CO103" s="81"/>
      <c r="CP103" s="14"/>
      <c r="CQ103" s="50"/>
      <c r="CR103" s="81"/>
      <c r="CS103" s="14"/>
      <c r="CT103" s="50"/>
      <c r="CU103" s="81"/>
      <c r="CV103" s="14"/>
      <c r="CW103" s="50"/>
      <c r="CX103" s="81"/>
      <c r="CY103" s="14"/>
      <c r="CZ103" s="50"/>
      <c r="DA103" s="81"/>
      <c r="DB103" s="14"/>
      <c r="DC103" s="50"/>
      <c r="DD103" s="81"/>
      <c r="DE103" s="14"/>
      <c r="DF103" s="50"/>
      <c r="DG103" s="81"/>
      <c r="DH103" s="14"/>
      <c r="DI103" s="50"/>
      <c r="DJ103" s="81"/>
      <c r="DK103" s="14"/>
      <c r="DL103" s="50"/>
      <c r="DM103" s="81"/>
      <c r="DN103" s="14"/>
      <c r="DO103" s="50"/>
      <c r="DP103" s="81"/>
      <c r="DQ103" s="14"/>
      <c r="DR103" s="50"/>
      <c r="DS103" s="81"/>
      <c r="DT103" s="14"/>
      <c r="DU103" s="50"/>
      <c r="DV103" s="81"/>
      <c r="DW103" s="14"/>
      <c r="DX103" s="50"/>
      <c r="DY103" s="81"/>
      <c r="DZ103" s="14"/>
    </row>
    <row r="104" spans="1:130" s="12" customFormat="1" ht="15.75" x14ac:dyDescent="0.25">
      <c r="A104" s="60" t="s">
        <v>346</v>
      </c>
      <c r="B104" s="14">
        <f t="shared" si="164"/>
        <v>92.9</v>
      </c>
      <c r="C104" s="14">
        <f t="shared" si="165"/>
        <v>0</v>
      </c>
      <c r="D104" s="50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50"/>
      <c r="AD104" s="50"/>
      <c r="AE104" s="50"/>
      <c r="AF104" s="81"/>
      <c r="AG104" s="81"/>
      <c r="AH104" s="81"/>
      <c r="AI104" s="81"/>
      <c r="AJ104" s="81"/>
      <c r="AK104" s="15"/>
      <c r="AL104" s="81"/>
      <c r="AM104" s="81"/>
      <c r="AN104" s="81"/>
      <c r="AO104" s="81"/>
      <c r="AP104" s="81"/>
      <c r="AQ104" s="81"/>
      <c r="AR104" s="81"/>
      <c r="AS104" s="81"/>
      <c r="AT104" s="81"/>
      <c r="AU104" s="81"/>
      <c r="AV104" s="81"/>
      <c r="AW104" s="81"/>
      <c r="AX104" s="81"/>
      <c r="AY104" s="81"/>
      <c r="AZ104" s="81"/>
      <c r="BA104" s="81"/>
      <c r="BB104" s="81"/>
      <c r="BC104" s="81"/>
      <c r="BD104" s="81"/>
      <c r="BE104" s="81"/>
      <c r="BF104" s="81"/>
      <c r="BG104" s="50">
        <v>92.9</v>
      </c>
      <c r="BH104" s="81"/>
      <c r="BI104" s="81"/>
      <c r="BJ104" s="50"/>
      <c r="BK104" s="81"/>
      <c r="BL104" s="81"/>
      <c r="BM104" s="81"/>
      <c r="BN104" s="81"/>
      <c r="BO104" s="81"/>
      <c r="BP104" s="50"/>
      <c r="BQ104" s="81"/>
      <c r="BR104" s="81"/>
      <c r="BS104" s="50"/>
      <c r="BT104" s="81"/>
      <c r="BU104" s="81"/>
      <c r="BV104" s="50"/>
      <c r="BW104" s="81"/>
      <c r="BX104" s="81"/>
      <c r="BY104" s="50"/>
      <c r="BZ104" s="81"/>
      <c r="CA104" s="81"/>
      <c r="CB104" s="50"/>
      <c r="CC104" s="81"/>
      <c r="CD104" s="81"/>
      <c r="CE104" s="50"/>
      <c r="CF104" s="81"/>
      <c r="CG104" s="14"/>
      <c r="CH104" s="50"/>
      <c r="CI104" s="81"/>
      <c r="CJ104" s="14"/>
      <c r="CK104" s="50"/>
      <c r="CL104" s="81"/>
      <c r="CM104" s="14"/>
      <c r="CN104" s="50"/>
      <c r="CO104" s="81"/>
      <c r="CP104" s="14"/>
      <c r="CQ104" s="50"/>
      <c r="CR104" s="81"/>
      <c r="CS104" s="14"/>
      <c r="CT104" s="50"/>
      <c r="CU104" s="81"/>
      <c r="CV104" s="14"/>
      <c r="CW104" s="50"/>
      <c r="CX104" s="81"/>
      <c r="CY104" s="14"/>
      <c r="CZ104" s="50"/>
      <c r="DA104" s="81"/>
      <c r="DB104" s="14"/>
      <c r="DC104" s="50"/>
      <c r="DD104" s="81"/>
      <c r="DE104" s="14"/>
      <c r="DF104" s="50"/>
      <c r="DG104" s="81"/>
      <c r="DH104" s="14"/>
      <c r="DI104" s="50"/>
      <c r="DJ104" s="81"/>
      <c r="DK104" s="14"/>
      <c r="DL104" s="50"/>
      <c r="DM104" s="81"/>
      <c r="DN104" s="14"/>
      <c r="DO104" s="50"/>
      <c r="DP104" s="81"/>
      <c r="DQ104" s="14"/>
      <c r="DR104" s="50"/>
      <c r="DS104" s="81"/>
      <c r="DT104" s="14"/>
      <c r="DU104" s="50"/>
      <c r="DV104" s="81"/>
      <c r="DW104" s="14"/>
      <c r="DX104" s="50"/>
      <c r="DY104" s="81"/>
      <c r="DZ104" s="14"/>
    </row>
    <row r="105" spans="1:130" s="12" customFormat="1" ht="15.75" x14ac:dyDescent="0.25">
      <c r="A105" s="60" t="s">
        <v>455</v>
      </c>
      <c r="B105" s="14">
        <f t="shared" si="164"/>
        <v>202.9</v>
      </c>
      <c r="C105" s="14">
        <f t="shared" si="165"/>
        <v>0</v>
      </c>
      <c r="D105" s="50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50"/>
      <c r="AD105" s="50"/>
      <c r="AE105" s="50"/>
      <c r="AF105" s="81"/>
      <c r="AG105" s="81"/>
      <c r="AH105" s="81"/>
      <c r="AI105" s="81"/>
      <c r="AJ105" s="81"/>
      <c r="AK105" s="15"/>
      <c r="AL105" s="81"/>
      <c r="AM105" s="81"/>
      <c r="AN105" s="81"/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50">
        <v>202.9</v>
      </c>
      <c r="BH105" s="81"/>
      <c r="BI105" s="81"/>
      <c r="BJ105" s="50"/>
      <c r="BK105" s="81"/>
      <c r="BL105" s="81"/>
      <c r="BM105" s="81"/>
      <c r="BN105" s="81"/>
      <c r="BO105" s="81"/>
      <c r="BP105" s="50"/>
      <c r="BQ105" s="81"/>
      <c r="BR105" s="81"/>
      <c r="BS105" s="50"/>
      <c r="BT105" s="81"/>
      <c r="BU105" s="81"/>
      <c r="BV105" s="50"/>
      <c r="BW105" s="81"/>
      <c r="BX105" s="81"/>
      <c r="BY105" s="50"/>
      <c r="BZ105" s="81"/>
      <c r="CA105" s="81"/>
      <c r="CB105" s="50"/>
      <c r="CC105" s="81"/>
      <c r="CD105" s="81"/>
      <c r="CE105" s="50"/>
      <c r="CF105" s="81"/>
      <c r="CG105" s="14"/>
      <c r="CH105" s="50"/>
      <c r="CI105" s="81"/>
      <c r="CJ105" s="14"/>
      <c r="CK105" s="50"/>
      <c r="CL105" s="81"/>
      <c r="CM105" s="14"/>
      <c r="CN105" s="50"/>
      <c r="CO105" s="81"/>
      <c r="CP105" s="14"/>
      <c r="CQ105" s="50"/>
      <c r="CR105" s="81"/>
      <c r="CS105" s="14"/>
      <c r="CT105" s="50"/>
      <c r="CU105" s="81"/>
      <c r="CV105" s="14"/>
      <c r="CW105" s="50"/>
      <c r="CX105" s="81"/>
      <c r="CY105" s="14"/>
      <c r="CZ105" s="50"/>
      <c r="DA105" s="81"/>
      <c r="DB105" s="14"/>
      <c r="DC105" s="50"/>
      <c r="DD105" s="81"/>
      <c r="DE105" s="14"/>
      <c r="DF105" s="50"/>
      <c r="DG105" s="81"/>
      <c r="DH105" s="14"/>
      <c r="DI105" s="50"/>
      <c r="DJ105" s="81"/>
      <c r="DK105" s="14"/>
      <c r="DL105" s="50"/>
      <c r="DM105" s="81"/>
      <c r="DN105" s="14"/>
      <c r="DO105" s="50"/>
      <c r="DP105" s="81"/>
      <c r="DQ105" s="14"/>
      <c r="DR105" s="50"/>
      <c r="DS105" s="81"/>
      <c r="DT105" s="14"/>
      <c r="DU105" s="50"/>
      <c r="DV105" s="81"/>
      <c r="DW105" s="14"/>
      <c r="DX105" s="50"/>
      <c r="DY105" s="81"/>
      <c r="DZ105" s="14"/>
    </row>
    <row r="106" spans="1:130" s="12" customFormat="1" ht="15.75" x14ac:dyDescent="0.25">
      <c r="A106" s="60" t="s">
        <v>537</v>
      </c>
      <c r="B106" s="14">
        <f t="shared" si="164"/>
        <v>176.2</v>
      </c>
      <c r="C106" s="14">
        <f t="shared" si="165"/>
        <v>0</v>
      </c>
      <c r="D106" s="50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50"/>
      <c r="AD106" s="50"/>
      <c r="AE106" s="50"/>
      <c r="AF106" s="81"/>
      <c r="AG106" s="81"/>
      <c r="AH106" s="81"/>
      <c r="AI106" s="81"/>
      <c r="AJ106" s="81"/>
      <c r="AK106" s="15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50">
        <v>176.2</v>
      </c>
      <c r="BH106" s="81"/>
      <c r="BI106" s="81"/>
      <c r="BJ106" s="50"/>
      <c r="BK106" s="81"/>
      <c r="BL106" s="81"/>
      <c r="BM106" s="81"/>
      <c r="BN106" s="81"/>
      <c r="BO106" s="81"/>
      <c r="BP106" s="50"/>
      <c r="BQ106" s="81"/>
      <c r="BR106" s="81"/>
      <c r="BS106" s="50"/>
      <c r="BT106" s="81"/>
      <c r="BU106" s="81"/>
      <c r="BV106" s="50"/>
      <c r="BW106" s="81"/>
      <c r="BX106" s="81"/>
      <c r="BY106" s="50"/>
      <c r="BZ106" s="81"/>
      <c r="CA106" s="81"/>
      <c r="CB106" s="50"/>
      <c r="CC106" s="81"/>
      <c r="CD106" s="81"/>
      <c r="CE106" s="50"/>
      <c r="CF106" s="81"/>
      <c r="CG106" s="14"/>
      <c r="CH106" s="50"/>
      <c r="CI106" s="81"/>
      <c r="CJ106" s="14"/>
      <c r="CK106" s="50"/>
      <c r="CL106" s="81"/>
      <c r="CM106" s="14"/>
      <c r="CN106" s="50"/>
      <c r="CO106" s="81"/>
      <c r="CP106" s="14"/>
      <c r="CQ106" s="50"/>
      <c r="CR106" s="81"/>
      <c r="CS106" s="14"/>
      <c r="CT106" s="50"/>
      <c r="CU106" s="81"/>
      <c r="CV106" s="14"/>
      <c r="CW106" s="50"/>
      <c r="CX106" s="81"/>
      <c r="CY106" s="14"/>
      <c r="CZ106" s="50"/>
      <c r="DA106" s="81"/>
      <c r="DB106" s="14"/>
      <c r="DC106" s="50"/>
      <c r="DD106" s="81"/>
      <c r="DE106" s="14"/>
      <c r="DF106" s="50"/>
      <c r="DG106" s="81"/>
      <c r="DH106" s="14"/>
      <c r="DI106" s="50"/>
      <c r="DJ106" s="81"/>
      <c r="DK106" s="14"/>
      <c r="DL106" s="50"/>
      <c r="DM106" s="81"/>
      <c r="DN106" s="14"/>
      <c r="DO106" s="50"/>
      <c r="DP106" s="81"/>
      <c r="DQ106" s="14"/>
      <c r="DR106" s="50"/>
      <c r="DS106" s="81"/>
      <c r="DT106" s="14"/>
      <c r="DU106" s="50"/>
      <c r="DV106" s="81"/>
      <c r="DW106" s="14"/>
      <c r="DX106" s="50"/>
      <c r="DY106" s="81"/>
      <c r="DZ106" s="14"/>
    </row>
    <row r="107" spans="1:130" s="28" customFormat="1" ht="31.5" x14ac:dyDescent="0.25">
      <c r="A107" s="152" t="s">
        <v>354</v>
      </c>
      <c r="B107" s="82">
        <f t="shared" si="164"/>
        <v>6947</v>
      </c>
      <c r="C107" s="82">
        <f t="shared" si="165"/>
        <v>3684.2</v>
      </c>
      <c r="D107" s="84">
        <f t="shared" si="82"/>
        <v>53.032963869296104</v>
      </c>
      <c r="E107" s="81">
        <f>E108+E109+E111+E113</f>
        <v>0</v>
      </c>
      <c r="F107" s="81">
        <f t="shared" ref="F107:AY107" si="183">F108+F109+F111+F113</f>
        <v>0</v>
      </c>
      <c r="G107" s="81">
        <f t="shared" si="183"/>
        <v>0</v>
      </c>
      <c r="H107" s="81">
        <f t="shared" si="183"/>
        <v>0</v>
      </c>
      <c r="I107" s="81">
        <f t="shared" si="183"/>
        <v>0</v>
      </c>
      <c r="J107" s="81">
        <f t="shared" si="183"/>
        <v>0</v>
      </c>
      <c r="K107" s="81">
        <f t="shared" si="183"/>
        <v>0</v>
      </c>
      <c r="L107" s="81">
        <f t="shared" si="183"/>
        <v>0</v>
      </c>
      <c r="M107" s="84"/>
      <c r="N107" s="81">
        <f t="shared" si="183"/>
        <v>0</v>
      </c>
      <c r="O107" s="81">
        <f t="shared" si="183"/>
        <v>0</v>
      </c>
      <c r="P107" s="81">
        <f t="shared" si="183"/>
        <v>0</v>
      </c>
      <c r="Q107" s="81">
        <f t="shared" si="183"/>
        <v>0</v>
      </c>
      <c r="R107" s="81">
        <f t="shared" si="183"/>
        <v>0</v>
      </c>
      <c r="S107" s="81">
        <f t="shared" si="183"/>
        <v>0</v>
      </c>
      <c r="T107" s="81">
        <f t="shared" si="183"/>
        <v>0</v>
      </c>
      <c r="U107" s="81">
        <f t="shared" si="183"/>
        <v>0</v>
      </c>
      <c r="V107" s="81">
        <f t="shared" si="183"/>
        <v>0</v>
      </c>
      <c r="W107" s="81">
        <f t="shared" si="183"/>
        <v>0</v>
      </c>
      <c r="X107" s="81">
        <f t="shared" si="183"/>
        <v>0</v>
      </c>
      <c r="Y107" s="81">
        <f t="shared" si="183"/>
        <v>0</v>
      </c>
      <c r="Z107" s="81">
        <f t="shared" si="183"/>
        <v>378.2</v>
      </c>
      <c r="AA107" s="81">
        <f t="shared" si="183"/>
        <v>378.2</v>
      </c>
      <c r="AB107" s="82">
        <f t="shared" si="104"/>
        <v>100</v>
      </c>
      <c r="AC107" s="81">
        <f t="shared" si="183"/>
        <v>0</v>
      </c>
      <c r="AD107" s="81">
        <f t="shared" si="183"/>
        <v>0</v>
      </c>
      <c r="AE107" s="82"/>
      <c r="AF107" s="81">
        <f t="shared" si="183"/>
        <v>0</v>
      </c>
      <c r="AG107" s="81">
        <f t="shared" si="183"/>
        <v>0</v>
      </c>
      <c r="AH107" s="81">
        <f t="shared" si="183"/>
        <v>0</v>
      </c>
      <c r="AI107" s="81">
        <f>SUM(AI108:AI115)</f>
        <v>280</v>
      </c>
      <c r="AJ107" s="81">
        <f t="shared" ref="AJ107:AM107" si="184">SUM(AJ108:AJ115)</f>
        <v>280</v>
      </c>
      <c r="AK107" s="84">
        <f t="shared" si="173"/>
        <v>100</v>
      </c>
      <c r="AL107" s="81">
        <f t="shared" si="184"/>
        <v>1093</v>
      </c>
      <c r="AM107" s="81">
        <f t="shared" si="184"/>
        <v>1093</v>
      </c>
      <c r="AN107" s="81">
        <f>AM107/AL107*100</f>
        <v>100</v>
      </c>
      <c r="AO107" s="81">
        <f t="shared" si="183"/>
        <v>1200</v>
      </c>
      <c r="AP107" s="81">
        <f t="shared" si="183"/>
        <v>360</v>
      </c>
      <c r="AQ107" s="81">
        <f>AP107/AO107*100</f>
        <v>30</v>
      </c>
      <c r="AR107" s="81">
        <f t="shared" si="183"/>
        <v>0</v>
      </c>
      <c r="AS107" s="81">
        <f t="shared" si="183"/>
        <v>0</v>
      </c>
      <c r="AT107" s="81">
        <f t="shared" si="183"/>
        <v>0</v>
      </c>
      <c r="AU107" s="81">
        <f t="shared" si="183"/>
        <v>0</v>
      </c>
      <c r="AV107" s="81">
        <f t="shared" si="183"/>
        <v>0</v>
      </c>
      <c r="AW107" s="81">
        <f t="shared" si="183"/>
        <v>0</v>
      </c>
      <c r="AX107" s="81">
        <f t="shared" si="183"/>
        <v>0</v>
      </c>
      <c r="AY107" s="81">
        <f t="shared" si="183"/>
        <v>0</v>
      </c>
      <c r="AZ107" s="81">
        <f t="shared" ref="AZ107:BF107" si="185">AZ108+AZ109+AZ111+AZ113</f>
        <v>0</v>
      </c>
      <c r="BA107" s="81">
        <f t="shared" si="185"/>
        <v>0</v>
      </c>
      <c r="BB107" s="81">
        <f t="shared" si="185"/>
        <v>0</v>
      </c>
      <c r="BC107" s="81">
        <f t="shared" si="185"/>
        <v>0</v>
      </c>
      <c r="BD107" s="81">
        <f t="shared" si="185"/>
        <v>0</v>
      </c>
      <c r="BE107" s="81">
        <f t="shared" si="185"/>
        <v>0</v>
      </c>
      <c r="BF107" s="81">
        <f t="shared" si="185"/>
        <v>0</v>
      </c>
      <c r="BG107" s="81">
        <f>SUM(BG108:BG115)</f>
        <v>2422.8000000000002</v>
      </c>
      <c r="BH107" s="81">
        <f>SUM(BH108:BH115)</f>
        <v>0</v>
      </c>
      <c r="BI107" s="82">
        <f t="shared" ref="BI107:BI108" si="186">BH107/BG107*100</f>
        <v>0</v>
      </c>
      <c r="BJ107" s="81"/>
      <c r="BK107" s="81">
        <f>SUM(BK108:BK115)</f>
        <v>0</v>
      </c>
      <c r="BL107" s="82"/>
      <c r="BM107" s="81">
        <f t="shared" ref="BM107:BO107" si="187">BM108+BM109+BM111+BM113</f>
        <v>0</v>
      </c>
      <c r="BN107" s="81">
        <f t="shared" si="187"/>
        <v>0</v>
      </c>
      <c r="BO107" s="81">
        <f t="shared" si="187"/>
        <v>0</v>
      </c>
      <c r="BP107" s="81">
        <f>SUM(BP108:BP115)</f>
        <v>1373</v>
      </c>
      <c r="BQ107" s="81">
        <f>SUM(BQ108:BQ115)</f>
        <v>1373</v>
      </c>
      <c r="BR107" s="82">
        <f t="shared" ref="BR107:BR108" si="188">BQ107/BP107*100</f>
        <v>100</v>
      </c>
      <c r="BS107" s="81">
        <f>SUM(BS108:BS115)</f>
        <v>0</v>
      </c>
      <c r="BT107" s="81">
        <f>SUM(BT108:BT115)</f>
        <v>0</v>
      </c>
      <c r="BU107" s="82"/>
      <c r="BV107" s="81">
        <f>SUM(BV108:BV115)</f>
        <v>0</v>
      </c>
      <c r="BW107" s="81">
        <f>SUM(BW108:BW115)</f>
        <v>0</v>
      </c>
      <c r="BX107" s="82"/>
      <c r="BY107" s="81">
        <f>SUM(BY108:BY115)</f>
        <v>0</v>
      </c>
      <c r="BZ107" s="81">
        <f>SUM(BZ108:BZ115)</f>
        <v>0</v>
      </c>
      <c r="CA107" s="82"/>
      <c r="CB107" s="81">
        <f>SUM(CB108:CB115)</f>
        <v>0</v>
      </c>
      <c r="CC107" s="81">
        <f>SUM(CC108:CC115)</f>
        <v>0</v>
      </c>
      <c r="CD107" s="82"/>
      <c r="CE107" s="81">
        <f>SUM(CE108:CE115)</f>
        <v>200</v>
      </c>
      <c r="CF107" s="81">
        <f>SUM(CF108:CF115)</f>
        <v>200</v>
      </c>
      <c r="CG107" s="82">
        <f t="shared" si="172"/>
        <v>100</v>
      </c>
      <c r="CH107" s="81">
        <f>SUM(CH108:CH115)</f>
        <v>0</v>
      </c>
      <c r="CI107" s="81">
        <f>SUM(CI108:CI115)</f>
        <v>0</v>
      </c>
      <c r="CJ107" s="82"/>
      <c r="CK107" s="81">
        <f>SUM(CK108:CK115)</f>
        <v>0</v>
      </c>
      <c r="CL107" s="81">
        <f>SUM(CL108:CL115)</f>
        <v>0</v>
      </c>
      <c r="CM107" s="82"/>
      <c r="CN107" s="81">
        <f>SUM(CN108:CN115)</f>
        <v>0</v>
      </c>
      <c r="CO107" s="81">
        <f>SUM(CO108:CO115)</f>
        <v>0</v>
      </c>
      <c r="CP107" s="82"/>
      <c r="CQ107" s="81">
        <f>SUM(CQ108:CQ115)</f>
        <v>0</v>
      </c>
      <c r="CR107" s="81">
        <f>SUM(CR108:CR115)</f>
        <v>0</v>
      </c>
      <c r="CS107" s="82"/>
      <c r="CT107" s="81">
        <f>SUM(CT108:CT115)</f>
        <v>0</v>
      </c>
      <c r="CU107" s="81">
        <f>SUM(CU108:CU115)</f>
        <v>0</v>
      </c>
      <c r="CV107" s="82"/>
      <c r="CW107" s="81">
        <f>SUM(CW108:CW115)</f>
        <v>0</v>
      </c>
      <c r="CX107" s="81">
        <f>SUM(CX108:CX115)</f>
        <v>0</v>
      </c>
      <c r="CY107" s="82"/>
      <c r="CZ107" s="81">
        <f>SUM(CZ108:CZ115)</f>
        <v>0</v>
      </c>
      <c r="DA107" s="81">
        <f>SUM(DA108:DA115)</f>
        <v>0</v>
      </c>
      <c r="DB107" s="82"/>
      <c r="DC107" s="81">
        <f>SUM(DC108:DC115)</f>
        <v>0</v>
      </c>
      <c r="DD107" s="81">
        <f>SUM(DD108:DD115)</f>
        <v>0</v>
      </c>
      <c r="DE107" s="82"/>
      <c r="DF107" s="81">
        <f>SUM(DF108:DF115)</f>
        <v>0</v>
      </c>
      <c r="DG107" s="81">
        <f>SUM(DG108:DG115)</f>
        <v>0</v>
      </c>
      <c r="DH107" s="82"/>
      <c r="DI107" s="81">
        <f>SUM(DI108:DI115)</f>
        <v>0</v>
      </c>
      <c r="DJ107" s="81">
        <f>SUM(DJ108:DJ115)</f>
        <v>0</v>
      </c>
      <c r="DK107" s="82"/>
      <c r="DL107" s="81">
        <f>SUM(DL108:DL115)</f>
        <v>0</v>
      </c>
      <c r="DM107" s="81">
        <f>SUM(DM108:DM115)</f>
        <v>0</v>
      </c>
      <c r="DN107" s="82"/>
      <c r="DO107" s="81">
        <f>SUM(DO108:DO115)</f>
        <v>0</v>
      </c>
      <c r="DP107" s="81">
        <f>SUM(DP108:DP115)</f>
        <v>0</v>
      </c>
      <c r="DQ107" s="82"/>
      <c r="DR107" s="81">
        <f>SUM(DR108:DR115)</f>
        <v>0</v>
      </c>
      <c r="DS107" s="81">
        <f>SUM(DS108:DS115)</f>
        <v>0</v>
      </c>
      <c r="DT107" s="82"/>
      <c r="DU107" s="81">
        <f>SUM(DU108:DU115)</f>
        <v>0</v>
      </c>
      <c r="DV107" s="81">
        <f>SUM(DV108:DV115)</f>
        <v>0</v>
      </c>
      <c r="DW107" s="82"/>
      <c r="DX107" s="81">
        <f>SUM(DX108:DX115)</f>
        <v>0</v>
      </c>
      <c r="DY107" s="81">
        <f>SUM(DY108:DY115)</f>
        <v>0</v>
      </c>
      <c r="DZ107" s="82"/>
    </row>
    <row r="108" spans="1:130" s="12" customFormat="1" ht="31.5" x14ac:dyDescent="0.25">
      <c r="A108" s="60" t="s">
        <v>353</v>
      </c>
      <c r="B108" s="14">
        <f t="shared" si="164"/>
        <v>6272.4</v>
      </c>
      <c r="C108" s="14">
        <f t="shared" si="165"/>
        <v>3684.2</v>
      </c>
      <c r="D108" s="15">
        <f t="shared" si="82"/>
        <v>58.736687711242908</v>
      </c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4"/>
      <c r="W108" s="15"/>
      <c r="X108" s="15"/>
      <c r="Y108" s="14"/>
      <c r="Z108" s="15">
        <v>378.2</v>
      </c>
      <c r="AA108" s="15">
        <v>378.2</v>
      </c>
      <c r="AB108" s="14">
        <f t="shared" si="104"/>
        <v>100</v>
      </c>
      <c r="AC108" s="15"/>
      <c r="AD108" s="15"/>
      <c r="AE108" s="14"/>
      <c r="AF108" s="15"/>
      <c r="AG108" s="15"/>
      <c r="AH108" s="14"/>
      <c r="AI108" s="15">
        <v>280</v>
      </c>
      <c r="AJ108" s="15">
        <v>280</v>
      </c>
      <c r="AK108" s="15">
        <f t="shared" si="173"/>
        <v>100</v>
      </c>
      <c r="AL108" s="14">
        <v>1093</v>
      </c>
      <c r="AM108" s="14">
        <v>1093</v>
      </c>
      <c r="AN108" s="14">
        <f t="shared" ref="AN108:AN129" si="189">AM108/AL108*100</f>
        <v>100</v>
      </c>
      <c r="AO108" s="15">
        <v>1200</v>
      </c>
      <c r="AP108" s="15">
        <v>360</v>
      </c>
      <c r="AQ108" s="50">
        <f>AP108/AO108*100</f>
        <v>30</v>
      </c>
      <c r="AR108" s="15"/>
      <c r="AS108" s="15"/>
      <c r="AT108" s="14"/>
      <c r="AU108" s="15"/>
      <c r="AV108" s="15"/>
      <c r="AW108" s="14"/>
      <c r="AX108" s="15"/>
      <c r="AY108" s="15"/>
      <c r="AZ108" s="14"/>
      <c r="BA108" s="15"/>
      <c r="BB108" s="15"/>
      <c r="BC108" s="14"/>
      <c r="BD108" s="15"/>
      <c r="BE108" s="15"/>
      <c r="BF108" s="14"/>
      <c r="BG108" s="50">
        <v>1748.2</v>
      </c>
      <c r="BH108" s="15"/>
      <c r="BI108" s="14">
        <f t="shared" si="186"/>
        <v>0</v>
      </c>
      <c r="BJ108" s="50"/>
      <c r="BK108" s="15"/>
      <c r="BL108" s="14"/>
      <c r="BM108" s="15"/>
      <c r="BN108" s="15"/>
      <c r="BO108" s="14"/>
      <c r="BP108" s="15">
        <v>1373</v>
      </c>
      <c r="BQ108" s="15">
        <v>1373</v>
      </c>
      <c r="BR108" s="14">
        <f t="shared" si="188"/>
        <v>100</v>
      </c>
      <c r="BS108" s="15"/>
      <c r="BT108" s="15"/>
      <c r="BU108" s="14"/>
      <c r="BV108" s="15"/>
      <c r="BW108" s="15"/>
      <c r="BX108" s="14"/>
      <c r="BY108" s="15"/>
      <c r="BZ108" s="15"/>
      <c r="CA108" s="14"/>
      <c r="CB108" s="15"/>
      <c r="CC108" s="15"/>
      <c r="CD108" s="14"/>
      <c r="CE108" s="15">
        <v>200</v>
      </c>
      <c r="CF108" s="15">
        <v>200</v>
      </c>
      <c r="CG108" s="14">
        <f t="shared" si="172"/>
        <v>100</v>
      </c>
      <c r="CH108" s="15"/>
      <c r="CI108" s="15"/>
      <c r="CJ108" s="14"/>
      <c r="CK108" s="15"/>
      <c r="CL108" s="15"/>
      <c r="CM108" s="14"/>
      <c r="CN108" s="15"/>
      <c r="CO108" s="15"/>
      <c r="CP108" s="14"/>
      <c r="CQ108" s="15"/>
      <c r="CR108" s="15"/>
      <c r="CS108" s="14"/>
      <c r="CT108" s="15"/>
      <c r="CU108" s="15"/>
      <c r="CV108" s="14"/>
      <c r="CW108" s="15"/>
      <c r="CX108" s="15"/>
      <c r="CY108" s="14"/>
      <c r="CZ108" s="15"/>
      <c r="DA108" s="15"/>
      <c r="DB108" s="14"/>
      <c r="DC108" s="15"/>
      <c r="DD108" s="15"/>
      <c r="DE108" s="14"/>
      <c r="DF108" s="15"/>
      <c r="DG108" s="15"/>
      <c r="DH108" s="14"/>
      <c r="DI108" s="15"/>
      <c r="DJ108" s="15"/>
      <c r="DK108" s="14"/>
      <c r="DL108" s="15"/>
      <c r="DM108" s="15"/>
      <c r="DN108" s="14"/>
      <c r="DO108" s="15"/>
      <c r="DP108" s="15"/>
      <c r="DQ108" s="14"/>
      <c r="DR108" s="15"/>
      <c r="DS108" s="15"/>
      <c r="DT108" s="14"/>
      <c r="DU108" s="15"/>
      <c r="DV108" s="15"/>
      <c r="DW108" s="14"/>
      <c r="DX108" s="15"/>
      <c r="DY108" s="15"/>
      <c r="DZ108" s="14"/>
    </row>
    <row r="109" spans="1:130" s="12" customFormat="1" ht="15.75" x14ac:dyDescent="0.25">
      <c r="A109" s="60" t="s">
        <v>350</v>
      </c>
      <c r="B109" s="14">
        <f t="shared" si="164"/>
        <v>127.4</v>
      </c>
      <c r="C109" s="14">
        <f t="shared" si="165"/>
        <v>0</v>
      </c>
      <c r="D109" s="50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15"/>
      <c r="AB109" s="81"/>
      <c r="AC109" s="50"/>
      <c r="AD109" s="50"/>
      <c r="AE109" s="50"/>
      <c r="AF109" s="81"/>
      <c r="AG109" s="81"/>
      <c r="AH109" s="81"/>
      <c r="AI109" s="81"/>
      <c r="AJ109" s="81"/>
      <c r="AK109" s="15"/>
      <c r="AL109" s="81"/>
      <c r="AM109" s="81"/>
      <c r="AN109" s="81"/>
      <c r="AO109" s="81"/>
      <c r="AP109" s="81"/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50">
        <v>127.4</v>
      </c>
      <c r="BH109" s="15"/>
      <c r="BI109" s="81"/>
      <c r="BJ109" s="50"/>
      <c r="BK109" s="15"/>
      <c r="BL109" s="81"/>
      <c r="BM109" s="81"/>
      <c r="BN109" s="81"/>
      <c r="BO109" s="81"/>
      <c r="BP109" s="50"/>
      <c r="BQ109" s="15"/>
      <c r="BR109" s="81"/>
      <c r="BS109" s="50"/>
      <c r="BT109" s="15"/>
      <c r="BU109" s="81"/>
      <c r="BV109" s="50"/>
      <c r="BW109" s="15"/>
      <c r="BX109" s="81"/>
      <c r="BY109" s="50"/>
      <c r="BZ109" s="15"/>
      <c r="CA109" s="81"/>
      <c r="CB109" s="50"/>
      <c r="CC109" s="15"/>
      <c r="CD109" s="81"/>
      <c r="CE109" s="50"/>
      <c r="CF109" s="15"/>
      <c r="CG109" s="14"/>
      <c r="CH109" s="50"/>
      <c r="CI109" s="15"/>
      <c r="CJ109" s="14"/>
      <c r="CK109" s="50"/>
      <c r="CL109" s="15"/>
      <c r="CM109" s="14"/>
      <c r="CN109" s="50"/>
      <c r="CO109" s="15"/>
      <c r="CP109" s="14"/>
      <c r="CQ109" s="50"/>
      <c r="CR109" s="15"/>
      <c r="CS109" s="14"/>
      <c r="CT109" s="50"/>
      <c r="CU109" s="15"/>
      <c r="CV109" s="14"/>
      <c r="CW109" s="50"/>
      <c r="CX109" s="15"/>
      <c r="CY109" s="14"/>
      <c r="CZ109" s="50"/>
      <c r="DA109" s="15"/>
      <c r="DB109" s="14"/>
      <c r="DC109" s="50"/>
      <c r="DD109" s="15"/>
      <c r="DE109" s="14"/>
      <c r="DF109" s="50"/>
      <c r="DG109" s="15"/>
      <c r="DH109" s="14"/>
      <c r="DI109" s="50"/>
      <c r="DJ109" s="15"/>
      <c r="DK109" s="14"/>
      <c r="DL109" s="50"/>
      <c r="DM109" s="15"/>
      <c r="DN109" s="14"/>
      <c r="DO109" s="50"/>
      <c r="DP109" s="15"/>
      <c r="DQ109" s="14"/>
      <c r="DR109" s="50"/>
      <c r="DS109" s="15"/>
      <c r="DT109" s="14"/>
      <c r="DU109" s="50"/>
      <c r="DV109" s="15"/>
      <c r="DW109" s="14"/>
      <c r="DX109" s="50"/>
      <c r="DY109" s="15"/>
      <c r="DZ109" s="14"/>
    </row>
    <row r="110" spans="1:130" s="12" customFormat="1" ht="15.75" x14ac:dyDescent="0.25">
      <c r="A110" s="60" t="s">
        <v>538</v>
      </c>
      <c r="B110" s="14">
        <f t="shared" si="164"/>
        <v>127.4</v>
      </c>
      <c r="C110" s="14">
        <f t="shared" si="165"/>
        <v>0</v>
      </c>
      <c r="D110" s="50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15"/>
      <c r="AB110" s="81"/>
      <c r="AC110" s="50"/>
      <c r="AD110" s="50"/>
      <c r="AE110" s="50"/>
      <c r="AF110" s="81"/>
      <c r="AG110" s="81"/>
      <c r="AH110" s="81"/>
      <c r="AI110" s="81"/>
      <c r="AJ110" s="81"/>
      <c r="AK110" s="15"/>
      <c r="AL110" s="81"/>
      <c r="AM110" s="81"/>
      <c r="AN110" s="81"/>
      <c r="AO110" s="81"/>
      <c r="AP110" s="81"/>
      <c r="AQ110" s="81"/>
      <c r="AR110" s="81"/>
      <c r="AS110" s="81"/>
      <c r="AT110" s="81"/>
      <c r="AU110" s="81"/>
      <c r="AV110" s="81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50">
        <v>127.4</v>
      </c>
      <c r="BH110" s="15"/>
      <c r="BI110" s="81"/>
      <c r="BJ110" s="50"/>
      <c r="BK110" s="15"/>
      <c r="BL110" s="81"/>
      <c r="BM110" s="81"/>
      <c r="BN110" s="81"/>
      <c r="BO110" s="81"/>
      <c r="BP110" s="50"/>
      <c r="BQ110" s="15"/>
      <c r="BR110" s="81"/>
      <c r="BS110" s="50"/>
      <c r="BT110" s="15"/>
      <c r="BU110" s="81"/>
      <c r="BV110" s="50"/>
      <c r="BW110" s="15"/>
      <c r="BX110" s="81"/>
      <c r="BY110" s="50"/>
      <c r="BZ110" s="15"/>
      <c r="CA110" s="81"/>
      <c r="CB110" s="50"/>
      <c r="CC110" s="15"/>
      <c r="CD110" s="81"/>
      <c r="CE110" s="50"/>
      <c r="CF110" s="15"/>
      <c r="CG110" s="14"/>
      <c r="CH110" s="50"/>
      <c r="CI110" s="15"/>
      <c r="CJ110" s="14"/>
      <c r="CK110" s="50"/>
      <c r="CL110" s="15"/>
      <c r="CM110" s="14"/>
      <c r="CN110" s="50"/>
      <c r="CO110" s="15"/>
      <c r="CP110" s="14"/>
      <c r="CQ110" s="50"/>
      <c r="CR110" s="15"/>
      <c r="CS110" s="14"/>
      <c r="CT110" s="50"/>
      <c r="CU110" s="15"/>
      <c r="CV110" s="14"/>
      <c r="CW110" s="50"/>
      <c r="CX110" s="15"/>
      <c r="CY110" s="14"/>
      <c r="CZ110" s="50"/>
      <c r="DA110" s="15"/>
      <c r="DB110" s="14"/>
      <c r="DC110" s="50"/>
      <c r="DD110" s="15"/>
      <c r="DE110" s="14"/>
      <c r="DF110" s="50"/>
      <c r="DG110" s="15"/>
      <c r="DH110" s="14"/>
      <c r="DI110" s="50"/>
      <c r="DJ110" s="15"/>
      <c r="DK110" s="14"/>
      <c r="DL110" s="50"/>
      <c r="DM110" s="15"/>
      <c r="DN110" s="14"/>
      <c r="DO110" s="50"/>
      <c r="DP110" s="15"/>
      <c r="DQ110" s="14"/>
      <c r="DR110" s="50"/>
      <c r="DS110" s="15"/>
      <c r="DT110" s="14"/>
      <c r="DU110" s="50"/>
      <c r="DV110" s="15"/>
      <c r="DW110" s="14"/>
      <c r="DX110" s="50"/>
      <c r="DY110" s="15"/>
      <c r="DZ110" s="14"/>
    </row>
    <row r="111" spans="1:130" s="12" customFormat="1" ht="15.75" x14ac:dyDescent="0.25">
      <c r="A111" s="60" t="s">
        <v>351</v>
      </c>
      <c r="B111" s="14">
        <f t="shared" si="164"/>
        <v>82.5</v>
      </c>
      <c r="C111" s="14">
        <f t="shared" si="165"/>
        <v>0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5"/>
      <c r="AB111" s="183"/>
      <c r="AC111" s="183"/>
      <c r="AD111" s="183"/>
      <c r="AE111" s="183"/>
      <c r="AF111" s="183"/>
      <c r="AG111" s="183"/>
      <c r="AH111" s="183"/>
      <c r="AI111" s="183"/>
      <c r="AJ111" s="183"/>
      <c r="AK111" s="15"/>
      <c r="AL111" s="183"/>
      <c r="AM111" s="183"/>
      <c r="AN111" s="81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50">
        <v>82.5</v>
      </c>
      <c r="BH111" s="15"/>
      <c r="BI111" s="183"/>
      <c r="BJ111" s="50"/>
      <c r="BK111" s="15"/>
      <c r="BL111" s="183"/>
      <c r="BM111" s="183"/>
      <c r="BN111" s="183"/>
      <c r="BO111" s="183"/>
      <c r="BP111" s="50"/>
      <c r="BQ111" s="15"/>
      <c r="BR111" s="183"/>
      <c r="BS111" s="50"/>
      <c r="BT111" s="15"/>
      <c r="BU111" s="183"/>
      <c r="BV111" s="50"/>
      <c r="BW111" s="15"/>
      <c r="BX111" s="183"/>
      <c r="BY111" s="50"/>
      <c r="BZ111" s="15"/>
      <c r="CA111" s="183"/>
      <c r="CB111" s="50"/>
      <c r="CC111" s="15"/>
      <c r="CD111" s="183"/>
      <c r="CE111" s="50"/>
      <c r="CF111" s="15"/>
      <c r="CG111" s="14"/>
      <c r="CH111" s="50"/>
      <c r="CI111" s="15"/>
      <c r="CJ111" s="14"/>
      <c r="CK111" s="50"/>
      <c r="CL111" s="15"/>
      <c r="CM111" s="14"/>
      <c r="CN111" s="50"/>
      <c r="CO111" s="15"/>
      <c r="CP111" s="14"/>
      <c r="CQ111" s="50"/>
      <c r="CR111" s="15"/>
      <c r="CS111" s="14"/>
      <c r="CT111" s="50"/>
      <c r="CU111" s="15"/>
      <c r="CV111" s="14"/>
      <c r="CW111" s="50"/>
      <c r="CX111" s="15"/>
      <c r="CY111" s="14"/>
      <c r="CZ111" s="50"/>
      <c r="DA111" s="15"/>
      <c r="DB111" s="14"/>
      <c r="DC111" s="50"/>
      <c r="DD111" s="15"/>
      <c r="DE111" s="14"/>
      <c r="DF111" s="50"/>
      <c r="DG111" s="15"/>
      <c r="DH111" s="14"/>
      <c r="DI111" s="50"/>
      <c r="DJ111" s="15"/>
      <c r="DK111" s="14"/>
      <c r="DL111" s="50"/>
      <c r="DM111" s="15"/>
      <c r="DN111" s="14"/>
      <c r="DO111" s="50"/>
      <c r="DP111" s="15"/>
      <c r="DQ111" s="14"/>
      <c r="DR111" s="50"/>
      <c r="DS111" s="15"/>
      <c r="DT111" s="14"/>
      <c r="DU111" s="50"/>
      <c r="DV111" s="15"/>
      <c r="DW111" s="14"/>
      <c r="DX111" s="50"/>
      <c r="DY111" s="15"/>
      <c r="DZ111" s="14"/>
    </row>
    <row r="112" spans="1:130" s="12" customFormat="1" ht="15.75" x14ac:dyDescent="0.25">
      <c r="A112" s="60" t="s">
        <v>611</v>
      </c>
      <c r="B112" s="14">
        <f t="shared" si="164"/>
        <v>127.4</v>
      </c>
      <c r="C112" s="14">
        <f t="shared" si="165"/>
        <v>0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5"/>
      <c r="AB112" s="183"/>
      <c r="AC112" s="183"/>
      <c r="AD112" s="183"/>
      <c r="AE112" s="183"/>
      <c r="AF112" s="183"/>
      <c r="AG112" s="183"/>
      <c r="AH112" s="183"/>
      <c r="AI112" s="183"/>
      <c r="AJ112" s="183"/>
      <c r="AK112" s="15"/>
      <c r="AL112" s="183"/>
      <c r="AM112" s="183"/>
      <c r="AN112" s="81"/>
      <c r="AO112" s="183"/>
      <c r="AP112" s="183"/>
      <c r="AQ112" s="183"/>
      <c r="AR112" s="183"/>
      <c r="AS112" s="183"/>
      <c r="AT112" s="183"/>
      <c r="AU112" s="183"/>
      <c r="AV112" s="183"/>
      <c r="AW112" s="183"/>
      <c r="AX112" s="183"/>
      <c r="AY112" s="183"/>
      <c r="AZ112" s="183"/>
      <c r="BA112" s="183"/>
      <c r="BB112" s="183"/>
      <c r="BC112" s="183"/>
      <c r="BD112" s="183"/>
      <c r="BE112" s="183"/>
      <c r="BF112" s="183"/>
      <c r="BG112" s="50">
        <v>127.4</v>
      </c>
      <c r="BH112" s="15"/>
      <c r="BI112" s="183"/>
      <c r="BJ112" s="50"/>
      <c r="BK112" s="15"/>
      <c r="BL112" s="183"/>
      <c r="BM112" s="183"/>
      <c r="BN112" s="183"/>
      <c r="BO112" s="183"/>
      <c r="BP112" s="50"/>
      <c r="BQ112" s="15"/>
      <c r="BR112" s="183"/>
      <c r="BS112" s="50"/>
      <c r="BT112" s="15"/>
      <c r="BU112" s="183"/>
      <c r="BV112" s="50"/>
      <c r="BW112" s="15"/>
      <c r="BX112" s="183"/>
      <c r="BY112" s="50"/>
      <c r="BZ112" s="15"/>
      <c r="CA112" s="183"/>
      <c r="CB112" s="50"/>
      <c r="CC112" s="15"/>
      <c r="CD112" s="183"/>
      <c r="CE112" s="50"/>
      <c r="CF112" s="15"/>
      <c r="CG112" s="14"/>
      <c r="CH112" s="50"/>
      <c r="CI112" s="15"/>
      <c r="CJ112" s="14"/>
      <c r="CK112" s="50"/>
      <c r="CL112" s="15"/>
      <c r="CM112" s="14"/>
      <c r="CN112" s="50"/>
      <c r="CO112" s="15"/>
      <c r="CP112" s="14"/>
      <c r="CQ112" s="50"/>
      <c r="CR112" s="15"/>
      <c r="CS112" s="14"/>
      <c r="CT112" s="50"/>
      <c r="CU112" s="15"/>
      <c r="CV112" s="14"/>
      <c r="CW112" s="50"/>
      <c r="CX112" s="15"/>
      <c r="CY112" s="14"/>
      <c r="CZ112" s="50"/>
      <c r="DA112" s="15"/>
      <c r="DB112" s="14"/>
      <c r="DC112" s="50"/>
      <c r="DD112" s="15"/>
      <c r="DE112" s="14"/>
      <c r="DF112" s="50"/>
      <c r="DG112" s="15"/>
      <c r="DH112" s="14"/>
      <c r="DI112" s="50"/>
      <c r="DJ112" s="15"/>
      <c r="DK112" s="14"/>
      <c r="DL112" s="50"/>
      <c r="DM112" s="15"/>
      <c r="DN112" s="14"/>
      <c r="DO112" s="50"/>
      <c r="DP112" s="15"/>
      <c r="DQ112" s="14"/>
      <c r="DR112" s="50"/>
      <c r="DS112" s="15"/>
      <c r="DT112" s="14"/>
      <c r="DU112" s="50"/>
      <c r="DV112" s="15"/>
      <c r="DW112" s="14"/>
      <c r="DX112" s="50"/>
      <c r="DY112" s="15"/>
      <c r="DZ112" s="14"/>
    </row>
    <row r="113" spans="1:130" s="12" customFormat="1" ht="15.75" x14ac:dyDescent="0.25">
      <c r="A113" s="60" t="s">
        <v>352</v>
      </c>
      <c r="B113" s="14">
        <f t="shared" si="164"/>
        <v>0</v>
      </c>
      <c r="C113" s="14">
        <f t="shared" si="165"/>
        <v>0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5"/>
      <c r="AB113" s="183"/>
      <c r="AC113" s="183"/>
      <c r="AD113" s="183"/>
      <c r="AE113" s="183"/>
      <c r="AF113" s="183"/>
      <c r="AG113" s="183"/>
      <c r="AH113" s="183"/>
      <c r="AI113" s="183"/>
      <c r="AJ113" s="183"/>
      <c r="AK113" s="15"/>
      <c r="AL113" s="183"/>
      <c r="AM113" s="183"/>
      <c r="AN113" s="81"/>
      <c r="AO113" s="183"/>
      <c r="AP113" s="183"/>
      <c r="AQ113" s="183"/>
      <c r="AR113" s="183"/>
      <c r="AS113" s="183"/>
      <c r="AT113" s="183"/>
      <c r="AU113" s="183"/>
      <c r="AV113" s="183"/>
      <c r="AW113" s="183"/>
      <c r="AX113" s="183"/>
      <c r="AY113" s="183"/>
      <c r="AZ113" s="183"/>
      <c r="BA113" s="183"/>
      <c r="BB113" s="183"/>
      <c r="BC113" s="183"/>
      <c r="BD113" s="183"/>
      <c r="BE113" s="183"/>
      <c r="BF113" s="183"/>
      <c r="BG113" s="50"/>
      <c r="BH113" s="15"/>
      <c r="BI113" s="183"/>
      <c r="BJ113" s="50"/>
      <c r="BK113" s="15"/>
      <c r="BL113" s="183"/>
      <c r="BM113" s="183"/>
      <c r="BN113" s="183"/>
      <c r="BO113" s="183"/>
      <c r="BP113" s="50"/>
      <c r="BQ113" s="15"/>
      <c r="BR113" s="183"/>
      <c r="BS113" s="50"/>
      <c r="BT113" s="15"/>
      <c r="BU113" s="183"/>
      <c r="BV113" s="50"/>
      <c r="BW113" s="15"/>
      <c r="BX113" s="183"/>
      <c r="BY113" s="50"/>
      <c r="BZ113" s="15"/>
      <c r="CA113" s="183"/>
      <c r="CB113" s="50"/>
      <c r="CC113" s="15"/>
      <c r="CD113" s="183"/>
      <c r="CE113" s="50"/>
      <c r="CF113" s="15"/>
      <c r="CG113" s="14"/>
      <c r="CH113" s="50"/>
      <c r="CI113" s="15"/>
      <c r="CJ113" s="14"/>
      <c r="CK113" s="50"/>
      <c r="CL113" s="15"/>
      <c r="CM113" s="14"/>
      <c r="CN113" s="50"/>
      <c r="CO113" s="15"/>
      <c r="CP113" s="14"/>
      <c r="CQ113" s="50"/>
      <c r="CR113" s="15"/>
      <c r="CS113" s="14"/>
      <c r="CT113" s="50"/>
      <c r="CU113" s="15"/>
      <c r="CV113" s="14"/>
      <c r="CW113" s="50"/>
      <c r="CX113" s="15"/>
      <c r="CY113" s="14"/>
      <c r="CZ113" s="50"/>
      <c r="DA113" s="15"/>
      <c r="DB113" s="14"/>
      <c r="DC113" s="50"/>
      <c r="DD113" s="15"/>
      <c r="DE113" s="14"/>
      <c r="DF113" s="50"/>
      <c r="DG113" s="15"/>
      <c r="DH113" s="14"/>
      <c r="DI113" s="50"/>
      <c r="DJ113" s="15"/>
      <c r="DK113" s="14"/>
      <c r="DL113" s="50"/>
      <c r="DM113" s="15"/>
      <c r="DN113" s="14"/>
      <c r="DO113" s="50"/>
      <c r="DP113" s="15"/>
      <c r="DQ113" s="14"/>
      <c r="DR113" s="50"/>
      <c r="DS113" s="15"/>
      <c r="DT113" s="14"/>
      <c r="DU113" s="50"/>
      <c r="DV113" s="15"/>
      <c r="DW113" s="14"/>
      <c r="DX113" s="50"/>
      <c r="DY113" s="15"/>
      <c r="DZ113" s="14"/>
    </row>
    <row r="114" spans="1:130" s="12" customFormat="1" ht="15.75" x14ac:dyDescent="0.25">
      <c r="A114" s="60" t="s">
        <v>412</v>
      </c>
      <c r="B114" s="14">
        <f t="shared" si="164"/>
        <v>82.5</v>
      </c>
      <c r="C114" s="14">
        <f t="shared" si="165"/>
        <v>0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5"/>
      <c r="AB114" s="183"/>
      <c r="AC114" s="183"/>
      <c r="AD114" s="183"/>
      <c r="AE114" s="183"/>
      <c r="AF114" s="183"/>
      <c r="AG114" s="183"/>
      <c r="AH114" s="183"/>
      <c r="AI114" s="183"/>
      <c r="AJ114" s="183"/>
      <c r="AK114" s="15"/>
      <c r="AL114" s="183"/>
      <c r="AM114" s="183"/>
      <c r="AN114" s="81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50">
        <v>82.5</v>
      </c>
      <c r="BH114" s="15"/>
      <c r="BI114" s="183"/>
      <c r="BJ114" s="50"/>
      <c r="BK114" s="15"/>
      <c r="BL114" s="183"/>
      <c r="BM114" s="183"/>
      <c r="BN114" s="183"/>
      <c r="BO114" s="183"/>
      <c r="BP114" s="50"/>
      <c r="BQ114" s="15"/>
      <c r="BR114" s="183"/>
      <c r="BS114" s="50"/>
      <c r="BT114" s="15"/>
      <c r="BU114" s="183"/>
      <c r="BV114" s="50"/>
      <c r="BW114" s="15"/>
      <c r="BX114" s="183"/>
      <c r="BY114" s="50"/>
      <c r="BZ114" s="15"/>
      <c r="CA114" s="183"/>
      <c r="CB114" s="50"/>
      <c r="CC114" s="15"/>
      <c r="CD114" s="183"/>
      <c r="CE114" s="50"/>
      <c r="CF114" s="15"/>
      <c r="CG114" s="14"/>
      <c r="CH114" s="50"/>
      <c r="CI114" s="15"/>
      <c r="CJ114" s="14"/>
      <c r="CK114" s="50"/>
      <c r="CL114" s="15"/>
      <c r="CM114" s="14"/>
      <c r="CN114" s="50"/>
      <c r="CO114" s="15"/>
      <c r="CP114" s="14"/>
      <c r="CQ114" s="50"/>
      <c r="CR114" s="15"/>
      <c r="CS114" s="14"/>
      <c r="CT114" s="50"/>
      <c r="CU114" s="15"/>
      <c r="CV114" s="14"/>
      <c r="CW114" s="50"/>
      <c r="CX114" s="15"/>
      <c r="CY114" s="14"/>
      <c r="CZ114" s="50"/>
      <c r="DA114" s="15"/>
      <c r="DB114" s="14"/>
      <c r="DC114" s="50"/>
      <c r="DD114" s="15"/>
      <c r="DE114" s="14"/>
      <c r="DF114" s="50"/>
      <c r="DG114" s="15"/>
      <c r="DH114" s="14"/>
      <c r="DI114" s="50"/>
      <c r="DJ114" s="15"/>
      <c r="DK114" s="14"/>
      <c r="DL114" s="50"/>
      <c r="DM114" s="15"/>
      <c r="DN114" s="14"/>
      <c r="DO114" s="50"/>
      <c r="DP114" s="15"/>
      <c r="DQ114" s="14"/>
      <c r="DR114" s="50"/>
      <c r="DS114" s="15"/>
      <c r="DT114" s="14"/>
      <c r="DU114" s="50"/>
      <c r="DV114" s="15"/>
      <c r="DW114" s="14"/>
      <c r="DX114" s="50"/>
      <c r="DY114" s="15"/>
      <c r="DZ114" s="14"/>
    </row>
    <row r="115" spans="1:130" s="12" customFormat="1" ht="15.75" x14ac:dyDescent="0.25">
      <c r="A115" s="60" t="s">
        <v>541</v>
      </c>
      <c r="B115" s="14">
        <f t="shared" si="164"/>
        <v>127.4</v>
      </c>
      <c r="C115" s="14">
        <f t="shared" si="165"/>
        <v>0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5"/>
      <c r="AB115" s="183"/>
      <c r="AC115" s="183"/>
      <c r="AD115" s="183"/>
      <c r="AE115" s="183"/>
      <c r="AF115" s="183"/>
      <c r="AG115" s="183"/>
      <c r="AH115" s="183"/>
      <c r="AI115" s="183"/>
      <c r="AJ115" s="183"/>
      <c r="AK115" s="15"/>
      <c r="AL115" s="183"/>
      <c r="AM115" s="183"/>
      <c r="AN115" s="81"/>
      <c r="AO115" s="183"/>
      <c r="AP115" s="183"/>
      <c r="AQ115" s="183"/>
      <c r="AR115" s="183"/>
      <c r="AS115" s="183"/>
      <c r="AT115" s="183"/>
      <c r="AU115" s="183"/>
      <c r="AV115" s="183"/>
      <c r="AW115" s="183"/>
      <c r="AX115" s="183"/>
      <c r="AY115" s="183"/>
      <c r="AZ115" s="183"/>
      <c r="BA115" s="183"/>
      <c r="BB115" s="183"/>
      <c r="BC115" s="183"/>
      <c r="BD115" s="183"/>
      <c r="BE115" s="183"/>
      <c r="BF115" s="183"/>
      <c r="BG115" s="50">
        <v>127.4</v>
      </c>
      <c r="BH115" s="15"/>
      <c r="BI115" s="183"/>
      <c r="BJ115" s="50"/>
      <c r="BK115" s="15"/>
      <c r="BL115" s="183"/>
      <c r="BM115" s="183"/>
      <c r="BN115" s="183"/>
      <c r="BO115" s="183"/>
      <c r="BP115" s="50"/>
      <c r="BQ115" s="15"/>
      <c r="BR115" s="183"/>
      <c r="BS115" s="50"/>
      <c r="BT115" s="15"/>
      <c r="BU115" s="183"/>
      <c r="BV115" s="50"/>
      <c r="BW115" s="15"/>
      <c r="BX115" s="183"/>
      <c r="BY115" s="50"/>
      <c r="BZ115" s="15"/>
      <c r="CA115" s="183"/>
      <c r="CB115" s="50"/>
      <c r="CC115" s="15"/>
      <c r="CD115" s="183"/>
      <c r="CE115" s="50"/>
      <c r="CF115" s="15"/>
      <c r="CG115" s="14"/>
      <c r="CH115" s="50"/>
      <c r="CI115" s="15"/>
      <c r="CJ115" s="14"/>
      <c r="CK115" s="50"/>
      <c r="CL115" s="15"/>
      <c r="CM115" s="14"/>
      <c r="CN115" s="50"/>
      <c r="CO115" s="15"/>
      <c r="CP115" s="14"/>
      <c r="CQ115" s="50"/>
      <c r="CR115" s="15"/>
      <c r="CS115" s="14"/>
      <c r="CT115" s="50"/>
      <c r="CU115" s="15"/>
      <c r="CV115" s="14"/>
      <c r="CW115" s="50"/>
      <c r="CX115" s="15"/>
      <c r="CY115" s="14"/>
      <c r="CZ115" s="50"/>
      <c r="DA115" s="15"/>
      <c r="DB115" s="14"/>
      <c r="DC115" s="50"/>
      <c r="DD115" s="15"/>
      <c r="DE115" s="14"/>
      <c r="DF115" s="50"/>
      <c r="DG115" s="15"/>
      <c r="DH115" s="14"/>
      <c r="DI115" s="50"/>
      <c r="DJ115" s="15"/>
      <c r="DK115" s="14"/>
      <c r="DL115" s="50"/>
      <c r="DM115" s="15"/>
      <c r="DN115" s="14"/>
      <c r="DO115" s="50"/>
      <c r="DP115" s="15"/>
      <c r="DQ115" s="14"/>
      <c r="DR115" s="50"/>
      <c r="DS115" s="15"/>
      <c r="DT115" s="14"/>
      <c r="DU115" s="50"/>
      <c r="DV115" s="15"/>
      <c r="DW115" s="14"/>
      <c r="DX115" s="50"/>
      <c r="DY115" s="15"/>
      <c r="DZ115" s="14"/>
    </row>
    <row r="116" spans="1:130" s="28" customFormat="1" ht="31.5" x14ac:dyDescent="0.25">
      <c r="A116" s="152" t="s">
        <v>357</v>
      </c>
      <c r="B116" s="82">
        <f t="shared" si="164"/>
        <v>9544.8090000000011</v>
      </c>
      <c r="C116" s="82">
        <f t="shared" si="165"/>
        <v>6932.3090000000002</v>
      </c>
      <c r="D116" s="84">
        <f t="shared" si="82"/>
        <v>72.629101326176354</v>
      </c>
      <c r="E116" s="81">
        <f>E117+E122</f>
        <v>0</v>
      </c>
      <c r="F116" s="81">
        <f t="shared" ref="F116:AY116" si="190">F117+F122</f>
        <v>0</v>
      </c>
      <c r="G116" s="81">
        <f t="shared" si="190"/>
        <v>0</v>
      </c>
      <c r="H116" s="81">
        <f t="shared" si="190"/>
        <v>0</v>
      </c>
      <c r="I116" s="81">
        <f t="shared" si="190"/>
        <v>0</v>
      </c>
      <c r="J116" s="81">
        <f t="shared" si="190"/>
        <v>0</v>
      </c>
      <c r="K116" s="81">
        <f t="shared" si="190"/>
        <v>0</v>
      </c>
      <c r="L116" s="81">
        <f t="shared" si="190"/>
        <v>0</v>
      </c>
      <c r="M116" s="81">
        <f t="shared" si="190"/>
        <v>0</v>
      </c>
      <c r="N116" s="81">
        <f t="shared" si="190"/>
        <v>0</v>
      </c>
      <c r="O116" s="81">
        <f t="shared" si="190"/>
        <v>0</v>
      </c>
      <c r="P116" s="81">
        <f t="shared" si="190"/>
        <v>0</v>
      </c>
      <c r="Q116" s="81">
        <f t="shared" si="190"/>
        <v>0</v>
      </c>
      <c r="R116" s="81">
        <f t="shared" si="190"/>
        <v>0</v>
      </c>
      <c r="S116" s="81">
        <f t="shared" si="190"/>
        <v>0</v>
      </c>
      <c r="T116" s="81">
        <f t="shared" si="190"/>
        <v>0</v>
      </c>
      <c r="U116" s="81">
        <f t="shared" si="190"/>
        <v>0</v>
      </c>
      <c r="V116" s="81">
        <f t="shared" si="190"/>
        <v>0</v>
      </c>
      <c r="W116" s="81">
        <f t="shared" si="190"/>
        <v>0</v>
      </c>
      <c r="X116" s="81">
        <f t="shared" si="190"/>
        <v>0</v>
      </c>
      <c r="Y116" s="81">
        <f t="shared" si="190"/>
        <v>0</v>
      </c>
      <c r="Z116" s="81">
        <f t="shared" si="190"/>
        <v>420.2</v>
      </c>
      <c r="AA116" s="84">
        <f t="shared" si="190"/>
        <v>420.2</v>
      </c>
      <c r="AB116" s="82">
        <f t="shared" si="104"/>
        <v>100</v>
      </c>
      <c r="AC116" s="81">
        <f t="shared" si="190"/>
        <v>3704.1089999999999</v>
      </c>
      <c r="AD116" s="81">
        <f t="shared" si="190"/>
        <v>3704.1089999999999</v>
      </c>
      <c r="AE116" s="82">
        <f>AD116/AC116*100</f>
        <v>100</v>
      </c>
      <c r="AF116" s="81">
        <f t="shared" si="190"/>
        <v>0</v>
      </c>
      <c r="AG116" s="81">
        <f t="shared" si="190"/>
        <v>0</v>
      </c>
      <c r="AH116" s="81">
        <f t="shared" si="190"/>
        <v>0</v>
      </c>
      <c r="AI116" s="81">
        <f>SUM(AI117:AI127)</f>
        <v>382</v>
      </c>
      <c r="AJ116" s="81">
        <f t="shared" ref="AJ116:AM116" si="191">SUM(AJ117:AJ127)</f>
        <v>382</v>
      </c>
      <c r="AK116" s="84">
        <f t="shared" si="173"/>
        <v>100</v>
      </c>
      <c r="AL116" s="81">
        <f t="shared" si="191"/>
        <v>1846</v>
      </c>
      <c r="AM116" s="81">
        <f t="shared" si="191"/>
        <v>1846</v>
      </c>
      <c r="AN116" s="81">
        <f>AM116/AL116*100</f>
        <v>100</v>
      </c>
      <c r="AO116" s="81">
        <f t="shared" si="190"/>
        <v>1200</v>
      </c>
      <c r="AP116" s="81">
        <f t="shared" si="190"/>
        <v>0</v>
      </c>
      <c r="AQ116" s="81">
        <f t="shared" si="190"/>
        <v>0</v>
      </c>
      <c r="AR116" s="81">
        <f t="shared" si="190"/>
        <v>0</v>
      </c>
      <c r="AS116" s="81">
        <f t="shared" si="190"/>
        <v>0</v>
      </c>
      <c r="AT116" s="81">
        <f t="shared" si="190"/>
        <v>0</v>
      </c>
      <c r="AU116" s="81">
        <f t="shared" si="190"/>
        <v>0</v>
      </c>
      <c r="AV116" s="81">
        <f t="shared" si="190"/>
        <v>0</v>
      </c>
      <c r="AW116" s="81">
        <f t="shared" si="190"/>
        <v>0</v>
      </c>
      <c r="AX116" s="81">
        <f t="shared" si="190"/>
        <v>0</v>
      </c>
      <c r="AY116" s="81">
        <f t="shared" si="190"/>
        <v>0</v>
      </c>
      <c r="AZ116" s="81">
        <f t="shared" ref="AZ116:BF116" si="192">AZ117+AZ122</f>
        <v>0</v>
      </c>
      <c r="BA116" s="81">
        <f t="shared" si="192"/>
        <v>0</v>
      </c>
      <c r="BB116" s="81">
        <f t="shared" si="192"/>
        <v>0</v>
      </c>
      <c r="BC116" s="81">
        <f t="shared" si="192"/>
        <v>0</v>
      </c>
      <c r="BD116" s="81">
        <f t="shared" si="192"/>
        <v>0</v>
      </c>
      <c r="BE116" s="81">
        <f t="shared" si="192"/>
        <v>0</v>
      </c>
      <c r="BF116" s="81">
        <f t="shared" si="192"/>
        <v>0</v>
      </c>
      <c r="BG116" s="81">
        <f>SUM(BG117:BG127)</f>
        <v>1412.5</v>
      </c>
      <c r="BH116" s="81">
        <f>SUM(BH117:BH127)</f>
        <v>0</v>
      </c>
      <c r="BI116" s="82">
        <f t="shared" ref="BI116:BI117" si="193">BH116/BG116*100</f>
        <v>0</v>
      </c>
      <c r="BJ116" s="81"/>
      <c r="BK116" s="81">
        <f>SUM(BK117:BK127)</f>
        <v>0</v>
      </c>
      <c r="BL116" s="82"/>
      <c r="BM116" s="81">
        <f t="shared" ref="BM116:BO116" si="194">BM117+BM122</f>
        <v>0</v>
      </c>
      <c r="BN116" s="81">
        <f t="shared" si="194"/>
        <v>0</v>
      </c>
      <c r="BO116" s="81">
        <f t="shared" si="194"/>
        <v>0</v>
      </c>
      <c r="BP116" s="81">
        <f>SUM(BP117:BP127)</f>
        <v>0</v>
      </c>
      <c r="BQ116" s="81">
        <f>SUM(BQ117:BQ127)</f>
        <v>0</v>
      </c>
      <c r="BR116" s="82"/>
      <c r="BS116" s="81">
        <f>SUM(BS117:BS127)</f>
        <v>0</v>
      </c>
      <c r="BT116" s="81">
        <f>SUM(BT117:BT127)</f>
        <v>0</v>
      </c>
      <c r="BU116" s="82"/>
      <c r="BV116" s="81">
        <f>SUM(BV117:BV127)</f>
        <v>0</v>
      </c>
      <c r="BW116" s="81">
        <f>SUM(BW117:BW127)</f>
        <v>0</v>
      </c>
      <c r="BX116" s="82"/>
      <c r="BY116" s="81">
        <f>SUM(BY117:BY127)</f>
        <v>0</v>
      </c>
      <c r="BZ116" s="81">
        <f>SUM(BZ117:BZ127)</f>
        <v>0</v>
      </c>
      <c r="CA116" s="82"/>
      <c r="CB116" s="81">
        <f>SUM(CB117:CB127)</f>
        <v>0</v>
      </c>
      <c r="CC116" s="81">
        <f>SUM(CC117:CC127)</f>
        <v>0</v>
      </c>
      <c r="CD116" s="82"/>
      <c r="CE116" s="81">
        <f>SUM(CE117:CE127)</f>
        <v>580</v>
      </c>
      <c r="CF116" s="81">
        <f>SUM(CF117:CF127)</f>
        <v>580</v>
      </c>
      <c r="CG116" s="82">
        <f t="shared" si="172"/>
        <v>100</v>
      </c>
      <c r="CH116" s="81">
        <f>SUM(CH117:CH127)</f>
        <v>0</v>
      </c>
      <c r="CI116" s="81">
        <f>SUM(CI117:CI127)</f>
        <v>0</v>
      </c>
      <c r="CJ116" s="82"/>
      <c r="CK116" s="81">
        <f>SUM(CK117:CK127)</f>
        <v>0</v>
      </c>
      <c r="CL116" s="81">
        <f>SUM(CL117:CL127)</f>
        <v>0</v>
      </c>
      <c r="CM116" s="82"/>
      <c r="CN116" s="81">
        <f>SUM(CN117:CN127)</f>
        <v>0</v>
      </c>
      <c r="CO116" s="81">
        <f>SUM(CO117:CO127)</f>
        <v>0</v>
      </c>
      <c r="CP116" s="82"/>
      <c r="CQ116" s="81">
        <f>SUM(CQ117:CQ127)</f>
        <v>0</v>
      </c>
      <c r="CR116" s="81">
        <f>SUM(CR117:CR127)</f>
        <v>0</v>
      </c>
      <c r="CS116" s="82"/>
      <c r="CT116" s="81">
        <f>SUM(CT117:CT127)</f>
        <v>0</v>
      </c>
      <c r="CU116" s="81">
        <f>SUM(CU117:CU127)</f>
        <v>0</v>
      </c>
      <c r="CV116" s="82"/>
      <c r="CW116" s="81">
        <f>SUM(CW117:CW127)</f>
        <v>0</v>
      </c>
      <c r="CX116" s="81">
        <f>SUM(CX117:CX127)</f>
        <v>0</v>
      </c>
      <c r="CY116" s="82"/>
      <c r="CZ116" s="81">
        <f>SUM(CZ117:CZ127)</f>
        <v>0</v>
      </c>
      <c r="DA116" s="81">
        <f>SUM(DA117:DA127)</f>
        <v>0</v>
      </c>
      <c r="DB116" s="82"/>
      <c r="DC116" s="81">
        <f>SUM(DC117:DC127)</f>
        <v>0</v>
      </c>
      <c r="DD116" s="81">
        <f>SUM(DD117:DD127)</f>
        <v>0</v>
      </c>
      <c r="DE116" s="82"/>
      <c r="DF116" s="81">
        <f>SUM(DF117:DF127)</f>
        <v>0</v>
      </c>
      <c r="DG116" s="81">
        <f>SUM(DG117:DG127)</f>
        <v>0</v>
      </c>
      <c r="DH116" s="82"/>
      <c r="DI116" s="81">
        <f>SUM(DI117:DI127)</f>
        <v>0</v>
      </c>
      <c r="DJ116" s="81">
        <f>SUM(DJ117:DJ127)</f>
        <v>0</v>
      </c>
      <c r="DK116" s="82"/>
      <c r="DL116" s="81">
        <f>SUM(DL117:DL127)</f>
        <v>0</v>
      </c>
      <c r="DM116" s="81">
        <f>SUM(DM117:DM127)</f>
        <v>0</v>
      </c>
      <c r="DN116" s="82"/>
      <c r="DO116" s="81">
        <f>SUM(DO117:DO127)</f>
        <v>0</v>
      </c>
      <c r="DP116" s="81">
        <f>SUM(DP117:DP127)</f>
        <v>0</v>
      </c>
      <c r="DQ116" s="82"/>
      <c r="DR116" s="81">
        <f>SUM(DR117:DR127)</f>
        <v>0</v>
      </c>
      <c r="DS116" s="81">
        <f>SUM(DS117:DS127)</f>
        <v>0</v>
      </c>
      <c r="DT116" s="82"/>
      <c r="DU116" s="81">
        <f>SUM(DU117:DU127)</f>
        <v>0</v>
      </c>
      <c r="DV116" s="81">
        <f>SUM(DV117:DV127)</f>
        <v>0</v>
      </c>
      <c r="DW116" s="82"/>
      <c r="DX116" s="81">
        <f>SUM(DX117:DX127)</f>
        <v>0</v>
      </c>
      <c r="DY116" s="81">
        <f>SUM(DY117:DY127)</f>
        <v>0</v>
      </c>
      <c r="DZ116" s="82"/>
    </row>
    <row r="117" spans="1:130" s="12" customFormat="1" ht="33" customHeight="1" x14ac:dyDescent="0.25">
      <c r="A117" s="60" t="s">
        <v>356</v>
      </c>
      <c r="B117" s="14">
        <f t="shared" si="164"/>
        <v>9106.7090000000007</v>
      </c>
      <c r="C117" s="14">
        <f t="shared" si="165"/>
        <v>6932.3090000000002</v>
      </c>
      <c r="D117" s="15">
        <f t="shared" si="82"/>
        <v>76.123097817224632</v>
      </c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4"/>
      <c r="W117" s="15"/>
      <c r="X117" s="15"/>
      <c r="Y117" s="14"/>
      <c r="Z117" s="15">
        <v>420.2</v>
      </c>
      <c r="AA117" s="15">
        <v>420.2</v>
      </c>
      <c r="AB117" s="14">
        <f t="shared" si="104"/>
        <v>100</v>
      </c>
      <c r="AC117" s="15">
        <v>3704.1089999999999</v>
      </c>
      <c r="AD117" s="15">
        <v>3704.1089999999999</v>
      </c>
      <c r="AE117" s="14">
        <f>AD117/AC117*100</f>
        <v>100</v>
      </c>
      <c r="AF117" s="15"/>
      <c r="AG117" s="15"/>
      <c r="AH117" s="14"/>
      <c r="AI117" s="15">
        <v>382</v>
      </c>
      <c r="AJ117" s="15">
        <v>382</v>
      </c>
      <c r="AK117" s="15">
        <f t="shared" si="173"/>
        <v>100</v>
      </c>
      <c r="AL117" s="15">
        <v>1846</v>
      </c>
      <c r="AM117" s="15">
        <v>1846</v>
      </c>
      <c r="AN117" s="50">
        <f>AM117/AL117*100</f>
        <v>100</v>
      </c>
      <c r="AO117" s="15">
        <v>1200</v>
      </c>
      <c r="AP117" s="15"/>
      <c r="AQ117" s="14"/>
      <c r="AR117" s="15"/>
      <c r="AS117" s="15"/>
      <c r="AT117" s="14"/>
      <c r="AU117" s="15"/>
      <c r="AV117" s="15"/>
      <c r="AW117" s="14"/>
      <c r="AX117" s="15"/>
      <c r="AY117" s="15"/>
      <c r="AZ117" s="14"/>
      <c r="BA117" s="15"/>
      <c r="BB117" s="15"/>
      <c r="BC117" s="14"/>
      <c r="BD117" s="15"/>
      <c r="BE117" s="15"/>
      <c r="BF117" s="14"/>
      <c r="BG117" s="50">
        <v>974.4</v>
      </c>
      <c r="BH117" s="15"/>
      <c r="BI117" s="14">
        <f t="shared" si="193"/>
        <v>0</v>
      </c>
      <c r="BJ117" s="50"/>
      <c r="BK117" s="15"/>
      <c r="BL117" s="14"/>
      <c r="BM117" s="15"/>
      <c r="BN117" s="15"/>
      <c r="BO117" s="14"/>
      <c r="BP117" s="50"/>
      <c r="BQ117" s="15"/>
      <c r="BR117" s="14"/>
      <c r="BS117" s="50"/>
      <c r="BT117" s="15"/>
      <c r="BU117" s="14"/>
      <c r="BV117" s="50"/>
      <c r="BW117" s="15"/>
      <c r="BX117" s="14"/>
      <c r="BY117" s="50"/>
      <c r="BZ117" s="15"/>
      <c r="CA117" s="14"/>
      <c r="CB117" s="50"/>
      <c r="CC117" s="15"/>
      <c r="CD117" s="14"/>
      <c r="CE117" s="50">
        <v>580</v>
      </c>
      <c r="CF117" s="15">
        <v>580</v>
      </c>
      <c r="CG117" s="14">
        <f t="shared" si="172"/>
        <v>100</v>
      </c>
      <c r="CH117" s="50"/>
      <c r="CI117" s="15"/>
      <c r="CJ117" s="14"/>
      <c r="CK117" s="50"/>
      <c r="CL117" s="15"/>
      <c r="CM117" s="14"/>
      <c r="CN117" s="50"/>
      <c r="CO117" s="15"/>
      <c r="CP117" s="14"/>
      <c r="CQ117" s="50"/>
      <c r="CR117" s="15"/>
      <c r="CS117" s="14"/>
      <c r="CT117" s="50"/>
      <c r="CU117" s="15"/>
      <c r="CV117" s="14"/>
      <c r="CW117" s="50"/>
      <c r="CX117" s="15"/>
      <c r="CY117" s="14"/>
      <c r="CZ117" s="50"/>
      <c r="DA117" s="15"/>
      <c r="DB117" s="14"/>
      <c r="DC117" s="50"/>
      <c r="DD117" s="15"/>
      <c r="DE117" s="14"/>
      <c r="DF117" s="50"/>
      <c r="DG117" s="15"/>
      <c r="DH117" s="14"/>
      <c r="DI117" s="50"/>
      <c r="DJ117" s="15"/>
      <c r="DK117" s="14"/>
      <c r="DL117" s="50"/>
      <c r="DM117" s="15"/>
      <c r="DN117" s="14"/>
      <c r="DO117" s="50"/>
      <c r="DP117" s="15"/>
      <c r="DQ117" s="14"/>
      <c r="DR117" s="50"/>
      <c r="DS117" s="15"/>
      <c r="DT117" s="14"/>
      <c r="DU117" s="50"/>
      <c r="DV117" s="15"/>
      <c r="DW117" s="14"/>
      <c r="DX117" s="50"/>
      <c r="DY117" s="15"/>
      <c r="DZ117" s="14"/>
    </row>
    <row r="118" spans="1:130" s="12" customFormat="1" ht="15.75" x14ac:dyDescent="0.25">
      <c r="A118" s="60" t="s">
        <v>543</v>
      </c>
      <c r="B118" s="14">
        <f t="shared" si="164"/>
        <v>17.100000000000001</v>
      </c>
      <c r="C118" s="14">
        <f t="shared" si="165"/>
        <v>0</v>
      </c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4"/>
      <c r="W118" s="15"/>
      <c r="X118" s="15"/>
      <c r="Y118" s="14"/>
      <c r="Z118" s="15"/>
      <c r="AA118" s="15"/>
      <c r="AB118" s="14"/>
      <c r="AC118" s="15"/>
      <c r="AD118" s="15"/>
      <c r="AE118" s="14"/>
      <c r="AF118" s="15"/>
      <c r="AG118" s="15"/>
      <c r="AH118" s="14"/>
      <c r="AI118" s="15"/>
      <c r="AJ118" s="15"/>
      <c r="AK118" s="14"/>
      <c r="AL118" s="14"/>
      <c r="AM118" s="14"/>
      <c r="AN118" s="81"/>
      <c r="AO118" s="15"/>
      <c r="AP118" s="15"/>
      <c r="AQ118" s="14"/>
      <c r="AR118" s="15"/>
      <c r="AS118" s="15"/>
      <c r="AT118" s="14"/>
      <c r="AU118" s="15"/>
      <c r="AV118" s="15"/>
      <c r="AW118" s="14"/>
      <c r="AX118" s="15"/>
      <c r="AY118" s="15"/>
      <c r="AZ118" s="14"/>
      <c r="BA118" s="15"/>
      <c r="BB118" s="15"/>
      <c r="BC118" s="14"/>
      <c r="BD118" s="15"/>
      <c r="BE118" s="15"/>
      <c r="BF118" s="14"/>
      <c r="BG118" s="50">
        <v>17.100000000000001</v>
      </c>
      <c r="BH118" s="15"/>
      <c r="BI118" s="14"/>
      <c r="BJ118" s="50"/>
      <c r="BK118" s="15"/>
      <c r="BL118" s="14"/>
      <c r="BM118" s="15"/>
      <c r="BN118" s="15"/>
      <c r="BO118" s="14"/>
      <c r="BP118" s="50"/>
      <c r="BQ118" s="15"/>
      <c r="BR118" s="14"/>
      <c r="BS118" s="50"/>
      <c r="BT118" s="15"/>
      <c r="BU118" s="14"/>
      <c r="BV118" s="50"/>
      <c r="BW118" s="15"/>
      <c r="BX118" s="14"/>
      <c r="BY118" s="50"/>
      <c r="BZ118" s="15"/>
      <c r="CA118" s="14"/>
      <c r="CB118" s="50"/>
      <c r="CC118" s="15"/>
      <c r="CD118" s="14"/>
      <c r="CE118" s="50"/>
      <c r="CF118" s="15"/>
      <c r="CG118" s="14"/>
      <c r="CH118" s="50"/>
      <c r="CI118" s="15"/>
      <c r="CJ118" s="14"/>
      <c r="CK118" s="50"/>
      <c r="CL118" s="15"/>
      <c r="CM118" s="14"/>
      <c r="CN118" s="50"/>
      <c r="CO118" s="15"/>
      <c r="CP118" s="14"/>
      <c r="CQ118" s="50"/>
      <c r="CR118" s="15"/>
      <c r="CS118" s="14"/>
      <c r="CT118" s="50"/>
      <c r="CU118" s="15"/>
      <c r="CV118" s="14"/>
      <c r="CW118" s="50"/>
      <c r="CX118" s="15"/>
      <c r="CY118" s="14"/>
      <c r="CZ118" s="50"/>
      <c r="DA118" s="15"/>
      <c r="DB118" s="14"/>
      <c r="DC118" s="50"/>
      <c r="DD118" s="15"/>
      <c r="DE118" s="14"/>
      <c r="DF118" s="50"/>
      <c r="DG118" s="15"/>
      <c r="DH118" s="14"/>
      <c r="DI118" s="50"/>
      <c r="DJ118" s="15"/>
      <c r="DK118" s="14"/>
      <c r="DL118" s="50"/>
      <c r="DM118" s="15"/>
      <c r="DN118" s="14"/>
      <c r="DO118" s="50"/>
      <c r="DP118" s="15"/>
      <c r="DQ118" s="14"/>
      <c r="DR118" s="50"/>
      <c r="DS118" s="15"/>
      <c r="DT118" s="14"/>
      <c r="DU118" s="50"/>
      <c r="DV118" s="15"/>
      <c r="DW118" s="14"/>
      <c r="DX118" s="50"/>
      <c r="DY118" s="15"/>
      <c r="DZ118" s="14"/>
    </row>
    <row r="119" spans="1:130" s="12" customFormat="1" ht="15.75" x14ac:dyDescent="0.25">
      <c r="A119" s="60" t="s">
        <v>542</v>
      </c>
      <c r="B119" s="14">
        <f t="shared" si="164"/>
        <v>7.8</v>
      </c>
      <c r="C119" s="14">
        <f t="shared" si="165"/>
        <v>0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4"/>
      <c r="W119" s="15"/>
      <c r="X119" s="15"/>
      <c r="Y119" s="14"/>
      <c r="Z119" s="15"/>
      <c r="AA119" s="15"/>
      <c r="AB119" s="14"/>
      <c r="AC119" s="15"/>
      <c r="AD119" s="15"/>
      <c r="AE119" s="14"/>
      <c r="AF119" s="15"/>
      <c r="AG119" s="15"/>
      <c r="AH119" s="14"/>
      <c r="AI119" s="15"/>
      <c r="AJ119" s="15"/>
      <c r="AK119" s="14"/>
      <c r="AL119" s="14"/>
      <c r="AM119" s="14"/>
      <c r="AN119" s="81"/>
      <c r="AO119" s="15"/>
      <c r="AP119" s="15"/>
      <c r="AQ119" s="14"/>
      <c r="AR119" s="15"/>
      <c r="AS119" s="15"/>
      <c r="AT119" s="14"/>
      <c r="AU119" s="15"/>
      <c r="AV119" s="15"/>
      <c r="AW119" s="14"/>
      <c r="AX119" s="15"/>
      <c r="AY119" s="15"/>
      <c r="AZ119" s="14"/>
      <c r="BA119" s="15"/>
      <c r="BB119" s="15"/>
      <c r="BC119" s="14"/>
      <c r="BD119" s="15"/>
      <c r="BE119" s="15"/>
      <c r="BF119" s="14"/>
      <c r="BG119" s="50">
        <v>7.8</v>
      </c>
      <c r="BH119" s="15"/>
      <c r="BI119" s="14"/>
      <c r="BJ119" s="50"/>
      <c r="BK119" s="15"/>
      <c r="BL119" s="14"/>
      <c r="BM119" s="15"/>
      <c r="BN119" s="15"/>
      <c r="BO119" s="14"/>
      <c r="BP119" s="50"/>
      <c r="BQ119" s="15"/>
      <c r="BR119" s="14"/>
      <c r="BS119" s="50"/>
      <c r="BT119" s="15"/>
      <c r="BU119" s="14"/>
      <c r="BV119" s="50"/>
      <c r="BW119" s="15"/>
      <c r="BX119" s="14"/>
      <c r="BY119" s="50"/>
      <c r="BZ119" s="15"/>
      <c r="CA119" s="14"/>
      <c r="CB119" s="50"/>
      <c r="CC119" s="15"/>
      <c r="CD119" s="14"/>
      <c r="CE119" s="50"/>
      <c r="CF119" s="15"/>
      <c r="CG119" s="14"/>
      <c r="CH119" s="50"/>
      <c r="CI119" s="15"/>
      <c r="CJ119" s="14"/>
      <c r="CK119" s="50"/>
      <c r="CL119" s="15"/>
      <c r="CM119" s="14"/>
      <c r="CN119" s="50"/>
      <c r="CO119" s="15"/>
      <c r="CP119" s="14"/>
      <c r="CQ119" s="50"/>
      <c r="CR119" s="15"/>
      <c r="CS119" s="14"/>
      <c r="CT119" s="50"/>
      <c r="CU119" s="15"/>
      <c r="CV119" s="14"/>
      <c r="CW119" s="50"/>
      <c r="CX119" s="15"/>
      <c r="CY119" s="14"/>
      <c r="CZ119" s="50"/>
      <c r="DA119" s="15"/>
      <c r="DB119" s="14"/>
      <c r="DC119" s="50"/>
      <c r="DD119" s="15"/>
      <c r="DE119" s="14"/>
      <c r="DF119" s="50"/>
      <c r="DG119" s="15"/>
      <c r="DH119" s="14"/>
      <c r="DI119" s="50"/>
      <c r="DJ119" s="15"/>
      <c r="DK119" s="14"/>
      <c r="DL119" s="50"/>
      <c r="DM119" s="15"/>
      <c r="DN119" s="14"/>
      <c r="DO119" s="50"/>
      <c r="DP119" s="15"/>
      <c r="DQ119" s="14"/>
      <c r="DR119" s="50"/>
      <c r="DS119" s="15"/>
      <c r="DT119" s="14"/>
      <c r="DU119" s="50"/>
      <c r="DV119" s="15"/>
      <c r="DW119" s="14"/>
      <c r="DX119" s="50"/>
      <c r="DY119" s="15"/>
      <c r="DZ119" s="14"/>
    </row>
    <row r="120" spans="1:130" s="12" customFormat="1" ht="15.75" x14ac:dyDescent="0.25">
      <c r="A120" s="60" t="s">
        <v>544</v>
      </c>
      <c r="B120" s="14">
        <f t="shared" si="164"/>
        <v>146.4</v>
      </c>
      <c r="C120" s="14">
        <f t="shared" si="165"/>
        <v>0</v>
      </c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4"/>
      <c r="W120" s="15"/>
      <c r="X120" s="15"/>
      <c r="Y120" s="14"/>
      <c r="Z120" s="15"/>
      <c r="AA120" s="15"/>
      <c r="AB120" s="14"/>
      <c r="AC120" s="15"/>
      <c r="AD120" s="15"/>
      <c r="AE120" s="14"/>
      <c r="AF120" s="15"/>
      <c r="AG120" s="15"/>
      <c r="AH120" s="14"/>
      <c r="AI120" s="15"/>
      <c r="AJ120" s="15"/>
      <c r="AK120" s="14"/>
      <c r="AL120" s="14"/>
      <c r="AM120" s="14"/>
      <c r="AN120" s="81"/>
      <c r="AO120" s="15"/>
      <c r="AP120" s="15"/>
      <c r="AQ120" s="14"/>
      <c r="AR120" s="15"/>
      <c r="AS120" s="15"/>
      <c r="AT120" s="14"/>
      <c r="AU120" s="15"/>
      <c r="AV120" s="15"/>
      <c r="AW120" s="14"/>
      <c r="AX120" s="15"/>
      <c r="AY120" s="15"/>
      <c r="AZ120" s="14"/>
      <c r="BA120" s="15"/>
      <c r="BB120" s="15"/>
      <c r="BC120" s="14"/>
      <c r="BD120" s="15"/>
      <c r="BE120" s="15"/>
      <c r="BF120" s="14"/>
      <c r="BG120" s="50">
        <v>146.4</v>
      </c>
      <c r="BH120" s="15"/>
      <c r="BI120" s="14"/>
      <c r="BJ120" s="50"/>
      <c r="BK120" s="15"/>
      <c r="BL120" s="14"/>
      <c r="BM120" s="15"/>
      <c r="BN120" s="15"/>
      <c r="BO120" s="14"/>
      <c r="BP120" s="50"/>
      <c r="BQ120" s="15"/>
      <c r="BR120" s="14"/>
      <c r="BS120" s="50"/>
      <c r="BT120" s="15"/>
      <c r="BU120" s="14"/>
      <c r="BV120" s="50"/>
      <c r="BW120" s="15"/>
      <c r="BX120" s="14"/>
      <c r="BY120" s="50"/>
      <c r="BZ120" s="15"/>
      <c r="CA120" s="14"/>
      <c r="CB120" s="50"/>
      <c r="CC120" s="15"/>
      <c r="CD120" s="14"/>
      <c r="CE120" s="50"/>
      <c r="CF120" s="15"/>
      <c r="CG120" s="14"/>
      <c r="CH120" s="50"/>
      <c r="CI120" s="15"/>
      <c r="CJ120" s="14"/>
      <c r="CK120" s="50"/>
      <c r="CL120" s="15"/>
      <c r="CM120" s="14"/>
      <c r="CN120" s="50"/>
      <c r="CO120" s="15"/>
      <c r="CP120" s="14"/>
      <c r="CQ120" s="50"/>
      <c r="CR120" s="15"/>
      <c r="CS120" s="14"/>
      <c r="CT120" s="50"/>
      <c r="CU120" s="15"/>
      <c r="CV120" s="14"/>
      <c r="CW120" s="50"/>
      <c r="CX120" s="15"/>
      <c r="CY120" s="14"/>
      <c r="CZ120" s="50"/>
      <c r="DA120" s="15"/>
      <c r="DB120" s="14"/>
      <c r="DC120" s="50"/>
      <c r="DD120" s="15"/>
      <c r="DE120" s="14"/>
      <c r="DF120" s="50"/>
      <c r="DG120" s="15"/>
      <c r="DH120" s="14"/>
      <c r="DI120" s="50"/>
      <c r="DJ120" s="15"/>
      <c r="DK120" s="14"/>
      <c r="DL120" s="50"/>
      <c r="DM120" s="15"/>
      <c r="DN120" s="14"/>
      <c r="DO120" s="50"/>
      <c r="DP120" s="15"/>
      <c r="DQ120" s="14"/>
      <c r="DR120" s="50"/>
      <c r="DS120" s="15"/>
      <c r="DT120" s="14"/>
      <c r="DU120" s="50"/>
      <c r="DV120" s="15"/>
      <c r="DW120" s="14"/>
      <c r="DX120" s="50"/>
      <c r="DY120" s="15"/>
      <c r="DZ120" s="14"/>
    </row>
    <row r="121" spans="1:130" s="12" customFormat="1" ht="15.75" x14ac:dyDescent="0.25">
      <c r="A121" s="60" t="s">
        <v>545</v>
      </c>
      <c r="B121" s="14">
        <f t="shared" si="164"/>
        <v>52.7</v>
      </c>
      <c r="C121" s="14">
        <f t="shared" si="165"/>
        <v>0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4"/>
      <c r="W121" s="15"/>
      <c r="X121" s="15"/>
      <c r="Y121" s="14"/>
      <c r="Z121" s="15"/>
      <c r="AA121" s="15"/>
      <c r="AB121" s="14"/>
      <c r="AC121" s="15"/>
      <c r="AD121" s="15"/>
      <c r="AE121" s="14"/>
      <c r="AF121" s="15"/>
      <c r="AG121" s="15"/>
      <c r="AH121" s="14"/>
      <c r="AI121" s="15"/>
      <c r="AJ121" s="15"/>
      <c r="AK121" s="14"/>
      <c r="AL121" s="14"/>
      <c r="AM121" s="14"/>
      <c r="AN121" s="81"/>
      <c r="AO121" s="15"/>
      <c r="AP121" s="15"/>
      <c r="AQ121" s="14"/>
      <c r="AR121" s="15"/>
      <c r="AS121" s="15"/>
      <c r="AT121" s="14"/>
      <c r="AU121" s="15"/>
      <c r="AV121" s="15"/>
      <c r="AW121" s="14"/>
      <c r="AX121" s="15"/>
      <c r="AY121" s="15"/>
      <c r="AZ121" s="14"/>
      <c r="BA121" s="15"/>
      <c r="BB121" s="15"/>
      <c r="BC121" s="14"/>
      <c r="BD121" s="15"/>
      <c r="BE121" s="15"/>
      <c r="BF121" s="14"/>
      <c r="BG121" s="50">
        <v>52.7</v>
      </c>
      <c r="BH121" s="15"/>
      <c r="BI121" s="14"/>
      <c r="BJ121" s="50"/>
      <c r="BK121" s="15"/>
      <c r="BL121" s="14"/>
      <c r="BM121" s="15"/>
      <c r="BN121" s="15"/>
      <c r="BO121" s="14"/>
      <c r="BP121" s="50"/>
      <c r="BQ121" s="15"/>
      <c r="BR121" s="14"/>
      <c r="BS121" s="50"/>
      <c r="BT121" s="15"/>
      <c r="BU121" s="14"/>
      <c r="BV121" s="50"/>
      <c r="BW121" s="15"/>
      <c r="BX121" s="14"/>
      <c r="BY121" s="50"/>
      <c r="BZ121" s="15"/>
      <c r="CA121" s="14"/>
      <c r="CB121" s="50"/>
      <c r="CC121" s="15"/>
      <c r="CD121" s="14"/>
      <c r="CE121" s="50"/>
      <c r="CF121" s="15"/>
      <c r="CG121" s="14"/>
      <c r="CH121" s="50"/>
      <c r="CI121" s="15"/>
      <c r="CJ121" s="14"/>
      <c r="CK121" s="50"/>
      <c r="CL121" s="15"/>
      <c r="CM121" s="14"/>
      <c r="CN121" s="50"/>
      <c r="CO121" s="15"/>
      <c r="CP121" s="14"/>
      <c r="CQ121" s="50"/>
      <c r="CR121" s="15"/>
      <c r="CS121" s="14"/>
      <c r="CT121" s="50"/>
      <c r="CU121" s="15"/>
      <c r="CV121" s="14"/>
      <c r="CW121" s="50"/>
      <c r="CX121" s="15"/>
      <c r="CY121" s="14"/>
      <c r="CZ121" s="50"/>
      <c r="DA121" s="15"/>
      <c r="DB121" s="14"/>
      <c r="DC121" s="50"/>
      <c r="DD121" s="15"/>
      <c r="DE121" s="14"/>
      <c r="DF121" s="50"/>
      <c r="DG121" s="15"/>
      <c r="DH121" s="14"/>
      <c r="DI121" s="50"/>
      <c r="DJ121" s="15"/>
      <c r="DK121" s="14"/>
      <c r="DL121" s="50"/>
      <c r="DM121" s="15"/>
      <c r="DN121" s="14"/>
      <c r="DO121" s="50"/>
      <c r="DP121" s="15"/>
      <c r="DQ121" s="14"/>
      <c r="DR121" s="50"/>
      <c r="DS121" s="15"/>
      <c r="DT121" s="14"/>
      <c r="DU121" s="50"/>
      <c r="DV121" s="15"/>
      <c r="DW121" s="14"/>
      <c r="DX121" s="50"/>
      <c r="DY121" s="15"/>
      <c r="DZ121" s="14"/>
    </row>
    <row r="122" spans="1:130" s="12" customFormat="1" ht="18" customHeight="1" x14ac:dyDescent="0.25">
      <c r="A122" s="60" t="s">
        <v>355</v>
      </c>
      <c r="B122" s="14">
        <f t="shared" si="164"/>
        <v>0</v>
      </c>
      <c r="C122" s="14">
        <f t="shared" si="165"/>
        <v>0</v>
      </c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5"/>
      <c r="AB122" s="183"/>
      <c r="AC122" s="183"/>
      <c r="AD122" s="183"/>
      <c r="AE122" s="183"/>
      <c r="AF122" s="183"/>
      <c r="AG122" s="183"/>
      <c r="AH122" s="183"/>
      <c r="AI122" s="183"/>
      <c r="AJ122" s="183"/>
      <c r="AK122" s="183"/>
      <c r="AL122" s="183"/>
      <c r="AM122" s="183"/>
      <c r="AN122" s="81"/>
      <c r="AO122" s="183"/>
      <c r="AP122" s="183"/>
      <c r="AQ122" s="183"/>
      <c r="AR122" s="183"/>
      <c r="AS122" s="183"/>
      <c r="AT122" s="183"/>
      <c r="AU122" s="183"/>
      <c r="AV122" s="183"/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50"/>
      <c r="BH122" s="15"/>
      <c r="BI122" s="183"/>
      <c r="BJ122" s="50"/>
      <c r="BK122" s="15"/>
      <c r="BL122" s="183"/>
      <c r="BM122" s="183"/>
      <c r="BN122" s="183"/>
      <c r="BO122" s="183"/>
      <c r="BP122" s="50"/>
      <c r="BQ122" s="15"/>
      <c r="BR122" s="183"/>
      <c r="BS122" s="50"/>
      <c r="BT122" s="15"/>
      <c r="BU122" s="183"/>
      <c r="BV122" s="50"/>
      <c r="BW122" s="15"/>
      <c r="BX122" s="183"/>
      <c r="BY122" s="50"/>
      <c r="BZ122" s="15"/>
      <c r="CA122" s="183"/>
      <c r="CB122" s="50"/>
      <c r="CC122" s="15"/>
      <c r="CD122" s="183"/>
      <c r="CE122" s="50"/>
      <c r="CF122" s="15"/>
      <c r="CG122" s="14"/>
      <c r="CH122" s="50"/>
      <c r="CI122" s="15"/>
      <c r="CJ122" s="14"/>
      <c r="CK122" s="50"/>
      <c r="CL122" s="15"/>
      <c r="CM122" s="14"/>
      <c r="CN122" s="50"/>
      <c r="CO122" s="15"/>
      <c r="CP122" s="14"/>
      <c r="CQ122" s="50"/>
      <c r="CR122" s="15"/>
      <c r="CS122" s="14"/>
      <c r="CT122" s="50"/>
      <c r="CU122" s="15"/>
      <c r="CV122" s="14"/>
      <c r="CW122" s="50"/>
      <c r="CX122" s="15"/>
      <c r="CY122" s="14"/>
      <c r="CZ122" s="50"/>
      <c r="DA122" s="15"/>
      <c r="DB122" s="14"/>
      <c r="DC122" s="50"/>
      <c r="DD122" s="15"/>
      <c r="DE122" s="14"/>
      <c r="DF122" s="50"/>
      <c r="DG122" s="15"/>
      <c r="DH122" s="14"/>
      <c r="DI122" s="50"/>
      <c r="DJ122" s="15"/>
      <c r="DK122" s="14"/>
      <c r="DL122" s="50"/>
      <c r="DM122" s="15"/>
      <c r="DN122" s="14"/>
      <c r="DO122" s="50"/>
      <c r="DP122" s="15"/>
      <c r="DQ122" s="14"/>
      <c r="DR122" s="50"/>
      <c r="DS122" s="15"/>
      <c r="DT122" s="14"/>
      <c r="DU122" s="50"/>
      <c r="DV122" s="15"/>
      <c r="DW122" s="14"/>
      <c r="DX122" s="50"/>
      <c r="DY122" s="15"/>
      <c r="DZ122" s="14"/>
    </row>
    <row r="123" spans="1:130" s="12" customFormat="1" ht="18" customHeight="1" x14ac:dyDescent="0.25">
      <c r="A123" s="60" t="s">
        <v>696</v>
      </c>
      <c r="B123" s="14">
        <f t="shared" si="164"/>
        <v>54.5</v>
      </c>
      <c r="C123" s="14">
        <f t="shared" si="165"/>
        <v>0</v>
      </c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5"/>
      <c r="AB123" s="183"/>
      <c r="AC123" s="183"/>
      <c r="AD123" s="18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81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50">
        <v>54.5</v>
      </c>
      <c r="BH123" s="15"/>
      <c r="BI123" s="183"/>
      <c r="BJ123" s="50"/>
      <c r="BK123" s="15"/>
      <c r="BL123" s="183"/>
      <c r="BM123" s="183"/>
      <c r="BN123" s="183"/>
      <c r="BO123" s="183"/>
      <c r="BP123" s="50"/>
      <c r="BQ123" s="15"/>
      <c r="BR123" s="183"/>
      <c r="BS123" s="50"/>
      <c r="BT123" s="15"/>
      <c r="BU123" s="183"/>
      <c r="BV123" s="50"/>
      <c r="BW123" s="15"/>
      <c r="BX123" s="183"/>
      <c r="BY123" s="50"/>
      <c r="BZ123" s="15"/>
      <c r="CA123" s="183"/>
      <c r="CB123" s="50"/>
      <c r="CC123" s="15"/>
      <c r="CD123" s="183"/>
      <c r="CE123" s="50"/>
      <c r="CF123" s="15"/>
      <c r="CG123" s="14"/>
      <c r="CH123" s="50"/>
      <c r="CI123" s="15"/>
      <c r="CJ123" s="14"/>
      <c r="CK123" s="50"/>
      <c r="CL123" s="15"/>
      <c r="CM123" s="14"/>
      <c r="CN123" s="50"/>
      <c r="CO123" s="15"/>
      <c r="CP123" s="14"/>
      <c r="CQ123" s="50"/>
      <c r="CR123" s="15"/>
      <c r="CS123" s="14"/>
      <c r="CT123" s="50"/>
      <c r="CU123" s="15"/>
      <c r="CV123" s="14"/>
      <c r="CW123" s="50"/>
      <c r="CX123" s="15"/>
      <c r="CY123" s="14"/>
      <c r="CZ123" s="50"/>
      <c r="DA123" s="15"/>
      <c r="DB123" s="14"/>
      <c r="DC123" s="50"/>
      <c r="DD123" s="15"/>
      <c r="DE123" s="14"/>
      <c r="DF123" s="50"/>
      <c r="DG123" s="15"/>
      <c r="DH123" s="14"/>
      <c r="DI123" s="50"/>
      <c r="DJ123" s="15"/>
      <c r="DK123" s="14"/>
      <c r="DL123" s="50"/>
      <c r="DM123" s="15"/>
      <c r="DN123" s="14"/>
      <c r="DO123" s="50"/>
      <c r="DP123" s="15"/>
      <c r="DQ123" s="14"/>
      <c r="DR123" s="50"/>
      <c r="DS123" s="15"/>
      <c r="DT123" s="14"/>
      <c r="DU123" s="50"/>
      <c r="DV123" s="15"/>
      <c r="DW123" s="14"/>
      <c r="DX123" s="50"/>
      <c r="DY123" s="15"/>
      <c r="DZ123" s="14"/>
    </row>
    <row r="124" spans="1:130" s="12" customFormat="1" ht="18" customHeight="1" x14ac:dyDescent="0.25">
      <c r="A124" s="60" t="s">
        <v>547</v>
      </c>
      <c r="B124" s="14">
        <f t="shared" si="164"/>
        <v>27.1</v>
      </c>
      <c r="C124" s="14">
        <f t="shared" si="165"/>
        <v>0</v>
      </c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5"/>
      <c r="AB124" s="183"/>
      <c r="AC124" s="183"/>
      <c r="AD124" s="183"/>
      <c r="AE124" s="183"/>
      <c r="AF124" s="183"/>
      <c r="AG124" s="183"/>
      <c r="AH124" s="183"/>
      <c r="AI124" s="183"/>
      <c r="AJ124" s="183"/>
      <c r="AK124" s="183"/>
      <c r="AL124" s="183"/>
      <c r="AM124" s="183"/>
      <c r="AN124" s="81"/>
      <c r="AO124" s="183"/>
      <c r="AP124" s="183"/>
      <c r="AQ124" s="183"/>
      <c r="AR124" s="183"/>
      <c r="AS124" s="183"/>
      <c r="AT124" s="183"/>
      <c r="AU124" s="183"/>
      <c r="AV124" s="183"/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50">
        <v>27.1</v>
      </c>
      <c r="BH124" s="15"/>
      <c r="BI124" s="183"/>
      <c r="BJ124" s="50"/>
      <c r="BK124" s="15"/>
      <c r="BL124" s="183"/>
      <c r="BM124" s="183"/>
      <c r="BN124" s="183"/>
      <c r="BO124" s="183"/>
      <c r="BP124" s="50"/>
      <c r="BQ124" s="15"/>
      <c r="BR124" s="183"/>
      <c r="BS124" s="50"/>
      <c r="BT124" s="15"/>
      <c r="BU124" s="183"/>
      <c r="BV124" s="50"/>
      <c r="BW124" s="15"/>
      <c r="BX124" s="183"/>
      <c r="BY124" s="50"/>
      <c r="BZ124" s="15"/>
      <c r="CA124" s="183"/>
      <c r="CB124" s="50"/>
      <c r="CC124" s="15"/>
      <c r="CD124" s="183"/>
      <c r="CE124" s="50"/>
      <c r="CF124" s="15"/>
      <c r="CG124" s="14"/>
      <c r="CH124" s="50"/>
      <c r="CI124" s="15"/>
      <c r="CJ124" s="14"/>
      <c r="CK124" s="50"/>
      <c r="CL124" s="15"/>
      <c r="CM124" s="14"/>
      <c r="CN124" s="50"/>
      <c r="CO124" s="15"/>
      <c r="CP124" s="14"/>
      <c r="CQ124" s="50"/>
      <c r="CR124" s="15"/>
      <c r="CS124" s="14"/>
      <c r="CT124" s="50"/>
      <c r="CU124" s="15"/>
      <c r="CV124" s="14"/>
      <c r="CW124" s="50"/>
      <c r="CX124" s="15"/>
      <c r="CY124" s="14"/>
      <c r="CZ124" s="50"/>
      <c r="DA124" s="15"/>
      <c r="DB124" s="14"/>
      <c r="DC124" s="50"/>
      <c r="DD124" s="15"/>
      <c r="DE124" s="14"/>
      <c r="DF124" s="50"/>
      <c r="DG124" s="15"/>
      <c r="DH124" s="14"/>
      <c r="DI124" s="50"/>
      <c r="DJ124" s="15"/>
      <c r="DK124" s="14"/>
      <c r="DL124" s="50"/>
      <c r="DM124" s="15"/>
      <c r="DN124" s="14"/>
      <c r="DO124" s="50"/>
      <c r="DP124" s="15"/>
      <c r="DQ124" s="14"/>
      <c r="DR124" s="50"/>
      <c r="DS124" s="15"/>
      <c r="DT124" s="14"/>
      <c r="DU124" s="50"/>
      <c r="DV124" s="15"/>
      <c r="DW124" s="14"/>
      <c r="DX124" s="50"/>
      <c r="DY124" s="15"/>
      <c r="DZ124" s="14"/>
    </row>
    <row r="125" spans="1:130" s="12" customFormat="1" ht="18" customHeight="1" x14ac:dyDescent="0.25">
      <c r="A125" s="60" t="s">
        <v>548</v>
      </c>
      <c r="B125" s="14">
        <f t="shared" si="164"/>
        <v>7.8</v>
      </c>
      <c r="C125" s="14">
        <f t="shared" si="165"/>
        <v>0</v>
      </c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5"/>
      <c r="AB125" s="183"/>
      <c r="AC125" s="183"/>
      <c r="AD125" s="183"/>
      <c r="AE125" s="183"/>
      <c r="AF125" s="183"/>
      <c r="AG125" s="183"/>
      <c r="AH125" s="183"/>
      <c r="AI125" s="183"/>
      <c r="AJ125" s="183"/>
      <c r="AK125" s="183"/>
      <c r="AL125" s="183"/>
      <c r="AM125" s="183"/>
      <c r="AN125" s="81"/>
      <c r="AO125" s="183"/>
      <c r="AP125" s="183"/>
      <c r="AQ125" s="183"/>
      <c r="AR125" s="183"/>
      <c r="AS125" s="183"/>
      <c r="AT125" s="183"/>
      <c r="AU125" s="183"/>
      <c r="AV125" s="183"/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50">
        <v>7.8</v>
      </c>
      <c r="BH125" s="15"/>
      <c r="BI125" s="183"/>
      <c r="BJ125" s="50"/>
      <c r="BK125" s="15"/>
      <c r="BL125" s="183"/>
      <c r="BM125" s="183"/>
      <c r="BN125" s="183"/>
      <c r="BO125" s="183"/>
      <c r="BP125" s="50"/>
      <c r="BQ125" s="15"/>
      <c r="BR125" s="183"/>
      <c r="BS125" s="50"/>
      <c r="BT125" s="15"/>
      <c r="BU125" s="183"/>
      <c r="BV125" s="50"/>
      <c r="BW125" s="15"/>
      <c r="BX125" s="183"/>
      <c r="BY125" s="50"/>
      <c r="BZ125" s="15"/>
      <c r="CA125" s="183"/>
      <c r="CB125" s="50"/>
      <c r="CC125" s="15"/>
      <c r="CD125" s="183"/>
      <c r="CE125" s="50"/>
      <c r="CF125" s="15"/>
      <c r="CG125" s="14"/>
      <c r="CH125" s="50"/>
      <c r="CI125" s="15"/>
      <c r="CJ125" s="14"/>
      <c r="CK125" s="50"/>
      <c r="CL125" s="15"/>
      <c r="CM125" s="14"/>
      <c r="CN125" s="50"/>
      <c r="CO125" s="15"/>
      <c r="CP125" s="14"/>
      <c r="CQ125" s="50"/>
      <c r="CR125" s="15"/>
      <c r="CS125" s="14"/>
      <c r="CT125" s="50"/>
      <c r="CU125" s="15"/>
      <c r="CV125" s="14"/>
      <c r="CW125" s="50"/>
      <c r="CX125" s="15"/>
      <c r="CY125" s="14"/>
      <c r="CZ125" s="50"/>
      <c r="DA125" s="15"/>
      <c r="DB125" s="14"/>
      <c r="DC125" s="50"/>
      <c r="DD125" s="15"/>
      <c r="DE125" s="14"/>
      <c r="DF125" s="50"/>
      <c r="DG125" s="15"/>
      <c r="DH125" s="14"/>
      <c r="DI125" s="50"/>
      <c r="DJ125" s="15"/>
      <c r="DK125" s="14"/>
      <c r="DL125" s="50"/>
      <c r="DM125" s="15"/>
      <c r="DN125" s="14"/>
      <c r="DO125" s="50"/>
      <c r="DP125" s="15"/>
      <c r="DQ125" s="14"/>
      <c r="DR125" s="50"/>
      <c r="DS125" s="15"/>
      <c r="DT125" s="14"/>
      <c r="DU125" s="50"/>
      <c r="DV125" s="15"/>
      <c r="DW125" s="14"/>
      <c r="DX125" s="50"/>
      <c r="DY125" s="15"/>
      <c r="DZ125" s="14"/>
    </row>
    <row r="126" spans="1:130" s="12" customFormat="1" ht="18" customHeight="1" x14ac:dyDescent="0.25">
      <c r="A126" s="60" t="s">
        <v>549</v>
      </c>
      <c r="B126" s="14">
        <f t="shared" si="164"/>
        <v>59.5</v>
      </c>
      <c r="C126" s="14">
        <f t="shared" si="165"/>
        <v>0</v>
      </c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5"/>
      <c r="AB126" s="183"/>
      <c r="AC126" s="183"/>
      <c r="AD126" s="18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81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50">
        <v>59.5</v>
      </c>
      <c r="BH126" s="15"/>
      <c r="BI126" s="183"/>
      <c r="BJ126" s="50"/>
      <c r="BK126" s="15"/>
      <c r="BL126" s="183"/>
      <c r="BM126" s="183"/>
      <c r="BN126" s="183"/>
      <c r="BO126" s="183"/>
      <c r="BP126" s="50"/>
      <c r="BQ126" s="15"/>
      <c r="BR126" s="183"/>
      <c r="BS126" s="50"/>
      <c r="BT126" s="15"/>
      <c r="BU126" s="183"/>
      <c r="BV126" s="50"/>
      <c r="BW126" s="15"/>
      <c r="BX126" s="183"/>
      <c r="BY126" s="50"/>
      <c r="BZ126" s="15"/>
      <c r="CA126" s="183"/>
      <c r="CB126" s="50"/>
      <c r="CC126" s="15"/>
      <c r="CD126" s="183"/>
      <c r="CE126" s="50"/>
      <c r="CF126" s="15"/>
      <c r="CG126" s="14"/>
      <c r="CH126" s="50"/>
      <c r="CI126" s="15"/>
      <c r="CJ126" s="14"/>
      <c r="CK126" s="50"/>
      <c r="CL126" s="15"/>
      <c r="CM126" s="14"/>
      <c r="CN126" s="50"/>
      <c r="CO126" s="15"/>
      <c r="CP126" s="14"/>
      <c r="CQ126" s="50"/>
      <c r="CR126" s="15"/>
      <c r="CS126" s="14"/>
      <c r="CT126" s="50"/>
      <c r="CU126" s="15"/>
      <c r="CV126" s="14"/>
      <c r="CW126" s="50"/>
      <c r="CX126" s="15"/>
      <c r="CY126" s="14"/>
      <c r="CZ126" s="50"/>
      <c r="DA126" s="15"/>
      <c r="DB126" s="14"/>
      <c r="DC126" s="50"/>
      <c r="DD126" s="15"/>
      <c r="DE126" s="14"/>
      <c r="DF126" s="50"/>
      <c r="DG126" s="15"/>
      <c r="DH126" s="14"/>
      <c r="DI126" s="50"/>
      <c r="DJ126" s="15"/>
      <c r="DK126" s="14"/>
      <c r="DL126" s="50"/>
      <c r="DM126" s="15"/>
      <c r="DN126" s="14"/>
      <c r="DO126" s="50"/>
      <c r="DP126" s="15"/>
      <c r="DQ126" s="14"/>
      <c r="DR126" s="50"/>
      <c r="DS126" s="15"/>
      <c r="DT126" s="14"/>
      <c r="DU126" s="50"/>
      <c r="DV126" s="15"/>
      <c r="DW126" s="14"/>
      <c r="DX126" s="50"/>
      <c r="DY126" s="15"/>
      <c r="DZ126" s="14"/>
    </row>
    <row r="127" spans="1:130" s="12" customFormat="1" ht="18" customHeight="1" x14ac:dyDescent="0.25">
      <c r="A127" s="60" t="s">
        <v>550</v>
      </c>
      <c r="B127" s="14">
        <f t="shared" si="164"/>
        <v>65.2</v>
      </c>
      <c r="C127" s="14">
        <f t="shared" si="165"/>
        <v>0</v>
      </c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5"/>
      <c r="AB127" s="183"/>
      <c r="AC127" s="183"/>
      <c r="AD127" s="183"/>
      <c r="AE127" s="183"/>
      <c r="AF127" s="183"/>
      <c r="AG127" s="183"/>
      <c r="AH127" s="183"/>
      <c r="AI127" s="183"/>
      <c r="AJ127" s="183"/>
      <c r="AK127" s="183"/>
      <c r="AL127" s="183"/>
      <c r="AM127" s="183"/>
      <c r="AN127" s="81"/>
      <c r="AO127" s="183"/>
      <c r="AP127" s="183"/>
      <c r="AQ127" s="183"/>
      <c r="AR127" s="183"/>
      <c r="AS127" s="183"/>
      <c r="AT127" s="183"/>
      <c r="AU127" s="183"/>
      <c r="AV127" s="183"/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50">
        <v>65.2</v>
      </c>
      <c r="BH127" s="15"/>
      <c r="BI127" s="183"/>
      <c r="BJ127" s="50"/>
      <c r="BK127" s="15"/>
      <c r="BL127" s="183"/>
      <c r="BM127" s="183"/>
      <c r="BN127" s="183"/>
      <c r="BO127" s="183"/>
      <c r="BP127" s="50"/>
      <c r="BQ127" s="15"/>
      <c r="BR127" s="183"/>
      <c r="BS127" s="50"/>
      <c r="BT127" s="15"/>
      <c r="BU127" s="183"/>
      <c r="BV127" s="50"/>
      <c r="BW127" s="15"/>
      <c r="BX127" s="183"/>
      <c r="BY127" s="50"/>
      <c r="BZ127" s="15"/>
      <c r="CA127" s="183"/>
      <c r="CB127" s="50"/>
      <c r="CC127" s="15"/>
      <c r="CD127" s="183"/>
      <c r="CE127" s="50"/>
      <c r="CF127" s="15"/>
      <c r="CG127" s="14"/>
      <c r="CH127" s="50"/>
      <c r="CI127" s="15"/>
      <c r="CJ127" s="14"/>
      <c r="CK127" s="50"/>
      <c r="CL127" s="15"/>
      <c r="CM127" s="14"/>
      <c r="CN127" s="50"/>
      <c r="CO127" s="15"/>
      <c r="CP127" s="14"/>
      <c r="CQ127" s="50"/>
      <c r="CR127" s="15"/>
      <c r="CS127" s="14"/>
      <c r="CT127" s="50"/>
      <c r="CU127" s="15"/>
      <c r="CV127" s="14"/>
      <c r="CW127" s="50"/>
      <c r="CX127" s="15"/>
      <c r="CY127" s="14"/>
      <c r="CZ127" s="50"/>
      <c r="DA127" s="15"/>
      <c r="DB127" s="14"/>
      <c r="DC127" s="50"/>
      <c r="DD127" s="15"/>
      <c r="DE127" s="14"/>
      <c r="DF127" s="50"/>
      <c r="DG127" s="15"/>
      <c r="DH127" s="14"/>
      <c r="DI127" s="50"/>
      <c r="DJ127" s="15"/>
      <c r="DK127" s="14"/>
      <c r="DL127" s="50"/>
      <c r="DM127" s="15"/>
      <c r="DN127" s="14"/>
      <c r="DO127" s="50"/>
      <c r="DP127" s="15"/>
      <c r="DQ127" s="14"/>
      <c r="DR127" s="50"/>
      <c r="DS127" s="15"/>
      <c r="DT127" s="14"/>
      <c r="DU127" s="50"/>
      <c r="DV127" s="15"/>
      <c r="DW127" s="14"/>
      <c r="DX127" s="50"/>
      <c r="DY127" s="15"/>
      <c r="DZ127" s="14"/>
    </row>
    <row r="128" spans="1:130" s="28" customFormat="1" ht="34.5" customHeight="1" x14ac:dyDescent="0.25">
      <c r="A128" s="152" t="s">
        <v>360</v>
      </c>
      <c r="B128" s="82">
        <f t="shared" si="164"/>
        <v>30321.664000000001</v>
      </c>
      <c r="C128" s="82">
        <f t="shared" si="165"/>
        <v>26118.686540000002</v>
      </c>
      <c r="D128" s="84">
        <f t="shared" si="82"/>
        <v>86.138697863019658</v>
      </c>
      <c r="E128" s="84">
        <f>E129+E130</f>
        <v>0</v>
      </c>
      <c r="F128" s="84">
        <f t="shared" ref="F128:AY128" si="195">F129+F130</f>
        <v>0</v>
      </c>
      <c r="G128" s="84">
        <f t="shared" si="195"/>
        <v>0</v>
      </c>
      <c r="H128" s="84">
        <f t="shared" si="195"/>
        <v>0</v>
      </c>
      <c r="I128" s="84">
        <f t="shared" si="195"/>
        <v>0</v>
      </c>
      <c r="J128" s="84">
        <f t="shared" si="195"/>
        <v>0</v>
      </c>
      <c r="K128" s="84">
        <f t="shared" si="195"/>
        <v>5100</v>
      </c>
      <c r="L128" s="84">
        <f t="shared" si="195"/>
        <v>5100</v>
      </c>
      <c r="M128" s="84">
        <f t="shared" si="141"/>
        <v>100</v>
      </c>
      <c r="N128" s="84">
        <f t="shared" si="195"/>
        <v>0</v>
      </c>
      <c r="O128" s="84">
        <f t="shared" si="195"/>
        <v>0</v>
      </c>
      <c r="P128" s="84">
        <f t="shared" si="195"/>
        <v>0</v>
      </c>
      <c r="Q128" s="84">
        <f t="shared" si="195"/>
        <v>0</v>
      </c>
      <c r="R128" s="84">
        <f t="shared" si="195"/>
        <v>0</v>
      </c>
      <c r="S128" s="84">
        <f t="shared" si="195"/>
        <v>0</v>
      </c>
      <c r="T128" s="84">
        <f t="shared" si="195"/>
        <v>0</v>
      </c>
      <c r="U128" s="84">
        <f t="shared" si="195"/>
        <v>0</v>
      </c>
      <c r="V128" s="84">
        <f t="shared" si="195"/>
        <v>0</v>
      </c>
      <c r="W128" s="84">
        <f t="shared" si="195"/>
        <v>0</v>
      </c>
      <c r="X128" s="84">
        <f t="shared" si="195"/>
        <v>0</v>
      </c>
      <c r="Y128" s="84"/>
      <c r="Z128" s="84">
        <f t="shared" si="195"/>
        <v>378.2</v>
      </c>
      <c r="AA128" s="84">
        <f t="shared" si="195"/>
        <v>266.39999999999998</v>
      </c>
      <c r="AB128" s="82">
        <f t="shared" si="104"/>
        <v>70.438921205711253</v>
      </c>
      <c r="AC128" s="84">
        <f t="shared" si="195"/>
        <v>0</v>
      </c>
      <c r="AD128" s="84">
        <f t="shared" si="195"/>
        <v>0</v>
      </c>
      <c r="AE128" s="82"/>
      <c r="AF128" s="84">
        <f t="shared" si="195"/>
        <v>0</v>
      </c>
      <c r="AG128" s="84">
        <f t="shared" si="195"/>
        <v>0</v>
      </c>
      <c r="AH128" s="84">
        <f t="shared" si="195"/>
        <v>0</v>
      </c>
      <c r="AI128" s="84">
        <f>SUM(AI129:AI138)</f>
        <v>1301</v>
      </c>
      <c r="AJ128" s="84">
        <f t="shared" ref="AJ128:AM128" si="196">SUM(AJ129:AJ138)</f>
        <v>1290.9970000000001</v>
      </c>
      <c r="AK128" s="84">
        <f>AJ128/AI128*100</f>
        <v>99.231129900076866</v>
      </c>
      <c r="AL128" s="84">
        <f t="shared" si="196"/>
        <v>4347</v>
      </c>
      <c r="AM128" s="84">
        <f t="shared" si="196"/>
        <v>3661.2255399999999</v>
      </c>
      <c r="AN128" s="81">
        <f t="shared" si="189"/>
        <v>84.224190016103066</v>
      </c>
      <c r="AO128" s="84">
        <f t="shared" si="195"/>
        <v>1200</v>
      </c>
      <c r="AP128" s="84">
        <f t="shared" si="195"/>
        <v>0</v>
      </c>
      <c r="AQ128" s="84">
        <f t="shared" si="195"/>
        <v>0</v>
      </c>
      <c r="AR128" s="84">
        <f t="shared" si="195"/>
        <v>0</v>
      </c>
      <c r="AS128" s="84">
        <f t="shared" si="195"/>
        <v>0</v>
      </c>
      <c r="AT128" s="84">
        <f t="shared" si="195"/>
        <v>0</v>
      </c>
      <c r="AU128" s="84">
        <f t="shared" si="195"/>
        <v>0</v>
      </c>
      <c r="AV128" s="84">
        <f t="shared" si="195"/>
        <v>0</v>
      </c>
      <c r="AW128" s="84">
        <f t="shared" si="195"/>
        <v>0</v>
      </c>
      <c r="AX128" s="84">
        <f t="shared" si="195"/>
        <v>0</v>
      </c>
      <c r="AY128" s="84">
        <f t="shared" si="195"/>
        <v>0</v>
      </c>
      <c r="AZ128" s="84">
        <f t="shared" ref="AZ128:BF128" si="197">AZ129+AZ130</f>
        <v>0</v>
      </c>
      <c r="BA128" s="84">
        <f t="shared" si="197"/>
        <v>0</v>
      </c>
      <c r="BB128" s="84">
        <f t="shared" si="197"/>
        <v>0</v>
      </c>
      <c r="BC128" s="84">
        <f t="shared" si="197"/>
        <v>0</v>
      </c>
      <c r="BD128" s="84">
        <f t="shared" si="197"/>
        <v>0</v>
      </c>
      <c r="BE128" s="84">
        <f t="shared" si="197"/>
        <v>0</v>
      </c>
      <c r="BF128" s="84">
        <f t="shared" si="197"/>
        <v>0</v>
      </c>
      <c r="BG128" s="84">
        <f>SUM(BG129:BG138)</f>
        <v>2160.4</v>
      </c>
      <c r="BH128" s="84">
        <f>SUM(BH129:BH138)</f>
        <v>0</v>
      </c>
      <c r="BI128" s="82">
        <f t="shared" ref="BI128:BI129" si="198">BH128/BG128*100</f>
        <v>0</v>
      </c>
      <c r="BJ128" s="84"/>
      <c r="BK128" s="84">
        <f>SUM(BK129:BK138)</f>
        <v>0</v>
      </c>
      <c r="BL128" s="82"/>
      <c r="BM128" s="84">
        <f t="shared" ref="BM128:BO128" si="199">BM129+BM130</f>
        <v>0</v>
      </c>
      <c r="BN128" s="84">
        <f t="shared" si="199"/>
        <v>0</v>
      </c>
      <c r="BO128" s="84">
        <f t="shared" si="199"/>
        <v>0</v>
      </c>
      <c r="BP128" s="84">
        <f>SUM(BP129:BP138)</f>
        <v>0</v>
      </c>
      <c r="BQ128" s="84">
        <f>SUM(BQ129:BQ138)</f>
        <v>0</v>
      </c>
      <c r="BR128" s="82"/>
      <c r="BS128" s="84">
        <f>SUM(BS129:BS138)</f>
        <v>0</v>
      </c>
      <c r="BT128" s="84">
        <f>SUM(BT129:BT138)</f>
        <v>0</v>
      </c>
      <c r="BU128" s="82"/>
      <c r="BV128" s="84">
        <f>SUM(BV129:BV138)</f>
        <v>0</v>
      </c>
      <c r="BW128" s="84">
        <f>SUM(BW129:BW138)</f>
        <v>0</v>
      </c>
      <c r="BX128" s="82"/>
      <c r="BY128" s="84">
        <f>SUM(BY129:BY138)</f>
        <v>0</v>
      </c>
      <c r="BZ128" s="84">
        <f>SUM(BZ129:BZ138)</f>
        <v>0</v>
      </c>
      <c r="CA128" s="82"/>
      <c r="CB128" s="84">
        <f>SUM(CB129:CB138)</f>
        <v>15750.064</v>
      </c>
      <c r="CC128" s="84">
        <f>SUM(CC129:CC138)</f>
        <v>15750.064</v>
      </c>
      <c r="CD128" s="82">
        <f>CC128/CB128*100</f>
        <v>100</v>
      </c>
      <c r="CE128" s="84">
        <f>SUM(CE129:CE138)</f>
        <v>50</v>
      </c>
      <c r="CF128" s="84">
        <f>SUM(CF129:CF138)</f>
        <v>50</v>
      </c>
      <c r="CG128" s="82">
        <f t="shared" si="172"/>
        <v>100</v>
      </c>
      <c r="CH128" s="84">
        <f>SUM(CH129:CH138)</f>
        <v>0</v>
      </c>
      <c r="CI128" s="84">
        <f>SUM(CI129:CI138)</f>
        <v>0</v>
      </c>
      <c r="CJ128" s="82"/>
      <c r="CK128" s="84">
        <f>SUM(CK129:CK138)</f>
        <v>0</v>
      </c>
      <c r="CL128" s="84">
        <f>SUM(CL129:CL138)</f>
        <v>0</v>
      </c>
      <c r="CM128" s="82"/>
      <c r="CN128" s="84">
        <f>SUM(CN129:CN138)</f>
        <v>35</v>
      </c>
      <c r="CO128" s="84">
        <f>SUM(CO129:CO138)</f>
        <v>0</v>
      </c>
      <c r="CP128" s="82">
        <f t="shared" ref="CP128:CP129" si="200">CO128/CN128*100</f>
        <v>0</v>
      </c>
      <c r="CQ128" s="84">
        <f>SUM(CQ129:CQ138)</f>
        <v>0</v>
      </c>
      <c r="CR128" s="84">
        <f>SUM(CR129:CR138)</f>
        <v>0</v>
      </c>
      <c r="CS128" s="82"/>
      <c r="CT128" s="84">
        <f>SUM(CT129:CT138)</f>
        <v>0</v>
      </c>
      <c r="CU128" s="84">
        <f>SUM(CU129:CU138)</f>
        <v>0</v>
      </c>
      <c r="CV128" s="82"/>
      <c r="CW128" s="84">
        <f>SUM(CW129:CW138)</f>
        <v>0</v>
      </c>
      <c r="CX128" s="84">
        <f>SUM(CX129:CX138)</f>
        <v>0</v>
      </c>
      <c r="CY128" s="82"/>
      <c r="CZ128" s="84">
        <f>SUM(CZ129:CZ138)</f>
        <v>0</v>
      </c>
      <c r="DA128" s="84">
        <f>SUM(DA129:DA138)</f>
        <v>0</v>
      </c>
      <c r="DB128" s="82"/>
      <c r="DC128" s="84">
        <f>SUM(DC129:DC138)</f>
        <v>0</v>
      </c>
      <c r="DD128" s="84">
        <f>SUM(DD129:DD138)</f>
        <v>0</v>
      </c>
      <c r="DE128" s="82"/>
      <c r="DF128" s="84">
        <f>SUM(DF129:DF138)</f>
        <v>0</v>
      </c>
      <c r="DG128" s="84">
        <f>SUM(DG129:DG138)</f>
        <v>0</v>
      </c>
      <c r="DH128" s="82"/>
      <c r="DI128" s="84">
        <f>SUM(DI129:DI138)</f>
        <v>0</v>
      </c>
      <c r="DJ128" s="84">
        <f>SUM(DJ129:DJ138)</f>
        <v>0</v>
      </c>
      <c r="DK128" s="82"/>
      <c r="DL128" s="84">
        <f>SUM(DL129:DL138)</f>
        <v>0</v>
      </c>
      <c r="DM128" s="84">
        <f>SUM(DM129:DM138)</f>
        <v>0</v>
      </c>
      <c r="DN128" s="82"/>
      <c r="DO128" s="84">
        <f>SUM(DO129:DO138)</f>
        <v>0</v>
      </c>
      <c r="DP128" s="84">
        <f>SUM(DP129:DP138)</f>
        <v>0</v>
      </c>
      <c r="DQ128" s="82"/>
      <c r="DR128" s="84">
        <f>SUM(DR129:DR138)</f>
        <v>0</v>
      </c>
      <c r="DS128" s="84">
        <f>SUM(DS129:DS138)</f>
        <v>0</v>
      </c>
      <c r="DT128" s="82"/>
      <c r="DU128" s="84">
        <f>SUM(DU129:DU138)</f>
        <v>0</v>
      </c>
      <c r="DV128" s="84">
        <f>SUM(DV129:DV138)</f>
        <v>0</v>
      </c>
      <c r="DW128" s="82"/>
      <c r="DX128" s="84">
        <f>SUM(DX129:DX138)</f>
        <v>0</v>
      </c>
      <c r="DY128" s="84">
        <f>SUM(DY129:DY138)</f>
        <v>0</v>
      </c>
      <c r="DZ128" s="82"/>
    </row>
    <row r="129" spans="1:130" s="12" customFormat="1" ht="35.25" customHeight="1" x14ac:dyDescent="0.25">
      <c r="A129" s="60" t="s">
        <v>359</v>
      </c>
      <c r="B129" s="14">
        <f t="shared" si="164"/>
        <v>29593.664000000001</v>
      </c>
      <c r="C129" s="14">
        <f t="shared" si="165"/>
        <v>26118.686540000002</v>
      </c>
      <c r="D129" s="15">
        <f t="shared" si="82"/>
        <v>88.257697796393174</v>
      </c>
      <c r="E129" s="15"/>
      <c r="F129" s="15"/>
      <c r="G129" s="15"/>
      <c r="H129" s="15"/>
      <c r="I129" s="15"/>
      <c r="J129" s="15"/>
      <c r="K129" s="15">
        <v>5100</v>
      </c>
      <c r="L129" s="15">
        <v>5100</v>
      </c>
      <c r="M129" s="15">
        <f t="shared" si="141"/>
        <v>100</v>
      </c>
      <c r="N129" s="15"/>
      <c r="O129" s="15"/>
      <c r="P129" s="15"/>
      <c r="Q129" s="15"/>
      <c r="R129" s="15"/>
      <c r="S129" s="15"/>
      <c r="T129" s="15"/>
      <c r="U129" s="15"/>
      <c r="V129" s="14"/>
      <c r="W129" s="15"/>
      <c r="X129" s="15"/>
      <c r="Y129" s="15"/>
      <c r="Z129" s="15">
        <v>378.2</v>
      </c>
      <c r="AA129" s="15">
        <v>266.39999999999998</v>
      </c>
      <c r="AB129" s="14">
        <f t="shared" si="104"/>
        <v>70.438921205711253</v>
      </c>
      <c r="AC129" s="15"/>
      <c r="AD129" s="15"/>
      <c r="AE129" s="14"/>
      <c r="AF129" s="15"/>
      <c r="AG129" s="15"/>
      <c r="AH129" s="14"/>
      <c r="AI129" s="15">
        <v>1301</v>
      </c>
      <c r="AJ129" s="15">
        <v>1290.9970000000001</v>
      </c>
      <c r="AK129" s="15">
        <f t="shared" ref="AK129:AK140" si="201">AJ129/AI129*100</f>
        <v>99.231129900076866</v>
      </c>
      <c r="AL129" s="14">
        <v>4347</v>
      </c>
      <c r="AM129" s="14">
        <v>3661.2255399999999</v>
      </c>
      <c r="AN129" s="14">
        <f t="shared" si="189"/>
        <v>84.224190016103066</v>
      </c>
      <c r="AO129" s="15">
        <v>1200</v>
      </c>
      <c r="AP129" s="15"/>
      <c r="AQ129" s="14"/>
      <c r="AR129" s="15"/>
      <c r="AS129" s="15"/>
      <c r="AT129" s="14"/>
      <c r="AU129" s="15"/>
      <c r="AV129" s="15"/>
      <c r="AW129" s="14"/>
      <c r="AX129" s="15"/>
      <c r="AY129" s="15"/>
      <c r="AZ129" s="14"/>
      <c r="BA129" s="15"/>
      <c r="BB129" s="15"/>
      <c r="BC129" s="14"/>
      <c r="BD129" s="15"/>
      <c r="BE129" s="15"/>
      <c r="BF129" s="14"/>
      <c r="BG129" s="50">
        <v>1432.4</v>
      </c>
      <c r="BH129" s="15"/>
      <c r="BI129" s="14">
        <f t="shared" si="198"/>
        <v>0</v>
      </c>
      <c r="BJ129" s="50"/>
      <c r="BK129" s="15"/>
      <c r="BL129" s="14"/>
      <c r="BM129" s="15"/>
      <c r="BN129" s="15"/>
      <c r="BO129" s="14"/>
      <c r="BP129" s="50"/>
      <c r="BQ129" s="15"/>
      <c r="BR129" s="14"/>
      <c r="BS129" s="50"/>
      <c r="BT129" s="15"/>
      <c r="BU129" s="14"/>
      <c r="BV129" s="50"/>
      <c r="BW129" s="15"/>
      <c r="BX129" s="14"/>
      <c r="BY129" s="50"/>
      <c r="BZ129" s="15"/>
      <c r="CA129" s="14"/>
      <c r="CB129" s="14">
        <v>15750.064</v>
      </c>
      <c r="CC129" s="14">
        <v>15750.064</v>
      </c>
      <c r="CD129" s="14">
        <f>CC129/CB129*100</f>
        <v>100</v>
      </c>
      <c r="CE129" s="14">
        <v>50</v>
      </c>
      <c r="CF129" s="14">
        <v>50</v>
      </c>
      <c r="CG129" s="14">
        <f t="shared" si="172"/>
        <v>100</v>
      </c>
      <c r="CH129" s="14"/>
      <c r="CI129" s="14"/>
      <c r="CJ129" s="14"/>
      <c r="CK129" s="14"/>
      <c r="CL129" s="14"/>
      <c r="CM129" s="14"/>
      <c r="CN129" s="14">
        <v>35</v>
      </c>
      <c r="CO129" s="14"/>
      <c r="CP129" s="14">
        <f t="shared" si="200"/>
        <v>0</v>
      </c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</row>
    <row r="130" spans="1:130" s="12" customFormat="1" ht="15.75" x14ac:dyDescent="0.25">
      <c r="A130" s="60" t="s">
        <v>358</v>
      </c>
      <c r="B130" s="14">
        <f t="shared" si="164"/>
        <v>0</v>
      </c>
      <c r="C130" s="14">
        <f t="shared" si="165"/>
        <v>0</v>
      </c>
      <c r="D130" s="50"/>
      <c r="E130" s="50"/>
      <c r="F130" s="50"/>
      <c r="G130" s="50"/>
      <c r="H130" s="50"/>
      <c r="I130" s="50"/>
      <c r="J130" s="50"/>
      <c r="K130" s="50"/>
      <c r="L130" s="15"/>
      <c r="M130" s="15"/>
      <c r="N130" s="183"/>
      <c r="O130" s="183"/>
      <c r="P130" s="183"/>
      <c r="Q130" s="183"/>
      <c r="R130" s="183"/>
      <c r="S130" s="183"/>
      <c r="T130" s="15"/>
      <c r="U130" s="183"/>
      <c r="V130" s="183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84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50"/>
      <c r="BH130" s="15"/>
      <c r="BI130" s="15"/>
      <c r="BJ130" s="50"/>
      <c r="BK130" s="15"/>
      <c r="BL130" s="15"/>
      <c r="BM130" s="15"/>
      <c r="BN130" s="15"/>
      <c r="BO130" s="15"/>
      <c r="BP130" s="50"/>
      <c r="BQ130" s="15"/>
      <c r="BR130" s="15"/>
      <c r="BS130" s="50"/>
      <c r="BT130" s="15"/>
      <c r="BU130" s="15"/>
      <c r="BV130" s="50"/>
      <c r="BW130" s="15"/>
      <c r="BX130" s="15"/>
      <c r="BY130" s="50"/>
      <c r="BZ130" s="15"/>
      <c r="CA130" s="15"/>
      <c r="CB130" s="50"/>
      <c r="CC130" s="15"/>
      <c r="CD130" s="15"/>
      <c r="CE130" s="50"/>
      <c r="CF130" s="15"/>
      <c r="CG130" s="14"/>
      <c r="CH130" s="50"/>
      <c r="CI130" s="15"/>
      <c r="CJ130" s="14"/>
      <c r="CK130" s="50"/>
      <c r="CL130" s="15"/>
      <c r="CM130" s="14"/>
      <c r="CN130" s="50"/>
      <c r="CO130" s="15"/>
      <c r="CP130" s="14"/>
      <c r="CQ130" s="50"/>
      <c r="CR130" s="15"/>
      <c r="CS130" s="14"/>
      <c r="CT130" s="50"/>
      <c r="CU130" s="15"/>
      <c r="CV130" s="14"/>
      <c r="CW130" s="50"/>
      <c r="CX130" s="15"/>
      <c r="CY130" s="14"/>
      <c r="CZ130" s="50"/>
      <c r="DA130" s="15"/>
      <c r="DB130" s="14"/>
      <c r="DC130" s="50"/>
      <c r="DD130" s="15"/>
      <c r="DE130" s="14"/>
      <c r="DF130" s="50"/>
      <c r="DG130" s="15"/>
      <c r="DH130" s="14"/>
      <c r="DI130" s="50"/>
      <c r="DJ130" s="15"/>
      <c r="DK130" s="14"/>
      <c r="DL130" s="50"/>
      <c r="DM130" s="15"/>
      <c r="DN130" s="14"/>
      <c r="DO130" s="50"/>
      <c r="DP130" s="15"/>
      <c r="DQ130" s="14"/>
      <c r="DR130" s="50"/>
      <c r="DS130" s="15"/>
      <c r="DT130" s="14"/>
      <c r="DU130" s="50"/>
      <c r="DV130" s="15"/>
      <c r="DW130" s="14"/>
      <c r="DX130" s="50"/>
      <c r="DY130" s="15"/>
      <c r="DZ130" s="14"/>
    </row>
    <row r="131" spans="1:130" s="12" customFormat="1" ht="15.75" x14ac:dyDescent="0.25">
      <c r="A131" s="60" t="s">
        <v>552</v>
      </c>
      <c r="B131" s="14">
        <f t="shared" si="164"/>
        <v>140</v>
      </c>
      <c r="C131" s="14">
        <f t="shared" si="165"/>
        <v>0</v>
      </c>
      <c r="D131" s="50"/>
      <c r="E131" s="50"/>
      <c r="F131" s="50"/>
      <c r="G131" s="50"/>
      <c r="H131" s="50"/>
      <c r="I131" s="50"/>
      <c r="J131" s="50"/>
      <c r="K131" s="50"/>
      <c r="L131" s="15"/>
      <c r="M131" s="15"/>
      <c r="N131" s="183"/>
      <c r="O131" s="183"/>
      <c r="P131" s="183"/>
      <c r="Q131" s="183"/>
      <c r="R131" s="183"/>
      <c r="S131" s="183"/>
      <c r="T131" s="15"/>
      <c r="U131" s="183"/>
      <c r="V131" s="183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84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50">
        <v>140</v>
      </c>
      <c r="BH131" s="15"/>
      <c r="BI131" s="15"/>
      <c r="BJ131" s="50"/>
      <c r="BK131" s="15"/>
      <c r="BL131" s="15"/>
      <c r="BM131" s="15"/>
      <c r="BN131" s="15"/>
      <c r="BO131" s="15"/>
      <c r="BP131" s="50"/>
      <c r="BQ131" s="15"/>
      <c r="BR131" s="15"/>
      <c r="BS131" s="50"/>
      <c r="BT131" s="15"/>
      <c r="BU131" s="15"/>
      <c r="BV131" s="50"/>
      <c r="BW131" s="15"/>
      <c r="BX131" s="15"/>
      <c r="BY131" s="50"/>
      <c r="BZ131" s="15"/>
      <c r="CA131" s="15"/>
      <c r="CB131" s="50"/>
      <c r="CC131" s="15"/>
      <c r="CD131" s="15"/>
      <c r="CE131" s="50"/>
      <c r="CF131" s="15"/>
      <c r="CG131" s="14"/>
      <c r="CH131" s="50"/>
      <c r="CI131" s="15"/>
      <c r="CJ131" s="14"/>
      <c r="CK131" s="50"/>
      <c r="CL131" s="15"/>
      <c r="CM131" s="14"/>
      <c r="CN131" s="50"/>
      <c r="CO131" s="15"/>
      <c r="CP131" s="14"/>
      <c r="CQ131" s="50"/>
      <c r="CR131" s="15"/>
      <c r="CS131" s="14"/>
      <c r="CT131" s="50"/>
      <c r="CU131" s="15"/>
      <c r="CV131" s="14"/>
      <c r="CW131" s="50"/>
      <c r="CX131" s="15"/>
      <c r="CY131" s="14"/>
      <c r="CZ131" s="50"/>
      <c r="DA131" s="15"/>
      <c r="DB131" s="14"/>
      <c r="DC131" s="50"/>
      <c r="DD131" s="15"/>
      <c r="DE131" s="14"/>
      <c r="DF131" s="50"/>
      <c r="DG131" s="15"/>
      <c r="DH131" s="14"/>
      <c r="DI131" s="50"/>
      <c r="DJ131" s="15"/>
      <c r="DK131" s="14"/>
      <c r="DL131" s="50"/>
      <c r="DM131" s="15"/>
      <c r="DN131" s="14"/>
      <c r="DO131" s="50"/>
      <c r="DP131" s="15"/>
      <c r="DQ131" s="14"/>
      <c r="DR131" s="50"/>
      <c r="DS131" s="15"/>
      <c r="DT131" s="14"/>
      <c r="DU131" s="50"/>
      <c r="DV131" s="15"/>
      <c r="DW131" s="14"/>
      <c r="DX131" s="50"/>
      <c r="DY131" s="15"/>
      <c r="DZ131" s="14"/>
    </row>
    <row r="132" spans="1:130" s="12" customFormat="1" ht="15.75" x14ac:dyDescent="0.25">
      <c r="A132" s="60" t="s">
        <v>553</v>
      </c>
      <c r="B132" s="14">
        <f t="shared" si="164"/>
        <v>88.1</v>
      </c>
      <c r="C132" s="14">
        <f t="shared" si="165"/>
        <v>0</v>
      </c>
      <c r="D132" s="50"/>
      <c r="E132" s="50"/>
      <c r="F132" s="50"/>
      <c r="G132" s="50"/>
      <c r="H132" s="50"/>
      <c r="I132" s="50"/>
      <c r="J132" s="50"/>
      <c r="K132" s="50"/>
      <c r="L132" s="15"/>
      <c r="M132" s="15"/>
      <c r="N132" s="183"/>
      <c r="O132" s="183"/>
      <c r="P132" s="183"/>
      <c r="Q132" s="183"/>
      <c r="R132" s="183"/>
      <c r="S132" s="183"/>
      <c r="T132" s="15"/>
      <c r="U132" s="183"/>
      <c r="V132" s="183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84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50">
        <v>88.1</v>
      </c>
      <c r="BH132" s="15"/>
      <c r="BI132" s="15"/>
      <c r="BJ132" s="50"/>
      <c r="BK132" s="15"/>
      <c r="BL132" s="15"/>
      <c r="BM132" s="15"/>
      <c r="BN132" s="15"/>
      <c r="BO132" s="15"/>
      <c r="BP132" s="50"/>
      <c r="BQ132" s="15"/>
      <c r="BR132" s="15"/>
      <c r="BS132" s="50"/>
      <c r="BT132" s="15"/>
      <c r="BU132" s="15"/>
      <c r="BV132" s="50"/>
      <c r="BW132" s="15"/>
      <c r="BX132" s="15"/>
      <c r="BY132" s="50"/>
      <c r="BZ132" s="15"/>
      <c r="CA132" s="15"/>
      <c r="CB132" s="50"/>
      <c r="CC132" s="15"/>
      <c r="CD132" s="15"/>
      <c r="CE132" s="50"/>
      <c r="CF132" s="15"/>
      <c r="CG132" s="14"/>
      <c r="CH132" s="50"/>
      <c r="CI132" s="15"/>
      <c r="CJ132" s="14"/>
      <c r="CK132" s="50"/>
      <c r="CL132" s="15"/>
      <c r="CM132" s="14"/>
      <c r="CN132" s="50"/>
      <c r="CO132" s="15"/>
      <c r="CP132" s="14"/>
      <c r="CQ132" s="50"/>
      <c r="CR132" s="15"/>
      <c r="CS132" s="14"/>
      <c r="CT132" s="50"/>
      <c r="CU132" s="15"/>
      <c r="CV132" s="14"/>
      <c r="CW132" s="50"/>
      <c r="CX132" s="15"/>
      <c r="CY132" s="14"/>
      <c r="CZ132" s="50"/>
      <c r="DA132" s="15"/>
      <c r="DB132" s="14"/>
      <c r="DC132" s="50"/>
      <c r="DD132" s="15"/>
      <c r="DE132" s="14"/>
      <c r="DF132" s="50"/>
      <c r="DG132" s="15"/>
      <c r="DH132" s="14"/>
      <c r="DI132" s="50"/>
      <c r="DJ132" s="15"/>
      <c r="DK132" s="14"/>
      <c r="DL132" s="50"/>
      <c r="DM132" s="15"/>
      <c r="DN132" s="14"/>
      <c r="DO132" s="50"/>
      <c r="DP132" s="15"/>
      <c r="DQ132" s="14"/>
      <c r="DR132" s="50"/>
      <c r="DS132" s="15"/>
      <c r="DT132" s="14"/>
      <c r="DU132" s="50"/>
      <c r="DV132" s="15"/>
      <c r="DW132" s="14"/>
      <c r="DX132" s="50"/>
      <c r="DY132" s="15"/>
      <c r="DZ132" s="14"/>
    </row>
    <row r="133" spans="1:130" s="12" customFormat="1" ht="15.75" x14ac:dyDescent="0.25">
      <c r="A133" s="60" t="s">
        <v>554</v>
      </c>
      <c r="B133" s="14">
        <f t="shared" si="164"/>
        <v>120.6</v>
      </c>
      <c r="C133" s="14">
        <f t="shared" si="165"/>
        <v>0</v>
      </c>
      <c r="D133" s="50"/>
      <c r="E133" s="50"/>
      <c r="F133" s="50"/>
      <c r="G133" s="50"/>
      <c r="H133" s="50"/>
      <c r="I133" s="50"/>
      <c r="J133" s="50"/>
      <c r="K133" s="50"/>
      <c r="L133" s="15"/>
      <c r="M133" s="15"/>
      <c r="N133" s="183"/>
      <c r="O133" s="183"/>
      <c r="P133" s="183"/>
      <c r="Q133" s="183"/>
      <c r="R133" s="183"/>
      <c r="S133" s="183"/>
      <c r="T133" s="15"/>
      <c r="U133" s="183"/>
      <c r="V133" s="183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84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50">
        <v>120.6</v>
      </c>
      <c r="BH133" s="15"/>
      <c r="BI133" s="15"/>
      <c r="BJ133" s="50"/>
      <c r="BK133" s="15"/>
      <c r="BL133" s="15"/>
      <c r="BM133" s="15"/>
      <c r="BN133" s="15"/>
      <c r="BO133" s="15"/>
      <c r="BP133" s="50"/>
      <c r="BQ133" s="15"/>
      <c r="BR133" s="15"/>
      <c r="BS133" s="50"/>
      <c r="BT133" s="15"/>
      <c r="BU133" s="15"/>
      <c r="BV133" s="50"/>
      <c r="BW133" s="15"/>
      <c r="BX133" s="15"/>
      <c r="BY133" s="50"/>
      <c r="BZ133" s="15"/>
      <c r="CA133" s="15"/>
      <c r="CB133" s="50"/>
      <c r="CC133" s="15"/>
      <c r="CD133" s="15"/>
      <c r="CE133" s="50"/>
      <c r="CF133" s="15"/>
      <c r="CG133" s="14"/>
      <c r="CH133" s="50"/>
      <c r="CI133" s="15"/>
      <c r="CJ133" s="14"/>
      <c r="CK133" s="50"/>
      <c r="CL133" s="15"/>
      <c r="CM133" s="14"/>
      <c r="CN133" s="50"/>
      <c r="CO133" s="15"/>
      <c r="CP133" s="14"/>
      <c r="CQ133" s="50"/>
      <c r="CR133" s="15"/>
      <c r="CS133" s="14"/>
      <c r="CT133" s="50"/>
      <c r="CU133" s="15"/>
      <c r="CV133" s="14"/>
      <c r="CW133" s="50"/>
      <c r="CX133" s="15"/>
      <c r="CY133" s="14"/>
      <c r="CZ133" s="50"/>
      <c r="DA133" s="15"/>
      <c r="DB133" s="14"/>
      <c r="DC133" s="50"/>
      <c r="DD133" s="15"/>
      <c r="DE133" s="14"/>
      <c r="DF133" s="50"/>
      <c r="DG133" s="15"/>
      <c r="DH133" s="14"/>
      <c r="DI133" s="50"/>
      <c r="DJ133" s="15"/>
      <c r="DK133" s="14"/>
      <c r="DL133" s="50"/>
      <c r="DM133" s="15"/>
      <c r="DN133" s="14"/>
      <c r="DO133" s="50"/>
      <c r="DP133" s="15"/>
      <c r="DQ133" s="14"/>
      <c r="DR133" s="50"/>
      <c r="DS133" s="15"/>
      <c r="DT133" s="14"/>
      <c r="DU133" s="50"/>
      <c r="DV133" s="15"/>
      <c r="DW133" s="14"/>
      <c r="DX133" s="50"/>
      <c r="DY133" s="15"/>
      <c r="DZ133" s="14"/>
    </row>
    <row r="134" spans="1:130" s="12" customFormat="1" ht="15.75" x14ac:dyDescent="0.25">
      <c r="A134" s="60" t="s">
        <v>555</v>
      </c>
      <c r="B134" s="14">
        <f t="shared" si="164"/>
        <v>78</v>
      </c>
      <c r="C134" s="14">
        <f t="shared" si="165"/>
        <v>0</v>
      </c>
      <c r="D134" s="50"/>
      <c r="E134" s="50"/>
      <c r="F134" s="50"/>
      <c r="G134" s="50"/>
      <c r="H134" s="50"/>
      <c r="I134" s="50"/>
      <c r="J134" s="50"/>
      <c r="K134" s="50"/>
      <c r="L134" s="15"/>
      <c r="M134" s="15"/>
      <c r="N134" s="183"/>
      <c r="O134" s="183"/>
      <c r="P134" s="183"/>
      <c r="Q134" s="183"/>
      <c r="R134" s="183"/>
      <c r="S134" s="183"/>
      <c r="T134" s="15"/>
      <c r="U134" s="183"/>
      <c r="V134" s="183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84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50">
        <v>78</v>
      </c>
      <c r="BH134" s="15"/>
      <c r="BI134" s="15"/>
      <c r="BJ134" s="50"/>
      <c r="BK134" s="15"/>
      <c r="BL134" s="15"/>
      <c r="BM134" s="15"/>
      <c r="BN134" s="15"/>
      <c r="BO134" s="15"/>
      <c r="BP134" s="50"/>
      <c r="BQ134" s="15"/>
      <c r="BR134" s="15"/>
      <c r="BS134" s="50"/>
      <c r="BT134" s="15"/>
      <c r="BU134" s="15"/>
      <c r="BV134" s="50"/>
      <c r="BW134" s="15"/>
      <c r="BX134" s="15"/>
      <c r="BY134" s="50"/>
      <c r="BZ134" s="15"/>
      <c r="CA134" s="15"/>
      <c r="CB134" s="50"/>
      <c r="CC134" s="15"/>
      <c r="CD134" s="15"/>
      <c r="CE134" s="50"/>
      <c r="CF134" s="15"/>
      <c r="CG134" s="14"/>
      <c r="CH134" s="50"/>
      <c r="CI134" s="15"/>
      <c r="CJ134" s="14"/>
      <c r="CK134" s="50"/>
      <c r="CL134" s="15"/>
      <c r="CM134" s="14"/>
      <c r="CN134" s="50"/>
      <c r="CO134" s="15"/>
      <c r="CP134" s="14"/>
      <c r="CQ134" s="50"/>
      <c r="CR134" s="15"/>
      <c r="CS134" s="14"/>
      <c r="CT134" s="50"/>
      <c r="CU134" s="15"/>
      <c r="CV134" s="14"/>
      <c r="CW134" s="50"/>
      <c r="CX134" s="15"/>
      <c r="CY134" s="14"/>
      <c r="CZ134" s="50"/>
      <c r="DA134" s="15"/>
      <c r="DB134" s="14"/>
      <c r="DC134" s="50"/>
      <c r="DD134" s="15"/>
      <c r="DE134" s="14"/>
      <c r="DF134" s="50"/>
      <c r="DG134" s="15"/>
      <c r="DH134" s="14"/>
      <c r="DI134" s="50"/>
      <c r="DJ134" s="15"/>
      <c r="DK134" s="14"/>
      <c r="DL134" s="50"/>
      <c r="DM134" s="15"/>
      <c r="DN134" s="14"/>
      <c r="DO134" s="50"/>
      <c r="DP134" s="15"/>
      <c r="DQ134" s="14"/>
      <c r="DR134" s="50"/>
      <c r="DS134" s="15"/>
      <c r="DT134" s="14"/>
      <c r="DU134" s="50"/>
      <c r="DV134" s="15"/>
      <c r="DW134" s="14"/>
      <c r="DX134" s="50"/>
      <c r="DY134" s="15"/>
      <c r="DZ134" s="14"/>
    </row>
    <row r="135" spans="1:130" s="12" customFormat="1" ht="15.75" x14ac:dyDescent="0.25">
      <c r="A135" s="60" t="s">
        <v>556</v>
      </c>
      <c r="B135" s="14">
        <f t="shared" si="164"/>
        <v>88.1</v>
      </c>
      <c r="C135" s="14">
        <f t="shared" si="165"/>
        <v>0</v>
      </c>
      <c r="D135" s="50"/>
      <c r="E135" s="50"/>
      <c r="F135" s="50"/>
      <c r="G135" s="50"/>
      <c r="H135" s="50"/>
      <c r="I135" s="50"/>
      <c r="J135" s="50"/>
      <c r="K135" s="50"/>
      <c r="L135" s="15"/>
      <c r="M135" s="15"/>
      <c r="N135" s="183"/>
      <c r="O135" s="183"/>
      <c r="P135" s="183"/>
      <c r="Q135" s="183"/>
      <c r="R135" s="183"/>
      <c r="S135" s="183"/>
      <c r="T135" s="15"/>
      <c r="U135" s="183"/>
      <c r="V135" s="183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84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50">
        <v>88.1</v>
      </c>
      <c r="BH135" s="15"/>
      <c r="BI135" s="15"/>
      <c r="BJ135" s="50"/>
      <c r="BK135" s="15"/>
      <c r="BL135" s="15"/>
      <c r="BM135" s="15"/>
      <c r="BN135" s="15"/>
      <c r="BO135" s="15"/>
      <c r="BP135" s="50"/>
      <c r="BQ135" s="15"/>
      <c r="BR135" s="15"/>
      <c r="BS135" s="50"/>
      <c r="BT135" s="15"/>
      <c r="BU135" s="15"/>
      <c r="BV135" s="50"/>
      <c r="BW135" s="15"/>
      <c r="BX135" s="15"/>
      <c r="BY135" s="50"/>
      <c r="BZ135" s="15"/>
      <c r="CA135" s="15"/>
      <c r="CB135" s="50"/>
      <c r="CC135" s="15"/>
      <c r="CD135" s="15"/>
      <c r="CE135" s="50"/>
      <c r="CF135" s="15"/>
      <c r="CG135" s="14"/>
      <c r="CH135" s="50"/>
      <c r="CI135" s="15"/>
      <c r="CJ135" s="14"/>
      <c r="CK135" s="50"/>
      <c r="CL135" s="15"/>
      <c r="CM135" s="14"/>
      <c r="CN135" s="50"/>
      <c r="CO135" s="15"/>
      <c r="CP135" s="14"/>
      <c r="CQ135" s="50"/>
      <c r="CR135" s="15"/>
      <c r="CS135" s="14"/>
      <c r="CT135" s="50"/>
      <c r="CU135" s="15"/>
      <c r="CV135" s="14"/>
      <c r="CW135" s="50"/>
      <c r="CX135" s="15"/>
      <c r="CY135" s="14"/>
      <c r="CZ135" s="50"/>
      <c r="DA135" s="15"/>
      <c r="DB135" s="14"/>
      <c r="DC135" s="50"/>
      <c r="DD135" s="15"/>
      <c r="DE135" s="14"/>
      <c r="DF135" s="50"/>
      <c r="DG135" s="15"/>
      <c r="DH135" s="14"/>
      <c r="DI135" s="50"/>
      <c r="DJ135" s="15"/>
      <c r="DK135" s="14"/>
      <c r="DL135" s="50"/>
      <c r="DM135" s="15"/>
      <c r="DN135" s="14"/>
      <c r="DO135" s="50"/>
      <c r="DP135" s="15"/>
      <c r="DQ135" s="14"/>
      <c r="DR135" s="50"/>
      <c r="DS135" s="15"/>
      <c r="DT135" s="14"/>
      <c r="DU135" s="50"/>
      <c r="DV135" s="15"/>
      <c r="DW135" s="14"/>
      <c r="DX135" s="50"/>
      <c r="DY135" s="15"/>
      <c r="DZ135" s="14"/>
    </row>
    <row r="136" spans="1:130" s="12" customFormat="1" ht="15.75" x14ac:dyDescent="0.25">
      <c r="A136" s="60" t="s">
        <v>557</v>
      </c>
      <c r="B136" s="14">
        <f t="shared" si="164"/>
        <v>114</v>
      </c>
      <c r="C136" s="14">
        <f t="shared" si="165"/>
        <v>0</v>
      </c>
      <c r="D136" s="50"/>
      <c r="E136" s="50"/>
      <c r="F136" s="50"/>
      <c r="G136" s="50"/>
      <c r="H136" s="50"/>
      <c r="I136" s="50"/>
      <c r="J136" s="50"/>
      <c r="K136" s="50"/>
      <c r="L136" s="15"/>
      <c r="M136" s="15"/>
      <c r="N136" s="183"/>
      <c r="O136" s="183"/>
      <c r="P136" s="183"/>
      <c r="Q136" s="183"/>
      <c r="R136" s="183"/>
      <c r="S136" s="183"/>
      <c r="T136" s="15"/>
      <c r="U136" s="183"/>
      <c r="V136" s="183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84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50">
        <v>114</v>
      </c>
      <c r="BH136" s="15"/>
      <c r="BI136" s="15"/>
      <c r="BJ136" s="50"/>
      <c r="BK136" s="15"/>
      <c r="BL136" s="15"/>
      <c r="BM136" s="15"/>
      <c r="BN136" s="15"/>
      <c r="BO136" s="15"/>
      <c r="BP136" s="50"/>
      <c r="BQ136" s="15"/>
      <c r="BR136" s="15"/>
      <c r="BS136" s="50"/>
      <c r="BT136" s="15"/>
      <c r="BU136" s="15"/>
      <c r="BV136" s="50"/>
      <c r="BW136" s="15"/>
      <c r="BX136" s="15"/>
      <c r="BY136" s="50"/>
      <c r="BZ136" s="15"/>
      <c r="CA136" s="15"/>
      <c r="CB136" s="50"/>
      <c r="CC136" s="15"/>
      <c r="CD136" s="15"/>
      <c r="CE136" s="50"/>
      <c r="CF136" s="15"/>
      <c r="CG136" s="14"/>
      <c r="CH136" s="50"/>
      <c r="CI136" s="15"/>
      <c r="CJ136" s="14"/>
      <c r="CK136" s="50"/>
      <c r="CL136" s="15"/>
      <c r="CM136" s="14"/>
      <c r="CN136" s="50"/>
      <c r="CO136" s="15"/>
      <c r="CP136" s="14"/>
      <c r="CQ136" s="50"/>
      <c r="CR136" s="15"/>
      <c r="CS136" s="14"/>
      <c r="CT136" s="50"/>
      <c r="CU136" s="15"/>
      <c r="CV136" s="14"/>
      <c r="CW136" s="50"/>
      <c r="CX136" s="15"/>
      <c r="CY136" s="14"/>
      <c r="CZ136" s="50"/>
      <c r="DA136" s="15"/>
      <c r="DB136" s="14"/>
      <c r="DC136" s="50"/>
      <c r="DD136" s="15"/>
      <c r="DE136" s="14"/>
      <c r="DF136" s="50"/>
      <c r="DG136" s="15"/>
      <c r="DH136" s="14"/>
      <c r="DI136" s="50"/>
      <c r="DJ136" s="15"/>
      <c r="DK136" s="14"/>
      <c r="DL136" s="50"/>
      <c r="DM136" s="15"/>
      <c r="DN136" s="14"/>
      <c r="DO136" s="50"/>
      <c r="DP136" s="15"/>
      <c r="DQ136" s="14"/>
      <c r="DR136" s="50"/>
      <c r="DS136" s="15"/>
      <c r="DT136" s="14"/>
      <c r="DU136" s="50"/>
      <c r="DV136" s="15"/>
      <c r="DW136" s="14"/>
      <c r="DX136" s="50"/>
      <c r="DY136" s="15"/>
      <c r="DZ136" s="14"/>
    </row>
    <row r="137" spans="1:130" s="12" customFormat="1" ht="15.75" x14ac:dyDescent="0.25">
      <c r="A137" s="60" t="s">
        <v>558</v>
      </c>
      <c r="B137" s="14">
        <f t="shared" si="164"/>
        <v>74.900000000000006</v>
      </c>
      <c r="C137" s="14">
        <f t="shared" si="165"/>
        <v>0</v>
      </c>
      <c r="D137" s="50"/>
      <c r="E137" s="50"/>
      <c r="F137" s="50"/>
      <c r="G137" s="50"/>
      <c r="H137" s="50"/>
      <c r="I137" s="50"/>
      <c r="J137" s="50"/>
      <c r="K137" s="50"/>
      <c r="L137" s="15"/>
      <c r="M137" s="15"/>
      <c r="N137" s="183"/>
      <c r="O137" s="183"/>
      <c r="P137" s="183"/>
      <c r="Q137" s="183"/>
      <c r="R137" s="183"/>
      <c r="S137" s="183"/>
      <c r="T137" s="15"/>
      <c r="U137" s="183"/>
      <c r="V137" s="183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84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50">
        <v>74.900000000000006</v>
      </c>
      <c r="BH137" s="15"/>
      <c r="BI137" s="15"/>
      <c r="BJ137" s="50"/>
      <c r="BK137" s="15"/>
      <c r="BL137" s="15"/>
      <c r="BM137" s="15"/>
      <c r="BN137" s="15"/>
      <c r="BO137" s="15"/>
      <c r="BP137" s="50"/>
      <c r="BQ137" s="15"/>
      <c r="BR137" s="15"/>
      <c r="BS137" s="50"/>
      <c r="BT137" s="15"/>
      <c r="BU137" s="15"/>
      <c r="BV137" s="50"/>
      <c r="BW137" s="15"/>
      <c r="BX137" s="15"/>
      <c r="BY137" s="50"/>
      <c r="BZ137" s="15"/>
      <c r="CA137" s="15"/>
      <c r="CB137" s="50"/>
      <c r="CC137" s="15"/>
      <c r="CD137" s="15"/>
      <c r="CE137" s="50"/>
      <c r="CF137" s="15"/>
      <c r="CG137" s="14"/>
      <c r="CH137" s="50"/>
      <c r="CI137" s="15"/>
      <c r="CJ137" s="14"/>
      <c r="CK137" s="50"/>
      <c r="CL137" s="15"/>
      <c r="CM137" s="14"/>
      <c r="CN137" s="50"/>
      <c r="CO137" s="15"/>
      <c r="CP137" s="14"/>
      <c r="CQ137" s="50"/>
      <c r="CR137" s="15"/>
      <c r="CS137" s="14"/>
      <c r="CT137" s="50"/>
      <c r="CU137" s="15"/>
      <c r="CV137" s="14"/>
      <c r="CW137" s="50"/>
      <c r="CX137" s="15"/>
      <c r="CY137" s="14"/>
      <c r="CZ137" s="50"/>
      <c r="DA137" s="15"/>
      <c r="DB137" s="14"/>
      <c r="DC137" s="50"/>
      <c r="DD137" s="15"/>
      <c r="DE137" s="14"/>
      <c r="DF137" s="50"/>
      <c r="DG137" s="15"/>
      <c r="DH137" s="14"/>
      <c r="DI137" s="50"/>
      <c r="DJ137" s="15"/>
      <c r="DK137" s="14"/>
      <c r="DL137" s="50"/>
      <c r="DM137" s="15"/>
      <c r="DN137" s="14"/>
      <c r="DO137" s="50"/>
      <c r="DP137" s="15"/>
      <c r="DQ137" s="14"/>
      <c r="DR137" s="50"/>
      <c r="DS137" s="15"/>
      <c r="DT137" s="14"/>
      <c r="DU137" s="50"/>
      <c r="DV137" s="15"/>
      <c r="DW137" s="14"/>
      <c r="DX137" s="50"/>
      <c r="DY137" s="15"/>
      <c r="DZ137" s="14"/>
    </row>
    <row r="138" spans="1:130" s="12" customFormat="1" ht="15.75" x14ac:dyDescent="0.25">
      <c r="A138" s="60" t="s">
        <v>559</v>
      </c>
      <c r="B138" s="14">
        <f t="shared" si="164"/>
        <v>24.3</v>
      </c>
      <c r="C138" s="14">
        <f t="shared" si="165"/>
        <v>0</v>
      </c>
      <c r="D138" s="50"/>
      <c r="E138" s="50"/>
      <c r="F138" s="50"/>
      <c r="G138" s="50"/>
      <c r="H138" s="50"/>
      <c r="I138" s="50"/>
      <c r="J138" s="50"/>
      <c r="K138" s="50"/>
      <c r="L138" s="15"/>
      <c r="M138" s="15"/>
      <c r="N138" s="183"/>
      <c r="O138" s="183"/>
      <c r="P138" s="183"/>
      <c r="Q138" s="183"/>
      <c r="R138" s="183"/>
      <c r="S138" s="183"/>
      <c r="T138" s="15"/>
      <c r="U138" s="183"/>
      <c r="V138" s="183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84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50">
        <v>24.3</v>
      </c>
      <c r="BH138" s="15"/>
      <c r="BI138" s="15"/>
      <c r="BJ138" s="50"/>
      <c r="BK138" s="15"/>
      <c r="BL138" s="15"/>
      <c r="BM138" s="15"/>
      <c r="BN138" s="15"/>
      <c r="BO138" s="15"/>
      <c r="BP138" s="50"/>
      <c r="BQ138" s="15"/>
      <c r="BR138" s="15"/>
      <c r="BS138" s="50"/>
      <c r="BT138" s="15"/>
      <c r="BU138" s="15"/>
      <c r="BV138" s="50"/>
      <c r="BW138" s="15"/>
      <c r="BX138" s="15"/>
      <c r="BY138" s="50"/>
      <c r="BZ138" s="15"/>
      <c r="CA138" s="15"/>
      <c r="CB138" s="50"/>
      <c r="CC138" s="15"/>
      <c r="CD138" s="15"/>
      <c r="CE138" s="50"/>
      <c r="CF138" s="15"/>
      <c r="CG138" s="14"/>
      <c r="CH138" s="50"/>
      <c r="CI138" s="15"/>
      <c r="CJ138" s="14"/>
      <c r="CK138" s="50"/>
      <c r="CL138" s="15"/>
      <c r="CM138" s="14"/>
      <c r="CN138" s="50"/>
      <c r="CO138" s="15"/>
      <c r="CP138" s="14"/>
      <c r="CQ138" s="50"/>
      <c r="CR138" s="15"/>
      <c r="CS138" s="14"/>
      <c r="CT138" s="50"/>
      <c r="CU138" s="15"/>
      <c r="CV138" s="14"/>
      <c r="CW138" s="50"/>
      <c r="CX138" s="15"/>
      <c r="CY138" s="14"/>
      <c r="CZ138" s="50"/>
      <c r="DA138" s="15"/>
      <c r="DB138" s="14"/>
      <c r="DC138" s="50"/>
      <c r="DD138" s="15"/>
      <c r="DE138" s="14"/>
      <c r="DF138" s="50"/>
      <c r="DG138" s="15"/>
      <c r="DH138" s="14"/>
      <c r="DI138" s="50"/>
      <c r="DJ138" s="15"/>
      <c r="DK138" s="14"/>
      <c r="DL138" s="50"/>
      <c r="DM138" s="15"/>
      <c r="DN138" s="14"/>
      <c r="DO138" s="50"/>
      <c r="DP138" s="15"/>
      <c r="DQ138" s="14"/>
      <c r="DR138" s="50"/>
      <c r="DS138" s="15"/>
      <c r="DT138" s="14"/>
      <c r="DU138" s="50"/>
      <c r="DV138" s="15"/>
      <c r="DW138" s="14"/>
      <c r="DX138" s="50"/>
      <c r="DY138" s="15"/>
      <c r="DZ138" s="14"/>
    </row>
    <row r="139" spans="1:130" s="28" customFormat="1" ht="31.5" x14ac:dyDescent="0.25">
      <c r="A139" s="152" t="s">
        <v>364</v>
      </c>
      <c r="B139" s="82">
        <f t="shared" si="164"/>
        <v>14417.2</v>
      </c>
      <c r="C139" s="82">
        <f t="shared" si="165"/>
        <v>11297.7</v>
      </c>
      <c r="D139" s="84">
        <f t="shared" si="82"/>
        <v>78.362650167855065</v>
      </c>
      <c r="E139" s="84">
        <f t="shared" ref="E139:L139" si="202">E140+E141+E149</f>
        <v>0</v>
      </c>
      <c r="F139" s="84">
        <f t="shared" si="202"/>
        <v>0</v>
      </c>
      <c r="G139" s="84">
        <f t="shared" si="202"/>
        <v>0</v>
      </c>
      <c r="H139" s="84">
        <f t="shared" si="202"/>
        <v>0</v>
      </c>
      <c r="I139" s="84">
        <f t="shared" si="202"/>
        <v>0</v>
      </c>
      <c r="J139" s="84">
        <f t="shared" si="202"/>
        <v>0</v>
      </c>
      <c r="K139" s="84">
        <f t="shared" si="202"/>
        <v>5950</v>
      </c>
      <c r="L139" s="84">
        <f t="shared" si="202"/>
        <v>5950</v>
      </c>
      <c r="M139" s="84">
        <f t="shared" si="141"/>
        <v>100</v>
      </c>
      <c r="N139" s="84">
        <f t="shared" ref="N139:AA139" si="203">N140+N141+N149</f>
        <v>0</v>
      </c>
      <c r="O139" s="84">
        <f t="shared" si="203"/>
        <v>0</v>
      </c>
      <c r="P139" s="84">
        <f t="shared" si="203"/>
        <v>0</v>
      </c>
      <c r="Q139" s="84">
        <f t="shared" si="203"/>
        <v>0</v>
      </c>
      <c r="R139" s="84">
        <f t="shared" si="203"/>
        <v>0</v>
      </c>
      <c r="S139" s="84">
        <f t="shared" si="203"/>
        <v>0</v>
      </c>
      <c r="T139" s="84">
        <f t="shared" si="203"/>
        <v>0</v>
      </c>
      <c r="U139" s="84">
        <f t="shared" si="203"/>
        <v>0</v>
      </c>
      <c r="V139" s="84">
        <f t="shared" si="203"/>
        <v>0</v>
      </c>
      <c r="W139" s="84">
        <f t="shared" si="203"/>
        <v>0</v>
      </c>
      <c r="X139" s="84">
        <f t="shared" si="203"/>
        <v>0</v>
      </c>
      <c r="Y139" s="84">
        <f t="shared" si="203"/>
        <v>0</v>
      </c>
      <c r="Z139" s="84">
        <f t="shared" si="203"/>
        <v>499.7</v>
      </c>
      <c r="AA139" s="84">
        <f t="shared" si="203"/>
        <v>499.7</v>
      </c>
      <c r="AB139" s="82">
        <f t="shared" si="104"/>
        <v>100</v>
      </c>
      <c r="AC139" s="84">
        <f>AC140+AC141+AC149</f>
        <v>0</v>
      </c>
      <c r="AD139" s="84">
        <f>AD140+AD141+AD149</f>
        <v>0</v>
      </c>
      <c r="AE139" s="82"/>
      <c r="AF139" s="84">
        <f t="shared" ref="AF139:AH139" si="204">AF140+AF141+AF149</f>
        <v>0</v>
      </c>
      <c r="AG139" s="84">
        <f t="shared" si="204"/>
        <v>0</v>
      </c>
      <c r="AH139" s="84">
        <f t="shared" si="204"/>
        <v>0</v>
      </c>
      <c r="AI139" s="84">
        <f>SUM(AI140:AI149)</f>
        <v>487</v>
      </c>
      <c r="AJ139" s="84">
        <f t="shared" ref="AJ139:AM139" si="205">SUM(AJ140:AJ149)</f>
        <v>487</v>
      </c>
      <c r="AK139" s="84">
        <f t="shared" si="201"/>
        <v>100</v>
      </c>
      <c r="AL139" s="84">
        <f t="shared" si="205"/>
        <v>1757</v>
      </c>
      <c r="AM139" s="84">
        <f t="shared" si="205"/>
        <v>1757</v>
      </c>
      <c r="AN139" s="84">
        <f>AM139/AL139*100</f>
        <v>100</v>
      </c>
      <c r="AO139" s="84">
        <f t="shared" ref="AO139:AT139" si="206">AO140+AO141+AO149</f>
        <v>1200</v>
      </c>
      <c r="AP139" s="84">
        <f t="shared" si="206"/>
        <v>360</v>
      </c>
      <c r="AQ139" s="84">
        <f>AP139/AO139*100</f>
        <v>30</v>
      </c>
      <c r="AR139" s="84">
        <f t="shared" si="206"/>
        <v>0</v>
      </c>
      <c r="AS139" s="84">
        <f t="shared" si="206"/>
        <v>0</v>
      </c>
      <c r="AT139" s="84">
        <f t="shared" si="206"/>
        <v>0</v>
      </c>
      <c r="AU139" s="84">
        <f t="shared" ref="AU139:BF139" si="207">AU140+AU141+AU149</f>
        <v>0</v>
      </c>
      <c r="AV139" s="84">
        <f t="shared" si="207"/>
        <v>0</v>
      </c>
      <c r="AW139" s="84">
        <f t="shared" si="207"/>
        <v>0</v>
      </c>
      <c r="AX139" s="84">
        <f t="shared" si="207"/>
        <v>0</v>
      </c>
      <c r="AY139" s="84">
        <f t="shared" si="207"/>
        <v>0</v>
      </c>
      <c r="AZ139" s="84">
        <f t="shared" si="207"/>
        <v>0</v>
      </c>
      <c r="BA139" s="84">
        <f t="shared" si="207"/>
        <v>0</v>
      </c>
      <c r="BB139" s="84">
        <f t="shared" si="207"/>
        <v>0</v>
      </c>
      <c r="BC139" s="84">
        <f t="shared" si="207"/>
        <v>0</v>
      </c>
      <c r="BD139" s="84">
        <f t="shared" si="207"/>
        <v>0</v>
      </c>
      <c r="BE139" s="84">
        <f t="shared" si="207"/>
        <v>0</v>
      </c>
      <c r="BF139" s="84">
        <f t="shared" si="207"/>
        <v>0</v>
      </c>
      <c r="BG139" s="84">
        <f>SUM(BG140:BG149)</f>
        <v>2279.4999999999995</v>
      </c>
      <c r="BH139" s="84">
        <f>SUM(BH140:BH149)</f>
        <v>0</v>
      </c>
      <c r="BI139" s="82">
        <f t="shared" ref="BI139:BI140" si="208">BH139/BG139*100</f>
        <v>0</v>
      </c>
      <c r="BJ139" s="84"/>
      <c r="BK139" s="84">
        <f>SUM(BK140:BK149)</f>
        <v>0</v>
      </c>
      <c r="BL139" s="82"/>
      <c r="BM139" s="84">
        <f t="shared" ref="BM139" si="209">BM140+BM141+BM149</f>
        <v>0</v>
      </c>
      <c r="BN139" s="84">
        <f t="shared" ref="BN139" si="210">BN140+BN141+BN149</f>
        <v>0</v>
      </c>
      <c r="BO139" s="84">
        <f t="shared" ref="BO139" si="211">BO140+BO141+BO149</f>
        <v>0</v>
      </c>
      <c r="BP139" s="84">
        <f>SUM(BP140:BP149)</f>
        <v>2244</v>
      </c>
      <c r="BQ139" s="84">
        <f>SUM(BQ140:BQ149)</f>
        <v>2244</v>
      </c>
      <c r="BR139" s="82">
        <f t="shared" ref="BR139:BR140" si="212">BQ139/BP139*100</f>
        <v>100</v>
      </c>
      <c r="BS139" s="84">
        <f>SUM(BS140:BS149)</f>
        <v>0</v>
      </c>
      <c r="BT139" s="84">
        <f>SUM(BT140:BT149)</f>
        <v>0</v>
      </c>
      <c r="BU139" s="82"/>
      <c r="BV139" s="84">
        <f>SUM(BV140:BV149)</f>
        <v>0</v>
      </c>
      <c r="BW139" s="84">
        <f>SUM(BW140:BW149)</f>
        <v>0</v>
      </c>
      <c r="BX139" s="82"/>
      <c r="BY139" s="84">
        <f>SUM(BY140:BY149)</f>
        <v>0</v>
      </c>
      <c r="BZ139" s="84">
        <f>SUM(BZ140:BZ149)</f>
        <v>0</v>
      </c>
      <c r="CA139" s="82"/>
      <c r="CB139" s="84">
        <f>SUM(CB140:CB149)</f>
        <v>0</v>
      </c>
      <c r="CC139" s="84">
        <f>SUM(CC140:CC149)</f>
        <v>0</v>
      </c>
      <c r="CD139" s="82"/>
      <c r="CE139" s="84">
        <f>SUM(CE140:CE149)</f>
        <v>0</v>
      </c>
      <c r="CF139" s="84">
        <f>SUM(CF140:CF149)</f>
        <v>0</v>
      </c>
      <c r="CG139" s="82"/>
      <c r="CH139" s="84">
        <f>SUM(CH140:CH149)</f>
        <v>0</v>
      </c>
      <c r="CI139" s="84">
        <f>SUM(CI140:CI149)</f>
        <v>0</v>
      </c>
      <c r="CJ139" s="82"/>
      <c r="CK139" s="84">
        <f>SUM(CK140:CK149)</f>
        <v>0</v>
      </c>
      <c r="CL139" s="84">
        <f>SUM(CL140:CL149)</f>
        <v>0</v>
      </c>
      <c r="CM139" s="82"/>
      <c r="CN139" s="84">
        <f>SUM(CN140:CN149)</f>
        <v>0</v>
      </c>
      <c r="CO139" s="84">
        <f>SUM(CO140:CO149)</f>
        <v>0</v>
      </c>
      <c r="CP139" s="82"/>
      <c r="CQ139" s="84">
        <f>SUM(CQ140:CQ149)</f>
        <v>0</v>
      </c>
      <c r="CR139" s="84">
        <f>SUM(CR140:CR149)</f>
        <v>0</v>
      </c>
      <c r="CS139" s="82"/>
      <c r="CT139" s="84">
        <f>SUM(CT140:CT149)</f>
        <v>0</v>
      </c>
      <c r="CU139" s="84">
        <f>SUM(CU140:CU149)</f>
        <v>0</v>
      </c>
      <c r="CV139" s="82"/>
      <c r="CW139" s="84">
        <f>SUM(CW140:CW149)</f>
        <v>0</v>
      </c>
      <c r="CX139" s="84">
        <f>SUM(CX140:CX149)</f>
        <v>0</v>
      </c>
      <c r="CY139" s="82"/>
      <c r="CZ139" s="84">
        <f>SUM(CZ140:CZ149)</f>
        <v>0</v>
      </c>
      <c r="DA139" s="84">
        <f>SUM(DA140:DA149)</f>
        <v>0</v>
      </c>
      <c r="DB139" s="82"/>
      <c r="DC139" s="84">
        <f>SUM(DC140:DC149)</f>
        <v>0</v>
      </c>
      <c r="DD139" s="84">
        <f>SUM(DD140:DD149)</f>
        <v>0</v>
      </c>
      <c r="DE139" s="82"/>
      <c r="DF139" s="84">
        <f>SUM(DF140:DF149)</f>
        <v>0</v>
      </c>
      <c r="DG139" s="84">
        <f>SUM(DG140:DG149)</f>
        <v>0</v>
      </c>
      <c r="DH139" s="82"/>
      <c r="DI139" s="84">
        <f>SUM(DI140:DI149)</f>
        <v>0</v>
      </c>
      <c r="DJ139" s="84">
        <f>SUM(DJ140:DJ149)</f>
        <v>0</v>
      </c>
      <c r="DK139" s="82"/>
      <c r="DL139" s="84">
        <f>SUM(DL140:DL149)</f>
        <v>0</v>
      </c>
      <c r="DM139" s="84">
        <f>SUM(DM140:DM149)</f>
        <v>0</v>
      </c>
      <c r="DN139" s="82"/>
      <c r="DO139" s="84">
        <f>SUM(DO140:DO149)</f>
        <v>0</v>
      </c>
      <c r="DP139" s="84">
        <f>SUM(DP140:DP149)</f>
        <v>0</v>
      </c>
      <c r="DQ139" s="82"/>
      <c r="DR139" s="84">
        <f>SUM(DR140:DR149)</f>
        <v>0</v>
      </c>
      <c r="DS139" s="84">
        <f>SUM(DS140:DS149)</f>
        <v>0</v>
      </c>
      <c r="DT139" s="82"/>
      <c r="DU139" s="84">
        <f>SUM(DU140:DU149)</f>
        <v>0</v>
      </c>
      <c r="DV139" s="84">
        <f>SUM(DV140:DV149)</f>
        <v>0</v>
      </c>
      <c r="DW139" s="82"/>
      <c r="DX139" s="84">
        <f>SUM(DX140:DX149)</f>
        <v>0</v>
      </c>
      <c r="DY139" s="84">
        <f>SUM(DY140:DY149)</f>
        <v>0</v>
      </c>
      <c r="DZ139" s="82"/>
    </row>
    <row r="140" spans="1:130" s="12" customFormat="1" ht="31.5" x14ac:dyDescent="0.25">
      <c r="A140" s="60" t="s">
        <v>363</v>
      </c>
      <c r="B140" s="14">
        <f t="shared" si="164"/>
        <v>13727.6</v>
      </c>
      <c r="C140" s="14">
        <f t="shared" si="165"/>
        <v>11297.7</v>
      </c>
      <c r="D140" s="15">
        <f t="shared" si="82"/>
        <v>82.299163728546873</v>
      </c>
      <c r="E140" s="15"/>
      <c r="F140" s="15"/>
      <c r="G140" s="15"/>
      <c r="H140" s="15"/>
      <c r="I140" s="15"/>
      <c r="J140" s="15"/>
      <c r="K140" s="15">
        <v>5950</v>
      </c>
      <c r="L140" s="15">
        <v>5950</v>
      </c>
      <c r="M140" s="15">
        <f t="shared" si="141"/>
        <v>100</v>
      </c>
      <c r="N140" s="15"/>
      <c r="O140" s="15"/>
      <c r="P140" s="15"/>
      <c r="Q140" s="15"/>
      <c r="R140" s="15"/>
      <c r="S140" s="15"/>
      <c r="T140" s="15"/>
      <c r="U140" s="15"/>
      <c r="V140" s="14"/>
      <c r="W140" s="15"/>
      <c r="X140" s="15"/>
      <c r="Y140" s="14"/>
      <c r="Z140" s="15">
        <v>499.7</v>
      </c>
      <c r="AA140" s="15">
        <v>499.7</v>
      </c>
      <c r="AB140" s="14">
        <f t="shared" si="104"/>
        <v>100</v>
      </c>
      <c r="AC140" s="15"/>
      <c r="AD140" s="15"/>
      <c r="AE140" s="14"/>
      <c r="AF140" s="15"/>
      <c r="AG140" s="15"/>
      <c r="AH140" s="14"/>
      <c r="AI140" s="15">
        <v>487</v>
      </c>
      <c r="AJ140" s="15">
        <v>487</v>
      </c>
      <c r="AK140" s="15">
        <f t="shared" si="201"/>
        <v>100</v>
      </c>
      <c r="AL140" s="14">
        <v>1757</v>
      </c>
      <c r="AM140" s="14">
        <v>1757</v>
      </c>
      <c r="AN140" s="15">
        <f t="shared" ref="AN140:AN164" si="213">AM140/AL140*100</f>
        <v>100</v>
      </c>
      <c r="AO140" s="15">
        <v>1200</v>
      </c>
      <c r="AP140" s="15">
        <v>360</v>
      </c>
      <c r="AQ140" s="15">
        <f>AP140/AO140*100</f>
        <v>30</v>
      </c>
      <c r="AR140" s="15"/>
      <c r="AS140" s="15"/>
      <c r="AT140" s="14"/>
      <c r="AU140" s="15"/>
      <c r="AV140" s="15"/>
      <c r="AW140" s="14"/>
      <c r="AX140" s="15"/>
      <c r="AY140" s="15"/>
      <c r="AZ140" s="14"/>
      <c r="BA140" s="15"/>
      <c r="BB140" s="15"/>
      <c r="BC140" s="14"/>
      <c r="BD140" s="15"/>
      <c r="BE140" s="15"/>
      <c r="BF140" s="14"/>
      <c r="BG140" s="50">
        <v>1589.9</v>
      </c>
      <c r="BH140" s="15"/>
      <c r="BI140" s="14">
        <f t="shared" si="208"/>
        <v>0</v>
      </c>
      <c r="BJ140" s="50"/>
      <c r="BK140" s="15"/>
      <c r="BL140" s="14"/>
      <c r="BM140" s="15"/>
      <c r="BN140" s="15"/>
      <c r="BO140" s="14"/>
      <c r="BP140" s="15">
        <v>2244</v>
      </c>
      <c r="BQ140" s="15">
        <v>2244</v>
      </c>
      <c r="BR140" s="14">
        <f t="shared" si="212"/>
        <v>100</v>
      </c>
      <c r="BS140" s="15"/>
      <c r="BT140" s="15"/>
      <c r="BU140" s="14"/>
      <c r="BV140" s="15"/>
      <c r="BW140" s="15"/>
      <c r="BX140" s="14"/>
      <c r="BY140" s="15"/>
      <c r="BZ140" s="15"/>
      <c r="CA140" s="14"/>
      <c r="CB140" s="15"/>
      <c r="CC140" s="15"/>
      <c r="CD140" s="14"/>
      <c r="CE140" s="15"/>
      <c r="CF140" s="15"/>
      <c r="CG140" s="14"/>
      <c r="CH140" s="15"/>
      <c r="CI140" s="15"/>
      <c r="CJ140" s="14"/>
      <c r="CK140" s="15"/>
      <c r="CL140" s="15"/>
      <c r="CM140" s="14"/>
      <c r="CN140" s="15"/>
      <c r="CO140" s="15"/>
      <c r="CP140" s="14"/>
      <c r="CQ140" s="15"/>
      <c r="CR140" s="15"/>
      <c r="CS140" s="14"/>
      <c r="CT140" s="15"/>
      <c r="CU140" s="15"/>
      <c r="CV140" s="14"/>
      <c r="CW140" s="15"/>
      <c r="CX140" s="15"/>
      <c r="CY140" s="14"/>
      <c r="CZ140" s="15"/>
      <c r="DA140" s="15"/>
      <c r="DB140" s="14"/>
      <c r="DC140" s="15"/>
      <c r="DD140" s="15"/>
      <c r="DE140" s="14"/>
      <c r="DF140" s="15"/>
      <c r="DG140" s="15"/>
      <c r="DH140" s="14"/>
      <c r="DI140" s="15"/>
      <c r="DJ140" s="15"/>
      <c r="DK140" s="14"/>
      <c r="DL140" s="15"/>
      <c r="DM140" s="15"/>
      <c r="DN140" s="14"/>
      <c r="DO140" s="15"/>
      <c r="DP140" s="15"/>
      <c r="DQ140" s="14"/>
      <c r="DR140" s="15"/>
      <c r="DS140" s="15"/>
      <c r="DT140" s="14"/>
      <c r="DU140" s="15"/>
      <c r="DV140" s="15"/>
      <c r="DW140" s="14"/>
      <c r="DX140" s="15"/>
      <c r="DY140" s="15"/>
      <c r="DZ140" s="14"/>
    </row>
    <row r="141" spans="1:130" s="12" customFormat="1" ht="15.75" x14ac:dyDescent="0.25">
      <c r="A141" s="60" t="s">
        <v>361</v>
      </c>
      <c r="B141" s="14">
        <f t="shared" ref="B141:B204" si="214">E141+H141+K141+N141+Q141+T141+W141+Z141+AC141+AF141+AI141+AL141+AO141+AR141+AU141+AX141+BA141+BD141+BG141+BJ141+BM141+BP141+BS141+BV141+BY141+CB141+CE141+CH141+CK141+CN141+CQ141+CT141+CW141+CZ141+DC141+DF141+DI141+DL141+DO141+DR141+DU141+DX141</f>
        <v>0</v>
      </c>
      <c r="C141" s="14">
        <f t="shared" ref="C141:C204" si="215">F141+I141+L141+O141+R141+U141+X141+AA141+AD141+AG141+AJ141+AM141+AP141+AS141+AV141+AY141+BB141+BE141+BH141+BK141+BN141+BQ141+BT141+BW141+BZ141+CC141+CF141+CI141+CL141+CO141+CR141+CU141+CX141+DA141+DD141+DG141+DJ141+DM141+DP141+DS141+DV141+DY141</f>
        <v>0</v>
      </c>
      <c r="D141" s="50"/>
      <c r="E141" s="50"/>
      <c r="F141" s="50"/>
      <c r="G141" s="50"/>
      <c r="H141" s="50"/>
      <c r="I141" s="50"/>
      <c r="J141" s="50"/>
      <c r="K141" s="50"/>
      <c r="L141" s="15"/>
      <c r="M141" s="15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5"/>
      <c r="AB141" s="183"/>
      <c r="AC141" s="183"/>
      <c r="AD141" s="18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5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50"/>
      <c r="BH141" s="15"/>
      <c r="BI141" s="183"/>
      <c r="BJ141" s="50"/>
      <c r="BK141" s="15"/>
      <c r="BL141" s="183"/>
      <c r="BM141" s="183"/>
      <c r="BN141" s="183"/>
      <c r="BO141" s="183"/>
      <c r="BP141" s="50"/>
      <c r="BQ141" s="15"/>
      <c r="BR141" s="183"/>
      <c r="BS141" s="50"/>
      <c r="BT141" s="15"/>
      <c r="BU141" s="183"/>
      <c r="BV141" s="50"/>
      <c r="BW141" s="15"/>
      <c r="BX141" s="183"/>
      <c r="BY141" s="50"/>
      <c r="BZ141" s="15"/>
      <c r="CA141" s="183"/>
      <c r="CB141" s="50"/>
      <c r="CC141" s="15"/>
      <c r="CD141" s="183"/>
      <c r="CE141" s="50"/>
      <c r="CF141" s="15"/>
      <c r="CG141" s="14"/>
      <c r="CH141" s="50"/>
      <c r="CI141" s="15"/>
      <c r="CJ141" s="14"/>
      <c r="CK141" s="50"/>
      <c r="CL141" s="15"/>
      <c r="CM141" s="14"/>
      <c r="CN141" s="50"/>
      <c r="CO141" s="15"/>
      <c r="CP141" s="14"/>
      <c r="CQ141" s="50"/>
      <c r="CR141" s="15"/>
      <c r="CS141" s="14"/>
      <c r="CT141" s="50"/>
      <c r="CU141" s="15"/>
      <c r="CV141" s="14"/>
      <c r="CW141" s="50"/>
      <c r="CX141" s="15"/>
      <c r="CY141" s="14"/>
      <c r="CZ141" s="50"/>
      <c r="DA141" s="15"/>
      <c r="DB141" s="14"/>
      <c r="DC141" s="50"/>
      <c r="DD141" s="15"/>
      <c r="DE141" s="14"/>
      <c r="DF141" s="50"/>
      <c r="DG141" s="15"/>
      <c r="DH141" s="14"/>
      <c r="DI141" s="50"/>
      <c r="DJ141" s="15"/>
      <c r="DK141" s="14"/>
      <c r="DL141" s="50"/>
      <c r="DM141" s="15"/>
      <c r="DN141" s="14"/>
      <c r="DO141" s="50"/>
      <c r="DP141" s="15"/>
      <c r="DQ141" s="14"/>
      <c r="DR141" s="50"/>
      <c r="DS141" s="15"/>
      <c r="DT141" s="14"/>
      <c r="DU141" s="50"/>
      <c r="DV141" s="15"/>
      <c r="DW141" s="14"/>
      <c r="DX141" s="50"/>
      <c r="DY141" s="15"/>
      <c r="DZ141" s="14"/>
    </row>
    <row r="142" spans="1:130" s="12" customFormat="1" ht="15.75" x14ac:dyDescent="0.25">
      <c r="A142" s="60" t="s">
        <v>560</v>
      </c>
      <c r="B142" s="14">
        <f t="shared" si="214"/>
        <v>60.3</v>
      </c>
      <c r="C142" s="14">
        <f t="shared" si="215"/>
        <v>0</v>
      </c>
      <c r="D142" s="50"/>
      <c r="E142" s="50"/>
      <c r="F142" s="50"/>
      <c r="G142" s="50"/>
      <c r="H142" s="50"/>
      <c r="I142" s="50"/>
      <c r="J142" s="50"/>
      <c r="K142" s="50"/>
      <c r="L142" s="15"/>
      <c r="M142" s="15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5"/>
      <c r="AB142" s="183"/>
      <c r="AC142" s="183"/>
      <c r="AD142" s="183"/>
      <c r="AE142" s="183"/>
      <c r="AF142" s="183"/>
      <c r="AG142" s="183"/>
      <c r="AH142" s="183"/>
      <c r="AI142" s="183"/>
      <c r="AJ142" s="183"/>
      <c r="AK142" s="183"/>
      <c r="AL142" s="183"/>
      <c r="AM142" s="183"/>
      <c r="AN142" s="15"/>
      <c r="AO142" s="183"/>
      <c r="AP142" s="183"/>
      <c r="AQ142" s="183"/>
      <c r="AR142" s="183"/>
      <c r="AS142" s="183"/>
      <c r="AT142" s="183"/>
      <c r="AU142" s="183"/>
      <c r="AV142" s="183"/>
      <c r="AW142" s="183"/>
      <c r="AX142" s="183"/>
      <c r="AY142" s="183"/>
      <c r="AZ142" s="183"/>
      <c r="BA142" s="183"/>
      <c r="BB142" s="183"/>
      <c r="BC142" s="183"/>
      <c r="BD142" s="183"/>
      <c r="BE142" s="183"/>
      <c r="BF142" s="183"/>
      <c r="BG142" s="50">
        <v>60.3</v>
      </c>
      <c r="BH142" s="15"/>
      <c r="BI142" s="183"/>
      <c r="BJ142" s="50"/>
      <c r="BK142" s="15"/>
      <c r="BL142" s="183"/>
      <c r="BM142" s="183"/>
      <c r="BN142" s="183"/>
      <c r="BO142" s="183"/>
      <c r="BP142" s="50"/>
      <c r="BQ142" s="15"/>
      <c r="BR142" s="183"/>
      <c r="BS142" s="50"/>
      <c r="BT142" s="15"/>
      <c r="BU142" s="183"/>
      <c r="BV142" s="50"/>
      <c r="BW142" s="15"/>
      <c r="BX142" s="183"/>
      <c r="BY142" s="50"/>
      <c r="BZ142" s="15"/>
      <c r="CA142" s="183"/>
      <c r="CB142" s="50"/>
      <c r="CC142" s="15"/>
      <c r="CD142" s="183"/>
      <c r="CE142" s="50"/>
      <c r="CF142" s="15"/>
      <c r="CG142" s="14"/>
      <c r="CH142" s="50"/>
      <c r="CI142" s="15"/>
      <c r="CJ142" s="14"/>
      <c r="CK142" s="50"/>
      <c r="CL142" s="15"/>
      <c r="CM142" s="14"/>
      <c r="CN142" s="50"/>
      <c r="CO142" s="15"/>
      <c r="CP142" s="14"/>
      <c r="CQ142" s="50"/>
      <c r="CR142" s="15"/>
      <c r="CS142" s="14"/>
      <c r="CT142" s="50"/>
      <c r="CU142" s="15"/>
      <c r="CV142" s="14"/>
      <c r="CW142" s="50"/>
      <c r="CX142" s="15"/>
      <c r="CY142" s="14"/>
      <c r="CZ142" s="50"/>
      <c r="DA142" s="15"/>
      <c r="DB142" s="14"/>
      <c r="DC142" s="50"/>
      <c r="DD142" s="15"/>
      <c r="DE142" s="14"/>
      <c r="DF142" s="50"/>
      <c r="DG142" s="15"/>
      <c r="DH142" s="14"/>
      <c r="DI142" s="50"/>
      <c r="DJ142" s="15"/>
      <c r="DK142" s="14"/>
      <c r="DL142" s="50"/>
      <c r="DM142" s="15"/>
      <c r="DN142" s="14"/>
      <c r="DO142" s="50"/>
      <c r="DP142" s="15"/>
      <c r="DQ142" s="14"/>
      <c r="DR142" s="50"/>
      <c r="DS142" s="15"/>
      <c r="DT142" s="14"/>
      <c r="DU142" s="50"/>
      <c r="DV142" s="15"/>
      <c r="DW142" s="14"/>
      <c r="DX142" s="50"/>
      <c r="DY142" s="15"/>
      <c r="DZ142" s="14"/>
    </row>
    <row r="143" spans="1:130" s="12" customFormat="1" ht="15.75" x14ac:dyDescent="0.25">
      <c r="A143" s="60" t="s">
        <v>561</v>
      </c>
      <c r="B143" s="14">
        <f t="shared" si="214"/>
        <v>109.1</v>
      </c>
      <c r="C143" s="14">
        <f t="shared" si="215"/>
        <v>0</v>
      </c>
      <c r="D143" s="50"/>
      <c r="E143" s="50"/>
      <c r="F143" s="50"/>
      <c r="G143" s="50"/>
      <c r="H143" s="50"/>
      <c r="I143" s="50"/>
      <c r="J143" s="50"/>
      <c r="K143" s="50"/>
      <c r="L143" s="15"/>
      <c r="M143" s="15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5"/>
      <c r="AB143" s="183"/>
      <c r="AC143" s="183"/>
      <c r="AD143" s="183"/>
      <c r="AE143" s="183"/>
      <c r="AF143" s="183"/>
      <c r="AG143" s="183"/>
      <c r="AH143" s="183"/>
      <c r="AI143" s="183"/>
      <c r="AJ143" s="183"/>
      <c r="AK143" s="183"/>
      <c r="AL143" s="183"/>
      <c r="AM143" s="183"/>
      <c r="AN143" s="15"/>
      <c r="AO143" s="183"/>
      <c r="AP143" s="183"/>
      <c r="AQ143" s="183"/>
      <c r="AR143" s="183"/>
      <c r="AS143" s="183"/>
      <c r="AT143" s="183"/>
      <c r="AU143" s="183"/>
      <c r="AV143" s="183"/>
      <c r="AW143" s="183"/>
      <c r="AX143" s="183"/>
      <c r="AY143" s="183"/>
      <c r="AZ143" s="183"/>
      <c r="BA143" s="183"/>
      <c r="BB143" s="183"/>
      <c r="BC143" s="183"/>
      <c r="BD143" s="183"/>
      <c r="BE143" s="183"/>
      <c r="BF143" s="183"/>
      <c r="BG143" s="50">
        <v>109.1</v>
      </c>
      <c r="BH143" s="15"/>
      <c r="BI143" s="183"/>
      <c r="BJ143" s="50"/>
      <c r="BK143" s="15"/>
      <c r="BL143" s="183"/>
      <c r="BM143" s="183"/>
      <c r="BN143" s="183"/>
      <c r="BO143" s="183"/>
      <c r="BP143" s="50"/>
      <c r="BQ143" s="15"/>
      <c r="BR143" s="183"/>
      <c r="BS143" s="50"/>
      <c r="BT143" s="15"/>
      <c r="BU143" s="183"/>
      <c r="BV143" s="50"/>
      <c r="BW143" s="15"/>
      <c r="BX143" s="183"/>
      <c r="BY143" s="50"/>
      <c r="BZ143" s="15"/>
      <c r="CA143" s="183"/>
      <c r="CB143" s="50"/>
      <c r="CC143" s="15"/>
      <c r="CD143" s="183"/>
      <c r="CE143" s="50"/>
      <c r="CF143" s="15"/>
      <c r="CG143" s="14"/>
      <c r="CH143" s="50"/>
      <c r="CI143" s="15"/>
      <c r="CJ143" s="14"/>
      <c r="CK143" s="50"/>
      <c r="CL143" s="15"/>
      <c r="CM143" s="14"/>
      <c r="CN143" s="50"/>
      <c r="CO143" s="15"/>
      <c r="CP143" s="14"/>
      <c r="CQ143" s="50"/>
      <c r="CR143" s="15"/>
      <c r="CS143" s="14"/>
      <c r="CT143" s="50"/>
      <c r="CU143" s="15"/>
      <c r="CV143" s="14"/>
      <c r="CW143" s="50"/>
      <c r="CX143" s="15"/>
      <c r="CY143" s="14"/>
      <c r="CZ143" s="50"/>
      <c r="DA143" s="15"/>
      <c r="DB143" s="14"/>
      <c r="DC143" s="50"/>
      <c r="DD143" s="15"/>
      <c r="DE143" s="14"/>
      <c r="DF143" s="50"/>
      <c r="DG143" s="15"/>
      <c r="DH143" s="14"/>
      <c r="DI143" s="50"/>
      <c r="DJ143" s="15"/>
      <c r="DK143" s="14"/>
      <c r="DL143" s="50"/>
      <c r="DM143" s="15"/>
      <c r="DN143" s="14"/>
      <c r="DO143" s="50"/>
      <c r="DP143" s="15"/>
      <c r="DQ143" s="14"/>
      <c r="DR143" s="50"/>
      <c r="DS143" s="15"/>
      <c r="DT143" s="14"/>
      <c r="DU143" s="50"/>
      <c r="DV143" s="15"/>
      <c r="DW143" s="14"/>
      <c r="DX143" s="50"/>
      <c r="DY143" s="15"/>
      <c r="DZ143" s="14"/>
    </row>
    <row r="144" spans="1:130" s="12" customFormat="1" ht="15.75" x14ac:dyDescent="0.25">
      <c r="A144" s="60" t="s">
        <v>562</v>
      </c>
      <c r="B144" s="14">
        <f t="shared" si="214"/>
        <v>109</v>
      </c>
      <c r="C144" s="14">
        <f t="shared" si="215"/>
        <v>0</v>
      </c>
      <c r="D144" s="50"/>
      <c r="E144" s="50"/>
      <c r="F144" s="50"/>
      <c r="G144" s="50"/>
      <c r="H144" s="50"/>
      <c r="I144" s="50"/>
      <c r="J144" s="50"/>
      <c r="K144" s="50"/>
      <c r="L144" s="15"/>
      <c r="M144" s="15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5"/>
      <c r="AB144" s="183"/>
      <c r="AC144" s="183"/>
      <c r="AD144" s="18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5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50">
        <v>109</v>
      </c>
      <c r="BH144" s="15"/>
      <c r="BI144" s="183"/>
      <c r="BJ144" s="50"/>
      <c r="BK144" s="15"/>
      <c r="BL144" s="183"/>
      <c r="BM144" s="183"/>
      <c r="BN144" s="183"/>
      <c r="BO144" s="183"/>
      <c r="BP144" s="50"/>
      <c r="BQ144" s="15"/>
      <c r="BR144" s="183"/>
      <c r="BS144" s="50"/>
      <c r="BT144" s="15"/>
      <c r="BU144" s="183"/>
      <c r="BV144" s="50"/>
      <c r="BW144" s="15"/>
      <c r="BX144" s="183"/>
      <c r="BY144" s="50"/>
      <c r="BZ144" s="15"/>
      <c r="CA144" s="183"/>
      <c r="CB144" s="50"/>
      <c r="CC144" s="15"/>
      <c r="CD144" s="183"/>
      <c r="CE144" s="50"/>
      <c r="CF144" s="15"/>
      <c r="CG144" s="14"/>
      <c r="CH144" s="50"/>
      <c r="CI144" s="15"/>
      <c r="CJ144" s="14"/>
      <c r="CK144" s="50"/>
      <c r="CL144" s="15"/>
      <c r="CM144" s="14"/>
      <c r="CN144" s="50"/>
      <c r="CO144" s="15"/>
      <c r="CP144" s="14"/>
      <c r="CQ144" s="50"/>
      <c r="CR144" s="15"/>
      <c r="CS144" s="14"/>
      <c r="CT144" s="50"/>
      <c r="CU144" s="15"/>
      <c r="CV144" s="14"/>
      <c r="CW144" s="50"/>
      <c r="CX144" s="15"/>
      <c r="CY144" s="14"/>
      <c r="CZ144" s="50"/>
      <c r="DA144" s="15"/>
      <c r="DB144" s="14"/>
      <c r="DC144" s="50"/>
      <c r="DD144" s="15"/>
      <c r="DE144" s="14"/>
      <c r="DF144" s="50"/>
      <c r="DG144" s="15"/>
      <c r="DH144" s="14"/>
      <c r="DI144" s="50"/>
      <c r="DJ144" s="15"/>
      <c r="DK144" s="14"/>
      <c r="DL144" s="50"/>
      <c r="DM144" s="15"/>
      <c r="DN144" s="14"/>
      <c r="DO144" s="50"/>
      <c r="DP144" s="15"/>
      <c r="DQ144" s="14"/>
      <c r="DR144" s="50"/>
      <c r="DS144" s="15"/>
      <c r="DT144" s="14"/>
      <c r="DU144" s="50"/>
      <c r="DV144" s="15"/>
      <c r="DW144" s="14"/>
      <c r="DX144" s="50"/>
      <c r="DY144" s="15"/>
      <c r="DZ144" s="14"/>
    </row>
    <row r="145" spans="1:130" s="12" customFormat="1" ht="15.75" x14ac:dyDescent="0.25">
      <c r="A145" s="60" t="s">
        <v>563</v>
      </c>
      <c r="B145" s="14">
        <f t="shared" si="214"/>
        <v>109.5</v>
      </c>
      <c r="C145" s="14">
        <f t="shared" si="215"/>
        <v>0</v>
      </c>
      <c r="D145" s="50"/>
      <c r="E145" s="50"/>
      <c r="F145" s="50"/>
      <c r="G145" s="50"/>
      <c r="H145" s="50"/>
      <c r="I145" s="50"/>
      <c r="J145" s="50"/>
      <c r="K145" s="50"/>
      <c r="L145" s="15"/>
      <c r="M145" s="15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5"/>
      <c r="AB145" s="183"/>
      <c r="AC145" s="183"/>
      <c r="AD145" s="183"/>
      <c r="AE145" s="183"/>
      <c r="AF145" s="183"/>
      <c r="AG145" s="183"/>
      <c r="AH145" s="183"/>
      <c r="AI145" s="183"/>
      <c r="AJ145" s="183"/>
      <c r="AK145" s="183"/>
      <c r="AL145" s="183"/>
      <c r="AM145" s="183"/>
      <c r="AN145" s="15"/>
      <c r="AO145" s="183"/>
      <c r="AP145" s="183"/>
      <c r="AQ145" s="183"/>
      <c r="AR145" s="183"/>
      <c r="AS145" s="183"/>
      <c r="AT145" s="183"/>
      <c r="AU145" s="183"/>
      <c r="AV145" s="183"/>
      <c r="AW145" s="183"/>
      <c r="AX145" s="183"/>
      <c r="AY145" s="183"/>
      <c r="AZ145" s="183"/>
      <c r="BA145" s="183"/>
      <c r="BB145" s="183"/>
      <c r="BC145" s="183"/>
      <c r="BD145" s="183"/>
      <c r="BE145" s="183"/>
      <c r="BF145" s="183"/>
      <c r="BG145" s="50">
        <v>109.5</v>
      </c>
      <c r="BH145" s="15"/>
      <c r="BI145" s="183"/>
      <c r="BJ145" s="50"/>
      <c r="BK145" s="15"/>
      <c r="BL145" s="183"/>
      <c r="BM145" s="183"/>
      <c r="BN145" s="183"/>
      <c r="BO145" s="183"/>
      <c r="BP145" s="50"/>
      <c r="BQ145" s="15"/>
      <c r="BR145" s="183"/>
      <c r="BS145" s="50"/>
      <c r="BT145" s="15"/>
      <c r="BU145" s="183"/>
      <c r="BV145" s="50"/>
      <c r="BW145" s="15"/>
      <c r="BX145" s="183"/>
      <c r="BY145" s="50"/>
      <c r="BZ145" s="15"/>
      <c r="CA145" s="183"/>
      <c r="CB145" s="50"/>
      <c r="CC145" s="15"/>
      <c r="CD145" s="183"/>
      <c r="CE145" s="50"/>
      <c r="CF145" s="15"/>
      <c r="CG145" s="14"/>
      <c r="CH145" s="50"/>
      <c r="CI145" s="15"/>
      <c r="CJ145" s="14"/>
      <c r="CK145" s="50"/>
      <c r="CL145" s="15"/>
      <c r="CM145" s="14"/>
      <c r="CN145" s="50"/>
      <c r="CO145" s="15"/>
      <c r="CP145" s="14"/>
      <c r="CQ145" s="50"/>
      <c r="CR145" s="15"/>
      <c r="CS145" s="14"/>
      <c r="CT145" s="50"/>
      <c r="CU145" s="15"/>
      <c r="CV145" s="14"/>
      <c r="CW145" s="50"/>
      <c r="CX145" s="15"/>
      <c r="CY145" s="14"/>
      <c r="CZ145" s="50"/>
      <c r="DA145" s="15"/>
      <c r="DB145" s="14"/>
      <c r="DC145" s="50"/>
      <c r="DD145" s="15"/>
      <c r="DE145" s="14"/>
      <c r="DF145" s="50"/>
      <c r="DG145" s="15"/>
      <c r="DH145" s="14"/>
      <c r="DI145" s="50"/>
      <c r="DJ145" s="15"/>
      <c r="DK145" s="14"/>
      <c r="DL145" s="50"/>
      <c r="DM145" s="15"/>
      <c r="DN145" s="14"/>
      <c r="DO145" s="50"/>
      <c r="DP145" s="15"/>
      <c r="DQ145" s="14"/>
      <c r="DR145" s="50"/>
      <c r="DS145" s="15"/>
      <c r="DT145" s="14"/>
      <c r="DU145" s="50"/>
      <c r="DV145" s="15"/>
      <c r="DW145" s="14"/>
      <c r="DX145" s="50"/>
      <c r="DY145" s="15"/>
      <c r="DZ145" s="14"/>
    </row>
    <row r="146" spans="1:130" s="12" customFormat="1" ht="15.75" x14ac:dyDescent="0.25">
      <c r="A146" s="60" t="s">
        <v>564</v>
      </c>
      <c r="B146" s="14">
        <f t="shared" si="214"/>
        <v>64.2</v>
      </c>
      <c r="C146" s="14">
        <f t="shared" si="215"/>
        <v>0</v>
      </c>
      <c r="D146" s="50"/>
      <c r="E146" s="50"/>
      <c r="F146" s="50"/>
      <c r="G146" s="50"/>
      <c r="H146" s="50"/>
      <c r="I146" s="50"/>
      <c r="J146" s="50"/>
      <c r="K146" s="50"/>
      <c r="L146" s="15"/>
      <c r="M146" s="15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5"/>
      <c r="AB146" s="183"/>
      <c r="AC146" s="183"/>
      <c r="AD146" s="183"/>
      <c r="AE146" s="183"/>
      <c r="AF146" s="183"/>
      <c r="AG146" s="183"/>
      <c r="AH146" s="183"/>
      <c r="AI146" s="183"/>
      <c r="AJ146" s="183"/>
      <c r="AK146" s="183"/>
      <c r="AL146" s="183"/>
      <c r="AM146" s="183"/>
      <c r="AN146" s="15"/>
      <c r="AO146" s="183"/>
      <c r="AP146" s="183"/>
      <c r="AQ146" s="183"/>
      <c r="AR146" s="183"/>
      <c r="AS146" s="183"/>
      <c r="AT146" s="183"/>
      <c r="AU146" s="183"/>
      <c r="AV146" s="183"/>
      <c r="AW146" s="183"/>
      <c r="AX146" s="183"/>
      <c r="AY146" s="183"/>
      <c r="AZ146" s="183"/>
      <c r="BA146" s="183"/>
      <c r="BB146" s="183"/>
      <c r="BC146" s="183"/>
      <c r="BD146" s="183"/>
      <c r="BE146" s="183"/>
      <c r="BF146" s="183"/>
      <c r="BG146" s="50">
        <v>64.2</v>
      </c>
      <c r="BH146" s="15"/>
      <c r="BI146" s="183"/>
      <c r="BJ146" s="50"/>
      <c r="BK146" s="15"/>
      <c r="BL146" s="183"/>
      <c r="BM146" s="183"/>
      <c r="BN146" s="183"/>
      <c r="BO146" s="183"/>
      <c r="BP146" s="50"/>
      <c r="BQ146" s="15"/>
      <c r="BR146" s="183"/>
      <c r="BS146" s="50"/>
      <c r="BT146" s="15"/>
      <c r="BU146" s="183"/>
      <c r="BV146" s="50"/>
      <c r="BW146" s="15"/>
      <c r="BX146" s="183"/>
      <c r="BY146" s="50"/>
      <c r="BZ146" s="15"/>
      <c r="CA146" s="183"/>
      <c r="CB146" s="50"/>
      <c r="CC146" s="15"/>
      <c r="CD146" s="183"/>
      <c r="CE146" s="50"/>
      <c r="CF146" s="15"/>
      <c r="CG146" s="14"/>
      <c r="CH146" s="50"/>
      <c r="CI146" s="15"/>
      <c r="CJ146" s="14"/>
      <c r="CK146" s="50"/>
      <c r="CL146" s="15"/>
      <c r="CM146" s="14"/>
      <c r="CN146" s="50"/>
      <c r="CO146" s="15"/>
      <c r="CP146" s="14"/>
      <c r="CQ146" s="50"/>
      <c r="CR146" s="15"/>
      <c r="CS146" s="14"/>
      <c r="CT146" s="50"/>
      <c r="CU146" s="15"/>
      <c r="CV146" s="14"/>
      <c r="CW146" s="50"/>
      <c r="CX146" s="15"/>
      <c r="CY146" s="14"/>
      <c r="CZ146" s="50"/>
      <c r="DA146" s="15"/>
      <c r="DB146" s="14"/>
      <c r="DC146" s="50"/>
      <c r="DD146" s="15"/>
      <c r="DE146" s="14"/>
      <c r="DF146" s="50"/>
      <c r="DG146" s="15"/>
      <c r="DH146" s="14"/>
      <c r="DI146" s="50"/>
      <c r="DJ146" s="15"/>
      <c r="DK146" s="14"/>
      <c r="DL146" s="50"/>
      <c r="DM146" s="15"/>
      <c r="DN146" s="14"/>
      <c r="DO146" s="50"/>
      <c r="DP146" s="15"/>
      <c r="DQ146" s="14"/>
      <c r="DR146" s="50"/>
      <c r="DS146" s="15"/>
      <c r="DT146" s="14"/>
      <c r="DU146" s="50"/>
      <c r="DV146" s="15"/>
      <c r="DW146" s="14"/>
      <c r="DX146" s="50"/>
      <c r="DY146" s="15"/>
      <c r="DZ146" s="14"/>
    </row>
    <row r="147" spans="1:130" s="12" customFormat="1" ht="15.75" x14ac:dyDescent="0.25">
      <c r="A147" s="60" t="s">
        <v>566</v>
      </c>
      <c r="B147" s="14">
        <f t="shared" si="214"/>
        <v>109.1</v>
      </c>
      <c r="C147" s="14">
        <f t="shared" si="215"/>
        <v>0</v>
      </c>
      <c r="D147" s="50"/>
      <c r="E147" s="50"/>
      <c r="F147" s="50"/>
      <c r="G147" s="50"/>
      <c r="H147" s="50"/>
      <c r="I147" s="50"/>
      <c r="J147" s="50"/>
      <c r="K147" s="50"/>
      <c r="L147" s="15"/>
      <c r="M147" s="15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5"/>
      <c r="AB147" s="183"/>
      <c r="AC147" s="183"/>
      <c r="AD147" s="18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5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50">
        <v>109.1</v>
      </c>
      <c r="BH147" s="15"/>
      <c r="BI147" s="183"/>
      <c r="BJ147" s="50"/>
      <c r="BK147" s="15"/>
      <c r="BL147" s="183"/>
      <c r="BM147" s="183"/>
      <c r="BN147" s="183"/>
      <c r="BO147" s="183"/>
      <c r="BP147" s="50"/>
      <c r="BQ147" s="15"/>
      <c r="BR147" s="183"/>
      <c r="BS147" s="50"/>
      <c r="BT147" s="15"/>
      <c r="BU147" s="183"/>
      <c r="BV147" s="50"/>
      <c r="BW147" s="15"/>
      <c r="BX147" s="183"/>
      <c r="BY147" s="50"/>
      <c r="BZ147" s="15"/>
      <c r="CA147" s="183"/>
      <c r="CB147" s="50"/>
      <c r="CC147" s="15"/>
      <c r="CD147" s="183"/>
      <c r="CE147" s="50"/>
      <c r="CF147" s="15"/>
      <c r="CG147" s="14"/>
      <c r="CH147" s="50"/>
      <c r="CI147" s="15"/>
      <c r="CJ147" s="14"/>
      <c r="CK147" s="50"/>
      <c r="CL147" s="15"/>
      <c r="CM147" s="14"/>
      <c r="CN147" s="50"/>
      <c r="CO147" s="15"/>
      <c r="CP147" s="14"/>
      <c r="CQ147" s="50"/>
      <c r="CR147" s="15"/>
      <c r="CS147" s="14"/>
      <c r="CT147" s="50"/>
      <c r="CU147" s="15"/>
      <c r="CV147" s="14"/>
      <c r="CW147" s="50"/>
      <c r="CX147" s="15"/>
      <c r="CY147" s="14"/>
      <c r="CZ147" s="50"/>
      <c r="DA147" s="15"/>
      <c r="DB147" s="14"/>
      <c r="DC147" s="50"/>
      <c r="DD147" s="15"/>
      <c r="DE147" s="14"/>
      <c r="DF147" s="50"/>
      <c r="DG147" s="15"/>
      <c r="DH147" s="14"/>
      <c r="DI147" s="50"/>
      <c r="DJ147" s="15"/>
      <c r="DK147" s="14"/>
      <c r="DL147" s="50"/>
      <c r="DM147" s="15"/>
      <c r="DN147" s="14"/>
      <c r="DO147" s="50"/>
      <c r="DP147" s="15"/>
      <c r="DQ147" s="14"/>
      <c r="DR147" s="50"/>
      <c r="DS147" s="15"/>
      <c r="DT147" s="14"/>
      <c r="DU147" s="50"/>
      <c r="DV147" s="15"/>
      <c r="DW147" s="14"/>
      <c r="DX147" s="50"/>
      <c r="DY147" s="15"/>
      <c r="DZ147" s="14"/>
    </row>
    <row r="148" spans="1:130" s="12" customFormat="1" ht="15.75" x14ac:dyDescent="0.25">
      <c r="A148" s="60" t="s">
        <v>565</v>
      </c>
      <c r="B148" s="14">
        <f t="shared" si="214"/>
        <v>64.2</v>
      </c>
      <c r="C148" s="14">
        <f t="shared" si="215"/>
        <v>0</v>
      </c>
      <c r="D148" s="50"/>
      <c r="E148" s="50"/>
      <c r="F148" s="50"/>
      <c r="G148" s="50"/>
      <c r="H148" s="50"/>
      <c r="I148" s="50"/>
      <c r="J148" s="50"/>
      <c r="K148" s="50"/>
      <c r="L148" s="15"/>
      <c r="M148" s="15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5"/>
      <c r="AB148" s="183"/>
      <c r="AC148" s="183"/>
      <c r="AD148" s="183"/>
      <c r="AE148" s="183"/>
      <c r="AF148" s="183"/>
      <c r="AG148" s="183"/>
      <c r="AH148" s="183"/>
      <c r="AI148" s="183"/>
      <c r="AJ148" s="183"/>
      <c r="AK148" s="183"/>
      <c r="AL148" s="183"/>
      <c r="AM148" s="183"/>
      <c r="AN148" s="15"/>
      <c r="AO148" s="183"/>
      <c r="AP148" s="183"/>
      <c r="AQ148" s="183"/>
      <c r="AR148" s="183"/>
      <c r="AS148" s="183"/>
      <c r="AT148" s="183"/>
      <c r="AU148" s="183"/>
      <c r="AV148" s="183"/>
      <c r="AW148" s="183"/>
      <c r="AX148" s="183"/>
      <c r="AY148" s="183"/>
      <c r="AZ148" s="183"/>
      <c r="BA148" s="183"/>
      <c r="BB148" s="183"/>
      <c r="BC148" s="183"/>
      <c r="BD148" s="183"/>
      <c r="BE148" s="183"/>
      <c r="BF148" s="183"/>
      <c r="BG148" s="50">
        <v>64.2</v>
      </c>
      <c r="BH148" s="15"/>
      <c r="BI148" s="183"/>
      <c r="BJ148" s="50"/>
      <c r="BK148" s="15"/>
      <c r="BL148" s="183"/>
      <c r="BM148" s="183"/>
      <c r="BN148" s="183"/>
      <c r="BO148" s="183"/>
      <c r="BP148" s="50"/>
      <c r="BQ148" s="15"/>
      <c r="BR148" s="183"/>
      <c r="BS148" s="50"/>
      <c r="BT148" s="15"/>
      <c r="BU148" s="183"/>
      <c r="BV148" s="50"/>
      <c r="BW148" s="15"/>
      <c r="BX148" s="183"/>
      <c r="BY148" s="50"/>
      <c r="BZ148" s="15"/>
      <c r="CA148" s="183"/>
      <c r="CB148" s="50"/>
      <c r="CC148" s="15"/>
      <c r="CD148" s="183"/>
      <c r="CE148" s="50"/>
      <c r="CF148" s="15"/>
      <c r="CG148" s="14"/>
      <c r="CH148" s="50"/>
      <c r="CI148" s="15"/>
      <c r="CJ148" s="14"/>
      <c r="CK148" s="50"/>
      <c r="CL148" s="15"/>
      <c r="CM148" s="14"/>
      <c r="CN148" s="50"/>
      <c r="CO148" s="15"/>
      <c r="CP148" s="14"/>
      <c r="CQ148" s="50"/>
      <c r="CR148" s="15"/>
      <c r="CS148" s="14"/>
      <c r="CT148" s="50"/>
      <c r="CU148" s="15"/>
      <c r="CV148" s="14"/>
      <c r="CW148" s="50"/>
      <c r="CX148" s="15"/>
      <c r="CY148" s="14"/>
      <c r="CZ148" s="50"/>
      <c r="DA148" s="15"/>
      <c r="DB148" s="14"/>
      <c r="DC148" s="50"/>
      <c r="DD148" s="15"/>
      <c r="DE148" s="14"/>
      <c r="DF148" s="50"/>
      <c r="DG148" s="15"/>
      <c r="DH148" s="14"/>
      <c r="DI148" s="50"/>
      <c r="DJ148" s="15"/>
      <c r="DK148" s="14"/>
      <c r="DL148" s="50"/>
      <c r="DM148" s="15"/>
      <c r="DN148" s="14"/>
      <c r="DO148" s="50"/>
      <c r="DP148" s="15"/>
      <c r="DQ148" s="14"/>
      <c r="DR148" s="50"/>
      <c r="DS148" s="15"/>
      <c r="DT148" s="14"/>
      <c r="DU148" s="50"/>
      <c r="DV148" s="15"/>
      <c r="DW148" s="14"/>
      <c r="DX148" s="50"/>
      <c r="DY148" s="15"/>
      <c r="DZ148" s="14"/>
    </row>
    <row r="149" spans="1:130" s="12" customFormat="1" ht="15.75" x14ac:dyDescent="0.25">
      <c r="A149" s="60" t="s">
        <v>362</v>
      </c>
      <c r="B149" s="14">
        <f t="shared" si="214"/>
        <v>64.2</v>
      </c>
      <c r="C149" s="14">
        <f t="shared" si="215"/>
        <v>0</v>
      </c>
      <c r="D149" s="50"/>
      <c r="E149" s="50"/>
      <c r="F149" s="50"/>
      <c r="G149" s="50"/>
      <c r="H149" s="50"/>
      <c r="I149" s="50"/>
      <c r="J149" s="50"/>
      <c r="K149" s="50"/>
      <c r="L149" s="15"/>
      <c r="M149" s="15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5"/>
      <c r="AB149" s="183"/>
      <c r="AC149" s="183"/>
      <c r="AD149" s="183"/>
      <c r="AE149" s="183"/>
      <c r="AF149" s="183"/>
      <c r="AG149" s="183"/>
      <c r="AH149" s="183"/>
      <c r="AI149" s="183"/>
      <c r="AJ149" s="183"/>
      <c r="AK149" s="183"/>
      <c r="AL149" s="183"/>
      <c r="AM149" s="183"/>
      <c r="AN149" s="15"/>
      <c r="AO149" s="183"/>
      <c r="AP149" s="183"/>
      <c r="AQ149" s="183"/>
      <c r="AR149" s="183"/>
      <c r="AS149" s="183"/>
      <c r="AT149" s="183"/>
      <c r="AU149" s="183"/>
      <c r="AV149" s="183"/>
      <c r="AW149" s="183"/>
      <c r="AX149" s="183"/>
      <c r="AY149" s="183"/>
      <c r="AZ149" s="183"/>
      <c r="BA149" s="183"/>
      <c r="BB149" s="183"/>
      <c r="BC149" s="183"/>
      <c r="BD149" s="183"/>
      <c r="BE149" s="183"/>
      <c r="BF149" s="183"/>
      <c r="BG149" s="50">
        <v>64.2</v>
      </c>
      <c r="BH149" s="15"/>
      <c r="BI149" s="183"/>
      <c r="BJ149" s="50"/>
      <c r="BK149" s="15"/>
      <c r="BL149" s="183"/>
      <c r="BM149" s="183"/>
      <c r="BN149" s="183"/>
      <c r="BO149" s="183"/>
      <c r="BP149" s="50"/>
      <c r="BQ149" s="15"/>
      <c r="BR149" s="183"/>
      <c r="BS149" s="50"/>
      <c r="BT149" s="15"/>
      <c r="BU149" s="183"/>
      <c r="BV149" s="50"/>
      <c r="BW149" s="15"/>
      <c r="BX149" s="183"/>
      <c r="BY149" s="50"/>
      <c r="BZ149" s="15"/>
      <c r="CA149" s="183"/>
      <c r="CB149" s="50"/>
      <c r="CC149" s="15"/>
      <c r="CD149" s="183"/>
      <c r="CE149" s="50"/>
      <c r="CF149" s="15"/>
      <c r="CG149" s="14"/>
      <c r="CH149" s="50"/>
      <c r="CI149" s="15"/>
      <c r="CJ149" s="14"/>
      <c r="CK149" s="50"/>
      <c r="CL149" s="15"/>
      <c r="CM149" s="14"/>
      <c r="CN149" s="50"/>
      <c r="CO149" s="15"/>
      <c r="CP149" s="14"/>
      <c r="CQ149" s="50"/>
      <c r="CR149" s="15"/>
      <c r="CS149" s="14"/>
      <c r="CT149" s="50"/>
      <c r="CU149" s="15"/>
      <c r="CV149" s="14"/>
      <c r="CW149" s="50"/>
      <c r="CX149" s="15"/>
      <c r="CY149" s="14"/>
      <c r="CZ149" s="50"/>
      <c r="DA149" s="15"/>
      <c r="DB149" s="14"/>
      <c r="DC149" s="50"/>
      <c r="DD149" s="15"/>
      <c r="DE149" s="14"/>
      <c r="DF149" s="50"/>
      <c r="DG149" s="15"/>
      <c r="DH149" s="14"/>
      <c r="DI149" s="50"/>
      <c r="DJ149" s="15"/>
      <c r="DK149" s="14"/>
      <c r="DL149" s="50"/>
      <c r="DM149" s="15"/>
      <c r="DN149" s="14"/>
      <c r="DO149" s="50"/>
      <c r="DP149" s="15"/>
      <c r="DQ149" s="14"/>
      <c r="DR149" s="50"/>
      <c r="DS149" s="15"/>
      <c r="DT149" s="14"/>
      <c r="DU149" s="50"/>
      <c r="DV149" s="15"/>
      <c r="DW149" s="14"/>
      <c r="DX149" s="50"/>
      <c r="DY149" s="15"/>
      <c r="DZ149" s="14"/>
    </row>
    <row r="150" spans="1:130" s="28" customFormat="1" ht="31.5" x14ac:dyDescent="0.25">
      <c r="A150" s="152" t="s">
        <v>368</v>
      </c>
      <c r="B150" s="82">
        <f t="shared" si="214"/>
        <v>61743.899999999994</v>
      </c>
      <c r="C150" s="82">
        <f t="shared" si="215"/>
        <v>17262.392480000002</v>
      </c>
      <c r="D150" s="84">
        <f t="shared" si="82"/>
        <v>27.958053313768655</v>
      </c>
      <c r="E150" s="84">
        <f>E151+E152+E153</f>
        <v>0</v>
      </c>
      <c r="F150" s="84">
        <f t="shared" ref="F150:AY150" si="216">F151+F152+F153</f>
        <v>0</v>
      </c>
      <c r="G150" s="84">
        <f t="shared" si="216"/>
        <v>0</v>
      </c>
      <c r="H150" s="84">
        <f t="shared" si="216"/>
        <v>0</v>
      </c>
      <c r="I150" s="84">
        <f t="shared" si="216"/>
        <v>0</v>
      </c>
      <c r="J150" s="84">
        <f t="shared" si="216"/>
        <v>0</v>
      </c>
      <c r="K150" s="84">
        <f t="shared" si="216"/>
        <v>4350</v>
      </c>
      <c r="L150" s="84">
        <f t="shared" si="216"/>
        <v>4350</v>
      </c>
      <c r="M150" s="84">
        <f t="shared" si="141"/>
        <v>100</v>
      </c>
      <c r="N150" s="84">
        <f t="shared" si="216"/>
        <v>0</v>
      </c>
      <c r="O150" s="84">
        <f t="shared" si="216"/>
        <v>0</v>
      </c>
      <c r="P150" s="84">
        <f t="shared" si="216"/>
        <v>0</v>
      </c>
      <c r="Q150" s="84">
        <f t="shared" si="216"/>
        <v>0</v>
      </c>
      <c r="R150" s="84">
        <f t="shared" si="216"/>
        <v>0</v>
      </c>
      <c r="S150" s="84">
        <f t="shared" si="216"/>
        <v>0</v>
      </c>
      <c r="T150" s="84">
        <f t="shared" si="216"/>
        <v>0</v>
      </c>
      <c r="U150" s="84">
        <f t="shared" si="216"/>
        <v>0</v>
      </c>
      <c r="V150" s="84">
        <f t="shared" si="216"/>
        <v>0</v>
      </c>
      <c r="W150" s="84">
        <f t="shared" si="216"/>
        <v>50000</v>
      </c>
      <c r="X150" s="84">
        <f t="shared" si="216"/>
        <v>11638.091</v>
      </c>
      <c r="Y150" s="84">
        <f t="shared" ref="Y150" si="217">X150/W150*100</f>
        <v>23.276182000000002</v>
      </c>
      <c r="Z150" s="84">
        <f t="shared" si="216"/>
        <v>504.2</v>
      </c>
      <c r="AA150" s="84">
        <f t="shared" si="216"/>
        <v>504.2</v>
      </c>
      <c r="AB150" s="82">
        <f t="shared" si="104"/>
        <v>100</v>
      </c>
      <c r="AC150" s="84">
        <f t="shared" si="216"/>
        <v>0</v>
      </c>
      <c r="AD150" s="84">
        <f t="shared" si="216"/>
        <v>0</v>
      </c>
      <c r="AE150" s="82"/>
      <c r="AF150" s="84">
        <f t="shared" si="216"/>
        <v>0</v>
      </c>
      <c r="AG150" s="84">
        <f t="shared" si="216"/>
        <v>0</v>
      </c>
      <c r="AH150" s="84">
        <f t="shared" si="216"/>
        <v>0</v>
      </c>
      <c r="AI150" s="84">
        <f>SUM(AI151:AI162)</f>
        <v>713</v>
      </c>
      <c r="AJ150" s="84">
        <f t="shared" ref="AJ150:AM150" si="218">SUM(AJ151:AJ162)</f>
        <v>0</v>
      </c>
      <c r="AK150" s="84"/>
      <c r="AL150" s="84">
        <f t="shared" si="218"/>
        <v>3264</v>
      </c>
      <c r="AM150" s="84">
        <f t="shared" si="218"/>
        <v>670.10148000000004</v>
      </c>
      <c r="AN150" s="84">
        <f t="shared" si="213"/>
        <v>20.530069852941178</v>
      </c>
      <c r="AO150" s="84">
        <f t="shared" si="216"/>
        <v>1200</v>
      </c>
      <c r="AP150" s="84">
        <f t="shared" si="216"/>
        <v>0</v>
      </c>
      <c r="AQ150" s="84">
        <f t="shared" si="216"/>
        <v>0</v>
      </c>
      <c r="AR150" s="84">
        <f t="shared" si="216"/>
        <v>0</v>
      </c>
      <c r="AS150" s="84">
        <f t="shared" si="216"/>
        <v>0</v>
      </c>
      <c r="AT150" s="84">
        <f t="shared" si="216"/>
        <v>0</v>
      </c>
      <c r="AU150" s="84">
        <f t="shared" si="216"/>
        <v>0</v>
      </c>
      <c r="AV150" s="84">
        <f t="shared" si="216"/>
        <v>0</v>
      </c>
      <c r="AW150" s="84">
        <f t="shared" si="216"/>
        <v>0</v>
      </c>
      <c r="AX150" s="84">
        <f t="shared" si="216"/>
        <v>0</v>
      </c>
      <c r="AY150" s="84">
        <f t="shared" si="216"/>
        <v>0</v>
      </c>
      <c r="AZ150" s="84">
        <f t="shared" ref="AZ150:BF150" si="219">AZ151+AZ152+AZ153</f>
        <v>0</v>
      </c>
      <c r="BA150" s="84">
        <f t="shared" si="219"/>
        <v>0</v>
      </c>
      <c r="BB150" s="84">
        <f t="shared" si="219"/>
        <v>0</v>
      </c>
      <c r="BC150" s="84">
        <f t="shared" si="219"/>
        <v>0</v>
      </c>
      <c r="BD150" s="84">
        <f t="shared" si="219"/>
        <v>0</v>
      </c>
      <c r="BE150" s="84">
        <f t="shared" si="219"/>
        <v>0</v>
      </c>
      <c r="BF150" s="84">
        <f t="shared" si="219"/>
        <v>0</v>
      </c>
      <c r="BG150" s="84">
        <f>SUM(BG151:BG162)</f>
        <v>1612.7</v>
      </c>
      <c r="BH150" s="84">
        <f>SUM(BH151:BH162)</f>
        <v>0</v>
      </c>
      <c r="BI150" s="82">
        <f t="shared" ref="BI150:BI151" si="220">BH150/BG150*100</f>
        <v>0</v>
      </c>
      <c r="BJ150" s="84"/>
      <c r="BK150" s="84">
        <f>SUM(BK151:BK162)</f>
        <v>0</v>
      </c>
      <c r="BL150" s="82"/>
      <c r="BM150" s="84">
        <f t="shared" ref="BM150:BO150" si="221">BM151+BM152+BM153</f>
        <v>0</v>
      </c>
      <c r="BN150" s="84">
        <f t="shared" si="221"/>
        <v>0</v>
      </c>
      <c r="BO150" s="84">
        <f t="shared" si="221"/>
        <v>0</v>
      </c>
      <c r="BP150" s="84">
        <f>SUM(BP151:BP162)</f>
        <v>0</v>
      </c>
      <c r="BQ150" s="84">
        <f>SUM(BQ151:BQ162)</f>
        <v>0</v>
      </c>
      <c r="BR150" s="82"/>
      <c r="BS150" s="84">
        <f>SUM(BS151:BS162)</f>
        <v>0</v>
      </c>
      <c r="BT150" s="84">
        <f>SUM(BT151:BT162)</f>
        <v>0</v>
      </c>
      <c r="BU150" s="82"/>
      <c r="BV150" s="84">
        <f>SUM(BV151:BV162)</f>
        <v>0</v>
      </c>
      <c r="BW150" s="84">
        <f>SUM(BW151:BW162)</f>
        <v>0</v>
      </c>
      <c r="BX150" s="82"/>
      <c r="BY150" s="84">
        <f>SUM(BY151:BY162)</f>
        <v>0</v>
      </c>
      <c r="BZ150" s="84">
        <f>SUM(BZ151:BZ162)</f>
        <v>0</v>
      </c>
      <c r="CA150" s="82"/>
      <c r="CB150" s="84">
        <f>SUM(CB151:CB162)</f>
        <v>0</v>
      </c>
      <c r="CC150" s="84">
        <f>SUM(CC151:CC162)</f>
        <v>0</v>
      </c>
      <c r="CD150" s="82"/>
      <c r="CE150" s="84">
        <f>SUM(CE151:CE162)</f>
        <v>100</v>
      </c>
      <c r="CF150" s="84">
        <f>SUM(CF151:CF162)</f>
        <v>100</v>
      </c>
      <c r="CG150" s="82">
        <f t="shared" ref="CG150:CG194" si="222">CF150/CE150*100</f>
        <v>100</v>
      </c>
      <c r="CH150" s="84">
        <f>SUM(CH151:CH162)</f>
        <v>0</v>
      </c>
      <c r="CI150" s="84">
        <f>SUM(CI151:CI162)</f>
        <v>0</v>
      </c>
      <c r="CJ150" s="82"/>
      <c r="CK150" s="84">
        <f>SUM(CK151:CK162)</f>
        <v>0</v>
      </c>
      <c r="CL150" s="84">
        <f>SUM(CL151:CL162)</f>
        <v>0</v>
      </c>
      <c r="CM150" s="82"/>
      <c r="CN150" s="84">
        <f>SUM(CN151:CN162)</f>
        <v>0</v>
      </c>
      <c r="CO150" s="84">
        <f>SUM(CO151:CO162)</f>
        <v>0</v>
      </c>
      <c r="CP150" s="82"/>
      <c r="CQ150" s="84">
        <f>SUM(CQ151:CQ162)</f>
        <v>0</v>
      </c>
      <c r="CR150" s="84">
        <f>SUM(CR151:CR162)</f>
        <v>0</v>
      </c>
      <c r="CS150" s="82"/>
      <c r="CT150" s="84">
        <f>SUM(CT151:CT162)</f>
        <v>0</v>
      </c>
      <c r="CU150" s="84">
        <f>SUM(CU151:CU162)</f>
        <v>0</v>
      </c>
      <c r="CV150" s="82"/>
      <c r="CW150" s="84">
        <f>SUM(CW151:CW162)</f>
        <v>0</v>
      </c>
      <c r="CX150" s="84">
        <f>SUM(CX151:CX162)</f>
        <v>0</v>
      </c>
      <c r="CY150" s="82"/>
      <c r="CZ150" s="84">
        <f>SUM(CZ151:CZ162)</f>
        <v>0</v>
      </c>
      <c r="DA150" s="84">
        <f>SUM(DA151:DA162)</f>
        <v>0</v>
      </c>
      <c r="DB150" s="82"/>
      <c r="DC150" s="84">
        <f>SUM(DC151:DC162)</f>
        <v>0</v>
      </c>
      <c r="DD150" s="84">
        <f>SUM(DD151:DD162)</f>
        <v>0</v>
      </c>
      <c r="DE150" s="82"/>
      <c r="DF150" s="84">
        <f>SUM(DF151:DF162)</f>
        <v>0</v>
      </c>
      <c r="DG150" s="84">
        <f>SUM(DG151:DG162)</f>
        <v>0</v>
      </c>
      <c r="DH150" s="82"/>
      <c r="DI150" s="84">
        <f>SUM(DI151:DI162)</f>
        <v>0</v>
      </c>
      <c r="DJ150" s="84">
        <f>SUM(DJ151:DJ162)</f>
        <v>0</v>
      </c>
      <c r="DK150" s="82"/>
      <c r="DL150" s="84">
        <f>SUM(DL151:DL162)</f>
        <v>0</v>
      </c>
      <c r="DM150" s="84">
        <f>SUM(DM151:DM162)</f>
        <v>0</v>
      </c>
      <c r="DN150" s="82"/>
      <c r="DO150" s="84">
        <f>SUM(DO151:DO162)</f>
        <v>0</v>
      </c>
      <c r="DP150" s="84">
        <f>SUM(DP151:DP162)</f>
        <v>0</v>
      </c>
      <c r="DQ150" s="82"/>
      <c r="DR150" s="84">
        <f>SUM(DR151:DR162)</f>
        <v>0</v>
      </c>
      <c r="DS150" s="84">
        <f>SUM(DS151:DS162)</f>
        <v>0</v>
      </c>
      <c r="DT150" s="82"/>
      <c r="DU150" s="84">
        <f>SUM(DU151:DU162)</f>
        <v>0</v>
      </c>
      <c r="DV150" s="84">
        <f>SUM(DV151:DV162)</f>
        <v>0</v>
      </c>
      <c r="DW150" s="82"/>
      <c r="DX150" s="84">
        <f>SUM(DX151:DX162)</f>
        <v>0</v>
      </c>
      <c r="DY150" s="84">
        <f>SUM(DY151:DY162)</f>
        <v>0</v>
      </c>
      <c r="DZ150" s="82"/>
    </row>
    <row r="151" spans="1:130" s="12" customFormat="1" ht="31.5" x14ac:dyDescent="0.25">
      <c r="A151" s="60" t="s">
        <v>366</v>
      </c>
      <c r="B151" s="14">
        <f t="shared" si="214"/>
        <v>10898.300000000001</v>
      </c>
      <c r="C151" s="14">
        <f t="shared" si="215"/>
        <v>5624.3014800000001</v>
      </c>
      <c r="D151" s="15">
        <f t="shared" si="82"/>
        <v>51.607144967563748</v>
      </c>
      <c r="E151" s="15"/>
      <c r="F151" s="15"/>
      <c r="G151" s="15"/>
      <c r="H151" s="15"/>
      <c r="I151" s="15"/>
      <c r="J151" s="15"/>
      <c r="K151" s="15">
        <v>4350</v>
      </c>
      <c r="L151" s="15">
        <v>4350</v>
      </c>
      <c r="M151" s="15">
        <f t="shared" si="141"/>
        <v>100</v>
      </c>
      <c r="N151" s="15"/>
      <c r="O151" s="15"/>
      <c r="P151" s="15"/>
      <c r="Q151" s="15"/>
      <c r="R151" s="15"/>
      <c r="S151" s="15"/>
      <c r="T151" s="15"/>
      <c r="U151" s="15"/>
      <c r="V151" s="14"/>
      <c r="W151" s="15"/>
      <c r="X151" s="15"/>
      <c r="Y151" s="15"/>
      <c r="Z151" s="15">
        <v>504.2</v>
      </c>
      <c r="AA151" s="15">
        <v>504.2</v>
      </c>
      <c r="AB151" s="14">
        <f t="shared" si="104"/>
        <v>100</v>
      </c>
      <c r="AC151" s="15"/>
      <c r="AD151" s="15"/>
      <c r="AE151" s="14"/>
      <c r="AF151" s="15"/>
      <c r="AG151" s="15"/>
      <c r="AH151" s="14"/>
      <c r="AI151" s="15">
        <v>713</v>
      </c>
      <c r="AJ151" s="15"/>
      <c r="AK151" s="15"/>
      <c r="AL151" s="14">
        <v>3264</v>
      </c>
      <c r="AM151" s="14">
        <v>670.10148000000004</v>
      </c>
      <c r="AN151" s="15">
        <f t="shared" si="213"/>
        <v>20.530069852941178</v>
      </c>
      <c r="AO151" s="15">
        <v>1200</v>
      </c>
      <c r="AP151" s="15"/>
      <c r="AQ151" s="14"/>
      <c r="AR151" s="15"/>
      <c r="AS151" s="15"/>
      <c r="AT151" s="14"/>
      <c r="AU151" s="15"/>
      <c r="AV151" s="15"/>
      <c r="AW151" s="14"/>
      <c r="AX151" s="15"/>
      <c r="AY151" s="15"/>
      <c r="AZ151" s="14"/>
      <c r="BA151" s="15"/>
      <c r="BB151" s="15"/>
      <c r="BC151" s="14"/>
      <c r="BD151" s="15"/>
      <c r="BE151" s="15"/>
      <c r="BF151" s="14"/>
      <c r="BG151" s="50">
        <v>767.1</v>
      </c>
      <c r="BH151" s="15"/>
      <c r="BI151" s="14">
        <f t="shared" si="220"/>
        <v>0</v>
      </c>
      <c r="BJ151" s="50"/>
      <c r="BK151" s="15"/>
      <c r="BL151" s="14"/>
      <c r="BM151" s="15"/>
      <c r="BN151" s="15"/>
      <c r="BO151" s="14"/>
      <c r="BP151" s="50"/>
      <c r="BQ151" s="15"/>
      <c r="BR151" s="14"/>
      <c r="BS151" s="50"/>
      <c r="BT151" s="15"/>
      <c r="BU151" s="14"/>
      <c r="BV151" s="50"/>
      <c r="BW151" s="15"/>
      <c r="BX151" s="14"/>
      <c r="BY151" s="50"/>
      <c r="BZ151" s="15"/>
      <c r="CA151" s="14"/>
      <c r="CB151" s="50"/>
      <c r="CC151" s="15"/>
      <c r="CD151" s="14"/>
      <c r="CE151" s="50">
        <v>100</v>
      </c>
      <c r="CF151" s="15">
        <v>100</v>
      </c>
      <c r="CG151" s="14">
        <f t="shared" si="222"/>
        <v>100</v>
      </c>
      <c r="CH151" s="50"/>
      <c r="CI151" s="15"/>
      <c r="CJ151" s="14"/>
      <c r="CK151" s="50"/>
      <c r="CL151" s="15"/>
      <c r="CM151" s="14"/>
      <c r="CN151" s="50"/>
      <c r="CO151" s="15"/>
      <c r="CP151" s="14"/>
      <c r="CQ151" s="50"/>
      <c r="CR151" s="15"/>
      <c r="CS151" s="14"/>
      <c r="CT151" s="50"/>
      <c r="CU151" s="15"/>
      <c r="CV151" s="14"/>
      <c r="CW151" s="50"/>
      <c r="CX151" s="15"/>
      <c r="CY151" s="14"/>
      <c r="CZ151" s="50"/>
      <c r="DA151" s="15"/>
      <c r="DB151" s="14"/>
      <c r="DC151" s="50"/>
      <c r="DD151" s="15"/>
      <c r="DE151" s="14"/>
      <c r="DF151" s="50"/>
      <c r="DG151" s="15"/>
      <c r="DH151" s="14"/>
      <c r="DI151" s="50"/>
      <c r="DJ151" s="15"/>
      <c r="DK151" s="14"/>
      <c r="DL151" s="50"/>
      <c r="DM151" s="15"/>
      <c r="DN151" s="14"/>
      <c r="DO151" s="50"/>
      <c r="DP151" s="15"/>
      <c r="DQ151" s="14"/>
      <c r="DR151" s="50"/>
      <c r="DS151" s="15"/>
      <c r="DT151" s="14"/>
      <c r="DU151" s="50"/>
      <c r="DV151" s="15"/>
      <c r="DW151" s="14"/>
      <c r="DX151" s="50"/>
      <c r="DY151" s="15"/>
      <c r="DZ151" s="14"/>
    </row>
    <row r="152" spans="1:130" s="12" customFormat="1" ht="15.75" x14ac:dyDescent="0.25">
      <c r="A152" s="60" t="s">
        <v>367</v>
      </c>
      <c r="B152" s="14">
        <f t="shared" si="214"/>
        <v>50000</v>
      </c>
      <c r="C152" s="14">
        <f t="shared" si="215"/>
        <v>11638.091</v>
      </c>
      <c r="D152" s="50">
        <f>C152/B152*100</f>
        <v>23.276182000000002</v>
      </c>
      <c r="E152" s="50"/>
      <c r="F152" s="50"/>
      <c r="G152" s="50"/>
      <c r="H152" s="50"/>
      <c r="I152" s="50"/>
      <c r="J152" s="50"/>
      <c r="K152" s="50"/>
      <c r="L152" s="50"/>
      <c r="M152" s="50"/>
      <c r="N152" s="183"/>
      <c r="O152" s="183"/>
      <c r="P152" s="183"/>
      <c r="Q152" s="183"/>
      <c r="R152" s="183"/>
      <c r="S152" s="183"/>
      <c r="T152" s="183"/>
      <c r="U152" s="183"/>
      <c r="V152" s="183"/>
      <c r="W152" s="15">
        <v>50000</v>
      </c>
      <c r="X152" s="15">
        <v>11638.091</v>
      </c>
      <c r="Y152" s="15">
        <f>X152/W152*100</f>
        <v>23.276182000000002</v>
      </c>
      <c r="Z152" s="183"/>
      <c r="AA152" s="183"/>
      <c r="AB152" s="183"/>
      <c r="AC152" s="15"/>
      <c r="AD152" s="15"/>
      <c r="AE152" s="15"/>
      <c r="AF152" s="183"/>
      <c r="AG152" s="183"/>
      <c r="AH152" s="183"/>
      <c r="AI152" s="183"/>
      <c r="AJ152" s="183"/>
      <c r="AK152" s="183"/>
      <c r="AL152" s="183"/>
      <c r="AM152" s="183"/>
      <c r="AN152" s="84"/>
      <c r="AO152" s="183"/>
      <c r="AP152" s="183"/>
      <c r="AQ152" s="183"/>
      <c r="AR152" s="183"/>
      <c r="AS152" s="183"/>
      <c r="AT152" s="183"/>
      <c r="AU152" s="183"/>
      <c r="AV152" s="183"/>
      <c r="AW152" s="183"/>
      <c r="AX152" s="183"/>
      <c r="AY152" s="183"/>
      <c r="AZ152" s="183"/>
      <c r="BA152" s="183"/>
      <c r="BB152" s="183"/>
      <c r="BC152" s="183"/>
      <c r="BD152" s="183"/>
      <c r="BE152" s="183"/>
      <c r="BF152" s="183"/>
      <c r="BG152" s="50"/>
      <c r="BH152" s="183"/>
      <c r="BI152" s="183"/>
      <c r="BJ152" s="50"/>
      <c r="BK152" s="183"/>
      <c r="BL152" s="183"/>
      <c r="BM152" s="183"/>
      <c r="BN152" s="183"/>
      <c r="BO152" s="183"/>
      <c r="BP152" s="50"/>
      <c r="BQ152" s="183"/>
      <c r="BR152" s="183"/>
      <c r="BS152" s="50"/>
      <c r="BT152" s="183"/>
      <c r="BU152" s="183"/>
      <c r="BV152" s="50"/>
      <c r="BW152" s="183"/>
      <c r="BX152" s="183"/>
      <c r="BY152" s="50"/>
      <c r="BZ152" s="183"/>
      <c r="CA152" s="183"/>
      <c r="CB152" s="50"/>
      <c r="CC152" s="183"/>
      <c r="CD152" s="183"/>
      <c r="CE152" s="50"/>
      <c r="CF152" s="183"/>
      <c r="CG152" s="14"/>
      <c r="CH152" s="50"/>
      <c r="CI152" s="183"/>
      <c r="CJ152" s="14"/>
      <c r="CK152" s="50"/>
      <c r="CL152" s="183"/>
      <c r="CM152" s="14"/>
      <c r="CN152" s="50"/>
      <c r="CO152" s="183"/>
      <c r="CP152" s="14"/>
      <c r="CQ152" s="50"/>
      <c r="CR152" s="183"/>
      <c r="CS152" s="14"/>
      <c r="CT152" s="50"/>
      <c r="CU152" s="183"/>
      <c r="CV152" s="14"/>
      <c r="CW152" s="50"/>
      <c r="CX152" s="183"/>
      <c r="CY152" s="14"/>
      <c r="CZ152" s="50"/>
      <c r="DA152" s="183"/>
      <c r="DB152" s="14"/>
      <c r="DC152" s="50"/>
      <c r="DD152" s="183"/>
      <c r="DE152" s="14"/>
      <c r="DF152" s="50"/>
      <c r="DG152" s="183"/>
      <c r="DH152" s="14"/>
      <c r="DI152" s="50"/>
      <c r="DJ152" s="183"/>
      <c r="DK152" s="14"/>
      <c r="DL152" s="50"/>
      <c r="DM152" s="183"/>
      <c r="DN152" s="14"/>
      <c r="DO152" s="50"/>
      <c r="DP152" s="183"/>
      <c r="DQ152" s="14"/>
      <c r="DR152" s="50"/>
      <c r="DS152" s="183"/>
      <c r="DT152" s="14"/>
      <c r="DU152" s="50"/>
      <c r="DV152" s="183"/>
      <c r="DW152" s="14"/>
      <c r="DX152" s="50"/>
      <c r="DY152" s="183"/>
      <c r="DZ152" s="14"/>
    </row>
    <row r="153" spans="1:130" s="12" customFormat="1" ht="15.75" x14ac:dyDescent="0.25">
      <c r="A153" s="60" t="s">
        <v>365</v>
      </c>
      <c r="B153" s="14">
        <f t="shared" si="214"/>
        <v>132.69999999999999</v>
      </c>
      <c r="C153" s="14">
        <f t="shared" si="215"/>
        <v>0</v>
      </c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5"/>
      <c r="Z153" s="183"/>
      <c r="AA153" s="183"/>
      <c r="AB153" s="183"/>
      <c r="AC153" s="15"/>
      <c r="AD153" s="15"/>
      <c r="AE153" s="15"/>
      <c r="AF153" s="183"/>
      <c r="AG153" s="183"/>
      <c r="AH153" s="183"/>
      <c r="AI153" s="183"/>
      <c r="AJ153" s="183"/>
      <c r="AK153" s="183"/>
      <c r="AL153" s="183"/>
      <c r="AM153" s="183"/>
      <c r="AN153" s="84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50">
        <v>132.69999999999999</v>
      </c>
      <c r="BH153" s="183"/>
      <c r="BI153" s="183"/>
      <c r="BJ153" s="50"/>
      <c r="BK153" s="183"/>
      <c r="BL153" s="183"/>
      <c r="BM153" s="183"/>
      <c r="BN153" s="183"/>
      <c r="BO153" s="183"/>
      <c r="BP153" s="50"/>
      <c r="BQ153" s="183"/>
      <c r="BR153" s="183"/>
      <c r="BS153" s="50"/>
      <c r="BT153" s="183"/>
      <c r="BU153" s="183"/>
      <c r="BV153" s="50"/>
      <c r="BW153" s="183"/>
      <c r="BX153" s="183"/>
      <c r="BY153" s="50"/>
      <c r="BZ153" s="183"/>
      <c r="CA153" s="183"/>
      <c r="CB153" s="50"/>
      <c r="CC153" s="183"/>
      <c r="CD153" s="183"/>
      <c r="CE153" s="50"/>
      <c r="CF153" s="183"/>
      <c r="CG153" s="14"/>
      <c r="CH153" s="50"/>
      <c r="CI153" s="183"/>
      <c r="CJ153" s="14"/>
      <c r="CK153" s="50"/>
      <c r="CL153" s="183"/>
      <c r="CM153" s="14"/>
      <c r="CN153" s="50"/>
      <c r="CO153" s="183"/>
      <c r="CP153" s="14"/>
      <c r="CQ153" s="50"/>
      <c r="CR153" s="183"/>
      <c r="CS153" s="14"/>
      <c r="CT153" s="50"/>
      <c r="CU153" s="183"/>
      <c r="CV153" s="14"/>
      <c r="CW153" s="50"/>
      <c r="CX153" s="183"/>
      <c r="CY153" s="14"/>
      <c r="CZ153" s="50"/>
      <c r="DA153" s="183"/>
      <c r="DB153" s="14"/>
      <c r="DC153" s="50"/>
      <c r="DD153" s="183"/>
      <c r="DE153" s="14"/>
      <c r="DF153" s="50"/>
      <c r="DG153" s="183"/>
      <c r="DH153" s="14"/>
      <c r="DI153" s="50"/>
      <c r="DJ153" s="183"/>
      <c r="DK153" s="14"/>
      <c r="DL153" s="50"/>
      <c r="DM153" s="183"/>
      <c r="DN153" s="14"/>
      <c r="DO153" s="50"/>
      <c r="DP153" s="183"/>
      <c r="DQ153" s="14"/>
      <c r="DR153" s="50"/>
      <c r="DS153" s="183"/>
      <c r="DT153" s="14"/>
      <c r="DU153" s="50"/>
      <c r="DV153" s="183"/>
      <c r="DW153" s="14"/>
      <c r="DX153" s="50"/>
      <c r="DY153" s="183"/>
      <c r="DZ153" s="14"/>
    </row>
    <row r="154" spans="1:130" s="12" customFormat="1" ht="15.75" x14ac:dyDescent="0.25">
      <c r="A154" s="60" t="s">
        <v>568</v>
      </c>
      <c r="B154" s="14">
        <f t="shared" si="214"/>
        <v>15.3</v>
      </c>
      <c r="C154" s="14">
        <f t="shared" si="215"/>
        <v>0</v>
      </c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5"/>
      <c r="Z154" s="183"/>
      <c r="AA154" s="183"/>
      <c r="AB154" s="183"/>
      <c r="AC154" s="15"/>
      <c r="AD154" s="15"/>
      <c r="AE154" s="15"/>
      <c r="AF154" s="183"/>
      <c r="AG154" s="183"/>
      <c r="AH154" s="183"/>
      <c r="AI154" s="183"/>
      <c r="AJ154" s="183"/>
      <c r="AK154" s="183"/>
      <c r="AL154" s="183"/>
      <c r="AM154" s="183"/>
      <c r="AN154" s="84"/>
      <c r="AO154" s="183"/>
      <c r="AP154" s="183"/>
      <c r="AQ154" s="183"/>
      <c r="AR154" s="183"/>
      <c r="AS154" s="183"/>
      <c r="AT154" s="183"/>
      <c r="AU154" s="183"/>
      <c r="AV154" s="183"/>
      <c r="AW154" s="183"/>
      <c r="AX154" s="183"/>
      <c r="AY154" s="183"/>
      <c r="AZ154" s="183"/>
      <c r="BA154" s="183"/>
      <c r="BB154" s="183"/>
      <c r="BC154" s="183"/>
      <c r="BD154" s="183"/>
      <c r="BE154" s="183"/>
      <c r="BF154" s="183"/>
      <c r="BG154" s="50">
        <v>15.3</v>
      </c>
      <c r="BH154" s="183"/>
      <c r="BI154" s="183"/>
      <c r="BJ154" s="50"/>
      <c r="BK154" s="183"/>
      <c r="BL154" s="183"/>
      <c r="BM154" s="183"/>
      <c r="BN154" s="183"/>
      <c r="BO154" s="183"/>
      <c r="BP154" s="50"/>
      <c r="BQ154" s="183"/>
      <c r="BR154" s="183"/>
      <c r="BS154" s="50"/>
      <c r="BT154" s="183"/>
      <c r="BU154" s="183"/>
      <c r="BV154" s="50"/>
      <c r="BW154" s="183"/>
      <c r="BX154" s="183"/>
      <c r="BY154" s="50"/>
      <c r="BZ154" s="183"/>
      <c r="CA154" s="183"/>
      <c r="CB154" s="50"/>
      <c r="CC154" s="183"/>
      <c r="CD154" s="183"/>
      <c r="CE154" s="50"/>
      <c r="CF154" s="183"/>
      <c r="CG154" s="14"/>
      <c r="CH154" s="50"/>
      <c r="CI154" s="183"/>
      <c r="CJ154" s="14"/>
      <c r="CK154" s="50"/>
      <c r="CL154" s="183"/>
      <c r="CM154" s="14"/>
      <c r="CN154" s="50"/>
      <c r="CO154" s="183"/>
      <c r="CP154" s="14"/>
      <c r="CQ154" s="50"/>
      <c r="CR154" s="183"/>
      <c r="CS154" s="14"/>
      <c r="CT154" s="50"/>
      <c r="CU154" s="183"/>
      <c r="CV154" s="14"/>
      <c r="CW154" s="50"/>
      <c r="CX154" s="183"/>
      <c r="CY154" s="14"/>
      <c r="CZ154" s="50"/>
      <c r="DA154" s="183"/>
      <c r="DB154" s="14"/>
      <c r="DC154" s="50"/>
      <c r="DD154" s="183"/>
      <c r="DE154" s="14"/>
      <c r="DF154" s="50"/>
      <c r="DG154" s="183"/>
      <c r="DH154" s="14"/>
      <c r="DI154" s="50"/>
      <c r="DJ154" s="183"/>
      <c r="DK154" s="14"/>
      <c r="DL154" s="50"/>
      <c r="DM154" s="183"/>
      <c r="DN154" s="14"/>
      <c r="DO154" s="50"/>
      <c r="DP154" s="183"/>
      <c r="DQ154" s="14"/>
      <c r="DR154" s="50"/>
      <c r="DS154" s="183"/>
      <c r="DT154" s="14"/>
      <c r="DU154" s="50"/>
      <c r="DV154" s="183"/>
      <c r="DW154" s="14"/>
      <c r="DX154" s="50"/>
      <c r="DY154" s="183"/>
      <c r="DZ154" s="14"/>
    </row>
    <row r="155" spans="1:130" s="12" customFormat="1" ht="15.75" x14ac:dyDescent="0.25">
      <c r="A155" s="60" t="s">
        <v>569</v>
      </c>
      <c r="B155" s="14">
        <f t="shared" si="214"/>
        <v>73.2</v>
      </c>
      <c r="C155" s="14">
        <f t="shared" si="215"/>
        <v>0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5"/>
      <c r="Z155" s="183"/>
      <c r="AA155" s="183"/>
      <c r="AB155" s="183"/>
      <c r="AC155" s="15"/>
      <c r="AD155" s="15"/>
      <c r="AE155" s="15"/>
      <c r="AF155" s="183"/>
      <c r="AG155" s="183"/>
      <c r="AH155" s="183"/>
      <c r="AI155" s="183"/>
      <c r="AJ155" s="183"/>
      <c r="AK155" s="183"/>
      <c r="AL155" s="183"/>
      <c r="AM155" s="183"/>
      <c r="AN155" s="84"/>
      <c r="AO155" s="183"/>
      <c r="AP155" s="183"/>
      <c r="AQ155" s="183"/>
      <c r="AR155" s="183"/>
      <c r="AS155" s="183"/>
      <c r="AT155" s="183"/>
      <c r="AU155" s="183"/>
      <c r="AV155" s="183"/>
      <c r="AW155" s="183"/>
      <c r="AX155" s="183"/>
      <c r="AY155" s="183"/>
      <c r="AZ155" s="183"/>
      <c r="BA155" s="183"/>
      <c r="BB155" s="183"/>
      <c r="BC155" s="183"/>
      <c r="BD155" s="183"/>
      <c r="BE155" s="183"/>
      <c r="BF155" s="183"/>
      <c r="BG155" s="50">
        <v>73.2</v>
      </c>
      <c r="BH155" s="183"/>
      <c r="BI155" s="183"/>
      <c r="BJ155" s="50"/>
      <c r="BK155" s="183"/>
      <c r="BL155" s="183"/>
      <c r="BM155" s="183"/>
      <c r="BN155" s="183"/>
      <c r="BO155" s="183"/>
      <c r="BP155" s="50"/>
      <c r="BQ155" s="183"/>
      <c r="BR155" s="183"/>
      <c r="BS155" s="50"/>
      <c r="BT155" s="183"/>
      <c r="BU155" s="183"/>
      <c r="BV155" s="50"/>
      <c r="BW155" s="183"/>
      <c r="BX155" s="183"/>
      <c r="BY155" s="50"/>
      <c r="BZ155" s="183"/>
      <c r="CA155" s="183"/>
      <c r="CB155" s="50"/>
      <c r="CC155" s="183"/>
      <c r="CD155" s="183"/>
      <c r="CE155" s="50"/>
      <c r="CF155" s="183"/>
      <c r="CG155" s="14"/>
      <c r="CH155" s="50"/>
      <c r="CI155" s="183"/>
      <c r="CJ155" s="14"/>
      <c r="CK155" s="50"/>
      <c r="CL155" s="183"/>
      <c r="CM155" s="14"/>
      <c r="CN155" s="50"/>
      <c r="CO155" s="183"/>
      <c r="CP155" s="14"/>
      <c r="CQ155" s="50"/>
      <c r="CR155" s="183"/>
      <c r="CS155" s="14"/>
      <c r="CT155" s="50"/>
      <c r="CU155" s="183"/>
      <c r="CV155" s="14"/>
      <c r="CW155" s="50"/>
      <c r="CX155" s="183"/>
      <c r="CY155" s="14"/>
      <c r="CZ155" s="50"/>
      <c r="DA155" s="183"/>
      <c r="DB155" s="14"/>
      <c r="DC155" s="50"/>
      <c r="DD155" s="183"/>
      <c r="DE155" s="14"/>
      <c r="DF155" s="50"/>
      <c r="DG155" s="183"/>
      <c r="DH155" s="14"/>
      <c r="DI155" s="50"/>
      <c r="DJ155" s="183"/>
      <c r="DK155" s="14"/>
      <c r="DL155" s="50"/>
      <c r="DM155" s="183"/>
      <c r="DN155" s="14"/>
      <c r="DO155" s="50"/>
      <c r="DP155" s="183"/>
      <c r="DQ155" s="14"/>
      <c r="DR155" s="50"/>
      <c r="DS155" s="183"/>
      <c r="DT155" s="14"/>
      <c r="DU155" s="50"/>
      <c r="DV155" s="183"/>
      <c r="DW155" s="14"/>
      <c r="DX155" s="50"/>
      <c r="DY155" s="183"/>
      <c r="DZ155" s="14"/>
    </row>
    <row r="156" spans="1:130" s="12" customFormat="1" ht="15.75" x14ac:dyDescent="0.25">
      <c r="A156" s="60" t="s">
        <v>570</v>
      </c>
      <c r="B156" s="14">
        <f t="shared" si="214"/>
        <v>63.2</v>
      </c>
      <c r="C156" s="14">
        <f t="shared" si="215"/>
        <v>0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5"/>
      <c r="Z156" s="183"/>
      <c r="AA156" s="183"/>
      <c r="AB156" s="183"/>
      <c r="AC156" s="15"/>
      <c r="AD156" s="15"/>
      <c r="AE156" s="15"/>
      <c r="AF156" s="183"/>
      <c r="AG156" s="183"/>
      <c r="AH156" s="183"/>
      <c r="AI156" s="183"/>
      <c r="AJ156" s="183"/>
      <c r="AK156" s="183"/>
      <c r="AL156" s="183"/>
      <c r="AM156" s="183"/>
      <c r="AN156" s="84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50">
        <v>63.2</v>
      </c>
      <c r="BH156" s="183"/>
      <c r="BI156" s="183"/>
      <c r="BJ156" s="50"/>
      <c r="BK156" s="183"/>
      <c r="BL156" s="183"/>
      <c r="BM156" s="183"/>
      <c r="BN156" s="183"/>
      <c r="BO156" s="183"/>
      <c r="BP156" s="50"/>
      <c r="BQ156" s="183"/>
      <c r="BR156" s="183"/>
      <c r="BS156" s="50"/>
      <c r="BT156" s="183"/>
      <c r="BU156" s="183"/>
      <c r="BV156" s="50"/>
      <c r="BW156" s="183"/>
      <c r="BX156" s="183"/>
      <c r="BY156" s="50"/>
      <c r="BZ156" s="183"/>
      <c r="CA156" s="183"/>
      <c r="CB156" s="50"/>
      <c r="CC156" s="183"/>
      <c r="CD156" s="183"/>
      <c r="CE156" s="50"/>
      <c r="CF156" s="183"/>
      <c r="CG156" s="14"/>
      <c r="CH156" s="50"/>
      <c r="CI156" s="183"/>
      <c r="CJ156" s="14"/>
      <c r="CK156" s="50"/>
      <c r="CL156" s="183"/>
      <c r="CM156" s="14"/>
      <c r="CN156" s="50"/>
      <c r="CO156" s="183"/>
      <c r="CP156" s="14"/>
      <c r="CQ156" s="50"/>
      <c r="CR156" s="183"/>
      <c r="CS156" s="14"/>
      <c r="CT156" s="50"/>
      <c r="CU156" s="183"/>
      <c r="CV156" s="14"/>
      <c r="CW156" s="50"/>
      <c r="CX156" s="183"/>
      <c r="CY156" s="14"/>
      <c r="CZ156" s="50"/>
      <c r="DA156" s="183"/>
      <c r="DB156" s="14"/>
      <c r="DC156" s="50"/>
      <c r="DD156" s="183"/>
      <c r="DE156" s="14"/>
      <c r="DF156" s="50"/>
      <c r="DG156" s="183"/>
      <c r="DH156" s="14"/>
      <c r="DI156" s="50"/>
      <c r="DJ156" s="183"/>
      <c r="DK156" s="14"/>
      <c r="DL156" s="50"/>
      <c r="DM156" s="183"/>
      <c r="DN156" s="14"/>
      <c r="DO156" s="50"/>
      <c r="DP156" s="183"/>
      <c r="DQ156" s="14"/>
      <c r="DR156" s="50"/>
      <c r="DS156" s="183"/>
      <c r="DT156" s="14"/>
      <c r="DU156" s="50"/>
      <c r="DV156" s="183"/>
      <c r="DW156" s="14"/>
      <c r="DX156" s="50"/>
      <c r="DY156" s="183"/>
      <c r="DZ156" s="14"/>
    </row>
    <row r="157" spans="1:130" s="12" customFormat="1" ht="15.75" x14ac:dyDescent="0.25">
      <c r="A157" s="60" t="s">
        <v>571</v>
      </c>
      <c r="B157" s="14">
        <f t="shared" si="214"/>
        <v>77.2</v>
      </c>
      <c r="C157" s="14">
        <f t="shared" si="215"/>
        <v>0</v>
      </c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5"/>
      <c r="Z157" s="183"/>
      <c r="AA157" s="183"/>
      <c r="AB157" s="183"/>
      <c r="AC157" s="15"/>
      <c r="AD157" s="15"/>
      <c r="AE157" s="15"/>
      <c r="AF157" s="183"/>
      <c r="AG157" s="183"/>
      <c r="AH157" s="183"/>
      <c r="AI157" s="183"/>
      <c r="AJ157" s="183"/>
      <c r="AK157" s="183"/>
      <c r="AL157" s="183"/>
      <c r="AM157" s="183"/>
      <c r="AN157" s="84"/>
      <c r="AO157" s="183"/>
      <c r="AP157" s="183"/>
      <c r="AQ157" s="183"/>
      <c r="AR157" s="183"/>
      <c r="AS157" s="183"/>
      <c r="AT157" s="183"/>
      <c r="AU157" s="183"/>
      <c r="AV157" s="183"/>
      <c r="AW157" s="183"/>
      <c r="AX157" s="183"/>
      <c r="AY157" s="183"/>
      <c r="AZ157" s="183"/>
      <c r="BA157" s="183"/>
      <c r="BB157" s="183"/>
      <c r="BC157" s="183"/>
      <c r="BD157" s="183"/>
      <c r="BE157" s="183"/>
      <c r="BF157" s="183"/>
      <c r="BG157" s="50">
        <v>77.2</v>
      </c>
      <c r="BH157" s="183"/>
      <c r="BI157" s="183"/>
      <c r="BJ157" s="50"/>
      <c r="BK157" s="183"/>
      <c r="BL157" s="183"/>
      <c r="BM157" s="183"/>
      <c r="BN157" s="183"/>
      <c r="BO157" s="183"/>
      <c r="BP157" s="50"/>
      <c r="BQ157" s="183"/>
      <c r="BR157" s="183"/>
      <c r="BS157" s="50"/>
      <c r="BT157" s="183"/>
      <c r="BU157" s="183"/>
      <c r="BV157" s="50"/>
      <c r="BW157" s="183"/>
      <c r="BX157" s="183"/>
      <c r="BY157" s="50"/>
      <c r="BZ157" s="183"/>
      <c r="CA157" s="183"/>
      <c r="CB157" s="50"/>
      <c r="CC157" s="183"/>
      <c r="CD157" s="183"/>
      <c r="CE157" s="50"/>
      <c r="CF157" s="183"/>
      <c r="CG157" s="14"/>
      <c r="CH157" s="50"/>
      <c r="CI157" s="183"/>
      <c r="CJ157" s="14"/>
      <c r="CK157" s="50"/>
      <c r="CL157" s="183"/>
      <c r="CM157" s="14"/>
      <c r="CN157" s="50"/>
      <c r="CO157" s="183"/>
      <c r="CP157" s="14"/>
      <c r="CQ157" s="50"/>
      <c r="CR157" s="183"/>
      <c r="CS157" s="14"/>
      <c r="CT157" s="50"/>
      <c r="CU157" s="183"/>
      <c r="CV157" s="14"/>
      <c r="CW157" s="50"/>
      <c r="CX157" s="183"/>
      <c r="CY157" s="14"/>
      <c r="CZ157" s="50"/>
      <c r="DA157" s="183"/>
      <c r="DB157" s="14"/>
      <c r="DC157" s="50"/>
      <c r="DD157" s="183"/>
      <c r="DE157" s="14"/>
      <c r="DF157" s="50"/>
      <c r="DG157" s="183"/>
      <c r="DH157" s="14"/>
      <c r="DI157" s="50"/>
      <c r="DJ157" s="183"/>
      <c r="DK157" s="14"/>
      <c r="DL157" s="50"/>
      <c r="DM157" s="183"/>
      <c r="DN157" s="14"/>
      <c r="DO157" s="50"/>
      <c r="DP157" s="183"/>
      <c r="DQ157" s="14"/>
      <c r="DR157" s="50"/>
      <c r="DS157" s="183"/>
      <c r="DT157" s="14"/>
      <c r="DU157" s="50"/>
      <c r="DV157" s="183"/>
      <c r="DW157" s="14"/>
      <c r="DX157" s="50"/>
      <c r="DY157" s="183"/>
      <c r="DZ157" s="14"/>
    </row>
    <row r="158" spans="1:130" s="12" customFormat="1" ht="15.75" x14ac:dyDescent="0.25">
      <c r="A158" s="60" t="s">
        <v>572</v>
      </c>
      <c r="B158" s="14">
        <f t="shared" si="214"/>
        <v>125</v>
      </c>
      <c r="C158" s="14">
        <f t="shared" si="215"/>
        <v>0</v>
      </c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5"/>
      <c r="Z158" s="183"/>
      <c r="AA158" s="183"/>
      <c r="AB158" s="183"/>
      <c r="AC158" s="15"/>
      <c r="AD158" s="15"/>
      <c r="AE158" s="15"/>
      <c r="AF158" s="183"/>
      <c r="AG158" s="183"/>
      <c r="AH158" s="183"/>
      <c r="AI158" s="183"/>
      <c r="AJ158" s="183"/>
      <c r="AK158" s="183"/>
      <c r="AL158" s="183"/>
      <c r="AM158" s="183"/>
      <c r="AN158" s="84"/>
      <c r="AO158" s="183"/>
      <c r="AP158" s="183"/>
      <c r="AQ158" s="183"/>
      <c r="AR158" s="183"/>
      <c r="AS158" s="183"/>
      <c r="AT158" s="183"/>
      <c r="AU158" s="183"/>
      <c r="AV158" s="183"/>
      <c r="AW158" s="183"/>
      <c r="AX158" s="183"/>
      <c r="AY158" s="183"/>
      <c r="AZ158" s="183"/>
      <c r="BA158" s="183"/>
      <c r="BB158" s="183"/>
      <c r="BC158" s="183"/>
      <c r="BD158" s="183"/>
      <c r="BE158" s="183"/>
      <c r="BF158" s="183"/>
      <c r="BG158" s="50">
        <v>125</v>
      </c>
      <c r="BH158" s="183"/>
      <c r="BI158" s="183"/>
      <c r="BJ158" s="50"/>
      <c r="BK158" s="183"/>
      <c r="BL158" s="183"/>
      <c r="BM158" s="183"/>
      <c r="BN158" s="183"/>
      <c r="BO158" s="183"/>
      <c r="BP158" s="50"/>
      <c r="BQ158" s="183"/>
      <c r="BR158" s="183"/>
      <c r="BS158" s="50"/>
      <c r="BT158" s="183"/>
      <c r="BU158" s="183"/>
      <c r="BV158" s="50"/>
      <c r="BW158" s="183"/>
      <c r="BX158" s="183"/>
      <c r="BY158" s="50"/>
      <c r="BZ158" s="183"/>
      <c r="CA158" s="183"/>
      <c r="CB158" s="50"/>
      <c r="CC158" s="183"/>
      <c r="CD158" s="183"/>
      <c r="CE158" s="50"/>
      <c r="CF158" s="183"/>
      <c r="CG158" s="14"/>
      <c r="CH158" s="50"/>
      <c r="CI158" s="183"/>
      <c r="CJ158" s="14"/>
      <c r="CK158" s="50"/>
      <c r="CL158" s="183"/>
      <c r="CM158" s="14"/>
      <c r="CN158" s="50"/>
      <c r="CO158" s="183"/>
      <c r="CP158" s="14"/>
      <c r="CQ158" s="50"/>
      <c r="CR158" s="183"/>
      <c r="CS158" s="14"/>
      <c r="CT158" s="50"/>
      <c r="CU158" s="183"/>
      <c r="CV158" s="14"/>
      <c r="CW158" s="50"/>
      <c r="CX158" s="183"/>
      <c r="CY158" s="14"/>
      <c r="CZ158" s="50"/>
      <c r="DA158" s="183"/>
      <c r="DB158" s="14"/>
      <c r="DC158" s="50"/>
      <c r="DD158" s="183"/>
      <c r="DE158" s="14"/>
      <c r="DF158" s="50"/>
      <c r="DG158" s="183"/>
      <c r="DH158" s="14"/>
      <c r="DI158" s="50"/>
      <c r="DJ158" s="183"/>
      <c r="DK158" s="14"/>
      <c r="DL158" s="50"/>
      <c r="DM158" s="183"/>
      <c r="DN158" s="14"/>
      <c r="DO158" s="50"/>
      <c r="DP158" s="183"/>
      <c r="DQ158" s="14"/>
      <c r="DR158" s="50"/>
      <c r="DS158" s="183"/>
      <c r="DT158" s="14"/>
      <c r="DU158" s="50"/>
      <c r="DV158" s="183"/>
      <c r="DW158" s="14"/>
      <c r="DX158" s="50"/>
      <c r="DY158" s="183"/>
      <c r="DZ158" s="14"/>
    </row>
    <row r="159" spans="1:130" s="12" customFormat="1" ht="15.75" x14ac:dyDescent="0.25">
      <c r="A159" s="60" t="s">
        <v>573</v>
      </c>
      <c r="B159" s="14">
        <f t="shared" si="214"/>
        <v>27.5</v>
      </c>
      <c r="C159" s="14">
        <f t="shared" si="215"/>
        <v>0</v>
      </c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5"/>
      <c r="Z159" s="183"/>
      <c r="AA159" s="183"/>
      <c r="AB159" s="183"/>
      <c r="AC159" s="15"/>
      <c r="AD159" s="15"/>
      <c r="AE159" s="15"/>
      <c r="AF159" s="183"/>
      <c r="AG159" s="183"/>
      <c r="AH159" s="183"/>
      <c r="AI159" s="183"/>
      <c r="AJ159" s="183"/>
      <c r="AK159" s="183"/>
      <c r="AL159" s="183"/>
      <c r="AM159" s="183"/>
      <c r="AN159" s="84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50">
        <v>27.5</v>
      </c>
      <c r="BH159" s="183"/>
      <c r="BI159" s="183"/>
      <c r="BJ159" s="50"/>
      <c r="BK159" s="183"/>
      <c r="BL159" s="183"/>
      <c r="BM159" s="183"/>
      <c r="BN159" s="183"/>
      <c r="BO159" s="183"/>
      <c r="BP159" s="50"/>
      <c r="BQ159" s="183"/>
      <c r="BR159" s="183"/>
      <c r="BS159" s="50"/>
      <c r="BT159" s="183"/>
      <c r="BU159" s="183"/>
      <c r="BV159" s="50"/>
      <c r="BW159" s="183"/>
      <c r="BX159" s="183"/>
      <c r="BY159" s="50"/>
      <c r="BZ159" s="183"/>
      <c r="CA159" s="183"/>
      <c r="CB159" s="50"/>
      <c r="CC159" s="183"/>
      <c r="CD159" s="183"/>
      <c r="CE159" s="50"/>
      <c r="CF159" s="183"/>
      <c r="CG159" s="14"/>
      <c r="CH159" s="50"/>
      <c r="CI159" s="183"/>
      <c r="CJ159" s="14"/>
      <c r="CK159" s="50"/>
      <c r="CL159" s="183"/>
      <c r="CM159" s="14"/>
      <c r="CN159" s="50"/>
      <c r="CO159" s="183"/>
      <c r="CP159" s="14"/>
      <c r="CQ159" s="50"/>
      <c r="CR159" s="183"/>
      <c r="CS159" s="14"/>
      <c r="CT159" s="50"/>
      <c r="CU159" s="183"/>
      <c r="CV159" s="14"/>
      <c r="CW159" s="50"/>
      <c r="CX159" s="183"/>
      <c r="CY159" s="14"/>
      <c r="CZ159" s="50"/>
      <c r="DA159" s="183"/>
      <c r="DB159" s="14"/>
      <c r="DC159" s="50"/>
      <c r="DD159" s="183"/>
      <c r="DE159" s="14"/>
      <c r="DF159" s="50"/>
      <c r="DG159" s="183"/>
      <c r="DH159" s="14"/>
      <c r="DI159" s="50"/>
      <c r="DJ159" s="183"/>
      <c r="DK159" s="14"/>
      <c r="DL159" s="50"/>
      <c r="DM159" s="183"/>
      <c r="DN159" s="14"/>
      <c r="DO159" s="50"/>
      <c r="DP159" s="183"/>
      <c r="DQ159" s="14"/>
      <c r="DR159" s="50"/>
      <c r="DS159" s="183"/>
      <c r="DT159" s="14"/>
      <c r="DU159" s="50"/>
      <c r="DV159" s="183"/>
      <c r="DW159" s="14"/>
      <c r="DX159" s="50"/>
      <c r="DY159" s="183"/>
      <c r="DZ159" s="14"/>
    </row>
    <row r="160" spans="1:130" s="12" customFormat="1" ht="15.75" x14ac:dyDescent="0.25">
      <c r="A160" s="60" t="s">
        <v>574</v>
      </c>
      <c r="B160" s="14">
        <f t="shared" si="214"/>
        <v>189.3</v>
      </c>
      <c r="C160" s="14">
        <f t="shared" si="215"/>
        <v>0</v>
      </c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5"/>
      <c r="Z160" s="183"/>
      <c r="AA160" s="183"/>
      <c r="AB160" s="183"/>
      <c r="AC160" s="15"/>
      <c r="AD160" s="15"/>
      <c r="AE160" s="15"/>
      <c r="AF160" s="183"/>
      <c r="AG160" s="183"/>
      <c r="AH160" s="183"/>
      <c r="AI160" s="183"/>
      <c r="AJ160" s="183"/>
      <c r="AK160" s="183"/>
      <c r="AL160" s="183"/>
      <c r="AM160" s="183"/>
      <c r="AN160" s="84"/>
      <c r="AO160" s="183"/>
      <c r="AP160" s="183"/>
      <c r="AQ160" s="183"/>
      <c r="AR160" s="183"/>
      <c r="AS160" s="183"/>
      <c r="AT160" s="183"/>
      <c r="AU160" s="183"/>
      <c r="AV160" s="183"/>
      <c r="AW160" s="183"/>
      <c r="AX160" s="183"/>
      <c r="AY160" s="183"/>
      <c r="AZ160" s="183"/>
      <c r="BA160" s="183"/>
      <c r="BB160" s="183"/>
      <c r="BC160" s="183"/>
      <c r="BD160" s="183"/>
      <c r="BE160" s="183"/>
      <c r="BF160" s="183"/>
      <c r="BG160" s="50">
        <v>189.3</v>
      </c>
      <c r="BH160" s="183"/>
      <c r="BI160" s="183"/>
      <c r="BJ160" s="50"/>
      <c r="BK160" s="183"/>
      <c r="BL160" s="183"/>
      <c r="BM160" s="183"/>
      <c r="BN160" s="183"/>
      <c r="BO160" s="183"/>
      <c r="BP160" s="50"/>
      <c r="BQ160" s="183"/>
      <c r="BR160" s="183"/>
      <c r="BS160" s="50"/>
      <c r="BT160" s="183"/>
      <c r="BU160" s="183"/>
      <c r="BV160" s="50"/>
      <c r="BW160" s="183"/>
      <c r="BX160" s="183"/>
      <c r="BY160" s="50"/>
      <c r="BZ160" s="183"/>
      <c r="CA160" s="183"/>
      <c r="CB160" s="50"/>
      <c r="CC160" s="183"/>
      <c r="CD160" s="183"/>
      <c r="CE160" s="50"/>
      <c r="CF160" s="183"/>
      <c r="CG160" s="14"/>
      <c r="CH160" s="50"/>
      <c r="CI160" s="183"/>
      <c r="CJ160" s="14"/>
      <c r="CK160" s="50"/>
      <c r="CL160" s="183"/>
      <c r="CM160" s="14"/>
      <c r="CN160" s="50"/>
      <c r="CO160" s="183"/>
      <c r="CP160" s="14"/>
      <c r="CQ160" s="50"/>
      <c r="CR160" s="183"/>
      <c r="CS160" s="14"/>
      <c r="CT160" s="50"/>
      <c r="CU160" s="183"/>
      <c r="CV160" s="14"/>
      <c r="CW160" s="50"/>
      <c r="CX160" s="183"/>
      <c r="CY160" s="14"/>
      <c r="CZ160" s="50"/>
      <c r="DA160" s="183"/>
      <c r="DB160" s="14"/>
      <c r="DC160" s="50"/>
      <c r="DD160" s="183"/>
      <c r="DE160" s="14"/>
      <c r="DF160" s="50"/>
      <c r="DG160" s="183"/>
      <c r="DH160" s="14"/>
      <c r="DI160" s="50"/>
      <c r="DJ160" s="183"/>
      <c r="DK160" s="14"/>
      <c r="DL160" s="50"/>
      <c r="DM160" s="183"/>
      <c r="DN160" s="14"/>
      <c r="DO160" s="50"/>
      <c r="DP160" s="183"/>
      <c r="DQ160" s="14"/>
      <c r="DR160" s="50"/>
      <c r="DS160" s="183"/>
      <c r="DT160" s="14"/>
      <c r="DU160" s="50"/>
      <c r="DV160" s="183"/>
      <c r="DW160" s="14"/>
      <c r="DX160" s="50"/>
      <c r="DY160" s="183"/>
      <c r="DZ160" s="14"/>
    </row>
    <row r="161" spans="1:130" s="12" customFormat="1" ht="15.75" x14ac:dyDescent="0.25">
      <c r="A161" s="60" t="s">
        <v>699</v>
      </c>
      <c r="B161" s="14">
        <f t="shared" si="214"/>
        <v>41.2</v>
      </c>
      <c r="C161" s="14">
        <f t="shared" si="215"/>
        <v>0</v>
      </c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5"/>
      <c r="Z161" s="183"/>
      <c r="AA161" s="183"/>
      <c r="AB161" s="183"/>
      <c r="AC161" s="15"/>
      <c r="AD161" s="15"/>
      <c r="AE161" s="15"/>
      <c r="AF161" s="183"/>
      <c r="AG161" s="183"/>
      <c r="AH161" s="183"/>
      <c r="AI161" s="183"/>
      <c r="AJ161" s="183"/>
      <c r="AK161" s="183"/>
      <c r="AL161" s="183"/>
      <c r="AM161" s="183"/>
      <c r="AN161" s="84"/>
      <c r="AO161" s="183"/>
      <c r="AP161" s="183"/>
      <c r="AQ161" s="183"/>
      <c r="AR161" s="183"/>
      <c r="AS161" s="183"/>
      <c r="AT161" s="183"/>
      <c r="AU161" s="183"/>
      <c r="AV161" s="183"/>
      <c r="AW161" s="183"/>
      <c r="AX161" s="183"/>
      <c r="AY161" s="183"/>
      <c r="AZ161" s="183"/>
      <c r="BA161" s="183"/>
      <c r="BB161" s="183"/>
      <c r="BC161" s="183"/>
      <c r="BD161" s="183"/>
      <c r="BE161" s="183"/>
      <c r="BF161" s="183"/>
      <c r="BG161" s="50">
        <v>41.2</v>
      </c>
      <c r="BH161" s="183"/>
      <c r="BI161" s="183"/>
      <c r="BJ161" s="50"/>
      <c r="BK161" s="183"/>
      <c r="BL161" s="183"/>
      <c r="BM161" s="183"/>
      <c r="BN161" s="183"/>
      <c r="BO161" s="183"/>
      <c r="BP161" s="50"/>
      <c r="BQ161" s="183"/>
      <c r="BR161" s="183"/>
      <c r="BS161" s="50"/>
      <c r="BT161" s="183"/>
      <c r="BU161" s="183"/>
      <c r="BV161" s="50"/>
      <c r="BW161" s="183"/>
      <c r="BX161" s="183"/>
      <c r="BY161" s="50"/>
      <c r="BZ161" s="183"/>
      <c r="CA161" s="183"/>
      <c r="CB161" s="50"/>
      <c r="CC161" s="183"/>
      <c r="CD161" s="183"/>
      <c r="CE161" s="50"/>
      <c r="CF161" s="183"/>
      <c r="CG161" s="14"/>
      <c r="CH161" s="50"/>
      <c r="CI161" s="183"/>
      <c r="CJ161" s="14"/>
      <c r="CK161" s="50"/>
      <c r="CL161" s="183"/>
      <c r="CM161" s="14"/>
      <c r="CN161" s="50"/>
      <c r="CO161" s="183"/>
      <c r="CP161" s="14"/>
      <c r="CQ161" s="50"/>
      <c r="CR161" s="183"/>
      <c r="CS161" s="14"/>
      <c r="CT161" s="50"/>
      <c r="CU161" s="183"/>
      <c r="CV161" s="14"/>
      <c r="CW161" s="50"/>
      <c r="CX161" s="183"/>
      <c r="CY161" s="14"/>
      <c r="CZ161" s="50"/>
      <c r="DA161" s="183"/>
      <c r="DB161" s="14"/>
      <c r="DC161" s="50"/>
      <c r="DD161" s="183"/>
      <c r="DE161" s="14"/>
      <c r="DF161" s="50"/>
      <c r="DG161" s="183"/>
      <c r="DH161" s="14"/>
      <c r="DI161" s="50"/>
      <c r="DJ161" s="183"/>
      <c r="DK161" s="14"/>
      <c r="DL161" s="50"/>
      <c r="DM161" s="183"/>
      <c r="DN161" s="14"/>
      <c r="DO161" s="50"/>
      <c r="DP161" s="183"/>
      <c r="DQ161" s="14"/>
      <c r="DR161" s="50"/>
      <c r="DS161" s="183"/>
      <c r="DT161" s="14"/>
      <c r="DU161" s="50"/>
      <c r="DV161" s="183"/>
      <c r="DW161" s="14"/>
      <c r="DX161" s="50"/>
      <c r="DY161" s="183"/>
      <c r="DZ161" s="14"/>
    </row>
    <row r="162" spans="1:130" s="12" customFormat="1" ht="15.75" x14ac:dyDescent="0.25">
      <c r="A162" s="60" t="s">
        <v>575</v>
      </c>
      <c r="B162" s="14">
        <f t="shared" si="214"/>
        <v>101</v>
      </c>
      <c r="C162" s="14">
        <f t="shared" si="215"/>
        <v>0</v>
      </c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5"/>
      <c r="Z162" s="183"/>
      <c r="AA162" s="183"/>
      <c r="AB162" s="183"/>
      <c r="AC162" s="15"/>
      <c r="AD162" s="15"/>
      <c r="AE162" s="15"/>
      <c r="AF162" s="183"/>
      <c r="AG162" s="183"/>
      <c r="AH162" s="183"/>
      <c r="AI162" s="183"/>
      <c r="AJ162" s="183"/>
      <c r="AK162" s="183"/>
      <c r="AL162" s="183"/>
      <c r="AM162" s="183"/>
      <c r="AN162" s="84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50">
        <v>101</v>
      </c>
      <c r="BH162" s="183"/>
      <c r="BI162" s="183"/>
      <c r="BJ162" s="50"/>
      <c r="BK162" s="183"/>
      <c r="BL162" s="183"/>
      <c r="BM162" s="183"/>
      <c r="BN162" s="183"/>
      <c r="BO162" s="183"/>
      <c r="BP162" s="50"/>
      <c r="BQ162" s="183"/>
      <c r="BR162" s="183"/>
      <c r="BS162" s="50"/>
      <c r="BT162" s="183"/>
      <c r="BU162" s="183"/>
      <c r="BV162" s="50"/>
      <c r="BW162" s="183"/>
      <c r="BX162" s="183"/>
      <c r="BY162" s="50"/>
      <c r="BZ162" s="183"/>
      <c r="CA162" s="183"/>
      <c r="CB162" s="50"/>
      <c r="CC162" s="183"/>
      <c r="CD162" s="183"/>
      <c r="CE162" s="50"/>
      <c r="CF162" s="183"/>
      <c r="CG162" s="14"/>
      <c r="CH162" s="50"/>
      <c r="CI162" s="183"/>
      <c r="CJ162" s="14"/>
      <c r="CK162" s="50"/>
      <c r="CL162" s="183"/>
      <c r="CM162" s="14"/>
      <c r="CN162" s="50"/>
      <c r="CO162" s="183"/>
      <c r="CP162" s="14"/>
      <c r="CQ162" s="50"/>
      <c r="CR162" s="183"/>
      <c r="CS162" s="14"/>
      <c r="CT162" s="50"/>
      <c r="CU162" s="183"/>
      <c r="CV162" s="14"/>
      <c r="CW162" s="50"/>
      <c r="CX162" s="183"/>
      <c r="CY162" s="14"/>
      <c r="CZ162" s="50"/>
      <c r="DA162" s="183"/>
      <c r="DB162" s="14"/>
      <c r="DC162" s="50"/>
      <c r="DD162" s="183"/>
      <c r="DE162" s="14"/>
      <c r="DF162" s="50"/>
      <c r="DG162" s="183"/>
      <c r="DH162" s="14"/>
      <c r="DI162" s="50"/>
      <c r="DJ162" s="183"/>
      <c r="DK162" s="14"/>
      <c r="DL162" s="50"/>
      <c r="DM162" s="183"/>
      <c r="DN162" s="14"/>
      <c r="DO162" s="50"/>
      <c r="DP162" s="183"/>
      <c r="DQ162" s="14"/>
      <c r="DR162" s="50"/>
      <c r="DS162" s="183"/>
      <c r="DT162" s="14"/>
      <c r="DU162" s="50"/>
      <c r="DV162" s="183"/>
      <c r="DW162" s="14"/>
      <c r="DX162" s="50"/>
      <c r="DY162" s="183"/>
      <c r="DZ162" s="14"/>
    </row>
    <row r="163" spans="1:130" s="28" customFormat="1" ht="31.5" x14ac:dyDescent="0.25">
      <c r="A163" s="152" t="s">
        <v>372</v>
      </c>
      <c r="B163" s="82">
        <f t="shared" si="214"/>
        <v>78556</v>
      </c>
      <c r="C163" s="82">
        <f t="shared" si="215"/>
        <v>5212.8</v>
      </c>
      <c r="D163" s="84">
        <f t="shared" si="82"/>
        <v>6.6357757523295477</v>
      </c>
      <c r="E163" s="84">
        <f>E164+E165+E169</f>
        <v>0</v>
      </c>
      <c r="F163" s="84">
        <f t="shared" ref="F163:AY163" si="223">F164+F165+F169</f>
        <v>0</v>
      </c>
      <c r="G163" s="84">
        <f t="shared" si="223"/>
        <v>0</v>
      </c>
      <c r="H163" s="84">
        <f t="shared" si="223"/>
        <v>0</v>
      </c>
      <c r="I163" s="84">
        <f t="shared" si="223"/>
        <v>0</v>
      </c>
      <c r="J163" s="84">
        <f t="shared" si="223"/>
        <v>0</v>
      </c>
      <c r="K163" s="84">
        <f t="shared" si="223"/>
        <v>0</v>
      </c>
      <c r="L163" s="84">
        <f t="shared" si="223"/>
        <v>0</v>
      </c>
      <c r="M163" s="84">
        <f t="shared" si="223"/>
        <v>0</v>
      </c>
      <c r="N163" s="84">
        <f t="shared" si="223"/>
        <v>0</v>
      </c>
      <c r="O163" s="84">
        <f t="shared" si="223"/>
        <v>0</v>
      </c>
      <c r="P163" s="84">
        <f t="shared" si="223"/>
        <v>0</v>
      </c>
      <c r="Q163" s="84">
        <f t="shared" si="223"/>
        <v>0</v>
      </c>
      <c r="R163" s="84">
        <f t="shared" si="223"/>
        <v>0</v>
      </c>
      <c r="S163" s="84">
        <f t="shared" si="223"/>
        <v>0</v>
      </c>
      <c r="T163" s="84">
        <f t="shared" si="223"/>
        <v>0</v>
      </c>
      <c r="U163" s="84">
        <f t="shared" si="223"/>
        <v>0</v>
      </c>
      <c r="V163" s="84">
        <f t="shared" si="223"/>
        <v>0</v>
      </c>
      <c r="W163" s="84">
        <f t="shared" si="223"/>
        <v>70000</v>
      </c>
      <c r="X163" s="84">
        <f t="shared" si="223"/>
        <v>0</v>
      </c>
      <c r="Y163" s="84">
        <f t="shared" ref="Y163:Y207" si="224">X163/W163*100</f>
        <v>0</v>
      </c>
      <c r="Z163" s="84">
        <f t="shared" si="223"/>
        <v>450.8</v>
      </c>
      <c r="AA163" s="84">
        <f t="shared" si="223"/>
        <v>450.8</v>
      </c>
      <c r="AB163" s="82">
        <f t="shared" si="104"/>
        <v>100</v>
      </c>
      <c r="AC163" s="84">
        <f t="shared" si="223"/>
        <v>0</v>
      </c>
      <c r="AD163" s="84">
        <f t="shared" si="223"/>
        <v>0</v>
      </c>
      <c r="AE163" s="82"/>
      <c r="AF163" s="84">
        <f t="shared" si="223"/>
        <v>0</v>
      </c>
      <c r="AG163" s="84">
        <f t="shared" si="223"/>
        <v>0</v>
      </c>
      <c r="AH163" s="84">
        <f t="shared" si="223"/>
        <v>0</v>
      </c>
      <c r="AI163" s="84">
        <f>SUM(AI164:AI175)</f>
        <v>1056</v>
      </c>
      <c r="AJ163" s="84">
        <f t="shared" ref="AJ163:AM163" si="225">SUM(AJ164:AJ175)</f>
        <v>1056</v>
      </c>
      <c r="AK163" s="82">
        <f>AJ163/AI163*100</f>
        <v>100</v>
      </c>
      <c r="AL163" s="84">
        <f t="shared" si="225"/>
        <v>3706</v>
      </c>
      <c r="AM163" s="84">
        <f t="shared" si="225"/>
        <v>3706</v>
      </c>
      <c r="AN163" s="84">
        <f t="shared" si="213"/>
        <v>100</v>
      </c>
      <c r="AO163" s="84">
        <f t="shared" si="223"/>
        <v>1200</v>
      </c>
      <c r="AP163" s="84">
        <f t="shared" si="223"/>
        <v>0</v>
      </c>
      <c r="AQ163" s="84">
        <f t="shared" si="223"/>
        <v>0</v>
      </c>
      <c r="AR163" s="84">
        <f t="shared" si="223"/>
        <v>0</v>
      </c>
      <c r="AS163" s="84">
        <f t="shared" si="223"/>
        <v>0</v>
      </c>
      <c r="AT163" s="84">
        <f t="shared" si="223"/>
        <v>0</v>
      </c>
      <c r="AU163" s="84">
        <f t="shared" si="223"/>
        <v>0</v>
      </c>
      <c r="AV163" s="84">
        <f t="shared" si="223"/>
        <v>0</v>
      </c>
      <c r="AW163" s="84">
        <f t="shared" si="223"/>
        <v>0</v>
      </c>
      <c r="AX163" s="84">
        <f t="shared" si="223"/>
        <v>0</v>
      </c>
      <c r="AY163" s="84">
        <f t="shared" si="223"/>
        <v>0</v>
      </c>
      <c r="AZ163" s="84">
        <f t="shared" ref="AZ163:BF163" si="226">AZ164+AZ165+AZ169</f>
        <v>0</v>
      </c>
      <c r="BA163" s="84">
        <f t="shared" si="226"/>
        <v>0</v>
      </c>
      <c r="BB163" s="84">
        <f t="shared" si="226"/>
        <v>0</v>
      </c>
      <c r="BC163" s="84">
        <f t="shared" si="226"/>
        <v>0</v>
      </c>
      <c r="BD163" s="84">
        <f t="shared" si="226"/>
        <v>0</v>
      </c>
      <c r="BE163" s="84">
        <f t="shared" si="226"/>
        <v>0</v>
      </c>
      <c r="BF163" s="84">
        <f t="shared" si="226"/>
        <v>0</v>
      </c>
      <c r="BG163" s="84">
        <f>SUM(BG164:BG175)</f>
        <v>2143.1999999999998</v>
      </c>
      <c r="BH163" s="84">
        <f>SUM(BH164:BH175)</f>
        <v>0</v>
      </c>
      <c r="BI163" s="82">
        <f t="shared" ref="BI163:BI164" si="227">BH163/BG163*100</f>
        <v>0</v>
      </c>
      <c r="BJ163" s="84"/>
      <c r="BK163" s="84">
        <f>SUM(BK164:BK175)</f>
        <v>0</v>
      </c>
      <c r="BL163" s="82"/>
      <c r="BM163" s="84">
        <f t="shared" ref="BM163:BO163" si="228">BM164+BM165+BM169</f>
        <v>0</v>
      </c>
      <c r="BN163" s="84">
        <f t="shared" si="228"/>
        <v>0</v>
      </c>
      <c r="BO163" s="84">
        <f t="shared" si="228"/>
        <v>0</v>
      </c>
      <c r="BP163" s="84">
        <f>SUM(BP164:BP175)</f>
        <v>0</v>
      </c>
      <c r="BQ163" s="84">
        <f>SUM(BQ164:BQ175)</f>
        <v>0</v>
      </c>
      <c r="BR163" s="82"/>
      <c r="BS163" s="84">
        <f>SUM(BS164:BS175)</f>
        <v>0</v>
      </c>
      <c r="BT163" s="84">
        <f>SUM(BT164:BT175)</f>
        <v>0</v>
      </c>
      <c r="BU163" s="82"/>
      <c r="BV163" s="84">
        <f>SUM(BV164:BV175)</f>
        <v>0</v>
      </c>
      <c r="BW163" s="84">
        <f>SUM(BW164:BW175)</f>
        <v>0</v>
      </c>
      <c r="BX163" s="82"/>
      <c r="BY163" s="84">
        <f>SUM(BY164:BY175)</f>
        <v>0</v>
      </c>
      <c r="BZ163" s="84">
        <f>SUM(BZ164:BZ175)</f>
        <v>0</v>
      </c>
      <c r="CA163" s="82"/>
      <c r="CB163" s="84">
        <f>SUM(CB164:CB175)</f>
        <v>0</v>
      </c>
      <c r="CC163" s="84">
        <f>SUM(CC164:CC175)</f>
        <v>0</v>
      </c>
      <c r="CD163" s="82"/>
      <c r="CE163" s="84">
        <f>SUM(CE164:CE175)</f>
        <v>0</v>
      </c>
      <c r="CF163" s="84">
        <f>SUM(CF164:CF175)</f>
        <v>0</v>
      </c>
      <c r="CG163" s="82"/>
      <c r="CH163" s="84">
        <f>SUM(CH164:CH175)</f>
        <v>0</v>
      </c>
      <c r="CI163" s="84">
        <f>SUM(CI164:CI175)</f>
        <v>0</v>
      </c>
      <c r="CJ163" s="82"/>
      <c r="CK163" s="84">
        <f>SUM(CK164:CK175)</f>
        <v>0</v>
      </c>
      <c r="CL163" s="84">
        <f>SUM(CL164:CL175)</f>
        <v>0</v>
      </c>
      <c r="CM163" s="82"/>
      <c r="CN163" s="84">
        <f>SUM(CN164:CN175)</f>
        <v>0</v>
      </c>
      <c r="CO163" s="84">
        <f>SUM(CO164:CO175)</f>
        <v>0</v>
      </c>
      <c r="CP163" s="82"/>
      <c r="CQ163" s="84">
        <f>SUM(CQ164:CQ175)</f>
        <v>0</v>
      </c>
      <c r="CR163" s="84">
        <f>SUM(CR164:CR175)</f>
        <v>0</v>
      </c>
      <c r="CS163" s="82"/>
      <c r="CT163" s="84">
        <f>SUM(CT164:CT175)</f>
        <v>0</v>
      </c>
      <c r="CU163" s="84">
        <f>SUM(CU164:CU175)</f>
        <v>0</v>
      </c>
      <c r="CV163" s="82"/>
      <c r="CW163" s="84">
        <f>SUM(CW164:CW175)</f>
        <v>0</v>
      </c>
      <c r="CX163" s="84">
        <f>SUM(CX164:CX175)</f>
        <v>0</v>
      </c>
      <c r="CY163" s="82"/>
      <c r="CZ163" s="84">
        <f>SUM(CZ164:CZ175)</f>
        <v>0</v>
      </c>
      <c r="DA163" s="84">
        <f>SUM(DA164:DA175)</f>
        <v>0</v>
      </c>
      <c r="DB163" s="82"/>
      <c r="DC163" s="84">
        <f>SUM(DC164:DC175)</f>
        <v>0</v>
      </c>
      <c r="DD163" s="84">
        <f>SUM(DD164:DD175)</f>
        <v>0</v>
      </c>
      <c r="DE163" s="82"/>
      <c r="DF163" s="84">
        <f>SUM(DF164:DF175)</f>
        <v>0</v>
      </c>
      <c r="DG163" s="84">
        <f>SUM(DG164:DG175)</f>
        <v>0</v>
      </c>
      <c r="DH163" s="82"/>
      <c r="DI163" s="84">
        <f>SUM(DI164:DI175)</f>
        <v>0</v>
      </c>
      <c r="DJ163" s="84">
        <f>SUM(DJ164:DJ175)</f>
        <v>0</v>
      </c>
      <c r="DK163" s="82"/>
      <c r="DL163" s="84">
        <f>SUM(DL164:DL175)</f>
        <v>0</v>
      </c>
      <c r="DM163" s="84">
        <f>SUM(DM164:DM175)</f>
        <v>0</v>
      </c>
      <c r="DN163" s="82"/>
      <c r="DO163" s="84">
        <f>SUM(DO164:DO175)</f>
        <v>0</v>
      </c>
      <c r="DP163" s="84">
        <f>SUM(DP164:DP175)</f>
        <v>0</v>
      </c>
      <c r="DQ163" s="82"/>
      <c r="DR163" s="84">
        <f>SUM(DR164:DR175)</f>
        <v>0</v>
      </c>
      <c r="DS163" s="84">
        <f>SUM(DS164:DS175)</f>
        <v>0</v>
      </c>
      <c r="DT163" s="82"/>
      <c r="DU163" s="84">
        <f>SUM(DU164:DU175)</f>
        <v>0</v>
      </c>
      <c r="DV163" s="84">
        <f>SUM(DV164:DV175)</f>
        <v>0</v>
      </c>
      <c r="DW163" s="82"/>
      <c r="DX163" s="84">
        <f>SUM(DX164:DX175)</f>
        <v>0</v>
      </c>
      <c r="DY163" s="84">
        <f>SUM(DY164:DY175)</f>
        <v>0</v>
      </c>
      <c r="DZ163" s="82"/>
    </row>
    <row r="164" spans="1:130" s="12" customFormat="1" ht="31.5" x14ac:dyDescent="0.25">
      <c r="A164" s="60" t="s">
        <v>371</v>
      </c>
      <c r="B164" s="14">
        <f t="shared" si="214"/>
        <v>6576</v>
      </c>
      <c r="C164" s="14">
        <f t="shared" si="215"/>
        <v>5212.8</v>
      </c>
      <c r="D164" s="15">
        <f t="shared" si="82"/>
        <v>79.270072992700733</v>
      </c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4"/>
      <c r="W164" s="15"/>
      <c r="X164" s="15"/>
      <c r="Y164" s="15"/>
      <c r="Z164" s="15">
        <v>450.8</v>
      </c>
      <c r="AA164" s="15">
        <v>450.8</v>
      </c>
      <c r="AB164" s="14">
        <f t="shared" si="104"/>
        <v>100</v>
      </c>
      <c r="AC164" s="15"/>
      <c r="AD164" s="15"/>
      <c r="AE164" s="14"/>
      <c r="AF164" s="15"/>
      <c r="AG164" s="15"/>
      <c r="AH164" s="14"/>
      <c r="AI164" s="15">
        <v>1056</v>
      </c>
      <c r="AJ164" s="15">
        <v>1056</v>
      </c>
      <c r="AK164" s="14">
        <f>AJ164/AI164*100</f>
        <v>100</v>
      </c>
      <c r="AL164" s="14">
        <v>3706</v>
      </c>
      <c r="AM164" s="14">
        <v>3706</v>
      </c>
      <c r="AN164" s="15">
        <f t="shared" si="213"/>
        <v>100</v>
      </c>
      <c r="AO164" s="15">
        <v>1200</v>
      </c>
      <c r="AP164" s="15"/>
      <c r="AQ164" s="14"/>
      <c r="AR164" s="15"/>
      <c r="AS164" s="15"/>
      <c r="AT164" s="14"/>
      <c r="AU164" s="15"/>
      <c r="AV164" s="15"/>
      <c r="AW164" s="14"/>
      <c r="AX164" s="15"/>
      <c r="AY164" s="15"/>
      <c r="AZ164" s="14"/>
      <c r="BA164" s="15"/>
      <c r="BB164" s="15"/>
      <c r="BC164" s="14"/>
      <c r="BD164" s="15"/>
      <c r="BE164" s="15"/>
      <c r="BF164" s="14"/>
      <c r="BG164" s="50">
        <v>163.19999999999999</v>
      </c>
      <c r="BH164" s="15"/>
      <c r="BI164" s="14">
        <f t="shared" si="227"/>
        <v>0</v>
      </c>
      <c r="BJ164" s="50"/>
      <c r="BK164" s="15"/>
      <c r="BL164" s="14"/>
      <c r="BM164" s="15"/>
      <c r="BN164" s="15"/>
      <c r="BO164" s="14"/>
      <c r="BP164" s="50"/>
      <c r="BQ164" s="15"/>
      <c r="BR164" s="14"/>
      <c r="BS164" s="50"/>
      <c r="BT164" s="15"/>
      <c r="BU164" s="14"/>
      <c r="BV164" s="50"/>
      <c r="BW164" s="15"/>
      <c r="BX164" s="14"/>
      <c r="BY164" s="50"/>
      <c r="BZ164" s="15"/>
      <c r="CA164" s="14"/>
      <c r="CB164" s="50"/>
      <c r="CC164" s="15"/>
      <c r="CD164" s="14"/>
      <c r="CE164" s="50"/>
      <c r="CF164" s="15"/>
      <c r="CG164" s="14"/>
      <c r="CH164" s="50"/>
      <c r="CI164" s="15"/>
      <c r="CJ164" s="14"/>
      <c r="CK164" s="50"/>
      <c r="CL164" s="15"/>
      <c r="CM164" s="14"/>
      <c r="CN164" s="50"/>
      <c r="CO164" s="15"/>
      <c r="CP164" s="14"/>
      <c r="CQ164" s="50"/>
      <c r="CR164" s="15"/>
      <c r="CS164" s="14"/>
      <c r="CT164" s="50"/>
      <c r="CU164" s="15"/>
      <c r="CV164" s="14"/>
      <c r="CW164" s="50"/>
      <c r="CX164" s="15"/>
      <c r="CY164" s="14"/>
      <c r="CZ164" s="50"/>
      <c r="DA164" s="15"/>
      <c r="DB164" s="14"/>
      <c r="DC164" s="50"/>
      <c r="DD164" s="15"/>
      <c r="DE164" s="14"/>
      <c r="DF164" s="50"/>
      <c r="DG164" s="15"/>
      <c r="DH164" s="14"/>
      <c r="DI164" s="50"/>
      <c r="DJ164" s="15"/>
      <c r="DK164" s="14"/>
      <c r="DL164" s="50"/>
      <c r="DM164" s="15"/>
      <c r="DN164" s="14"/>
      <c r="DO164" s="50"/>
      <c r="DP164" s="15"/>
      <c r="DQ164" s="14"/>
      <c r="DR164" s="50"/>
      <c r="DS164" s="15"/>
      <c r="DT164" s="14"/>
      <c r="DU164" s="50"/>
      <c r="DV164" s="15"/>
      <c r="DW164" s="14"/>
      <c r="DX164" s="50"/>
      <c r="DY164" s="15"/>
      <c r="DZ164" s="14"/>
    </row>
    <row r="165" spans="1:130" s="12" customFormat="1" ht="15.75" x14ac:dyDescent="0.25">
      <c r="A165" s="60" t="s">
        <v>369</v>
      </c>
      <c r="B165" s="14">
        <f t="shared" si="214"/>
        <v>70000</v>
      </c>
      <c r="C165" s="14">
        <f t="shared" si="215"/>
        <v>0</v>
      </c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183"/>
      <c r="O165" s="183"/>
      <c r="P165" s="183"/>
      <c r="Q165" s="183"/>
      <c r="R165" s="183"/>
      <c r="S165" s="183"/>
      <c r="T165" s="183"/>
      <c r="U165" s="183"/>
      <c r="V165" s="183"/>
      <c r="W165" s="15">
        <v>70000</v>
      </c>
      <c r="X165" s="183"/>
      <c r="Y165" s="15">
        <f t="shared" si="224"/>
        <v>0</v>
      </c>
      <c r="Z165" s="183"/>
      <c r="AA165" s="15"/>
      <c r="AB165" s="183"/>
      <c r="AC165" s="183"/>
      <c r="AD165" s="18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50"/>
      <c r="BH165" s="15"/>
      <c r="BI165" s="183"/>
      <c r="BJ165" s="50"/>
      <c r="BK165" s="15"/>
      <c r="BL165" s="183"/>
      <c r="BM165" s="183"/>
      <c r="BN165" s="183"/>
      <c r="BO165" s="183"/>
      <c r="BP165" s="50"/>
      <c r="BQ165" s="15"/>
      <c r="BR165" s="183"/>
      <c r="BS165" s="50"/>
      <c r="BT165" s="15"/>
      <c r="BU165" s="183"/>
      <c r="BV165" s="50"/>
      <c r="BW165" s="15"/>
      <c r="BX165" s="183"/>
      <c r="BY165" s="50"/>
      <c r="BZ165" s="15"/>
      <c r="CA165" s="183"/>
      <c r="CB165" s="50"/>
      <c r="CC165" s="15"/>
      <c r="CD165" s="183"/>
      <c r="CE165" s="50"/>
      <c r="CF165" s="15"/>
      <c r="CG165" s="14"/>
      <c r="CH165" s="50"/>
      <c r="CI165" s="15"/>
      <c r="CJ165" s="14"/>
      <c r="CK165" s="50"/>
      <c r="CL165" s="15"/>
      <c r="CM165" s="14"/>
      <c r="CN165" s="50"/>
      <c r="CO165" s="15"/>
      <c r="CP165" s="14"/>
      <c r="CQ165" s="50"/>
      <c r="CR165" s="15"/>
      <c r="CS165" s="14"/>
      <c r="CT165" s="50"/>
      <c r="CU165" s="15"/>
      <c r="CV165" s="14"/>
      <c r="CW165" s="50"/>
      <c r="CX165" s="15"/>
      <c r="CY165" s="14"/>
      <c r="CZ165" s="50"/>
      <c r="DA165" s="15"/>
      <c r="DB165" s="14"/>
      <c r="DC165" s="50"/>
      <c r="DD165" s="15"/>
      <c r="DE165" s="14"/>
      <c r="DF165" s="50"/>
      <c r="DG165" s="15"/>
      <c r="DH165" s="14"/>
      <c r="DI165" s="50"/>
      <c r="DJ165" s="15"/>
      <c r="DK165" s="14"/>
      <c r="DL165" s="50"/>
      <c r="DM165" s="15"/>
      <c r="DN165" s="14"/>
      <c r="DO165" s="50"/>
      <c r="DP165" s="15"/>
      <c r="DQ165" s="14"/>
      <c r="DR165" s="50"/>
      <c r="DS165" s="15"/>
      <c r="DT165" s="14"/>
      <c r="DU165" s="50"/>
      <c r="DV165" s="15"/>
      <c r="DW165" s="14"/>
      <c r="DX165" s="50"/>
      <c r="DY165" s="15"/>
      <c r="DZ165" s="14"/>
    </row>
    <row r="166" spans="1:130" s="12" customFormat="1" ht="15.75" x14ac:dyDescent="0.25">
      <c r="A166" s="60" t="s">
        <v>577</v>
      </c>
      <c r="B166" s="14">
        <f t="shared" si="214"/>
        <v>175.5</v>
      </c>
      <c r="C166" s="14">
        <f t="shared" si="215"/>
        <v>0</v>
      </c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183"/>
      <c r="O166" s="183"/>
      <c r="P166" s="183"/>
      <c r="Q166" s="183"/>
      <c r="R166" s="183"/>
      <c r="S166" s="183"/>
      <c r="T166" s="183"/>
      <c r="U166" s="183"/>
      <c r="V166" s="183"/>
      <c r="W166" s="15"/>
      <c r="X166" s="183"/>
      <c r="Y166" s="15"/>
      <c r="Z166" s="183"/>
      <c r="AA166" s="15"/>
      <c r="AB166" s="183"/>
      <c r="AC166" s="183"/>
      <c r="AD166" s="183"/>
      <c r="AE166" s="183"/>
      <c r="AF166" s="183"/>
      <c r="AG166" s="183"/>
      <c r="AH166" s="183"/>
      <c r="AI166" s="183"/>
      <c r="AJ166" s="183"/>
      <c r="AK166" s="183"/>
      <c r="AL166" s="183"/>
      <c r="AM166" s="183"/>
      <c r="AN166" s="183"/>
      <c r="AO166" s="183"/>
      <c r="AP166" s="183"/>
      <c r="AQ166" s="183"/>
      <c r="AR166" s="183"/>
      <c r="AS166" s="183"/>
      <c r="AT166" s="183"/>
      <c r="AU166" s="183"/>
      <c r="AV166" s="183"/>
      <c r="AW166" s="183"/>
      <c r="AX166" s="183"/>
      <c r="AY166" s="183"/>
      <c r="AZ166" s="183"/>
      <c r="BA166" s="183"/>
      <c r="BB166" s="183"/>
      <c r="BC166" s="183"/>
      <c r="BD166" s="183"/>
      <c r="BE166" s="183"/>
      <c r="BF166" s="183"/>
      <c r="BG166" s="50">
        <v>175.5</v>
      </c>
      <c r="BH166" s="15"/>
      <c r="BI166" s="183"/>
      <c r="BJ166" s="50"/>
      <c r="BK166" s="15"/>
      <c r="BL166" s="183"/>
      <c r="BM166" s="183"/>
      <c r="BN166" s="183"/>
      <c r="BO166" s="183"/>
      <c r="BP166" s="50"/>
      <c r="BQ166" s="15"/>
      <c r="BR166" s="183"/>
      <c r="BS166" s="50"/>
      <c r="BT166" s="15"/>
      <c r="BU166" s="183"/>
      <c r="BV166" s="50"/>
      <c r="BW166" s="15"/>
      <c r="BX166" s="183"/>
      <c r="BY166" s="50"/>
      <c r="BZ166" s="15"/>
      <c r="CA166" s="183"/>
      <c r="CB166" s="50"/>
      <c r="CC166" s="15"/>
      <c r="CD166" s="183"/>
      <c r="CE166" s="50"/>
      <c r="CF166" s="15"/>
      <c r="CG166" s="14"/>
      <c r="CH166" s="50"/>
      <c r="CI166" s="15"/>
      <c r="CJ166" s="14"/>
      <c r="CK166" s="50"/>
      <c r="CL166" s="15"/>
      <c r="CM166" s="14"/>
      <c r="CN166" s="50"/>
      <c r="CO166" s="15"/>
      <c r="CP166" s="14"/>
      <c r="CQ166" s="50"/>
      <c r="CR166" s="15"/>
      <c r="CS166" s="14"/>
      <c r="CT166" s="50"/>
      <c r="CU166" s="15"/>
      <c r="CV166" s="14"/>
      <c r="CW166" s="50"/>
      <c r="CX166" s="15"/>
      <c r="CY166" s="14"/>
      <c r="CZ166" s="50"/>
      <c r="DA166" s="15"/>
      <c r="DB166" s="14"/>
      <c r="DC166" s="50"/>
      <c r="DD166" s="15"/>
      <c r="DE166" s="14"/>
      <c r="DF166" s="50"/>
      <c r="DG166" s="15"/>
      <c r="DH166" s="14"/>
      <c r="DI166" s="50"/>
      <c r="DJ166" s="15"/>
      <c r="DK166" s="14"/>
      <c r="DL166" s="50"/>
      <c r="DM166" s="15"/>
      <c r="DN166" s="14"/>
      <c r="DO166" s="50"/>
      <c r="DP166" s="15"/>
      <c r="DQ166" s="14"/>
      <c r="DR166" s="50"/>
      <c r="DS166" s="15"/>
      <c r="DT166" s="14"/>
      <c r="DU166" s="50"/>
      <c r="DV166" s="15"/>
      <c r="DW166" s="14"/>
      <c r="DX166" s="50"/>
      <c r="DY166" s="15"/>
      <c r="DZ166" s="14"/>
    </row>
    <row r="167" spans="1:130" s="12" customFormat="1" ht="15.75" x14ac:dyDescent="0.25">
      <c r="A167" s="60" t="s">
        <v>700</v>
      </c>
      <c r="B167" s="14">
        <f t="shared" si="214"/>
        <v>150.9</v>
      </c>
      <c r="C167" s="14">
        <f t="shared" si="215"/>
        <v>0</v>
      </c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183"/>
      <c r="O167" s="183"/>
      <c r="P167" s="183"/>
      <c r="Q167" s="183"/>
      <c r="R167" s="183"/>
      <c r="S167" s="183"/>
      <c r="T167" s="183"/>
      <c r="U167" s="183"/>
      <c r="V167" s="183"/>
      <c r="W167" s="15"/>
      <c r="X167" s="183"/>
      <c r="Y167" s="15"/>
      <c r="Z167" s="183"/>
      <c r="AA167" s="15"/>
      <c r="AB167" s="183"/>
      <c r="AC167" s="183"/>
      <c r="AD167" s="183"/>
      <c r="AE167" s="183"/>
      <c r="AF167" s="183"/>
      <c r="AG167" s="183"/>
      <c r="AH167" s="183"/>
      <c r="AI167" s="183"/>
      <c r="AJ167" s="183"/>
      <c r="AK167" s="183"/>
      <c r="AL167" s="183"/>
      <c r="AM167" s="183"/>
      <c r="AN167" s="183"/>
      <c r="AO167" s="183"/>
      <c r="AP167" s="183"/>
      <c r="AQ167" s="183"/>
      <c r="AR167" s="183"/>
      <c r="AS167" s="183"/>
      <c r="AT167" s="183"/>
      <c r="AU167" s="183"/>
      <c r="AV167" s="183"/>
      <c r="AW167" s="183"/>
      <c r="AX167" s="183"/>
      <c r="AY167" s="183"/>
      <c r="AZ167" s="183"/>
      <c r="BA167" s="183"/>
      <c r="BB167" s="183"/>
      <c r="BC167" s="183"/>
      <c r="BD167" s="183"/>
      <c r="BE167" s="183"/>
      <c r="BF167" s="183"/>
      <c r="BG167" s="50">
        <v>150.9</v>
      </c>
      <c r="BH167" s="15"/>
      <c r="BI167" s="183"/>
      <c r="BJ167" s="50"/>
      <c r="BK167" s="15"/>
      <c r="BL167" s="183"/>
      <c r="BM167" s="183"/>
      <c r="BN167" s="183"/>
      <c r="BO167" s="183"/>
      <c r="BP167" s="50"/>
      <c r="BQ167" s="15"/>
      <c r="BR167" s="183"/>
      <c r="BS167" s="50"/>
      <c r="BT167" s="15"/>
      <c r="BU167" s="183"/>
      <c r="BV167" s="50"/>
      <c r="BW167" s="15"/>
      <c r="BX167" s="183"/>
      <c r="BY167" s="50"/>
      <c r="BZ167" s="15"/>
      <c r="CA167" s="183"/>
      <c r="CB167" s="50"/>
      <c r="CC167" s="15"/>
      <c r="CD167" s="183"/>
      <c r="CE167" s="50"/>
      <c r="CF167" s="15"/>
      <c r="CG167" s="14"/>
      <c r="CH167" s="50"/>
      <c r="CI167" s="15"/>
      <c r="CJ167" s="14"/>
      <c r="CK167" s="50"/>
      <c r="CL167" s="15"/>
      <c r="CM167" s="14"/>
      <c r="CN167" s="50"/>
      <c r="CO167" s="15"/>
      <c r="CP167" s="14"/>
      <c r="CQ167" s="50"/>
      <c r="CR167" s="15"/>
      <c r="CS167" s="14"/>
      <c r="CT167" s="50"/>
      <c r="CU167" s="15"/>
      <c r="CV167" s="14"/>
      <c r="CW167" s="50"/>
      <c r="CX167" s="15"/>
      <c r="CY167" s="14"/>
      <c r="CZ167" s="50"/>
      <c r="DA167" s="15"/>
      <c r="DB167" s="14"/>
      <c r="DC167" s="50"/>
      <c r="DD167" s="15"/>
      <c r="DE167" s="14"/>
      <c r="DF167" s="50"/>
      <c r="DG167" s="15"/>
      <c r="DH167" s="14"/>
      <c r="DI167" s="50"/>
      <c r="DJ167" s="15"/>
      <c r="DK167" s="14"/>
      <c r="DL167" s="50"/>
      <c r="DM167" s="15"/>
      <c r="DN167" s="14"/>
      <c r="DO167" s="50"/>
      <c r="DP167" s="15"/>
      <c r="DQ167" s="14"/>
      <c r="DR167" s="50"/>
      <c r="DS167" s="15"/>
      <c r="DT167" s="14"/>
      <c r="DU167" s="50"/>
      <c r="DV167" s="15"/>
      <c r="DW167" s="14"/>
      <c r="DX167" s="50"/>
      <c r="DY167" s="15"/>
      <c r="DZ167" s="14"/>
    </row>
    <row r="168" spans="1:130" s="12" customFormat="1" ht="15.75" x14ac:dyDescent="0.25">
      <c r="A168" s="60" t="s">
        <v>578</v>
      </c>
      <c r="B168" s="14">
        <f t="shared" si="214"/>
        <v>273.39999999999998</v>
      </c>
      <c r="C168" s="14">
        <f t="shared" si="215"/>
        <v>0</v>
      </c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183"/>
      <c r="O168" s="183"/>
      <c r="P168" s="183"/>
      <c r="Q168" s="183"/>
      <c r="R168" s="183"/>
      <c r="S168" s="183"/>
      <c r="T168" s="183"/>
      <c r="U168" s="183"/>
      <c r="V168" s="183"/>
      <c r="W168" s="15"/>
      <c r="X168" s="183"/>
      <c r="Y168" s="15"/>
      <c r="Z168" s="183"/>
      <c r="AA168" s="15"/>
      <c r="AB168" s="183"/>
      <c r="AC168" s="183"/>
      <c r="AD168" s="18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50">
        <v>273.39999999999998</v>
      </c>
      <c r="BH168" s="15"/>
      <c r="BI168" s="183"/>
      <c r="BJ168" s="50"/>
      <c r="BK168" s="15"/>
      <c r="BL168" s="183"/>
      <c r="BM168" s="183"/>
      <c r="BN168" s="183"/>
      <c r="BO168" s="183"/>
      <c r="BP168" s="50"/>
      <c r="BQ168" s="15"/>
      <c r="BR168" s="183"/>
      <c r="BS168" s="50"/>
      <c r="BT168" s="15"/>
      <c r="BU168" s="183"/>
      <c r="BV168" s="50"/>
      <c r="BW168" s="15"/>
      <c r="BX168" s="183"/>
      <c r="BY168" s="50"/>
      <c r="BZ168" s="15"/>
      <c r="CA168" s="183"/>
      <c r="CB168" s="50"/>
      <c r="CC168" s="15"/>
      <c r="CD168" s="183"/>
      <c r="CE168" s="50"/>
      <c r="CF168" s="15"/>
      <c r="CG168" s="14"/>
      <c r="CH168" s="50"/>
      <c r="CI168" s="15"/>
      <c r="CJ168" s="14"/>
      <c r="CK168" s="50"/>
      <c r="CL168" s="15"/>
      <c r="CM168" s="14"/>
      <c r="CN168" s="50"/>
      <c r="CO168" s="15"/>
      <c r="CP168" s="14"/>
      <c r="CQ168" s="50"/>
      <c r="CR168" s="15"/>
      <c r="CS168" s="14"/>
      <c r="CT168" s="50"/>
      <c r="CU168" s="15"/>
      <c r="CV168" s="14"/>
      <c r="CW168" s="50"/>
      <c r="CX168" s="15"/>
      <c r="CY168" s="14"/>
      <c r="CZ168" s="50"/>
      <c r="DA168" s="15"/>
      <c r="DB168" s="14"/>
      <c r="DC168" s="50"/>
      <c r="DD168" s="15"/>
      <c r="DE168" s="14"/>
      <c r="DF168" s="50"/>
      <c r="DG168" s="15"/>
      <c r="DH168" s="14"/>
      <c r="DI168" s="50"/>
      <c r="DJ168" s="15"/>
      <c r="DK168" s="14"/>
      <c r="DL168" s="50"/>
      <c r="DM168" s="15"/>
      <c r="DN168" s="14"/>
      <c r="DO168" s="50"/>
      <c r="DP168" s="15"/>
      <c r="DQ168" s="14"/>
      <c r="DR168" s="50"/>
      <c r="DS168" s="15"/>
      <c r="DT168" s="14"/>
      <c r="DU168" s="50"/>
      <c r="DV168" s="15"/>
      <c r="DW168" s="14"/>
      <c r="DX168" s="50"/>
      <c r="DY168" s="15"/>
      <c r="DZ168" s="14"/>
    </row>
    <row r="169" spans="1:130" s="12" customFormat="1" ht="15.75" x14ac:dyDescent="0.25">
      <c r="A169" s="60" t="s">
        <v>370</v>
      </c>
      <c r="B169" s="14">
        <f t="shared" si="214"/>
        <v>189.7</v>
      </c>
      <c r="C169" s="14">
        <f t="shared" si="215"/>
        <v>0</v>
      </c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5"/>
      <c r="Z169" s="183"/>
      <c r="AA169" s="15"/>
      <c r="AB169" s="183"/>
      <c r="AC169" s="183"/>
      <c r="AD169" s="183"/>
      <c r="AE169" s="183"/>
      <c r="AF169" s="183"/>
      <c r="AG169" s="183"/>
      <c r="AH169" s="183"/>
      <c r="AI169" s="183"/>
      <c r="AJ169" s="183"/>
      <c r="AK169" s="183"/>
      <c r="AL169" s="183"/>
      <c r="AM169" s="183"/>
      <c r="AN169" s="183"/>
      <c r="AO169" s="183"/>
      <c r="AP169" s="183"/>
      <c r="AQ169" s="183"/>
      <c r="AR169" s="183"/>
      <c r="AS169" s="183"/>
      <c r="AT169" s="183"/>
      <c r="AU169" s="183"/>
      <c r="AV169" s="183"/>
      <c r="AW169" s="183"/>
      <c r="AX169" s="183"/>
      <c r="AY169" s="183"/>
      <c r="AZ169" s="183"/>
      <c r="BA169" s="183"/>
      <c r="BB169" s="183"/>
      <c r="BC169" s="183"/>
      <c r="BD169" s="183"/>
      <c r="BE169" s="183"/>
      <c r="BF169" s="183"/>
      <c r="BG169" s="50">
        <v>189.7</v>
      </c>
      <c r="BH169" s="15"/>
      <c r="BI169" s="183"/>
      <c r="BJ169" s="50"/>
      <c r="BK169" s="15"/>
      <c r="BL169" s="183"/>
      <c r="BM169" s="183"/>
      <c r="BN169" s="183"/>
      <c r="BO169" s="183"/>
      <c r="BP169" s="50"/>
      <c r="BQ169" s="15"/>
      <c r="BR169" s="183"/>
      <c r="BS169" s="50"/>
      <c r="BT169" s="15"/>
      <c r="BU169" s="183"/>
      <c r="BV169" s="50"/>
      <c r="BW169" s="15"/>
      <c r="BX169" s="183"/>
      <c r="BY169" s="50"/>
      <c r="BZ169" s="15"/>
      <c r="CA169" s="183"/>
      <c r="CB169" s="50"/>
      <c r="CC169" s="15"/>
      <c r="CD169" s="183"/>
      <c r="CE169" s="50"/>
      <c r="CF169" s="15"/>
      <c r="CG169" s="14"/>
      <c r="CH169" s="50"/>
      <c r="CI169" s="15"/>
      <c r="CJ169" s="14"/>
      <c r="CK169" s="50"/>
      <c r="CL169" s="15"/>
      <c r="CM169" s="14"/>
      <c r="CN169" s="50"/>
      <c r="CO169" s="15"/>
      <c r="CP169" s="14"/>
      <c r="CQ169" s="50"/>
      <c r="CR169" s="15"/>
      <c r="CS169" s="14"/>
      <c r="CT169" s="50"/>
      <c r="CU169" s="15"/>
      <c r="CV169" s="14"/>
      <c r="CW169" s="50"/>
      <c r="CX169" s="15"/>
      <c r="CY169" s="14"/>
      <c r="CZ169" s="50"/>
      <c r="DA169" s="15"/>
      <c r="DB169" s="14"/>
      <c r="DC169" s="50"/>
      <c r="DD169" s="15"/>
      <c r="DE169" s="14"/>
      <c r="DF169" s="50"/>
      <c r="DG169" s="15"/>
      <c r="DH169" s="14"/>
      <c r="DI169" s="50"/>
      <c r="DJ169" s="15"/>
      <c r="DK169" s="14"/>
      <c r="DL169" s="50"/>
      <c r="DM169" s="15"/>
      <c r="DN169" s="14"/>
      <c r="DO169" s="50"/>
      <c r="DP169" s="15"/>
      <c r="DQ169" s="14"/>
      <c r="DR169" s="50"/>
      <c r="DS169" s="15"/>
      <c r="DT169" s="14"/>
      <c r="DU169" s="50"/>
      <c r="DV169" s="15"/>
      <c r="DW169" s="14"/>
      <c r="DX169" s="50"/>
      <c r="DY169" s="15"/>
      <c r="DZ169" s="14"/>
    </row>
    <row r="170" spans="1:130" s="12" customFormat="1" ht="15.75" x14ac:dyDescent="0.25">
      <c r="A170" s="60" t="s">
        <v>579</v>
      </c>
      <c r="B170" s="14">
        <f t="shared" si="214"/>
        <v>231</v>
      </c>
      <c r="C170" s="14">
        <f t="shared" si="215"/>
        <v>0</v>
      </c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5"/>
      <c r="Z170" s="183"/>
      <c r="AA170" s="15"/>
      <c r="AB170" s="183"/>
      <c r="AC170" s="183"/>
      <c r="AD170" s="183"/>
      <c r="AE170" s="183"/>
      <c r="AF170" s="183"/>
      <c r="AG170" s="183"/>
      <c r="AH170" s="183"/>
      <c r="AI170" s="183"/>
      <c r="AJ170" s="183"/>
      <c r="AK170" s="183"/>
      <c r="AL170" s="183"/>
      <c r="AM170" s="183"/>
      <c r="AN170" s="183"/>
      <c r="AO170" s="183"/>
      <c r="AP170" s="183"/>
      <c r="AQ170" s="183"/>
      <c r="AR170" s="183"/>
      <c r="AS170" s="183"/>
      <c r="AT170" s="183"/>
      <c r="AU170" s="183"/>
      <c r="AV170" s="183"/>
      <c r="AW170" s="183"/>
      <c r="AX170" s="183"/>
      <c r="AY170" s="183"/>
      <c r="AZ170" s="183"/>
      <c r="BA170" s="183"/>
      <c r="BB170" s="183"/>
      <c r="BC170" s="183"/>
      <c r="BD170" s="183"/>
      <c r="BE170" s="183"/>
      <c r="BF170" s="183"/>
      <c r="BG170" s="50">
        <v>231</v>
      </c>
      <c r="BH170" s="15"/>
      <c r="BI170" s="183"/>
      <c r="BJ170" s="50"/>
      <c r="BK170" s="15"/>
      <c r="BL170" s="183"/>
      <c r="BM170" s="183"/>
      <c r="BN170" s="183"/>
      <c r="BO170" s="183"/>
      <c r="BP170" s="50"/>
      <c r="BQ170" s="15"/>
      <c r="BR170" s="183"/>
      <c r="BS170" s="50"/>
      <c r="BT170" s="15"/>
      <c r="BU170" s="183"/>
      <c r="BV170" s="50"/>
      <c r="BW170" s="15"/>
      <c r="BX170" s="183"/>
      <c r="BY170" s="50"/>
      <c r="BZ170" s="15"/>
      <c r="CA170" s="183"/>
      <c r="CB170" s="50"/>
      <c r="CC170" s="15"/>
      <c r="CD170" s="183"/>
      <c r="CE170" s="50"/>
      <c r="CF170" s="15"/>
      <c r="CG170" s="14"/>
      <c r="CH170" s="50"/>
      <c r="CI170" s="15"/>
      <c r="CJ170" s="14"/>
      <c r="CK170" s="50"/>
      <c r="CL170" s="15"/>
      <c r="CM170" s="14"/>
      <c r="CN170" s="50"/>
      <c r="CO170" s="15"/>
      <c r="CP170" s="14"/>
      <c r="CQ170" s="50"/>
      <c r="CR170" s="15"/>
      <c r="CS170" s="14"/>
      <c r="CT170" s="50"/>
      <c r="CU170" s="15"/>
      <c r="CV170" s="14"/>
      <c r="CW170" s="50"/>
      <c r="CX170" s="15"/>
      <c r="CY170" s="14"/>
      <c r="CZ170" s="50"/>
      <c r="DA170" s="15"/>
      <c r="DB170" s="14"/>
      <c r="DC170" s="50"/>
      <c r="DD170" s="15"/>
      <c r="DE170" s="14"/>
      <c r="DF170" s="50"/>
      <c r="DG170" s="15"/>
      <c r="DH170" s="14"/>
      <c r="DI170" s="50"/>
      <c r="DJ170" s="15"/>
      <c r="DK170" s="14"/>
      <c r="DL170" s="50"/>
      <c r="DM170" s="15"/>
      <c r="DN170" s="14"/>
      <c r="DO170" s="50"/>
      <c r="DP170" s="15"/>
      <c r="DQ170" s="14"/>
      <c r="DR170" s="50"/>
      <c r="DS170" s="15"/>
      <c r="DT170" s="14"/>
      <c r="DU170" s="50"/>
      <c r="DV170" s="15"/>
      <c r="DW170" s="14"/>
      <c r="DX170" s="50"/>
      <c r="DY170" s="15"/>
      <c r="DZ170" s="14"/>
    </row>
    <row r="171" spans="1:130" s="12" customFormat="1" ht="15.75" x14ac:dyDescent="0.25">
      <c r="A171" s="60" t="s">
        <v>580</v>
      </c>
      <c r="B171" s="14">
        <f t="shared" si="214"/>
        <v>165.1</v>
      </c>
      <c r="C171" s="14">
        <f t="shared" si="215"/>
        <v>0</v>
      </c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5"/>
      <c r="Z171" s="183"/>
      <c r="AA171" s="15"/>
      <c r="AB171" s="183"/>
      <c r="AC171" s="183"/>
      <c r="AD171" s="18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50">
        <v>165.1</v>
      </c>
      <c r="BH171" s="15"/>
      <c r="BI171" s="183"/>
      <c r="BJ171" s="50"/>
      <c r="BK171" s="15"/>
      <c r="BL171" s="183"/>
      <c r="BM171" s="183"/>
      <c r="BN171" s="183"/>
      <c r="BO171" s="183"/>
      <c r="BP171" s="50"/>
      <c r="BQ171" s="15"/>
      <c r="BR171" s="183"/>
      <c r="BS171" s="50"/>
      <c r="BT171" s="15"/>
      <c r="BU171" s="183"/>
      <c r="BV171" s="50"/>
      <c r="BW171" s="15"/>
      <c r="BX171" s="183"/>
      <c r="BY171" s="50"/>
      <c r="BZ171" s="15"/>
      <c r="CA171" s="183"/>
      <c r="CB171" s="50"/>
      <c r="CC171" s="15"/>
      <c r="CD171" s="183"/>
      <c r="CE171" s="50"/>
      <c r="CF171" s="15"/>
      <c r="CG171" s="14"/>
      <c r="CH171" s="50"/>
      <c r="CI171" s="15"/>
      <c r="CJ171" s="14"/>
      <c r="CK171" s="50"/>
      <c r="CL171" s="15"/>
      <c r="CM171" s="14"/>
      <c r="CN171" s="50"/>
      <c r="CO171" s="15"/>
      <c r="CP171" s="14"/>
      <c r="CQ171" s="50"/>
      <c r="CR171" s="15"/>
      <c r="CS171" s="14"/>
      <c r="CT171" s="50"/>
      <c r="CU171" s="15"/>
      <c r="CV171" s="14"/>
      <c r="CW171" s="50"/>
      <c r="CX171" s="15"/>
      <c r="CY171" s="14"/>
      <c r="CZ171" s="50"/>
      <c r="DA171" s="15"/>
      <c r="DB171" s="14"/>
      <c r="DC171" s="50"/>
      <c r="DD171" s="15"/>
      <c r="DE171" s="14"/>
      <c r="DF171" s="50"/>
      <c r="DG171" s="15"/>
      <c r="DH171" s="14"/>
      <c r="DI171" s="50"/>
      <c r="DJ171" s="15"/>
      <c r="DK171" s="14"/>
      <c r="DL171" s="50"/>
      <c r="DM171" s="15"/>
      <c r="DN171" s="14"/>
      <c r="DO171" s="50"/>
      <c r="DP171" s="15"/>
      <c r="DQ171" s="14"/>
      <c r="DR171" s="50"/>
      <c r="DS171" s="15"/>
      <c r="DT171" s="14"/>
      <c r="DU171" s="50"/>
      <c r="DV171" s="15"/>
      <c r="DW171" s="14"/>
      <c r="DX171" s="50"/>
      <c r="DY171" s="15"/>
      <c r="DZ171" s="14"/>
    </row>
    <row r="172" spans="1:130" s="12" customFormat="1" ht="15.75" x14ac:dyDescent="0.25">
      <c r="A172" s="60" t="s">
        <v>701</v>
      </c>
      <c r="B172" s="14">
        <f t="shared" si="214"/>
        <v>130.6</v>
      </c>
      <c r="C172" s="14">
        <f t="shared" si="215"/>
        <v>0</v>
      </c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5"/>
      <c r="Z172" s="183"/>
      <c r="AA172" s="15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50">
        <v>130.6</v>
      </c>
      <c r="BH172" s="15"/>
      <c r="BI172" s="183"/>
      <c r="BJ172" s="50"/>
      <c r="BK172" s="15"/>
      <c r="BL172" s="183"/>
      <c r="BM172" s="183"/>
      <c r="BN172" s="183"/>
      <c r="BO172" s="183"/>
      <c r="BP172" s="50"/>
      <c r="BQ172" s="15"/>
      <c r="BR172" s="183"/>
      <c r="BS172" s="50"/>
      <c r="BT172" s="15"/>
      <c r="BU172" s="183"/>
      <c r="BV172" s="50"/>
      <c r="BW172" s="15"/>
      <c r="BX172" s="183"/>
      <c r="BY172" s="50"/>
      <c r="BZ172" s="15"/>
      <c r="CA172" s="183"/>
      <c r="CB172" s="50"/>
      <c r="CC172" s="15"/>
      <c r="CD172" s="183"/>
      <c r="CE172" s="50"/>
      <c r="CF172" s="15"/>
      <c r="CG172" s="14"/>
      <c r="CH172" s="50"/>
      <c r="CI172" s="15"/>
      <c r="CJ172" s="14"/>
      <c r="CK172" s="50"/>
      <c r="CL172" s="15"/>
      <c r="CM172" s="14"/>
      <c r="CN172" s="50"/>
      <c r="CO172" s="15"/>
      <c r="CP172" s="14"/>
      <c r="CQ172" s="50"/>
      <c r="CR172" s="15"/>
      <c r="CS172" s="14"/>
      <c r="CT172" s="50"/>
      <c r="CU172" s="15"/>
      <c r="CV172" s="14"/>
      <c r="CW172" s="50"/>
      <c r="CX172" s="15"/>
      <c r="CY172" s="14"/>
      <c r="CZ172" s="50"/>
      <c r="DA172" s="15"/>
      <c r="DB172" s="14"/>
      <c r="DC172" s="50"/>
      <c r="DD172" s="15"/>
      <c r="DE172" s="14"/>
      <c r="DF172" s="50"/>
      <c r="DG172" s="15"/>
      <c r="DH172" s="14"/>
      <c r="DI172" s="50"/>
      <c r="DJ172" s="15"/>
      <c r="DK172" s="14"/>
      <c r="DL172" s="50"/>
      <c r="DM172" s="15"/>
      <c r="DN172" s="14"/>
      <c r="DO172" s="50"/>
      <c r="DP172" s="15"/>
      <c r="DQ172" s="14"/>
      <c r="DR172" s="50"/>
      <c r="DS172" s="15"/>
      <c r="DT172" s="14"/>
      <c r="DU172" s="50"/>
      <c r="DV172" s="15"/>
      <c r="DW172" s="14"/>
      <c r="DX172" s="50"/>
      <c r="DY172" s="15"/>
      <c r="DZ172" s="14"/>
    </row>
    <row r="173" spans="1:130" s="12" customFormat="1" ht="15.75" x14ac:dyDescent="0.25">
      <c r="A173" s="60" t="s">
        <v>583</v>
      </c>
      <c r="B173" s="14">
        <f t="shared" si="214"/>
        <v>278.7</v>
      </c>
      <c r="C173" s="14">
        <f t="shared" si="215"/>
        <v>0</v>
      </c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5"/>
      <c r="Z173" s="183"/>
      <c r="AA173" s="15"/>
      <c r="AB173" s="183"/>
      <c r="AC173" s="183"/>
      <c r="AD173" s="183"/>
      <c r="AE173" s="183"/>
      <c r="AF173" s="183"/>
      <c r="AG173" s="183"/>
      <c r="AH173" s="183"/>
      <c r="AI173" s="183"/>
      <c r="AJ173" s="183"/>
      <c r="AK173" s="183"/>
      <c r="AL173" s="183"/>
      <c r="AM173" s="183"/>
      <c r="AN173" s="183"/>
      <c r="AO173" s="183"/>
      <c r="AP173" s="183"/>
      <c r="AQ173" s="183"/>
      <c r="AR173" s="183"/>
      <c r="AS173" s="183"/>
      <c r="AT173" s="183"/>
      <c r="AU173" s="183"/>
      <c r="AV173" s="183"/>
      <c r="AW173" s="183"/>
      <c r="AX173" s="183"/>
      <c r="AY173" s="183"/>
      <c r="AZ173" s="183"/>
      <c r="BA173" s="183"/>
      <c r="BB173" s="183"/>
      <c r="BC173" s="183"/>
      <c r="BD173" s="183"/>
      <c r="BE173" s="183"/>
      <c r="BF173" s="183"/>
      <c r="BG173" s="50">
        <v>278.7</v>
      </c>
      <c r="BH173" s="15"/>
      <c r="BI173" s="183"/>
      <c r="BJ173" s="50"/>
      <c r="BK173" s="15"/>
      <c r="BL173" s="183"/>
      <c r="BM173" s="183"/>
      <c r="BN173" s="183"/>
      <c r="BO173" s="183"/>
      <c r="BP173" s="50"/>
      <c r="BQ173" s="15"/>
      <c r="BR173" s="183"/>
      <c r="BS173" s="50"/>
      <c r="BT173" s="15"/>
      <c r="BU173" s="183"/>
      <c r="BV173" s="50"/>
      <c r="BW173" s="15"/>
      <c r="BX173" s="183"/>
      <c r="BY173" s="50"/>
      <c r="BZ173" s="15"/>
      <c r="CA173" s="183"/>
      <c r="CB173" s="50"/>
      <c r="CC173" s="15"/>
      <c r="CD173" s="183"/>
      <c r="CE173" s="50"/>
      <c r="CF173" s="15"/>
      <c r="CG173" s="14"/>
      <c r="CH173" s="50"/>
      <c r="CI173" s="15"/>
      <c r="CJ173" s="14"/>
      <c r="CK173" s="50"/>
      <c r="CL173" s="15"/>
      <c r="CM173" s="14"/>
      <c r="CN173" s="50"/>
      <c r="CO173" s="15"/>
      <c r="CP173" s="14"/>
      <c r="CQ173" s="50"/>
      <c r="CR173" s="15"/>
      <c r="CS173" s="14"/>
      <c r="CT173" s="50"/>
      <c r="CU173" s="15"/>
      <c r="CV173" s="14"/>
      <c r="CW173" s="50"/>
      <c r="CX173" s="15"/>
      <c r="CY173" s="14"/>
      <c r="CZ173" s="50"/>
      <c r="DA173" s="15"/>
      <c r="DB173" s="14"/>
      <c r="DC173" s="50"/>
      <c r="DD173" s="15"/>
      <c r="DE173" s="14"/>
      <c r="DF173" s="50"/>
      <c r="DG173" s="15"/>
      <c r="DH173" s="14"/>
      <c r="DI173" s="50"/>
      <c r="DJ173" s="15"/>
      <c r="DK173" s="14"/>
      <c r="DL173" s="50"/>
      <c r="DM173" s="15"/>
      <c r="DN173" s="14"/>
      <c r="DO173" s="50"/>
      <c r="DP173" s="15"/>
      <c r="DQ173" s="14"/>
      <c r="DR173" s="50"/>
      <c r="DS173" s="15"/>
      <c r="DT173" s="14"/>
      <c r="DU173" s="50"/>
      <c r="DV173" s="15"/>
      <c r="DW173" s="14"/>
      <c r="DX173" s="50"/>
      <c r="DY173" s="15"/>
      <c r="DZ173" s="14"/>
    </row>
    <row r="174" spans="1:130" s="12" customFormat="1" ht="15.75" x14ac:dyDescent="0.25">
      <c r="A174" s="60" t="s">
        <v>581</v>
      </c>
      <c r="B174" s="14">
        <f t="shared" si="214"/>
        <v>198.8</v>
      </c>
      <c r="C174" s="14">
        <f t="shared" si="215"/>
        <v>0</v>
      </c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5"/>
      <c r="Z174" s="183"/>
      <c r="AA174" s="15"/>
      <c r="AB174" s="183"/>
      <c r="AC174" s="183"/>
      <c r="AD174" s="18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50">
        <v>198.8</v>
      </c>
      <c r="BH174" s="15"/>
      <c r="BI174" s="183"/>
      <c r="BJ174" s="50"/>
      <c r="BK174" s="15"/>
      <c r="BL174" s="183"/>
      <c r="BM174" s="183"/>
      <c r="BN174" s="183"/>
      <c r="BO174" s="183"/>
      <c r="BP174" s="50"/>
      <c r="BQ174" s="15"/>
      <c r="BR174" s="183"/>
      <c r="BS174" s="50"/>
      <c r="BT174" s="15"/>
      <c r="BU174" s="183"/>
      <c r="BV174" s="50"/>
      <c r="BW174" s="15"/>
      <c r="BX174" s="183"/>
      <c r="BY174" s="50"/>
      <c r="BZ174" s="15"/>
      <c r="CA174" s="183"/>
      <c r="CB174" s="50"/>
      <c r="CC174" s="15"/>
      <c r="CD174" s="183"/>
      <c r="CE174" s="50"/>
      <c r="CF174" s="15"/>
      <c r="CG174" s="14"/>
      <c r="CH174" s="50"/>
      <c r="CI174" s="15"/>
      <c r="CJ174" s="14"/>
      <c r="CK174" s="50"/>
      <c r="CL174" s="15"/>
      <c r="CM174" s="14"/>
      <c r="CN174" s="50"/>
      <c r="CO174" s="15"/>
      <c r="CP174" s="14"/>
      <c r="CQ174" s="50"/>
      <c r="CR174" s="15"/>
      <c r="CS174" s="14"/>
      <c r="CT174" s="50"/>
      <c r="CU174" s="15"/>
      <c r="CV174" s="14"/>
      <c r="CW174" s="50"/>
      <c r="CX174" s="15"/>
      <c r="CY174" s="14"/>
      <c r="CZ174" s="50"/>
      <c r="DA174" s="15"/>
      <c r="DB174" s="14"/>
      <c r="DC174" s="50"/>
      <c r="DD174" s="15"/>
      <c r="DE174" s="14"/>
      <c r="DF174" s="50"/>
      <c r="DG174" s="15"/>
      <c r="DH174" s="14"/>
      <c r="DI174" s="50"/>
      <c r="DJ174" s="15"/>
      <c r="DK174" s="14"/>
      <c r="DL174" s="50"/>
      <c r="DM174" s="15"/>
      <c r="DN174" s="14"/>
      <c r="DO174" s="50"/>
      <c r="DP174" s="15"/>
      <c r="DQ174" s="14"/>
      <c r="DR174" s="50"/>
      <c r="DS174" s="15"/>
      <c r="DT174" s="14"/>
      <c r="DU174" s="50"/>
      <c r="DV174" s="15"/>
      <c r="DW174" s="14"/>
      <c r="DX174" s="50"/>
      <c r="DY174" s="15"/>
      <c r="DZ174" s="14"/>
    </row>
    <row r="175" spans="1:130" s="12" customFormat="1" ht="15.75" x14ac:dyDescent="0.25">
      <c r="A175" s="60" t="s">
        <v>582</v>
      </c>
      <c r="B175" s="14">
        <f t="shared" si="214"/>
        <v>186.3</v>
      </c>
      <c r="C175" s="14">
        <f t="shared" si="215"/>
        <v>0</v>
      </c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5"/>
      <c r="Z175" s="183"/>
      <c r="AA175" s="15"/>
      <c r="AB175" s="183"/>
      <c r="AC175" s="183"/>
      <c r="AD175" s="183"/>
      <c r="AE175" s="183"/>
      <c r="AF175" s="183"/>
      <c r="AG175" s="183"/>
      <c r="AH175" s="183"/>
      <c r="AI175" s="183"/>
      <c r="AJ175" s="183"/>
      <c r="AK175" s="183"/>
      <c r="AL175" s="183"/>
      <c r="AM175" s="183"/>
      <c r="AN175" s="183"/>
      <c r="AO175" s="183"/>
      <c r="AP175" s="183"/>
      <c r="AQ175" s="183"/>
      <c r="AR175" s="183"/>
      <c r="AS175" s="183"/>
      <c r="AT175" s="183"/>
      <c r="AU175" s="183"/>
      <c r="AV175" s="183"/>
      <c r="AW175" s="183"/>
      <c r="AX175" s="183"/>
      <c r="AY175" s="183"/>
      <c r="AZ175" s="183"/>
      <c r="BA175" s="183"/>
      <c r="BB175" s="183"/>
      <c r="BC175" s="183"/>
      <c r="BD175" s="183"/>
      <c r="BE175" s="183"/>
      <c r="BF175" s="183"/>
      <c r="BG175" s="50">
        <v>186.3</v>
      </c>
      <c r="BH175" s="15"/>
      <c r="BI175" s="183"/>
      <c r="BJ175" s="50"/>
      <c r="BK175" s="15"/>
      <c r="BL175" s="183"/>
      <c r="BM175" s="183"/>
      <c r="BN175" s="183"/>
      <c r="BO175" s="183"/>
      <c r="BP175" s="50"/>
      <c r="BQ175" s="15"/>
      <c r="BR175" s="183"/>
      <c r="BS175" s="50"/>
      <c r="BT175" s="15"/>
      <c r="BU175" s="183"/>
      <c r="BV175" s="50"/>
      <c r="BW175" s="15"/>
      <c r="BX175" s="183"/>
      <c r="BY175" s="50"/>
      <c r="BZ175" s="15"/>
      <c r="CA175" s="183"/>
      <c r="CB175" s="50"/>
      <c r="CC175" s="15"/>
      <c r="CD175" s="183"/>
      <c r="CE175" s="50"/>
      <c r="CF175" s="15"/>
      <c r="CG175" s="14"/>
      <c r="CH175" s="50"/>
      <c r="CI175" s="15"/>
      <c r="CJ175" s="14"/>
      <c r="CK175" s="50"/>
      <c r="CL175" s="15"/>
      <c r="CM175" s="14"/>
      <c r="CN175" s="50"/>
      <c r="CO175" s="15"/>
      <c r="CP175" s="14"/>
      <c r="CQ175" s="50"/>
      <c r="CR175" s="15"/>
      <c r="CS175" s="14"/>
      <c r="CT175" s="50"/>
      <c r="CU175" s="15"/>
      <c r="CV175" s="14"/>
      <c r="CW175" s="50"/>
      <c r="CX175" s="15"/>
      <c r="CY175" s="14"/>
      <c r="CZ175" s="50"/>
      <c r="DA175" s="15"/>
      <c r="DB175" s="14"/>
      <c r="DC175" s="50"/>
      <c r="DD175" s="15"/>
      <c r="DE175" s="14"/>
      <c r="DF175" s="50"/>
      <c r="DG175" s="15"/>
      <c r="DH175" s="14"/>
      <c r="DI175" s="50"/>
      <c r="DJ175" s="15"/>
      <c r="DK175" s="14"/>
      <c r="DL175" s="50"/>
      <c r="DM175" s="15"/>
      <c r="DN175" s="14"/>
      <c r="DO175" s="50"/>
      <c r="DP175" s="15"/>
      <c r="DQ175" s="14"/>
      <c r="DR175" s="50"/>
      <c r="DS175" s="15"/>
      <c r="DT175" s="14"/>
      <c r="DU175" s="50"/>
      <c r="DV175" s="15"/>
      <c r="DW175" s="14"/>
      <c r="DX175" s="50"/>
      <c r="DY175" s="15"/>
      <c r="DZ175" s="14"/>
    </row>
    <row r="176" spans="1:130" s="28" customFormat="1" ht="31.5" x14ac:dyDescent="0.25">
      <c r="A176" s="152" t="s">
        <v>404</v>
      </c>
      <c r="B176" s="82">
        <f t="shared" si="214"/>
        <v>42642.7</v>
      </c>
      <c r="C176" s="82">
        <f t="shared" si="215"/>
        <v>35280.800000000003</v>
      </c>
      <c r="D176" s="84">
        <f t="shared" si="82"/>
        <v>82.73584927783655</v>
      </c>
      <c r="E176" s="84">
        <f>E177+E178</f>
        <v>0</v>
      </c>
      <c r="F176" s="84">
        <f t="shared" ref="F176:AY176" si="229">F177+F178</f>
        <v>0</v>
      </c>
      <c r="G176" s="84">
        <f t="shared" si="229"/>
        <v>0</v>
      </c>
      <c r="H176" s="84">
        <f t="shared" si="229"/>
        <v>0</v>
      </c>
      <c r="I176" s="84">
        <f t="shared" si="229"/>
        <v>0</v>
      </c>
      <c r="J176" s="84">
        <f t="shared" si="229"/>
        <v>0</v>
      </c>
      <c r="K176" s="84">
        <f t="shared" si="229"/>
        <v>0</v>
      </c>
      <c r="L176" s="84">
        <f t="shared" si="229"/>
        <v>0</v>
      </c>
      <c r="M176" s="84">
        <f t="shared" si="229"/>
        <v>0</v>
      </c>
      <c r="N176" s="84">
        <f t="shared" si="229"/>
        <v>0</v>
      </c>
      <c r="O176" s="84">
        <f t="shared" si="229"/>
        <v>0</v>
      </c>
      <c r="P176" s="84">
        <f t="shared" si="229"/>
        <v>0</v>
      </c>
      <c r="Q176" s="84">
        <f t="shared" si="229"/>
        <v>0</v>
      </c>
      <c r="R176" s="84">
        <f t="shared" si="229"/>
        <v>0</v>
      </c>
      <c r="S176" s="84">
        <f t="shared" si="229"/>
        <v>0</v>
      </c>
      <c r="T176" s="84">
        <f t="shared" si="229"/>
        <v>0</v>
      </c>
      <c r="U176" s="84">
        <f t="shared" si="229"/>
        <v>0</v>
      </c>
      <c r="V176" s="84">
        <f t="shared" si="229"/>
        <v>0</v>
      </c>
      <c r="W176" s="84">
        <f t="shared" si="229"/>
        <v>0</v>
      </c>
      <c r="X176" s="84">
        <f t="shared" si="229"/>
        <v>0</v>
      </c>
      <c r="Y176" s="84"/>
      <c r="Z176" s="84">
        <f t="shared" si="229"/>
        <v>600.79999999999995</v>
      </c>
      <c r="AA176" s="84">
        <f t="shared" si="229"/>
        <v>600.79999999999995</v>
      </c>
      <c r="AB176" s="82">
        <f t="shared" si="104"/>
        <v>100</v>
      </c>
      <c r="AC176" s="84">
        <f t="shared" si="229"/>
        <v>0</v>
      </c>
      <c r="AD176" s="84">
        <f t="shared" si="229"/>
        <v>0</v>
      </c>
      <c r="AE176" s="82"/>
      <c r="AF176" s="84">
        <f t="shared" si="229"/>
        <v>0</v>
      </c>
      <c r="AG176" s="84">
        <f t="shared" si="229"/>
        <v>0</v>
      </c>
      <c r="AH176" s="84">
        <f t="shared" si="229"/>
        <v>0</v>
      </c>
      <c r="AI176" s="84">
        <f>SUM(AI177:AI188)</f>
        <v>1280</v>
      </c>
      <c r="AJ176" s="84">
        <f t="shared" ref="AJ176:AM176" si="230">SUM(AJ177:AJ188)</f>
        <v>0</v>
      </c>
      <c r="AK176" s="84"/>
      <c r="AL176" s="84">
        <f t="shared" si="230"/>
        <v>3206</v>
      </c>
      <c r="AM176" s="84">
        <f t="shared" si="230"/>
        <v>0</v>
      </c>
      <c r="AN176" s="84">
        <f t="shared" ref="AN176:AN177" si="231">AM176/AL176*100</f>
        <v>0</v>
      </c>
      <c r="AO176" s="84">
        <f t="shared" si="229"/>
        <v>1200</v>
      </c>
      <c r="AP176" s="84">
        <f t="shared" si="229"/>
        <v>0</v>
      </c>
      <c r="AQ176" s="84">
        <f t="shared" si="229"/>
        <v>0</v>
      </c>
      <c r="AR176" s="84">
        <f t="shared" si="229"/>
        <v>0</v>
      </c>
      <c r="AS176" s="84">
        <f t="shared" si="229"/>
        <v>0</v>
      </c>
      <c r="AT176" s="84">
        <f t="shared" si="229"/>
        <v>0</v>
      </c>
      <c r="AU176" s="84">
        <f t="shared" si="229"/>
        <v>0</v>
      </c>
      <c r="AV176" s="84">
        <f t="shared" si="229"/>
        <v>0</v>
      </c>
      <c r="AW176" s="84">
        <f t="shared" si="229"/>
        <v>0</v>
      </c>
      <c r="AX176" s="84">
        <f t="shared" si="229"/>
        <v>0</v>
      </c>
      <c r="AY176" s="84">
        <f t="shared" si="229"/>
        <v>0</v>
      </c>
      <c r="AZ176" s="84">
        <f t="shared" ref="AZ176:BF176" si="232">AZ177+AZ178</f>
        <v>0</v>
      </c>
      <c r="BA176" s="84">
        <f t="shared" si="232"/>
        <v>0</v>
      </c>
      <c r="BB176" s="84">
        <f t="shared" si="232"/>
        <v>0</v>
      </c>
      <c r="BC176" s="84">
        <f t="shared" si="232"/>
        <v>0</v>
      </c>
      <c r="BD176" s="84">
        <f t="shared" si="232"/>
        <v>0</v>
      </c>
      <c r="BE176" s="84">
        <f t="shared" si="232"/>
        <v>0</v>
      </c>
      <c r="BF176" s="84">
        <f t="shared" si="232"/>
        <v>0</v>
      </c>
      <c r="BG176" s="84">
        <f>SUM(BG177:BG188)</f>
        <v>1625.8999999999999</v>
      </c>
      <c r="BH176" s="84">
        <f>SUM(BH177:BH188)</f>
        <v>0</v>
      </c>
      <c r="BI176" s="82">
        <f t="shared" ref="BI176:BI177" si="233">BH176/BG176*100</f>
        <v>0</v>
      </c>
      <c r="BJ176" s="84"/>
      <c r="BK176" s="84">
        <f>SUM(BK177:BK188)</f>
        <v>0</v>
      </c>
      <c r="BL176" s="82"/>
      <c r="BM176" s="84">
        <f t="shared" ref="BM176:BO176" si="234">BM177+BM178</f>
        <v>0</v>
      </c>
      <c r="BN176" s="84">
        <f t="shared" si="234"/>
        <v>0</v>
      </c>
      <c r="BO176" s="84">
        <f t="shared" si="234"/>
        <v>0</v>
      </c>
      <c r="BP176" s="84">
        <f>SUM(BP177:BP188)</f>
        <v>0</v>
      </c>
      <c r="BQ176" s="84">
        <f>SUM(BQ177:BQ188)</f>
        <v>0</v>
      </c>
      <c r="BR176" s="82"/>
      <c r="BS176" s="84">
        <f>SUM(BS177:BS188)</f>
        <v>0</v>
      </c>
      <c r="BT176" s="84">
        <f>SUM(BT177:BT188)</f>
        <v>0</v>
      </c>
      <c r="BU176" s="82"/>
      <c r="BV176" s="84">
        <f>SUM(BV177:BV188)</f>
        <v>0</v>
      </c>
      <c r="BW176" s="84">
        <f>SUM(BW177:BW188)</f>
        <v>0</v>
      </c>
      <c r="BX176" s="82"/>
      <c r="BY176" s="84">
        <f>SUM(BY177:BY188)</f>
        <v>0</v>
      </c>
      <c r="BZ176" s="84">
        <f>SUM(BZ177:BZ188)</f>
        <v>0</v>
      </c>
      <c r="CA176" s="82"/>
      <c r="CB176" s="84">
        <f>SUM(CB177:CB188)</f>
        <v>28340</v>
      </c>
      <c r="CC176" s="84">
        <f>SUM(CC177:CC188)</f>
        <v>28340</v>
      </c>
      <c r="CD176" s="82">
        <f>CC176/CB176*100</f>
        <v>100</v>
      </c>
      <c r="CE176" s="84">
        <f>SUM(CE177:CE188)</f>
        <v>340</v>
      </c>
      <c r="CF176" s="84">
        <f>SUM(CF177:CF188)</f>
        <v>340</v>
      </c>
      <c r="CG176" s="82">
        <f t="shared" si="222"/>
        <v>100</v>
      </c>
      <c r="CH176" s="84">
        <f>SUM(CH177:CH188)</f>
        <v>0</v>
      </c>
      <c r="CI176" s="84">
        <f>SUM(CI177:CI188)</f>
        <v>0</v>
      </c>
      <c r="CJ176" s="82"/>
      <c r="CK176" s="84">
        <f>SUM(CK177:CK188)</f>
        <v>0</v>
      </c>
      <c r="CL176" s="84">
        <f>SUM(CL177:CL188)</f>
        <v>0</v>
      </c>
      <c r="CM176" s="82"/>
      <c r="CN176" s="84">
        <f>SUM(CN177:CN188)</f>
        <v>50</v>
      </c>
      <c r="CO176" s="84">
        <f>SUM(CO177:CO188)</f>
        <v>0</v>
      </c>
      <c r="CP176" s="82">
        <f t="shared" ref="CP176:CP177" si="235">CO176/CN176*100</f>
        <v>0</v>
      </c>
      <c r="CQ176" s="84">
        <f>SUM(CQ177:CQ188)</f>
        <v>0</v>
      </c>
      <c r="CR176" s="84">
        <f>SUM(CR177:CR188)</f>
        <v>0</v>
      </c>
      <c r="CS176" s="82"/>
      <c r="CT176" s="84">
        <f>SUM(CT177:CT188)</f>
        <v>0</v>
      </c>
      <c r="CU176" s="84">
        <f>SUM(CU177:CU188)</f>
        <v>0</v>
      </c>
      <c r="CV176" s="82"/>
      <c r="CW176" s="84">
        <f>SUM(CW177:CW188)</f>
        <v>0</v>
      </c>
      <c r="CX176" s="84">
        <f>SUM(CX177:CX188)</f>
        <v>0</v>
      </c>
      <c r="CY176" s="82"/>
      <c r="CZ176" s="84">
        <f>SUM(CZ177:CZ188)</f>
        <v>0</v>
      </c>
      <c r="DA176" s="84">
        <f>SUM(DA177:DA188)</f>
        <v>0</v>
      </c>
      <c r="DB176" s="82"/>
      <c r="DC176" s="84">
        <f>SUM(DC177:DC188)</f>
        <v>0</v>
      </c>
      <c r="DD176" s="84">
        <f>SUM(DD177:DD188)</f>
        <v>0</v>
      </c>
      <c r="DE176" s="82"/>
      <c r="DF176" s="84">
        <f>SUM(DF177:DF188)</f>
        <v>0</v>
      </c>
      <c r="DG176" s="84">
        <f>SUM(DG177:DG188)</f>
        <v>0</v>
      </c>
      <c r="DH176" s="82"/>
      <c r="DI176" s="84">
        <f>SUM(DI177:DI188)</f>
        <v>0</v>
      </c>
      <c r="DJ176" s="84">
        <f>SUM(DJ177:DJ188)</f>
        <v>0</v>
      </c>
      <c r="DK176" s="82"/>
      <c r="DL176" s="84">
        <f>SUM(DL177:DL188)</f>
        <v>0</v>
      </c>
      <c r="DM176" s="84">
        <f>SUM(DM177:DM188)</f>
        <v>0</v>
      </c>
      <c r="DN176" s="82"/>
      <c r="DO176" s="84">
        <f>SUM(DO177:DO188)</f>
        <v>6000</v>
      </c>
      <c r="DP176" s="84">
        <f>SUM(DP177:DP188)</f>
        <v>6000</v>
      </c>
      <c r="DQ176" s="82">
        <f>DP176/DO176*100</f>
        <v>100</v>
      </c>
      <c r="DR176" s="84">
        <f>SUM(DR177:DR188)</f>
        <v>0</v>
      </c>
      <c r="DS176" s="84">
        <f>SUM(DS177:DS188)</f>
        <v>0</v>
      </c>
      <c r="DT176" s="82"/>
      <c r="DU176" s="84">
        <f>SUM(DU177:DU188)</f>
        <v>0</v>
      </c>
      <c r="DV176" s="84">
        <f>SUM(DV177:DV188)</f>
        <v>0</v>
      </c>
      <c r="DW176" s="82"/>
      <c r="DX176" s="84">
        <f>SUM(DX177:DX188)</f>
        <v>0</v>
      </c>
      <c r="DY176" s="84">
        <f>SUM(DY177:DY188)</f>
        <v>0</v>
      </c>
      <c r="DZ176" s="82"/>
    </row>
    <row r="177" spans="1:130" s="12" customFormat="1" ht="31.5" x14ac:dyDescent="0.25">
      <c r="A177" s="60" t="s">
        <v>378</v>
      </c>
      <c r="B177" s="14">
        <f t="shared" si="214"/>
        <v>35794.400000000001</v>
      </c>
      <c r="C177" s="14">
        <f t="shared" si="215"/>
        <v>29280.799999999999</v>
      </c>
      <c r="D177" s="15">
        <f t="shared" si="82"/>
        <v>81.802740093422429</v>
      </c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4"/>
      <c r="W177" s="15"/>
      <c r="X177" s="15"/>
      <c r="Y177" s="15"/>
      <c r="Z177" s="15">
        <v>600.79999999999995</v>
      </c>
      <c r="AA177" s="15">
        <v>600.79999999999995</v>
      </c>
      <c r="AB177" s="14">
        <f t="shared" si="104"/>
        <v>100</v>
      </c>
      <c r="AC177" s="15"/>
      <c r="AD177" s="15"/>
      <c r="AE177" s="14"/>
      <c r="AF177" s="15"/>
      <c r="AG177" s="15"/>
      <c r="AH177" s="14"/>
      <c r="AI177" s="15">
        <v>1280</v>
      </c>
      <c r="AJ177" s="15"/>
      <c r="AK177" s="15"/>
      <c r="AL177" s="15">
        <v>3206</v>
      </c>
      <c r="AM177" s="15"/>
      <c r="AN177" s="15">
        <f t="shared" si="231"/>
        <v>0</v>
      </c>
      <c r="AO177" s="15">
        <v>1200</v>
      </c>
      <c r="AP177" s="15"/>
      <c r="AQ177" s="14"/>
      <c r="AR177" s="15"/>
      <c r="AS177" s="15"/>
      <c r="AT177" s="14"/>
      <c r="AU177" s="15"/>
      <c r="AV177" s="15"/>
      <c r="AW177" s="14"/>
      <c r="AX177" s="15"/>
      <c r="AY177" s="15"/>
      <c r="AZ177" s="14"/>
      <c r="BA177" s="15"/>
      <c r="BB177" s="15"/>
      <c r="BC177" s="14"/>
      <c r="BD177" s="15"/>
      <c r="BE177" s="15"/>
      <c r="BF177" s="14"/>
      <c r="BG177" s="50">
        <v>777.6</v>
      </c>
      <c r="BH177" s="15"/>
      <c r="BI177" s="14">
        <f t="shared" si="233"/>
        <v>0</v>
      </c>
      <c r="BJ177" s="50"/>
      <c r="BK177" s="15"/>
      <c r="BL177" s="14"/>
      <c r="BM177" s="15"/>
      <c r="BN177" s="15"/>
      <c r="BO177" s="14"/>
      <c r="BP177" s="50"/>
      <c r="BQ177" s="15"/>
      <c r="BR177" s="14"/>
      <c r="BS177" s="50"/>
      <c r="BT177" s="15"/>
      <c r="BU177" s="14"/>
      <c r="BV177" s="50"/>
      <c r="BW177" s="15"/>
      <c r="BX177" s="14"/>
      <c r="BY177" s="50"/>
      <c r="BZ177" s="15"/>
      <c r="CA177" s="14"/>
      <c r="CB177" s="14">
        <v>28340</v>
      </c>
      <c r="CC177" s="14">
        <v>28340</v>
      </c>
      <c r="CD177" s="14">
        <f>CC177/CB177*100</f>
        <v>100</v>
      </c>
      <c r="CE177" s="14">
        <v>340</v>
      </c>
      <c r="CF177" s="14">
        <v>340</v>
      </c>
      <c r="CG177" s="14">
        <f t="shared" si="222"/>
        <v>100</v>
      </c>
      <c r="CH177" s="14"/>
      <c r="CI177" s="14"/>
      <c r="CJ177" s="14"/>
      <c r="CK177" s="14"/>
      <c r="CL177" s="14"/>
      <c r="CM177" s="14"/>
      <c r="CN177" s="14">
        <v>50</v>
      </c>
      <c r="CO177" s="14"/>
      <c r="CP177" s="14">
        <f t="shared" si="235"/>
        <v>0</v>
      </c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82"/>
      <c r="DR177" s="14"/>
      <c r="DS177" s="14"/>
      <c r="DT177" s="14"/>
      <c r="DU177" s="14"/>
      <c r="DV177" s="14"/>
      <c r="DW177" s="14"/>
      <c r="DX177" s="14"/>
      <c r="DY177" s="14"/>
      <c r="DZ177" s="14"/>
    </row>
    <row r="178" spans="1:130" s="12" customFormat="1" ht="16.5" customHeight="1" x14ac:dyDescent="0.25">
      <c r="A178" s="60" t="s">
        <v>403</v>
      </c>
      <c r="B178" s="14">
        <f t="shared" si="214"/>
        <v>6000</v>
      </c>
      <c r="C178" s="14">
        <f t="shared" si="215"/>
        <v>6000</v>
      </c>
      <c r="D178" s="15">
        <f t="shared" si="82"/>
        <v>100</v>
      </c>
      <c r="E178" s="50"/>
      <c r="F178" s="50"/>
      <c r="G178" s="50"/>
      <c r="H178" s="50"/>
      <c r="I178" s="50"/>
      <c r="J178" s="50"/>
      <c r="K178" s="50"/>
      <c r="L178" s="50"/>
      <c r="M178" s="50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5"/>
      <c r="Z178" s="183"/>
      <c r="AA178" s="15"/>
      <c r="AB178" s="183"/>
      <c r="AC178" s="14"/>
      <c r="AD178" s="14"/>
      <c r="AE178" s="14"/>
      <c r="AF178" s="183"/>
      <c r="AG178" s="183"/>
      <c r="AH178" s="183"/>
      <c r="AI178" s="183"/>
      <c r="AJ178" s="183"/>
      <c r="AK178" s="183"/>
      <c r="AL178" s="183"/>
      <c r="AM178" s="183"/>
      <c r="AN178" s="15"/>
      <c r="AO178" s="183"/>
      <c r="AP178" s="183"/>
      <c r="AQ178" s="183"/>
      <c r="AR178" s="183"/>
      <c r="AS178" s="183"/>
      <c r="AT178" s="183"/>
      <c r="AU178" s="183"/>
      <c r="AV178" s="183"/>
      <c r="AW178" s="183"/>
      <c r="AX178" s="183"/>
      <c r="AY178" s="183"/>
      <c r="AZ178" s="183"/>
      <c r="BA178" s="183"/>
      <c r="BB178" s="183"/>
      <c r="BC178" s="183"/>
      <c r="BD178" s="183"/>
      <c r="BE178" s="183"/>
      <c r="BF178" s="183"/>
      <c r="BG178" s="50"/>
      <c r="BH178" s="15"/>
      <c r="BI178" s="183"/>
      <c r="BJ178" s="50"/>
      <c r="BK178" s="15"/>
      <c r="BL178" s="183"/>
      <c r="BM178" s="183"/>
      <c r="BN178" s="183"/>
      <c r="BO178" s="183"/>
      <c r="BP178" s="50"/>
      <c r="BQ178" s="15"/>
      <c r="BR178" s="183"/>
      <c r="BS178" s="50"/>
      <c r="BT178" s="15"/>
      <c r="BU178" s="183"/>
      <c r="BV178" s="50"/>
      <c r="BW178" s="15"/>
      <c r="BX178" s="183"/>
      <c r="BY178" s="50"/>
      <c r="BZ178" s="15"/>
      <c r="CA178" s="183"/>
      <c r="CB178" s="50"/>
      <c r="CC178" s="15"/>
      <c r="CD178" s="183"/>
      <c r="CE178" s="50"/>
      <c r="CF178" s="15"/>
      <c r="CG178" s="14"/>
      <c r="CH178" s="50"/>
      <c r="CI178" s="15"/>
      <c r="CJ178" s="14"/>
      <c r="CK178" s="50"/>
      <c r="CL178" s="15"/>
      <c r="CM178" s="14"/>
      <c r="CN178" s="50"/>
      <c r="CO178" s="15"/>
      <c r="CP178" s="14"/>
      <c r="CQ178" s="50"/>
      <c r="CR178" s="15"/>
      <c r="CS178" s="14"/>
      <c r="CT178" s="50"/>
      <c r="CU178" s="15"/>
      <c r="CV178" s="14"/>
      <c r="CW178" s="50"/>
      <c r="CX178" s="15"/>
      <c r="CY178" s="14"/>
      <c r="CZ178" s="50"/>
      <c r="DA178" s="15"/>
      <c r="DB178" s="14"/>
      <c r="DC178" s="50"/>
      <c r="DD178" s="15"/>
      <c r="DE178" s="14"/>
      <c r="DF178" s="50"/>
      <c r="DG178" s="15"/>
      <c r="DH178" s="14"/>
      <c r="DI178" s="50"/>
      <c r="DJ178" s="15"/>
      <c r="DK178" s="14"/>
      <c r="DL178" s="50"/>
      <c r="DM178" s="15"/>
      <c r="DN178" s="14"/>
      <c r="DO178" s="50">
        <v>6000</v>
      </c>
      <c r="DP178" s="50">
        <v>6000</v>
      </c>
      <c r="DQ178" s="14">
        <f t="shared" ref="DQ178" si="236">DP178/DO178*100</f>
        <v>100</v>
      </c>
      <c r="DR178" s="50"/>
      <c r="DS178" s="15"/>
      <c r="DT178" s="14"/>
      <c r="DU178" s="50"/>
      <c r="DV178" s="15"/>
      <c r="DW178" s="14"/>
      <c r="DX178" s="50"/>
      <c r="DY178" s="15"/>
      <c r="DZ178" s="14"/>
    </row>
    <row r="179" spans="1:130" s="12" customFormat="1" ht="16.5" customHeight="1" x14ac:dyDescent="0.25">
      <c r="A179" s="60" t="s">
        <v>585</v>
      </c>
      <c r="B179" s="14">
        <f t="shared" si="214"/>
        <v>97.8</v>
      </c>
      <c r="C179" s="14">
        <f t="shared" si="215"/>
        <v>0</v>
      </c>
      <c r="D179" s="15">
        <f t="shared" si="82"/>
        <v>0</v>
      </c>
      <c r="E179" s="50"/>
      <c r="F179" s="50"/>
      <c r="G179" s="50"/>
      <c r="H179" s="50"/>
      <c r="I179" s="50"/>
      <c r="J179" s="50"/>
      <c r="K179" s="50"/>
      <c r="L179" s="50"/>
      <c r="M179" s="50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5"/>
      <c r="Z179" s="183"/>
      <c r="AA179" s="15"/>
      <c r="AB179" s="183"/>
      <c r="AC179" s="14"/>
      <c r="AD179" s="14"/>
      <c r="AE179" s="14"/>
      <c r="AF179" s="183"/>
      <c r="AG179" s="183"/>
      <c r="AH179" s="183"/>
      <c r="AI179" s="183"/>
      <c r="AJ179" s="183"/>
      <c r="AK179" s="183"/>
      <c r="AL179" s="183"/>
      <c r="AM179" s="183"/>
      <c r="AN179" s="15"/>
      <c r="AO179" s="183"/>
      <c r="AP179" s="183"/>
      <c r="AQ179" s="183"/>
      <c r="AR179" s="183"/>
      <c r="AS179" s="183"/>
      <c r="AT179" s="183"/>
      <c r="AU179" s="183"/>
      <c r="AV179" s="183"/>
      <c r="AW179" s="183"/>
      <c r="AX179" s="183"/>
      <c r="AY179" s="183"/>
      <c r="AZ179" s="183"/>
      <c r="BA179" s="183"/>
      <c r="BB179" s="183"/>
      <c r="BC179" s="183"/>
      <c r="BD179" s="183"/>
      <c r="BE179" s="183"/>
      <c r="BF179" s="183"/>
      <c r="BG179" s="50">
        <v>97.8</v>
      </c>
      <c r="BH179" s="15"/>
      <c r="BI179" s="183"/>
      <c r="BJ179" s="50"/>
      <c r="BK179" s="15"/>
      <c r="BL179" s="183"/>
      <c r="BM179" s="183"/>
      <c r="BN179" s="183"/>
      <c r="BO179" s="183"/>
      <c r="BP179" s="50"/>
      <c r="BQ179" s="15"/>
      <c r="BR179" s="183"/>
      <c r="BS179" s="50"/>
      <c r="BT179" s="15"/>
      <c r="BU179" s="183"/>
      <c r="BV179" s="50"/>
      <c r="BW179" s="15"/>
      <c r="BX179" s="183"/>
      <c r="BY179" s="50"/>
      <c r="BZ179" s="15"/>
      <c r="CA179" s="183"/>
      <c r="CB179" s="50"/>
      <c r="CC179" s="15"/>
      <c r="CD179" s="183"/>
      <c r="CE179" s="50"/>
      <c r="CF179" s="15"/>
      <c r="CG179" s="14"/>
      <c r="CH179" s="50"/>
      <c r="CI179" s="15"/>
      <c r="CJ179" s="14"/>
      <c r="CK179" s="50"/>
      <c r="CL179" s="15"/>
      <c r="CM179" s="14"/>
      <c r="CN179" s="50"/>
      <c r="CO179" s="15"/>
      <c r="CP179" s="14"/>
      <c r="CQ179" s="50"/>
      <c r="CR179" s="15"/>
      <c r="CS179" s="14"/>
      <c r="CT179" s="50"/>
      <c r="CU179" s="15"/>
      <c r="CV179" s="14"/>
      <c r="CW179" s="50"/>
      <c r="CX179" s="15"/>
      <c r="CY179" s="14"/>
      <c r="CZ179" s="50"/>
      <c r="DA179" s="15"/>
      <c r="DB179" s="14"/>
      <c r="DC179" s="50"/>
      <c r="DD179" s="15"/>
      <c r="DE179" s="14"/>
      <c r="DF179" s="50"/>
      <c r="DG179" s="15"/>
      <c r="DH179" s="14"/>
      <c r="DI179" s="50"/>
      <c r="DJ179" s="15"/>
      <c r="DK179" s="14"/>
      <c r="DL179" s="50"/>
      <c r="DM179" s="15"/>
      <c r="DN179" s="14"/>
      <c r="DO179" s="50"/>
      <c r="DP179" s="15"/>
      <c r="DQ179" s="14"/>
      <c r="DR179" s="50"/>
      <c r="DS179" s="15"/>
      <c r="DT179" s="14"/>
      <c r="DU179" s="50"/>
      <c r="DV179" s="15"/>
      <c r="DW179" s="14"/>
      <c r="DX179" s="50"/>
      <c r="DY179" s="15"/>
      <c r="DZ179" s="14"/>
    </row>
    <row r="180" spans="1:130" s="12" customFormat="1" ht="16.5" customHeight="1" x14ac:dyDescent="0.25">
      <c r="A180" s="60" t="s">
        <v>586</v>
      </c>
      <c r="B180" s="14">
        <f t="shared" si="214"/>
        <v>97.8</v>
      </c>
      <c r="C180" s="14">
        <f t="shared" si="215"/>
        <v>0</v>
      </c>
      <c r="D180" s="15">
        <f t="shared" si="82"/>
        <v>0</v>
      </c>
      <c r="E180" s="50"/>
      <c r="F180" s="50"/>
      <c r="G180" s="50"/>
      <c r="H180" s="50"/>
      <c r="I180" s="50"/>
      <c r="J180" s="50"/>
      <c r="K180" s="50"/>
      <c r="L180" s="50"/>
      <c r="M180" s="50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5"/>
      <c r="Z180" s="183"/>
      <c r="AA180" s="15"/>
      <c r="AB180" s="183"/>
      <c r="AC180" s="14"/>
      <c r="AD180" s="14"/>
      <c r="AE180" s="14"/>
      <c r="AF180" s="183"/>
      <c r="AG180" s="183"/>
      <c r="AH180" s="183"/>
      <c r="AI180" s="183"/>
      <c r="AJ180" s="183"/>
      <c r="AK180" s="183"/>
      <c r="AL180" s="183"/>
      <c r="AM180" s="183"/>
      <c r="AN180" s="15"/>
      <c r="AO180" s="183"/>
      <c r="AP180" s="183"/>
      <c r="AQ180" s="183"/>
      <c r="AR180" s="183"/>
      <c r="AS180" s="183"/>
      <c r="AT180" s="183"/>
      <c r="AU180" s="183"/>
      <c r="AV180" s="183"/>
      <c r="AW180" s="183"/>
      <c r="AX180" s="183"/>
      <c r="AY180" s="183"/>
      <c r="AZ180" s="183"/>
      <c r="BA180" s="183"/>
      <c r="BB180" s="183"/>
      <c r="BC180" s="183"/>
      <c r="BD180" s="183"/>
      <c r="BE180" s="183"/>
      <c r="BF180" s="183"/>
      <c r="BG180" s="50">
        <v>97.8</v>
      </c>
      <c r="BH180" s="15"/>
      <c r="BI180" s="183"/>
      <c r="BJ180" s="50"/>
      <c r="BK180" s="15"/>
      <c r="BL180" s="183"/>
      <c r="BM180" s="183"/>
      <c r="BN180" s="183"/>
      <c r="BO180" s="183"/>
      <c r="BP180" s="50"/>
      <c r="BQ180" s="15"/>
      <c r="BR180" s="183"/>
      <c r="BS180" s="50"/>
      <c r="BT180" s="15"/>
      <c r="BU180" s="183"/>
      <c r="BV180" s="50"/>
      <c r="BW180" s="15"/>
      <c r="BX180" s="183"/>
      <c r="BY180" s="50"/>
      <c r="BZ180" s="15"/>
      <c r="CA180" s="183"/>
      <c r="CB180" s="50"/>
      <c r="CC180" s="15"/>
      <c r="CD180" s="183"/>
      <c r="CE180" s="50"/>
      <c r="CF180" s="15"/>
      <c r="CG180" s="14"/>
      <c r="CH180" s="50"/>
      <c r="CI180" s="15"/>
      <c r="CJ180" s="14"/>
      <c r="CK180" s="50"/>
      <c r="CL180" s="15"/>
      <c r="CM180" s="14"/>
      <c r="CN180" s="50"/>
      <c r="CO180" s="15"/>
      <c r="CP180" s="14"/>
      <c r="CQ180" s="50"/>
      <c r="CR180" s="15"/>
      <c r="CS180" s="14"/>
      <c r="CT180" s="50"/>
      <c r="CU180" s="15"/>
      <c r="CV180" s="14"/>
      <c r="CW180" s="50"/>
      <c r="CX180" s="15"/>
      <c r="CY180" s="14"/>
      <c r="CZ180" s="50"/>
      <c r="DA180" s="15"/>
      <c r="DB180" s="14"/>
      <c r="DC180" s="50"/>
      <c r="DD180" s="15"/>
      <c r="DE180" s="14"/>
      <c r="DF180" s="50"/>
      <c r="DG180" s="15"/>
      <c r="DH180" s="14"/>
      <c r="DI180" s="50"/>
      <c r="DJ180" s="15"/>
      <c r="DK180" s="14"/>
      <c r="DL180" s="50"/>
      <c r="DM180" s="15"/>
      <c r="DN180" s="14"/>
      <c r="DO180" s="50"/>
      <c r="DP180" s="15"/>
      <c r="DQ180" s="14"/>
      <c r="DR180" s="50"/>
      <c r="DS180" s="15"/>
      <c r="DT180" s="14"/>
      <c r="DU180" s="50"/>
      <c r="DV180" s="15"/>
      <c r="DW180" s="14"/>
      <c r="DX180" s="50"/>
      <c r="DY180" s="15"/>
      <c r="DZ180" s="14"/>
    </row>
    <row r="181" spans="1:130" s="12" customFormat="1" ht="16.5" customHeight="1" x14ac:dyDescent="0.25">
      <c r="A181" s="60" t="s">
        <v>587</v>
      </c>
      <c r="B181" s="14">
        <f t="shared" si="214"/>
        <v>45</v>
      </c>
      <c r="C181" s="14">
        <f t="shared" si="215"/>
        <v>0</v>
      </c>
      <c r="D181" s="15">
        <f t="shared" si="82"/>
        <v>0</v>
      </c>
      <c r="E181" s="50"/>
      <c r="F181" s="50"/>
      <c r="G181" s="50"/>
      <c r="H181" s="50"/>
      <c r="I181" s="50"/>
      <c r="J181" s="50"/>
      <c r="K181" s="50"/>
      <c r="L181" s="50"/>
      <c r="M181" s="50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5"/>
      <c r="Z181" s="183"/>
      <c r="AA181" s="15"/>
      <c r="AB181" s="183"/>
      <c r="AC181" s="14"/>
      <c r="AD181" s="14"/>
      <c r="AE181" s="14"/>
      <c r="AF181" s="183"/>
      <c r="AG181" s="183"/>
      <c r="AH181" s="183"/>
      <c r="AI181" s="183"/>
      <c r="AJ181" s="183"/>
      <c r="AK181" s="183"/>
      <c r="AL181" s="183"/>
      <c r="AM181" s="183"/>
      <c r="AN181" s="15"/>
      <c r="AO181" s="183"/>
      <c r="AP181" s="183"/>
      <c r="AQ181" s="183"/>
      <c r="AR181" s="183"/>
      <c r="AS181" s="183"/>
      <c r="AT181" s="183"/>
      <c r="AU181" s="183"/>
      <c r="AV181" s="183"/>
      <c r="AW181" s="183"/>
      <c r="AX181" s="183"/>
      <c r="AY181" s="183"/>
      <c r="AZ181" s="183"/>
      <c r="BA181" s="183"/>
      <c r="BB181" s="183"/>
      <c r="BC181" s="183"/>
      <c r="BD181" s="183"/>
      <c r="BE181" s="183"/>
      <c r="BF181" s="183"/>
      <c r="BG181" s="50">
        <v>45</v>
      </c>
      <c r="BH181" s="15"/>
      <c r="BI181" s="183"/>
      <c r="BJ181" s="50"/>
      <c r="BK181" s="15"/>
      <c r="BL181" s="183"/>
      <c r="BM181" s="183"/>
      <c r="BN181" s="183"/>
      <c r="BO181" s="183"/>
      <c r="BP181" s="50"/>
      <c r="BQ181" s="15"/>
      <c r="BR181" s="183"/>
      <c r="BS181" s="50"/>
      <c r="BT181" s="15"/>
      <c r="BU181" s="183"/>
      <c r="BV181" s="50"/>
      <c r="BW181" s="15"/>
      <c r="BX181" s="183"/>
      <c r="BY181" s="50"/>
      <c r="BZ181" s="15"/>
      <c r="CA181" s="183"/>
      <c r="CB181" s="50"/>
      <c r="CC181" s="15"/>
      <c r="CD181" s="183"/>
      <c r="CE181" s="50"/>
      <c r="CF181" s="15"/>
      <c r="CG181" s="14"/>
      <c r="CH181" s="50"/>
      <c r="CI181" s="15"/>
      <c r="CJ181" s="14"/>
      <c r="CK181" s="50"/>
      <c r="CL181" s="15"/>
      <c r="CM181" s="14"/>
      <c r="CN181" s="50"/>
      <c r="CO181" s="15"/>
      <c r="CP181" s="14"/>
      <c r="CQ181" s="50"/>
      <c r="CR181" s="15"/>
      <c r="CS181" s="14"/>
      <c r="CT181" s="50"/>
      <c r="CU181" s="15"/>
      <c r="CV181" s="14"/>
      <c r="CW181" s="50"/>
      <c r="CX181" s="15"/>
      <c r="CY181" s="14"/>
      <c r="CZ181" s="50"/>
      <c r="DA181" s="15"/>
      <c r="DB181" s="14"/>
      <c r="DC181" s="50"/>
      <c r="DD181" s="15"/>
      <c r="DE181" s="14"/>
      <c r="DF181" s="50"/>
      <c r="DG181" s="15"/>
      <c r="DH181" s="14"/>
      <c r="DI181" s="50"/>
      <c r="DJ181" s="15"/>
      <c r="DK181" s="14"/>
      <c r="DL181" s="50"/>
      <c r="DM181" s="15"/>
      <c r="DN181" s="14"/>
      <c r="DO181" s="50"/>
      <c r="DP181" s="15"/>
      <c r="DQ181" s="14"/>
      <c r="DR181" s="50"/>
      <c r="DS181" s="15"/>
      <c r="DT181" s="14"/>
      <c r="DU181" s="50"/>
      <c r="DV181" s="15"/>
      <c r="DW181" s="14"/>
      <c r="DX181" s="50"/>
      <c r="DY181" s="15"/>
      <c r="DZ181" s="14"/>
    </row>
    <row r="182" spans="1:130" s="12" customFormat="1" ht="16.5" customHeight="1" x14ac:dyDescent="0.25">
      <c r="A182" s="60" t="s">
        <v>588</v>
      </c>
      <c r="B182" s="14">
        <f t="shared" si="214"/>
        <v>97.8</v>
      </c>
      <c r="C182" s="14">
        <f t="shared" si="215"/>
        <v>0</v>
      </c>
      <c r="D182" s="15">
        <f t="shared" si="82"/>
        <v>0</v>
      </c>
      <c r="E182" s="50"/>
      <c r="F182" s="50"/>
      <c r="G182" s="50"/>
      <c r="H182" s="50"/>
      <c r="I182" s="50"/>
      <c r="J182" s="50"/>
      <c r="K182" s="50"/>
      <c r="L182" s="50"/>
      <c r="M182" s="50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5"/>
      <c r="Z182" s="183"/>
      <c r="AA182" s="15"/>
      <c r="AB182" s="183"/>
      <c r="AC182" s="14"/>
      <c r="AD182" s="14"/>
      <c r="AE182" s="14"/>
      <c r="AF182" s="183"/>
      <c r="AG182" s="183"/>
      <c r="AH182" s="183"/>
      <c r="AI182" s="183"/>
      <c r="AJ182" s="183"/>
      <c r="AK182" s="183"/>
      <c r="AL182" s="183"/>
      <c r="AM182" s="183"/>
      <c r="AN182" s="15"/>
      <c r="AO182" s="183"/>
      <c r="AP182" s="183"/>
      <c r="AQ182" s="183"/>
      <c r="AR182" s="183"/>
      <c r="AS182" s="183"/>
      <c r="AT182" s="183"/>
      <c r="AU182" s="183"/>
      <c r="AV182" s="183"/>
      <c r="AW182" s="183"/>
      <c r="AX182" s="183"/>
      <c r="AY182" s="183"/>
      <c r="AZ182" s="183"/>
      <c r="BA182" s="183"/>
      <c r="BB182" s="183"/>
      <c r="BC182" s="183"/>
      <c r="BD182" s="183"/>
      <c r="BE182" s="183"/>
      <c r="BF182" s="183"/>
      <c r="BG182" s="50">
        <v>97.8</v>
      </c>
      <c r="BH182" s="15"/>
      <c r="BI182" s="183"/>
      <c r="BJ182" s="50"/>
      <c r="BK182" s="15"/>
      <c r="BL182" s="183"/>
      <c r="BM182" s="183"/>
      <c r="BN182" s="183"/>
      <c r="BO182" s="183"/>
      <c r="BP182" s="50"/>
      <c r="BQ182" s="15"/>
      <c r="BR182" s="183"/>
      <c r="BS182" s="50"/>
      <c r="BT182" s="15"/>
      <c r="BU182" s="183"/>
      <c r="BV182" s="50"/>
      <c r="BW182" s="15"/>
      <c r="BX182" s="183"/>
      <c r="BY182" s="50"/>
      <c r="BZ182" s="15"/>
      <c r="CA182" s="183"/>
      <c r="CB182" s="50"/>
      <c r="CC182" s="15"/>
      <c r="CD182" s="183"/>
      <c r="CE182" s="50"/>
      <c r="CF182" s="15"/>
      <c r="CG182" s="14"/>
      <c r="CH182" s="50"/>
      <c r="CI182" s="15"/>
      <c r="CJ182" s="14"/>
      <c r="CK182" s="50"/>
      <c r="CL182" s="15"/>
      <c r="CM182" s="14"/>
      <c r="CN182" s="50"/>
      <c r="CO182" s="15"/>
      <c r="CP182" s="14"/>
      <c r="CQ182" s="50"/>
      <c r="CR182" s="15"/>
      <c r="CS182" s="14"/>
      <c r="CT182" s="50"/>
      <c r="CU182" s="15"/>
      <c r="CV182" s="14"/>
      <c r="CW182" s="50"/>
      <c r="CX182" s="15"/>
      <c r="CY182" s="14"/>
      <c r="CZ182" s="50"/>
      <c r="DA182" s="15"/>
      <c r="DB182" s="14"/>
      <c r="DC182" s="50"/>
      <c r="DD182" s="15"/>
      <c r="DE182" s="14"/>
      <c r="DF182" s="50"/>
      <c r="DG182" s="15"/>
      <c r="DH182" s="14"/>
      <c r="DI182" s="50"/>
      <c r="DJ182" s="15"/>
      <c r="DK182" s="14"/>
      <c r="DL182" s="50"/>
      <c r="DM182" s="15"/>
      <c r="DN182" s="14"/>
      <c r="DO182" s="50"/>
      <c r="DP182" s="15"/>
      <c r="DQ182" s="14"/>
      <c r="DR182" s="50"/>
      <c r="DS182" s="15"/>
      <c r="DT182" s="14"/>
      <c r="DU182" s="50"/>
      <c r="DV182" s="15"/>
      <c r="DW182" s="14"/>
      <c r="DX182" s="50"/>
      <c r="DY182" s="15"/>
      <c r="DZ182" s="14"/>
    </row>
    <row r="183" spans="1:130" s="12" customFormat="1" ht="16.5" customHeight="1" x14ac:dyDescent="0.25">
      <c r="A183" s="60" t="s">
        <v>590</v>
      </c>
      <c r="B183" s="14">
        <f t="shared" si="214"/>
        <v>97.8</v>
      </c>
      <c r="C183" s="14">
        <f t="shared" si="215"/>
        <v>0</v>
      </c>
      <c r="D183" s="15">
        <f t="shared" si="82"/>
        <v>0</v>
      </c>
      <c r="E183" s="50"/>
      <c r="F183" s="50"/>
      <c r="G183" s="50"/>
      <c r="H183" s="50"/>
      <c r="I183" s="50"/>
      <c r="J183" s="50"/>
      <c r="K183" s="50"/>
      <c r="L183" s="50"/>
      <c r="M183" s="50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5"/>
      <c r="Z183" s="183"/>
      <c r="AA183" s="15"/>
      <c r="AB183" s="183"/>
      <c r="AC183" s="14"/>
      <c r="AD183" s="14"/>
      <c r="AE183" s="14"/>
      <c r="AF183" s="183"/>
      <c r="AG183" s="183"/>
      <c r="AH183" s="183"/>
      <c r="AI183" s="183"/>
      <c r="AJ183" s="183"/>
      <c r="AK183" s="183"/>
      <c r="AL183" s="183"/>
      <c r="AM183" s="183"/>
      <c r="AN183" s="15"/>
      <c r="AO183" s="183"/>
      <c r="AP183" s="183"/>
      <c r="AQ183" s="183"/>
      <c r="AR183" s="183"/>
      <c r="AS183" s="183"/>
      <c r="AT183" s="183"/>
      <c r="AU183" s="183"/>
      <c r="AV183" s="183"/>
      <c r="AW183" s="183"/>
      <c r="AX183" s="183"/>
      <c r="AY183" s="183"/>
      <c r="AZ183" s="183"/>
      <c r="BA183" s="183"/>
      <c r="BB183" s="183"/>
      <c r="BC183" s="183"/>
      <c r="BD183" s="183"/>
      <c r="BE183" s="183"/>
      <c r="BF183" s="183"/>
      <c r="BG183" s="50">
        <v>97.8</v>
      </c>
      <c r="BH183" s="15"/>
      <c r="BI183" s="183"/>
      <c r="BJ183" s="50"/>
      <c r="BK183" s="15"/>
      <c r="BL183" s="183"/>
      <c r="BM183" s="183"/>
      <c r="BN183" s="183"/>
      <c r="BO183" s="183"/>
      <c r="BP183" s="50"/>
      <c r="BQ183" s="15"/>
      <c r="BR183" s="183"/>
      <c r="BS183" s="50"/>
      <c r="BT183" s="15"/>
      <c r="BU183" s="183"/>
      <c r="BV183" s="50"/>
      <c r="BW183" s="15"/>
      <c r="BX183" s="183"/>
      <c r="BY183" s="50"/>
      <c r="BZ183" s="15"/>
      <c r="CA183" s="183"/>
      <c r="CB183" s="50"/>
      <c r="CC183" s="15"/>
      <c r="CD183" s="183"/>
      <c r="CE183" s="50"/>
      <c r="CF183" s="15"/>
      <c r="CG183" s="14"/>
      <c r="CH183" s="50"/>
      <c r="CI183" s="15"/>
      <c r="CJ183" s="14"/>
      <c r="CK183" s="50"/>
      <c r="CL183" s="15"/>
      <c r="CM183" s="14"/>
      <c r="CN183" s="50"/>
      <c r="CO183" s="15"/>
      <c r="CP183" s="14"/>
      <c r="CQ183" s="50"/>
      <c r="CR183" s="15"/>
      <c r="CS183" s="14"/>
      <c r="CT183" s="50"/>
      <c r="CU183" s="15"/>
      <c r="CV183" s="14"/>
      <c r="CW183" s="50"/>
      <c r="CX183" s="15"/>
      <c r="CY183" s="14"/>
      <c r="CZ183" s="50"/>
      <c r="DA183" s="15"/>
      <c r="DB183" s="14"/>
      <c r="DC183" s="50"/>
      <c r="DD183" s="15"/>
      <c r="DE183" s="14"/>
      <c r="DF183" s="50"/>
      <c r="DG183" s="15"/>
      <c r="DH183" s="14"/>
      <c r="DI183" s="50"/>
      <c r="DJ183" s="15"/>
      <c r="DK183" s="14"/>
      <c r="DL183" s="50"/>
      <c r="DM183" s="15"/>
      <c r="DN183" s="14"/>
      <c r="DO183" s="50"/>
      <c r="DP183" s="15"/>
      <c r="DQ183" s="14"/>
      <c r="DR183" s="50"/>
      <c r="DS183" s="15"/>
      <c r="DT183" s="14"/>
      <c r="DU183" s="50"/>
      <c r="DV183" s="15"/>
      <c r="DW183" s="14"/>
      <c r="DX183" s="50"/>
      <c r="DY183" s="15"/>
      <c r="DZ183" s="14"/>
    </row>
    <row r="184" spans="1:130" s="12" customFormat="1" ht="16.5" customHeight="1" x14ac:dyDescent="0.25">
      <c r="A184" s="60" t="s">
        <v>591</v>
      </c>
      <c r="B184" s="14">
        <f t="shared" si="214"/>
        <v>73.7</v>
      </c>
      <c r="C184" s="14">
        <f t="shared" si="215"/>
        <v>0</v>
      </c>
      <c r="D184" s="15">
        <f t="shared" si="82"/>
        <v>0</v>
      </c>
      <c r="E184" s="50"/>
      <c r="F184" s="50"/>
      <c r="G184" s="50"/>
      <c r="H184" s="50"/>
      <c r="I184" s="50"/>
      <c r="J184" s="50"/>
      <c r="K184" s="50"/>
      <c r="L184" s="50"/>
      <c r="M184" s="50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5"/>
      <c r="Z184" s="183"/>
      <c r="AA184" s="15"/>
      <c r="AB184" s="183"/>
      <c r="AC184" s="14"/>
      <c r="AD184" s="14"/>
      <c r="AE184" s="14"/>
      <c r="AF184" s="183"/>
      <c r="AG184" s="183"/>
      <c r="AH184" s="183"/>
      <c r="AI184" s="183"/>
      <c r="AJ184" s="183"/>
      <c r="AK184" s="183"/>
      <c r="AL184" s="183"/>
      <c r="AM184" s="183"/>
      <c r="AN184" s="15"/>
      <c r="AO184" s="183"/>
      <c r="AP184" s="183"/>
      <c r="AQ184" s="183"/>
      <c r="AR184" s="183"/>
      <c r="AS184" s="183"/>
      <c r="AT184" s="183"/>
      <c r="AU184" s="183"/>
      <c r="AV184" s="183"/>
      <c r="AW184" s="183"/>
      <c r="AX184" s="183"/>
      <c r="AY184" s="183"/>
      <c r="AZ184" s="183"/>
      <c r="BA184" s="183"/>
      <c r="BB184" s="183"/>
      <c r="BC184" s="183"/>
      <c r="BD184" s="183"/>
      <c r="BE184" s="183"/>
      <c r="BF184" s="183"/>
      <c r="BG184" s="50">
        <v>73.7</v>
      </c>
      <c r="BH184" s="15"/>
      <c r="BI184" s="183"/>
      <c r="BJ184" s="50"/>
      <c r="BK184" s="15"/>
      <c r="BL184" s="183"/>
      <c r="BM184" s="183"/>
      <c r="BN184" s="183"/>
      <c r="BO184" s="183"/>
      <c r="BP184" s="50"/>
      <c r="BQ184" s="15"/>
      <c r="BR184" s="183"/>
      <c r="BS184" s="50"/>
      <c r="BT184" s="15"/>
      <c r="BU184" s="183"/>
      <c r="BV184" s="50"/>
      <c r="BW184" s="15"/>
      <c r="BX184" s="183"/>
      <c r="BY184" s="50"/>
      <c r="BZ184" s="15"/>
      <c r="CA184" s="183"/>
      <c r="CB184" s="50"/>
      <c r="CC184" s="15"/>
      <c r="CD184" s="183"/>
      <c r="CE184" s="50"/>
      <c r="CF184" s="15"/>
      <c r="CG184" s="14"/>
      <c r="CH184" s="50"/>
      <c r="CI184" s="15"/>
      <c r="CJ184" s="14"/>
      <c r="CK184" s="50"/>
      <c r="CL184" s="15"/>
      <c r="CM184" s="14"/>
      <c r="CN184" s="50"/>
      <c r="CO184" s="15"/>
      <c r="CP184" s="14"/>
      <c r="CQ184" s="50"/>
      <c r="CR184" s="15"/>
      <c r="CS184" s="14"/>
      <c r="CT184" s="50"/>
      <c r="CU184" s="15"/>
      <c r="CV184" s="14"/>
      <c r="CW184" s="50"/>
      <c r="CX184" s="15"/>
      <c r="CY184" s="14"/>
      <c r="CZ184" s="50"/>
      <c r="DA184" s="15"/>
      <c r="DB184" s="14"/>
      <c r="DC184" s="50"/>
      <c r="DD184" s="15"/>
      <c r="DE184" s="14"/>
      <c r="DF184" s="50"/>
      <c r="DG184" s="15"/>
      <c r="DH184" s="14"/>
      <c r="DI184" s="50"/>
      <c r="DJ184" s="15"/>
      <c r="DK184" s="14"/>
      <c r="DL184" s="50"/>
      <c r="DM184" s="15"/>
      <c r="DN184" s="14"/>
      <c r="DO184" s="50"/>
      <c r="DP184" s="15"/>
      <c r="DQ184" s="14"/>
      <c r="DR184" s="50"/>
      <c r="DS184" s="15"/>
      <c r="DT184" s="14"/>
      <c r="DU184" s="50"/>
      <c r="DV184" s="15"/>
      <c r="DW184" s="14"/>
      <c r="DX184" s="50"/>
      <c r="DY184" s="15"/>
      <c r="DZ184" s="14"/>
    </row>
    <row r="185" spans="1:130" s="12" customFormat="1" ht="16.5" customHeight="1" x14ac:dyDescent="0.25">
      <c r="A185" s="60" t="s">
        <v>592</v>
      </c>
      <c r="B185" s="14">
        <f t="shared" si="214"/>
        <v>97.8</v>
      </c>
      <c r="C185" s="14">
        <f t="shared" si="215"/>
        <v>0</v>
      </c>
      <c r="D185" s="15">
        <f t="shared" si="82"/>
        <v>0</v>
      </c>
      <c r="E185" s="50"/>
      <c r="F185" s="50"/>
      <c r="G185" s="50"/>
      <c r="H185" s="50"/>
      <c r="I185" s="50"/>
      <c r="J185" s="50"/>
      <c r="K185" s="50"/>
      <c r="L185" s="50"/>
      <c r="M185" s="50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5"/>
      <c r="Z185" s="183"/>
      <c r="AA185" s="15"/>
      <c r="AB185" s="183"/>
      <c r="AC185" s="14"/>
      <c r="AD185" s="14"/>
      <c r="AE185" s="14"/>
      <c r="AF185" s="183"/>
      <c r="AG185" s="183"/>
      <c r="AH185" s="183"/>
      <c r="AI185" s="183"/>
      <c r="AJ185" s="183"/>
      <c r="AK185" s="183"/>
      <c r="AL185" s="183"/>
      <c r="AM185" s="183"/>
      <c r="AN185" s="15"/>
      <c r="AO185" s="183"/>
      <c r="AP185" s="183"/>
      <c r="AQ185" s="183"/>
      <c r="AR185" s="183"/>
      <c r="AS185" s="183"/>
      <c r="AT185" s="183"/>
      <c r="AU185" s="183"/>
      <c r="AV185" s="183"/>
      <c r="AW185" s="183"/>
      <c r="AX185" s="183"/>
      <c r="AY185" s="183"/>
      <c r="AZ185" s="183"/>
      <c r="BA185" s="183"/>
      <c r="BB185" s="183"/>
      <c r="BC185" s="183"/>
      <c r="BD185" s="183"/>
      <c r="BE185" s="183"/>
      <c r="BF185" s="183"/>
      <c r="BG185" s="50">
        <v>97.8</v>
      </c>
      <c r="BH185" s="15"/>
      <c r="BI185" s="183"/>
      <c r="BJ185" s="50"/>
      <c r="BK185" s="15"/>
      <c r="BL185" s="183"/>
      <c r="BM185" s="183"/>
      <c r="BN185" s="183"/>
      <c r="BO185" s="183"/>
      <c r="BP185" s="50"/>
      <c r="BQ185" s="15"/>
      <c r="BR185" s="183"/>
      <c r="BS185" s="50"/>
      <c r="BT185" s="15"/>
      <c r="BU185" s="183"/>
      <c r="BV185" s="50"/>
      <c r="BW185" s="15"/>
      <c r="BX185" s="183"/>
      <c r="BY185" s="50"/>
      <c r="BZ185" s="15"/>
      <c r="CA185" s="183"/>
      <c r="CB185" s="50"/>
      <c r="CC185" s="15"/>
      <c r="CD185" s="183"/>
      <c r="CE185" s="50"/>
      <c r="CF185" s="15"/>
      <c r="CG185" s="14"/>
      <c r="CH185" s="50"/>
      <c r="CI185" s="15"/>
      <c r="CJ185" s="14"/>
      <c r="CK185" s="50"/>
      <c r="CL185" s="15"/>
      <c r="CM185" s="14"/>
      <c r="CN185" s="50"/>
      <c r="CO185" s="15"/>
      <c r="CP185" s="14"/>
      <c r="CQ185" s="50"/>
      <c r="CR185" s="15"/>
      <c r="CS185" s="14"/>
      <c r="CT185" s="50"/>
      <c r="CU185" s="15"/>
      <c r="CV185" s="14"/>
      <c r="CW185" s="50"/>
      <c r="CX185" s="15"/>
      <c r="CY185" s="14"/>
      <c r="CZ185" s="50"/>
      <c r="DA185" s="15"/>
      <c r="DB185" s="14"/>
      <c r="DC185" s="50"/>
      <c r="DD185" s="15"/>
      <c r="DE185" s="14"/>
      <c r="DF185" s="50"/>
      <c r="DG185" s="15"/>
      <c r="DH185" s="14"/>
      <c r="DI185" s="50"/>
      <c r="DJ185" s="15"/>
      <c r="DK185" s="14"/>
      <c r="DL185" s="50"/>
      <c r="DM185" s="15"/>
      <c r="DN185" s="14"/>
      <c r="DO185" s="50"/>
      <c r="DP185" s="15"/>
      <c r="DQ185" s="14"/>
      <c r="DR185" s="50"/>
      <c r="DS185" s="15"/>
      <c r="DT185" s="14"/>
      <c r="DU185" s="50"/>
      <c r="DV185" s="15"/>
      <c r="DW185" s="14"/>
      <c r="DX185" s="50"/>
      <c r="DY185" s="15"/>
      <c r="DZ185" s="14"/>
    </row>
    <row r="186" spans="1:130" s="12" customFormat="1" ht="16.5" customHeight="1" x14ac:dyDescent="0.25">
      <c r="A186" s="60" t="s">
        <v>430</v>
      </c>
      <c r="B186" s="14">
        <f t="shared" si="214"/>
        <v>97.8</v>
      </c>
      <c r="C186" s="14">
        <f t="shared" si="215"/>
        <v>0</v>
      </c>
      <c r="D186" s="15">
        <f t="shared" si="82"/>
        <v>0</v>
      </c>
      <c r="E186" s="50"/>
      <c r="F186" s="50"/>
      <c r="G186" s="50"/>
      <c r="H186" s="50"/>
      <c r="I186" s="50"/>
      <c r="J186" s="50"/>
      <c r="K186" s="50"/>
      <c r="L186" s="50"/>
      <c r="M186" s="50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5"/>
      <c r="Z186" s="183"/>
      <c r="AA186" s="15"/>
      <c r="AB186" s="183"/>
      <c r="AC186" s="14"/>
      <c r="AD186" s="14"/>
      <c r="AE186" s="14"/>
      <c r="AF186" s="183"/>
      <c r="AG186" s="183"/>
      <c r="AH186" s="183"/>
      <c r="AI186" s="183"/>
      <c r="AJ186" s="183"/>
      <c r="AK186" s="183"/>
      <c r="AL186" s="183"/>
      <c r="AM186" s="183"/>
      <c r="AN186" s="15"/>
      <c r="AO186" s="183"/>
      <c r="AP186" s="183"/>
      <c r="AQ186" s="183"/>
      <c r="AR186" s="183"/>
      <c r="AS186" s="183"/>
      <c r="AT186" s="183"/>
      <c r="AU186" s="183"/>
      <c r="AV186" s="183"/>
      <c r="AW186" s="183"/>
      <c r="AX186" s="183"/>
      <c r="AY186" s="183"/>
      <c r="AZ186" s="183"/>
      <c r="BA186" s="183"/>
      <c r="BB186" s="183"/>
      <c r="BC186" s="183"/>
      <c r="BD186" s="183"/>
      <c r="BE186" s="183"/>
      <c r="BF186" s="183"/>
      <c r="BG186" s="50">
        <v>97.8</v>
      </c>
      <c r="BH186" s="15"/>
      <c r="BI186" s="183"/>
      <c r="BJ186" s="50"/>
      <c r="BK186" s="15"/>
      <c r="BL186" s="183"/>
      <c r="BM186" s="183"/>
      <c r="BN186" s="183"/>
      <c r="BO186" s="183"/>
      <c r="BP186" s="50"/>
      <c r="BQ186" s="15"/>
      <c r="BR186" s="183"/>
      <c r="BS186" s="50"/>
      <c r="BT186" s="15"/>
      <c r="BU186" s="183"/>
      <c r="BV186" s="50"/>
      <c r="BW186" s="15"/>
      <c r="BX186" s="183"/>
      <c r="BY186" s="50"/>
      <c r="BZ186" s="15"/>
      <c r="CA186" s="183"/>
      <c r="CB186" s="50"/>
      <c r="CC186" s="15"/>
      <c r="CD186" s="183"/>
      <c r="CE186" s="50"/>
      <c r="CF186" s="15"/>
      <c r="CG186" s="14"/>
      <c r="CH186" s="50"/>
      <c r="CI186" s="15"/>
      <c r="CJ186" s="14"/>
      <c r="CK186" s="50"/>
      <c r="CL186" s="15"/>
      <c r="CM186" s="14"/>
      <c r="CN186" s="50"/>
      <c r="CO186" s="15"/>
      <c r="CP186" s="14"/>
      <c r="CQ186" s="50"/>
      <c r="CR186" s="15"/>
      <c r="CS186" s="14"/>
      <c r="CT186" s="50"/>
      <c r="CU186" s="15"/>
      <c r="CV186" s="14"/>
      <c r="CW186" s="50"/>
      <c r="CX186" s="15"/>
      <c r="CY186" s="14"/>
      <c r="CZ186" s="50"/>
      <c r="DA186" s="15"/>
      <c r="DB186" s="14"/>
      <c r="DC186" s="50"/>
      <c r="DD186" s="15"/>
      <c r="DE186" s="14"/>
      <c r="DF186" s="50"/>
      <c r="DG186" s="15"/>
      <c r="DH186" s="14"/>
      <c r="DI186" s="50"/>
      <c r="DJ186" s="15"/>
      <c r="DK186" s="14"/>
      <c r="DL186" s="50"/>
      <c r="DM186" s="15"/>
      <c r="DN186" s="14"/>
      <c r="DO186" s="50"/>
      <c r="DP186" s="15"/>
      <c r="DQ186" s="14"/>
      <c r="DR186" s="50"/>
      <c r="DS186" s="15"/>
      <c r="DT186" s="14"/>
      <c r="DU186" s="50"/>
      <c r="DV186" s="15"/>
      <c r="DW186" s="14"/>
      <c r="DX186" s="50"/>
      <c r="DY186" s="15"/>
      <c r="DZ186" s="14"/>
    </row>
    <row r="187" spans="1:130" s="12" customFormat="1" ht="16.5" customHeight="1" x14ac:dyDescent="0.25">
      <c r="A187" s="60" t="s">
        <v>593</v>
      </c>
      <c r="B187" s="14">
        <f t="shared" si="214"/>
        <v>97.8</v>
      </c>
      <c r="C187" s="14">
        <f t="shared" si="215"/>
        <v>0</v>
      </c>
      <c r="D187" s="15">
        <f t="shared" si="82"/>
        <v>0</v>
      </c>
      <c r="E187" s="50"/>
      <c r="F187" s="50"/>
      <c r="G187" s="50"/>
      <c r="H187" s="50"/>
      <c r="I187" s="50"/>
      <c r="J187" s="50"/>
      <c r="K187" s="50"/>
      <c r="L187" s="50"/>
      <c r="M187" s="50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5"/>
      <c r="Z187" s="183"/>
      <c r="AA187" s="15"/>
      <c r="AB187" s="183"/>
      <c r="AC187" s="14"/>
      <c r="AD187" s="14"/>
      <c r="AE187" s="14"/>
      <c r="AF187" s="183"/>
      <c r="AG187" s="183"/>
      <c r="AH187" s="183"/>
      <c r="AI187" s="183"/>
      <c r="AJ187" s="183"/>
      <c r="AK187" s="183"/>
      <c r="AL187" s="183"/>
      <c r="AM187" s="183"/>
      <c r="AN187" s="15"/>
      <c r="AO187" s="183"/>
      <c r="AP187" s="183"/>
      <c r="AQ187" s="183"/>
      <c r="AR187" s="183"/>
      <c r="AS187" s="183"/>
      <c r="AT187" s="183"/>
      <c r="AU187" s="183"/>
      <c r="AV187" s="183"/>
      <c r="AW187" s="183"/>
      <c r="AX187" s="183"/>
      <c r="AY187" s="183"/>
      <c r="AZ187" s="183"/>
      <c r="BA187" s="183"/>
      <c r="BB187" s="183"/>
      <c r="BC187" s="183"/>
      <c r="BD187" s="183"/>
      <c r="BE187" s="183"/>
      <c r="BF187" s="183"/>
      <c r="BG187" s="50">
        <v>97.8</v>
      </c>
      <c r="BH187" s="15"/>
      <c r="BI187" s="183"/>
      <c r="BJ187" s="50"/>
      <c r="BK187" s="15"/>
      <c r="BL187" s="183"/>
      <c r="BM187" s="183"/>
      <c r="BN187" s="183"/>
      <c r="BO187" s="183"/>
      <c r="BP187" s="50"/>
      <c r="BQ187" s="15"/>
      <c r="BR187" s="183"/>
      <c r="BS187" s="50"/>
      <c r="BT187" s="15"/>
      <c r="BU187" s="183"/>
      <c r="BV187" s="50"/>
      <c r="BW187" s="15"/>
      <c r="BX187" s="183"/>
      <c r="BY187" s="50"/>
      <c r="BZ187" s="15"/>
      <c r="CA187" s="183"/>
      <c r="CB187" s="50"/>
      <c r="CC187" s="15"/>
      <c r="CD187" s="183"/>
      <c r="CE187" s="50"/>
      <c r="CF187" s="15"/>
      <c r="CG187" s="14"/>
      <c r="CH187" s="50"/>
      <c r="CI187" s="15"/>
      <c r="CJ187" s="14"/>
      <c r="CK187" s="50"/>
      <c r="CL187" s="15"/>
      <c r="CM187" s="14"/>
      <c r="CN187" s="50"/>
      <c r="CO187" s="15"/>
      <c r="CP187" s="14"/>
      <c r="CQ187" s="50"/>
      <c r="CR187" s="15"/>
      <c r="CS187" s="14"/>
      <c r="CT187" s="50"/>
      <c r="CU187" s="15"/>
      <c r="CV187" s="14"/>
      <c r="CW187" s="50"/>
      <c r="CX187" s="15"/>
      <c r="CY187" s="14"/>
      <c r="CZ187" s="50"/>
      <c r="DA187" s="15"/>
      <c r="DB187" s="14"/>
      <c r="DC187" s="50"/>
      <c r="DD187" s="15"/>
      <c r="DE187" s="14"/>
      <c r="DF187" s="50"/>
      <c r="DG187" s="15"/>
      <c r="DH187" s="14"/>
      <c r="DI187" s="50"/>
      <c r="DJ187" s="15"/>
      <c r="DK187" s="14"/>
      <c r="DL187" s="50"/>
      <c r="DM187" s="15"/>
      <c r="DN187" s="14"/>
      <c r="DO187" s="50"/>
      <c r="DP187" s="15"/>
      <c r="DQ187" s="14"/>
      <c r="DR187" s="50"/>
      <c r="DS187" s="15"/>
      <c r="DT187" s="14"/>
      <c r="DU187" s="50"/>
      <c r="DV187" s="15"/>
      <c r="DW187" s="14"/>
      <c r="DX187" s="50"/>
      <c r="DY187" s="15"/>
      <c r="DZ187" s="14"/>
    </row>
    <row r="188" spans="1:130" s="12" customFormat="1" ht="16.5" customHeight="1" x14ac:dyDescent="0.25">
      <c r="A188" s="60" t="s">
        <v>594</v>
      </c>
      <c r="B188" s="14">
        <f t="shared" si="214"/>
        <v>45</v>
      </c>
      <c r="C188" s="14">
        <f t="shared" si="215"/>
        <v>0</v>
      </c>
      <c r="D188" s="15">
        <f t="shared" si="82"/>
        <v>0</v>
      </c>
      <c r="E188" s="50"/>
      <c r="F188" s="50"/>
      <c r="G188" s="50"/>
      <c r="H188" s="50"/>
      <c r="I188" s="50"/>
      <c r="J188" s="50"/>
      <c r="K188" s="50"/>
      <c r="L188" s="50"/>
      <c r="M188" s="50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5"/>
      <c r="Z188" s="183"/>
      <c r="AA188" s="15"/>
      <c r="AB188" s="183"/>
      <c r="AC188" s="14"/>
      <c r="AD188" s="14"/>
      <c r="AE188" s="14"/>
      <c r="AF188" s="183"/>
      <c r="AG188" s="183"/>
      <c r="AH188" s="183"/>
      <c r="AI188" s="183"/>
      <c r="AJ188" s="183"/>
      <c r="AK188" s="183"/>
      <c r="AL188" s="183"/>
      <c r="AM188" s="183"/>
      <c r="AN188" s="15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50">
        <v>45</v>
      </c>
      <c r="BH188" s="15"/>
      <c r="BI188" s="183"/>
      <c r="BJ188" s="50"/>
      <c r="BK188" s="15"/>
      <c r="BL188" s="183"/>
      <c r="BM188" s="183"/>
      <c r="BN188" s="183"/>
      <c r="BO188" s="183"/>
      <c r="BP188" s="50"/>
      <c r="BQ188" s="15"/>
      <c r="BR188" s="183"/>
      <c r="BS188" s="50"/>
      <c r="BT188" s="15"/>
      <c r="BU188" s="183"/>
      <c r="BV188" s="50"/>
      <c r="BW188" s="15"/>
      <c r="BX188" s="183"/>
      <c r="BY188" s="50"/>
      <c r="BZ188" s="15"/>
      <c r="CA188" s="183"/>
      <c r="CB188" s="50"/>
      <c r="CC188" s="15"/>
      <c r="CD188" s="183"/>
      <c r="CE188" s="50"/>
      <c r="CF188" s="15"/>
      <c r="CG188" s="14"/>
      <c r="CH188" s="50"/>
      <c r="CI188" s="15"/>
      <c r="CJ188" s="14"/>
      <c r="CK188" s="50"/>
      <c r="CL188" s="15"/>
      <c r="CM188" s="14"/>
      <c r="CN188" s="50"/>
      <c r="CO188" s="15"/>
      <c r="CP188" s="14"/>
      <c r="CQ188" s="50"/>
      <c r="CR188" s="15"/>
      <c r="CS188" s="14"/>
      <c r="CT188" s="50"/>
      <c r="CU188" s="15"/>
      <c r="CV188" s="14"/>
      <c r="CW188" s="50"/>
      <c r="CX188" s="15"/>
      <c r="CY188" s="14"/>
      <c r="CZ188" s="50"/>
      <c r="DA188" s="15"/>
      <c r="DB188" s="14"/>
      <c r="DC188" s="50"/>
      <c r="DD188" s="15"/>
      <c r="DE188" s="14"/>
      <c r="DF188" s="50"/>
      <c r="DG188" s="15"/>
      <c r="DH188" s="14"/>
      <c r="DI188" s="50"/>
      <c r="DJ188" s="15"/>
      <c r="DK188" s="14"/>
      <c r="DL188" s="50"/>
      <c r="DM188" s="15"/>
      <c r="DN188" s="14"/>
      <c r="DO188" s="50"/>
      <c r="DP188" s="15"/>
      <c r="DQ188" s="14"/>
      <c r="DR188" s="50"/>
      <c r="DS188" s="15"/>
      <c r="DT188" s="14"/>
      <c r="DU188" s="50"/>
      <c r="DV188" s="15"/>
      <c r="DW188" s="14"/>
      <c r="DX188" s="50"/>
      <c r="DY188" s="15"/>
      <c r="DZ188" s="14"/>
    </row>
    <row r="189" spans="1:130" s="28" customFormat="1" ht="31.5" x14ac:dyDescent="0.25">
      <c r="A189" s="152" t="s">
        <v>406</v>
      </c>
      <c r="B189" s="82">
        <f t="shared" si="214"/>
        <v>16017.599999999999</v>
      </c>
      <c r="C189" s="82">
        <f t="shared" si="215"/>
        <v>14311.3</v>
      </c>
      <c r="D189" s="84">
        <f t="shared" ref="D189" si="237">C189/B189*100</f>
        <v>89.347342922784946</v>
      </c>
      <c r="E189" s="84">
        <f>E190+E191</f>
        <v>0</v>
      </c>
      <c r="F189" s="84">
        <f t="shared" ref="F189:AY189" si="238">F190+F191</f>
        <v>0</v>
      </c>
      <c r="G189" s="84">
        <f t="shared" si="238"/>
        <v>0</v>
      </c>
      <c r="H189" s="84">
        <f t="shared" si="238"/>
        <v>0</v>
      </c>
      <c r="I189" s="84">
        <f t="shared" si="238"/>
        <v>0</v>
      </c>
      <c r="J189" s="84">
        <f t="shared" si="238"/>
        <v>0</v>
      </c>
      <c r="K189" s="84">
        <f t="shared" si="238"/>
        <v>5600</v>
      </c>
      <c r="L189" s="84">
        <f t="shared" si="238"/>
        <v>5600</v>
      </c>
      <c r="M189" s="84">
        <f>L189/K189*100</f>
        <v>100</v>
      </c>
      <c r="N189" s="84">
        <f t="shared" si="238"/>
        <v>0</v>
      </c>
      <c r="O189" s="84">
        <f t="shared" si="238"/>
        <v>0</v>
      </c>
      <c r="P189" s="84">
        <f t="shared" si="238"/>
        <v>0</v>
      </c>
      <c r="Q189" s="84">
        <f t="shared" si="238"/>
        <v>0</v>
      </c>
      <c r="R189" s="84">
        <f t="shared" si="238"/>
        <v>0</v>
      </c>
      <c r="S189" s="84">
        <f t="shared" si="238"/>
        <v>0</v>
      </c>
      <c r="T189" s="84">
        <f t="shared" si="238"/>
        <v>0</v>
      </c>
      <c r="U189" s="84">
        <f t="shared" si="238"/>
        <v>0</v>
      </c>
      <c r="V189" s="84">
        <f t="shared" si="238"/>
        <v>0</v>
      </c>
      <c r="W189" s="84">
        <f t="shared" si="238"/>
        <v>0</v>
      </c>
      <c r="X189" s="84">
        <f t="shared" si="238"/>
        <v>0</v>
      </c>
      <c r="Y189" s="84"/>
      <c r="Z189" s="84">
        <f t="shared" si="238"/>
        <v>605.29999999999995</v>
      </c>
      <c r="AA189" s="84">
        <f t="shared" si="238"/>
        <v>605.29999999999995</v>
      </c>
      <c r="AB189" s="82">
        <f t="shared" si="104"/>
        <v>100</v>
      </c>
      <c r="AC189" s="84">
        <f t="shared" si="238"/>
        <v>0</v>
      </c>
      <c r="AD189" s="84">
        <f t="shared" si="238"/>
        <v>0</v>
      </c>
      <c r="AE189" s="82"/>
      <c r="AF189" s="84">
        <f t="shared" si="238"/>
        <v>0</v>
      </c>
      <c r="AG189" s="84">
        <f t="shared" si="238"/>
        <v>0</v>
      </c>
      <c r="AH189" s="84">
        <f t="shared" si="238"/>
        <v>0</v>
      </c>
      <c r="AI189" s="84">
        <f>SUM(AI190:AI192)</f>
        <v>266</v>
      </c>
      <c r="AJ189" s="84">
        <f t="shared" ref="AJ189:AM189" si="239">SUM(AJ190:AJ192)</f>
        <v>266</v>
      </c>
      <c r="AK189" s="84">
        <f>AJ189/AI189*100</f>
        <v>100</v>
      </c>
      <c r="AL189" s="84">
        <f t="shared" si="239"/>
        <v>1024</v>
      </c>
      <c r="AM189" s="84">
        <f t="shared" si="239"/>
        <v>1024</v>
      </c>
      <c r="AN189" s="84">
        <f>AM189/AL189*100</f>
        <v>100</v>
      </c>
      <c r="AO189" s="84">
        <f t="shared" si="238"/>
        <v>1200</v>
      </c>
      <c r="AP189" s="84">
        <f t="shared" si="238"/>
        <v>698</v>
      </c>
      <c r="AQ189" s="84">
        <f>AP189/AO189*100</f>
        <v>58.166666666666664</v>
      </c>
      <c r="AR189" s="84">
        <f t="shared" si="238"/>
        <v>0</v>
      </c>
      <c r="AS189" s="84">
        <f t="shared" si="238"/>
        <v>0</v>
      </c>
      <c r="AT189" s="84">
        <f t="shared" si="238"/>
        <v>0</v>
      </c>
      <c r="AU189" s="84">
        <f t="shared" si="238"/>
        <v>0</v>
      </c>
      <c r="AV189" s="84">
        <f t="shared" si="238"/>
        <v>0</v>
      </c>
      <c r="AW189" s="84">
        <f t="shared" si="238"/>
        <v>0</v>
      </c>
      <c r="AX189" s="84">
        <f t="shared" si="238"/>
        <v>0</v>
      </c>
      <c r="AY189" s="84">
        <f t="shared" si="238"/>
        <v>0</v>
      </c>
      <c r="AZ189" s="84">
        <f t="shared" ref="AZ189:BF189" si="240">AZ190+AZ191</f>
        <v>0</v>
      </c>
      <c r="BA189" s="84">
        <f t="shared" si="240"/>
        <v>0</v>
      </c>
      <c r="BB189" s="84">
        <f t="shared" si="240"/>
        <v>0</v>
      </c>
      <c r="BC189" s="84">
        <f t="shared" si="240"/>
        <v>0</v>
      </c>
      <c r="BD189" s="84">
        <f t="shared" si="240"/>
        <v>0</v>
      </c>
      <c r="BE189" s="84">
        <f t="shared" si="240"/>
        <v>0</v>
      </c>
      <c r="BF189" s="84">
        <f t="shared" si="240"/>
        <v>0</v>
      </c>
      <c r="BG189" s="84">
        <f>SUM(BG190:BG192)</f>
        <v>1204.3</v>
      </c>
      <c r="BH189" s="84">
        <f>SUM(BH190:BH192)</f>
        <v>0</v>
      </c>
      <c r="BI189" s="82">
        <f t="shared" ref="BI189:BI190" si="241">BH189/BG189*100</f>
        <v>0</v>
      </c>
      <c r="BJ189" s="84"/>
      <c r="BK189" s="84">
        <f>SUM(BK190:BK192)</f>
        <v>0</v>
      </c>
      <c r="BL189" s="82"/>
      <c r="BM189" s="84">
        <f t="shared" ref="BM189:BO189" si="242">BM190+BM191</f>
        <v>0</v>
      </c>
      <c r="BN189" s="84">
        <f t="shared" si="242"/>
        <v>0</v>
      </c>
      <c r="BO189" s="84">
        <f t="shared" si="242"/>
        <v>0</v>
      </c>
      <c r="BP189" s="84">
        <f>SUM(BP190:BP192)</f>
        <v>1290</v>
      </c>
      <c r="BQ189" s="84">
        <f>SUM(BQ190:BQ192)</f>
        <v>1290</v>
      </c>
      <c r="BR189" s="82">
        <f t="shared" ref="BR189:BR190" si="243">BQ189/BP189*100</f>
        <v>100</v>
      </c>
      <c r="BS189" s="84">
        <f>SUM(BS190:BS192)</f>
        <v>0</v>
      </c>
      <c r="BT189" s="84">
        <f>SUM(BT190:BT192)</f>
        <v>0</v>
      </c>
      <c r="BU189" s="82"/>
      <c r="BV189" s="84">
        <f>SUM(BV190:BV192)</f>
        <v>0</v>
      </c>
      <c r="BW189" s="84">
        <f>SUM(BW190:BW192)</f>
        <v>0</v>
      </c>
      <c r="BX189" s="82"/>
      <c r="BY189" s="84">
        <f>SUM(BY190:BY192)</f>
        <v>0</v>
      </c>
      <c r="BZ189" s="84">
        <f>SUM(BZ190:BZ192)</f>
        <v>0</v>
      </c>
      <c r="CA189" s="82"/>
      <c r="CB189" s="84">
        <f>SUM(CB190:CB192)</f>
        <v>4578</v>
      </c>
      <c r="CC189" s="84">
        <f>SUM(CC190:CC192)</f>
        <v>4578</v>
      </c>
      <c r="CD189" s="82">
        <f t="shared" ref="CD189:CD190" si="244">CC189/CB189*100</f>
        <v>100</v>
      </c>
      <c r="CE189" s="84">
        <f>SUM(CE190:CE192)</f>
        <v>250</v>
      </c>
      <c r="CF189" s="84">
        <f>SUM(CF190:CF192)</f>
        <v>250</v>
      </c>
      <c r="CG189" s="82">
        <f t="shared" si="222"/>
        <v>100</v>
      </c>
      <c r="CH189" s="84">
        <f>SUM(CH190:CH192)</f>
        <v>0</v>
      </c>
      <c r="CI189" s="84">
        <f>SUM(CI190:CI192)</f>
        <v>0</v>
      </c>
      <c r="CJ189" s="82"/>
      <c r="CK189" s="84">
        <f>SUM(CK190:CK192)</f>
        <v>0</v>
      </c>
      <c r="CL189" s="84">
        <f>SUM(CL190:CL192)</f>
        <v>0</v>
      </c>
      <c r="CM189" s="82"/>
      <c r="CN189" s="84">
        <f>SUM(CN190:CN192)</f>
        <v>0</v>
      </c>
      <c r="CO189" s="84">
        <f>SUM(CO190:CO192)</f>
        <v>0</v>
      </c>
      <c r="CP189" s="82"/>
      <c r="CQ189" s="84">
        <f>SUM(CQ190:CQ192)</f>
        <v>0</v>
      </c>
      <c r="CR189" s="84">
        <f>SUM(CR190:CR192)</f>
        <v>0</v>
      </c>
      <c r="CS189" s="82"/>
      <c r="CT189" s="84">
        <f>SUM(CT190:CT192)</f>
        <v>0</v>
      </c>
      <c r="CU189" s="84">
        <f>SUM(CU190:CU192)</f>
        <v>0</v>
      </c>
      <c r="CV189" s="82"/>
      <c r="CW189" s="84">
        <f>SUM(CW190:CW192)</f>
        <v>0</v>
      </c>
      <c r="CX189" s="84">
        <f>SUM(CX190:CX192)</f>
        <v>0</v>
      </c>
      <c r="CY189" s="82"/>
      <c r="CZ189" s="84">
        <f>SUM(CZ190:CZ192)</f>
        <v>0</v>
      </c>
      <c r="DA189" s="84">
        <f>SUM(DA190:DA192)</f>
        <v>0</v>
      </c>
      <c r="DB189" s="82"/>
      <c r="DC189" s="84">
        <f>SUM(DC190:DC192)</f>
        <v>0</v>
      </c>
      <c r="DD189" s="84">
        <f>SUM(DD190:DD192)</f>
        <v>0</v>
      </c>
      <c r="DE189" s="82"/>
      <c r="DF189" s="84">
        <f>SUM(DF190:DF192)</f>
        <v>0</v>
      </c>
      <c r="DG189" s="84">
        <f>SUM(DG190:DG192)</f>
        <v>0</v>
      </c>
      <c r="DH189" s="82"/>
      <c r="DI189" s="84">
        <f>SUM(DI190:DI192)</f>
        <v>0</v>
      </c>
      <c r="DJ189" s="84">
        <f>SUM(DJ190:DJ192)</f>
        <v>0</v>
      </c>
      <c r="DK189" s="82"/>
      <c r="DL189" s="84">
        <f>SUM(DL190:DL192)</f>
        <v>0</v>
      </c>
      <c r="DM189" s="84">
        <f>SUM(DM190:DM192)</f>
        <v>0</v>
      </c>
      <c r="DN189" s="82"/>
      <c r="DO189" s="84">
        <f>SUM(DO190:DO192)</f>
        <v>0</v>
      </c>
      <c r="DP189" s="84">
        <f>SUM(DP190:DP192)</f>
        <v>0</v>
      </c>
      <c r="DQ189" s="82"/>
      <c r="DR189" s="84">
        <f>SUM(DR190:DR192)</f>
        <v>0</v>
      </c>
      <c r="DS189" s="84">
        <f>SUM(DS190:DS192)</f>
        <v>0</v>
      </c>
      <c r="DT189" s="82"/>
      <c r="DU189" s="84">
        <f>SUM(DU190:DU192)</f>
        <v>0</v>
      </c>
      <c r="DV189" s="84">
        <f>SUM(DV190:DV192)</f>
        <v>0</v>
      </c>
      <c r="DW189" s="82"/>
      <c r="DX189" s="84">
        <f>SUM(DX190:DX192)</f>
        <v>0</v>
      </c>
      <c r="DY189" s="84">
        <f>SUM(DY190:DY192)</f>
        <v>0</v>
      </c>
      <c r="DZ189" s="82"/>
    </row>
    <row r="190" spans="1:130" s="12" customFormat="1" ht="31.5" x14ac:dyDescent="0.25">
      <c r="A190" s="60" t="s">
        <v>379</v>
      </c>
      <c r="B190" s="14">
        <f t="shared" si="214"/>
        <v>15826.099999999999</v>
      </c>
      <c r="C190" s="14">
        <f t="shared" si="215"/>
        <v>14311.3</v>
      </c>
      <c r="D190" s="15">
        <f t="shared" si="82"/>
        <v>90.428469427085645</v>
      </c>
      <c r="E190" s="15"/>
      <c r="F190" s="15"/>
      <c r="G190" s="15"/>
      <c r="H190" s="15"/>
      <c r="I190" s="15"/>
      <c r="J190" s="15"/>
      <c r="K190" s="15">
        <v>5600</v>
      </c>
      <c r="L190" s="15">
        <v>5600</v>
      </c>
      <c r="M190" s="15">
        <f>L190/K190*100</f>
        <v>100</v>
      </c>
      <c r="N190" s="15"/>
      <c r="O190" s="15"/>
      <c r="P190" s="15"/>
      <c r="Q190" s="15"/>
      <c r="R190" s="15"/>
      <c r="S190" s="15"/>
      <c r="T190" s="15"/>
      <c r="U190" s="15"/>
      <c r="V190" s="14"/>
      <c r="W190" s="15"/>
      <c r="X190" s="15"/>
      <c r="Y190" s="15"/>
      <c r="Z190" s="15">
        <v>605.29999999999995</v>
      </c>
      <c r="AA190" s="15">
        <v>605.29999999999995</v>
      </c>
      <c r="AB190" s="14">
        <f t="shared" si="104"/>
        <v>100</v>
      </c>
      <c r="AC190" s="15"/>
      <c r="AD190" s="15"/>
      <c r="AE190" s="14"/>
      <c r="AF190" s="15"/>
      <c r="AG190" s="15"/>
      <c r="AH190" s="14"/>
      <c r="AI190" s="15">
        <v>266</v>
      </c>
      <c r="AJ190" s="15">
        <v>266</v>
      </c>
      <c r="AK190" s="15">
        <f>AJ190/AI190*100</f>
        <v>100</v>
      </c>
      <c r="AL190" s="14">
        <v>1024</v>
      </c>
      <c r="AM190" s="14">
        <v>1024</v>
      </c>
      <c r="AN190" s="15">
        <f>AM190/AL190*100</f>
        <v>100</v>
      </c>
      <c r="AO190" s="15">
        <v>1200</v>
      </c>
      <c r="AP190" s="15">
        <v>698</v>
      </c>
      <c r="AQ190" s="15">
        <f t="shared" ref="AQ190" si="245">AP190/AO190*100</f>
        <v>58.166666666666664</v>
      </c>
      <c r="AR190" s="15"/>
      <c r="AS190" s="15"/>
      <c r="AT190" s="14"/>
      <c r="AU190" s="15"/>
      <c r="AV190" s="15"/>
      <c r="AW190" s="14"/>
      <c r="AX190" s="15"/>
      <c r="AY190" s="15"/>
      <c r="AZ190" s="14"/>
      <c r="BA190" s="15"/>
      <c r="BB190" s="15"/>
      <c r="BC190" s="14"/>
      <c r="BD190" s="15"/>
      <c r="BE190" s="15"/>
      <c r="BF190" s="14"/>
      <c r="BG190" s="50">
        <v>1012.8</v>
      </c>
      <c r="BH190" s="15"/>
      <c r="BI190" s="14">
        <f t="shared" si="241"/>
        <v>0</v>
      </c>
      <c r="BJ190" s="50"/>
      <c r="BK190" s="15"/>
      <c r="BL190" s="14"/>
      <c r="BM190" s="15"/>
      <c r="BN190" s="15"/>
      <c r="BO190" s="14"/>
      <c r="BP190" s="15">
        <v>1290</v>
      </c>
      <c r="BQ190" s="15">
        <v>1290</v>
      </c>
      <c r="BR190" s="14">
        <f t="shared" si="243"/>
        <v>100</v>
      </c>
      <c r="BS190" s="15"/>
      <c r="BT190" s="15"/>
      <c r="BU190" s="14"/>
      <c r="BV190" s="15"/>
      <c r="BW190" s="15"/>
      <c r="BX190" s="14"/>
      <c r="BY190" s="15"/>
      <c r="BZ190" s="15"/>
      <c r="CA190" s="14"/>
      <c r="CB190" s="14">
        <v>4578</v>
      </c>
      <c r="CC190" s="14">
        <v>4578</v>
      </c>
      <c r="CD190" s="14">
        <f t="shared" si="244"/>
        <v>100</v>
      </c>
      <c r="CE190" s="50">
        <v>250</v>
      </c>
      <c r="CF190" s="50">
        <v>250</v>
      </c>
      <c r="CG190" s="14">
        <f t="shared" si="222"/>
        <v>100</v>
      </c>
      <c r="CH190" s="50"/>
      <c r="CI190" s="50"/>
      <c r="CJ190" s="14"/>
      <c r="CK190" s="50"/>
      <c r="CL190" s="50"/>
      <c r="CM190" s="14"/>
      <c r="CN190" s="50"/>
      <c r="CO190" s="50"/>
      <c r="CP190" s="14"/>
      <c r="CQ190" s="50"/>
      <c r="CR190" s="50"/>
      <c r="CS190" s="14"/>
      <c r="CT190" s="50"/>
      <c r="CU190" s="50"/>
      <c r="CV190" s="14"/>
      <c r="CW190" s="50"/>
      <c r="CX190" s="50"/>
      <c r="CY190" s="14"/>
      <c r="CZ190" s="50"/>
      <c r="DA190" s="50"/>
      <c r="DB190" s="14"/>
      <c r="DC190" s="50"/>
      <c r="DD190" s="50"/>
      <c r="DE190" s="14"/>
      <c r="DF190" s="50"/>
      <c r="DG190" s="50"/>
      <c r="DH190" s="14"/>
      <c r="DI190" s="50"/>
      <c r="DJ190" s="50"/>
      <c r="DK190" s="14"/>
      <c r="DL190" s="50"/>
      <c r="DM190" s="50"/>
      <c r="DN190" s="14"/>
      <c r="DO190" s="50"/>
      <c r="DP190" s="50"/>
      <c r="DQ190" s="14"/>
      <c r="DR190" s="50"/>
      <c r="DS190" s="50"/>
      <c r="DT190" s="14"/>
      <c r="DU190" s="50"/>
      <c r="DV190" s="50"/>
      <c r="DW190" s="14"/>
      <c r="DX190" s="50"/>
      <c r="DY190" s="50"/>
      <c r="DZ190" s="14"/>
    </row>
    <row r="191" spans="1:130" s="12" customFormat="1" ht="15.75" x14ac:dyDescent="0.25">
      <c r="A191" s="60" t="s">
        <v>405</v>
      </c>
      <c r="B191" s="14">
        <f t="shared" si="214"/>
        <v>81.3</v>
      </c>
      <c r="C191" s="14">
        <f t="shared" si="215"/>
        <v>0</v>
      </c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5"/>
      <c r="Z191" s="183"/>
      <c r="AA191" s="15"/>
      <c r="AB191" s="183"/>
      <c r="AC191" s="183"/>
      <c r="AD191" s="183"/>
      <c r="AE191" s="14"/>
      <c r="AF191" s="183"/>
      <c r="AG191" s="183"/>
      <c r="AH191" s="183"/>
      <c r="AI191" s="183"/>
      <c r="AJ191" s="183"/>
      <c r="AK191" s="15"/>
      <c r="AL191" s="183"/>
      <c r="AM191" s="183"/>
      <c r="AN191" s="15"/>
      <c r="AO191" s="183"/>
      <c r="AP191" s="183"/>
      <c r="AQ191" s="84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50">
        <v>81.3</v>
      </c>
      <c r="BH191" s="15"/>
      <c r="BI191" s="183"/>
      <c r="BJ191" s="50"/>
      <c r="BK191" s="15"/>
      <c r="BL191" s="183"/>
      <c r="BM191" s="183"/>
      <c r="BN191" s="183"/>
      <c r="BO191" s="183"/>
      <c r="BP191" s="50"/>
      <c r="BQ191" s="15"/>
      <c r="BR191" s="183"/>
      <c r="BS191" s="50"/>
      <c r="BT191" s="15"/>
      <c r="BU191" s="183"/>
      <c r="BV191" s="50"/>
      <c r="BW191" s="15"/>
      <c r="BX191" s="183"/>
      <c r="BY191" s="50"/>
      <c r="BZ191" s="15"/>
      <c r="CA191" s="183"/>
      <c r="CB191" s="50"/>
      <c r="CC191" s="15"/>
      <c r="CD191" s="183"/>
      <c r="CE191" s="50"/>
      <c r="CF191" s="15"/>
      <c r="CG191" s="14"/>
      <c r="CH191" s="50"/>
      <c r="CI191" s="15"/>
      <c r="CJ191" s="14"/>
      <c r="CK191" s="50"/>
      <c r="CL191" s="15"/>
      <c r="CM191" s="14"/>
      <c r="CN191" s="50"/>
      <c r="CO191" s="15"/>
      <c r="CP191" s="14"/>
      <c r="CQ191" s="50"/>
      <c r="CR191" s="15"/>
      <c r="CS191" s="14"/>
      <c r="CT191" s="50"/>
      <c r="CU191" s="15"/>
      <c r="CV191" s="14"/>
      <c r="CW191" s="50"/>
      <c r="CX191" s="15"/>
      <c r="CY191" s="14"/>
      <c r="CZ191" s="50"/>
      <c r="DA191" s="15"/>
      <c r="DB191" s="14"/>
      <c r="DC191" s="50"/>
      <c r="DD191" s="15"/>
      <c r="DE191" s="14"/>
      <c r="DF191" s="50"/>
      <c r="DG191" s="15"/>
      <c r="DH191" s="14"/>
      <c r="DI191" s="50"/>
      <c r="DJ191" s="15"/>
      <c r="DK191" s="14"/>
      <c r="DL191" s="50"/>
      <c r="DM191" s="15"/>
      <c r="DN191" s="14"/>
      <c r="DO191" s="50"/>
      <c r="DP191" s="15"/>
      <c r="DQ191" s="14"/>
      <c r="DR191" s="50"/>
      <c r="DS191" s="15"/>
      <c r="DT191" s="14"/>
      <c r="DU191" s="50"/>
      <c r="DV191" s="15"/>
      <c r="DW191" s="14"/>
      <c r="DX191" s="50"/>
      <c r="DY191" s="15"/>
      <c r="DZ191" s="14"/>
    </row>
    <row r="192" spans="1:130" s="12" customFormat="1" ht="15.75" x14ac:dyDescent="0.25">
      <c r="A192" s="60" t="s">
        <v>595</v>
      </c>
      <c r="B192" s="14">
        <f t="shared" si="214"/>
        <v>110.2</v>
      </c>
      <c r="C192" s="14">
        <f t="shared" si="215"/>
        <v>0</v>
      </c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5"/>
      <c r="Z192" s="183"/>
      <c r="AA192" s="15"/>
      <c r="AB192" s="183"/>
      <c r="AC192" s="183"/>
      <c r="AD192" s="183"/>
      <c r="AE192" s="14"/>
      <c r="AF192" s="183"/>
      <c r="AG192" s="183"/>
      <c r="AH192" s="183"/>
      <c r="AI192" s="183"/>
      <c r="AJ192" s="183"/>
      <c r="AK192" s="15"/>
      <c r="AL192" s="183"/>
      <c r="AM192" s="183"/>
      <c r="AN192" s="15"/>
      <c r="AO192" s="183"/>
      <c r="AP192" s="183"/>
      <c r="AQ192" s="183"/>
      <c r="AR192" s="183"/>
      <c r="AS192" s="183"/>
      <c r="AT192" s="183"/>
      <c r="AU192" s="183"/>
      <c r="AV192" s="183"/>
      <c r="AW192" s="183"/>
      <c r="AX192" s="183"/>
      <c r="AY192" s="183"/>
      <c r="AZ192" s="183"/>
      <c r="BA192" s="183"/>
      <c r="BB192" s="183"/>
      <c r="BC192" s="183"/>
      <c r="BD192" s="183"/>
      <c r="BE192" s="183"/>
      <c r="BF192" s="183"/>
      <c r="BG192" s="50">
        <v>110.2</v>
      </c>
      <c r="BH192" s="15"/>
      <c r="BI192" s="183"/>
      <c r="BJ192" s="50"/>
      <c r="BK192" s="15"/>
      <c r="BL192" s="183"/>
      <c r="BM192" s="183"/>
      <c r="BN192" s="183"/>
      <c r="BO192" s="183"/>
      <c r="BP192" s="50"/>
      <c r="BQ192" s="15"/>
      <c r="BR192" s="183"/>
      <c r="BS192" s="50"/>
      <c r="BT192" s="15"/>
      <c r="BU192" s="183"/>
      <c r="BV192" s="50"/>
      <c r="BW192" s="15"/>
      <c r="BX192" s="183"/>
      <c r="BY192" s="50"/>
      <c r="BZ192" s="15"/>
      <c r="CA192" s="183"/>
      <c r="CB192" s="50"/>
      <c r="CC192" s="15"/>
      <c r="CD192" s="183"/>
      <c r="CE192" s="50"/>
      <c r="CF192" s="15"/>
      <c r="CG192" s="14"/>
      <c r="CH192" s="50"/>
      <c r="CI192" s="15"/>
      <c r="CJ192" s="14"/>
      <c r="CK192" s="50"/>
      <c r="CL192" s="15"/>
      <c r="CM192" s="14"/>
      <c r="CN192" s="50"/>
      <c r="CO192" s="15"/>
      <c r="CP192" s="14"/>
      <c r="CQ192" s="50"/>
      <c r="CR192" s="15"/>
      <c r="CS192" s="14"/>
      <c r="CT192" s="50"/>
      <c r="CU192" s="15"/>
      <c r="CV192" s="14"/>
      <c r="CW192" s="50"/>
      <c r="CX192" s="15"/>
      <c r="CY192" s="14"/>
      <c r="CZ192" s="50"/>
      <c r="DA192" s="15"/>
      <c r="DB192" s="14"/>
      <c r="DC192" s="50"/>
      <c r="DD192" s="15"/>
      <c r="DE192" s="14"/>
      <c r="DF192" s="50"/>
      <c r="DG192" s="15"/>
      <c r="DH192" s="14"/>
      <c r="DI192" s="50"/>
      <c r="DJ192" s="15"/>
      <c r="DK192" s="14"/>
      <c r="DL192" s="50"/>
      <c r="DM192" s="15"/>
      <c r="DN192" s="14"/>
      <c r="DO192" s="50"/>
      <c r="DP192" s="15"/>
      <c r="DQ192" s="14"/>
      <c r="DR192" s="50"/>
      <c r="DS192" s="15"/>
      <c r="DT192" s="14"/>
      <c r="DU192" s="50"/>
      <c r="DV192" s="15"/>
      <c r="DW192" s="14"/>
      <c r="DX192" s="50"/>
      <c r="DY192" s="15"/>
      <c r="DZ192" s="14"/>
    </row>
    <row r="193" spans="1:130" s="28" customFormat="1" ht="31.5" x14ac:dyDescent="0.25">
      <c r="A193" s="152" t="s">
        <v>408</v>
      </c>
      <c r="B193" s="82">
        <f t="shared" si="214"/>
        <v>10050.599999999999</v>
      </c>
      <c r="C193" s="82">
        <f t="shared" si="215"/>
        <v>2927.4</v>
      </c>
      <c r="D193" s="84">
        <f t="shared" ref="D193" si="246">C193/B193*100</f>
        <v>29.126619306310076</v>
      </c>
      <c r="E193" s="84">
        <f>E194+E195</f>
        <v>0</v>
      </c>
      <c r="F193" s="84">
        <f t="shared" ref="F193:AY193" si="247">F194+F195</f>
        <v>0</v>
      </c>
      <c r="G193" s="84">
        <f t="shared" si="247"/>
        <v>0</v>
      </c>
      <c r="H193" s="84">
        <f t="shared" si="247"/>
        <v>0</v>
      </c>
      <c r="I193" s="84">
        <f t="shared" si="247"/>
        <v>0</v>
      </c>
      <c r="J193" s="84">
        <f t="shared" si="247"/>
        <v>0</v>
      </c>
      <c r="K193" s="84">
        <f t="shared" si="247"/>
        <v>3890</v>
      </c>
      <c r="L193" s="84">
        <f t="shared" si="247"/>
        <v>0</v>
      </c>
      <c r="M193" s="84">
        <f t="shared" si="247"/>
        <v>0</v>
      </c>
      <c r="N193" s="84">
        <f t="shared" si="247"/>
        <v>0</v>
      </c>
      <c r="O193" s="84">
        <f t="shared" si="247"/>
        <v>0</v>
      </c>
      <c r="P193" s="84">
        <f t="shared" si="247"/>
        <v>0</v>
      </c>
      <c r="Q193" s="84">
        <f t="shared" si="247"/>
        <v>0</v>
      </c>
      <c r="R193" s="84">
        <f t="shared" si="247"/>
        <v>0</v>
      </c>
      <c r="S193" s="84">
        <f t="shared" si="247"/>
        <v>0</v>
      </c>
      <c r="T193" s="84">
        <f t="shared" si="247"/>
        <v>0</v>
      </c>
      <c r="U193" s="84">
        <f t="shared" si="247"/>
        <v>0</v>
      </c>
      <c r="V193" s="84">
        <f t="shared" si="247"/>
        <v>0</v>
      </c>
      <c r="W193" s="84">
        <f t="shared" si="247"/>
        <v>0</v>
      </c>
      <c r="X193" s="84">
        <f t="shared" si="247"/>
        <v>0</v>
      </c>
      <c r="Y193" s="84"/>
      <c r="Z193" s="84">
        <f t="shared" si="247"/>
        <v>413.4</v>
      </c>
      <c r="AA193" s="84">
        <f t="shared" si="247"/>
        <v>413.4</v>
      </c>
      <c r="AB193" s="84">
        <f t="shared" si="247"/>
        <v>100</v>
      </c>
      <c r="AC193" s="84">
        <f t="shared" si="247"/>
        <v>0</v>
      </c>
      <c r="AD193" s="84">
        <f t="shared" si="247"/>
        <v>0</v>
      </c>
      <c r="AE193" s="84"/>
      <c r="AF193" s="84">
        <f t="shared" si="247"/>
        <v>0</v>
      </c>
      <c r="AG193" s="84">
        <f t="shared" si="247"/>
        <v>0</v>
      </c>
      <c r="AH193" s="84">
        <f t="shared" si="247"/>
        <v>0</v>
      </c>
      <c r="AI193" s="84">
        <f>SUM(AI194:AI204)</f>
        <v>437</v>
      </c>
      <c r="AJ193" s="84">
        <f t="shared" ref="AJ193:AM193" si="248">SUM(AJ194:AJ204)</f>
        <v>437</v>
      </c>
      <c r="AK193" s="84">
        <f t="shared" ref="AK193:AK220" si="249">AJ193/AI193*100</f>
        <v>100</v>
      </c>
      <c r="AL193" s="84">
        <f t="shared" si="248"/>
        <v>1927</v>
      </c>
      <c r="AM193" s="84">
        <f t="shared" si="248"/>
        <v>1927</v>
      </c>
      <c r="AN193" s="84">
        <f t="shared" ref="AN193:AN220" si="250">AM193/AL193*100</f>
        <v>100</v>
      </c>
      <c r="AO193" s="84">
        <f t="shared" si="247"/>
        <v>1200</v>
      </c>
      <c r="AP193" s="84">
        <f t="shared" si="247"/>
        <v>0</v>
      </c>
      <c r="AQ193" s="84">
        <f t="shared" si="247"/>
        <v>0</v>
      </c>
      <c r="AR193" s="84">
        <f t="shared" si="247"/>
        <v>0</v>
      </c>
      <c r="AS193" s="84">
        <f t="shared" si="247"/>
        <v>0</v>
      </c>
      <c r="AT193" s="84">
        <f t="shared" si="247"/>
        <v>0</v>
      </c>
      <c r="AU193" s="84">
        <f t="shared" si="247"/>
        <v>0</v>
      </c>
      <c r="AV193" s="84">
        <f t="shared" si="247"/>
        <v>0</v>
      </c>
      <c r="AW193" s="84">
        <f t="shared" si="247"/>
        <v>0</v>
      </c>
      <c r="AX193" s="84">
        <f t="shared" si="247"/>
        <v>0</v>
      </c>
      <c r="AY193" s="84">
        <f t="shared" si="247"/>
        <v>0</v>
      </c>
      <c r="AZ193" s="84">
        <f t="shared" ref="AZ193:BI193" si="251">AZ194+AZ195</f>
        <v>0</v>
      </c>
      <c r="BA193" s="84">
        <f t="shared" si="251"/>
        <v>0</v>
      </c>
      <c r="BB193" s="84">
        <f t="shared" si="251"/>
        <v>0</v>
      </c>
      <c r="BC193" s="84">
        <f t="shared" si="251"/>
        <v>0</v>
      </c>
      <c r="BD193" s="84">
        <f t="shared" si="251"/>
        <v>0</v>
      </c>
      <c r="BE193" s="84">
        <f t="shared" si="251"/>
        <v>0</v>
      </c>
      <c r="BF193" s="84">
        <f t="shared" si="251"/>
        <v>0</v>
      </c>
      <c r="BG193" s="84">
        <f>SUM(BG194:BG204)</f>
        <v>2033.1999999999998</v>
      </c>
      <c r="BH193" s="84">
        <f>SUM(BH194:BH204)</f>
        <v>0</v>
      </c>
      <c r="BI193" s="84">
        <f t="shared" si="251"/>
        <v>0</v>
      </c>
      <c r="BJ193" s="84"/>
      <c r="BK193" s="84">
        <f>SUM(BK194:BK204)</f>
        <v>0</v>
      </c>
      <c r="BL193" s="84"/>
      <c r="BM193" s="84">
        <f t="shared" ref="BM193:BO193" si="252">BM194+BM195</f>
        <v>0</v>
      </c>
      <c r="BN193" s="84">
        <f t="shared" si="252"/>
        <v>0</v>
      </c>
      <c r="BO193" s="84">
        <f t="shared" si="252"/>
        <v>0</v>
      </c>
      <c r="BP193" s="84">
        <f>SUM(BP194:BP204)</f>
        <v>0</v>
      </c>
      <c r="BQ193" s="84">
        <f>SUM(BQ194:BQ204)</f>
        <v>0</v>
      </c>
      <c r="BR193" s="84"/>
      <c r="BS193" s="84">
        <f>SUM(BS194:BS204)</f>
        <v>0</v>
      </c>
      <c r="BT193" s="84">
        <f>SUM(BT194:BT204)</f>
        <v>0</v>
      </c>
      <c r="BU193" s="84"/>
      <c r="BV193" s="84">
        <f>SUM(BV194:BV204)</f>
        <v>0</v>
      </c>
      <c r="BW193" s="84">
        <f>SUM(BW194:BW204)</f>
        <v>0</v>
      </c>
      <c r="BX193" s="84"/>
      <c r="BY193" s="84">
        <f>SUM(BY194:BY204)</f>
        <v>0</v>
      </c>
      <c r="BZ193" s="84">
        <f>SUM(BZ194:BZ204)</f>
        <v>0</v>
      </c>
      <c r="CA193" s="84"/>
      <c r="CB193" s="84">
        <f>SUM(CB194:CB204)</f>
        <v>0</v>
      </c>
      <c r="CC193" s="84">
        <f>SUM(CC194:CC204)</f>
        <v>0</v>
      </c>
      <c r="CD193" s="84"/>
      <c r="CE193" s="84">
        <f>SUM(CE194:CE204)</f>
        <v>150</v>
      </c>
      <c r="CF193" s="84">
        <f>SUM(CF194:CF204)</f>
        <v>150</v>
      </c>
      <c r="CG193" s="82">
        <f t="shared" si="222"/>
        <v>100</v>
      </c>
      <c r="CH193" s="84">
        <f>SUM(CH194:CH204)</f>
        <v>0</v>
      </c>
      <c r="CI193" s="84">
        <f>SUM(CI194:CI204)</f>
        <v>0</v>
      </c>
      <c r="CJ193" s="82"/>
      <c r="CK193" s="84">
        <f>SUM(CK194:CK204)</f>
        <v>0</v>
      </c>
      <c r="CL193" s="84">
        <f>SUM(CL194:CL204)</f>
        <v>0</v>
      </c>
      <c r="CM193" s="82"/>
      <c r="CN193" s="84">
        <f>SUM(CN194:CN204)</f>
        <v>0</v>
      </c>
      <c r="CO193" s="84">
        <f>SUM(CO194:CO204)</f>
        <v>0</v>
      </c>
      <c r="CP193" s="82"/>
      <c r="CQ193" s="84">
        <f>SUM(CQ194:CQ204)</f>
        <v>0</v>
      </c>
      <c r="CR193" s="84">
        <f>SUM(CR194:CR204)</f>
        <v>0</v>
      </c>
      <c r="CS193" s="82"/>
      <c r="CT193" s="84">
        <f>SUM(CT194:CT204)</f>
        <v>0</v>
      </c>
      <c r="CU193" s="84">
        <f>SUM(CU194:CU204)</f>
        <v>0</v>
      </c>
      <c r="CV193" s="82"/>
      <c r="CW193" s="84">
        <f>SUM(CW194:CW204)</f>
        <v>0</v>
      </c>
      <c r="CX193" s="84">
        <f>SUM(CX194:CX204)</f>
        <v>0</v>
      </c>
      <c r="CY193" s="82"/>
      <c r="CZ193" s="84">
        <f>SUM(CZ194:CZ204)</f>
        <v>0</v>
      </c>
      <c r="DA193" s="84">
        <f>SUM(DA194:DA204)</f>
        <v>0</v>
      </c>
      <c r="DB193" s="82"/>
      <c r="DC193" s="84">
        <f>SUM(DC194:DC204)</f>
        <v>0</v>
      </c>
      <c r="DD193" s="84">
        <f>SUM(DD194:DD204)</f>
        <v>0</v>
      </c>
      <c r="DE193" s="82"/>
      <c r="DF193" s="84">
        <f>SUM(DF194:DF204)</f>
        <v>0</v>
      </c>
      <c r="DG193" s="84">
        <f>SUM(DG194:DG204)</f>
        <v>0</v>
      </c>
      <c r="DH193" s="82"/>
      <c r="DI193" s="84">
        <f>SUM(DI194:DI204)</f>
        <v>0</v>
      </c>
      <c r="DJ193" s="84">
        <f>SUM(DJ194:DJ204)</f>
        <v>0</v>
      </c>
      <c r="DK193" s="82"/>
      <c r="DL193" s="84">
        <f>SUM(DL194:DL204)</f>
        <v>0</v>
      </c>
      <c r="DM193" s="84">
        <f>SUM(DM194:DM204)</f>
        <v>0</v>
      </c>
      <c r="DN193" s="82"/>
      <c r="DO193" s="84">
        <f>SUM(DO194:DO204)</f>
        <v>0</v>
      </c>
      <c r="DP193" s="84">
        <f>SUM(DP194:DP204)</f>
        <v>0</v>
      </c>
      <c r="DQ193" s="82"/>
      <c r="DR193" s="84">
        <f>SUM(DR194:DR204)</f>
        <v>0</v>
      </c>
      <c r="DS193" s="84">
        <f>SUM(DS194:DS204)</f>
        <v>0</v>
      </c>
      <c r="DT193" s="82"/>
      <c r="DU193" s="84">
        <f>SUM(DU194:DU204)</f>
        <v>0</v>
      </c>
      <c r="DV193" s="84">
        <f>SUM(DV194:DV204)</f>
        <v>0</v>
      </c>
      <c r="DW193" s="82"/>
      <c r="DX193" s="84">
        <f>SUM(DX194:DX204)</f>
        <v>0</v>
      </c>
      <c r="DY193" s="84">
        <f>SUM(DY194:DY204)</f>
        <v>0</v>
      </c>
      <c r="DZ193" s="82"/>
    </row>
    <row r="194" spans="1:130" s="12" customFormat="1" ht="31.5" x14ac:dyDescent="0.25">
      <c r="A194" s="60" t="s">
        <v>380</v>
      </c>
      <c r="B194" s="14">
        <f t="shared" si="214"/>
        <v>9101</v>
      </c>
      <c r="C194" s="14">
        <f t="shared" si="215"/>
        <v>2927.4</v>
      </c>
      <c r="D194" s="15">
        <f t="shared" si="82"/>
        <v>32.165696077354141</v>
      </c>
      <c r="E194" s="15"/>
      <c r="F194" s="15"/>
      <c r="G194" s="15"/>
      <c r="H194" s="15"/>
      <c r="I194" s="15"/>
      <c r="J194" s="15"/>
      <c r="K194" s="15">
        <v>3890</v>
      </c>
      <c r="L194" s="15"/>
      <c r="M194" s="15">
        <f t="shared" si="141"/>
        <v>0</v>
      </c>
      <c r="N194" s="15"/>
      <c r="O194" s="15"/>
      <c r="P194" s="15"/>
      <c r="Q194" s="15"/>
      <c r="R194" s="15"/>
      <c r="S194" s="15"/>
      <c r="T194" s="15"/>
      <c r="U194" s="15"/>
      <c r="V194" s="14"/>
      <c r="W194" s="15"/>
      <c r="X194" s="15"/>
      <c r="Y194" s="15"/>
      <c r="Z194" s="15">
        <v>413.4</v>
      </c>
      <c r="AA194" s="15">
        <v>413.4</v>
      </c>
      <c r="AB194" s="14">
        <f t="shared" si="104"/>
        <v>100</v>
      </c>
      <c r="AC194" s="15"/>
      <c r="AD194" s="15"/>
      <c r="AE194" s="14"/>
      <c r="AF194" s="15"/>
      <c r="AG194" s="15"/>
      <c r="AH194" s="14"/>
      <c r="AI194" s="50">
        <v>437</v>
      </c>
      <c r="AJ194" s="50">
        <v>437</v>
      </c>
      <c r="AK194" s="15">
        <f t="shared" si="249"/>
        <v>100</v>
      </c>
      <c r="AL194" s="50">
        <v>1927</v>
      </c>
      <c r="AM194" s="50">
        <v>1927</v>
      </c>
      <c r="AN194" s="15">
        <f t="shared" si="250"/>
        <v>100</v>
      </c>
      <c r="AO194" s="15">
        <v>1200</v>
      </c>
      <c r="AP194" s="15"/>
      <c r="AQ194" s="14"/>
      <c r="AR194" s="15"/>
      <c r="AS194" s="15"/>
      <c r="AT194" s="14"/>
      <c r="AU194" s="15"/>
      <c r="AV194" s="15"/>
      <c r="AW194" s="14"/>
      <c r="AX194" s="15"/>
      <c r="AY194" s="15"/>
      <c r="AZ194" s="14"/>
      <c r="BA194" s="15"/>
      <c r="BB194" s="15"/>
      <c r="BC194" s="14"/>
      <c r="BD194" s="15"/>
      <c r="BE194" s="15"/>
      <c r="BF194" s="14"/>
      <c r="BG194" s="50">
        <v>1083.5999999999999</v>
      </c>
      <c r="BH194" s="15"/>
      <c r="BI194" s="14">
        <f t="shared" ref="BI194" si="253">BH194/BG194*100</f>
        <v>0</v>
      </c>
      <c r="BJ194" s="50"/>
      <c r="BK194" s="15"/>
      <c r="BL194" s="14"/>
      <c r="BM194" s="15"/>
      <c r="BN194" s="15"/>
      <c r="BO194" s="14"/>
      <c r="BP194" s="50"/>
      <c r="BQ194" s="15"/>
      <c r="BR194" s="14"/>
      <c r="BS194" s="50"/>
      <c r="BT194" s="15"/>
      <c r="BU194" s="14"/>
      <c r="BV194" s="50"/>
      <c r="BW194" s="15"/>
      <c r="BX194" s="14"/>
      <c r="BY194" s="50"/>
      <c r="BZ194" s="15"/>
      <c r="CA194" s="14"/>
      <c r="CB194" s="50"/>
      <c r="CC194" s="15"/>
      <c r="CD194" s="14"/>
      <c r="CE194" s="50">
        <v>150</v>
      </c>
      <c r="CF194" s="15">
        <v>150</v>
      </c>
      <c r="CG194" s="14">
        <f t="shared" si="222"/>
        <v>100</v>
      </c>
      <c r="CH194" s="50"/>
      <c r="CI194" s="15"/>
      <c r="CJ194" s="14"/>
      <c r="CK194" s="50"/>
      <c r="CL194" s="15"/>
      <c r="CM194" s="14"/>
      <c r="CN194" s="50"/>
      <c r="CO194" s="15"/>
      <c r="CP194" s="14"/>
      <c r="CQ194" s="50"/>
      <c r="CR194" s="15"/>
      <c r="CS194" s="14"/>
      <c r="CT194" s="50"/>
      <c r="CU194" s="15"/>
      <c r="CV194" s="14"/>
      <c r="CW194" s="50"/>
      <c r="CX194" s="15"/>
      <c r="CY194" s="14"/>
      <c r="CZ194" s="50"/>
      <c r="DA194" s="15"/>
      <c r="DB194" s="14"/>
      <c r="DC194" s="50"/>
      <c r="DD194" s="15"/>
      <c r="DE194" s="14"/>
      <c r="DF194" s="50"/>
      <c r="DG194" s="15"/>
      <c r="DH194" s="14"/>
      <c r="DI194" s="50"/>
      <c r="DJ194" s="15"/>
      <c r="DK194" s="14"/>
      <c r="DL194" s="50"/>
      <c r="DM194" s="15"/>
      <c r="DN194" s="14"/>
      <c r="DO194" s="50"/>
      <c r="DP194" s="15"/>
      <c r="DQ194" s="14"/>
      <c r="DR194" s="50"/>
      <c r="DS194" s="15"/>
      <c r="DT194" s="14"/>
      <c r="DU194" s="50"/>
      <c r="DV194" s="15"/>
      <c r="DW194" s="14"/>
      <c r="DX194" s="50"/>
      <c r="DY194" s="15"/>
      <c r="DZ194" s="14"/>
    </row>
    <row r="195" spans="1:130" s="12" customFormat="1" ht="15.75" x14ac:dyDescent="0.25">
      <c r="A195" s="60" t="s">
        <v>407</v>
      </c>
      <c r="B195" s="14">
        <f t="shared" si="214"/>
        <v>0</v>
      </c>
      <c r="C195" s="14">
        <f t="shared" si="215"/>
        <v>0</v>
      </c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5"/>
      <c r="Z195" s="183"/>
      <c r="AA195" s="15"/>
      <c r="AB195" s="183"/>
      <c r="AC195" s="14"/>
      <c r="AD195" s="14"/>
      <c r="AE195" s="14"/>
      <c r="AF195" s="183"/>
      <c r="AG195" s="183"/>
      <c r="AH195" s="183"/>
      <c r="AI195" s="183"/>
      <c r="AJ195" s="183"/>
      <c r="AK195" s="15"/>
      <c r="AL195" s="183"/>
      <c r="AM195" s="183"/>
      <c r="AN195" s="15"/>
      <c r="AO195" s="183"/>
      <c r="AP195" s="183"/>
      <c r="AQ195" s="183"/>
      <c r="AR195" s="183"/>
      <c r="AS195" s="183"/>
      <c r="AT195" s="183"/>
      <c r="AU195" s="183"/>
      <c r="AV195" s="183"/>
      <c r="AW195" s="183"/>
      <c r="AX195" s="183"/>
      <c r="AY195" s="183"/>
      <c r="AZ195" s="183"/>
      <c r="BA195" s="183"/>
      <c r="BB195" s="183"/>
      <c r="BC195" s="183"/>
      <c r="BD195" s="183"/>
      <c r="BE195" s="183"/>
      <c r="BF195" s="183"/>
      <c r="BG195" s="50"/>
      <c r="BH195" s="15"/>
      <c r="BI195" s="183"/>
      <c r="BJ195" s="50"/>
      <c r="BK195" s="15"/>
      <c r="BL195" s="183"/>
      <c r="BM195" s="183"/>
      <c r="BN195" s="183"/>
      <c r="BO195" s="183"/>
      <c r="BP195" s="50"/>
      <c r="BQ195" s="15"/>
      <c r="BR195" s="183"/>
      <c r="BS195" s="50"/>
      <c r="BT195" s="15"/>
      <c r="BU195" s="183"/>
      <c r="BV195" s="50"/>
      <c r="BW195" s="15"/>
      <c r="BX195" s="183"/>
      <c r="BY195" s="50"/>
      <c r="BZ195" s="15"/>
      <c r="CA195" s="183"/>
      <c r="CB195" s="50"/>
      <c r="CC195" s="15"/>
      <c r="CD195" s="183"/>
      <c r="CE195" s="50"/>
      <c r="CF195" s="15"/>
      <c r="CG195" s="14"/>
      <c r="CH195" s="50"/>
      <c r="CI195" s="15"/>
      <c r="CJ195" s="14"/>
      <c r="CK195" s="50"/>
      <c r="CL195" s="15"/>
      <c r="CM195" s="14"/>
      <c r="CN195" s="50"/>
      <c r="CO195" s="15"/>
      <c r="CP195" s="14"/>
      <c r="CQ195" s="50"/>
      <c r="CR195" s="15"/>
      <c r="CS195" s="14"/>
      <c r="CT195" s="50"/>
      <c r="CU195" s="15"/>
      <c r="CV195" s="14"/>
      <c r="CW195" s="50"/>
      <c r="CX195" s="15"/>
      <c r="CY195" s="14"/>
      <c r="CZ195" s="50"/>
      <c r="DA195" s="15"/>
      <c r="DB195" s="14"/>
      <c r="DC195" s="50"/>
      <c r="DD195" s="15"/>
      <c r="DE195" s="14"/>
      <c r="DF195" s="50"/>
      <c r="DG195" s="15"/>
      <c r="DH195" s="14"/>
      <c r="DI195" s="50"/>
      <c r="DJ195" s="15"/>
      <c r="DK195" s="14"/>
      <c r="DL195" s="50"/>
      <c r="DM195" s="15"/>
      <c r="DN195" s="14"/>
      <c r="DO195" s="50"/>
      <c r="DP195" s="15"/>
      <c r="DQ195" s="14"/>
      <c r="DR195" s="50"/>
      <c r="DS195" s="15"/>
      <c r="DT195" s="14"/>
      <c r="DU195" s="50"/>
      <c r="DV195" s="15"/>
      <c r="DW195" s="14"/>
      <c r="DX195" s="50"/>
      <c r="DY195" s="15"/>
      <c r="DZ195" s="14"/>
    </row>
    <row r="196" spans="1:130" s="12" customFormat="1" ht="15.75" x14ac:dyDescent="0.25">
      <c r="A196" s="60" t="s">
        <v>596</v>
      </c>
      <c r="B196" s="14">
        <f t="shared" si="214"/>
        <v>97.6</v>
      </c>
      <c r="C196" s="14">
        <f t="shared" si="215"/>
        <v>0</v>
      </c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5"/>
      <c r="Z196" s="183"/>
      <c r="AA196" s="15"/>
      <c r="AB196" s="183"/>
      <c r="AC196" s="14"/>
      <c r="AD196" s="14"/>
      <c r="AE196" s="14"/>
      <c r="AF196" s="183"/>
      <c r="AG196" s="183"/>
      <c r="AH196" s="183"/>
      <c r="AI196" s="183"/>
      <c r="AJ196" s="183"/>
      <c r="AK196" s="15"/>
      <c r="AL196" s="183"/>
      <c r="AM196" s="183"/>
      <c r="AN196" s="15"/>
      <c r="AO196" s="183"/>
      <c r="AP196" s="183"/>
      <c r="AQ196" s="183"/>
      <c r="AR196" s="183"/>
      <c r="AS196" s="183"/>
      <c r="AT196" s="183"/>
      <c r="AU196" s="183"/>
      <c r="AV196" s="183"/>
      <c r="AW196" s="183"/>
      <c r="AX196" s="183"/>
      <c r="AY196" s="183"/>
      <c r="AZ196" s="183"/>
      <c r="BA196" s="183"/>
      <c r="BB196" s="183"/>
      <c r="BC196" s="183"/>
      <c r="BD196" s="183"/>
      <c r="BE196" s="183"/>
      <c r="BF196" s="183"/>
      <c r="BG196" s="50">
        <v>97.6</v>
      </c>
      <c r="BH196" s="15"/>
      <c r="BI196" s="183"/>
      <c r="BJ196" s="50"/>
      <c r="BK196" s="15"/>
      <c r="BL196" s="183"/>
      <c r="BM196" s="183"/>
      <c r="BN196" s="183"/>
      <c r="BO196" s="183"/>
      <c r="BP196" s="50"/>
      <c r="BQ196" s="15"/>
      <c r="BR196" s="183"/>
      <c r="BS196" s="50"/>
      <c r="BT196" s="15"/>
      <c r="BU196" s="183"/>
      <c r="BV196" s="50"/>
      <c r="BW196" s="15"/>
      <c r="BX196" s="183"/>
      <c r="BY196" s="50"/>
      <c r="BZ196" s="15"/>
      <c r="CA196" s="183"/>
      <c r="CB196" s="50"/>
      <c r="CC196" s="15"/>
      <c r="CD196" s="183"/>
      <c r="CE196" s="50"/>
      <c r="CF196" s="15"/>
      <c r="CG196" s="14"/>
      <c r="CH196" s="50"/>
      <c r="CI196" s="15"/>
      <c r="CJ196" s="14"/>
      <c r="CK196" s="50"/>
      <c r="CL196" s="15"/>
      <c r="CM196" s="14"/>
      <c r="CN196" s="50"/>
      <c r="CO196" s="15"/>
      <c r="CP196" s="14"/>
      <c r="CQ196" s="50"/>
      <c r="CR196" s="15"/>
      <c r="CS196" s="14"/>
      <c r="CT196" s="50"/>
      <c r="CU196" s="15"/>
      <c r="CV196" s="14"/>
      <c r="CW196" s="50"/>
      <c r="CX196" s="15"/>
      <c r="CY196" s="14"/>
      <c r="CZ196" s="50"/>
      <c r="DA196" s="15"/>
      <c r="DB196" s="14"/>
      <c r="DC196" s="50"/>
      <c r="DD196" s="15"/>
      <c r="DE196" s="14"/>
      <c r="DF196" s="50"/>
      <c r="DG196" s="15"/>
      <c r="DH196" s="14"/>
      <c r="DI196" s="50"/>
      <c r="DJ196" s="15"/>
      <c r="DK196" s="14"/>
      <c r="DL196" s="50"/>
      <c r="DM196" s="15"/>
      <c r="DN196" s="14"/>
      <c r="DO196" s="50"/>
      <c r="DP196" s="15"/>
      <c r="DQ196" s="14"/>
      <c r="DR196" s="50"/>
      <c r="DS196" s="15"/>
      <c r="DT196" s="14"/>
      <c r="DU196" s="50"/>
      <c r="DV196" s="15"/>
      <c r="DW196" s="14"/>
      <c r="DX196" s="50"/>
      <c r="DY196" s="15"/>
      <c r="DZ196" s="14"/>
    </row>
    <row r="197" spans="1:130" s="12" customFormat="1" ht="15.75" x14ac:dyDescent="0.25">
      <c r="A197" s="60" t="s">
        <v>597</v>
      </c>
      <c r="B197" s="14">
        <f t="shared" si="214"/>
        <v>110.5</v>
      </c>
      <c r="C197" s="14">
        <f t="shared" si="215"/>
        <v>0</v>
      </c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5"/>
      <c r="Z197" s="183"/>
      <c r="AA197" s="15"/>
      <c r="AB197" s="183"/>
      <c r="AC197" s="14"/>
      <c r="AD197" s="14"/>
      <c r="AE197" s="14"/>
      <c r="AF197" s="183"/>
      <c r="AG197" s="183"/>
      <c r="AH197" s="183"/>
      <c r="AI197" s="183"/>
      <c r="AJ197" s="183"/>
      <c r="AK197" s="15"/>
      <c r="AL197" s="183"/>
      <c r="AM197" s="183"/>
      <c r="AN197" s="15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50">
        <v>110.5</v>
      </c>
      <c r="BH197" s="15"/>
      <c r="BI197" s="183"/>
      <c r="BJ197" s="50"/>
      <c r="BK197" s="15"/>
      <c r="BL197" s="183"/>
      <c r="BM197" s="183"/>
      <c r="BN197" s="183"/>
      <c r="BO197" s="183"/>
      <c r="BP197" s="50"/>
      <c r="BQ197" s="15"/>
      <c r="BR197" s="183"/>
      <c r="BS197" s="50"/>
      <c r="BT197" s="15"/>
      <c r="BU197" s="183"/>
      <c r="BV197" s="50"/>
      <c r="BW197" s="15"/>
      <c r="BX197" s="183"/>
      <c r="BY197" s="50"/>
      <c r="BZ197" s="15"/>
      <c r="CA197" s="183"/>
      <c r="CB197" s="50"/>
      <c r="CC197" s="15"/>
      <c r="CD197" s="183"/>
      <c r="CE197" s="50"/>
      <c r="CF197" s="15"/>
      <c r="CG197" s="14"/>
      <c r="CH197" s="50"/>
      <c r="CI197" s="15"/>
      <c r="CJ197" s="14"/>
      <c r="CK197" s="50"/>
      <c r="CL197" s="15"/>
      <c r="CM197" s="14"/>
      <c r="CN197" s="50"/>
      <c r="CO197" s="15"/>
      <c r="CP197" s="14"/>
      <c r="CQ197" s="50"/>
      <c r="CR197" s="15"/>
      <c r="CS197" s="14"/>
      <c r="CT197" s="50"/>
      <c r="CU197" s="15"/>
      <c r="CV197" s="14"/>
      <c r="CW197" s="50"/>
      <c r="CX197" s="15"/>
      <c r="CY197" s="14"/>
      <c r="CZ197" s="50"/>
      <c r="DA197" s="15"/>
      <c r="DB197" s="14"/>
      <c r="DC197" s="50"/>
      <c r="DD197" s="15"/>
      <c r="DE197" s="14"/>
      <c r="DF197" s="50"/>
      <c r="DG197" s="15"/>
      <c r="DH197" s="14"/>
      <c r="DI197" s="50"/>
      <c r="DJ197" s="15"/>
      <c r="DK197" s="14"/>
      <c r="DL197" s="50"/>
      <c r="DM197" s="15"/>
      <c r="DN197" s="14"/>
      <c r="DO197" s="50"/>
      <c r="DP197" s="15"/>
      <c r="DQ197" s="14"/>
      <c r="DR197" s="50"/>
      <c r="DS197" s="15"/>
      <c r="DT197" s="14"/>
      <c r="DU197" s="50"/>
      <c r="DV197" s="15"/>
      <c r="DW197" s="14"/>
      <c r="DX197" s="50"/>
      <c r="DY197" s="15"/>
      <c r="DZ197" s="14"/>
    </row>
    <row r="198" spans="1:130" s="12" customFormat="1" ht="15.75" x14ac:dyDescent="0.25">
      <c r="A198" s="60" t="s">
        <v>598</v>
      </c>
      <c r="B198" s="14">
        <f t="shared" si="214"/>
        <v>115.2</v>
      </c>
      <c r="C198" s="14">
        <f t="shared" si="215"/>
        <v>0</v>
      </c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5"/>
      <c r="Z198" s="183"/>
      <c r="AA198" s="15"/>
      <c r="AB198" s="183"/>
      <c r="AC198" s="14"/>
      <c r="AD198" s="14"/>
      <c r="AE198" s="14"/>
      <c r="AF198" s="183"/>
      <c r="AG198" s="183"/>
      <c r="AH198" s="183"/>
      <c r="AI198" s="183"/>
      <c r="AJ198" s="183"/>
      <c r="AK198" s="15"/>
      <c r="AL198" s="183"/>
      <c r="AM198" s="183"/>
      <c r="AN198" s="15"/>
      <c r="AO198" s="183"/>
      <c r="AP198" s="183"/>
      <c r="AQ198" s="183"/>
      <c r="AR198" s="183"/>
      <c r="AS198" s="183"/>
      <c r="AT198" s="183"/>
      <c r="AU198" s="183"/>
      <c r="AV198" s="183"/>
      <c r="AW198" s="183"/>
      <c r="AX198" s="183"/>
      <c r="AY198" s="183"/>
      <c r="AZ198" s="183"/>
      <c r="BA198" s="183"/>
      <c r="BB198" s="183"/>
      <c r="BC198" s="183"/>
      <c r="BD198" s="183"/>
      <c r="BE198" s="183"/>
      <c r="BF198" s="183"/>
      <c r="BG198" s="50">
        <v>115.2</v>
      </c>
      <c r="BH198" s="15"/>
      <c r="BI198" s="183"/>
      <c r="BJ198" s="50"/>
      <c r="BK198" s="15"/>
      <c r="BL198" s="183"/>
      <c r="BM198" s="183"/>
      <c r="BN198" s="183"/>
      <c r="BO198" s="183"/>
      <c r="BP198" s="50"/>
      <c r="BQ198" s="15"/>
      <c r="BR198" s="183"/>
      <c r="BS198" s="50"/>
      <c r="BT198" s="15"/>
      <c r="BU198" s="183"/>
      <c r="BV198" s="50"/>
      <c r="BW198" s="15"/>
      <c r="BX198" s="183"/>
      <c r="BY198" s="50"/>
      <c r="BZ198" s="15"/>
      <c r="CA198" s="183"/>
      <c r="CB198" s="50"/>
      <c r="CC198" s="15"/>
      <c r="CD198" s="183"/>
      <c r="CE198" s="50"/>
      <c r="CF198" s="15"/>
      <c r="CG198" s="14"/>
      <c r="CH198" s="50"/>
      <c r="CI198" s="15"/>
      <c r="CJ198" s="14"/>
      <c r="CK198" s="50"/>
      <c r="CL198" s="15"/>
      <c r="CM198" s="14"/>
      <c r="CN198" s="50"/>
      <c r="CO198" s="15"/>
      <c r="CP198" s="14"/>
      <c r="CQ198" s="50"/>
      <c r="CR198" s="15"/>
      <c r="CS198" s="14"/>
      <c r="CT198" s="50"/>
      <c r="CU198" s="15"/>
      <c r="CV198" s="14"/>
      <c r="CW198" s="50"/>
      <c r="CX198" s="15"/>
      <c r="CY198" s="14"/>
      <c r="CZ198" s="50"/>
      <c r="DA198" s="15"/>
      <c r="DB198" s="14"/>
      <c r="DC198" s="50"/>
      <c r="DD198" s="15"/>
      <c r="DE198" s="14"/>
      <c r="DF198" s="50"/>
      <c r="DG198" s="15"/>
      <c r="DH198" s="14"/>
      <c r="DI198" s="50"/>
      <c r="DJ198" s="15"/>
      <c r="DK198" s="14"/>
      <c r="DL198" s="50"/>
      <c r="DM198" s="15"/>
      <c r="DN198" s="14"/>
      <c r="DO198" s="50"/>
      <c r="DP198" s="15"/>
      <c r="DQ198" s="14"/>
      <c r="DR198" s="50"/>
      <c r="DS198" s="15"/>
      <c r="DT198" s="14"/>
      <c r="DU198" s="50"/>
      <c r="DV198" s="15"/>
      <c r="DW198" s="14"/>
      <c r="DX198" s="50"/>
      <c r="DY198" s="15"/>
      <c r="DZ198" s="14"/>
    </row>
    <row r="199" spans="1:130" s="12" customFormat="1" ht="15.75" x14ac:dyDescent="0.25">
      <c r="A199" s="60" t="s">
        <v>599</v>
      </c>
      <c r="B199" s="14">
        <f t="shared" si="214"/>
        <v>127</v>
      </c>
      <c r="C199" s="14">
        <f t="shared" si="215"/>
        <v>0</v>
      </c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5"/>
      <c r="Z199" s="183"/>
      <c r="AA199" s="15"/>
      <c r="AB199" s="183"/>
      <c r="AC199" s="14"/>
      <c r="AD199" s="14"/>
      <c r="AE199" s="14"/>
      <c r="AF199" s="183"/>
      <c r="AG199" s="183"/>
      <c r="AH199" s="183"/>
      <c r="AI199" s="183"/>
      <c r="AJ199" s="183"/>
      <c r="AK199" s="15"/>
      <c r="AL199" s="183"/>
      <c r="AM199" s="183"/>
      <c r="AN199" s="15"/>
      <c r="AO199" s="183"/>
      <c r="AP199" s="183"/>
      <c r="AQ199" s="183"/>
      <c r="AR199" s="183"/>
      <c r="AS199" s="183"/>
      <c r="AT199" s="183"/>
      <c r="AU199" s="183"/>
      <c r="AV199" s="183"/>
      <c r="AW199" s="183"/>
      <c r="AX199" s="183"/>
      <c r="AY199" s="183"/>
      <c r="AZ199" s="183"/>
      <c r="BA199" s="183"/>
      <c r="BB199" s="183"/>
      <c r="BC199" s="183"/>
      <c r="BD199" s="183"/>
      <c r="BE199" s="183"/>
      <c r="BF199" s="183"/>
      <c r="BG199" s="50">
        <v>127</v>
      </c>
      <c r="BH199" s="15"/>
      <c r="BI199" s="183"/>
      <c r="BJ199" s="50"/>
      <c r="BK199" s="15"/>
      <c r="BL199" s="183"/>
      <c r="BM199" s="183"/>
      <c r="BN199" s="183"/>
      <c r="BO199" s="183"/>
      <c r="BP199" s="50"/>
      <c r="BQ199" s="15"/>
      <c r="BR199" s="183"/>
      <c r="BS199" s="50"/>
      <c r="BT199" s="15"/>
      <c r="BU199" s="183"/>
      <c r="BV199" s="50"/>
      <c r="BW199" s="15"/>
      <c r="BX199" s="183"/>
      <c r="BY199" s="50"/>
      <c r="BZ199" s="15"/>
      <c r="CA199" s="183"/>
      <c r="CB199" s="50"/>
      <c r="CC199" s="15"/>
      <c r="CD199" s="183"/>
      <c r="CE199" s="50"/>
      <c r="CF199" s="15"/>
      <c r="CG199" s="14"/>
      <c r="CH199" s="50"/>
      <c r="CI199" s="15"/>
      <c r="CJ199" s="14"/>
      <c r="CK199" s="50"/>
      <c r="CL199" s="15"/>
      <c r="CM199" s="14"/>
      <c r="CN199" s="50"/>
      <c r="CO199" s="15"/>
      <c r="CP199" s="14"/>
      <c r="CQ199" s="50"/>
      <c r="CR199" s="15"/>
      <c r="CS199" s="14"/>
      <c r="CT199" s="50"/>
      <c r="CU199" s="15"/>
      <c r="CV199" s="14"/>
      <c r="CW199" s="50"/>
      <c r="CX199" s="15"/>
      <c r="CY199" s="14"/>
      <c r="CZ199" s="50"/>
      <c r="DA199" s="15"/>
      <c r="DB199" s="14"/>
      <c r="DC199" s="50"/>
      <c r="DD199" s="15"/>
      <c r="DE199" s="14"/>
      <c r="DF199" s="50"/>
      <c r="DG199" s="15"/>
      <c r="DH199" s="14"/>
      <c r="DI199" s="50"/>
      <c r="DJ199" s="15"/>
      <c r="DK199" s="14"/>
      <c r="DL199" s="50"/>
      <c r="DM199" s="15"/>
      <c r="DN199" s="14"/>
      <c r="DO199" s="50"/>
      <c r="DP199" s="15"/>
      <c r="DQ199" s="14"/>
      <c r="DR199" s="50"/>
      <c r="DS199" s="15"/>
      <c r="DT199" s="14"/>
      <c r="DU199" s="50"/>
      <c r="DV199" s="15"/>
      <c r="DW199" s="14"/>
      <c r="DX199" s="50"/>
      <c r="DY199" s="15"/>
      <c r="DZ199" s="14"/>
    </row>
    <row r="200" spans="1:130" s="12" customFormat="1" ht="15.75" x14ac:dyDescent="0.25">
      <c r="A200" s="60" t="s">
        <v>600</v>
      </c>
      <c r="B200" s="14">
        <f t="shared" si="214"/>
        <v>97.6</v>
      </c>
      <c r="C200" s="14">
        <f t="shared" si="215"/>
        <v>0</v>
      </c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5"/>
      <c r="Z200" s="183"/>
      <c r="AA200" s="15"/>
      <c r="AB200" s="183"/>
      <c r="AC200" s="14"/>
      <c r="AD200" s="14"/>
      <c r="AE200" s="14"/>
      <c r="AF200" s="183"/>
      <c r="AG200" s="183"/>
      <c r="AH200" s="183"/>
      <c r="AI200" s="183"/>
      <c r="AJ200" s="183"/>
      <c r="AK200" s="15"/>
      <c r="AL200" s="183"/>
      <c r="AM200" s="183"/>
      <c r="AN200" s="15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50">
        <v>97.6</v>
      </c>
      <c r="BH200" s="15"/>
      <c r="BI200" s="183"/>
      <c r="BJ200" s="50"/>
      <c r="BK200" s="15"/>
      <c r="BL200" s="183"/>
      <c r="BM200" s="183"/>
      <c r="BN200" s="183"/>
      <c r="BO200" s="183"/>
      <c r="BP200" s="50"/>
      <c r="BQ200" s="15"/>
      <c r="BR200" s="183"/>
      <c r="BS200" s="50"/>
      <c r="BT200" s="15"/>
      <c r="BU200" s="183"/>
      <c r="BV200" s="50"/>
      <c r="BW200" s="15"/>
      <c r="BX200" s="183"/>
      <c r="BY200" s="50"/>
      <c r="BZ200" s="15"/>
      <c r="CA200" s="183"/>
      <c r="CB200" s="50"/>
      <c r="CC200" s="15"/>
      <c r="CD200" s="183"/>
      <c r="CE200" s="50"/>
      <c r="CF200" s="15"/>
      <c r="CG200" s="14"/>
      <c r="CH200" s="50"/>
      <c r="CI200" s="15"/>
      <c r="CJ200" s="14"/>
      <c r="CK200" s="50"/>
      <c r="CL200" s="15"/>
      <c r="CM200" s="14"/>
      <c r="CN200" s="50"/>
      <c r="CO200" s="15"/>
      <c r="CP200" s="14"/>
      <c r="CQ200" s="50"/>
      <c r="CR200" s="15"/>
      <c r="CS200" s="14"/>
      <c r="CT200" s="50"/>
      <c r="CU200" s="15"/>
      <c r="CV200" s="14"/>
      <c r="CW200" s="50"/>
      <c r="CX200" s="15"/>
      <c r="CY200" s="14"/>
      <c r="CZ200" s="50"/>
      <c r="DA200" s="15"/>
      <c r="DB200" s="14"/>
      <c r="DC200" s="50"/>
      <c r="DD200" s="15"/>
      <c r="DE200" s="14"/>
      <c r="DF200" s="50"/>
      <c r="DG200" s="15"/>
      <c r="DH200" s="14"/>
      <c r="DI200" s="50"/>
      <c r="DJ200" s="15"/>
      <c r="DK200" s="14"/>
      <c r="DL200" s="50"/>
      <c r="DM200" s="15"/>
      <c r="DN200" s="14"/>
      <c r="DO200" s="50"/>
      <c r="DP200" s="15"/>
      <c r="DQ200" s="14"/>
      <c r="DR200" s="50"/>
      <c r="DS200" s="15"/>
      <c r="DT200" s="14"/>
      <c r="DU200" s="50"/>
      <c r="DV200" s="15"/>
      <c r="DW200" s="14"/>
      <c r="DX200" s="50"/>
      <c r="DY200" s="15"/>
      <c r="DZ200" s="14"/>
    </row>
    <row r="201" spans="1:130" s="12" customFormat="1" ht="15.75" x14ac:dyDescent="0.25">
      <c r="A201" s="60" t="s">
        <v>601</v>
      </c>
      <c r="B201" s="14">
        <f t="shared" si="214"/>
        <v>110.5</v>
      </c>
      <c r="C201" s="14">
        <f t="shared" si="215"/>
        <v>0</v>
      </c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5"/>
      <c r="Z201" s="183"/>
      <c r="AA201" s="15"/>
      <c r="AB201" s="183"/>
      <c r="AC201" s="14"/>
      <c r="AD201" s="14"/>
      <c r="AE201" s="14"/>
      <c r="AF201" s="183"/>
      <c r="AG201" s="183"/>
      <c r="AH201" s="183"/>
      <c r="AI201" s="183"/>
      <c r="AJ201" s="183"/>
      <c r="AK201" s="15"/>
      <c r="AL201" s="183"/>
      <c r="AM201" s="183"/>
      <c r="AN201" s="15"/>
      <c r="AO201" s="183"/>
      <c r="AP201" s="183"/>
      <c r="AQ201" s="183"/>
      <c r="AR201" s="183"/>
      <c r="AS201" s="183"/>
      <c r="AT201" s="183"/>
      <c r="AU201" s="183"/>
      <c r="AV201" s="183"/>
      <c r="AW201" s="183"/>
      <c r="AX201" s="183"/>
      <c r="AY201" s="183"/>
      <c r="AZ201" s="183"/>
      <c r="BA201" s="183"/>
      <c r="BB201" s="183"/>
      <c r="BC201" s="183"/>
      <c r="BD201" s="183"/>
      <c r="BE201" s="183"/>
      <c r="BF201" s="183"/>
      <c r="BG201" s="50">
        <v>110.5</v>
      </c>
      <c r="BH201" s="15"/>
      <c r="BI201" s="183"/>
      <c r="BJ201" s="50"/>
      <c r="BK201" s="15"/>
      <c r="BL201" s="183"/>
      <c r="BM201" s="183"/>
      <c r="BN201" s="183"/>
      <c r="BO201" s="183"/>
      <c r="BP201" s="50"/>
      <c r="BQ201" s="15"/>
      <c r="BR201" s="183"/>
      <c r="BS201" s="50"/>
      <c r="BT201" s="15"/>
      <c r="BU201" s="183"/>
      <c r="BV201" s="50"/>
      <c r="BW201" s="15"/>
      <c r="BX201" s="183"/>
      <c r="BY201" s="50"/>
      <c r="BZ201" s="15"/>
      <c r="CA201" s="183"/>
      <c r="CB201" s="50"/>
      <c r="CC201" s="15"/>
      <c r="CD201" s="183"/>
      <c r="CE201" s="50"/>
      <c r="CF201" s="15"/>
      <c r="CG201" s="14"/>
      <c r="CH201" s="50"/>
      <c r="CI201" s="15"/>
      <c r="CJ201" s="14"/>
      <c r="CK201" s="50"/>
      <c r="CL201" s="15"/>
      <c r="CM201" s="14"/>
      <c r="CN201" s="50"/>
      <c r="CO201" s="15"/>
      <c r="CP201" s="14"/>
      <c r="CQ201" s="50"/>
      <c r="CR201" s="15"/>
      <c r="CS201" s="14"/>
      <c r="CT201" s="50"/>
      <c r="CU201" s="15"/>
      <c r="CV201" s="14"/>
      <c r="CW201" s="50"/>
      <c r="CX201" s="15"/>
      <c r="CY201" s="14"/>
      <c r="CZ201" s="50"/>
      <c r="DA201" s="15"/>
      <c r="DB201" s="14"/>
      <c r="DC201" s="50"/>
      <c r="DD201" s="15"/>
      <c r="DE201" s="14"/>
      <c r="DF201" s="50"/>
      <c r="DG201" s="15"/>
      <c r="DH201" s="14"/>
      <c r="DI201" s="50"/>
      <c r="DJ201" s="15"/>
      <c r="DK201" s="14"/>
      <c r="DL201" s="50"/>
      <c r="DM201" s="15"/>
      <c r="DN201" s="14"/>
      <c r="DO201" s="50"/>
      <c r="DP201" s="15"/>
      <c r="DQ201" s="14"/>
      <c r="DR201" s="50"/>
      <c r="DS201" s="15"/>
      <c r="DT201" s="14"/>
      <c r="DU201" s="50"/>
      <c r="DV201" s="15"/>
      <c r="DW201" s="14"/>
      <c r="DX201" s="50"/>
      <c r="DY201" s="15"/>
      <c r="DZ201" s="14"/>
    </row>
    <row r="202" spans="1:130" s="12" customFormat="1" ht="15.75" x14ac:dyDescent="0.25">
      <c r="A202" s="60" t="s">
        <v>332</v>
      </c>
      <c r="B202" s="14">
        <f t="shared" si="214"/>
        <v>86.5</v>
      </c>
      <c r="C202" s="14">
        <f t="shared" si="215"/>
        <v>0</v>
      </c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5"/>
      <c r="Z202" s="183"/>
      <c r="AA202" s="15"/>
      <c r="AB202" s="183"/>
      <c r="AC202" s="14"/>
      <c r="AD202" s="14"/>
      <c r="AE202" s="14"/>
      <c r="AF202" s="183"/>
      <c r="AG202" s="183"/>
      <c r="AH202" s="183"/>
      <c r="AI202" s="183"/>
      <c r="AJ202" s="183"/>
      <c r="AK202" s="15"/>
      <c r="AL202" s="183"/>
      <c r="AM202" s="183"/>
      <c r="AN202" s="15"/>
      <c r="AO202" s="183"/>
      <c r="AP202" s="183"/>
      <c r="AQ202" s="183"/>
      <c r="AR202" s="183"/>
      <c r="AS202" s="183"/>
      <c r="AT202" s="183"/>
      <c r="AU202" s="183"/>
      <c r="AV202" s="183"/>
      <c r="AW202" s="183"/>
      <c r="AX202" s="183"/>
      <c r="AY202" s="183"/>
      <c r="AZ202" s="183"/>
      <c r="BA202" s="183"/>
      <c r="BB202" s="183"/>
      <c r="BC202" s="183"/>
      <c r="BD202" s="183"/>
      <c r="BE202" s="183"/>
      <c r="BF202" s="183"/>
      <c r="BG202" s="50">
        <v>86.5</v>
      </c>
      <c r="BH202" s="15"/>
      <c r="BI202" s="183"/>
      <c r="BJ202" s="50"/>
      <c r="BK202" s="15"/>
      <c r="BL202" s="183"/>
      <c r="BM202" s="183"/>
      <c r="BN202" s="183"/>
      <c r="BO202" s="183"/>
      <c r="BP202" s="50"/>
      <c r="BQ202" s="15"/>
      <c r="BR202" s="183"/>
      <c r="BS202" s="50"/>
      <c r="BT202" s="15"/>
      <c r="BU202" s="183"/>
      <c r="BV202" s="50"/>
      <c r="BW202" s="15"/>
      <c r="BX202" s="183"/>
      <c r="BY202" s="50"/>
      <c r="BZ202" s="15"/>
      <c r="CA202" s="183"/>
      <c r="CB202" s="50"/>
      <c r="CC202" s="15"/>
      <c r="CD202" s="183"/>
      <c r="CE202" s="50"/>
      <c r="CF202" s="15"/>
      <c r="CG202" s="14"/>
      <c r="CH202" s="50"/>
      <c r="CI202" s="15"/>
      <c r="CJ202" s="14"/>
      <c r="CK202" s="50"/>
      <c r="CL202" s="15"/>
      <c r="CM202" s="14"/>
      <c r="CN202" s="50"/>
      <c r="CO202" s="15"/>
      <c r="CP202" s="14"/>
      <c r="CQ202" s="50"/>
      <c r="CR202" s="15"/>
      <c r="CS202" s="14"/>
      <c r="CT202" s="50"/>
      <c r="CU202" s="15"/>
      <c r="CV202" s="14"/>
      <c r="CW202" s="50"/>
      <c r="CX202" s="15"/>
      <c r="CY202" s="14"/>
      <c r="CZ202" s="50"/>
      <c r="DA202" s="15"/>
      <c r="DB202" s="14"/>
      <c r="DC202" s="50"/>
      <c r="DD202" s="15"/>
      <c r="DE202" s="14"/>
      <c r="DF202" s="50"/>
      <c r="DG202" s="15"/>
      <c r="DH202" s="14"/>
      <c r="DI202" s="50"/>
      <c r="DJ202" s="15"/>
      <c r="DK202" s="14"/>
      <c r="DL202" s="50"/>
      <c r="DM202" s="15"/>
      <c r="DN202" s="14"/>
      <c r="DO202" s="50"/>
      <c r="DP202" s="15"/>
      <c r="DQ202" s="14"/>
      <c r="DR202" s="50"/>
      <c r="DS202" s="15"/>
      <c r="DT202" s="14"/>
      <c r="DU202" s="50"/>
      <c r="DV202" s="15"/>
      <c r="DW202" s="14"/>
      <c r="DX202" s="50"/>
      <c r="DY202" s="15"/>
      <c r="DZ202" s="14"/>
    </row>
    <row r="203" spans="1:130" s="12" customFormat="1" ht="15.75" x14ac:dyDescent="0.25">
      <c r="A203" s="60" t="s">
        <v>602</v>
      </c>
      <c r="B203" s="14">
        <f t="shared" si="214"/>
        <v>78.3</v>
      </c>
      <c r="C203" s="14">
        <f t="shared" si="215"/>
        <v>0</v>
      </c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5"/>
      <c r="Z203" s="183"/>
      <c r="AA203" s="15"/>
      <c r="AB203" s="183"/>
      <c r="AC203" s="14"/>
      <c r="AD203" s="14"/>
      <c r="AE203" s="14"/>
      <c r="AF203" s="183"/>
      <c r="AG203" s="183"/>
      <c r="AH203" s="183"/>
      <c r="AI203" s="183"/>
      <c r="AJ203" s="183"/>
      <c r="AK203" s="15"/>
      <c r="AL203" s="183"/>
      <c r="AM203" s="183"/>
      <c r="AN203" s="15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50">
        <v>78.3</v>
      </c>
      <c r="BH203" s="15"/>
      <c r="BI203" s="183"/>
      <c r="BJ203" s="50"/>
      <c r="BK203" s="15"/>
      <c r="BL203" s="183"/>
      <c r="BM203" s="183"/>
      <c r="BN203" s="183"/>
      <c r="BO203" s="183"/>
      <c r="BP203" s="50"/>
      <c r="BQ203" s="15"/>
      <c r="BR203" s="183"/>
      <c r="BS203" s="50"/>
      <c r="BT203" s="15"/>
      <c r="BU203" s="183"/>
      <c r="BV203" s="50"/>
      <c r="BW203" s="15"/>
      <c r="BX203" s="183"/>
      <c r="BY203" s="50"/>
      <c r="BZ203" s="15"/>
      <c r="CA203" s="183"/>
      <c r="CB203" s="50"/>
      <c r="CC203" s="15"/>
      <c r="CD203" s="183"/>
      <c r="CE203" s="50"/>
      <c r="CF203" s="15"/>
      <c r="CG203" s="14"/>
      <c r="CH203" s="50"/>
      <c r="CI203" s="15"/>
      <c r="CJ203" s="14"/>
      <c r="CK203" s="50"/>
      <c r="CL203" s="15"/>
      <c r="CM203" s="14"/>
      <c r="CN203" s="50"/>
      <c r="CO203" s="15"/>
      <c r="CP203" s="14"/>
      <c r="CQ203" s="50"/>
      <c r="CR203" s="15"/>
      <c r="CS203" s="14"/>
      <c r="CT203" s="50"/>
      <c r="CU203" s="15"/>
      <c r="CV203" s="14"/>
      <c r="CW203" s="50"/>
      <c r="CX203" s="15"/>
      <c r="CY203" s="14"/>
      <c r="CZ203" s="50"/>
      <c r="DA203" s="15"/>
      <c r="DB203" s="14"/>
      <c r="DC203" s="50"/>
      <c r="DD203" s="15"/>
      <c r="DE203" s="14"/>
      <c r="DF203" s="50"/>
      <c r="DG203" s="15"/>
      <c r="DH203" s="14"/>
      <c r="DI203" s="50"/>
      <c r="DJ203" s="15"/>
      <c r="DK203" s="14"/>
      <c r="DL203" s="50"/>
      <c r="DM203" s="15"/>
      <c r="DN203" s="14"/>
      <c r="DO203" s="50"/>
      <c r="DP203" s="15"/>
      <c r="DQ203" s="14"/>
      <c r="DR203" s="50"/>
      <c r="DS203" s="15"/>
      <c r="DT203" s="14"/>
      <c r="DU203" s="50"/>
      <c r="DV203" s="15"/>
      <c r="DW203" s="14"/>
      <c r="DX203" s="50"/>
      <c r="DY203" s="15"/>
      <c r="DZ203" s="14"/>
    </row>
    <row r="204" spans="1:130" s="12" customFormat="1" ht="15.75" x14ac:dyDescent="0.25">
      <c r="A204" s="60" t="s">
        <v>603</v>
      </c>
      <c r="B204" s="14">
        <f t="shared" si="214"/>
        <v>126.4</v>
      </c>
      <c r="C204" s="14">
        <f t="shared" si="215"/>
        <v>0</v>
      </c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5"/>
      <c r="Z204" s="183"/>
      <c r="AA204" s="15"/>
      <c r="AB204" s="183"/>
      <c r="AC204" s="14"/>
      <c r="AD204" s="14"/>
      <c r="AE204" s="14"/>
      <c r="AF204" s="183"/>
      <c r="AG204" s="183"/>
      <c r="AH204" s="183"/>
      <c r="AI204" s="183"/>
      <c r="AJ204" s="183"/>
      <c r="AK204" s="15"/>
      <c r="AL204" s="183"/>
      <c r="AM204" s="183"/>
      <c r="AN204" s="15"/>
      <c r="AO204" s="183"/>
      <c r="AP204" s="183"/>
      <c r="AQ204" s="183"/>
      <c r="AR204" s="183"/>
      <c r="AS204" s="183"/>
      <c r="AT204" s="183"/>
      <c r="AU204" s="183"/>
      <c r="AV204" s="183"/>
      <c r="AW204" s="183"/>
      <c r="AX204" s="183"/>
      <c r="AY204" s="183"/>
      <c r="AZ204" s="183"/>
      <c r="BA204" s="183"/>
      <c r="BB204" s="183"/>
      <c r="BC204" s="183"/>
      <c r="BD204" s="183"/>
      <c r="BE204" s="183"/>
      <c r="BF204" s="183"/>
      <c r="BG204" s="50">
        <v>126.4</v>
      </c>
      <c r="BH204" s="15"/>
      <c r="BI204" s="183"/>
      <c r="BJ204" s="50"/>
      <c r="BK204" s="15"/>
      <c r="BL204" s="183"/>
      <c r="BM204" s="183"/>
      <c r="BN204" s="183"/>
      <c r="BO204" s="183"/>
      <c r="BP204" s="50"/>
      <c r="BQ204" s="15"/>
      <c r="BR204" s="183"/>
      <c r="BS204" s="50"/>
      <c r="BT204" s="15"/>
      <c r="BU204" s="183"/>
      <c r="BV204" s="50"/>
      <c r="BW204" s="15"/>
      <c r="BX204" s="183"/>
      <c r="BY204" s="50"/>
      <c r="BZ204" s="15"/>
      <c r="CA204" s="183"/>
      <c r="CB204" s="50"/>
      <c r="CC204" s="15"/>
      <c r="CD204" s="183"/>
      <c r="CE204" s="50"/>
      <c r="CF204" s="15"/>
      <c r="CG204" s="14"/>
      <c r="CH204" s="50"/>
      <c r="CI204" s="15"/>
      <c r="CJ204" s="14"/>
      <c r="CK204" s="50"/>
      <c r="CL204" s="15"/>
      <c r="CM204" s="14"/>
      <c r="CN204" s="50"/>
      <c r="CO204" s="15"/>
      <c r="CP204" s="14"/>
      <c r="CQ204" s="50"/>
      <c r="CR204" s="15"/>
      <c r="CS204" s="14"/>
      <c r="CT204" s="50"/>
      <c r="CU204" s="15"/>
      <c r="CV204" s="14"/>
      <c r="CW204" s="50"/>
      <c r="CX204" s="15"/>
      <c r="CY204" s="14"/>
      <c r="CZ204" s="50"/>
      <c r="DA204" s="15"/>
      <c r="DB204" s="14"/>
      <c r="DC204" s="50"/>
      <c r="DD204" s="15"/>
      <c r="DE204" s="14"/>
      <c r="DF204" s="50"/>
      <c r="DG204" s="15"/>
      <c r="DH204" s="14"/>
      <c r="DI204" s="50"/>
      <c r="DJ204" s="15"/>
      <c r="DK204" s="14"/>
      <c r="DL204" s="50"/>
      <c r="DM204" s="15"/>
      <c r="DN204" s="14"/>
      <c r="DO204" s="50"/>
      <c r="DP204" s="15"/>
      <c r="DQ204" s="14"/>
      <c r="DR204" s="50"/>
      <c r="DS204" s="15"/>
      <c r="DT204" s="14"/>
      <c r="DU204" s="50"/>
      <c r="DV204" s="15"/>
      <c r="DW204" s="14"/>
      <c r="DX204" s="50"/>
      <c r="DY204" s="15"/>
      <c r="DZ204" s="14"/>
    </row>
    <row r="205" spans="1:130" s="28" customFormat="1" ht="31.5" x14ac:dyDescent="0.25">
      <c r="A205" s="152" t="s">
        <v>415</v>
      </c>
      <c r="B205" s="82">
        <f t="shared" ref="B205:B268" si="254">E205+H205+K205+N205+Q205+T205+W205+Z205+AC205+AF205+AI205+AL205+AO205+AR205+AU205+AX205+BA205+BD205+BG205+BJ205+BM205+BP205+BS205+BV205+BY205+CB205+CE205+CH205+CK205+CN205+CQ205+CT205+CW205+CZ205+DC205+DF205+DI205+DL205+DO205+DR205+DU205+DX205</f>
        <v>90756</v>
      </c>
      <c r="C205" s="82">
        <f t="shared" ref="C205:C268" si="255">F205+I205+L205+O205+R205+U205+X205+AA205+AD205+AG205+AJ205+AM205+AP205+AS205+AV205+AY205+BB205+BE205+BH205+BK205+BN205+BQ205+BT205+BW205+BZ205+CC205+CF205+CI205+CL205+CO205+CR205+CU205+CX205+DA205+DD205+DG205+DJ205+DM205+DP205+DS205+DV205+DY205</f>
        <v>29908.170600000001</v>
      </c>
      <c r="D205" s="84">
        <f t="shared" ref="D205" si="256">C205/B205*100</f>
        <v>32.954483009387808</v>
      </c>
      <c r="E205" s="84">
        <f>E206+E207+E208+E209+E210+E212+E213</f>
        <v>0</v>
      </c>
      <c r="F205" s="84">
        <f t="shared" ref="F205:AY205" si="257">F206+F207+F208+F209+F210+F212+F213</f>
        <v>0</v>
      </c>
      <c r="G205" s="84">
        <f t="shared" si="257"/>
        <v>0</v>
      </c>
      <c r="H205" s="84">
        <f t="shared" si="257"/>
        <v>0</v>
      </c>
      <c r="I205" s="84">
        <f t="shared" si="257"/>
        <v>0</v>
      </c>
      <c r="J205" s="84">
        <f t="shared" si="257"/>
        <v>0</v>
      </c>
      <c r="K205" s="84">
        <f t="shared" si="257"/>
        <v>6200</v>
      </c>
      <c r="L205" s="84">
        <f t="shared" si="257"/>
        <v>5072.6424000000006</v>
      </c>
      <c r="M205" s="84">
        <f t="shared" si="141"/>
        <v>81.816812903225824</v>
      </c>
      <c r="N205" s="84">
        <f t="shared" si="257"/>
        <v>0</v>
      </c>
      <c r="O205" s="84">
        <f t="shared" si="257"/>
        <v>0</v>
      </c>
      <c r="P205" s="84">
        <f t="shared" si="257"/>
        <v>0</v>
      </c>
      <c r="Q205" s="84">
        <f t="shared" si="257"/>
        <v>0</v>
      </c>
      <c r="R205" s="84">
        <f t="shared" si="257"/>
        <v>0</v>
      </c>
      <c r="S205" s="84">
        <f t="shared" si="257"/>
        <v>0</v>
      </c>
      <c r="T205" s="84">
        <f t="shared" si="257"/>
        <v>0</v>
      </c>
      <c r="U205" s="84">
        <f t="shared" si="257"/>
        <v>0</v>
      </c>
      <c r="V205" s="84">
        <f t="shared" si="257"/>
        <v>0</v>
      </c>
      <c r="W205" s="84">
        <f t="shared" si="257"/>
        <v>70000</v>
      </c>
      <c r="X205" s="84">
        <f t="shared" si="257"/>
        <v>14822.468199999999</v>
      </c>
      <c r="Y205" s="84">
        <f t="shared" si="224"/>
        <v>21.174954571428568</v>
      </c>
      <c r="Z205" s="84">
        <f t="shared" si="257"/>
        <v>593.9</v>
      </c>
      <c r="AA205" s="84">
        <f t="shared" si="257"/>
        <v>165.06</v>
      </c>
      <c r="AB205" s="84">
        <f t="shared" si="257"/>
        <v>27.792557669641354</v>
      </c>
      <c r="AC205" s="84">
        <f t="shared" si="257"/>
        <v>0</v>
      </c>
      <c r="AD205" s="84">
        <f t="shared" si="257"/>
        <v>0</v>
      </c>
      <c r="AE205" s="84"/>
      <c r="AF205" s="84">
        <f t="shared" si="257"/>
        <v>0</v>
      </c>
      <c r="AG205" s="84">
        <f t="shared" si="257"/>
        <v>0</v>
      </c>
      <c r="AH205" s="84">
        <f t="shared" si="257"/>
        <v>0</v>
      </c>
      <c r="AI205" s="84">
        <f>SUM(AI206:AI213)</f>
        <v>1502</v>
      </c>
      <c r="AJ205" s="84">
        <f t="shared" ref="AJ205:AM205" si="258">SUM(AJ206:AJ213)</f>
        <v>1502</v>
      </c>
      <c r="AK205" s="84">
        <f t="shared" si="249"/>
        <v>100</v>
      </c>
      <c r="AL205" s="84">
        <f t="shared" si="258"/>
        <v>7416</v>
      </c>
      <c r="AM205" s="84">
        <f t="shared" si="258"/>
        <v>7416</v>
      </c>
      <c r="AN205" s="84">
        <f t="shared" si="250"/>
        <v>100</v>
      </c>
      <c r="AO205" s="84">
        <f t="shared" si="257"/>
        <v>1200</v>
      </c>
      <c r="AP205" s="84">
        <f t="shared" si="257"/>
        <v>360</v>
      </c>
      <c r="AQ205" s="84">
        <f>AP205/AO205*100</f>
        <v>30</v>
      </c>
      <c r="AR205" s="84">
        <f t="shared" si="257"/>
        <v>0</v>
      </c>
      <c r="AS205" s="84">
        <f t="shared" si="257"/>
        <v>0</v>
      </c>
      <c r="AT205" s="84">
        <f t="shared" si="257"/>
        <v>0</v>
      </c>
      <c r="AU205" s="84">
        <f t="shared" si="257"/>
        <v>0</v>
      </c>
      <c r="AV205" s="84">
        <f t="shared" si="257"/>
        <v>0</v>
      </c>
      <c r="AW205" s="84">
        <f t="shared" si="257"/>
        <v>0</v>
      </c>
      <c r="AX205" s="84">
        <f t="shared" si="257"/>
        <v>0</v>
      </c>
      <c r="AY205" s="84">
        <f t="shared" si="257"/>
        <v>0</v>
      </c>
      <c r="AZ205" s="84">
        <f t="shared" ref="AZ205:BI205" si="259">AZ206+AZ207+AZ208+AZ209+AZ210+AZ212+AZ213</f>
        <v>0</v>
      </c>
      <c r="BA205" s="84">
        <f t="shared" si="259"/>
        <v>0</v>
      </c>
      <c r="BB205" s="84">
        <f t="shared" si="259"/>
        <v>0</v>
      </c>
      <c r="BC205" s="84">
        <f t="shared" si="259"/>
        <v>0</v>
      </c>
      <c r="BD205" s="84">
        <f t="shared" si="259"/>
        <v>0</v>
      </c>
      <c r="BE205" s="84">
        <f t="shared" si="259"/>
        <v>0</v>
      </c>
      <c r="BF205" s="84">
        <f t="shared" si="259"/>
        <v>0</v>
      </c>
      <c r="BG205" s="84">
        <f>SUM(BG206:BG213)</f>
        <v>3174.1000000000004</v>
      </c>
      <c r="BH205" s="84">
        <f>SUM(BH206:BH213)</f>
        <v>0</v>
      </c>
      <c r="BI205" s="84">
        <f t="shared" si="259"/>
        <v>0</v>
      </c>
      <c r="BJ205" s="84"/>
      <c r="BK205" s="84">
        <f>SUM(BK206:BK213)</f>
        <v>0</v>
      </c>
      <c r="BL205" s="84"/>
      <c r="BM205" s="84">
        <f t="shared" ref="BM205:BO205" si="260">BM206+BM207+BM208+BM209+BM210+BM212+BM213</f>
        <v>0</v>
      </c>
      <c r="BN205" s="84">
        <f t="shared" si="260"/>
        <v>0</v>
      </c>
      <c r="BO205" s="84">
        <f t="shared" si="260"/>
        <v>0</v>
      </c>
      <c r="BP205" s="84">
        <f>SUM(BP206:BP213)</f>
        <v>0</v>
      </c>
      <c r="BQ205" s="84">
        <f>SUM(BQ206:BQ213)</f>
        <v>0</v>
      </c>
      <c r="BR205" s="84"/>
      <c r="BS205" s="84">
        <f>SUM(BS206:BS213)</f>
        <v>0</v>
      </c>
      <c r="BT205" s="84">
        <f>SUM(BT206:BT213)</f>
        <v>0</v>
      </c>
      <c r="BU205" s="84"/>
      <c r="BV205" s="84">
        <f>SUM(BV206:BV213)</f>
        <v>0</v>
      </c>
      <c r="BW205" s="84">
        <f>SUM(BW206:BW213)</f>
        <v>0</v>
      </c>
      <c r="BX205" s="84"/>
      <c r="BY205" s="84">
        <f>SUM(BY206:BY213)</f>
        <v>0</v>
      </c>
      <c r="BZ205" s="84">
        <f>SUM(BZ206:BZ213)</f>
        <v>0</v>
      </c>
      <c r="CA205" s="84"/>
      <c r="CB205" s="84">
        <f>SUM(CB206:CB213)</f>
        <v>0</v>
      </c>
      <c r="CC205" s="84">
        <f>SUM(CC206:CC213)</f>
        <v>0</v>
      </c>
      <c r="CD205" s="84"/>
      <c r="CE205" s="84">
        <f>SUM(CE206:CE213)</f>
        <v>570</v>
      </c>
      <c r="CF205" s="84">
        <f>SUM(CF206:CF213)</f>
        <v>570</v>
      </c>
      <c r="CG205" s="82">
        <f t="shared" ref="CG205:CG268" si="261">CF205/CE205*100</f>
        <v>100</v>
      </c>
      <c r="CH205" s="84">
        <f>SUM(CH206:CH213)</f>
        <v>100</v>
      </c>
      <c r="CI205" s="84">
        <f>SUM(CI206:CI213)</f>
        <v>0</v>
      </c>
      <c r="CJ205" s="82">
        <f t="shared" ref="CJ205:CJ206" si="262">CI205/CH205*100</f>
        <v>0</v>
      </c>
      <c r="CK205" s="84">
        <f>SUM(CK206:CK213)</f>
        <v>0</v>
      </c>
      <c r="CL205" s="84">
        <f>SUM(CL206:CL213)</f>
        <v>0</v>
      </c>
      <c r="CM205" s="82"/>
      <c r="CN205" s="84">
        <f>SUM(CN206:CN213)</f>
        <v>0</v>
      </c>
      <c r="CO205" s="84">
        <f>SUM(CO206:CO213)</f>
        <v>0</v>
      </c>
      <c r="CP205" s="82"/>
      <c r="CQ205" s="84">
        <f>SUM(CQ206:CQ213)</f>
        <v>0</v>
      </c>
      <c r="CR205" s="84">
        <f>SUM(CR206:CR213)</f>
        <v>0</v>
      </c>
      <c r="CS205" s="82"/>
      <c r="CT205" s="84">
        <f>SUM(CT206:CT213)</f>
        <v>0</v>
      </c>
      <c r="CU205" s="84">
        <f>SUM(CU206:CU213)</f>
        <v>0</v>
      </c>
      <c r="CV205" s="82"/>
      <c r="CW205" s="84">
        <f>SUM(CW206:CW213)</f>
        <v>0</v>
      </c>
      <c r="CX205" s="84">
        <f>SUM(CX206:CX213)</f>
        <v>0</v>
      </c>
      <c r="CY205" s="82"/>
      <c r="CZ205" s="84">
        <f>SUM(CZ206:CZ213)</f>
        <v>0</v>
      </c>
      <c r="DA205" s="84">
        <f>SUM(DA206:DA213)</f>
        <v>0</v>
      </c>
      <c r="DB205" s="82"/>
      <c r="DC205" s="84">
        <f>SUM(DC206:DC213)</f>
        <v>0</v>
      </c>
      <c r="DD205" s="84">
        <f>SUM(DD206:DD213)</f>
        <v>0</v>
      </c>
      <c r="DE205" s="82"/>
      <c r="DF205" s="84">
        <f>SUM(DF206:DF213)</f>
        <v>0</v>
      </c>
      <c r="DG205" s="84">
        <f>SUM(DG206:DG213)</f>
        <v>0</v>
      </c>
      <c r="DH205" s="82"/>
      <c r="DI205" s="84">
        <f>SUM(DI206:DI213)</f>
        <v>0</v>
      </c>
      <c r="DJ205" s="84">
        <f>SUM(DJ206:DJ213)</f>
        <v>0</v>
      </c>
      <c r="DK205" s="82"/>
      <c r="DL205" s="84">
        <f>SUM(DL206:DL213)</f>
        <v>0</v>
      </c>
      <c r="DM205" s="84">
        <f>SUM(DM206:DM213)</f>
        <v>0</v>
      </c>
      <c r="DN205" s="82"/>
      <c r="DO205" s="84">
        <f>SUM(DO206:DO213)</f>
        <v>0</v>
      </c>
      <c r="DP205" s="84">
        <f>SUM(DP206:DP213)</f>
        <v>0</v>
      </c>
      <c r="DQ205" s="82"/>
      <c r="DR205" s="84">
        <f>SUM(DR206:DR213)</f>
        <v>0</v>
      </c>
      <c r="DS205" s="84">
        <f>SUM(DS206:DS213)</f>
        <v>0</v>
      </c>
      <c r="DT205" s="82"/>
      <c r="DU205" s="84">
        <f>SUM(DU206:DU213)</f>
        <v>0</v>
      </c>
      <c r="DV205" s="84">
        <f>SUM(DV206:DV213)</f>
        <v>0</v>
      </c>
      <c r="DW205" s="82"/>
      <c r="DX205" s="84">
        <f>SUM(DX206:DX213)</f>
        <v>0</v>
      </c>
      <c r="DY205" s="84">
        <f>SUM(DY206:DY213)</f>
        <v>0</v>
      </c>
      <c r="DZ205" s="82"/>
    </row>
    <row r="206" spans="1:130" s="12" customFormat="1" ht="31.5" x14ac:dyDescent="0.25">
      <c r="A206" s="60" t="s">
        <v>381</v>
      </c>
      <c r="B206" s="14">
        <f t="shared" si="254"/>
        <v>19626.600000000002</v>
      </c>
      <c r="C206" s="14">
        <f t="shared" si="255"/>
        <v>15085.702400000002</v>
      </c>
      <c r="D206" s="15">
        <f t="shared" si="82"/>
        <v>76.863554563704355</v>
      </c>
      <c r="E206" s="15"/>
      <c r="F206" s="15"/>
      <c r="G206" s="15"/>
      <c r="H206" s="15"/>
      <c r="I206" s="15"/>
      <c r="J206" s="15"/>
      <c r="K206" s="15">
        <v>6200</v>
      </c>
      <c r="L206" s="15">
        <v>5072.6424000000006</v>
      </c>
      <c r="M206" s="15">
        <f t="shared" si="141"/>
        <v>81.816812903225824</v>
      </c>
      <c r="N206" s="15"/>
      <c r="O206" s="15"/>
      <c r="P206" s="15"/>
      <c r="Q206" s="15"/>
      <c r="R206" s="15"/>
      <c r="S206" s="15"/>
      <c r="T206" s="15"/>
      <c r="U206" s="15"/>
      <c r="V206" s="14"/>
      <c r="W206" s="15"/>
      <c r="X206" s="15"/>
      <c r="Y206" s="15"/>
      <c r="Z206" s="15">
        <v>593.9</v>
      </c>
      <c r="AA206" s="15">
        <v>165.06</v>
      </c>
      <c r="AB206" s="14">
        <f t="shared" si="104"/>
        <v>27.792557669641354</v>
      </c>
      <c r="AC206" s="15"/>
      <c r="AD206" s="15"/>
      <c r="AE206" s="14"/>
      <c r="AF206" s="15"/>
      <c r="AG206" s="15"/>
      <c r="AH206" s="14"/>
      <c r="AI206" s="50">
        <v>1502</v>
      </c>
      <c r="AJ206" s="50">
        <v>1502</v>
      </c>
      <c r="AK206" s="15">
        <f t="shared" si="249"/>
        <v>100</v>
      </c>
      <c r="AL206" s="50">
        <v>7416</v>
      </c>
      <c r="AM206" s="50">
        <v>7416</v>
      </c>
      <c r="AN206" s="15">
        <f t="shared" si="250"/>
        <v>100</v>
      </c>
      <c r="AO206" s="15">
        <v>1200</v>
      </c>
      <c r="AP206" s="15">
        <v>360</v>
      </c>
      <c r="AQ206" s="15">
        <f>AP206/AO206*100</f>
        <v>30</v>
      </c>
      <c r="AR206" s="15"/>
      <c r="AS206" s="15"/>
      <c r="AT206" s="14"/>
      <c r="AU206" s="15"/>
      <c r="AV206" s="15"/>
      <c r="AW206" s="14"/>
      <c r="AX206" s="15"/>
      <c r="AY206" s="15"/>
      <c r="AZ206" s="14"/>
      <c r="BA206" s="15"/>
      <c r="BB206" s="15"/>
      <c r="BC206" s="14"/>
      <c r="BD206" s="15"/>
      <c r="BE206" s="15"/>
      <c r="BF206" s="14"/>
      <c r="BG206" s="50">
        <v>2044.7</v>
      </c>
      <c r="BH206" s="15"/>
      <c r="BI206" s="14">
        <f t="shared" ref="BI206" si="263">BH206/BG206*100</f>
        <v>0</v>
      </c>
      <c r="BJ206" s="50"/>
      <c r="BK206" s="15"/>
      <c r="BL206" s="14"/>
      <c r="BM206" s="15"/>
      <c r="BN206" s="15"/>
      <c r="BO206" s="14"/>
      <c r="BP206" s="50"/>
      <c r="BQ206" s="15"/>
      <c r="BR206" s="14"/>
      <c r="BS206" s="50"/>
      <c r="BT206" s="15"/>
      <c r="BU206" s="14"/>
      <c r="BV206" s="50"/>
      <c r="BW206" s="15"/>
      <c r="BX206" s="14"/>
      <c r="BY206" s="50"/>
      <c r="BZ206" s="15"/>
      <c r="CA206" s="14"/>
      <c r="CB206" s="50"/>
      <c r="CC206" s="15"/>
      <c r="CD206" s="14"/>
      <c r="CE206" s="50">
        <v>570</v>
      </c>
      <c r="CF206" s="15">
        <v>570</v>
      </c>
      <c r="CG206" s="14">
        <f t="shared" si="261"/>
        <v>100</v>
      </c>
      <c r="CH206" s="50">
        <v>100</v>
      </c>
      <c r="CI206" s="15"/>
      <c r="CJ206" s="14">
        <f t="shared" si="262"/>
        <v>0</v>
      </c>
      <c r="CK206" s="50"/>
      <c r="CL206" s="15"/>
      <c r="CM206" s="14"/>
      <c r="CN206" s="50"/>
      <c r="CO206" s="15"/>
      <c r="CP206" s="14"/>
      <c r="CQ206" s="50"/>
      <c r="CR206" s="15"/>
      <c r="CS206" s="14"/>
      <c r="CT206" s="50"/>
      <c r="CU206" s="15"/>
      <c r="CV206" s="14"/>
      <c r="CW206" s="50"/>
      <c r="CX206" s="15"/>
      <c r="CY206" s="14"/>
      <c r="CZ206" s="50"/>
      <c r="DA206" s="15"/>
      <c r="DB206" s="14"/>
      <c r="DC206" s="50"/>
      <c r="DD206" s="15"/>
      <c r="DE206" s="14"/>
      <c r="DF206" s="50"/>
      <c r="DG206" s="15"/>
      <c r="DH206" s="14"/>
      <c r="DI206" s="50"/>
      <c r="DJ206" s="15"/>
      <c r="DK206" s="14"/>
      <c r="DL206" s="50"/>
      <c r="DM206" s="15"/>
      <c r="DN206" s="14"/>
      <c r="DO206" s="50"/>
      <c r="DP206" s="15"/>
      <c r="DQ206" s="14"/>
      <c r="DR206" s="50"/>
      <c r="DS206" s="15"/>
      <c r="DT206" s="14"/>
      <c r="DU206" s="50"/>
      <c r="DV206" s="15"/>
      <c r="DW206" s="14"/>
      <c r="DX206" s="50"/>
      <c r="DY206" s="15"/>
      <c r="DZ206" s="14"/>
    </row>
    <row r="207" spans="1:130" s="12" customFormat="1" ht="15.75" x14ac:dyDescent="0.25">
      <c r="A207" s="60" t="s">
        <v>409</v>
      </c>
      <c r="B207" s="14">
        <f t="shared" si="254"/>
        <v>70000</v>
      </c>
      <c r="C207" s="14">
        <f t="shared" si="255"/>
        <v>14822.468199999999</v>
      </c>
      <c r="D207" s="15">
        <f t="shared" si="82"/>
        <v>21.174954571428568</v>
      </c>
      <c r="E207" s="50"/>
      <c r="F207" s="50"/>
      <c r="G207" s="50"/>
      <c r="H207" s="50"/>
      <c r="I207" s="50"/>
      <c r="J207" s="50"/>
      <c r="K207" s="50"/>
      <c r="L207" s="50"/>
      <c r="M207" s="50"/>
      <c r="N207" s="183"/>
      <c r="O207" s="183"/>
      <c r="P207" s="183"/>
      <c r="Q207" s="183"/>
      <c r="R207" s="183"/>
      <c r="S207" s="183"/>
      <c r="T207" s="183"/>
      <c r="U207" s="183"/>
      <c r="V207" s="183"/>
      <c r="W207" s="15">
        <v>70000</v>
      </c>
      <c r="X207" s="15">
        <v>14822.468199999999</v>
      </c>
      <c r="Y207" s="15">
        <f t="shared" si="224"/>
        <v>21.174954571428568</v>
      </c>
      <c r="Z207" s="183"/>
      <c r="AA207" s="183"/>
      <c r="AB207" s="183"/>
      <c r="AC207" s="183"/>
      <c r="AD207" s="183"/>
      <c r="AE207" s="14"/>
      <c r="AF207" s="183"/>
      <c r="AG207" s="183"/>
      <c r="AH207" s="183"/>
      <c r="AI207" s="183"/>
      <c r="AJ207" s="183"/>
      <c r="AK207" s="15"/>
      <c r="AL207" s="183"/>
      <c r="AM207" s="183"/>
      <c r="AN207" s="15"/>
      <c r="AO207" s="183"/>
      <c r="AP207" s="183"/>
      <c r="AQ207" s="15"/>
      <c r="AR207" s="183"/>
      <c r="AS207" s="183"/>
      <c r="AT207" s="183"/>
      <c r="AU207" s="183"/>
      <c r="AV207" s="183"/>
      <c r="AW207" s="183"/>
      <c r="AX207" s="183"/>
      <c r="AY207" s="183"/>
      <c r="AZ207" s="183"/>
      <c r="BA207" s="183"/>
      <c r="BB207" s="183"/>
      <c r="BC207" s="183"/>
      <c r="BD207" s="183"/>
      <c r="BE207" s="183"/>
      <c r="BF207" s="183"/>
      <c r="BG207" s="50"/>
      <c r="BH207" s="183"/>
      <c r="BI207" s="183"/>
      <c r="BJ207" s="50"/>
      <c r="BK207" s="183"/>
      <c r="BL207" s="183"/>
      <c r="BM207" s="183"/>
      <c r="BN207" s="183"/>
      <c r="BO207" s="183"/>
      <c r="BP207" s="50"/>
      <c r="BQ207" s="183"/>
      <c r="BR207" s="183"/>
      <c r="BS207" s="50"/>
      <c r="BT207" s="183"/>
      <c r="BU207" s="183"/>
      <c r="BV207" s="50"/>
      <c r="BW207" s="183"/>
      <c r="BX207" s="183"/>
      <c r="BY207" s="50"/>
      <c r="BZ207" s="183"/>
      <c r="CA207" s="183"/>
      <c r="CB207" s="50"/>
      <c r="CC207" s="183"/>
      <c r="CD207" s="183"/>
      <c r="CE207" s="50"/>
      <c r="CF207" s="183"/>
      <c r="CG207" s="14"/>
      <c r="CH207" s="50"/>
      <c r="CI207" s="183"/>
      <c r="CJ207" s="14"/>
      <c r="CK207" s="50"/>
      <c r="CL207" s="183"/>
      <c r="CM207" s="14"/>
      <c r="CN207" s="50"/>
      <c r="CO207" s="183"/>
      <c r="CP207" s="14"/>
      <c r="CQ207" s="50"/>
      <c r="CR207" s="183"/>
      <c r="CS207" s="14"/>
      <c r="CT207" s="50"/>
      <c r="CU207" s="183"/>
      <c r="CV207" s="14"/>
      <c r="CW207" s="50"/>
      <c r="CX207" s="183"/>
      <c r="CY207" s="14"/>
      <c r="CZ207" s="50"/>
      <c r="DA207" s="183"/>
      <c r="DB207" s="14"/>
      <c r="DC207" s="50"/>
      <c r="DD207" s="183"/>
      <c r="DE207" s="14"/>
      <c r="DF207" s="50"/>
      <c r="DG207" s="183"/>
      <c r="DH207" s="14"/>
      <c r="DI207" s="50"/>
      <c r="DJ207" s="183"/>
      <c r="DK207" s="14"/>
      <c r="DL207" s="50"/>
      <c r="DM207" s="183"/>
      <c r="DN207" s="14"/>
      <c r="DO207" s="50"/>
      <c r="DP207" s="183"/>
      <c r="DQ207" s="14"/>
      <c r="DR207" s="50"/>
      <c r="DS207" s="183"/>
      <c r="DT207" s="14"/>
      <c r="DU207" s="50"/>
      <c r="DV207" s="183"/>
      <c r="DW207" s="14"/>
      <c r="DX207" s="50"/>
      <c r="DY207" s="183"/>
      <c r="DZ207" s="14"/>
    </row>
    <row r="208" spans="1:130" s="12" customFormat="1" ht="15.75" x14ac:dyDescent="0.25">
      <c r="A208" s="60" t="s">
        <v>410</v>
      </c>
      <c r="B208" s="14">
        <f t="shared" si="254"/>
        <v>158.30000000000001</v>
      </c>
      <c r="C208" s="14">
        <f t="shared" si="255"/>
        <v>0</v>
      </c>
      <c r="D208" s="15">
        <f t="shared" si="82"/>
        <v>0</v>
      </c>
      <c r="E208" s="50"/>
      <c r="F208" s="50"/>
      <c r="G208" s="50"/>
      <c r="H208" s="50"/>
      <c r="I208" s="50"/>
      <c r="J208" s="50"/>
      <c r="K208" s="50"/>
      <c r="L208" s="50"/>
      <c r="M208" s="50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  <c r="AB208" s="183"/>
      <c r="AC208" s="14"/>
      <c r="AD208" s="14"/>
      <c r="AE208" s="14"/>
      <c r="AF208" s="183"/>
      <c r="AG208" s="183"/>
      <c r="AH208" s="183"/>
      <c r="AI208" s="183"/>
      <c r="AJ208" s="183"/>
      <c r="AK208" s="15"/>
      <c r="AL208" s="183"/>
      <c r="AM208" s="183"/>
      <c r="AN208" s="15"/>
      <c r="AO208" s="183"/>
      <c r="AP208" s="183"/>
      <c r="AQ208" s="15"/>
      <c r="AR208" s="183"/>
      <c r="AS208" s="183"/>
      <c r="AT208" s="183"/>
      <c r="AU208" s="183"/>
      <c r="AV208" s="183"/>
      <c r="AW208" s="183"/>
      <c r="AX208" s="183"/>
      <c r="AY208" s="183"/>
      <c r="AZ208" s="183"/>
      <c r="BA208" s="183"/>
      <c r="BB208" s="183"/>
      <c r="BC208" s="183"/>
      <c r="BD208" s="183"/>
      <c r="BE208" s="183"/>
      <c r="BF208" s="183"/>
      <c r="BG208" s="50">
        <v>158.30000000000001</v>
      </c>
      <c r="BH208" s="183"/>
      <c r="BI208" s="183"/>
      <c r="BJ208" s="50"/>
      <c r="BK208" s="183"/>
      <c r="BL208" s="183"/>
      <c r="BM208" s="183"/>
      <c r="BN208" s="183"/>
      <c r="BO208" s="183"/>
      <c r="BP208" s="50"/>
      <c r="BQ208" s="183"/>
      <c r="BR208" s="183"/>
      <c r="BS208" s="50"/>
      <c r="BT208" s="183"/>
      <c r="BU208" s="183"/>
      <c r="BV208" s="50"/>
      <c r="BW208" s="183"/>
      <c r="BX208" s="183"/>
      <c r="BY208" s="50"/>
      <c r="BZ208" s="183"/>
      <c r="CA208" s="183"/>
      <c r="CB208" s="50"/>
      <c r="CC208" s="183"/>
      <c r="CD208" s="183"/>
      <c r="CE208" s="50"/>
      <c r="CF208" s="183"/>
      <c r="CG208" s="14"/>
      <c r="CH208" s="50"/>
      <c r="CI208" s="183"/>
      <c r="CJ208" s="14"/>
      <c r="CK208" s="50"/>
      <c r="CL208" s="183"/>
      <c r="CM208" s="14"/>
      <c r="CN208" s="50"/>
      <c r="CO208" s="183"/>
      <c r="CP208" s="14"/>
      <c r="CQ208" s="50"/>
      <c r="CR208" s="183"/>
      <c r="CS208" s="14"/>
      <c r="CT208" s="50"/>
      <c r="CU208" s="183"/>
      <c r="CV208" s="14"/>
      <c r="CW208" s="50"/>
      <c r="CX208" s="183"/>
      <c r="CY208" s="14"/>
      <c r="CZ208" s="50"/>
      <c r="DA208" s="183"/>
      <c r="DB208" s="14"/>
      <c r="DC208" s="50"/>
      <c r="DD208" s="183"/>
      <c r="DE208" s="14"/>
      <c r="DF208" s="50"/>
      <c r="DG208" s="183"/>
      <c r="DH208" s="14"/>
      <c r="DI208" s="50"/>
      <c r="DJ208" s="183"/>
      <c r="DK208" s="14"/>
      <c r="DL208" s="50"/>
      <c r="DM208" s="183"/>
      <c r="DN208" s="14"/>
      <c r="DO208" s="50"/>
      <c r="DP208" s="183"/>
      <c r="DQ208" s="14"/>
      <c r="DR208" s="50"/>
      <c r="DS208" s="183"/>
      <c r="DT208" s="14"/>
      <c r="DU208" s="50"/>
      <c r="DV208" s="183"/>
      <c r="DW208" s="14"/>
      <c r="DX208" s="50"/>
      <c r="DY208" s="183"/>
      <c r="DZ208" s="14"/>
    </row>
    <row r="209" spans="1:130" s="12" customFormat="1" ht="15.75" x14ac:dyDescent="0.25">
      <c r="A209" s="60" t="s">
        <v>411</v>
      </c>
      <c r="B209" s="14">
        <f t="shared" si="254"/>
        <v>158.30000000000001</v>
      </c>
      <c r="C209" s="14">
        <f t="shared" si="255"/>
        <v>0</v>
      </c>
      <c r="D209" s="15">
        <f t="shared" si="82"/>
        <v>0</v>
      </c>
      <c r="E209" s="50"/>
      <c r="F209" s="50"/>
      <c r="G209" s="50"/>
      <c r="H209" s="50"/>
      <c r="I209" s="50"/>
      <c r="J209" s="50"/>
      <c r="K209" s="50"/>
      <c r="L209" s="50"/>
      <c r="M209" s="50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183"/>
      <c r="AE209" s="14"/>
      <c r="AF209" s="183"/>
      <c r="AG209" s="183"/>
      <c r="AH209" s="183"/>
      <c r="AI209" s="183"/>
      <c r="AJ209" s="183"/>
      <c r="AK209" s="15"/>
      <c r="AL209" s="183"/>
      <c r="AM209" s="183"/>
      <c r="AN209" s="15"/>
      <c r="AO209" s="183"/>
      <c r="AP209" s="183"/>
      <c r="AQ209" s="15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50">
        <v>158.30000000000001</v>
      </c>
      <c r="BH209" s="183"/>
      <c r="BI209" s="183"/>
      <c r="BJ209" s="50"/>
      <c r="BK209" s="183"/>
      <c r="BL209" s="183"/>
      <c r="BM209" s="183"/>
      <c r="BN209" s="183"/>
      <c r="BO209" s="183"/>
      <c r="BP209" s="50"/>
      <c r="BQ209" s="183"/>
      <c r="BR209" s="183"/>
      <c r="BS209" s="50"/>
      <c r="BT209" s="183"/>
      <c r="BU209" s="183"/>
      <c r="BV209" s="50"/>
      <c r="BW209" s="183"/>
      <c r="BX209" s="183"/>
      <c r="BY209" s="50"/>
      <c r="BZ209" s="183"/>
      <c r="CA209" s="183"/>
      <c r="CB209" s="50"/>
      <c r="CC209" s="183"/>
      <c r="CD209" s="183"/>
      <c r="CE209" s="50"/>
      <c r="CF209" s="183"/>
      <c r="CG209" s="14"/>
      <c r="CH209" s="50"/>
      <c r="CI209" s="183"/>
      <c r="CJ209" s="14"/>
      <c r="CK209" s="50"/>
      <c r="CL209" s="183"/>
      <c r="CM209" s="14"/>
      <c r="CN209" s="50"/>
      <c r="CO209" s="183"/>
      <c r="CP209" s="14"/>
      <c r="CQ209" s="50"/>
      <c r="CR209" s="183"/>
      <c r="CS209" s="14"/>
      <c r="CT209" s="50"/>
      <c r="CU209" s="183"/>
      <c r="CV209" s="14"/>
      <c r="CW209" s="50"/>
      <c r="CX209" s="183"/>
      <c r="CY209" s="14"/>
      <c r="CZ209" s="50"/>
      <c r="DA209" s="183"/>
      <c r="DB209" s="14"/>
      <c r="DC209" s="50"/>
      <c r="DD209" s="183"/>
      <c r="DE209" s="14"/>
      <c r="DF209" s="50"/>
      <c r="DG209" s="183"/>
      <c r="DH209" s="14"/>
      <c r="DI209" s="50"/>
      <c r="DJ209" s="183"/>
      <c r="DK209" s="14"/>
      <c r="DL209" s="50"/>
      <c r="DM209" s="183"/>
      <c r="DN209" s="14"/>
      <c r="DO209" s="50"/>
      <c r="DP209" s="183"/>
      <c r="DQ209" s="14"/>
      <c r="DR209" s="50"/>
      <c r="DS209" s="183"/>
      <c r="DT209" s="14"/>
      <c r="DU209" s="50"/>
      <c r="DV209" s="183"/>
      <c r="DW209" s="14"/>
      <c r="DX209" s="50"/>
      <c r="DY209" s="183"/>
      <c r="DZ209" s="14"/>
    </row>
    <row r="210" spans="1:130" s="12" customFormat="1" ht="15.75" x14ac:dyDescent="0.25">
      <c r="A210" s="60" t="s">
        <v>412</v>
      </c>
      <c r="B210" s="14">
        <f t="shared" si="254"/>
        <v>158.30000000000001</v>
      </c>
      <c r="C210" s="14">
        <f t="shared" si="255"/>
        <v>0</v>
      </c>
      <c r="D210" s="15">
        <f t="shared" si="82"/>
        <v>0</v>
      </c>
      <c r="E210" s="50"/>
      <c r="F210" s="50"/>
      <c r="G210" s="50"/>
      <c r="H210" s="50"/>
      <c r="I210" s="50"/>
      <c r="J210" s="50"/>
      <c r="K210" s="50"/>
      <c r="L210" s="50"/>
      <c r="M210" s="50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  <c r="AB210" s="183"/>
      <c r="AC210" s="183"/>
      <c r="AD210" s="183"/>
      <c r="AE210" s="14"/>
      <c r="AF210" s="183"/>
      <c r="AG210" s="183"/>
      <c r="AH210" s="183"/>
      <c r="AI210" s="183"/>
      <c r="AJ210" s="183"/>
      <c r="AK210" s="15"/>
      <c r="AL210" s="183"/>
      <c r="AM210" s="183"/>
      <c r="AN210" s="15"/>
      <c r="AO210" s="183"/>
      <c r="AP210" s="183"/>
      <c r="AQ210" s="15"/>
      <c r="AR210" s="183"/>
      <c r="AS210" s="183"/>
      <c r="AT210" s="183"/>
      <c r="AU210" s="183"/>
      <c r="AV210" s="183"/>
      <c r="AW210" s="183"/>
      <c r="AX210" s="183"/>
      <c r="AY210" s="183"/>
      <c r="AZ210" s="183"/>
      <c r="BA210" s="183"/>
      <c r="BB210" s="183"/>
      <c r="BC210" s="183"/>
      <c r="BD210" s="183"/>
      <c r="BE210" s="183"/>
      <c r="BF210" s="183"/>
      <c r="BG210" s="50">
        <v>158.30000000000001</v>
      </c>
      <c r="BH210" s="183"/>
      <c r="BI210" s="183"/>
      <c r="BJ210" s="50"/>
      <c r="BK210" s="183"/>
      <c r="BL210" s="183"/>
      <c r="BM210" s="183"/>
      <c r="BN210" s="183"/>
      <c r="BO210" s="183"/>
      <c r="BP210" s="50"/>
      <c r="BQ210" s="183"/>
      <c r="BR210" s="183"/>
      <c r="BS210" s="50"/>
      <c r="BT210" s="183"/>
      <c r="BU210" s="183"/>
      <c r="BV210" s="50"/>
      <c r="BW210" s="183"/>
      <c r="BX210" s="183"/>
      <c r="BY210" s="50"/>
      <c r="BZ210" s="183"/>
      <c r="CA210" s="183"/>
      <c r="CB210" s="50"/>
      <c r="CC210" s="183"/>
      <c r="CD210" s="183"/>
      <c r="CE210" s="50"/>
      <c r="CF210" s="183"/>
      <c r="CG210" s="14"/>
      <c r="CH210" s="50"/>
      <c r="CI210" s="183"/>
      <c r="CJ210" s="14"/>
      <c r="CK210" s="50"/>
      <c r="CL210" s="183"/>
      <c r="CM210" s="14"/>
      <c r="CN210" s="50"/>
      <c r="CO210" s="183"/>
      <c r="CP210" s="14"/>
      <c r="CQ210" s="50"/>
      <c r="CR210" s="183"/>
      <c r="CS210" s="14"/>
      <c r="CT210" s="50"/>
      <c r="CU210" s="183"/>
      <c r="CV210" s="14"/>
      <c r="CW210" s="50"/>
      <c r="CX210" s="183"/>
      <c r="CY210" s="14"/>
      <c r="CZ210" s="50"/>
      <c r="DA210" s="183"/>
      <c r="DB210" s="14"/>
      <c r="DC210" s="50"/>
      <c r="DD210" s="183"/>
      <c r="DE210" s="14"/>
      <c r="DF210" s="50"/>
      <c r="DG210" s="183"/>
      <c r="DH210" s="14"/>
      <c r="DI210" s="50"/>
      <c r="DJ210" s="183"/>
      <c r="DK210" s="14"/>
      <c r="DL210" s="50"/>
      <c r="DM210" s="183"/>
      <c r="DN210" s="14"/>
      <c r="DO210" s="50"/>
      <c r="DP210" s="183"/>
      <c r="DQ210" s="14"/>
      <c r="DR210" s="50"/>
      <c r="DS210" s="183"/>
      <c r="DT210" s="14"/>
      <c r="DU210" s="50"/>
      <c r="DV210" s="183"/>
      <c r="DW210" s="14"/>
      <c r="DX210" s="50"/>
      <c r="DY210" s="183"/>
      <c r="DZ210" s="14"/>
    </row>
    <row r="211" spans="1:130" s="12" customFormat="1" ht="15.75" x14ac:dyDescent="0.25">
      <c r="A211" s="60" t="s">
        <v>605</v>
      </c>
      <c r="B211" s="14">
        <f t="shared" si="254"/>
        <v>158.30000000000001</v>
      </c>
      <c r="C211" s="14">
        <f t="shared" si="255"/>
        <v>0</v>
      </c>
      <c r="D211" s="15">
        <f t="shared" si="82"/>
        <v>0</v>
      </c>
      <c r="E211" s="50"/>
      <c r="F211" s="50"/>
      <c r="G211" s="50"/>
      <c r="H211" s="50"/>
      <c r="I211" s="50"/>
      <c r="J211" s="50"/>
      <c r="K211" s="50"/>
      <c r="L211" s="50"/>
      <c r="M211" s="50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  <c r="AB211" s="183"/>
      <c r="AC211" s="183"/>
      <c r="AD211" s="183"/>
      <c r="AE211" s="14"/>
      <c r="AF211" s="183"/>
      <c r="AG211" s="183"/>
      <c r="AH211" s="183"/>
      <c r="AI211" s="183"/>
      <c r="AJ211" s="183"/>
      <c r="AK211" s="15"/>
      <c r="AL211" s="183"/>
      <c r="AM211" s="183"/>
      <c r="AN211" s="15"/>
      <c r="AO211" s="183"/>
      <c r="AP211" s="183"/>
      <c r="AQ211" s="15"/>
      <c r="AR211" s="183"/>
      <c r="AS211" s="183"/>
      <c r="AT211" s="183"/>
      <c r="AU211" s="183"/>
      <c r="AV211" s="183"/>
      <c r="AW211" s="183"/>
      <c r="AX211" s="183"/>
      <c r="AY211" s="183"/>
      <c r="AZ211" s="183"/>
      <c r="BA211" s="183"/>
      <c r="BB211" s="183"/>
      <c r="BC211" s="183"/>
      <c r="BD211" s="183"/>
      <c r="BE211" s="183"/>
      <c r="BF211" s="183"/>
      <c r="BG211" s="50">
        <v>158.30000000000001</v>
      </c>
      <c r="BH211" s="183"/>
      <c r="BI211" s="183"/>
      <c r="BJ211" s="50"/>
      <c r="BK211" s="183"/>
      <c r="BL211" s="183"/>
      <c r="BM211" s="183"/>
      <c r="BN211" s="183"/>
      <c r="BO211" s="183"/>
      <c r="BP211" s="50"/>
      <c r="BQ211" s="183"/>
      <c r="BR211" s="183"/>
      <c r="BS211" s="50"/>
      <c r="BT211" s="183"/>
      <c r="BU211" s="183"/>
      <c r="BV211" s="50"/>
      <c r="BW211" s="183"/>
      <c r="BX211" s="183"/>
      <c r="BY211" s="50"/>
      <c r="BZ211" s="183"/>
      <c r="CA211" s="183"/>
      <c r="CB211" s="50"/>
      <c r="CC211" s="183"/>
      <c r="CD211" s="183"/>
      <c r="CE211" s="50"/>
      <c r="CF211" s="183"/>
      <c r="CG211" s="14"/>
      <c r="CH211" s="50"/>
      <c r="CI211" s="183"/>
      <c r="CJ211" s="14"/>
      <c r="CK211" s="50"/>
      <c r="CL211" s="183"/>
      <c r="CM211" s="14"/>
      <c r="CN211" s="50"/>
      <c r="CO211" s="183"/>
      <c r="CP211" s="14"/>
      <c r="CQ211" s="50"/>
      <c r="CR211" s="183"/>
      <c r="CS211" s="14"/>
      <c r="CT211" s="50"/>
      <c r="CU211" s="183"/>
      <c r="CV211" s="14"/>
      <c r="CW211" s="50"/>
      <c r="CX211" s="183"/>
      <c r="CY211" s="14"/>
      <c r="CZ211" s="50"/>
      <c r="DA211" s="183"/>
      <c r="DB211" s="14"/>
      <c r="DC211" s="50"/>
      <c r="DD211" s="183"/>
      <c r="DE211" s="14"/>
      <c r="DF211" s="50"/>
      <c r="DG211" s="183"/>
      <c r="DH211" s="14"/>
      <c r="DI211" s="50"/>
      <c r="DJ211" s="183"/>
      <c r="DK211" s="14"/>
      <c r="DL211" s="50"/>
      <c r="DM211" s="183"/>
      <c r="DN211" s="14"/>
      <c r="DO211" s="50"/>
      <c r="DP211" s="183"/>
      <c r="DQ211" s="14"/>
      <c r="DR211" s="50"/>
      <c r="DS211" s="183"/>
      <c r="DT211" s="14"/>
      <c r="DU211" s="50"/>
      <c r="DV211" s="183"/>
      <c r="DW211" s="14"/>
      <c r="DX211" s="50"/>
      <c r="DY211" s="183"/>
      <c r="DZ211" s="14"/>
    </row>
    <row r="212" spans="1:130" s="12" customFormat="1" ht="15.75" x14ac:dyDescent="0.25">
      <c r="A212" s="60" t="s">
        <v>413</v>
      </c>
      <c r="B212" s="14">
        <f t="shared" si="254"/>
        <v>248.1</v>
      </c>
      <c r="C212" s="14">
        <f t="shared" si="255"/>
        <v>0</v>
      </c>
      <c r="D212" s="15">
        <f t="shared" si="82"/>
        <v>0</v>
      </c>
      <c r="E212" s="50"/>
      <c r="F212" s="50"/>
      <c r="G212" s="50"/>
      <c r="H212" s="50"/>
      <c r="I212" s="50"/>
      <c r="J212" s="50"/>
      <c r="K212" s="50"/>
      <c r="L212" s="50"/>
      <c r="M212" s="50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4"/>
      <c r="AD212" s="14"/>
      <c r="AE212" s="14"/>
      <c r="AF212" s="183"/>
      <c r="AG212" s="183"/>
      <c r="AH212" s="183"/>
      <c r="AI212" s="183"/>
      <c r="AJ212" s="183"/>
      <c r="AK212" s="15"/>
      <c r="AL212" s="183"/>
      <c r="AM212" s="183"/>
      <c r="AN212" s="15"/>
      <c r="AO212" s="183"/>
      <c r="AP212" s="183"/>
      <c r="AQ212" s="15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50">
        <v>248.1</v>
      </c>
      <c r="BH212" s="183"/>
      <c r="BI212" s="183"/>
      <c r="BJ212" s="50"/>
      <c r="BK212" s="183"/>
      <c r="BL212" s="183"/>
      <c r="BM212" s="183"/>
      <c r="BN212" s="183"/>
      <c r="BO212" s="183"/>
      <c r="BP212" s="50"/>
      <c r="BQ212" s="183"/>
      <c r="BR212" s="183"/>
      <c r="BS212" s="50"/>
      <c r="BT212" s="183"/>
      <c r="BU212" s="183"/>
      <c r="BV212" s="50"/>
      <c r="BW212" s="183"/>
      <c r="BX212" s="183"/>
      <c r="BY212" s="50"/>
      <c r="BZ212" s="183"/>
      <c r="CA212" s="183"/>
      <c r="CB212" s="50"/>
      <c r="CC212" s="183"/>
      <c r="CD212" s="183"/>
      <c r="CE212" s="50"/>
      <c r="CF212" s="183"/>
      <c r="CG212" s="14"/>
      <c r="CH212" s="50"/>
      <c r="CI212" s="183"/>
      <c r="CJ212" s="14"/>
      <c r="CK212" s="50"/>
      <c r="CL212" s="183"/>
      <c r="CM212" s="14"/>
      <c r="CN212" s="50"/>
      <c r="CO212" s="183"/>
      <c r="CP212" s="14"/>
      <c r="CQ212" s="50"/>
      <c r="CR212" s="183"/>
      <c r="CS212" s="14"/>
      <c r="CT212" s="50"/>
      <c r="CU212" s="183"/>
      <c r="CV212" s="14"/>
      <c r="CW212" s="50"/>
      <c r="CX212" s="183"/>
      <c r="CY212" s="14"/>
      <c r="CZ212" s="50"/>
      <c r="DA212" s="183"/>
      <c r="DB212" s="14"/>
      <c r="DC212" s="50"/>
      <c r="DD212" s="183"/>
      <c r="DE212" s="14"/>
      <c r="DF212" s="50"/>
      <c r="DG212" s="183"/>
      <c r="DH212" s="14"/>
      <c r="DI212" s="50"/>
      <c r="DJ212" s="183"/>
      <c r="DK212" s="14"/>
      <c r="DL212" s="50"/>
      <c r="DM212" s="183"/>
      <c r="DN212" s="14"/>
      <c r="DO212" s="50"/>
      <c r="DP212" s="183"/>
      <c r="DQ212" s="14"/>
      <c r="DR212" s="50"/>
      <c r="DS212" s="183"/>
      <c r="DT212" s="14"/>
      <c r="DU212" s="50"/>
      <c r="DV212" s="183"/>
      <c r="DW212" s="14"/>
      <c r="DX212" s="50"/>
      <c r="DY212" s="183"/>
      <c r="DZ212" s="14"/>
    </row>
    <row r="213" spans="1:130" s="12" customFormat="1" ht="15.75" x14ac:dyDescent="0.25">
      <c r="A213" s="60" t="s">
        <v>414</v>
      </c>
      <c r="B213" s="14">
        <f t="shared" si="254"/>
        <v>248.1</v>
      </c>
      <c r="C213" s="14">
        <f t="shared" si="255"/>
        <v>0</v>
      </c>
      <c r="D213" s="15">
        <f t="shared" si="82"/>
        <v>0</v>
      </c>
      <c r="E213" s="50"/>
      <c r="F213" s="50"/>
      <c r="G213" s="50"/>
      <c r="H213" s="50"/>
      <c r="I213" s="50"/>
      <c r="J213" s="50"/>
      <c r="K213" s="50"/>
      <c r="L213" s="50"/>
      <c r="M213" s="50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  <c r="AB213" s="183"/>
      <c r="AC213" s="14"/>
      <c r="AD213" s="14"/>
      <c r="AE213" s="14"/>
      <c r="AF213" s="183"/>
      <c r="AG213" s="183"/>
      <c r="AH213" s="183"/>
      <c r="AI213" s="183"/>
      <c r="AJ213" s="183"/>
      <c r="AK213" s="15"/>
      <c r="AL213" s="183"/>
      <c r="AM213" s="183"/>
      <c r="AN213" s="15"/>
      <c r="AO213" s="183"/>
      <c r="AP213" s="183"/>
      <c r="AQ213" s="15"/>
      <c r="AR213" s="183"/>
      <c r="AS213" s="183"/>
      <c r="AT213" s="183"/>
      <c r="AU213" s="183"/>
      <c r="AV213" s="183"/>
      <c r="AW213" s="183"/>
      <c r="AX213" s="183"/>
      <c r="AY213" s="183"/>
      <c r="AZ213" s="183"/>
      <c r="BA213" s="183"/>
      <c r="BB213" s="183"/>
      <c r="BC213" s="183"/>
      <c r="BD213" s="183"/>
      <c r="BE213" s="183"/>
      <c r="BF213" s="183"/>
      <c r="BG213" s="50">
        <v>248.1</v>
      </c>
      <c r="BH213" s="183"/>
      <c r="BI213" s="183"/>
      <c r="BJ213" s="50"/>
      <c r="BK213" s="183"/>
      <c r="BL213" s="183"/>
      <c r="BM213" s="183"/>
      <c r="BN213" s="183"/>
      <c r="BO213" s="183"/>
      <c r="BP213" s="50"/>
      <c r="BQ213" s="183"/>
      <c r="BR213" s="183"/>
      <c r="BS213" s="50"/>
      <c r="BT213" s="183"/>
      <c r="BU213" s="183"/>
      <c r="BV213" s="50"/>
      <c r="BW213" s="183"/>
      <c r="BX213" s="183"/>
      <c r="BY213" s="50"/>
      <c r="BZ213" s="183"/>
      <c r="CA213" s="183"/>
      <c r="CB213" s="50"/>
      <c r="CC213" s="183"/>
      <c r="CD213" s="183"/>
      <c r="CE213" s="50"/>
      <c r="CF213" s="183"/>
      <c r="CG213" s="14"/>
      <c r="CH213" s="50"/>
      <c r="CI213" s="183"/>
      <c r="CJ213" s="14"/>
      <c r="CK213" s="50"/>
      <c r="CL213" s="183"/>
      <c r="CM213" s="14"/>
      <c r="CN213" s="50"/>
      <c r="CO213" s="183"/>
      <c r="CP213" s="14"/>
      <c r="CQ213" s="50"/>
      <c r="CR213" s="183"/>
      <c r="CS213" s="14"/>
      <c r="CT213" s="50"/>
      <c r="CU213" s="183"/>
      <c r="CV213" s="14"/>
      <c r="CW213" s="50"/>
      <c r="CX213" s="183"/>
      <c r="CY213" s="14"/>
      <c r="CZ213" s="50"/>
      <c r="DA213" s="183"/>
      <c r="DB213" s="14"/>
      <c r="DC213" s="50"/>
      <c r="DD213" s="183"/>
      <c r="DE213" s="14"/>
      <c r="DF213" s="50"/>
      <c r="DG213" s="183"/>
      <c r="DH213" s="14"/>
      <c r="DI213" s="50"/>
      <c r="DJ213" s="183"/>
      <c r="DK213" s="14"/>
      <c r="DL213" s="50"/>
      <c r="DM213" s="183"/>
      <c r="DN213" s="14"/>
      <c r="DO213" s="50"/>
      <c r="DP213" s="183"/>
      <c r="DQ213" s="14"/>
      <c r="DR213" s="50"/>
      <c r="DS213" s="183"/>
      <c r="DT213" s="14"/>
      <c r="DU213" s="50"/>
      <c r="DV213" s="183"/>
      <c r="DW213" s="14"/>
      <c r="DX213" s="50"/>
      <c r="DY213" s="183"/>
      <c r="DZ213" s="14"/>
    </row>
    <row r="214" spans="1:130" s="28" customFormat="1" ht="31.5" x14ac:dyDescent="0.25">
      <c r="A214" s="152" t="s">
        <v>417</v>
      </c>
      <c r="B214" s="82">
        <f t="shared" si="254"/>
        <v>24661.7</v>
      </c>
      <c r="C214" s="82">
        <f t="shared" si="255"/>
        <v>11722.0445</v>
      </c>
      <c r="D214" s="84">
        <f t="shared" ref="D214" si="264">C214/B214*100</f>
        <v>47.531372533118152</v>
      </c>
      <c r="E214" s="84">
        <f>E215+E216</f>
        <v>0</v>
      </c>
      <c r="F214" s="84">
        <f t="shared" ref="F214:AY214" si="265">F215+F216</f>
        <v>0</v>
      </c>
      <c r="G214" s="84">
        <f t="shared" si="265"/>
        <v>0</v>
      </c>
      <c r="H214" s="84">
        <f t="shared" si="265"/>
        <v>0</v>
      </c>
      <c r="I214" s="84">
        <f t="shared" si="265"/>
        <v>0</v>
      </c>
      <c r="J214" s="84">
        <f t="shared" si="265"/>
        <v>0</v>
      </c>
      <c r="K214" s="84">
        <f t="shared" si="265"/>
        <v>0</v>
      </c>
      <c r="L214" s="84">
        <f t="shared" si="265"/>
        <v>0</v>
      </c>
      <c r="M214" s="84"/>
      <c r="N214" s="84">
        <f t="shared" si="265"/>
        <v>0</v>
      </c>
      <c r="O214" s="84">
        <f t="shared" si="265"/>
        <v>0</v>
      </c>
      <c r="P214" s="84">
        <f t="shared" si="265"/>
        <v>0</v>
      </c>
      <c r="Q214" s="84">
        <f t="shared" si="265"/>
        <v>0</v>
      </c>
      <c r="R214" s="84">
        <f t="shared" si="265"/>
        <v>0</v>
      </c>
      <c r="S214" s="84">
        <f t="shared" si="265"/>
        <v>0</v>
      </c>
      <c r="T214" s="84">
        <f t="shared" si="265"/>
        <v>0</v>
      </c>
      <c r="U214" s="84">
        <f t="shared" si="265"/>
        <v>0</v>
      </c>
      <c r="V214" s="84">
        <f t="shared" si="265"/>
        <v>0</v>
      </c>
      <c r="W214" s="84">
        <f t="shared" si="265"/>
        <v>0</v>
      </c>
      <c r="X214" s="84">
        <f t="shared" si="265"/>
        <v>0</v>
      </c>
      <c r="Y214" s="84">
        <f t="shared" si="265"/>
        <v>0</v>
      </c>
      <c r="Z214" s="84">
        <f t="shared" si="265"/>
        <v>458.8</v>
      </c>
      <c r="AA214" s="84">
        <f t="shared" si="265"/>
        <v>233.0445</v>
      </c>
      <c r="AB214" s="82">
        <f t="shared" si="104"/>
        <v>50.79435483870968</v>
      </c>
      <c r="AC214" s="84">
        <f t="shared" si="265"/>
        <v>0</v>
      </c>
      <c r="AD214" s="84">
        <f t="shared" si="265"/>
        <v>0</v>
      </c>
      <c r="AE214" s="82"/>
      <c r="AF214" s="84">
        <f t="shared" si="265"/>
        <v>0</v>
      </c>
      <c r="AG214" s="84">
        <f t="shared" si="265"/>
        <v>0</v>
      </c>
      <c r="AH214" s="84">
        <f t="shared" si="265"/>
        <v>0</v>
      </c>
      <c r="AI214" s="84">
        <f>SUM(AI215:AI218)</f>
        <v>385</v>
      </c>
      <c r="AJ214" s="84">
        <f t="shared" ref="AJ214:AM214" si="266">SUM(AJ215:AJ218)</f>
        <v>385</v>
      </c>
      <c r="AK214" s="84">
        <f t="shared" si="249"/>
        <v>100</v>
      </c>
      <c r="AL214" s="84">
        <f t="shared" si="266"/>
        <v>1484</v>
      </c>
      <c r="AM214" s="84">
        <f t="shared" si="266"/>
        <v>1484</v>
      </c>
      <c r="AN214" s="84">
        <f t="shared" si="250"/>
        <v>100</v>
      </c>
      <c r="AO214" s="84">
        <f t="shared" si="265"/>
        <v>1200</v>
      </c>
      <c r="AP214" s="84">
        <f t="shared" si="265"/>
        <v>0</v>
      </c>
      <c r="AQ214" s="84">
        <f t="shared" ref="AQ214:AQ220" si="267">AP214/AO214*100</f>
        <v>0</v>
      </c>
      <c r="AR214" s="84">
        <f t="shared" si="265"/>
        <v>0</v>
      </c>
      <c r="AS214" s="84">
        <f t="shared" si="265"/>
        <v>0</v>
      </c>
      <c r="AT214" s="84">
        <f t="shared" si="265"/>
        <v>0</v>
      </c>
      <c r="AU214" s="84">
        <f t="shared" si="265"/>
        <v>0</v>
      </c>
      <c r="AV214" s="84">
        <f t="shared" si="265"/>
        <v>0</v>
      </c>
      <c r="AW214" s="84">
        <f t="shared" si="265"/>
        <v>0</v>
      </c>
      <c r="AX214" s="84">
        <f t="shared" si="265"/>
        <v>0</v>
      </c>
      <c r="AY214" s="84">
        <f t="shared" si="265"/>
        <v>0</v>
      </c>
      <c r="AZ214" s="84">
        <f t="shared" ref="AZ214:BH214" si="268">AZ215+AZ216</f>
        <v>0</v>
      </c>
      <c r="BA214" s="84">
        <f t="shared" si="268"/>
        <v>0</v>
      </c>
      <c r="BB214" s="84">
        <f t="shared" si="268"/>
        <v>0</v>
      </c>
      <c r="BC214" s="84">
        <f t="shared" si="268"/>
        <v>0</v>
      </c>
      <c r="BD214" s="84">
        <f t="shared" si="268"/>
        <v>0</v>
      </c>
      <c r="BE214" s="84">
        <f t="shared" si="268"/>
        <v>0</v>
      </c>
      <c r="BF214" s="84">
        <f t="shared" si="268"/>
        <v>0</v>
      </c>
      <c r="BG214" s="84">
        <f>SUM(BG215:BG218)</f>
        <v>1513.9</v>
      </c>
      <c r="BH214" s="84">
        <f t="shared" si="268"/>
        <v>0</v>
      </c>
      <c r="BI214" s="82">
        <f t="shared" ref="BI214:BI215" si="269">BH214/BG214*100</f>
        <v>0</v>
      </c>
      <c r="BJ214" s="84"/>
      <c r="BK214" s="84">
        <f t="shared" ref="BK214" si="270">BK215+BK216</f>
        <v>0</v>
      </c>
      <c r="BL214" s="82"/>
      <c r="BM214" s="84">
        <f t="shared" ref="BM214:BO214" si="271">BM215+BM216</f>
        <v>0</v>
      </c>
      <c r="BN214" s="84">
        <f t="shared" si="271"/>
        <v>0</v>
      </c>
      <c r="BO214" s="84">
        <f t="shared" si="271"/>
        <v>0</v>
      </c>
      <c r="BP214" s="84">
        <f>SUM(BP215:BP218)</f>
        <v>0</v>
      </c>
      <c r="BQ214" s="84">
        <f t="shared" ref="BQ214" si="272">BQ215+BQ216</f>
        <v>0</v>
      </c>
      <c r="BR214" s="82"/>
      <c r="BS214" s="84">
        <f>SUM(BS215:BS218)</f>
        <v>9400</v>
      </c>
      <c r="BT214" s="84">
        <f t="shared" ref="BT214" si="273">BT215+BT216</f>
        <v>9400</v>
      </c>
      <c r="BU214" s="82">
        <f>BT214/BS214*100</f>
        <v>100</v>
      </c>
      <c r="BV214" s="84">
        <f>SUM(BV215:BV218)</f>
        <v>0</v>
      </c>
      <c r="BW214" s="84">
        <f t="shared" ref="BW214" si="274">BW215+BW216</f>
        <v>0</v>
      </c>
      <c r="BX214" s="82"/>
      <c r="BY214" s="84">
        <f>SUM(BY215:BY218)</f>
        <v>0</v>
      </c>
      <c r="BZ214" s="84">
        <f t="shared" ref="BZ214" si="275">BZ215+BZ216</f>
        <v>0</v>
      </c>
      <c r="CA214" s="82"/>
      <c r="CB214" s="84">
        <f>SUM(CB215:CB218)</f>
        <v>0</v>
      </c>
      <c r="CC214" s="84">
        <f t="shared" ref="CC214" si="276">CC215+CC216</f>
        <v>0</v>
      </c>
      <c r="CD214" s="82"/>
      <c r="CE214" s="84">
        <f>SUM(CE215:CE218)</f>
        <v>220</v>
      </c>
      <c r="CF214" s="84">
        <f t="shared" ref="CF214" si="277">CF215+CF216</f>
        <v>220</v>
      </c>
      <c r="CG214" s="82">
        <f t="shared" si="261"/>
        <v>100</v>
      </c>
      <c r="CH214" s="84">
        <f>SUM(CH215:CH218)</f>
        <v>0</v>
      </c>
      <c r="CI214" s="84">
        <f t="shared" ref="CI214" si="278">CI215+CI216</f>
        <v>0</v>
      </c>
      <c r="CJ214" s="82"/>
      <c r="CK214" s="84">
        <f>SUM(CK215:CK218)</f>
        <v>0</v>
      </c>
      <c r="CL214" s="84">
        <f t="shared" ref="CL214" si="279">CL215+CL216</f>
        <v>0</v>
      </c>
      <c r="CM214" s="82"/>
      <c r="CN214" s="84">
        <f>SUM(CN215:CN218)</f>
        <v>0</v>
      </c>
      <c r="CO214" s="84">
        <f t="shared" ref="CO214" si="280">CO215+CO216</f>
        <v>0</v>
      </c>
      <c r="CP214" s="82"/>
      <c r="CQ214" s="84">
        <f>SUM(CQ215:CQ218)</f>
        <v>0</v>
      </c>
      <c r="CR214" s="84">
        <f t="shared" ref="CR214" si="281">CR215+CR216</f>
        <v>0</v>
      </c>
      <c r="CS214" s="82"/>
      <c r="CT214" s="84">
        <f>SUM(CT215:CT218)</f>
        <v>0</v>
      </c>
      <c r="CU214" s="84">
        <f t="shared" ref="CU214" si="282">CU215+CU216</f>
        <v>0</v>
      </c>
      <c r="CV214" s="82"/>
      <c r="CW214" s="84">
        <f>SUM(CW215:CW218)</f>
        <v>0</v>
      </c>
      <c r="CX214" s="84">
        <f t="shared" ref="CX214" si="283">CX215+CX216</f>
        <v>0</v>
      </c>
      <c r="CY214" s="82"/>
      <c r="CZ214" s="84">
        <f>SUM(CZ215:CZ218)</f>
        <v>10000</v>
      </c>
      <c r="DA214" s="84">
        <f t="shared" ref="DA214" si="284">DA215+DA216</f>
        <v>0</v>
      </c>
      <c r="DB214" s="82"/>
      <c r="DC214" s="84">
        <f>SUM(DC215:DC218)</f>
        <v>0</v>
      </c>
      <c r="DD214" s="84">
        <f t="shared" ref="DD214" si="285">DD215+DD216</f>
        <v>0</v>
      </c>
      <c r="DE214" s="82"/>
      <c r="DF214" s="84">
        <f>SUM(DF215:DF218)</f>
        <v>0</v>
      </c>
      <c r="DG214" s="84">
        <f t="shared" ref="DG214" si="286">DG215+DG216</f>
        <v>0</v>
      </c>
      <c r="DH214" s="82"/>
      <c r="DI214" s="84">
        <f>SUM(DI215:DI218)</f>
        <v>0</v>
      </c>
      <c r="DJ214" s="84">
        <f t="shared" ref="DJ214" si="287">DJ215+DJ216</f>
        <v>0</v>
      </c>
      <c r="DK214" s="82"/>
      <c r="DL214" s="84">
        <f>SUM(DL215:DL218)</f>
        <v>0</v>
      </c>
      <c r="DM214" s="84">
        <f t="shared" ref="DM214" si="288">DM215+DM216</f>
        <v>0</v>
      </c>
      <c r="DN214" s="82"/>
      <c r="DO214" s="84">
        <f>SUM(DO215:DO218)</f>
        <v>0</v>
      </c>
      <c r="DP214" s="84">
        <f t="shared" ref="DP214" si="289">DP215+DP216</f>
        <v>0</v>
      </c>
      <c r="DQ214" s="82"/>
      <c r="DR214" s="84">
        <f>SUM(DR215:DR218)</f>
        <v>0</v>
      </c>
      <c r="DS214" s="84">
        <f t="shared" ref="DS214" si="290">DS215+DS216</f>
        <v>0</v>
      </c>
      <c r="DT214" s="82"/>
      <c r="DU214" s="84">
        <f>SUM(DU215:DU218)</f>
        <v>0</v>
      </c>
      <c r="DV214" s="84">
        <f t="shared" ref="DV214" si="291">DV215+DV216</f>
        <v>0</v>
      </c>
      <c r="DW214" s="82"/>
      <c r="DX214" s="84">
        <f>SUM(DX215:DX218)</f>
        <v>0</v>
      </c>
      <c r="DY214" s="84">
        <f t="shared" ref="DY214" si="292">DY215+DY216</f>
        <v>0</v>
      </c>
      <c r="DZ214" s="82"/>
    </row>
    <row r="215" spans="1:130" s="12" customFormat="1" ht="35.25" customHeight="1" x14ac:dyDescent="0.25">
      <c r="A215" s="60" t="s">
        <v>382</v>
      </c>
      <c r="B215" s="14">
        <f t="shared" si="254"/>
        <v>14395.5</v>
      </c>
      <c r="C215" s="14">
        <f t="shared" si="255"/>
        <v>11722.0445</v>
      </c>
      <c r="D215" s="15">
        <f t="shared" si="82"/>
        <v>81.428533222187497</v>
      </c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4"/>
      <c r="W215" s="15"/>
      <c r="X215" s="15"/>
      <c r="Y215" s="14"/>
      <c r="Z215" s="15">
        <v>458.8</v>
      </c>
      <c r="AA215" s="15">
        <v>233.0445</v>
      </c>
      <c r="AB215" s="14">
        <f t="shared" si="104"/>
        <v>50.79435483870968</v>
      </c>
      <c r="AC215" s="15"/>
      <c r="AD215" s="15"/>
      <c r="AE215" s="14"/>
      <c r="AF215" s="15"/>
      <c r="AG215" s="15"/>
      <c r="AH215" s="14"/>
      <c r="AI215" s="50">
        <v>385</v>
      </c>
      <c r="AJ215" s="50">
        <v>385</v>
      </c>
      <c r="AK215" s="15">
        <f t="shared" si="249"/>
        <v>100</v>
      </c>
      <c r="AL215" s="50">
        <v>1484</v>
      </c>
      <c r="AM215" s="50">
        <v>1484</v>
      </c>
      <c r="AN215" s="15">
        <f t="shared" si="250"/>
        <v>100</v>
      </c>
      <c r="AO215" s="15">
        <v>1200</v>
      </c>
      <c r="AP215" s="15"/>
      <c r="AQ215" s="15">
        <f t="shared" si="267"/>
        <v>0</v>
      </c>
      <c r="AR215" s="15"/>
      <c r="AS215" s="15"/>
      <c r="AT215" s="14"/>
      <c r="AU215" s="15"/>
      <c r="AV215" s="15"/>
      <c r="AW215" s="14"/>
      <c r="AX215" s="15"/>
      <c r="AY215" s="15"/>
      <c r="AZ215" s="14"/>
      <c r="BA215" s="15"/>
      <c r="BB215" s="15"/>
      <c r="BC215" s="14"/>
      <c r="BD215" s="15"/>
      <c r="BE215" s="15"/>
      <c r="BF215" s="14"/>
      <c r="BG215" s="50">
        <v>1247.7</v>
      </c>
      <c r="BH215" s="15"/>
      <c r="BI215" s="14">
        <f t="shared" si="269"/>
        <v>0</v>
      </c>
      <c r="BJ215" s="50"/>
      <c r="BK215" s="15"/>
      <c r="BL215" s="14"/>
      <c r="BM215" s="15"/>
      <c r="BN215" s="15"/>
      <c r="BO215" s="14"/>
      <c r="BP215" s="50"/>
      <c r="BQ215" s="15"/>
      <c r="BR215" s="14"/>
      <c r="BS215" s="50">
        <v>9400</v>
      </c>
      <c r="BT215" s="50">
        <v>9400</v>
      </c>
      <c r="BU215" s="14">
        <f>BT215/BS215*100</f>
        <v>100</v>
      </c>
      <c r="BV215" s="50"/>
      <c r="BW215" s="50"/>
      <c r="BX215" s="14"/>
      <c r="BY215" s="50"/>
      <c r="BZ215" s="50"/>
      <c r="CA215" s="14"/>
      <c r="CB215" s="50"/>
      <c r="CC215" s="15"/>
      <c r="CD215" s="14"/>
      <c r="CE215" s="50">
        <v>220</v>
      </c>
      <c r="CF215" s="15">
        <v>220</v>
      </c>
      <c r="CG215" s="14">
        <f t="shared" si="261"/>
        <v>100</v>
      </c>
      <c r="CH215" s="50"/>
      <c r="CI215" s="15"/>
      <c r="CJ215" s="14"/>
      <c r="CK215" s="50"/>
      <c r="CL215" s="15"/>
      <c r="CM215" s="14"/>
      <c r="CN215" s="50"/>
      <c r="CO215" s="15"/>
      <c r="CP215" s="14"/>
      <c r="CQ215" s="50"/>
      <c r="CR215" s="15"/>
      <c r="CS215" s="14"/>
      <c r="CT215" s="50"/>
      <c r="CU215" s="15"/>
      <c r="CV215" s="14"/>
      <c r="CW215" s="50"/>
      <c r="CX215" s="15"/>
      <c r="CY215" s="14"/>
      <c r="CZ215" s="50"/>
      <c r="DA215" s="15"/>
      <c r="DB215" s="14"/>
      <c r="DC215" s="50"/>
      <c r="DD215" s="15"/>
      <c r="DE215" s="14"/>
      <c r="DF215" s="50"/>
      <c r="DG215" s="15"/>
      <c r="DH215" s="14"/>
      <c r="DI215" s="50"/>
      <c r="DJ215" s="15"/>
      <c r="DK215" s="14"/>
      <c r="DL215" s="50"/>
      <c r="DM215" s="15"/>
      <c r="DN215" s="14"/>
      <c r="DO215" s="50"/>
      <c r="DP215" s="15"/>
      <c r="DQ215" s="14"/>
      <c r="DR215" s="50"/>
      <c r="DS215" s="15"/>
      <c r="DT215" s="14"/>
      <c r="DU215" s="50"/>
      <c r="DV215" s="15"/>
      <c r="DW215" s="14"/>
      <c r="DX215" s="50"/>
      <c r="DY215" s="15"/>
      <c r="DZ215" s="14"/>
    </row>
    <row r="216" spans="1:130" s="12" customFormat="1" ht="15" customHeight="1" x14ac:dyDescent="0.25">
      <c r="A216" s="60" t="s">
        <v>416</v>
      </c>
      <c r="B216" s="14">
        <f t="shared" si="254"/>
        <v>9802.9165599999997</v>
      </c>
      <c r="C216" s="14">
        <f t="shared" si="255"/>
        <v>0</v>
      </c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5"/>
      <c r="AB216" s="183"/>
      <c r="AC216" s="14"/>
      <c r="AD216" s="14"/>
      <c r="AE216" s="14"/>
      <c r="AF216" s="183"/>
      <c r="AG216" s="183"/>
      <c r="AH216" s="183"/>
      <c r="AI216" s="183"/>
      <c r="AJ216" s="183"/>
      <c r="AK216" s="15"/>
      <c r="AL216" s="183"/>
      <c r="AM216" s="183"/>
      <c r="AN216" s="15"/>
      <c r="AO216" s="183"/>
      <c r="AP216" s="183"/>
      <c r="AQ216" s="15"/>
      <c r="AR216" s="183"/>
      <c r="AS216" s="183"/>
      <c r="AT216" s="183"/>
      <c r="AU216" s="183"/>
      <c r="AV216" s="183"/>
      <c r="AW216" s="183"/>
      <c r="AX216" s="183"/>
      <c r="AY216" s="183"/>
      <c r="AZ216" s="183"/>
      <c r="BA216" s="183"/>
      <c r="BB216" s="183"/>
      <c r="BC216" s="183"/>
      <c r="BD216" s="183"/>
      <c r="BE216" s="183"/>
      <c r="BF216" s="183"/>
      <c r="BG216" s="50"/>
      <c r="BH216" s="15"/>
      <c r="BI216" s="183"/>
      <c r="BJ216" s="50"/>
      <c r="BK216" s="15"/>
      <c r="BL216" s="183"/>
      <c r="BM216" s="183"/>
      <c r="BN216" s="183"/>
      <c r="BO216" s="183"/>
      <c r="BP216" s="50"/>
      <c r="BQ216" s="15"/>
      <c r="BR216" s="183"/>
      <c r="BS216" s="50"/>
      <c r="BT216" s="15"/>
      <c r="BU216" s="183"/>
      <c r="BV216" s="50"/>
      <c r="BW216" s="15"/>
      <c r="BX216" s="183"/>
      <c r="BY216" s="50"/>
      <c r="BZ216" s="15"/>
      <c r="CA216" s="183"/>
      <c r="CB216" s="50"/>
      <c r="CC216" s="15"/>
      <c r="CD216" s="183"/>
      <c r="CE216" s="50"/>
      <c r="CF216" s="15"/>
      <c r="CG216" s="14"/>
      <c r="CH216" s="50"/>
      <c r="CI216" s="15"/>
      <c r="CJ216" s="14"/>
      <c r="CK216" s="50"/>
      <c r="CL216" s="15"/>
      <c r="CM216" s="14"/>
      <c r="CN216" s="50"/>
      <c r="CO216" s="15"/>
      <c r="CP216" s="14"/>
      <c r="CQ216" s="50"/>
      <c r="CR216" s="15"/>
      <c r="CS216" s="14"/>
      <c r="CT216" s="50"/>
      <c r="CU216" s="15"/>
      <c r="CV216" s="14"/>
      <c r="CW216" s="50"/>
      <c r="CX216" s="15"/>
      <c r="CY216" s="14"/>
      <c r="CZ216" s="15">
        <v>9802.9165599999997</v>
      </c>
      <c r="DA216" s="15"/>
      <c r="DB216" s="14"/>
      <c r="DC216" s="15"/>
      <c r="DD216" s="15"/>
      <c r="DE216" s="14"/>
      <c r="DF216" s="15"/>
      <c r="DG216" s="15"/>
      <c r="DH216" s="14"/>
      <c r="DI216" s="15"/>
      <c r="DJ216" s="15"/>
      <c r="DK216" s="14"/>
      <c r="DL216" s="15"/>
      <c r="DM216" s="15"/>
      <c r="DN216" s="14"/>
      <c r="DO216" s="15"/>
      <c r="DP216" s="15"/>
      <c r="DQ216" s="14"/>
      <c r="DR216" s="15"/>
      <c r="DS216" s="15"/>
      <c r="DT216" s="14"/>
      <c r="DU216" s="15"/>
      <c r="DV216" s="15"/>
      <c r="DW216" s="14"/>
      <c r="DX216" s="15"/>
      <c r="DY216" s="15"/>
      <c r="DZ216" s="14"/>
    </row>
    <row r="217" spans="1:130" s="12" customFormat="1" ht="15" customHeight="1" x14ac:dyDescent="0.25">
      <c r="A217" s="60" t="s">
        <v>606</v>
      </c>
      <c r="B217" s="14">
        <f t="shared" si="254"/>
        <v>285.28343999999998</v>
      </c>
      <c r="C217" s="14">
        <f t="shared" si="255"/>
        <v>0</v>
      </c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5"/>
      <c r="AB217" s="183"/>
      <c r="AC217" s="14"/>
      <c r="AD217" s="14"/>
      <c r="AE217" s="14"/>
      <c r="AF217" s="183"/>
      <c r="AG217" s="183"/>
      <c r="AH217" s="183"/>
      <c r="AI217" s="183"/>
      <c r="AJ217" s="183"/>
      <c r="AK217" s="15"/>
      <c r="AL217" s="183"/>
      <c r="AM217" s="183"/>
      <c r="AN217" s="15"/>
      <c r="AO217" s="183"/>
      <c r="AP217" s="183"/>
      <c r="AQ217" s="15"/>
      <c r="AR217" s="183"/>
      <c r="AS217" s="183"/>
      <c r="AT217" s="183"/>
      <c r="AU217" s="183"/>
      <c r="AV217" s="183"/>
      <c r="AW217" s="183"/>
      <c r="AX217" s="183"/>
      <c r="AY217" s="183"/>
      <c r="AZ217" s="183"/>
      <c r="BA217" s="183"/>
      <c r="BB217" s="183"/>
      <c r="BC217" s="183"/>
      <c r="BD217" s="183"/>
      <c r="BE217" s="183"/>
      <c r="BF217" s="183"/>
      <c r="BG217" s="50">
        <v>88.2</v>
      </c>
      <c r="BH217" s="15"/>
      <c r="BI217" s="183"/>
      <c r="BJ217" s="50"/>
      <c r="BK217" s="15"/>
      <c r="BL217" s="183"/>
      <c r="BM217" s="183"/>
      <c r="BN217" s="183"/>
      <c r="BO217" s="183"/>
      <c r="BP217" s="50"/>
      <c r="BQ217" s="15"/>
      <c r="BR217" s="183"/>
      <c r="BS217" s="50"/>
      <c r="BT217" s="15"/>
      <c r="BU217" s="183"/>
      <c r="BV217" s="50"/>
      <c r="BW217" s="15"/>
      <c r="BX217" s="183"/>
      <c r="BY217" s="50"/>
      <c r="BZ217" s="15"/>
      <c r="CA217" s="183"/>
      <c r="CB217" s="50"/>
      <c r="CC217" s="15"/>
      <c r="CD217" s="183"/>
      <c r="CE217" s="50"/>
      <c r="CF217" s="15"/>
      <c r="CG217" s="14"/>
      <c r="CH217" s="50"/>
      <c r="CI217" s="15"/>
      <c r="CJ217" s="14"/>
      <c r="CK217" s="50"/>
      <c r="CL217" s="15"/>
      <c r="CM217" s="14"/>
      <c r="CN217" s="50"/>
      <c r="CO217" s="15"/>
      <c r="CP217" s="14"/>
      <c r="CQ217" s="50"/>
      <c r="CR217" s="15"/>
      <c r="CS217" s="14"/>
      <c r="CT217" s="50"/>
      <c r="CU217" s="15"/>
      <c r="CV217" s="14"/>
      <c r="CW217" s="50"/>
      <c r="CX217" s="15"/>
      <c r="CY217" s="14"/>
      <c r="CZ217" s="15">
        <v>197.08344</v>
      </c>
      <c r="DA217" s="15"/>
      <c r="DB217" s="14"/>
      <c r="DC217" s="15"/>
      <c r="DD217" s="15"/>
      <c r="DE217" s="14"/>
      <c r="DF217" s="15"/>
      <c r="DG217" s="15"/>
      <c r="DH217" s="14"/>
      <c r="DI217" s="15"/>
      <c r="DJ217" s="15"/>
      <c r="DK217" s="14"/>
      <c r="DL217" s="15"/>
      <c r="DM217" s="15"/>
      <c r="DN217" s="14"/>
      <c r="DO217" s="15"/>
      <c r="DP217" s="15"/>
      <c r="DQ217" s="14"/>
      <c r="DR217" s="15"/>
      <c r="DS217" s="15"/>
      <c r="DT217" s="14"/>
      <c r="DU217" s="15"/>
      <c r="DV217" s="15"/>
      <c r="DW217" s="14"/>
      <c r="DX217" s="15"/>
      <c r="DY217" s="15"/>
      <c r="DZ217" s="14"/>
    </row>
    <row r="218" spans="1:130" s="12" customFormat="1" ht="15" customHeight="1" x14ac:dyDescent="0.25">
      <c r="A218" s="60" t="s">
        <v>433</v>
      </c>
      <c r="B218" s="14">
        <f t="shared" si="254"/>
        <v>178</v>
      </c>
      <c r="C218" s="14">
        <f t="shared" si="255"/>
        <v>0</v>
      </c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5"/>
      <c r="AB218" s="183"/>
      <c r="AC218" s="14"/>
      <c r="AD218" s="14"/>
      <c r="AE218" s="14"/>
      <c r="AF218" s="183"/>
      <c r="AG218" s="183"/>
      <c r="AH218" s="183"/>
      <c r="AI218" s="183"/>
      <c r="AJ218" s="183"/>
      <c r="AK218" s="15"/>
      <c r="AL218" s="183"/>
      <c r="AM218" s="183"/>
      <c r="AN218" s="15"/>
      <c r="AO218" s="183"/>
      <c r="AP218" s="183"/>
      <c r="AQ218" s="15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50">
        <v>178</v>
      </c>
      <c r="BH218" s="15"/>
      <c r="BI218" s="183"/>
      <c r="BJ218" s="50"/>
      <c r="BK218" s="15"/>
      <c r="BL218" s="183"/>
      <c r="BM218" s="183"/>
      <c r="BN218" s="183"/>
      <c r="BO218" s="183"/>
      <c r="BP218" s="50"/>
      <c r="BQ218" s="15"/>
      <c r="BR218" s="183"/>
      <c r="BS218" s="50"/>
      <c r="BT218" s="15"/>
      <c r="BU218" s="183"/>
      <c r="BV218" s="50"/>
      <c r="BW218" s="15"/>
      <c r="BX218" s="183"/>
      <c r="BY218" s="50"/>
      <c r="BZ218" s="15"/>
      <c r="CA218" s="183"/>
      <c r="CB218" s="50"/>
      <c r="CC218" s="15"/>
      <c r="CD218" s="183"/>
      <c r="CE218" s="50"/>
      <c r="CF218" s="15"/>
      <c r="CG218" s="14"/>
      <c r="CH218" s="50"/>
      <c r="CI218" s="15"/>
      <c r="CJ218" s="14"/>
      <c r="CK218" s="50"/>
      <c r="CL218" s="15"/>
      <c r="CM218" s="14"/>
      <c r="CN218" s="50"/>
      <c r="CO218" s="15"/>
      <c r="CP218" s="14"/>
      <c r="CQ218" s="50"/>
      <c r="CR218" s="15"/>
      <c r="CS218" s="14"/>
      <c r="CT218" s="50"/>
      <c r="CU218" s="15"/>
      <c r="CV218" s="14"/>
      <c r="CW218" s="50"/>
      <c r="CX218" s="15"/>
      <c r="CY218" s="14"/>
      <c r="CZ218" s="50"/>
      <c r="DA218" s="15"/>
      <c r="DB218" s="14"/>
      <c r="DC218" s="50"/>
      <c r="DD218" s="15"/>
      <c r="DE218" s="14"/>
      <c r="DF218" s="50"/>
      <c r="DG218" s="15"/>
      <c r="DH218" s="14"/>
      <c r="DI218" s="50"/>
      <c r="DJ218" s="15"/>
      <c r="DK218" s="14"/>
      <c r="DL218" s="50"/>
      <c r="DM218" s="15"/>
      <c r="DN218" s="14"/>
      <c r="DO218" s="50"/>
      <c r="DP218" s="15"/>
      <c r="DQ218" s="14"/>
      <c r="DR218" s="50"/>
      <c r="DS218" s="15"/>
      <c r="DT218" s="14"/>
      <c r="DU218" s="50"/>
      <c r="DV218" s="15"/>
      <c r="DW218" s="14"/>
      <c r="DX218" s="50"/>
      <c r="DY218" s="15"/>
      <c r="DZ218" s="14"/>
    </row>
    <row r="219" spans="1:130" s="28" customFormat="1" ht="33.75" customHeight="1" x14ac:dyDescent="0.25">
      <c r="A219" s="152" t="s">
        <v>421</v>
      </c>
      <c r="B219" s="82">
        <f t="shared" si="254"/>
        <v>22928.002400000001</v>
      </c>
      <c r="C219" s="82">
        <f t="shared" si="255"/>
        <v>16029.252400000001</v>
      </c>
      <c r="D219" s="84">
        <f t="shared" ref="D219" si="293">C219/B219*100</f>
        <v>69.911247043484252</v>
      </c>
      <c r="E219" s="81">
        <f t="shared" ref="E219:AA219" si="294">E220+E221+E227+E229</f>
        <v>0</v>
      </c>
      <c r="F219" s="81">
        <f t="shared" si="294"/>
        <v>0</v>
      </c>
      <c r="G219" s="81">
        <f t="shared" si="294"/>
        <v>0</v>
      </c>
      <c r="H219" s="81">
        <f t="shared" si="294"/>
        <v>0</v>
      </c>
      <c r="I219" s="81">
        <f t="shared" si="294"/>
        <v>0</v>
      </c>
      <c r="J219" s="81">
        <f t="shared" si="294"/>
        <v>0</v>
      </c>
      <c r="K219" s="81">
        <f t="shared" si="294"/>
        <v>3800</v>
      </c>
      <c r="L219" s="81">
        <f t="shared" si="294"/>
        <v>0</v>
      </c>
      <c r="M219" s="81">
        <f t="shared" si="294"/>
        <v>0</v>
      </c>
      <c r="N219" s="81">
        <f t="shared" si="294"/>
        <v>0</v>
      </c>
      <c r="O219" s="81">
        <f t="shared" si="294"/>
        <v>0</v>
      </c>
      <c r="P219" s="81">
        <f t="shared" si="294"/>
        <v>0</v>
      </c>
      <c r="Q219" s="81">
        <f t="shared" si="294"/>
        <v>0</v>
      </c>
      <c r="R219" s="81">
        <f t="shared" si="294"/>
        <v>0</v>
      </c>
      <c r="S219" s="81">
        <f t="shared" si="294"/>
        <v>0</v>
      </c>
      <c r="T219" s="81">
        <f t="shared" si="294"/>
        <v>0</v>
      </c>
      <c r="U219" s="81">
        <f t="shared" si="294"/>
        <v>0</v>
      </c>
      <c r="V219" s="81">
        <f t="shared" si="294"/>
        <v>0</v>
      </c>
      <c r="W219" s="81">
        <f t="shared" si="294"/>
        <v>0</v>
      </c>
      <c r="X219" s="81">
        <f t="shared" si="294"/>
        <v>0</v>
      </c>
      <c r="Y219" s="81">
        <f t="shared" si="294"/>
        <v>0</v>
      </c>
      <c r="Z219" s="81">
        <f t="shared" si="294"/>
        <v>366.8</v>
      </c>
      <c r="AA219" s="84">
        <f t="shared" si="294"/>
        <v>188.75</v>
      </c>
      <c r="AB219" s="82">
        <f t="shared" si="104"/>
        <v>51.458560523446017</v>
      </c>
      <c r="AC219" s="81">
        <f>AC220+AC221+AC227+AC229</f>
        <v>0</v>
      </c>
      <c r="AD219" s="81">
        <f>AD220+AD221+AD227+AD229</f>
        <v>0</v>
      </c>
      <c r="AE219" s="82"/>
      <c r="AF219" s="81">
        <f t="shared" ref="AF219:AH219" si="295">AF220+AF221+AF227+AF229</f>
        <v>0</v>
      </c>
      <c r="AG219" s="81">
        <f t="shared" si="295"/>
        <v>0</v>
      </c>
      <c r="AH219" s="81">
        <f t="shared" si="295"/>
        <v>0</v>
      </c>
      <c r="AI219" s="81">
        <f>SUM(AI220:AI231)</f>
        <v>1110</v>
      </c>
      <c r="AJ219" s="81">
        <f t="shared" ref="AJ219:AM219" si="296">SUM(AJ220:AJ231)</f>
        <v>1110</v>
      </c>
      <c r="AK219" s="84">
        <f t="shared" si="249"/>
        <v>100</v>
      </c>
      <c r="AL219" s="81">
        <f t="shared" si="296"/>
        <v>2990</v>
      </c>
      <c r="AM219" s="81">
        <f t="shared" si="296"/>
        <v>2990</v>
      </c>
      <c r="AN219" s="84">
        <f t="shared" si="250"/>
        <v>100</v>
      </c>
      <c r="AO219" s="81">
        <f t="shared" ref="AO219:AT219" si="297">AO220+AO221+AO227+AO229</f>
        <v>1200</v>
      </c>
      <c r="AP219" s="81">
        <f t="shared" si="297"/>
        <v>360</v>
      </c>
      <c r="AQ219" s="84">
        <f t="shared" si="267"/>
        <v>30</v>
      </c>
      <c r="AR219" s="81">
        <f t="shared" si="297"/>
        <v>0</v>
      </c>
      <c r="AS219" s="81">
        <f t="shared" si="297"/>
        <v>0</v>
      </c>
      <c r="AT219" s="81">
        <f t="shared" si="297"/>
        <v>0</v>
      </c>
      <c r="AU219" s="81">
        <f t="shared" ref="AU219:BF219" si="298">AU220+AU221+AU227+AU229</f>
        <v>0</v>
      </c>
      <c r="AV219" s="81">
        <f t="shared" si="298"/>
        <v>0</v>
      </c>
      <c r="AW219" s="81">
        <f t="shared" si="298"/>
        <v>0</v>
      </c>
      <c r="AX219" s="81">
        <f t="shared" si="298"/>
        <v>0</v>
      </c>
      <c r="AY219" s="81">
        <f t="shared" si="298"/>
        <v>0</v>
      </c>
      <c r="AZ219" s="81">
        <f t="shared" si="298"/>
        <v>0</v>
      </c>
      <c r="BA219" s="81">
        <f t="shared" si="298"/>
        <v>0</v>
      </c>
      <c r="BB219" s="81">
        <f t="shared" si="298"/>
        <v>0</v>
      </c>
      <c r="BC219" s="81">
        <f t="shared" si="298"/>
        <v>0</v>
      </c>
      <c r="BD219" s="81">
        <f t="shared" si="298"/>
        <v>0</v>
      </c>
      <c r="BE219" s="81">
        <f t="shared" si="298"/>
        <v>0</v>
      </c>
      <c r="BF219" s="81">
        <f t="shared" si="298"/>
        <v>0</v>
      </c>
      <c r="BG219" s="81">
        <f>SUM(BG220:BG231)</f>
        <v>2080.7000000000003</v>
      </c>
      <c r="BH219" s="81">
        <f>SUM(BH220:BH231)</f>
        <v>0</v>
      </c>
      <c r="BI219" s="82">
        <f t="shared" ref="BI219:BI220" si="299">BH219/BG219*100</f>
        <v>0</v>
      </c>
      <c r="BJ219" s="81"/>
      <c r="BK219" s="81">
        <f>SUM(BK220:BK231)</f>
        <v>0</v>
      </c>
      <c r="BL219" s="82"/>
      <c r="BM219" s="81">
        <f t="shared" ref="BM219" si="300">BM220+BM221+BM227+BM229</f>
        <v>0</v>
      </c>
      <c r="BN219" s="81">
        <f t="shared" ref="BN219" si="301">BN220+BN221+BN227+BN229</f>
        <v>0</v>
      </c>
      <c r="BO219" s="81">
        <f t="shared" ref="BO219" si="302">BO220+BO221+BO227+BO229</f>
        <v>0</v>
      </c>
      <c r="BP219" s="81">
        <f>SUM(BP220:BP231)</f>
        <v>0</v>
      </c>
      <c r="BQ219" s="81">
        <f>SUM(BQ220:BQ231)</f>
        <v>0</v>
      </c>
      <c r="BR219" s="82"/>
      <c r="BS219" s="81">
        <f>SUM(BS220:BS231)</f>
        <v>0</v>
      </c>
      <c r="BT219" s="81">
        <f>SUM(BT220:BT231)</f>
        <v>0</v>
      </c>
      <c r="BU219" s="82"/>
      <c r="BV219" s="81">
        <f>SUM(BV220:BV231)</f>
        <v>0</v>
      </c>
      <c r="BW219" s="81">
        <f>SUM(BW220:BW231)</f>
        <v>0</v>
      </c>
      <c r="BX219" s="82"/>
      <c r="BY219" s="81">
        <f>SUM(BY220:BY231)</f>
        <v>0</v>
      </c>
      <c r="BZ219" s="81">
        <f>SUM(BZ220:BZ231)</f>
        <v>0</v>
      </c>
      <c r="CA219" s="82"/>
      <c r="CB219" s="81">
        <f>SUM(CB220:CB231)</f>
        <v>4440.5</v>
      </c>
      <c r="CC219" s="81">
        <f>SUM(CC220:CC231)</f>
        <v>4440.5</v>
      </c>
      <c r="CD219" s="82">
        <f>CC219/CB219*100</f>
        <v>100</v>
      </c>
      <c r="CE219" s="81">
        <f>SUM(CE220:CE231)</f>
        <v>340</v>
      </c>
      <c r="CF219" s="81">
        <f>SUM(CF220:CF231)</f>
        <v>340</v>
      </c>
      <c r="CG219" s="82">
        <f t="shared" si="261"/>
        <v>100</v>
      </c>
      <c r="CH219" s="81">
        <f>SUM(CH220:CH231)</f>
        <v>0</v>
      </c>
      <c r="CI219" s="81">
        <f>SUM(CI220:CI231)</f>
        <v>0</v>
      </c>
      <c r="CJ219" s="82"/>
      <c r="CK219" s="81">
        <f>SUM(CK220:CK231)</f>
        <v>0</v>
      </c>
      <c r="CL219" s="81">
        <f>SUM(CL220:CL231)</f>
        <v>0</v>
      </c>
      <c r="CM219" s="82"/>
      <c r="CN219" s="81">
        <f>SUM(CN220:CN231)</f>
        <v>0</v>
      </c>
      <c r="CO219" s="81">
        <f>SUM(CO220:CO231)</f>
        <v>0</v>
      </c>
      <c r="CP219" s="82"/>
      <c r="CQ219" s="81">
        <f>SUM(CQ220:CQ231)</f>
        <v>0</v>
      </c>
      <c r="CR219" s="81">
        <f>SUM(CR220:CR231)</f>
        <v>0</v>
      </c>
      <c r="CS219" s="82"/>
      <c r="CT219" s="81">
        <f>SUM(CT220:CT231)</f>
        <v>0</v>
      </c>
      <c r="CU219" s="81">
        <f>SUM(CU220:CU231)</f>
        <v>0</v>
      </c>
      <c r="CV219" s="82"/>
      <c r="CW219" s="81">
        <f>SUM(CW220:CW231)</f>
        <v>0</v>
      </c>
      <c r="CX219" s="81">
        <f>SUM(CX220:CX231)</f>
        <v>0</v>
      </c>
      <c r="CY219" s="82"/>
      <c r="CZ219" s="81">
        <f>SUM(CZ220:CZ231)</f>
        <v>0</v>
      </c>
      <c r="DA219" s="81">
        <f>SUM(DA220:DA231)</f>
        <v>0</v>
      </c>
      <c r="DB219" s="82"/>
      <c r="DC219" s="81">
        <f>SUM(DC220:DC231)</f>
        <v>0</v>
      </c>
      <c r="DD219" s="81">
        <f>SUM(DD220:DD231)</f>
        <v>0</v>
      </c>
      <c r="DE219" s="82"/>
      <c r="DF219" s="81">
        <f>SUM(DF220:DF231)</f>
        <v>0</v>
      </c>
      <c r="DG219" s="81">
        <f>SUM(DG220:DG231)</f>
        <v>0</v>
      </c>
      <c r="DH219" s="82"/>
      <c r="DI219" s="81">
        <f>SUM(DI220:DI231)</f>
        <v>0</v>
      </c>
      <c r="DJ219" s="81">
        <f>SUM(DJ220:DJ231)</f>
        <v>0</v>
      </c>
      <c r="DK219" s="82"/>
      <c r="DL219" s="81">
        <f>SUM(DL220:DL231)</f>
        <v>0</v>
      </c>
      <c r="DM219" s="81">
        <f>SUM(DM220:DM231)</f>
        <v>0</v>
      </c>
      <c r="DN219" s="82"/>
      <c r="DO219" s="81">
        <f>SUM(DO220:DO231)</f>
        <v>6600.0024000000003</v>
      </c>
      <c r="DP219" s="81">
        <f>SUM(DP220:DP231)</f>
        <v>6600.0024000000003</v>
      </c>
      <c r="DQ219" s="82">
        <f>DP219/DO219*100</f>
        <v>100</v>
      </c>
      <c r="DR219" s="81">
        <f>SUM(DR220:DR231)</f>
        <v>0</v>
      </c>
      <c r="DS219" s="81">
        <f>SUM(DS220:DS231)</f>
        <v>0</v>
      </c>
      <c r="DT219" s="82"/>
      <c r="DU219" s="81">
        <f>SUM(DU220:DU231)</f>
        <v>0</v>
      </c>
      <c r="DV219" s="81">
        <f>SUM(DV220:DV231)</f>
        <v>0</v>
      </c>
      <c r="DW219" s="82"/>
      <c r="DX219" s="81">
        <f>SUM(DX220:DX231)</f>
        <v>0</v>
      </c>
      <c r="DY219" s="81">
        <f>SUM(DY220:DY231)</f>
        <v>0</v>
      </c>
      <c r="DZ219" s="82"/>
    </row>
    <row r="220" spans="1:130" s="12" customFormat="1" ht="33.75" customHeight="1" x14ac:dyDescent="0.25">
      <c r="A220" s="60" t="s">
        <v>401</v>
      </c>
      <c r="B220" s="14">
        <f t="shared" si="254"/>
        <v>21688.8024</v>
      </c>
      <c r="C220" s="14">
        <f t="shared" si="255"/>
        <v>16029.252400000001</v>
      </c>
      <c r="D220" s="15">
        <f t="shared" si="82"/>
        <v>73.905659263141246</v>
      </c>
      <c r="E220" s="15"/>
      <c r="F220" s="15"/>
      <c r="G220" s="15"/>
      <c r="H220" s="15"/>
      <c r="I220" s="15"/>
      <c r="J220" s="15"/>
      <c r="K220" s="15">
        <v>3800</v>
      </c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4"/>
      <c r="W220" s="15"/>
      <c r="X220" s="15"/>
      <c r="Y220" s="14"/>
      <c r="Z220" s="15">
        <v>366.8</v>
      </c>
      <c r="AA220" s="15">
        <v>188.75</v>
      </c>
      <c r="AB220" s="14">
        <f t="shared" si="104"/>
        <v>51.458560523446017</v>
      </c>
      <c r="AC220" s="15"/>
      <c r="AD220" s="15"/>
      <c r="AE220" s="14"/>
      <c r="AF220" s="15"/>
      <c r="AG220" s="15"/>
      <c r="AH220" s="14"/>
      <c r="AI220" s="50">
        <v>1110</v>
      </c>
      <c r="AJ220" s="50">
        <v>1110</v>
      </c>
      <c r="AK220" s="15">
        <f t="shared" si="249"/>
        <v>100</v>
      </c>
      <c r="AL220" s="50">
        <v>2990</v>
      </c>
      <c r="AM220" s="50">
        <v>2990</v>
      </c>
      <c r="AN220" s="15">
        <f t="shared" si="250"/>
        <v>100</v>
      </c>
      <c r="AO220" s="15">
        <v>1200</v>
      </c>
      <c r="AP220" s="15">
        <v>360</v>
      </c>
      <c r="AQ220" s="15">
        <f t="shared" si="267"/>
        <v>30</v>
      </c>
      <c r="AR220" s="15"/>
      <c r="AS220" s="15"/>
      <c r="AT220" s="14"/>
      <c r="AU220" s="15"/>
      <c r="AV220" s="15"/>
      <c r="AW220" s="14"/>
      <c r="AX220" s="15"/>
      <c r="AY220" s="15"/>
      <c r="AZ220" s="14"/>
      <c r="BA220" s="15"/>
      <c r="BB220" s="15"/>
      <c r="BC220" s="14"/>
      <c r="BD220" s="15"/>
      <c r="BE220" s="15"/>
      <c r="BF220" s="14"/>
      <c r="BG220" s="50">
        <v>841.5</v>
      </c>
      <c r="BH220" s="15"/>
      <c r="BI220" s="14">
        <f t="shared" si="299"/>
        <v>0</v>
      </c>
      <c r="BJ220" s="50"/>
      <c r="BK220" s="15"/>
      <c r="BL220" s="14"/>
      <c r="BM220" s="15"/>
      <c r="BN220" s="15"/>
      <c r="BO220" s="14"/>
      <c r="BP220" s="50"/>
      <c r="BQ220" s="15"/>
      <c r="BR220" s="14"/>
      <c r="BS220" s="50"/>
      <c r="BT220" s="15"/>
      <c r="BU220" s="14"/>
      <c r="BV220" s="50"/>
      <c r="BW220" s="15"/>
      <c r="BX220" s="14"/>
      <c r="BY220" s="50"/>
      <c r="BZ220" s="15"/>
      <c r="CA220" s="14"/>
      <c r="CB220" s="14">
        <v>4440.5</v>
      </c>
      <c r="CC220" s="14">
        <v>4440.5</v>
      </c>
      <c r="CD220" s="14">
        <f>CC220/CB220*100</f>
        <v>100</v>
      </c>
      <c r="CE220" s="14">
        <v>340</v>
      </c>
      <c r="CF220" s="14">
        <v>340</v>
      </c>
      <c r="CG220" s="14">
        <f t="shared" si="261"/>
        <v>100</v>
      </c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>
        <v>6600.0024000000003</v>
      </c>
      <c r="DP220" s="14">
        <v>6600.0024000000003</v>
      </c>
      <c r="DQ220" s="14">
        <f>DP220/DO220*100</f>
        <v>100</v>
      </c>
      <c r="DR220" s="14"/>
      <c r="DS220" s="14"/>
      <c r="DT220" s="14"/>
      <c r="DU220" s="14"/>
      <c r="DV220" s="14"/>
      <c r="DW220" s="14"/>
      <c r="DX220" s="14"/>
      <c r="DY220" s="14"/>
      <c r="DZ220" s="14"/>
    </row>
    <row r="221" spans="1:130" s="12" customFormat="1" ht="15.75" x14ac:dyDescent="0.25">
      <c r="A221" s="60" t="s">
        <v>418</v>
      </c>
      <c r="B221" s="14">
        <f t="shared" si="254"/>
        <v>0</v>
      </c>
      <c r="C221" s="14">
        <f t="shared" si="255"/>
        <v>0</v>
      </c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5"/>
      <c r="AB221" s="183"/>
      <c r="AC221" s="183"/>
      <c r="AD221" s="18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50"/>
      <c r="BH221" s="15"/>
      <c r="BI221" s="183"/>
      <c r="BJ221" s="50"/>
      <c r="BK221" s="15"/>
      <c r="BL221" s="183"/>
      <c r="BM221" s="183"/>
      <c r="BN221" s="183"/>
      <c r="BO221" s="183"/>
      <c r="BP221" s="50"/>
      <c r="BQ221" s="15"/>
      <c r="BR221" s="183"/>
      <c r="BS221" s="50"/>
      <c r="BT221" s="15"/>
      <c r="BU221" s="183"/>
      <c r="BV221" s="50"/>
      <c r="BW221" s="15"/>
      <c r="BX221" s="183"/>
      <c r="BY221" s="50"/>
      <c r="BZ221" s="15"/>
      <c r="CA221" s="183"/>
      <c r="CB221" s="50"/>
      <c r="CC221" s="15"/>
      <c r="CD221" s="183"/>
      <c r="CE221" s="50"/>
      <c r="CF221" s="15"/>
      <c r="CG221" s="14"/>
      <c r="CH221" s="50"/>
      <c r="CI221" s="15"/>
      <c r="CJ221" s="14"/>
      <c r="CK221" s="50"/>
      <c r="CL221" s="15"/>
      <c r="CM221" s="14"/>
      <c r="CN221" s="50"/>
      <c r="CO221" s="15"/>
      <c r="CP221" s="14"/>
      <c r="CQ221" s="50"/>
      <c r="CR221" s="15"/>
      <c r="CS221" s="14"/>
      <c r="CT221" s="50"/>
      <c r="CU221" s="15"/>
      <c r="CV221" s="14"/>
      <c r="CW221" s="50"/>
      <c r="CX221" s="15"/>
      <c r="CY221" s="14"/>
      <c r="CZ221" s="50"/>
      <c r="DA221" s="15"/>
      <c r="DB221" s="14"/>
      <c r="DC221" s="50"/>
      <c r="DD221" s="15"/>
      <c r="DE221" s="14"/>
      <c r="DF221" s="50"/>
      <c r="DG221" s="15"/>
      <c r="DH221" s="14"/>
      <c r="DI221" s="50"/>
      <c r="DJ221" s="15"/>
      <c r="DK221" s="14"/>
      <c r="DL221" s="50"/>
      <c r="DM221" s="15"/>
      <c r="DN221" s="14"/>
      <c r="DO221" s="50"/>
      <c r="DP221" s="15"/>
      <c r="DQ221" s="14"/>
      <c r="DR221" s="50"/>
      <c r="DS221" s="15"/>
      <c r="DT221" s="14"/>
      <c r="DU221" s="50"/>
      <c r="DV221" s="15"/>
      <c r="DW221" s="14"/>
      <c r="DX221" s="50"/>
      <c r="DY221" s="15"/>
      <c r="DZ221" s="14"/>
    </row>
    <row r="222" spans="1:130" s="12" customFormat="1" ht="15.75" x14ac:dyDescent="0.25">
      <c r="A222" s="60" t="s">
        <v>608</v>
      </c>
      <c r="B222" s="14">
        <f t="shared" si="254"/>
        <v>132.9</v>
      </c>
      <c r="C222" s="14">
        <f t="shared" si="255"/>
        <v>0</v>
      </c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5"/>
      <c r="AB222" s="183"/>
      <c r="AC222" s="183"/>
      <c r="AD222" s="183"/>
      <c r="AE222" s="183"/>
      <c r="AF222" s="183"/>
      <c r="AG222" s="183"/>
      <c r="AH222" s="183"/>
      <c r="AI222" s="183"/>
      <c r="AJ222" s="183"/>
      <c r="AK222" s="183"/>
      <c r="AL222" s="183"/>
      <c r="AM222" s="183"/>
      <c r="AN222" s="183"/>
      <c r="AO222" s="183"/>
      <c r="AP222" s="183"/>
      <c r="AQ222" s="183"/>
      <c r="AR222" s="183"/>
      <c r="AS222" s="183"/>
      <c r="AT222" s="183"/>
      <c r="AU222" s="183"/>
      <c r="AV222" s="183"/>
      <c r="AW222" s="183"/>
      <c r="AX222" s="183"/>
      <c r="AY222" s="183"/>
      <c r="AZ222" s="183"/>
      <c r="BA222" s="183"/>
      <c r="BB222" s="183"/>
      <c r="BC222" s="183"/>
      <c r="BD222" s="183"/>
      <c r="BE222" s="183"/>
      <c r="BF222" s="183"/>
      <c r="BG222" s="50">
        <v>132.9</v>
      </c>
      <c r="BH222" s="15"/>
      <c r="BI222" s="183"/>
      <c r="BJ222" s="50"/>
      <c r="BK222" s="15"/>
      <c r="BL222" s="183"/>
      <c r="BM222" s="183"/>
      <c r="BN222" s="183"/>
      <c r="BO222" s="183"/>
      <c r="BP222" s="50"/>
      <c r="BQ222" s="15"/>
      <c r="BR222" s="183"/>
      <c r="BS222" s="50"/>
      <c r="BT222" s="15"/>
      <c r="BU222" s="183"/>
      <c r="BV222" s="50"/>
      <c r="BW222" s="15"/>
      <c r="BX222" s="183"/>
      <c r="BY222" s="50"/>
      <c r="BZ222" s="15"/>
      <c r="CA222" s="183"/>
      <c r="CB222" s="50"/>
      <c r="CC222" s="15"/>
      <c r="CD222" s="183"/>
      <c r="CE222" s="50"/>
      <c r="CF222" s="15"/>
      <c r="CG222" s="14"/>
      <c r="CH222" s="50"/>
      <c r="CI222" s="15"/>
      <c r="CJ222" s="14"/>
      <c r="CK222" s="50"/>
      <c r="CL222" s="15"/>
      <c r="CM222" s="14"/>
      <c r="CN222" s="50"/>
      <c r="CO222" s="15"/>
      <c r="CP222" s="14"/>
      <c r="CQ222" s="50"/>
      <c r="CR222" s="15"/>
      <c r="CS222" s="14"/>
      <c r="CT222" s="50"/>
      <c r="CU222" s="15"/>
      <c r="CV222" s="14"/>
      <c r="CW222" s="50"/>
      <c r="CX222" s="15"/>
      <c r="CY222" s="14"/>
      <c r="CZ222" s="50"/>
      <c r="DA222" s="15"/>
      <c r="DB222" s="14"/>
      <c r="DC222" s="50"/>
      <c r="DD222" s="15"/>
      <c r="DE222" s="14"/>
      <c r="DF222" s="50"/>
      <c r="DG222" s="15"/>
      <c r="DH222" s="14"/>
      <c r="DI222" s="50"/>
      <c r="DJ222" s="15"/>
      <c r="DK222" s="14"/>
      <c r="DL222" s="50"/>
      <c r="DM222" s="15"/>
      <c r="DN222" s="14"/>
      <c r="DO222" s="50"/>
      <c r="DP222" s="15"/>
      <c r="DQ222" s="14"/>
      <c r="DR222" s="50"/>
      <c r="DS222" s="15"/>
      <c r="DT222" s="14"/>
      <c r="DU222" s="50"/>
      <c r="DV222" s="15"/>
      <c r="DW222" s="14"/>
      <c r="DX222" s="50"/>
      <c r="DY222" s="15"/>
      <c r="DZ222" s="14"/>
    </row>
    <row r="223" spans="1:130" s="12" customFormat="1" ht="15.75" x14ac:dyDescent="0.25">
      <c r="A223" s="60" t="s">
        <v>609</v>
      </c>
      <c r="B223" s="14">
        <f t="shared" si="254"/>
        <v>88</v>
      </c>
      <c r="C223" s="14">
        <f t="shared" si="255"/>
        <v>0</v>
      </c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5"/>
      <c r="AB223" s="183"/>
      <c r="AC223" s="183"/>
      <c r="AD223" s="183"/>
      <c r="AE223" s="183"/>
      <c r="AF223" s="183"/>
      <c r="AG223" s="183"/>
      <c r="AH223" s="183"/>
      <c r="AI223" s="183"/>
      <c r="AJ223" s="183"/>
      <c r="AK223" s="183"/>
      <c r="AL223" s="183"/>
      <c r="AM223" s="183"/>
      <c r="AN223" s="183"/>
      <c r="AO223" s="183"/>
      <c r="AP223" s="183"/>
      <c r="AQ223" s="183"/>
      <c r="AR223" s="183"/>
      <c r="AS223" s="183"/>
      <c r="AT223" s="183"/>
      <c r="AU223" s="183"/>
      <c r="AV223" s="183"/>
      <c r="AW223" s="183"/>
      <c r="AX223" s="183"/>
      <c r="AY223" s="183"/>
      <c r="AZ223" s="183"/>
      <c r="BA223" s="183"/>
      <c r="BB223" s="183"/>
      <c r="BC223" s="183"/>
      <c r="BD223" s="183"/>
      <c r="BE223" s="183"/>
      <c r="BF223" s="183"/>
      <c r="BG223" s="50">
        <v>88</v>
      </c>
      <c r="BH223" s="15"/>
      <c r="BI223" s="183"/>
      <c r="BJ223" s="50"/>
      <c r="BK223" s="15"/>
      <c r="BL223" s="183"/>
      <c r="BM223" s="183"/>
      <c r="BN223" s="183"/>
      <c r="BO223" s="183"/>
      <c r="BP223" s="50"/>
      <c r="BQ223" s="15"/>
      <c r="BR223" s="183"/>
      <c r="BS223" s="50"/>
      <c r="BT223" s="15"/>
      <c r="BU223" s="183"/>
      <c r="BV223" s="50"/>
      <c r="BW223" s="15"/>
      <c r="BX223" s="183"/>
      <c r="BY223" s="50"/>
      <c r="BZ223" s="15"/>
      <c r="CA223" s="183"/>
      <c r="CB223" s="50"/>
      <c r="CC223" s="15"/>
      <c r="CD223" s="183"/>
      <c r="CE223" s="50"/>
      <c r="CF223" s="15"/>
      <c r="CG223" s="14"/>
      <c r="CH223" s="50"/>
      <c r="CI223" s="15"/>
      <c r="CJ223" s="14"/>
      <c r="CK223" s="50"/>
      <c r="CL223" s="15"/>
      <c r="CM223" s="14"/>
      <c r="CN223" s="50"/>
      <c r="CO223" s="15"/>
      <c r="CP223" s="14"/>
      <c r="CQ223" s="50"/>
      <c r="CR223" s="15"/>
      <c r="CS223" s="14"/>
      <c r="CT223" s="50"/>
      <c r="CU223" s="15"/>
      <c r="CV223" s="14"/>
      <c r="CW223" s="50"/>
      <c r="CX223" s="15"/>
      <c r="CY223" s="14"/>
      <c r="CZ223" s="50"/>
      <c r="DA223" s="15"/>
      <c r="DB223" s="14"/>
      <c r="DC223" s="50"/>
      <c r="DD223" s="15"/>
      <c r="DE223" s="14"/>
      <c r="DF223" s="50"/>
      <c r="DG223" s="15"/>
      <c r="DH223" s="14"/>
      <c r="DI223" s="50"/>
      <c r="DJ223" s="15"/>
      <c r="DK223" s="14"/>
      <c r="DL223" s="50"/>
      <c r="DM223" s="15"/>
      <c r="DN223" s="14"/>
      <c r="DO223" s="50"/>
      <c r="DP223" s="15"/>
      <c r="DQ223" s="14"/>
      <c r="DR223" s="50"/>
      <c r="DS223" s="15"/>
      <c r="DT223" s="14"/>
      <c r="DU223" s="50"/>
      <c r="DV223" s="15"/>
      <c r="DW223" s="14"/>
      <c r="DX223" s="50"/>
      <c r="DY223" s="15"/>
      <c r="DZ223" s="14"/>
    </row>
    <row r="224" spans="1:130" s="12" customFormat="1" ht="15.75" x14ac:dyDescent="0.25">
      <c r="A224" s="60" t="s">
        <v>610</v>
      </c>
      <c r="B224" s="14">
        <f t="shared" si="254"/>
        <v>132.9</v>
      </c>
      <c r="C224" s="14">
        <f t="shared" si="255"/>
        <v>0</v>
      </c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5"/>
      <c r="AB224" s="183"/>
      <c r="AC224" s="183"/>
      <c r="AD224" s="18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50">
        <v>132.9</v>
      </c>
      <c r="BH224" s="15"/>
      <c r="BI224" s="183"/>
      <c r="BJ224" s="50"/>
      <c r="BK224" s="15"/>
      <c r="BL224" s="183"/>
      <c r="BM224" s="183"/>
      <c r="BN224" s="183"/>
      <c r="BO224" s="183"/>
      <c r="BP224" s="50"/>
      <c r="BQ224" s="15"/>
      <c r="BR224" s="183"/>
      <c r="BS224" s="50"/>
      <c r="BT224" s="15"/>
      <c r="BU224" s="183"/>
      <c r="BV224" s="50"/>
      <c r="BW224" s="15"/>
      <c r="BX224" s="183"/>
      <c r="BY224" s="50"/>
      <c r="BZ224" s="15"/>
      <c r="CA224" s="183"/>
      <c r="CB224" s="50"/>
      <c r="CC224" s="15"/>
      <c r="CD224" s="183"/>
      <c r="CE224" s="50"/>
      <c r="CF224" s="15"/>
      <c r="CG224" s="14"/>
      <c r="CH224" s="50"/>
      <c r="CI224" s="15"/>
      <c r="CJ224" s="14"/>
      <c r="CK224" s="50"/>
      <c r="CL224" s="15"/>
      <c r="CM224" s="14"/>
      <c r="CN224" s="50"/>
      <c r="CO224" s="15"/>
      <c r="CP224" s="14"/>
      <c r="CQ224" s="50"/>
      <c r="CR224" s="15"/>
      <c r="CS224" s="14"/>
      <c r="CT224" s="50"/>
      <c r="CU224" s="15"/>
      <c r="CV224" s="14"/>
      <c r="CW224" s="50"/>
      <c r="CX224" s="15"/>
      <c r="CY224" s="14"/>
      <c r="CZ224" s="50"/>
      <c r="DA224" s="15"/>
      <c r="DB224" s="14"/>
      <c r="DC224" s="50"/>
      <c r="DD224" s="15"/>
      <c r="DE224" s="14"/>
      <c r="DF224" s="50"/>
      <c r="DG224" s="15"/>
      <c r="DH224" s="14"/>
      <c r="DI224" s="50"/>
      <c r="DJ224" s="15"/>
      <c r="DK224" s="14"/>
      <c r="DL224" s="50"/>
      <c r="DM224" s="15"/>
      <c r="DN224" s="14"/>
      <c r="DO224" s="50"/>
      <c r="DP224" s="15"/>
      <c r="DQ224" s="14"/>
      <c r="DR224" s="50"/>
      <c r="DS224" s="15"/>
      <c r="DT224" s="14"/>
      <c r="DU224" s="50"/>
      <c r="DV224" s="15"/>
      <c r="DW224" s="14"/>
      <c r="DX224" s="50"/>
      <c r="DY224" s="15"/>
      <c r="DZ224" s="14"/>
    </row>
    <row r="225" spans="1:130" s="12" customFormat="1" ht="15.75" x14ac:dyDescent="0.25">
      <c r="A225" s="60" t="s">
        <v>611</v>
      </c>
      <c r="B225" s="14">
        <f t="shared" si="254"/>
        <v>88</v>
      </c>
      <c r="C225" s="14">
        <f t="shared" si="255"/>
        <v>0</v>
      </c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5"/>
      <c r="AB225" s="183"/>
      <c r="AC225" s="183"/>
      <c r="AD225" s="183"/>
      <c r="AE225" s="183"/>
      <c r="AF225" s="183"/>
      <c r="AG225" s="183"/>
      <c r="AH225" s="183"/>
      <c r="AI225" s="183"/>
      <c r="AJ225" s="183"/>
      <c r="AK225" s="183"/>
      <c r="AL225" s="183"/>
      <c r="AM225" s="183"/>
      <c r="AN225" s="183"/>
      <c r="AO225" s="183"/>
      <c r="AP225" s="183"/>
      <c r="AQ225" s="183"/>
      <c r="AR225" s="183"/>
      <c r="AS225" s="183"/>
      <c r="AT225" s="183"/>
      <c r="AU225" s="183"/>
      <c r="AV225" s="183"/>
      <c r="AW225" s="183"/>
      <c r="AX225" s="183"/>
      <c r="AY225" s="183"/>
      <c r="AZ225" s="183"/>
      <c r="BA225" s="183"/>
      <c r="BB225" s="183"/>
      <c r="BC225" s="183"/>
      <c r="BD225" s="183"/>
      <c r="BE225" s="183"/>
      <c r="BF225" s="183"/>
      <c r="BG225" s="50">
        <v>88</v>
      </c>
      <c r="BH225" s="15"/>
      <c r="BI225" s="183"/>
      <c r="BJ225" s="50"/>
      <c r="BK225" s="15"/>
      <c r="BL225" s="183"/>
      <c r="BM225" s="183"/>
      <c r="BN225" s="183"/>
      <c r="BO225" s="183"/>
      <c r="BP225" s="50"/>
      <c r="BQ225" s="15"/>
      <c r="BR225" s="183"/>
      <c r="BS225" s="50"/>
      <c r="BT225" s="15"/>
      <c r="BU225" s="183"/>
      <c r="BV225" s="50"/>
      <c r="BW225" s="15"/>
      <c r="BX225" s="183"/>
      <c r="BY225" s="50"/>
      <c r="BZ225" s="15"/>
      <c r="CA225" s="183"/>
      <c r="CB225" s="50"/>
      <c r="CC225" s="15"/>
      <c r="CD225" s="183"/>
      <c r="CE225" s="50"/>
      <c r="CF225" s="15"/>
      <c r="CG225" s="14"/>
      <c r="CH225" s="50"/>
      <c r="CI225" s="15"/>
      <c r="CJ225" s="14"/>
      <c r="CK225" s="50"/>
      <c r="CL225" s="15"/>
      <c r="CM225" s="14"/>
      <c r="CN225" s="50"/>
      <c r="CO225" s="15"/>
      <c r="CP225" s="14"/>
      <c r="CQ225" s="50"/>
      <c r="CR225" s="15"/>
      <c r="CS225" s="14"/>
      <c r="CT225" s="50"/>
      <c r="CU225" s="15"/>
      <c r="CV225" s="14"/>
      <c r="CW225" s="50"/>
      <c r="CX225" s="15"/>
      <c r="CY225" s="14"/>
      <c r="CZ225" s="50"/>
      <c r="DA225" s="15"/>
      <c r="DB225" s="14"/>
      <c r="DC225" s="50"/>
      <c r="DD225" s="15"/>
      <c r="DE225" s="14"/>
      <c r="DF225" s="50"/>
      <c r="DG225" s="15"/>
      <c r="DH225" s="14"/>
      <c r="DI225" s="50"/>
      <c r="DJ225" s="15"/>
      <c r="DK225" s="14"/>
      <c r="DL225" s="50"/>
      <c r="DM225" s="15"/>
      <c r="DN225" s="14"/>
      <c r="DO225" s="50"/>
      <c r="DP225" s="15"/>
      <c r="DQ225" s="14"/>
      <c r="DR225" s="50"/>
      <c r="DS225" s="15"/>
      <c r="DT225" s="14"/>
      <c r="DU225" s="50"/>
      <c r="DV225" s="15"/>
      <c r="DW225" s="14"/>
      <c r="DX225" s="50"/>
      <c r="DY225" s="15"/>
      <c r="DZ225" s="14"/>
    </row>
    <row r="226" spans="1:130" s="12" customFormat="1" ht="15.75" x14ac:dyDescent="0.25">
      <c r="A226" s="60" t="s">
        <v>612</v>
      </c>
      <c r="B226" s="14">
        <f t="shared" si="254"/>
        <v>132.9</v>
      </c>
      <c r="C226" s="14">
        <f t="shared" si="255"/>
        <v>0</v>
      </c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5"/>
      <c r="AB226" s="183"/>
      <c r="AC226" s="183"/>
      <c r="AD226" s="183"/>
      <c r="AE226" s="183"/>
      <c r="AF226" s="183"/>
      <c r="AG226" s="183"/>
      <c r="AH226" s="183"/>
      <c r="AI226" s="183"/>
      <c r="AJ226" s="183"/>
      <c r="AK226" s="183"/>
      <c r="AL226" s="183"/>
      <c r="AM226" s="183"/>
      <c r="AN226" s="183"/>
      <c r="AO226" s="183"/>
      <c r="AP226" s="183"/>
      <c r="AQ226" s="183"/>
      <c r="AR226" s="183"/>
      <c r="AS226" s="183"/>
      <c r="AT226" s="183"/>
      <c r="AU226" s="183"/>
      <c r="AV226" s="183"/>
      <c r="AW226" s="183"/>
      <c r="AX226" s="183"/>
      <c r="AY226" s="183"/>
      <c r="AZ226" s="183"/>
      <c r="BA226" s="183"/>
      <c r="BB226" s="183"/>
      <c r="BC226" s="183"/>
      <c r="BD226" s="183"/>
      <c r="BE226" s="183"/>
      <c r="BF226" s="183"/>
      <c r="BG226" s="50">
        <v>132.9</v>
      </c>
      <c r="BH226" s="15"/>
      <c r="BI226" s="183"/>
      <c r="BJ226" s="50"/>
      <c r="BK226" s="15"/>
      <c r="BL226" s="183"/>
      <c r="BM226" s="183"/>
      <c r="BN226" s="183"/>
      <c r="BO226" s="183"/>
      <c r="BP226" s="50"/>
      <c r="BQ226" s="15"/>
      <c r="BR226" s="183"/>
      <c r="BS226" s="50"/>
      <c r="BT226" s="15"/>
      <c r="BU226" s="183"/>
      <c r="BV226" s="50"/>
      <c r="BW226" s="15"/>
      <c r="BX226" s="183"/>
      <c r="BY226" s="50"/>
      <c r="BZ226" s="15"/>
      <c r="CA226" s="183"/>
      <c r="CB226" s="50"/>
      <c r="CC226" s="15"/>
      <c r="CD226" s="183"/>
      <c r="CE226" s="50"/>
      <c r="CF226" s="15"/>
      <c r="CG226" s="14"/>
      <c r="CH226" s="50"/>
      <c r="CI226" s="15"/>
      <c r="CJ226" s="14"/>
      <c r="CK226" s="50"/>
      <c r="CL226" s="15"/>
      <c r="CM226" s="14"/>
      <c r="CN226" s="50"/>
      <c r="CO226" s="15"/>
      <c r="CP226" s="14"/>
      <c r="CQ226" s="50"/>
      <c r="CR226" s="15"/>
      <c r="CS226" s="14"/>
      <c r="CT226" s="50"/>
      <c r="CU226" s="15"/>
      <c r="CV226" s="14"/>
      <c r="CW226" s="50"/>
      <c r="CX226" s="15"/>
      <c r="CY226" s="14"/>
      <c r="CZ226" s="50"/>
      <c r="DA226" s="15"/>
      <c r="DB226" s="14"/>
      <c r="DC226" s="50"/>
      <c r="DD226" s="15"/>
      <c r="DE226" s="14"/>
      <c r="DF226" s="50"/>
      <c r="DG226" s="15"/>
      <c r="DH226" s="14"/>
      <c r="DI226" s="50"/>
      <c r="DJ226" s="15"/>
      <c r="DK226" s="14"/>
      <c r="DL226" s="50"/>
      <c r="DM226" s="15"/>
      <c r="DN226" s="14"/>
      <c r="DO226" s="50"/>
      <c r="DP226" s="15"/>
      <c r="DQ226" s="14"/>
      <c r="DR226" s="50"/>
      <c r="DS226" s="15"/>
      <c r="DT226" s="14"/>
      <c r="DU226" s="50"/>
      <c r="DV226" s="15"/>
      <c r="DW226" s="14"/>
      <c r="DX226" s="50"/>
      <c r="DY226" s="15"/>
      <c r="DZ226" s="14"/>
    </row>
    <row r="227" spans="1:130" s="12" customFormat="1" ht="15.75" x14ac:dyDescent="0.25">
      <c r="A227" s="60" t="s">
        <v>419</v>
      </c>
      <c r="B227" s="14">
        <f t="shared" si="254"/>
        <v>222.7</v>
      </c>
      <c r="C227" s="14">
        <f t="shared" si="255"/>
        <v>0</v>
      </c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5"/>
      <c r="AB227" s="183"/>
      <c r="AC227" s="183"/>
      <c r="AD227" s="18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50">
        <v>222.7</v>
      </c>
      <c r="BH227" s="15"/>
      <c r="BI227" s="183"/>
      <c r="BJ227" s="50"/>
      <c r="BK227" s="15"/>
      <c r="BL227" s="183"/>
      <c r="BM227" s="183"/>
      <c r="BN227" s="183"/>
      <c r="BO227" s="183"/>
      <c r="BP227" s="50"/>
      <c r="BQ227" s="15"/>
      <c r="BR227" s="183"/>
      <c r="BS227" s="50"/>
      <c r="BT227" s="15"/>
      <c r="BU227" s="183"/>
      <c r="BV227" s="50"/>
      <c r="BW227" s="15"/>
      <c r="BX227" s="183"/>
      <c r="BY227" s="50"/>
      <c r="BZ227" s="15"/>
      <c r="CA227" s="183"/>
      <c r="CB227" s="50"/>
      <c r="CC227" s="15"/>
      <c r="CD227" s="183"/>
      <c r="CE227" s="50"/>
      <c r="CF227" s="15"/>
      <c r="CG227" s="14"/>
      <c r="CH227" s="50"/>
      <c r="CI227" s="15"/>
      <c r="CJ227" s="14"/>
      <c r="CK227" s="50"/>
      <c r="CL227" s="15"/>
      <c r="CM227" s="14"/>
      <c r="CN227" s="50"/>
      <c r="CO227" s="15"/>
      <c r="CP227" s="14"/>
      <c r="CQ227" s="50"/>
      <c r="CR227" s="15"/>
      <c r="CS227" s="14"/>
      <c r="CT227" s="50"/>
      <c r="CU227" s="15"/>
      <c r="CV227" s="14"/>
      <c r="CW227" s="50"/>
      <c r="CX227" s="15"/>
      <c r="CY227" s="14"/>
      <c r="CZ227" s="50"/>
      <c r="DA227" s="15"/>
      <c r="DB227" s="14"/>
      <c r="DC227" s="50"/>
      <c r="DD227" s="15"/>
      <c r="DE227" s="14"/>
      <c r="DF227" s="50"/>
      <c r="DG227" s="15"/>
      <c r="DH227" s="14"/>
      <c r="DI227" s="50"/>
      <c r="DJ227" s="15"/>
      <c r="DK227" s="14"/>
      <c r="DL227" s="50"/>
      <c r="DM227" s="15"/>
      <c r="DN227" s="14"/>
      <c r="DO227" s="50"/>
      <c r="DP227" s="15"/>
      <c r="DQ227" s="14"/>
      <c r="DR227" s="50"/>
      <c r="DS227" s="15"/>
      <c r="DT227" s="14"/>
      <c r="DU227" s="50"/>
      <c r="DV227" s="15"/>
      <c r="DW227" s="14"/>
      <c r="DX227" s="50"/>
      <c r="DY227" s="15"/>
      <c r="DZ227" s="14"/>
    </row>
    <row r="228" spans="1:130" s="12" customFormat="1" ht="15.75" x14ac:dyDescent="0.25">
      <c r="A228" s="60" t="s">
        <v>613</v>
      </c>
      <c r="B228" s="14">
        <f t="shared" si="254"/>
        <v>132.9</v>
      </c>
      <c r="C228" s="14">
        <f t="shared" si="255"/>
        <v>0</v>
      </c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5"/>
      <c r="AB228" s="183"/>
      <c r="AC228" s="183"/>
      <c r="AD228" s="183"/>
      <c r="AE228" s="183"/>
      <c r="AF228" s="183"/>
      <c r="AG228" s="183"/>
      <c r="AH228" s="183"/>
      <c r="AI228" s="183"/>
      <c r="AJ228" s="183"/>
      <c r="AK228" s="183"/>
      <c r="AL228" s="183"/>
      <c r="AM228" s="183"/>
      <c r="AN228" s="183"/>
      <c r="AO228" s="183"/>
      <c r="AP228" s="183"/>
      <c r="AQ228" s="183"/>
      <c r="AR228" s="183"/>
      <c r="AS228" s="183"/>
      <c r="AT228" s="183"/>
      <c r="AU228" s="183"/>
      <c r="AV228" s="183"/>
      <c r="AW228" s="183"/>
      <c r="AX228" s="183"/>
      <c r="AY228" s="183"/>
      <c r="AZ228" s="183"/>
      <c r="BA228" s="183"/>
      <c r="BB228" s="183"/>
      <c r="BC228" s="183"/>
      <c r="BD228" s="183"/>
      <c r="BE228" s="183"/>
      <c r="BF228" s="183"/>
      <c r="BG228" s="50">
        <v>132.9</v>
      </c>
      <c r="BH228" s="15"/>
      <c r="BI228" s="183"/>
      <c r="BJ228" s="50"/>
      <c r="BK228" s="15"/>
      <c r="BL228" s="183"/>
      <c r="BM228" s="183"/>
      <c r="BN228" s="183"/>
      <c r="BO228" s="183"/>
      <c r="BP228" s="50"/>
      <c r="BQ228" s="15"/>
      <c r="BR228" s="183"/>
      <c r="BS228" s="50"/>
      <c r="BT228" s="15"/>
      <c r="BU228" s="183"/>
      <c r="BV228" s="50"/>
      <c r="BW228" s="15"/>
      <c r="BX228" s="183"/>
      <c r="BY228" s="50"/>
      <c r="BZ228" s="15"/>
      <c r="CA228" s="183"/>
      <c r="CB228" s="50"/>
      <c r="CC228" s="15"/>
      <c r="CD228" s="183"/>
      <c r="CE228" s="50"/>
      <c r="CF228" s="15"/>
      <c r="CG228" s="14"/>
      <c r="CH228" s="50"/>
      <c r="CI228" s="15"/>
      <c r="CJ228" s="14"/>
      <c r="CK228" s="50"/>
      <c r="CL228" s="15"/>
      <c r="CM228" s="14"/>
      <c r="CN228" s="50"/>
      <c r="CO228" s="15"/>
      <c r="CP228" s="14"/>
      <c r="CQ228" s="50"/>
      <c r="CR228" s="15"/>
      <c r="CS228" s="14"/>
      <c r="CT228" s="50"/>
      <c r="CU228" s="15"/>
      <c r="CV228" s="14"/>
      <c r="CW228" s="50"/>
      <c r="CX228" s="15"/>
      <c r="CY228" s="14"/>
      <c r="CZ228" s="50"/>
      <c r="DA228" s="15"/>
      <c r="DB228" s="14"/>
      <c r="DC228" s="50"/>
      <c r="DD228" s="15"/>
      <c r="DE228" s="14"/>
      <c r="DF228" s="50"/>
      <c r="DG228" s="15"/>
      <c r="DH228" s="14"/>
      <c r="DI228" s="50"/>
      <c r="DJ228" s="15"/>
      <c r="DK228" s="14"/>
      <c r="DL228" s="50"/>
      <c r="DM228" s="15"/>
      <c r="DN228" s="14"/>
      <c r="DO228" s="50"/>
      <c r="DP228" s="15"/>
      <c r="DQ228" s="14"/>
      <c r="DR228" s="50"/>
      <c r="DS228" s="15"/>
      <c r="DT228" s="14"/>
      <c r="DU228" s="50"/>
      <c r="DV228" s="15"/>
      <c r="DW228" s="14"/>
      <c r="DX228" s="50"/>
      <c r="DY228" s="15"/>
      <c r="DZ228" s="14"/>
    </row>
    <row r="229" spans="1:130" s="12" customFormat="1" ht="15.75" x14ac:dyDescent="0.25">
      <c r="A229" s="60" t="s">
        <v>420</v>
      </c>
      <c r="B229" s="14">
        <f t="shared" si="254"/>
        <v>88</v>
      </c>
      <c r="C229" s="14">
        <f t="shared" si="255"/>
        <v>0</v>
      </c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5"/>
      <c r="AB229" s="183"/>
      <c r="AC229" s="183"/>
      <c r="AD229" s="183"/>
      <c r="AE229" s="183"/>
      <c r="AF229" s="183"/>
      <c r="AG229" s="183"/>
      <c r="AH229" s="183"/>
      <c r="AI229" s="183"/>
      <c r="AJ229" s="183"/>
      <c r="AK229" s="183"/>
      <c r="AL229" s="183"/>
      <c r="AM229" s="183"/>
      <c r="AN229" s="183"/>
      <c r="AO229" s="183"/>
      <c r="AP229" s="183"/>
      <c r="AQ229" s="183"/>
      <c r="AR229" s="183"/>
      <c r="AS229" s="183"/>
      <c r="AT229" s="183"/>
      <c r="AU229" s="183"/>
      <c r="AV229" s="183"/>
      <c r="AW229" s="183"/>
      <c r="AX229" s="183"/>
      <c r="AY229" s="183"/>
      <c r="AZ229" s="183"/>
      <c r="BA229" s="183"/>
      <c r="BB229" s="183"/>
      <c r="BC229" s="183"/>
      <c r="BD229" s="183"/>
      <c r="BE229" s="183"/>
      <c r="BF229" s="183"/>
      <c r="BG229" s="50">
        <v>88</v>
      </c>
      <c r="BH229" s="15"/>
      <c r="BI229" s="183"/>
      <c r="BJ229" s="50"/>
      <c r="BK229" s="15"/>
      <c r="BL229" s="183"/>
      <c r="BM229" s="183"/>
      <c r="BN229" s="183"/>
      <c r="BO229" s="183"/>
      <c r="BP229" s="50"/>
      <c r="BQ229" s="15"/>
      <c r="BR229" s="183"/>
      <c r="BS229" s="50"/>
      <c r="BT229" s="15"/>
      <c r="BU229" s="183"/>
      <c r="BV229" s="50"/>
      <c r="BW229" s="15"/>
      <c r="BX229" s="183"/>
      <c r="BY229" s="50"/>
      <c r="BZ229" s="15"/>
      <c r="CA229" s="183"/>
      <c r="CB229" s="50"/>
      <c r="CC229" s="15"/>
      <c r="CD229" s="183"/>
      <c r="CE229" s="50"/>
      <c r="CF229" s="15"/>
      <c r="CG229" s="14"/>
      <c r="CH229" s="50"/>
      <c r="CI229" s="15"/>
      <c r="CJ229" s="14"/>
      <c r="CK229" s="50"/>
      <c r="CL229" s="15"/>
      <c r="CM229" s="14"/>
      <c r="CN229" s="50"/>
      <c r="CO229" s="15"/>
      <c r="CP229" s="14"/>
      <c r="CQ229" s="50"/>
      <c r="CR229" s="15"/>
      <c r="CS229" s="14"/>
      <c r="CT229" s="50"/>
      <c r="CU229" s="15"/>
      <c r="CV229" s="14"/>
      <c r="CW229" s="50"/>
      <c r="CX229" s="15"/>
      <c r="CY229" s="14"/>
      <c r="CZ229" s="50"/>
      <c r="DA229" s="15"/>
      <c r="DB229" s="14"/>
      <c r="DC229" s="50"/>
      <c r="DD229" s="15"/>
      <c r="DE229" s="14"/>
      <c r="DF229" s="50"/>
      <c r="DG229" s="15"/>
      <c r="DH229" s="14"/>
      <c r="DI229" s="50"/>
      <c r="DJ229" s="15"/>
      <c r="DK229" s="14"/>
      <c r="DL229" s="50"/>
      <c r="DM229" s="15"/>
      <c r="DN229" s="14"/>
      <c r="DO229" s="50"/>
      <c r="DP229" s="15"/>
      <c r="DQ229" s="14"/>
      <c r="DR229" s="50"/>
      <c r="DS229" s="15"/>
      <c r="DT229" s="14"/>
      <c r="DU229" s="50"/>
      <c r="DV229" s="15"/>
      <c r="DW229" s="14"/>
      <c r="DX229" s="50"/>
      <c r="DY229" s="15"/>
      <c r="DZ229" s="14"/>
    </row>
    <row r="230" spans="1:130" s="12" customFormat="1" ht="15.75" x14ac:dyDescent="0.25">
      <c r="A230" s="60" t="s">
        <v>616</v>
      </c>
      <c r="B230" s="14">
        <f t="shared" si="254"/>
        <v>88</v>
      </c>
      <c r="C230" s="14">
        <f t="shared" si="255"/>
        <v>0</v>
      </c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5"/>
      <c r="AB230" s="183"/>
      <c r="AC230" s="183"/>
      <c r="AD230" s="18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50">
        <v>88</v>
      </c>
      <c r="BH230" s="15"/>
      <c r="BI230" s="183"/>
      <c r="BJ230" s="50"/>
      <c r="BK230" s="15"/>
      <c r="BL230" s="183"/>
      <c r="BM230" s="183"/>
      <c r="BN230" s="183"/>
      <c r="BO230" s="183"/>
      <c r="BP230" s="50"/>
      <c r="BQ230" s="15"/>
      <c r="BR230" s="183"/>
      <c r="BS230" s="50"/>
      <c r="BT230" s="15"/>
      <c r="BU230" s="183"/>
      <c r="BV230" s="50"/>
      <c r="BW230" s="15"/>
      <c r="BX230" s="183"/>
      <c r="BY230" s="50"/>
      <c r="BZ230" s="15"/>
      <c r="CA230" s="183"/>
      <c r="CB230" s="50"/>
      <c r="CC230" s="15"/>
      <c r="CD230" s="183"/>
      <c r="CE230" s="50"/>
      <c r="CF230" s="15"/>
      <c r="CG230" s="14"/>
      <c r="CH230" s="50"/>
      <c r="CI230" s="15"/>
      <c r="CJ230" s="14"/>
      <c r="CK230" s="50"/>
      <c r="CL230" s="15"/>
      <c r="CM230" s="14"/>
      <c r="CN230" s="50"/>
      <c r="CO230" s="15"/>
      <c r="CP230" s="14"/>
      <c r="CQ230" s="50"/>
      <c r="CR230" s="15"/>
      <c r="CS230" s="14"/>
      <c r="CT230" s="50"/>
      <c r="CU230" s="15"/>
      <c r="CV230" s="14"/>
      <c r="CW230" s="50"/>
      <c r="CX230" s="15"/>
      <c r="CY230" s="14"/>
      <c r="CZ230" s="50"/>
      <c r="DA230" s="15"/>
      <c r="DB230" s="14"/>
      <c r="DC230" s="50"/>
      <c r="DD230" s="15"/>
      <c r="DE230" s="14"/>
      <c r="DF230" s="50"/>
      <c r="DG230" s="15"/>
      <c r="DH230" s="14"/>
      <c r="DI230" s="50"/>
      <c r="DJ230" s="15"/>
      <c r="DK230" s="14"/>
      <c r="DL230" s="50"/>
      <c r="DM230" s="15"/>
      <c r="DN230" s="14"/>
      <c r="DO230" s="50"/>
      <c r="DP230" s="15"/>
      <c r="DQ230" s="14"/>
      <c r="DR230" s="50"/>
      <c r="DS230" s="15"/>
      <c r="DT230" s="14"/>
      <c r="DU230" s="50"/>
      <c r="DV230" s="15"/>
      <c r="DW230" s="14"/>
      <c r="DX230" s="50"/>
      <c r="DY230" s="15"/>
      <c r="DZ230" s="14"/>
    </row>
    <row r="231" spans="1:130" s="12" customFormat="1" ht="15.75" x14ac:dyDescent="0.25">
      <c r="A231" s="60" t="s">
        <v>844</v>
      </c>
      <c r="B231" s="14">
        <f t="shared" si="254"/>
        <v>132.9</v>
      </c>
      <c r="C231" s="14">
        <f t="shared" si="255"/>
        <v>0</v>
      </c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5"/>
      <c r="AB231" s="183"/>
      <c r="AC231" s="183"/>
      <c r="AD231" s="183"/>
      <c r="AE231" s="183"/>
      <c r="AF231" s="183"/>
      <c r="AG231" s="183"/>
      <c r="AH231" s="183"/>
      <c r="AI231" s="183"/>
      <c r="AJ231" s="183"/>
      <c r="AK231" s="183"/>
      <c r="AL231" s="183"/>
      <c r="AM231" s="183"/>
      <c r="AN231" s="183"/>
      <c r="AO231" s="183"/>
      <c r="AP231" s="183"/>
      <c r="AQ231" s="183"/>
      <c r="AR231" s="183"/>
      <c r="AS231" s="183"/>
      <c r="AT231" s="183"/>
      <c r="AU231" s="183"/>
      <c r="AV231" s="183"/>
      <c r="AW231" s="183"/>
      <c r="AX231" s="183"/>
      <c r="AY231" s="183"/>
      <c r="AZ231" s="183"/>
      <c r="BA231" s="183"/>
      <c r="BB231" s="183"/>
      <c r="BC231" s="183"/>
      <c r="BD231" s="183"/>
      <c r="BE231" s="183"/>
      <c r="BF231" s="183"/>
      <c r="BG231" s="50">
        <v>132.9</v>
      </c>
      <c r="BH231" s="15"/>
      <c r="BI231" s="183"/>
      <c r="BJ231" s="50"/>
      <c r="BK231" s="15"/>
      <c r="BL231" s="183"/>
      <c r="BM231" s="183"/>
      <c r="BN231" s="183"/>
      <c r="BO231" s="183"/>
      <c r="BP231" s="50"/>
      <c r="BQ231" s="15"/>
      <c r="BR231" s="183"/>
      <c r="BS231" s="50"/>
      <c r="BT231" s="15"/>
      <c r="BU231" s="183"/>
      <c r="BV231" s="50"/>
      <c r="BW231" s="15"/>
      <c r="BX231" s="183"/>
      <c r="BY231" s="50"/>
      <c r="BZ231" s="15"/>
      <c r="CA231" s="183"/>
      <c r="CB231" s="50"/>
      <c r="CC231" s="15"/>
      <c r="CD231" s="183"/>
      <c r="CE231" s="50"/>
      <c r="CF231" s="15"/>
      <c r="CG231" s="14"/>
      <c r="CH231" s="50"/>
      <c r="CI231" s="15"/>
      <c r="CJ231" s="14"/>
      <c r="CK231" s="50"/>
      <c r="CL231" s="15"/>
      <c r="CM231" s="14"/>
      <c r="CN231" s="50"/>
      <c r="CO231" s="15"/>
      <c r="CP231" s="14"/>
      <c r="CQ231" s="50"/>
      <c r="CR231" s="15"/>
      <c r="CS231" s="14"/>
      <c r="CT231" s="50"/>
      <c r="CU231" s="15"/>
      <c r="CV231" s="14"/>
      <c r="CW231" s="50"/>
      <c r="CX231" s="15"/>
      <c r="CY231" s="14"/>
      <c r="CZ231" s="50"/>
      <c r="DA231" s="15"/>
      <c r="DB231" s="14"/>
      <c r="DC231" s="50"/>
      <c r="DD231" s="15"/>
      <c r="DE231" s="14"/>
      <c r="DF231" s="50"/>
      <c r="DG231" s="15"/>
      <c r="DH231" s="14"/>
      <c r="DI231" s="50"/>
      <c r="DJ231" s="15"/>
      <c r="DK231" s="14"/>
      <c r="DL231" s="50"/>
      <c r="DM231" s="15"/>
      <c r="DN231" s="14"/>
      <c r="DO231" s="50"/>
      <c r="DP231" s="15"/>
      <c r="DQ231" s="14"/>
      <c r="DR231" s="50"/>
      <c r="DS231" s="15"/>
      <c r="DT231" s="14"/>
      <c r="DU231" s="50"/>
      <c r="DV231" s="15"/>
      <c r="DW231" s="14"/>
      <c r="DX231" s="50"/>
      <c r="DY231" s="15"/>
      <c r="DZ231" s="14"/>
    </row>
    <row r="232" spans="1:130" s="28" customFormat="1" ht="31.5" x14ac:dyDescent="0.25">
      <c r="A232" s="152" t="s">
        <v>402</v>
      </c>
      <c r="B232" s="82">
        <f t="shared" si="254"/>
        <v>10970.3</v>
      </c>
      <c r="C232" s="82">
        <f t="shared" si="255"/>
        <v>6692.3</v>
      </c>
      <c r="D232" s="84">
        <f t="shared" si="82"/>
        <v>61.003801172256011</v>
      </c>
      <c r="E232" s="84">
        <f t="shared" ref="E232:AA232" si="303">E233+E235+E239+E242</f>
        <v>0</v>
      </c>
      <c r="F232" s="84">
        <f t="shared" si="303"/>
        <v>0</v>
      </c>
      <c r="G232" s="84">
        <f t="shared" si="303"/>
        <v>0</v>
      </c>
      <c r="H232" s="84">
        <f t="shared" si="303"/>
        <v>0</v>
      </c>
      <c r="I232" s="84">
        <f t="shared" si="303"/>
        <v>0</v>
      </c>
      <c r="J232" s="84">
        <f t="shared" si="303"/>
        <v>0</v>
      </c>
      <c r="K232" s="84">
        <f t="shared" si="303"/>
        <v>0</v>
      </c>
      <c r="L232" s="84">
        <f t="shared" si="303"/>
        <v>0</v>
      </c>
      <c r="M232" s="84">
        <f t="shared" si="303"/>
        <v>0</v>
      </c>
      <c r="N232" s="84">
        <f t="shared" si="303"/>
        <v>0</v>
      </c>
      <c r="O232" s="84">
        <f t="shared" si="303"/>
        <v>0</v>
      </c>
      <c r="P232" s="84">
        <f t="shared" si="303"/>
        <v>0</v>
      </c>
      <c r="Q232" s="84">
        <f t="shared" si="303"/>
        <v>0</v>
      </c>
      <c r="R232" s="84">
        <f t="shared" si="303"/>
        <v>0</v>
      </c>
      <c r="S232" s="84">
        <f t="shared" si="303"/>
        <v>0</v>
      </c>
      <c r="T232" s="84">
        <f t="shared" si="303"/>
        <v>0</v>
      </c>
      <c r="U232" s="84">
        <f t="shared" si="303"/>
        <v>0</v>
      </c>
      <c r="V232" s="84">
        <f t="shared" si="303"/>
        <v>0</v>
      </c>
      <c r="W232" s="84">
        <f t="shared" si="303"/>
        <v>0</v>
      </c>
      <c r="X232" s="84">
        <f t="shared" si="303"/>
        <v>0</v>
      </c>
      <c r="Y232" s="84">
        <f t="shared" si="303"/>
        <v>0</v>
      </c>
      <c r="Z232" s="84">
        <f t="shared" si="303"/>
        <v>454.3</v>
      </c>
      <c r="AA232" s="84">
        <f t="shared" si="303"/>
        <v>454.3</v>
      </c>
      <c r="AB232" s="82">
        <f t="shared" si="104"/>
        <v>100</v>
      </c>
      <c r="AC232" s="84">
        <f>AC233+AC235+AC239+AC242</f>
        <v>0</v>
      </c>
      <c r="AD232" s="84">
        <f>AD233+AD235+AD239+AD242</f>
        <v>0</v>
      </c>
      <c r="AE232" s="82"/>
      <c r="AF232" s="84">
        <f t="shared" ref="AF232:AH232" si="304">AF233+AF235+AF239+AF242</f>
        <v>0</v>
      </c>
      <c r="AG232" s="84">
        <f t="shared" si="304"/>
        <v>0</v>
      </c>
      <c r="AH232" s="84">
        <f t="shared" si="304"/>
        <v>0</v>
      </c>
      <c r="AI232" s="84">
        <f>SUM(AI233:AI244)</f>
        <v>769</v>
      </c>
      <c r="AJ232" s="84">
        <f t="shared" ref="AJ232:AM232" si="305">SUM(AJ233:AJ244)</f>
        <v>769</v>
      </c>
      <c r="AK232" s="84">
        <f>AJ232/AI232*100</f>
        <v>100</v>
      </c>
      <c r="AL232" s="84">
        <f t="shared" si="305"/>
        <v>2325</v>
      </c>
      <c r="AM232" s="84">
        <f t="shared" si="305"/>
        <v>2325</v>
      </c>
      <c r="AN232" s="84">
        <f>AM232/AL232*100</f>
        <v>100</v>
      </c>
      <c r="AO232" s="84">
        <f t="shared" ref="AO232:AT232" si="306">AO233+AO235+AO239+AO242</f>
        <v>1200</v>
      </c>
      <c r="AP232" s="84">
        <f t="shared" si="306"/>
        <v>0</v>
      </c>
      <c r="AQ232" s="84">
        <f t="shared" si="306"/>
        <v>0</v>
      </c>
      <c r="AR232" s="84">
        <f t="shared" si="306"/>
        <v>0</v>
      </c>
      <c r="AS232" s="84">
        <f t="shared" si="306"/>
        <v>0</v>
      </c>
      <c r="AT232" s="84">
        <f t="shared" si="306"/>
        <v>0</v>
      </c>
      <c r="AU232" s="84">
        <f t="shared" ref="AU232:BF232" si="307">AU233+AU235+AU239+AU242</f>
        <v>0</v>
      </c>
      <c r="AV232" s="84">
        <f t="shared" si="307"/>
        <v>0</v>
      </c>
      <c r="AW232" s="84">
        <f t="shared" si="307"/>
        <v>0</v>
      </c>
      <c r="AX232" s="84">
        <f t="shared" si="307"/>
        <v>0</v>
      </c>
      <c r="AY232" s="84">
        <f t="shared" si="307"/>
        <v>0</v>
      </c>
      <c r="AZ232" s="84">
        <f t="shared" si="307"/>
        <v>0</v>
      </c>
      <c r="BA232" s="84">
        <f t="shared" si="307"/>
        <v>0</v>
      </c>
      <c r="BB232" s="84">
        <f t="shared" si="307"/>
        <v>0</v>
      </c>
      <c r="BC232" s="84">
        <f t="shared" si="307"/>
        <v>0</v>
      </c>
      <c r="BD232" s="84">
        <f t="shared" si="307"/>
        <v>0</v>
      </c>
      <c r="BE232" s="84">
        <f t="shared" si="307"/>
        <v>0</v>
      </c>
      <c r="BF232" s="84">
        <f t="shared" si="307"/>
        <v>0</v>
      </c>
      <c r="BG232" s="84">
        <f>SUM(BG233:BG244)</f>
        <v>3043</v>
      </c>
      <c r="BH232" s="84">
        <f>SUM(BH233:BH244)</f>
        <v>0</v>
      </c>
      <c r="BI232" s="82">
        <f t="shared" ref="BI232:BI233" si="308">BH232/BG232*100</f>
        <v>0</v>
      </c>
      <c r="BJ232" s="84"/>
      <c r="BK232" s="84">
        <f>SUM(BK233:BK244)</f>
        <v>0</v>
      </c>
      <c r="BL232" s="82"/>
      <c r="BM232" s="84">
        <f t="shared" ref="BM232" si="309">BM233+BM235+BM239+BM242</f>
        <v>0</v>
      </c>
      <c r="BN232" s="84">
        <f t="shared" ref="BN232" si="310">BN233+BN235+BN239+BN242</f>
        <v>0</v>
      </c>
      <c r="BO232" s="84">
        <f t="shared" ref="BO232" si="311">BO233+BO235+BO239+BO242</f>
        <v>0</v>
      </c>
      <c r="BP232" s="84">
        <f>SUM(BP233:BP244)</f>
        <v>3094</v>
      </c>
      <c r="BQ232" s="84">
        <f>SUM(BQ233:BQ244)</f>
        <v>3094</v>
      </c>
      <c r="BR232" s="82">
        <f t="shared" ref="BR232:BR233" si="312">BQ232/BP232*100</f>
        <v>100</v>
      </c>
      <c r="BS232" s="84">
        <f>SUM(BS233:BS244)</f>
        <v>0</v>
      </c>
      <c r="BT232" s="84">
        <f>SUM(BT233:BT244)</f>
        <v>0</v>
      </c>
      <c r="BU232" s="82"/>
      <c r="BV232" s="84">
        <f>SUM(BV233:BV244)</f>
        <v>0</v>
      </c>
      <c r="BW232" s="84">
        <f>SUM(BW233:BW244)</f>
        <v>0</v>
      </c>
      <c r="BX232" s="82"/>
      <c r="BY232" s="84">
        <f>SUM(BY233:BY244)</f>
        <v>0</v>
      </c>
      <c r="BZ232" s="84">
        <f>SUM(BZ233:BZ244)</f>
        <v>0</v>
      </c>
      <c r="CA232" s="82"/>
      <c r="CB232" s="84">
        <f>SUM(CB233:CB244)</f>
        <v>0</v>
      </c>
      <c r="CC232" s="84">
        <f>SUM(CC233:CC244)</f>
        <v>0</v>
      </c>
      <c r="CD232" s="82"/>
      <c r="CE232" s="84">
        <f>SUM(CE233:CE244)</f>
        <v>50</v>
      </c>
      <c r="CF232" s="84">
        <f>SUM(CF233:CF244)</f>
        <v>50</v>
      </c>
      <c r="CG232" s="82">
        <f t="shared" si="261"/>
        <v>100</v>
      </c>
      <c r="CH232" s="84">
        <f>SUM(CH233:CH244)</f>
        <v>0</v>
      </c>
      <c r="CI232" s="84">
        <f>SUM(CI233:CI244)</f>
        <v>0</v>
      </c>
      <c r="CJ232" s="82"/>
      <c r="CK232" s="84">
        <f>SUM(CK233:CK244)</f>
        <v>0</v>
      </c>
      <c r="CL232" s="84">
        <f>SUM(CL233:CL244)</f>
        <v>0</v>
      </c>
      <c r="CM232" s="82"/>
      <c r="CN232" s="84">
        <f>SUM(CN233:CN244)</f>
        <v>35</v>
      </c>
      <c r="CO232" s="84">
        <f>SUM(CO233:CO244)</f>
        <v>0</v>
      </c>
      <c r="CP232" s="82">
        <f t="shared" ref="CP232:CP233" si="313">CO232/CN232*100</f>
        <v>0</v>
      </c>
      <c r="CQ232" s="84">
        <f>SUM(CQ233:CQ244)</f>
        <v>0</v>
      </c>
      <c r="CR232" s="84">
        <f>SUM(CR233:CR244)</f>
        <v>0</v>
      </c>
      <c r="CS232" s="82"/>
      <c r="CT232" s="84">
        <f>SUM(CT233:CT244)</f>
        <v>0</v>
      </c>
      <c r="CU232" s="84">
        <f>SUM(CU233:CU244)</f>
        <v>0</v>
      </c>
      <c r="CV232" s="82"/>
      <c r="CW232" s="84">
        <f>SUM(CW233:CW244)</f>
        <v>0</v>
      </c>
      <c r="CX232" s="84">
        <f>SUM(CX233:CX244)</f>
        <v>0</v>
      </c>
      <c r="CY232" s="82"/>
      <c r="CZ232" s="84">
        <f>SUM(CZ233:CZ244)</f>
        <v>0</v>
      </c>
      <c r="DA232" s="84">
        <f>SUM(DA233:DA244)</f>
        <v>0</v>
      </c>
      <c r="DB232" s="82"/>
      <c r="DC232" s="84">
        <f>SUM(DC233:DC244)</f>
        <v>0</v>
      </c>
      <c r="DD232" s="84">
        <f>SUM(DD233:DD244)</f>
        <v>0</v>
      </c>
      <c r="DE232" s="82"/>
      <c r="DF232" s="84">
        <f>SUM(DF233:DF244)</f>
        <v>0</v>
      </c>
      <c r="DG232" s="84">
        <f>SUM(DG233:DG244)</f>
        <v>0</v>
      </c>
      <c r="DH232" s="82"/>
      <c r="DI232" s="84">
        <f>SUM(DI233:DI244)</f>
        <v>0</v>
      </c>
      <c r="DJ232" s="84">
        <f>SUM(DJ233:DJ244)</f>
        <v>0</v>
      </c>
      <c r="DK232" s="82"/>
      <c r="DL232" s="84">
        <f>SUM(DL233:DL244)</f>
        <v>0</v>
      </c>
      <c r="DM232" s="84">
        <f>SUM(DM233:DM244)</f>
        <v>0</v>
      </c>
      <c r="DN232" s="82"/>
      <c r="DO232" s="84">
        <f>SUM(DO233:DO244)</f>
        <v>0</v>
      </c>
      <c r="DP232" s="84">
        <f>SUM(DP233:DP244)</f>
        <v>0</v>
      </c>
      <c r="DQ232" s="82"/>
      <c r="DR232" s="84">
        <f>SUM(DR233:DR244)</f>
        <v>0</v>
      </c>
      <c r="DS232" s="84">
        <f>SUM(DS233:DS244)</f>
        <v>0</v>
      </c>
      <c r="DT232" s="82"/>
      <c r="DU232" s="84">
        <f>SUM(DU233:DU244)</f>
        <v>0</v>
      </c>
      <c r="DV232" s="84">
        <f>SUM(DV233:DV244)</f>
        <v>0</v>
      </c>
      <c r="DW232" s="82"/>
      <c r="DX232" s="84">
        <f>SUM(DX233:DX244)</f>
        <v>0</v>
      </c>
      <c r="DY232" s="84">
        <f>SUM(DY233:DY244)</f>
        <v>0</v>
      </c>
      <c r="DZ232" s="82"/>
    </row>
    <row r="233" spans="1:130" s="12" customFormat="1" ht="16.5" customHeight="1" x14ac:dyDescent="0.25">
      <c r="A233" s="60" t="s">
        <v>400</v>
      </c>
      <c r="B233" s="14">
        <f t="shared" si="254"/>
        <v>8856.1</v>
      </c>
      <c r="C233" s="14">
        <f t="shared" si="255"/>
        <v>6692.3</v>
      </c>
      <c r="D233" s="15">
        <f t="shared" si="82"/>
        <v>75.567123225799165</v>
      </c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4"/>
      <c r="W233" s="15"/>
      <c r="X233" s="15"/>
      <c r="Y233" s="14"/>
      <c r="Z233" s="15">
        <v>454.3</v>
      </c>
      <c r="AA233" s="15">
        <v>454.3</v>
      </c>
      <c r="AB233" s="14">
        <f t="shared" si="104"/>
        <v>100</v>
      </c>
      <c r="AC233" s="15"/>
      <c r="AD233" s="15"/>
      <c r="AE233" s="14"/>
      <c r="AF233" s="15"/>
      <c r="AG233" s="15"/>
      <c r="AH233" s="14"/>
      <c r="AI233" s="15">
        <v>769</v>
      </c>
      <c r="AJ233" s="15">
        <v>769</v>
      </c>
      <c r="AK233" s="15">
        <f t="shared" ref="AK233:AK260" si="314">AJ233/AI233*100</f>
        <v>100</v>
      </c>
      <c r="AL233" s="14">
        <v>2325</v>
      </c>
      <c r="AM233" s="14">
        <v>2325</v>
      </c>
      <c r="AN233" s="15">
        <f t="shared" ref="AN233:AN246" si="315">AM233/AL233*100</f>
        <v>100</v>
      </c>
      <c r="AO233" s="15">
        <v>1200</v>
      </c>
      <c r="AP233" s="15"/>
      <c r="AQ233" s="14"/>
      <c r="AR233" s="15"/>
      <c r="AS233" s="15"/>
      <c r="AT233" s="14"/>
      <c r="AU233" s="15"/>
      <c r="AV233" s="15"/>
      <c r="AW233" s="14"/>
      <c r="AX233" s="15"/>
      <c r="AY233" s="15"/>
      <c r="AZ233" s="14"/>
      <c r="BA233" s="15"/>
      <c r="BB233" s="15"/>
      <c r="BC233" s="14"/>
      <c r="BD233" s="15"/>
      <c r="BE233" s="15"/>
      <c r="BF233" s="14"/>
      <c r="BG233" s="50">
        <v>928.8</v>
      </c>
      <c r="BH233" s="15"/>
      <c r="BI233" s="14">
        <f t="shared" si="308"/>
        <v>0</v>
      </c>
      <c r="BJ233" s="50"/>
      <c r="BK233" s="15"/>
      <c r="BL233" s="14"/>
      <c r="BM233" s="15"/>
      <c r="BN233" s="15"/>
      <c r="BO233" s="14"/>
      <c r="BP233" s="15">
        <v>3094</v>
      </c>
      <c r="BQ233" s="15">
        <v>3094</v>
      </c>
      <c r="BR233" s="14">
        <f t="shared" si="312"/>
        <v>100</v>
      </c>
      <c r="BS233" s="15"/>
      <c r="BT233" s="15"/>
      <c r="BU233" s="14"/>
      <c r="BV233" s="15"/>
      <c r="BW233" s="15"/>
      <c r="BX233" s="14"/>
      <c r="BY233" s="15"/>
      <c r="BZ233" s="15"/>
      <c r="CA233" s="14"/>
      <c r="CB233" s="15"/>
      <c r="CC233" s="15"/>
      <c r="CD233" s="14"/>
      <c r="CE233" s="15">
        <v>50</v>
      </c>
      <c r="CF233" s="15">
        <v>50</v>
      </c>
      <c r="CG233" s="14">
        <f t="shared" si="261"/>
        <v>100</v>
      </c>
      <c r="CH233" s="15"/>
      <c r="CI233" s="15"/>
      <c r="CJ233" s="14"/>
      <c r="CK233" s="15"/>
      <c r="CL233" s="15"/>
      <c r="CM233" s="14"/>
      <c r="CN233" s="15">
        <v>35</v>
      </c>
      <c r="CO233" s="15"/>
      <c r="CP233" s="14">
        <f t="shared" si="313"/>
        <v>0</v>
      </c>
      <c r="CQ233" s="15"/>
      <c r="CR233" s="15"/>
      <c r="CS233" s="14"/>
      <c r="CT233" s="15"/>
      <c r="CU233" s="15"/>
      <c r="CV233" s="14"/>
      <c r="CW233" s="15"/>
      <c r="CX233" s="15"/>
      <c r="CY233" s="14"/>
      <c r="CZ233" s="15"/>
      <c r="DA233" s="15"/>
      <c r="DB233" s="14"/>
      <c r="DC233" s="15"/>
      <c r="DD233" s="15"/>
      <c r="DE233" s="14"/>
      <c r="DF233" s="15"/>
      <c r="DG233" s="15"/>
      <c r="DH233" s="14"/>
      <c r="DI233" s="15"/>
      <c r="DJ233" s="15"/>
      <c r="DK233" s="14"/>
      <c r="DL233" s="15"/>
      <c r="DM233" s="15"/>
      <c r="DN233" s="14"/>
      <c r="DO233" s="15"/>
      <c r="DP233" s="15"/>
      <c r="DQ233" s="14"/>
      <c r="DR233" s="15"/>
      <c r="DS233" s="15"/>
      <c r="DT233" s="14"/>
      <c r="DU233" s="15"/>
      <c r="DV233" s="15"/>
      <c r="DW233" s="14"/>
      <c r="DX233" s="15"/>
      <c r="DY233" s="15"/>
      <c r="DZ233" s="14"/>
    </row>
    <row r="234" spans="1:130" s="12" customFormat="1" ht="16.5" customHeight="1" x14ac:dyDescent="0.25">
      <c r="A234" s="60" t="s">
        <v>617</v>
      </c>
      <c r="B234" s="14">
        <f t="shared" si="254"/>
        <v>177.5</v>
      </c>
      <c r="C234" s="14">
        <f t="shared" si="255"/>
        <v>0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4"/>
      <c r="W234" s="15"/>
      <c r="X234" s="15"/>
      <c r="Y234" s="14"/>
      <c r="Z234" s="15"/>
      <c r="AA234" s="15"/>
      <c r="AB234" s="14"/>
      <c r="AC234" s="15"/>
      <c r="AD234" s="15"/>
      <c r="AE234" s="14"/>
      <c r="AF234" s="15"/>
      <c r="AG234" s="15"/>
      <c r="AH234" s="14"/>
      <c r="AI234" s="15"/>
      <c r="AJ234" s="15"/>
      <c r="AK234" s="84"/>
      <c r="AL234" s="14"/>
      <c r="AM234" s="14"/>
      <c r="AN234" s="84"/>
      <c r="AO234" s="15"/>
      <c r="AP234" s="15"/>
      <c r="AQ234" s="14"/>
      <c r="AR234" s="15"/>
      <c r="AS234" s="15"/>
      <c r="AT234" s="14"/>
      <c r="AU234" s="15"/>
      <c r="AV234" s="15"/>
      <c r="AW234" s="14"/>
      <c r="AX234" s="15"/>
      <c r="AY234" s="15"/>
      <c r="AZ234" s="14"/>
      <c r="BA234" s="15"/>
      <c r="BB234" s="15"/>
      <c r="BC234" s="14"/>
      <c r="BD234" s="15"/>
      <c r="BE234" s="15"/>
      <c r="BF234" s="14"/>
      <c r="BG234" s="50">
        <v>177.5</v>
      </c>
      <c r="BH234" s="15"/>
      <c r="BI234" s="14"/>
      <c r="BJ234" s="50"/>
      <c r="BK234" s="15"/>
      <c r="BL234" s="14"/>
      <c r="BM234" s="15"/>
      <c r="BN234" s="15"/>
      <c r="BO234" s="14"/>
      <c r="BP234" s="50"/>
      <c r="BQ234" s="15"/>
      <c r="BR234" s="14"/>
      <c r="BS234" s="50"/>
      <c r="BT234" s="15"/>
      <c r="BU234" s="14"/>
      <c r="BV234" s="50"/>
      <c r="BW234" s="15"/>
      <c r="BX234" s="14"/>
      <c r="BY234" s="50"/>
      <c r="BZ234" s="15"/>
      <c r="CA234" s="14"/>
      <c r="CB234" s="50"/>
      <c r="CC234" s="15"/>
      <c r="CD234" s="14"/>
      <c r="CE234" s="50"/>
      <c r="CF234" s="15"/>
      <c r="CG234" s="14"/>
      <c r="CH234" s="50"/>
      <c r="CI234" s="15"/>
      <c r="CJ234" s="14"/>
      <c r="CK234" s="50"/>
      <c r="CL234" s="15"/>
      <c r="CM234" s="14"/>
      <c r="CN234" s="50"/>
      <c r="CO234" s="15"/>
      <c r="CP234" s="14"/>
      <c r="CQ234" s="50"/>
      <c r="CR234" s="15"/>
      <c r="CS234" s="14"/>
      <c r="CT234" s="50"/>
      <c r="CU234" s="15"/>
      <c r="CV234" s="14"/>
      <c r="CW234" s="50"/>
      <c r="CX234" s="15"/>
      <c r="CY234" s="14"/>
      <c r="CZ234" s="50"/>
      <c r="DA234" s="15"/>
      <c r="DB234" s="14"/>
      <c r="DC234" s="50"/>
      <c r="DD234" s="15"/>
      <c r="DE234" s="14"/>
      <c r="DF234" s="50"/>
      <c r="DG234" s="15"/>
      <c r="DH234" s="14"/>
      <c r="DI234" s="50"/>
      <c r="DJ234" s="15"/>
      <c r="DK234" s="14"/>
      <c r="DL234" s="50"/>
      <c r="DM234" s="15"/>
      <c r="DN234" s="14"/>
      <c r="DO234" s="50"/>
      <c r="DP234" s="15"/>
      <c r="DQ234" s="14"/>
      <c r="DR234" s="50"/>
      <c r="DS234" s="15"/>
      <c r="DT234" s="14"/>
      <c r="DU234" s="50"/>
      <c r="DV234" s="15"/>
      <c r="DW234" s="14"/>
      <c r="DX234" s="50"/>
      <c r="DY234" s="15"/>
      <c r="DZ234" s="14"/>
    </row>
    <row r="235" spans="1:130" s="12" customFormat="1" ht="15.75" x14ac:dyDescent="0.25">
      <c r="A235" s="60" t="s">
        <v>399</v>
      </c>
      <c r="B235" s="14">
        <f t="shared" si="254"/>
        <v>177.5</v>
      </c>
      <c r="C235" s="14">
        <f t="shared" si="255"/>
        <v>0</v>
      </c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5"/>
      <c r="AB235" s="183"/>
      <c r="AC235" s="14"/>
      <c r="AD235" s="14"/>
      <c r="AE235" s="14"/>
      <c r="AF235" s="183"/>
      <c r="AG235" s="183"/>
      <c r="AH235" s="183"/>
      <c r="AI235" s="183"/>
      <c r="AJ235" s="183"/>
      <c r="AK235" s="84"/>
      <c r="AL235" s="183"/>
      <c r="AM235" s="183"/>
      <c r="AN235" s="84"/>
      <c r="AO235" s="183"/>
      <c r="AP235" s="183"/>
      <c r="AQ235" s="183"/>
      <c r="AR235" s="183"/>
      <c r="AS235" s="183"/>
      <c r="AT235" s="183"/>
      <c r="AU235" s="183"/>
      <c r="AV235" s="183"/>
      <c r="AW235" s="183"/>
      <c r="AX235" s="183"/>
      <c r="AY235" s="183"/>
      <c r="AZ235" s="183"/>
      <c r="BA235" s="183"/>
      <c r="BB235" s="183"/>
      <c r="BC235" s="183"/>
      <c r="BD235" s="183"/>
      <c r="BE235" s="183"/>
      <c r="BF235" s="183"/>
      <c r="BG235" s="50">
        <v>177.5</v>
      </c>
      <c r="BH235" s="15"/>
      <c r="BI235" s="183"/>
      <c r="BJ235" s="50"/>
      <c r="BK235" s="15"/>
      <c r="BL235" s="183"/>
      <c r="BM235" s="183"/>
      <c r="BN235" s="183"/>
      <c r="BO235" s="183"/>
      <c r="BP235" s="50"/>
      <c r="BQ235" s="15"/>
      <c r="BR235" s="183"/>
      <c r="BS235" s="50"/>
      <c r="BT235" s="15"/>
      <c r="BU235" s="183"/>
      <c r="BV235" s="50"/>
      <c r="BW235" s="15"/>
      <c r="BX235" s="183"/>
      <c r="BY235" s="50"/>
      <c r="BZ235" s="15"/>
      <c r="CA235" s="183"/>
      <c r="CB235" s="50"/>
      <c r="CC235" s="15"/>
      <c r="CD235" s="183"/>
      <c r="CE235" s="50"/>
      <c r="CF235" s="15"/>
      <c r="CG235" s="14"/>
      <c r="CH235" s="50"/>
      <c r="CI235" s="15"/>
      <c r="CJ235" s="14"/>
      <c r="CK235" s="50"/>
      <c r="CL235" s="15"/>
      <c r="CM235" s="14"/>
      <c r="CN235" s="50"/>
      <c r="CO235" s="15"/>
      <c r="CP235" s="14"/>
      <c r="CQ235" s="50"/>
      <c r="CR235" s="15"/>
      <c r="CS235" s="14"/>
      <c r="CT235" s="50"/>
      <c r="CU235" s="15"/>
      <c r="CV235" s="14"/>
      <c r="CW235" s="50"/>
      <c r="CX235" s="15"/>
      <c r="CY235" s="14"/>
      <c r="CZ235" s="50"/>
      <c r="DA235" s="15"/>
      <c r="DB235" s="14"/>
      <c r="DC235" s="50"/>
      <c r="DD235" s="15"/>
      <c r="DE235" s="14"/>
      <c r="DF235" s="50"/>
      <c r="DG235" s="15"/>
      <c r="DH235" s="14"/>
      <c r="DI235" s="50"/>
      <c r="DJ235" s="15"/>
      <c r="DK235" s="14"/>
      <c r="DL235" s="50"/>
      <c r="DM235" s="15"/>
      <c r="DN235" s="14"/>
      <c r="DO235" s="50"/>
      <c r="DP235" s="15"/>
      <c r="DQ235" s="14"/>
      <c r="DR235" s="50"/>
      <c r="DS235" s="15"/>
      <c r="DT235" s="14"/>
      <c r="DU235" s="50"/>
      <c r="DV235" s="15"/>
      <c r="DW235" s="14"/>
      <c r="DX235" s="50"/>
      <c r="DY235" s="15"/>
      <c r="DZ235" s="14"/>
    </row>
    <row r="236" spans="1:130" s="12" customFormat="1" ht="15.75" x14ac:dyDescent="0.25">
      <c r="A236" s="60" t="s">
        <v>618</v>
      </c>
      <c r="B236" s="14">
        <f t="shared" si="254"/>
        <v>177.5</v>
      </c>
      <c r="C236" s="14">
        <f t="shared" si="255"/>
        <v>0</v>
      </c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5"/>
      <c r="AB236" s="183"/>
      <c r="AC236" s="14"/>
      <c r="AD236" s="14"/>
      <c r="AE236" s="14"/>
      <c r="AF236" s="183"/>
      <c r="AG236" s="183"/>
      <c r="AH236" s="183"/>
      <c r="AI236" s="183"/>
      <c r="AJ236" s="183"/>
      <c r="AK236" s="84"/>
      <c r="AL236" s="183"/>
      <c r="AM236" s="183"/>
      <c r="AN236" s="84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50">
        <v>177.5</v>
      </c>
      <c r="BH236" s="15"/>
      <c r="BI236" s="183"/>
      <c r="BJ236" s="50"/>
      <c r="BK236" s="15"/>
      <c r="BL236" s="183"/>
      <c r="BM236" s="183"/>
      <c r="BN236" s="183"/>
      <c r="BO236" s="183"/>
      <c r="BP236" s="50"/>
      <c r="BQ236" s="15"/>
      <c r="BR236" s="183"/>
      <c r="BS236" s="50"/>
      <c r="BT236" s="15"/>
      <c r="BU236" s="183"/>
      <c r="BV236" s="50"/>
      <c r="BW236" s="15"/>
      <c r="BX236" s="183"/>
      <c r="BY236" s="50"/>
      <c r="BZ236" s="15"/>
      <c r="CA236" s="183"/>
      <c r="CB236" s="50"/>
      <c r="CC236" s="15"/>
      <c r="CD236" s="183"/>
      <c r="CE236" s="50"/>
      <c r="CF236" s="15"/>
      <c r="CG236" s="14"/>
      <c r="CH236" s="50"/>
      <c r="CI236" s="15"/>
      <c r="CJ236" s="14"/>
      <c r="CK236" s="50"/>
      <c r="CL236" s="15"/>
      <c r="CM236" s="14"/>
      <c r="CN236" s="50"/>
      <c r="CO236" s="15"/>
      <c r="CP236" s="14"/>
      <c r="CQ236" s="50"/>
      <c r="CR236" s="15"/>
      <c r="CS236" s="14"/>
      <c r="CT236" s="50"/>
      <c r="CU236" s="15"/>
      <c r="CV236" s="14"/>
      <c r="CW236" s="50"/>
      <c r="CX236" s="15"/>
      <c r="CY236" s="14"/>
      <c r="CZ236" s="50"/>
      <c r="DA236" s="15"/>
      <c r="DB236" s="14"/>
      <c r="DC236" s="50"/>
      <c r="DD236" s="15"/>
      <c r="DE236" s="14"/>
      <c r="DF236" s="50"/>
      <c r="DG236" s="15"/>
      <c r="DH236" s="14"/>
      <c r="DI236" s="50"/>
      <c r="DJ236" s="15"/>
      <c r="DK236" s="14"/>
      <c r="DL236" s="50"/>
      <c r="DM236" s="15"/>
      <c r="DN236" s="14"/>
      <c r="DO236" s="50"/>
      <c r="DP236" s="15"/>
      <c r="DQ236" s="14"/>
      <c r="DR236" s="50"/>
      <c r="DS236" s="15"/>
      <c r="DT236" s="14"/>
      <c r="DU236" s="50"/>
      <c r="DV236" s="15"/>
      <c r="DW236" s="14"/>
      <c r="DX236" s="50"/>
      <c r="DY236" s="15"/>
      <c r="DZ236" s="14"/>
    </row>
    <row r="237" spans="1:130" s="12" customFormat="1" ht="15.75" x14ac:dyDescent="0.25">
      <c r="A237" s="60" t="s">
        <v>412</v>
      </c>
      <c r="B237" s="14">
        <f t="shared" si="254"/>
        <v>177.5</v>
      </c>
      <c r="C237" s="14">
        <f t="shared" si="255"/>
        <v>0</v>
      </c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5"/>
      <c r="AB237" s="183"/>
      <c r="AC237" s="14"/>
      <c r="AD237" s="14"/>
      <c r="AE237" s="14"/>
      <c r="AF237" s="183"/>
      <c r="AG237" s="183"/>
      <c r="AH237" s="183"/>
      <c r="AI237" s="183"/>
      <c r="AJ237" s="183"/>
      <c r="AK237" s="84"/>
      <c r="AL237" s="183"/>
      <c r="AM237" s="183"/>
      <c r="AN237" s="84"/>
      <c r="AO237" s="183"/>
      <c r="AP237" s="183"/>
      <c r="AQ237" s="183"/>
      <c r="AR237" s="183"/>
      <c r="AS237" s="183"/>
      <c r="AT237" s="183"/>
      <c r="AU237" s="183"/>
      <c r="AV237" s="183"/>
      <c r="AW237" s="183"/>
      <c r="AX237" s="183"/>
      <c r="AY237" s="183"/>
      <c r="AZ237" s="183"/>
      <c r="BA237" s="183"/>
      <c r="BB237" s="183"/>
      <c r="BC237" s="183"/>
      <c r="BD237" s="183"/>
      <c r="BE237" s="183"/>
      <c r="BF237" s="183"/>
      <c r="BG237" s="50">
        <v>177.5</v>
      </c>
      <c r="BH237" s="15"/>
      <c r="BI237" s="183"/>
      <c r="BJ237" s="50"/>
      <c r="BK237" s="15"/>
      <c r="BL237" s="183"/>
      <c r="BM237" s="183"/>
      <c r="BN237" s="183"/>
      <c r="BO237" s="183"/>
      <c r="BP237" s="50"/>
      <c r="BQ237" s="15"/>
      <c r="BR237" s="183"/>
      <c r="BS237" s="50"/>
      <c r="BT237" s="15"/>
      <c r="BU237" s="183"/>
      <c r="BV237" s="50"/>
      <c r="BW237" s="15"/>
      <c r="BX237" s="183"/>
      <c r="BY237" s="50"/>
      <c r="BZ237" s="15"/>
      <c r="CA237" s="183"/>
      <c r="CB237" s="50"/>
      <c r="CC237" s="15"/>
      <c r="CD237" s="183"/>
      <c r="CE237" s="50"/>
      <c r="CF237" s="15"/>
      <c r="CG237" s="14"/>
      <c r="CH237" s="50"/>
      <c r="CI237" s="15"/>
      <c r="CJ237" s="14"/>
      <c r="CK237" s="50"/>
      <c r="CL237" s="15"/>
      <c r="CM237" s="14"/>
      <c r="CN237" s="50"/>
      <c r="CO237" s="15"/>
      <c r="CP237" s="14"/>
      <c r="CQ237" s="50"/>
      <c r="CR237" s="15"/>
      <c r="CS237" s="14"/>
      <c r="CT237" s="50"/>
      <c r="CU237" s="15"/>
      <c r="CV237" s="14"/>
      <c r="CW237" s="50"/>
      <c r="CX237" s="15"/>
      <c r="CY237" s="14"/>
      <c r="CZ237" s="50"/>
      <c r="DA237" s="15"/>
      <c r="DB237" s="14"/>
      <c r="DC237" s="50"/>
      <c r="DD237" s="15"/>
      <c r="DE237" s="14"/>
      <c r="DF237" s="50"/>
      <c r="DG237" s="15"/>
      <c r="DH237" s="14"/>
      <c r="DI237" s="50"/>
      <c r="DJ237" s="15"/>
      <c r="DK237" s="14"/>
      <c r="DL237" s="50"/>
      <c r="DM237" s="15"/>
      <c r="DN237" s="14"/>
      <c r="DO237" s="50"/>
      <c r="DP237" s="15"/>
      <c r="DQ237" s="14"/>
      <c r="DR237" s="50"/>
      <c r="DS237" s="15"/>
      <c r="DT237" s="14"/>
      <c r="DU237" s="50"/>
      <c r="DV237" s="15"/>
      <c r="DW237" s="14"/>
      <c r="DX237" s="50"/>
      <c r="DY237" s="15"/>
      <c r="DZ237" s="14"/>
    </row>
    <row r="238" spans="1:130" s="12" customFormat="1" ht="15.75" x14ac:dyDescent="0.25">
      <c r="A238" s="60" t="s">
        <v>571</v>
      </c>
      <c r="B238" s="14">
        <f t="shared" si="254"/>
        <v>177.5</v>
      </c>
      <c r="C238" s="14">
        <f t="shared" si="255"/>
        <v>0</v>
      </c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5"/>
      <c r="AB238" s="183"/>
      <c r="AC238" s="14"/>
      <c r="AD238" s="14"/>
      <c r="AE238" s="14"/>
      <c r="AF238" s="183"/>
      <c r="AG238" s="183"/>
      <c r="AH238" s="183"/>
      <c r="AI238" s="183"/>
      <c r="AJ238" s="183"/>
      <c r="AK238" s="84"/>
      <c r="AL238" s="183"/>
      <c r="AM238" s="183"/>
      <c r="AN238" s="84"/>
      <c r="AO238" s="183"/>
      <c r="AP238" s="183"/>
      <c r="AQ238" s="183"/>
      <c r="AR238" s="183"/>
      <c r="AS238" s="183"/>
      <c r="AT238" s="183"/>
      <c r="AU238" s="183"/>
      <c r="AV238" s="183"/>
      <c r="AW238" s="183"/>
      <c r="AX238" s="183"/>
      <c r="AY238" s="183"/>
      <c r="AZ238" s="183"/>
      <c r="BA238" s="183"/>
      <c r="BB238" s="183"/>
      <c r="BC238" s="183"/>
      <c r="BD238" s="183"/>
      <c r="BE238" s="183"/>
      <c r="BF238" s="183"/>
      <c r="BG238" s="50">
        <v>177.5</v>
      </c>
      <c r="BH238" s="15"/>
      <c r="BI238" s="183"/>
      <c r="BJ238" s="50"/>
      <c r="BK238" s="15"/>
      <c r="BL238" s="183"/>
      <c r="BM238" s="183"/>
      <c r="BN238" s="183"/>
      <c r="BO238" s="183"/>
      <c r="BP238" s="50"/>
      <c r="BQ238" s="15"/>
      <c r="BR238" s="183"/>
      <c r="BS238" s="50"/>
      <c r="BT238" s="15"/>
      <c r="BU238" s="183"/>
      <c r="BV238" s="50"/>
      <c r="BW238" s="15"/>
      <c r="BX238" s="183"/>
      <c r="BY238" s="50"/>
      <c r="BZ238" s="15"/>
      <c r="CA238" s="183"/>
      <c r="CB238" s="50"/>
      <c r="CC238" s="15"/>
      <c r="CD238" s="183"/>
      <c r="CE238" s="50"/>
      <c r="CF238" s="15"/>
      <c r="CG238" s="14"/>
      <c r="CH238" s="50"/>
      <c r="CI238" s="15"/>
      <c r="CJ238" s="14"/>
      <c r="CK238" s="50"/>
      <c r="CL238" s="15"/>
      <c r="CM238" s="14"/>
      <c r="CN238" s="50"/>
      <c r="CO238" s="15"/>
      <c r="CP238" s="14"/>
      <c r="CQ238" s="50"/>
      <c r="CR238" s="15"/>
      <c r="CS238" s="14"/>
      <c r="CT238" s="50"/>
      <c r="CU238" s="15"/>
      <c r="CV238" s="14"/>
      <c r="CW238" s="50"/>
      <c r="CX238" s="15"/>
      <c r="CY238" s="14"/>
      <c r="CZ238" s="50"/>
      <c r="DA238" s="15"/>
      <c r="DB238" s="14"/>
      <c r="DC238" s="50"/>
      <c r="DD238" s="15"/>
      <c r="DE238" s="14"/>
      <c r="DF238" s="50"/>
      <c r="DG238" s="15"/>
      <c r="DH238" s="14"/>
      <c r="DI238" s="50"/>
      <c r="DJ238" s="15"/>
      <c r="DK238" s="14"/>
      <c r="DL238" s="50"/>
      <c r="DM238" s="15"/>
      <c r="DN238" s="14"/>
      <c r="DO238" s="50"/>
      <c r="DP238" s="15"/>
      <c r="DQ238" s="14"/>
      <c r="DR238" s="50"/>
      <c r="DS238" s="15"/>
      <c r="DT238" s="14"/>
      <c r="DU238" s="50"/>
      <c r="DV238" s="15"/>
      <c r="DW238" s="14"/>
      <c r="DX238" s="50"/>
      <c r="DY238" s="15"/>
      <c r="DZ238" s="14"/>
    </row>
    <row r="239" spans="1:130" s="12" customFormat="1" ht="15.75" x14ac:dyDescent="0.25">
      <c r="A239" s="60" t="s">
        <v>398</v>
      </c>
      <c r="B239" s="14">
        <f t="shared" si="254"/>
        <v>294.3</v>
      </c>
      <c r="C239" s="14">
        <f t="shared" si="255"/>
        <v>0</v>
      </c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5"/>
      <c r="AB239" s="183"/>
      <c r="AC239" s="183"/>
      <c r="AD239" s="183"/>
      <c r="AE239" s="183"/>
      <c r="AF239" s="183"/>
      <c r="AG239" s="183"/>
      <c r="AH239" s="183"/>
      <c r="AI239" s="183"/>
      <c r="AJ239" s="183"/>
      <c r="AK239" s="84"/>
      <c r="AL239" s="183"/>
      <c r="AM239" s="183"/>
      <c r="AN239" s="84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50">
        <v>294.3</v>
      </c>
      <c r="BH239" s="15"/>
      <c r="BI239" s="183"/>
      <c r="BJ239" s="50"/>
      <c r="BK239" s="15"/>
      <c r="BL239" s="183"/>
      <c r="BM239" s="183"/>
      <c r="BN239" s="183"/>
      <c r="BO239" s="183"/>
      <c r="BP239" s="50"/>
      <c r="BQ239" s="15"/>
      <c r="BR239" s="183"/>
      <c r="BS239" s="50"/>
      <c r="BT239" s="15"/>
      <c r="BU239" s="183"/>
      <c r="BV239" s="50"/>
      <c r="BW239" s="15"/>
      <c r="BX239" s="183"/>
      <c r="BY239" s="50"/>
      <c r="BZ239" s="15"/>
      <c r="CA239" s="183"/>
      <c r="CB239" s="50"/>
      <c r="CC239" s="15"/>
      <c r="CD239" s="183"/>
      <c r="CE239" s="50"/>
      <c r="CF239" s="15"/>
      <c r="CG239" s="14"/>
      <c r="CH239" s="50"/>
      <c r="CI239" s="15"/>
      <c r="CJ239" s="14"/>
      <c r="CK239" s="50"/>
      <c r="CL239" s="15"/>
      <c r="CM239" s="14"/>
      <c r="CN239" s="50"/>
      <c r="CO239" s="15"/>
      <c r="CP239" s="14"/>
      <c r="CQ239" s="50"/>
      <c r="CR239" s="15"/>
      <c r="CS239" s="14"/>
      <c r="CT239" s="50"/>
      <c r="CU239" s="15"/>
      <c r="CV239" s="14"/>
      <c r="CW239" s="50"/>
      <c r="CX239" s="15"/>
      <c r="CY239" s="14"/>
      <c r="CZ239" s="50"/>
      <c r="DA239" s="15"/>
      <c r="DB239" s="14"/>
      <c r="DC239" s="50"/>
      <c r="DD239" s="15"/>
      <c r="DE239" s="14"/>
      <c r="DF239" s="50"/>
      <c r="DG239" s="15"/>
      <c r="DH239" s="14"/>
      <c r="DI239" s="50"/>
      <c r="DJ239" s="15"/>
      <c r="DK239" s="14"/>
      <c r="DL239" s="50"/>
      <c r="DM239" s="15"/>
      <c r="DN239" s="14"/>
      <c r="DO239" s="50"/>
      <c r="DP239" s="15"/>
      <c r="DQ239" s="14"/>
      <c r="DR239" s="50"/>
      <c r="DS239" s="15"/>
      <c r="DT239" s="14"/>
      <c r="DU239" s="50"/>
      <c r="DV239" s="15"/>
      <c r="DW239" s="14"/>
      <c r="DX239" s="50"/>
      <c r="DY239" s="15"/>
      <c r="DZ239" s="14"/>
    </row>
    <row r="240" spans="1:130" s="12" customFormat="1" ht="15.75" x14ac:dyDescent="0.25">
      <c r="A240" s="60" t="s">
        <v>619</v>
      </c>
      <c r="B240" s="14">
        <f t="shared" si="254"/>
        <v>177.5</v>
      </c>
      <c r="C240" s="14">
        <f t="shared" si="255"/>
        <v>0</v>
      </c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5"/>
      <c r="AB240" s="183"/>
      <c r="AC240" s="183"/>
      <c r="AD240" s="183"/>
      <c r="AE240" s="183"/>
      <c r="AF240" s="183"/>
      <c r="AG240" s="183"/>
      <c r="AH240" s="183"/>
      <c r="AI240" s="183"/>
      <c r="AJ240" s="183"/>
      <c r="AK240" s="84"/>
      <c r="AL240" s="183"/>
      <c r="AM240" s="183"/>
      <c r="AN240" s="84"/>
      <c r="AO240" s="183"/>
      <c r="AP240" s="183"/>
      <c r="AQ240" s="183"/>
      <c r="AR240" s="183"/>
      <c r="AS240" s="183"/>
      <c r="AT240" s="183"/>
      <c r="AU240" s="183"/>
      <c r="AV240" s="183"/>
      <c r="AW240" s="183"/>
      <c r="AX240" s="183"/>
      <c r="AY240" s="183"/>
      <c r="AZ240" s="183"/>
      <c r="BA240" s="183"/>
      <c r="BB240" s="183"/>
      <c r="BC240" s="183"/>
      <c r="BD240" s="183"/>
      <c r="BE240" s="183"/>
      <c r="BF240" s="183"/>
      <c r="BG240" s="50">
        <v>177.5</v>
      </c>
      <c r="BH240" s="15"/>
      <c r="BI240" s="183"/>
      <c r="BJ240" s="50"/>
      <c r="BK240" s="15"/>
      <c r="BL240" s="183"/>
      <c r="BM240" s="183"/>
      <c r="BN240" s="183"/>
      <c r="BO240" s="183"/>
      <c r="BP240" s="50"/>
      <c r="BQ240" s="15"/>
      <c r="BR240" s="183"/>
      <c r="BS240" s="50"/>
      <c r="BT240" s="15"/>
      <c r="BU240" s="183"/>
      <c r="BV240" s="50"/>
      <c r="BW240" s="15"/>
      <c r="BX240" s="183"/>
      <c r="BY240" s="50"/>
      <c r="BZ240" s="15"/>
      <c r="CA240" s="183"/>
      <c r="CB240" s="50"/>
      <c r="CC240" s="15"/>
      <c r="CD240" s="183"/>
      <c r="CE240" s="50"/>
      <c r="CF240" s="15"/>
      <c r="CG240" s="14"/>
      <c r="CH240" s="50"/>
      <c r="CI240" s="15"/>
      <c r="CJ240" s="14"/>
      <c r="CK240" s="50"/>
      <c r="CL240" s="15"/>
      <c r="CM240" s="14"/>
      <c r="CN240" s="50"/>
      <c r="CO240" s="15"/>
      <c r="CP240" s="14"/>
      <c r="CQ240" s="50"/>
      <c r="CR240" s="15"/>
      <c r="CS240" s="14"/>
      <c r="CT240" s="50"/>
      <c r="CU240" s="15"/>
      <c r="CV240" s="14"/>
      <c r="CW240" s="50"/>
      <c r="CX240" s="15"/>
      <c r="CY240" s="14"/>
      <c r="CZ240" s="50"/>
      <c r="DA240" s="15"/>
      <c r="DB240" s="14"/>
      <c r="DC240" s="50"/>
      <c r="DD240" s="15"/>
      <c r="DE240" s="14"/>
      <c r="DF240" s="50"/>
      <c r="DG240" s="15"/>
      <c r="DH240" s="14"/>
      <c r="DI240" s="50"/>
      <c r="DJ240" s="15"/>
      <c r="DK240" s="14"/>
      <c r="DL240" s="50"/>
      <c r="DM240" s="15"/>
      <c r="DN240" s="14"/>
      <c r="DO240" s="50"/>
      <c r="DP240" s="15"/>
      <c r="DQ240" s="14"/>
      <c r="DR240" s="50"/>
      <c r="DS240" s="15"/>
      <c r="DT240" s="14"/>
      <c r="DU240" s="50"/>
      <c r="DV240" s="15"/>
      <c r="DW240" s="14"/>
      <c r="DX240" s="50"/>
      <c r="DY240" s="15"/>
      <c r="DZ240" s="14"/>
    </row>
    <row r="241" spans="1:130" s="12" customFormat="1" ht="15.75" x14ac:dyDescent="0.25">
      <c r="A241" s="60" t="s">
        <v>620</v>
      </c>
      <c r="B241" s="14">
        <f t="shared" si="254"/>
        <v>177.5</v>
      </c>
      <c r="C241" s="14">
        <f t="shared" si="255"/>
        <v>0</v>
      </c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5"/>
      <c r="AB241" s="183"/>
      <c r="AC241" s="183"/>
      <c r="AD241" s="183"/>
      <c r="AE241" s="183"/>
      <c r="AF241" s="183"/>
      <c r="AG241" s="183"/>
      <c r="AH241" s="183"/>
      <c r="AI241" s="183"/>
      <c r="AJ241" s="183"/>
      <c r="AK241" s="84"/>
      <c r="AL241" s="183"/>
      <c r="AM241" s="183"/>
      <c r="AN241" s="84"/>
      <c r="AO241" s="183"/>
      <c r="AP241" s="183"/>
      <c r="AQ241" s="183"/>
      <c r="AR241" s="183"/>
      <c r="AS241" s="183"/>
      <c r="AT241" s="183"/>
      <c r="AU241" s="183"/>
      <c r="AV241" s="183"/>
      <c r="AW241" s="183"/>
      <c r="AX241" s="183"/>
      <c r="AY241" s="183"/>
      <c r="AZ241" s="183"/>
      <c r="BA241" s="183"/>
      <c r="BB241" s="183"/>
      <c r="BC241" s="183"/>
      <c r="BD241" s="183"/>
      <c r="BE241" s="183"/>
      <c r="BF241" s="183"/>
      <c r="BG241" s="50">
        <v>177.5</v>
      </c>
      <c r="BH241" s="15"/>
      <c r="BI241" s="183"/>
      <c r="BJ241" s="50"/>
      <c r="BK241" s="15"/>
      <c r="BL241" s="183"/>
      <c r="BM241" s="183"/>
      <c r="BN241" s="183"/>
      <c r="BO241" s="183"/>
      <c r="BP241" s="50"/>
      <c r="BQ241" s="15"/>
      <c r="BR241" s="183"/>
      <c r="BS241" s="50"/>
      <c r="BT241" s="15"/>
      <c r="BU241" s="183"/>
      <c r="BV241" s="50"/>
      <c r="BW241" s="15"/>
      <c r="BX241" s="183"/>
      <c r="BY241" s="50"/>
      <c r="BZ241" s="15"/>
      <c r="CA241" s="183"/>
      <c r="CB241" s="50"/>
      <c r="CC241" s="15"/>
      <c r="CD241" s="183"/>
      <c r="CE241" s="50"/>
      <c r="CF241" s="15"/>
      <c r="CG241" s="14"/>
      <c r="CH241" s="50"/>
      <c r="CI241" s="15"/>
      <c r="CJ241" s="14"/>
      <c r="CK241" s="50"/>
      <c r="CL241" s="15"/>
      <c r="CM241" s="14"/>
      <c r="CN241" s="50"/>
      <c r="CO241" s="15"/>
      <c r="CP241" s="14"/>
      <c r="CQ241" s="50"/>
      <c r="CR241" s="15"/>
      <c r="CS241" s="14"/>
      <c r="CT241" s="50"/>
      <c r="CU241" s="15"/>
      <c r="CV241" s="14"/>
      <c r="CW241" s="50"/>
      <c r="CX241" s="15"/>
      <c r="CY241" s="14"/>
      <c r="CZ241" s="50"/>
      <c r="DA241" s="15"/>
      <c r="DB241" s="14"/>
      <c r="DC241" s="50"/>
      <c r="DD241" s="15"/>
      <c r="DE241" s="14"/>
      <c r="DF241" s="50"/>
      <c r="DG241" s="15"/>
      <c r="DH241" s="14"/>
      <c r="DI241" s="50"/>
      <c r="DJ241" s="15"/>
      <c r="DK241" s="14"/>
      <c r="DL241" s="50"/>
      <c r="DM241" s="15"/>
      <c r="DN241" s="14"/>
      <c r="DO241" s="50"/>
      <c r="DP241" s="15"/>
      <c r="DQ241" s="14"/>
      <c r="DR241" s="50"/>
      <c r="DS241" s="15"/>
      <c r="DT241" s="14"/>
      <c r="DU241" s="50"/>
      <c r="DV241" s="15"/>
      <c r="DW241" s="14"/>
      <c r="DX241" s="50"/>
      <c r="DY241" s="15"/>
      <c r="DZ241" s="14"/>
    </row>
    <row r="242" spans="1:130" s="12" customFormat="1" ht="15.75" x14ac:dyDescent="0.25">
      <c r="A242" s="60" t="s">
        <v>397</v>
      </c>
      <c r="B242" s="14">
        <f t="shared" si="254"/>
        <v>222.4</v>
      </c>
      <c r="C242" s="14">
        <f t="shared" si="255"/>
        <v>0</v>
      </c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5"/>
      <c r="AB242" s="183"/>
      <c r="AC242" s="183"/>
      <c r="AD242" s="183"/>
      <c r="AE242" s="15"/>
      <c r="AF242" s="183"/>
      <c r="AG242" s="183"/>
      <c r="AH242" s="183"/>
      <c r="AI242" s="183"/>
      <c r="AJ242" s="183"/>
      <c r="AK242" s="84"/>
      <c r="AL242" s="183"/>
      <c r="AM242" s="183"/>
      <c r="AN242" s="84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50">
        <v>222.4</v>
      </c>
      <c r="BH242" s="15"/>
      <c r="BI242" s="183"/>
      <c r="BJ242" s="50"/>
      <c r="BK242" s="15"/>
      <c r="BL242" s="183"/>
      <c r="BM242" s="183"/>
      <c r="BN242" s="183"/>
      <c r="BO242" s="183"/>
      <c r="BP242" s="50"/>
      <c r="BQ242" s="15"/>
      <c r="BR242" s="183"/>
      <c r="BS242" s="50"/>
      <c r="BT242" s="15"/>
      <c r="BU242" s="183"/>
      <c r="BV242" s="50"/>
      <c r="BW242" s="15"/>
      <c r="BX242" s="183"/>
      <c r="BY242" s="50"/>
      <c r="BZ242" s="15"/>
      <c r="CA242" s="183"/>
      <c r="CB242" s="50"/>
      <c r="CC242" s="15"/>
      <c r="CD242" s="183"/>
      <c r="CE242" s="50"/>
      <c r="CF242" s="15"/>
      <c r="CG242" s="14"/>
      <c r="CH242" s="50"/>
      <c r="CI242" s="15"/>
      <c r="CJ242" s="14"/>
      <c r="CK242" s="50"/>
      <c r="CL242" s="15"/>
      <c r="CM242" s="14"/>
      <c r="CN242" s="50"/>
      <c r="CO242" s="15"/>
      <c r="CP242" s="14"/>
      <c r="CQ242" s="50"/>
      <c r="CR242" s="15"/>
      <c r="CS242" s="14"/>
      <c r="CT242" s="50"/>
      <c r="CU242" s="15"/>
      <c r="CV242" s="14"/>
      <c r="CW242" s="50"/>
      <c r="CX242" s="15"/>
      <c r="CY242" s="14"/>
      <c r="CZ242" s="50"/>
      <c r="DA242" s="15"/>
      <c r="DB242" s="14"/>
      <c r="DC242" s="50"/>
      <c r="DD242" s="15"/>
      <c r="DE242" s="14"/>
      <c r="DF242" s="50"/>
      <c r="DG242" s="15"/>
      <c r="DH242" s="14"/>
      <c r="DI242" s="50"/>
      <c r="DJ242" s="15"/>
      <c r="DK242" s="14"/>
      <c r="DL242" s="50"/>
      <c r="DM242" s="15"/>
      <c r="DN242" s="14"/>
      <c r="DO242" s="50"/>
      <c r="DP242" s="15"/>
      <c r="DQ242" s="14"/>
      <c r="DR242" s="50"/>
      <c r="DS242" s="15"/>
      <c r="DT242" s="14"/>
      <c r="DU242" s="50"/>
      <c r="DV242" s="15"/>
      <c r="DW242" s="14"/>
      <c r="DX242" s="50"/>
      <c r="DY242" s="15"/>
      <c r="DZ242" s="14"/>
    </row>
    <row r="243" spans="1:130" s="12" customFormat="1" ht="15.75" x14ac:dyDescent="0.25">
      <c r="A243" s="60" t="s">
        <v>621</v>
      </c>
      <c r="B243" s="14">
        <f t="shared" si="254"/>
        <v>177.5</v>
      </c>
      <c r="C243" s="14">
        <f t="shared" si="255"/>
        <v>0</v>
      </c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5"/>
      <c r="AB243" s="183"/>
      <c r="AC243" s="183"/>
      <c r="AD243" s="183"/>
      <c r="AE243" s="15"/>
      <c r="AF243" s="183"/>
      <c r="AG243" s="183"/>
      <c r="AH243" s="183"/>
      <c r="AI243" s="183"/>
      <c r="AJ243" s="183"/>
      <c r="AK243" s="84"/>
      <c r="AL243" s="183"/>
      <c r="AM243" s="183"/>
      <c r="AN243" s="84"/>
      <c r="AO243" s="183"/>
      <c r="AP243" s="183"/>
      <c r="AQ243" s="183"/>
      <c r="AR243" s="183"/>
      <c r="AS243" s="183"/>
      <c r="AT243" s="183"/>
      <c r="AU243" s="183"/>
      <c r="AV243" s="183"/>
      <c r="AW243" s="183"/>
      <c r="AX243" s="183"/>
      <c r="AY243" s="183"/>
      <c r="AZ243" s="183"/>
      <c r="BA243" s="183"/>
      <c r="BB243" s="183"/>
      <c r="BC243" s="183"/>
      <c r="BD243" s="183"/>
      <c r="BE243" s="183"/>
      <c r="BF243" s="183"/>
      <c r="BG243" s="50">
        <v>177.5</v>
      </c>
      <c r="BH243" s="15"/>
      <c r="BI243" s="183"/>
      <c r="BJ243" s="50"/>
      <c r="BK243" s="15"/>
      <c r="BL243" s="183"/>
      <c r="BM243" s="183"/>
      <c r="BN243" s="183"/>
      <c r="BO243" s="183"/>
      <c r="BP243" s="50"/>
      <c r="BQ243" s="15"/>
      <c r="BR243" s="183"/>
      <c r="BS243" s="50"/>
      <c r="BT243" s="15"/>
      <c r="BU243" s="183"/>
      <c r="BV243" s="50"/>
      <c r="BW243" s="15"/>
      <c r="BX243" s="183"/>
      <c r="BY243" s="50"/>
      <c r="BZ243" s="15"/>
      <c r="CA243" s="183"/>
      <c r="CB243" s="50"/>
      <c r="CC243" s="15"/>
      <c r="CD243" s="183"/>
      <c r="CE243" s="50"/>
      <c r="CF243" s="15"/>
      <c r="CG243" s="14"/>
      <c r="CH243" s="50"/>
      <c r="CI243" s="15"/>
      <c r="CJ243" s="14"/>
      <c r="CK243" s="50"/>
      <c r="CL243" s="15"/>
      <c r="CM243" s="14"/>
      <c r="CN243" s="50"/>
      <c r="CO243" s="15"/>
      <c r="CP243" s="14"/>
      <c r="CQ243" s="50"/>
      <c r="CR243" s="15"/>
      <c r="CS243" s="14"/>
      <c r="CT243" s="50"/>
      <c r="CU243" s="15"/>
      <c r="CV243" s="14"/>
      <c r="CW243" s="50"/>
      <c r="CX243" s="15"/>
      <c r="CY243" s="14"/>
      <c r="CZ243" s="50"/>
      <c r="DA243" s="15"/>
      <c r="DB243" s="14"/>
      <c r="DC243" s="50"/>
      <c r="DD243" s="15"/>
      <c r="DE243" s="14"/>
      <c r="DF243" s="50"/>
      <c r="DG243" s="15"/>
      <c r="DH243" s="14"/>
      <c r="DI243" s="50"/>
      <c r="DJ243" s="15"/>
      <c r="DK243" s="14"/>
      <c r="DL243" s="50"/>
      <c r="DM243" s="15"/>
      <c r="DN243" s="14"/>
      <c r="DO243" s="50"/>
      <c r="DP243" s="15"/>
      <c r="DQ243" s="14"/>
      <c r="DR243" s="50"/>
      <c r="DS243" s="15"/>
      <c r="DT243" s="14"/>
      <c r="DU243" s="50"/>
      <c r="DV243" s="15"/>
      <c r="DW243" s="14"/>
      <c r="DX243" s="50"/>
      <c r="DY243" s="15"/>
      <c r="DZ243" s="14"/>
    </row>
    <row r="244" spans="1:130" s="12" customFormat="1" ht="15.75" x14ac:dyDescent="0.25">
      <c r="A244" s="60" t="s">
        <v>622</v>
      </c>
      <c r="B244" s="14">
        <f t="shared" si="254"/>
        <v>177.5</v>
      </c>
      <c r="C244" s="14">
        <f t="shared" si="255"/>
        <v>0</v>
      </c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5"/>
      <c r="AB244" s="183"/>
      <c r="AC244" s="183"/>
      <c r="AD244" s="183"/>
      <c r="AE244" s="15"/>
      <c r="AF244" s="183"/>
      <c r="AG244" s="183"/>
      <c r="AH244" s="183"/>
      <c r="AI244" s="183"/>
      <c r="AJ244" s="183"/>
      <c r="AK244" s="84"/>
      <c r="AL244" s="183"/>
      <c r="AM244" s="183"/>
      <c r="AN244" s="84"/>
      <c r="AO244" s="183"/>
      <c r="AP244" s="183"/>
      <c r="AQ244" s="183"/>
      <c r="AR244" s="183"/>
      <c r="AS244" s="183"/>
      <c r="AT244" s="183"/>
      <c r="AU244" s="183"/>
      <c r="AV244" s="183"/>
      <c r="AW244" s="183"/>
      <c r="AX244" s="183"/>
      <c r="AY244" s="183"/>
      <c r="AZ244" s="183"/>
      <c r="BA244" s="183"/>
      <c r="BB244" s="183"/>
      <c r="BC244" s="183"/>
      <c r="BD244" s="183"/>
      <c r="BE244" s="183"/>
      <c r="BF244" s="183"/>
      <c r="BG244" s="50">
        <v>177.5</v>
      </c>
      <c r="BH244" s="15"/>
      <c r="BI244" s="183"/>
      <c r="BJ244" s="50"/>
      <c r="BK244" s="15"/>
      <c r="BL244" s="183"/>
      <c r="BM244" s="183"/>
      <c r="BN244" s="183"/>
      <c r="BO244" s="183"/>
      <c r="BP244" s="50"/>
      <c r="BQ244" s="15"/>
      <c r="BR244" s="183"/>
      <c r="BS244" s="50"/>
      <c r="BT244" s="15"/>
      <c r="BU244" s="183"/>
      <c r="BV244" s="50"/>
      <c r="BW244" s="15"/>
      <c r="BX244" s="183"/>
      <c r="BY244" s="50"/>
      <c r="BZ244" s="15"/>
      <c r="CA244" s="183"/>
      <c r="CB244" s="50"/>
      <c r="CC244" s="15"/>
      <c r="CD244" s="183"/>
      <c r="CE244" s="50"/>
      <c r="CF244" s="15"/>
      <c r="CG244" s="14"/>
      <c r="CH244" s="50"/>
      <c r="CI244" s="15"/>
      <c r="CJ244" s="14"/>
      <c r="CK244" s="50"/>
      <c r="CL244" s="15"/>
      <c r="CM244" s="14"/>
      <c r="CN244" s="50"/>
      <c r="CO244" s="15"/>
      <c r="CP244" s="14"/>
      <c r="CQ244" s="50"/>
      <c r="CR244" s="15"/>
      <c r="CS244" s="14"/>
      <c r="CT244" s="50"/>
      <c r="CU244" s="15"/>
      <c r="CV244" s="14"/>
      <c r="CW244" s="50"/>
      <c r="CX244" s="15"/>
      <c r="CY244" s="14"/>
      <c r="CZ244" s="50"/>
      <c r="DA244" s="15"/>
      <c r="DB244" s="14"/>
      <c r="DC244" s="50"/>
      <c r="DD244" s="15"/>
      <c r="DE244" s="14"/>
      <c r="DF244" s="50"/>
      <c r="DG244" s="15"/>
      <c r="DH244" s="14"/>
      <c r="DI244" s="50"/>
      <c r="DJ244" s="15"/>
      <c r="DK244" s="14"/>
      <c r="DL244" s="50"/>
      <c r="DM244" s="15"/>
      <c r="DN244" s="14"/>
      <c r="DO244" s="50"/>
      <c r="DP244" s="15"/>
      <c r="DQ244" s="14"/>
      <c r="DR244" s="50"/>
      <c r="DS244" s="15"/>
      <c r="DT244" s="14"/>
      <c r="DU244" s="50"/>
      <c r="DV244" s="15"/>
      <c r="DW244" s="14"/>
      <c r="DX244" s="50"/>
      <c r="DY244" s="15"/>
      <c r="DZ244" s="14"/>
    </row>
    <row r="245" spans="1:130" s="28" customFormat="1" ht="31.5" x14ac:dyDescent="0.25">
      <c r="A245" s="152" t="s">
        <v>435</v>
      </c>
      <c r="B245" s="82">
        <f t="shared" si="254"/>
        <v>55136</v>
      </c>
      <c r="C245" s="82">
        <f t="shared" si="255"/>
        <v>30078.1</v>
      </c>
      <c r="D245" s="84">
        <f t="shared" ref="D245" si="316">C245/B245*100</f>
        <v>54.552560940220538</v>
      </c>
      <c r="E245" s="84">
        <f>E246+E247+E248+E249+E250+E251+E252+E253+E254+E255+E256+E257+E258</f>
        <v>0</v>
      </c>
      <c r="F245" s="84">
        <f t="shared" ref="F245:AY245" si="317">F246+F247+F248+F249+F250+F251+F252+F253+F254+F255+F256+F257+F258</f>
        <v>0</v>
      </c>
      <c r="G245" s="84">
        <f t="shared" si="317"/>
        <v>0</v>
      </c>
      <c r="H245" s="84">
        <f t="shared" si="317"/>
        <v>0</v>
      </c>
      <c r="I245" s="84">
        <f t="shared" si="317"/>
        <v>0</v>
      </c>
      <c r="J245" s="84">
        <f t="shared" si="317"/>
        <v>0</v>
      </c>
      <c r="K245" s="84">
        <f t="shared" si="317"/>
        <v>0</v>
      </c>
      <c r="L245" s="84">
        <f t="shared" si="317"/>
        <v>0</v>
      </c>
      <c r="M245" s="84">
        <f t="shared" si="317"/>
        <v>0</v>
      </c>
      <c r="N245" s="84">
        <f t="shared" si="317"/>
        <v>0</v>
      </c>
      <c r="O245" s="84">
        <f t="shared" si="317"/>
        <v>0</v>
      </c>
      <c r="P245" s="84">
        <f t="shared" si="317"/>
        <v>0</v>
      </c>
      <c r="Q245" s="84">
        <f t="shared" si="317"/>
        <v>0</v>
      </c>
      <c r="R245" s="84">
        <f t="shared" si="317"/>
        <v>0</v>
      </c>
      <c r="S245" s="84">
        <f t="shared" si="317"/>
        <v>0</v>
      </c>
      <c r="T245" s="84">
        <f t="shared" si="317"/>
        <v>0</v>
      </c>
      <c r="U245" s="84">
        <f t="shared" si="317"/>
        <v>0</v>
      </c>
      <c r="V245" s="82"/>
      <c r="W245" s="84">
        <f t="shared" si="317"/>
        <v>0</v>
      </c>
      <c r="X245" s="84">
        <f t="shared" si="317"/>
        <v>0</v>
      </c>
      <c r="Y245" s="84">
        <f t="shared" si="317"/>
        <v>0</v>
      </c>
      <c r="Z245" s="84">
        <f t="shared" si="317"/>
        <v>306</v>
      </c>
      <c r="AA245" s="84">
        <f t="shared" si="317"/>
        <v>306</v>
      </c>
      <c r="AB245" s="82">
        <f t="shared" si="104"/>
        <v>100</v>
      </c>
      <c r="AC245" s="84">
        <f t="shared" si="317"/>
        <v>0</v>
      </c>
      <c r="AD245" s="84">
        <f t="shared" si="317"/>
        <v>0</v>
      </c>
      <c r="AE245" s="82"/>
      <c r="AF245" s="84">
        <f t="shared" si="317"/>
        <v>0</v>
      </c>
      <c r="AG245" s="84">
        <f t="shared" si="317"/>
        <v>0</v>
      </c>
      <c r="AH245" s="84">
        <f t="shared" si="317"/>
        <v>0</v>
      </c>
      <c r="AI245" s="84">
        <f>SUM(AI246:AI258)</f>
        <v>594</v>
      </c>
      <c r="AJ245" s="84">
        <f t="shared" ref="AJ245:AM245" si="318">SUM(AJ246:AJ258)</f>
        <v>594</v>
      </c>
      <c r="AK245" s="84">
        <f t="shared" si="314"/>
        <v>100</v>
      </c>
      <c r="AL245" s="84">
        <f t="shared" si="318"/>
        <v>1770</v>
      </c>
      <c r="AM245" s="84">
        <f t="shared" si="318"/>
        <v>1770</v>
      </c>
      <c r="AN245" s="84">
        <f t="shared" si="315"/>
        <v>100</v>
      </c>
      <c r="AO245" s="84">
        <f t="shared" si="317"/>
        <v>1200</v>
      </c>
      <c r="AP245" s="84">
        <f t="shared" si="317"/>
        <v>0</v>
      </c>
      <c r="AQ245" s="84">
        <f t="shared" si="317"/>
        <v>0</v>
      </c>
      <c r="AR245" s="84">
        <f t="shared" si="317"/>
        <v>0</v>
      </c>
      <c r="AS245" s="84">
        <f t="shared" si="317"/>
        <v>0</v>
      </c>
      <c r="AT245" s="84">
        <f t="shared" si="317"/>
        <v>0</v>
      </c>
      <c r="AU245" s="84">
        <f t="shared" si="317"/>
        <v>0</v>
      </c>
      <c r="AV245" s="84">
        <f t="shared" si="317"/>
        <v>0</v>
      </c>
      <c r="AW245" s="84">
        <f t="shared" si="317"/>
        <v>0</v>
      </c>
      <c r="AX245" s="84">
        <f t="shared" si="317"/>
        <v>0</v>
      </c>
      <c r="AY245" s="84">
        <f t="shared" si="317"/>
        <v>0</v>
      </c>
      <c r="AZ245" s="84">
        <f t="shared" ref="AZ245:BF245" si="319">AZ246+AZ247+AZ248+AZ249+AZ250+AZ251+AZ252+AZ253+AZ254+AZ255+AZ256+AZ257+AZ258</f>
        <v>0</v>
      </c>
      <c r="BA245" s="84">
        <f t="shared" si="319"/>
        <v>0</v>
      </c>
      <c r="BB245" s="84">
        <f t="shared" si="319"/>
        <v>0</v>
      </c>
      <c r="BC245" s="84">
        <f t="shared" si="319"/>
        <v>0</v>
      </c>
      <c r="BD245" s="84">
        <f t="shared" si="319"/>
        <v>0</v>
      </c>
      <c r="BE245" s="84">
        <f t="shared" si="319"/>
        <v>0</v>
      </c>
      <c r="BF245" s="84">
        <f t="shared" si="319"/>
        <v>0</v>
      </c>
      <c r="BG245" s="84">
        <f>SUM(BG246:BG258)</f>
        <v>1857.900000000001</v>
      </c>
      <c r="BH245" s="84">
        <f>SUM(BH246:BH258)</f>
        <v>0</v>
      </c>
      <c r="BI245" s="82">
        <f t="shared" ref="BI245:BI246" si="320">BH245/BG245*100</f>
        <v>0</v>
      </c>
      <c r="BJ245" s="84"/>
      <c r="BK245" s="84">
        <f>SUM(BK246:BK258)</f>
        <v>0</v>
      </c>
      <c r="BL245" s="82"/>
      <c r="BM245" s="84">
        <f t="shared" ref="BM245:BO245" si="321">BM246+BM247+BM248+BM249+BM250+BM251+BM252+BM253+BM254+BM255+BM256+BM257+BM258</f>
        <v>0</v>
      </c>
      <c r="BN245" s="84">
        <f t="shared" si="321"/>
        <v>0</v>
      </c>
      <c r="BO245" s="84">
        <f t="shared" si="321"/>
        <v>0</v>
      </c>
      <c r="BP245" s="84">
        <f>SUM(BP246:BP258)</f>
        <v>2364</v>
      </c>
      <c r="BQ245" s="84">
        <f>SUM(BQ246:BQ258)</f>
        <v>2364</v>
      </c>
      <c r="BR245" s="82">
        <f t="shared" ref="BR245:BR246" si="322">BQ245/BP245*100</f>
        <v>100</v>
      </c>
      <c r="BS245" s="84">
        <f>SUM(BS246:BS258)</f>
        <v>0</v>
      </c>
      <c r="BT245" s="84">
        <f>SUM(BT246:BT258)</f>
        <v>0</v>
      </c>
      <c r="BU245" s="82"/>
      <c r="BV245" s="84">
        <f>SUM(BV246:BV258)</f>
        <v>0</v>
      </c>
      <c r="BW245" s="84">
        <f>SUM(BW246:BW258)</f>
        <v>0</v>
      </c>
      <c r="BX245" s="82"/>
      <c r="BY245" s="84">
        <f>SUM(BY246:BY258)</f>
        <v>0</v>
      </c>
      <c r="BZ245" s="84">
        <f>SUM(BZ246:BZ258)</f>
        <v>0</v>
      </c>
      <c r="CA245" s="82"/>
      <c r="CB245" s="84">
        <f>SUM(CB246:CB258)</f>
        <v>0</v>
      </c>
      <c r="CC245" s="84">
        <f>SUM(CC246:CC258)</f>
        <v>0</v>
      </c>
      <c r="CD245" s="82"/>
      <c r="CE245" s="84">
        <f>SUM(CE246:CE258)</f>
        <v>40</v>
      </c>
      <c r="CF245" s="84">
        <f>SUM(CF246:CF258)</f>
        <v>40</v>
      </c>
      <c r="CG245" s="82">
        <f t="shared" si="261"/>
        <v>100</v>
      </c>
      <c r="CH245" s="84">
        <f>SUM(CH246:CH258)</f>
        <v>0</v>
      </c>
      <c r="CI245" s="84">
        <f>SUM(CI246:CI258)</f>
        <v>0</v>
      </c>
      <c r="CJ245" s="82"/>
      <c r="CK245" s="84">
        <f>SUM(CK246:CK258)</f>
        <v>0</v>
      </c>
      <c r="CL245" s="84">
        <f>SUM(CL246:CL258)</f>
        <v>0</v>
      </c>
      <c r="CM245" s="82"/>
      <c r="CN245" s="84">
        <f>SUM(CN246:CN258)</f>
        <v>0</v>
      </c>
      <c r="CO245" s="84">
        <f>SUM(CO246:CO258)</f>
        <v>0</v>
      </c>
      <c r="CP245" s="82"/>
      <c r="CQ245" s="84">
        <f>SUM(CQ246:CQ258)</f>
        <v>0</v>
      </c>
      <c r="CR245" s="84">
        <f>SUM(CR246:CR258)</f>
        <v>0</v>
      </c>
      <c r="CS245" s="82"/>
      <c r="CT245" s="84">
        <f>SUM(CT246:CT258)</f>
        <v>22000</v>
      </c>
      <c r="CU245" s="84">
        <f>SUM(CU246:CU258)</f>
        <v>0</v>
      </c>
      <c r="CV245" s="82"/>
      <c r="CW245" s="84">
        <f>SUM(CW246:CW258)</f>
        <v>0</v>
      </c>
      <c r="CX245" s="84">
        <f>SUM(CX246:CX258)</f>
        <v>0</v>
      </c>
      <c r="CY245" s="82"/>
      <c r="CZ245" s="84">
        <f>SUM(CZ246:CZ258)</f>
        <v>0</v>
      </c>
      <c r="DA245" s="84">
        <f>SUM(DA246:DA258)</f>
        <v>0</v>
      </c>
      <c r="DB245" s="82"/>
      <c r="DC245" s="84">
        <f>SUM(DC246:DC258)</f>
        <v>0</v>
      </c>
      <c r="DD245" s="84">
        <f>SUM(DD246:DD258)</f>
        <v>0</v>
      </c>
      <c r="DE245" s="82"/>
      <c r="DF245" s="84">
        <f>SUM(DF246:DF258)</f>
        <v>0</v>
      </c>
      <c r="DG245" s="84">
        <f>SUM(DG246:DG258)</f>
        <v>0</v>
      </c>
      <c r="DH245" s="82"/>
      <c r="DI245" s="84">
        <f>SUM(DI246:DI258)</f>
        <v>0</v>
      </c>
      <c r="DJ245" s="84">
        <f>SUM(DJ246:DJ258)</f>
        <v>0</v>
      </c>
      <c r="DK245" s="82"/>
      <c r="DL245" s="84">
        <f>SUM(DL246:DL258)</f>
        <v>0</v>
      </c>
      <c r="DM245" s="84">
        <f>SUM(DM246:DM258)</f>
        <v>0</v>
      </c>
      <c r="DN245" s="82"/>
      <c r="DO245" s="84">
        <f>SUM(DO246:DO258)</f>
        <v>0</v>
      </c>
      <c r="DP245" s="84">
        <f>SUM(DP246:DP258)</f>
        <v>0</v>
      </c>
      <c r="DQ245" s="82"/>
      <c r="DR245" s="84">
        <f>SUM(DR246:DR258)</f>
        <v>25004.1</v>
      </c>
      <c r="DS245" s="84">
        <f>SUM(DS246:DS258)</f>
        <v>25004.1</v>
      </c>
      <c r="DT245" s="82">
        <f>DS245/DR245*100</f>
        <v>100</v>
      </c>
      <c r="DU245" s="84">
        <f>SUM(DU246:DU258)</f>
        <v>0</v>
      </c>
      <c r="DV245" s="84">
        <f>SUM(DV246:DV258)</f>
        <v>0</v>
      </c>
      <c r="DW245" s="82"/>
      <c r="DX245" s="84">
        <f>SUM(DX246:DX258)</f>
        <v>0</v>
      </c>
      <c r="DY245" s="84">
        <f>SUM(DY246:DY258)</f>
        <v>0</v>
      </c>
      <c r="DZ245" s="82"/>
    </row>
    <row r="246" spans="1:130" s="12" customFormat="1" ht="31.5" x14ac:dyDescent="0.25">
      <c r="A246" s="60" t="s">
        <v>396</v>
      </c>
      <c r="B246" s="14">
        <f t="shared" si="254"/>
        <v>54484.399999999994</v>
      </c>
      <c r="C246" s="14">
        <f t="shared" si="255"/>
        <v>30078.1</v>
      </c>
      <c r="D246" s="15">
        <f t="shared" si="82"/>
        <v>55.204976103251582</v>
      </c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4"/>
      <c r="W246" s="15"/>
      <c r="X246" s="15"/>
      <c r="Y246" s="14"/>
      <c r="Z246" s="15">
        <v>306</v>
      </c>
      <c r="AA246" s="15">
        <v>306</v>
      </c>
      <c r="AB246" s="14">
        <f t="shared" si="104"/>
        <v>100</v>
      </c>
      <c r="AC246" s="15"/>
      <c r="AD246" s="15"/>
      <c r="AE246" s="14"/>
      <c r="AF246" s="15"/>
      <c r="AG246" s="15"/>
      <c r="AH246" s="14"/>
      <c r="AI246" s="15">
        <v>594</v>
      </c>
      <c r="AJ246" s="15">
        <v>594</v>
      </c>
      <c r="AK246" s="15">
        <f t="shared" si="314"/>
        <v>100</v>
      </c>
      <c r="AL246" s="14">
        <v>1770</v>
      </c>
      <c r="AM246" s="14">
        <v>1770</v>
      </c>
      <c r="AN246" s="15">
        <f t="shared" si="315"/>
        <v>100</v>
      </c>
      <c r="AO246" s="15">
        <v>1200</v>
      </c>
      <c r="AP246" s="15"/>
      <c r="AQ246" s="14"/>
      <c r="AR246" s="15"/>
      <c r="AS246" s="15"/>
      <c r="AT246" s="14"/>
      <c r="AU246" s="15"/>
      <c r="AV246" s="15"/>
      <c r="AW246" s="14"/>
      <c r="AX246" s="15"/>
      <c r="AY246" s="15"/>
      <c r="AZ246" s="14"/>
      <c r="BA246" s="15"/>
      <c r="BB246" s="15"/>
      <c r="BC246" s="14"/>
      <c r="BD246" s="15"/>
      <c r="BE246" s="15"/>
      <c r="BF246" s="14"/>
      <c r="BG246" s="50">
        <v>1206.3</v>
      </c>
      <c r="BH246" s="15"/>
      <c r="BI246" s="14">
        <f t="shared" si="320"/>
        <v>0</v>
      </c>
      <c r="BJ246" s="50"/>
      <c r="BK246" s="15"/>
      <c r="BL246" s="14"/>
      <c r="BM246" s="15"/>
      <c r="BN246" s="15"/>
      <c r="BO246" s="14"/>
      <c r="BP246" s="15">
        <v>2364</v>
      </c>
      <c r="BQ246" s="15">
        <v>2364</v>
      </c>
      <c r="BR246" s="14">
        <f t="shared" si="322"/>
        <v>100</v>
      </c>
      <c r="BS246" s="15"/>
      <c r="BT246" s="15"/>
      <c r="BU246" s="14"/>
      <c r="BV246" s="15"/>
      <c r="BW246" s="15"/>
      <c r="BX246" s="14"/>
      <c r="BY246" s="15"/>
      <c r="BZ246" s="15"/>
      <c r="CA246" s="14"/>
      <c r="CB246" s="15"/>
      <c r="CC246" s="15"/>
      <c r="CD246" s="14"/>
      <c r="CE246" s="15">
        <v>40</v>
      </c>
      <c r="CF246" s="15">
        <v>40</v>
      </c>
      <c r="CG246" s="14">
        <f t="shared" si="261"/>
        <v>100</v>
      </c>
      <c r="CH246" s="15"/>
      <c r="CI246" s="15"/>
      <c r="CJ246" s="14"/>
      <c r="CK246" s="15"/>
      <c r="CL246" s="15"/>
      <c r="CM246" s="14"/>
      <c r="CN246" s="15"/>
      <c r="CO246" s="15"/>
      <c r="CP246" s="14"/>
      <c r="CQ246" s="15"/>
      <c r="CR246" s="15"/>
      <c r="CS246" s="14"/>
      <c r="CT246" s="15">
        <v>22000</v>
      </c>
      <c r="CU246" s="15"/>
      <c r="CV246" s="14"/>
      <c r="CW246" s="15"/>
      <c r="CX246" s="15"/>
      <c r="CY246" s="14"/>
      <c r="CZ246" s="15"/>
      <c r="DA246" s="15"/>
      <c r="DB246" s="14"/>
      <c r="DC246" s="15"/>
      <c r="DD246" s="15"/>
      <c r="DE246" s="14"/>
      <c r="DF246" s="15"/>
      <c r="DG246" s="15"/>
      <c r="DH246" s="14"/>
      <c r="DI246" s="15"/>
      <c r="DJ246" s="15"/>
      <c r="DK246" s="14"/>
      <c r="DL246" s="15"/>
      <c r="DM246" s="15"/>
      <c r="DN246" s="14"/>
      <c r="DO246" s="15"/>
      <c r="DP246" s="15"/>
      <c r="DQ246" s="14"/>
      <c r="DR246" s="15">
        <v>25004.1</v>
      </c>
      <c r="DS246" s="15">
        <v>25004.1</v>
      </c>
      <c r="DT246" s="14">
        <f>DS246/DR246*100</f>
        <v>100</v>
      </c>
      <c r="DU246" s="15"/>
      <c r="DV246" s="15"/>
      <c r="DW246" s="14"/>
      <c r="DX246" s="15"/>
      <c r="DY246" s="15"/>
      <c r="DZ246" s="14"/>
    </row>
    <row r="247" spans="1:130" s="12" customFormat="1" ht="15.75" x14ac:dyDescent="0.25">
      <c r="A247" s="60" t="s">
        <v>424</v>
      </c>
      <c r="B247" s="14">
        <f t="shared" si="254"/>
        <v>43.4</v>
      </c>
      <c r="C247" s="14">
        <f t="shared" si="255"/>
        <v>0</v>
      </c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  <c r="AA247" s="183"/>
      <c r="AB247" s="183"/>
      <c r="AC247" s="183"/>
      <c r="AD247" s="183"/>
      <c r="AE247" s="183"/>
      <c r="AF247" s="183"/>
      <c r="AG247" s="183"/>
      <c r="AH247" s="183"/>
      <c r="AI247" s="183"/>
      <c r="AJ247" s="183"/>
      <c r="AK247" s="84"/>
      <c r="AL247" s="183"/>
      <c r="AM247" s="183"/>
      <c r="AN247" s="183"/>
      <c r="AO247" s="183"/>
      <c r="AP247" s="183"/>
      <c r="AQ247" s="183"/>
      <c r="AR247" s="183"/>
      <c r="AS247" s="183"/>
      <c r="AT247" s="183"/>
      <c r="AU247" s="183"/>
      <c r="AV247" s="183"/>
      <c r="AW247" s="183"/>
      <c r="AX247" s="183"/>
      <c r="AY247" s="183"/>
      <c r="AZ247" s="183"/>
      <c r="BA247" s="183"/>
      <c r="BB247" s="183"/>
      <c r="BC247" s="183"/>
      <c r="BD247" s="183"/>
      <c r="BE247" s="183"/>
      <c r="BF247" s="183"/>
      <c r="BG247" s="50">
        <v>43.4</v>
      </c>
      <c r="BH247" s="183"/>
      <c r="BI247" s="183"/>
      <c r="BJ247" s="50"/>
      <c r="BK247" s="183"/>
      <c r="BL247" s="183"/>
      <c r="BM247" s="183"/>
      <c r="BN247" s="183"/>
      <c r="BO247" s="183"/>
      <c r="BP247" s="50"/>
      <c r="BQ247" s="183"/>
      <c r="BR247" s="183"/>
      <c r="BS247" s="50"/>
      <c r="BT247" s="183"/>
      <c r="BU247" s="183"/>
      <c r="BV247" s="50"/>
      <c r="BW247" s="183"/>
      <c r="BX247" s="183"/>
      <c r="BY247" s="50"/>
      <c r="BZ247" s="183"/>
      <c r="CA247" s="183"/>
      <c r="CB247" s="50"/>
      <c r="CC247" s="183"/>
      <c r="CD247" s="183"/>
      <c r="CE247" s="50"/>
      <c r="CF247" s="183"/>
      <c r="CG247" s="14"/>
      <c r="CH247" s="50"/>
      <c r="CI247" s="183"/>
      <c r="CJ247" s="14"/>
      <c r="CK247" s="50"/>
      <c r="CL247" s="183"/>
      <c r="CM247" s="14"/>
      <c r="CN247" s="50"/>
      <c r="CO247" s="183"/>
      <c r="CP247" s="14"/>
      <c r="CQ247" s="50"/>
      <c r="CR247" s="183"/>
      <c r="CS247" s="14"/>
      <c r="CT247" s="50"/>
      <c r="CU247" s="183"/>
      <c r="CV247" s="14"/>
      <c r="CW247" s="50"/>
      <c r="CX247" s="183"/>
      <c r="CY247" s="14"/>
      <c r="CZ247" s="50"/>
      <c r="DA247" s="183"/>
      <c r="DB247" s="14"/>
      <c r="DC247" s="50"/>
      <c r="DD247" s="183"/>
      <c r="DE247" s="14"/>
      <c r="DF247" s="50"/>
      <c r="DG247" s="183"/>
      <c r="DH247" s="14"/>
      <c r="DI247" s="50"/>
      <c r="DJ247" s="183"/>
      <c r="DK247" s="14"/>
      <c r="DL247" s="50"/>
      <c r="DM247" s="183"/>
      <c r="DN247" s="14"/>
      <c r="DO247" s="50"/>
      <c r="DP247" s="183"/>
      <c r="DQ247" s="14"/>
      <c r="DR247" s="50"/>
      <c r="DS247" s="183"/>
      <c r="DT247" s="14"/>
      <c r="DU247" s="50"/>
      <c r="DV247" s="183"/>
      <c r="DW247" s="14"/>
      <c r="DX247" s="50"/>
      <c r="DY247" s="183"/>
      <c r="DZ247" s="14"/>
    </row>
    <row r="248" spans="1:130" s="12" customFormat="1" ht="15.75" x14ac:dyDescent="0.25">
      <c r="A248" s="60" t="s">
        <v>425</v>
      </c>
      <c r="B248" s="14">
        <f t="shared" si="254"/>
        <v>43.4</v>
      </c>
      <c r="C248" s="14">
        <f t="shared" si="255"/>
        <v>0</v>
      </c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183"/>
      <c r="AE248" s="183"/>
      <c r="AF248" s="183"/>
      <c r="AG248" s="183"/>
      <c r="AH248" s="183"/>
      <c r="AI248" s="183"/>
      <c r="AJ248" s="183"/>
      <c r="AK248" s="84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50">
        <v>43.4</v>
      </c>
      <c r="BH248" s="183"/>
      <c r="BI248" s="183"/>
      <c r="BJ248" s="50"/>
      <c r="BK248" s="183"/>
      <c r="BL248" s="183"/>
      <c r="BM248" s="183"/>
      <c r="BN248" s="183"/>
      <c r="BO248" s="183"/>
      <c r="BP248" s="50"/>
      <c r="BQ248" s="183"/>
      <c r="BR248" s="183"/>
      <c r="BS248" s="50"/>
      <c r="BT248" s="183"/>
      <c r="BU248" s="183"/>
      <c r="BV248" s="50"/>
      <c r="BW248" s="183"/>
      <c r="BX248" s="183"/>
      <c r="BY248" s="50"/>
      <c r="BZ248" s="183"/>
      <c r="CA248" s="183"/>
      <c r="CB248" s="50"/>
      <c r="CC248" s="183"/>
      <c r="CD248" s="183"/>
      <c r="CE248" s="50"/>
      <c r="CF248" s="183"/>
      <c r="CG248" s="14"/>
      <c r="CH248" s="50"/>
      <c r="CI248" s="183"/>
      <c r="CJ248" s="14"/>
      <c r="CK248" s="50"/>
      <c r="CL248" s="183"/>
      <c r="CM248" s="14"/>
      <c r="CN248" s="50"/>
      <c r="CO248" s="183"/>
      <c r="CP248" s="14"/>
      <c r="CQ248" s="50"/>
      <c r="CR248" s="183"/>
      <c r="CS248" s="14"/>
      <c r="CT248" s="50"/>
      <c r="CU248" s="183"/>
      <c r="CV248" s="14"/>
      <c r="CW248" s="50"/>
      <c r="CX248" s="183"/>
      <c r="CY248" s="14"/>
      <c r="CZ248" s="50"/>
      <c r="DA248" s="183"/>
      <c r="DB248" s="14"/>
      <c r="DC248" s="50"/>
      <c r="DD248" s="183"/>
      <c r="DE248" s="14"/>
      <c r="DF248" s="50"/>
      <c r="DG248" s="183"/>
      <c r="DH248" s="14"/>
      <c r="DI248" s="50"/>
      <c r="DJ248" s="183"/>
      <c r="DK248" s="14"/>
      <c r="DL248" s="50"/>
      <c r="DM248" s="183"/>
      <c r="DN248" s="14"/>
      <c r="DO248" s="50"/>
      <c r="DP248" s="183"/>
      <c r="DQ248" s="14"/>
      <c r="DR248" s="50"/>
      <c r="DS248" s="183"/>
      <c r="DT248" s="14"/>
      <c r="DU248" s="50"/>
      <c r="DV248" s="183"/>
      <c r="DW248" s="14"/>
      <c r="DX248" s="50"/>
      <c r="DY248" s="183"/>
      <c r="DZ248" s="14"/>
    </row>
    <row r="249" spans="1:130" s="12" customFormat="1" ht="15.75" x14ac:dyDescent="0.25">
      <c r="A249" s="60" t="s">
        <v>426</v>
      </c>
      <c r="B249" s="14">
        <f t="shared" si="254"/>
        <v>43.4</v>
      </c>
      <c r="C249" s="14">
        <f t="shared" si="255"/>
        <v>0</v>
      </c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  <c r="AB249" s="183"/>
      <c r="AC249" s="183"/>
      <c r="AD249" s="183"/>
      <c r="AE249" s="183"/>
      <c r="AF249" s="183"/>
      <c r="AG249" s="183"/>
      <c r="AH249" s="183"/>
      <c r="AI249" s="183"/>
      <c r="AJ249" s="183"/>
      <c r="AK249" s="84"/>
      <c r="AL249" s="183"/>
      <c r="AM249" s="183"/>
      <c r="AN249" s="183"/>
      <c r="AO249" s="183"/>
      <c r="AP249" s="183"/>
      <c r="AQ249" s="183"/>
      <c r="AR249" s="183"/>
      <c r="AS249" s="183"/>
      <c r="AT249" s="183"/>
      <c r="AU249" s="183"/>
      <c r="AV249" s="183"/>
      <c r="AW249" s="183"/>
      <c r="AX249" s="183"/>
      <c r="AY249" s="183"/>
      <c r="AZ249" s="183"/>
      <c r="BA249" s="183"/>
      <c r="BB249" s="183"/>
      <c r="BC249" s="183"/>
      <c r="BD249" s="183"/>
      <c r="BE249" s="183"/>
      <c r="BF249" s="183"/>
      <c r="BG249" s="50">
        <v>43.4</v>
      </c>
      <c r="BH249" s="183"/>
      <c r="BI249" s="183"/>
      <c r="BJ249" s="50"/>
      <c r="BK249" s="183"/>
      <c r="BL249" s="183"/>
      <c r="BM249" s="183"/>
      <c r="BN249" s="183"/>
      <c r="BO249" s="183"/>
      <c r="BP249" s="50"/>
      <c r="BQ249" s="183"/>
      <c r="BR249" s="183"/>
      <c r="BS249" s="50"/>
      <c r="BT249" s="183"/>
      <c r="BU249" s="183"/>
      <c r="BV249" s="50"/>
      <c r="BW249" s="183"/>
      <c r="BX249" s="183"/>
      <c r="BY249" s="50"/>
      <c r="BZ249" s="183"/>
      <c r="CA249" s="183"/>
      <c r="CB249" s="50"/>
      <c r="CC249" s="183"/>
      <c r="CD249" s="183"/>
      <c r="CE249" s="50"/>
      <c r="CF249" s="183"/>
      <c r="CG249" s="14"/>
      <c r="CH249" s="50"/>
      <c r="CI249" s="183"/>
      <c r="CJ249" s="14"/>
      <c r="CK249" s="50"/>
      <c r="CL249" s="183"/>
      <c r="CM249" s="14"/>
      <c r="CN249" s="50"/>
      <c r="CO249" s="183"/>
      <c r="CP249" s="14"/>
      <c r="CQ249" s="50"/>
      <c r="CR249" s="183"/>
      <c r="CS249" s="14"/>
      <c r="CT249" s="50"/>
      <c r="CU249" s="183"/>
      <c r="CV249" s="14"/>
      <c r="CW249" s="50"/>
      <c r="CX249" s="183"/>
      <c r="CY249" s="14"/>
      <c r="CZ249" s="50"/>
      <c r="DA249" s="183"/>
      <c r="DB249" s="14"/>
      <c r="DC249" s="50"/>
      <c r="DD249" s="183"/>
      <c r="DE249" s="14"/>
      <c r="DF249" s="50"/>
      <c r="DG249" s="183"/>
      <c r="DH249" s="14"/>
      <c r="DI249" s="50"/>
      <c r="DJ249" s="183"/>
      <c r="DK249" s="14"/>
      <c r="DL249" s="50"/>
      <c r="DM249" s="183"/>
      <c r="DN249" s="14"/>
      <c r="DO249" s="50"/>
      <c r="DP249" s="183"/>
      <c r="DQ249" s="14"/>
      <c r="DR249" s="50"/>
      <c r="DS249" s="183"/>
      <c r="DT249" s="14"/>
      <c r="DU249" s="50"/>
      <c r="DV249" s="183"/>
      <c r="DW249" s="14"/>
      <c r="DX249" s="50"/>
      <c r="DY249" s="183"/>
      <c r="DZ249" s="14"/>
    </row>
    <row r="250" spans="1:130" s="12" customFormat="1" ht="15.75" x14ac:dyDescent="0.25">
      <c r="A250" s="60" t="s">
        <v>427</v>
      </c>
      <c r="B250" s="14">
        <f t="shared" si="254"/>
        <v>43.4</v>
      </c>
      <c r="C250" s="14">
        <f t="shared" si="255"/>
        <v>0</v>
      </c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  <c r="AB250" s="183"/>
      <c r="AC250" s="183"/>
      <c r="AD250" s="183"/>
      <c r="AE250" s="183"/>
      <c r="AF250" s="183"/>
      <c r="AG250" s="183"/>
      <c r="AH250" s="183"/>
      <c r="AI250" s="183"/>
      <c r="AJ250" s="183"/>
      <c r="AK250" s="84"/>
      <c r="AL250" s="183"/>
      <c r="AM250" s="183"/>
      <c r="AN250" s="183"/>
      <c r="AO250" s="183"/>
      <c r="AP250" s="183"/>
      <c r="AQ250" s="183"/>
      <c r="AR250" s="183"/>
      <c r="AS250" s="183"/>
      <c r="AT250" s="183"/>
      <c r="AU250" s="183"/>
      <c r="AV250" s="183"/>
      <c r="AW250" s="183"/>
      <c r="AX250" s="183"/>
      <c r="AY250" s="183"/>
      <c r="AZ250" s="183"/>
      <c r="BA250" s="183"/>
      <c r="BB250" s="183"/>
      <c r="BC250" s="183"/>
      <c r="BD250" s="183"/>
      <c r="BE250" s="183"/>
      <c r="BF250" s="183"/>
      <c r="BG250" s="50">
        <v>43.4</v>
      </c>
      <c r="BH250" s="183"/>
      <c r="BI250" s="183"/>
      <c r="BJ250" s="50"/>
      <c r="BK250" s="183"/>
      <c r="BL250" s="183"/>
      <c r="BM250" s="183"/>
      <c r="BN250" s="183"/>
      <c r="BO250" s="183"/>
      <c r="BP250" s="50"/>
      <c r="BQ250" s="183"/>
      <c r="BR250" s="183"/>
      <c r="BS250" s="50"/>
      <c r="BT250" s="183"/>
      <c r="BU250" s="183"/>
      <c r="BV250" s="50"/>
      <c r="BW250" s="183"/>
      <c r="BX250" s="183"/>
      <c r="BY250" s="50"/>
      <c r="BZ250" s="183"/>
      <c r="CA250" s="183"/>
      <c r="CB250" s="50"/>
      <c r="CC250" s="183"/>
      <c r="CD250" s="183"/>
      <c r="CE250" s="50"/>
      <c r="CF250" s="183"/>
      <c r="CG250" s="14"/>
      <c r="CH250" s="50"/>
      <c r="CI250" s="183"/>
      <c r="CJ250" s="14"/>
      <c r="CK250" s="50"/>
      <c r="CL250" s="183"/>
      <c r="CM250" s="14"/>
      <c r="CN250" s="50"/>
      <c r="CO250" s="183"/>
      <c r="CP250" s="14"/>
      <c r="CQ250" s="50"/>
      <c r="CR250" s="183"/>
      <c r="CS250" s="14"/>
      <c r="CT250" s="50"/>
      <c r="CU250" s="183"/>
      <c r="CV250" s="14"/>
      <c r="CW250" s="50"/>
      <c r="CX250" s="183"/>
      <c r="CY250" s="14"/>
      <c r="CZ250" s="50"/>
      <c r="DA250" s="183"/>
      <c r="DB250" s="14"/>
      <c r="DC250" s="50"/>
      <c r="DD250" s="183"/>
      <c r="DE250" s="14"/>
      <c r="DF250" s="50"/>
      <c r="DG250" s="183"/>
      <c r="DH250" s="14"/>
      <c r="DI250" s="50"/>
      <c r="DJ250" s="183"/>
      <c r="DK250" s="14"/>
      <c r="DL250" s="50"/>
      <c r="DM250" s="183"/>
      <c r="DN250" s="14"/>
      <c r="DO250" s="50"/>
      <c r="DP250" s="183"/>
      <c r="DQ250" s="14"/>
      <c r="DR250" s="50"/>
      <c r="DS250" s="183"/>
      <c r="DT250" s="14"/>
      <c r="DU250" s="50"/>
      <c r="DV250" s="183"/>
      <c r="DW250" s="14"/>
      <c r="DX250" s="50"/>
      <c r="DY250" s="183"/>
      <c r="DZ250" s="14"/>
    </row>
    <row r="251" spans="1:130" s="12" customFormat="1" ht="15.75" x14ac:dyDescent="0.25">
      <c r="A251" s="60" t="s">
        <v>428</v>
      </c>
      <c r="B251" s="14">
        <f t="shared" si="254"/>
        <v>43.4</v>
      </c>
      <c r="C251" s="14">
        <f t="shared" si="255"/>
        <v>0</v>
      </c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183"/>
      <c r="AE251" s="183"/>
      <c r="AF251" s="183"/>
      <c r="AG251" s="183"/>
      <c r="AH251" s="183"/>
      <c r="AI251" s="183"/>
      <c r="AJ251" s="183"/>
      <c r="AK251" s="84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50">
        <v>43.4</v>
      </c>
      <c r="BH251" s="183"/>
      <c r="BI251" s="183"/>
      <c r="BJ251" s="50"/>
      <c r="BK251" s="183"/>
      <c r="BL251" s="183"/>
      <c r="BM251" s="183"/>
      <c r="BN251" s="183"/>
      <c r="BO251" s="183"/>
      <c r="BP251" s="50"/>
      <c r="BQ251" s="183"/>
      <c r="BR251" s="183"/>
      <c r="BS251" s="50"/>
      <c r="BT251" s="183"/>
      <c r="BU251" s="183"/>
      <c r="BV251" s="50"/>
      <c r="BW251" s="183"/>
      <c r="BX251" s="183"/>
      <c r="BY251" s="50"/>
      <c r="BZ251" s="183"/>
      <c r="CA251" s="183"/>
      <c r="CB251" s="50"/>
      <c r="CC251" s="183"/>
      <c r="CD251" s="183"/>
      <c r="CE251" s="50"/>
      <c r="CF251" s="183"/>
      <c r="CG251" s="14"/>
      <c r="CH251" s="50"/>
      <c r="CI251" s="183"/>
      <c r="CJ251" s="14"/>
      <c r="CK251" s="50"/>
      <c r="CL251" s="183"/>
      <c r="CM251" s="14"/>
      <c r="CN251" s="50"/>
      <c r="CO251" s="183"/>
      <c r="CP251" s="14"/>
      <c r="CQ251" s="50"/>
      <c r="CR251" s="183"/>
      <c r="CS251" s="14"/>
      <c r="CT251" s="50"/>
      <c r="CU251" s="183"/>
      <c r="CV251" s="14"/>
      <c r="CW251" s="50"/>
      <c r="CX251" s="183"/>
      <c r="CY251" s="14"/>
      <c r="CZ251" s="50"/>
      <c r="DA251" s="183"/>
      <c r="DB251" s="14"/>
      <c r="DC251" s="50"/>
      <c r="DD251" s="183"/>
      <c r="DE251" s="14"/>
      <c r="DF251" s="50"/>
      <c r="DG251" s="183"/>
      <c r="DH251" s="14"/>
      <c r="DI251" s="50"/>
      <c r="DJ251" s="183"/>
      <c r="DK251" s="14"/>
      <c r="DL251" s="50"/>
      <c r="DM251" s="183"/>
      <c r="DN251" s="14"/>
      <c r="DO251" s="50"/>
      <c r="DP251" s="183"/>
      <c r="DQ251" s="14"/>
      <c r="DR251" s="50"/>
      <c r="DS251" s="183"/>
      <c r="DT251" s="14"/>
      <c r="DU251" s="50"/>
      <c r="DV251" s="183"/>
      <c r="DW251" s="14"/>
      <c r="DX251" s="50"/>
      <c r="DY251" s="183"/>
      <c r="DZ251" s="14"/>
    </row>
    <row r="252" spans="1:130" s="12" customFormat="1" ht="15.75" x14ac:dyDescent="0.25">
      <c r="A252" s="60" t="s">
        <v>429</v>
      </c>
      <c r="B252" s="14">
        <f t="shared" si="254"/>
        <v>43.4</v>
      </c>
      <c r="C252" s="14">
        <f t="shared" si="255"/>
        <v>0</v>
      </c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  <c r="AA252" s="183"/>
      <c r="AB252" s="183"/>
      <c r="AC252" s="183"/>
      <c r="AD252" s="183"/>
      <c r="AE252" s="183"/>
      <c r="AF252" s="183"/>
      <c r="AG252" s="183"/>
      <c r="AH252" s="183"/>
      <c r="AI252" s="183"/>
      <c r="AJ252" s="183"/>
      <c r="AK252" s="84"/>
      <c r="AL252" s="183"/>
      <c r="AM252" s="183"/>
      <c r="AN252" s="183"/>
      <c r="AO252" s="183"/>
      <c r="AP252" s="183"/>
      <c r="AQ252" s="183"/>
      <c r="AR252" s="183"/>
      <c r="AS252" s="183"/>
      <c r="AT252" s="183"/>
      <c r="AU252" s="183"/>
      <c r="AV252" s="183"/>
      <c r="AW252" s="183"/>
      <c r="AX252" s="183"/>
      <c r="AY252" s="183"/>
      <c r="AZ252" s="183"/>
      <c r="BA252" s="183"/>
      <c r="BB252" s="183"/>
      <c r="BC252" s="183"/>
      <c r="BD252" s="183"/>
      <c r="BE252" s="183"/>
      <c r="BF252" s="183"/>
      <c r="BG252" s="50">
        <v>43.4</v>
      </c>
      <c r="BH252" s="183"/>
      <c r="BI252" s="183"/>
      <c r="BJ252" s="50"/>
      <c r="BK252" s="183"/>
      <c r="BL252" s="183"/>
      <c r="BM252" s="183"/>
      <c r="BN252" s="183"/>
      <c r="BO252" s="183"/>
      <c r="BP252" s="50"/>
      <c r="BQ252" s="183"/>
      <c r="BR252" s="183"/>
      <c r="BS252" s="50"/>
      <c r="BT252" s="183"/>
      <c r="BU252" s="183"/>
      <c r="BV252" s="50"/>
      <c r="BW252" s="183"/>
      <c r="BX252" s="183"/>
      <c r="BY252" s="50"/>
      <c r="BZ252" s="183"/>
      <c r="CA252" s="183"/>
      <c r="CB252" s="50"/>
      <c r="CC252" s="183"/>
      <c r="CD252" s="183"/>
      <c r="CE252" s="50"/>
      <c r="CF252" s="183"/>
      <c r="CG252" s="14"/>
      <c r="CH252" s="50"/>
      <c r="CI252" s="183"/>
      <c r="CJ252" s="14"/>
      <c r="CK252" s="50"/>
      <c r="CL252" s="183"/>
      <c r="CM252" s="14"/>
      <c r="CN252" s="50"/>
      <c r="CO252" s="183"/>
      <c r="CP252" s="14"/>
      <c r="CQ252" s="50"/>
      <c r="CR252" s="183"/>
      <c r="CS252" s="14"/>
      <c r="CT252" s="50"/>
      <c r="CU252" s="183"/>
      <c r="CV252" s="14"/>
      <c r="CW252" s="50"/>
      <c r="CX252" s="183"/>
      <c r="CY252" s="14"/>
      <c r="CZ252" s="50"/>
      <c r="DA252" s="183"/>
      <c r="DB252" s="14"/>
      <c r="DC252" s="50"/>
      <c r="DD252" s="183"/>
      <c r="DE252" s="14"/>
      <c r="DF252" s="50"/>
      <c r="DG252" s="183"/>
      <c r="DH252" s="14"/>
      <c r="DI252" s="50"/>
      <c r="DJ252" s="183"/>
      <c r="DK252" s="14"/>
      <c r="DL252" s="50"/>
      <c r="DM252" s="183"/>
      <c r="DN252" s="14"/>
      <c r="DO252" s="50"/>
      <c r="DP252" s="183"/>
      <c r="DQ252" s="14"/>
      <c r="DR252" s="50"/>
      <c r="DS252" s="183"/>
      <c r="DT252" s="14"/>
      <c r="DU252" s="50"/>
      <c r="DV252" s="183"/>
      <c r="DW252" s="14"/>
      <c r="DX252" s="50"/>
      <c r="DY252" s="183"/>
      <c r="DZ252" s="14"/>
    </row>
    <row r="253" spans="1:130" s="12" customFormat="1" ht="15.75" x14ac:dyDescent="0.25">
      <c r="A253" s="60" t="s">
        <v>332</v>
      </c>
      <c r="B253" s="14">
        <f t="shared" si="254"/>
        <v>43.4</v>
      </c>
      <c r="C253" s="14">
        <f t="shared" si="255"/>
        <v>0</v>
      </c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  <c r="AB253" s="183"/>
      <c r="AC253" s="183"/>
      <c r="AD253" s="183"/>
      <c r="AE253" s="183"/>
      <c r="AF253" s="183"/>
      <c r="AG253" s="183"/>
      <c r="AH253" s="183"/>
      <c r="AI253" s="183"/>
      <c r="AJ253" s="183"/>
      <c r="AK253" s="84"/>
      <c r="AL253" s="183"/>
      <c r="AM253" s="183"/>
      <c r="AN253" s="183"/>
      <c r="AO253" s="183"/>
      <c r="AP253" s="183"/>
      <c r="AQ253" s="183"/>
      <c r="AR253" s="183"/>
      <c r="AS253" s="183"/>
      <c r="AT253" s="183"/>
      <c r="AU253" s="183"/>
      <c r="AV253" s="183"/>
      <c r="AW253" s="183"/>
      <c r="AX253" s="183"/>
      <c r="AY253" s="183"/>
      <c r="AZ253" s="183"/>
      <c r="BA253" s="183"/>
      <c r="BB253" s="183"/>
      <c r="BC253" s="183"/>
      <c r="BD253" s="183"/>
      <c r="BE253" s="183"/>
      <c r="BF253" s="183"/>
      <c r="BG253" s="50">
        <v>43.4</v>
      </c>
      <c r="BH253" s="183"/>
      <c r="BI253" s="183"/>
      <c r="BJ253" s="50"/>
      <c r="BK253" s="183"/>
      <c r="BL253" s="183"/>
      <c r="BM253" s="183"/>
      <c r="BN253" s="183"/>
      <c r="BO253" s="183"/>
      <c r="BP253" s="50"/>
      <c r="BQ253" s="183"/>
      <c r="BR253" s="183"/>
      <c r="BS253" s="50"/>
      <c r="BT253" s="183"/>
      <c r="BU253" s="183"/>
      <c r="BV253" s="50"/>
      <c r="BW253" s="183"/>
      <c r="BX253" s="183"/>
      <c r="BY253" s="50"/>
      <c r="BZ253" s="183"/>
      <c r="CA253" s="183"/>
      <c r="CB253" s="50"/>
      <c r="CC253" s="183"/>
      <c r="CD253" s="183"/>
      <c r="CE253" s="50"/>
      <c r="CF253" s="183"/>
      <c r="CG253" s="14"/>
      <c r="CH253" s="50"/>
      <c r="CI253" s="183"/>
      <c r="CJ253" s="14"/>
      <c r="CK253" s="50"/>
      <c r="CL253" s="183"/>
      <c r="CM253" s="14"/>
      <c r="CN253" s="50"/>
      <c r="CO253" s="183"/>
      <c r="CP253" s="14"/>
      <c r="CQ253" s="50"/>
      <c r="CR253" s="183"/>
      <c r="CS253" s="14"/>
      <c r="CT253" s="50"/>
      <c r="CU253" s="183"/>
      <c r="CV253" s="14"/>
      <c r="CW253" s="50"/>
      <c r="CX253" s="183"/>
      <c r="CY253" s="14"/>
      <c r="CZ253" s="50"/>
      <c r="DA253" s="183"/>
      <c r="DB253" s="14"/>
      <c r="DC253" s="50"/>
      <c r="DD253" s="183"/>
      <c r="DE253" s="14"/>
      <c r="DF253" s="50"/>
      <c r="DG253" s="183"/>
      <c r="DH253" s="14"/>
      <c r="DI253" s="50"/>
      <c r="DJ253" s="183"/>
      <c r="DK253" s="14"/>
      <c r="DL253" s="50"/>
      <c r="DM253" s="183"/>
      <c r="DN253" s="14"/>
      <c r="DO253" s="50"/>
      <c r="DP253" s="183"/>
      <c r="DQ253" s="14"/>
      <c r="DR253" s="50"/>
      <c r="DS253" s="183"/>
      <c r="DT253" s="14"/>
      <c r="DU253" s="50"/>
      <c r="DV253" s="183"/>
      <c r="DW253" s="14"/>
      <c r="DX253" s="50"/>
      <c r="DY253" s="183"/>
      <c r="DZ253" s="14"/>
    </row>
    <row r="254" spans="1:130" s="12" customFormat="1" ht="15.75" x14ac:dyDescent="0.25">
      <c r="A254" s="60" t="s">
        <v>430</v>
      </c>
      <c r="B254" s="14">
        <f t="shared" si="254"/>
        <v>43.4</v>
      </c>
      <c r="C254" s="14">
        <f t="shared" si="255"/>
        <v>0</v>
      </c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183"/>
      <c r="AE254" s="183"/>
      <c r="AF254" s="183"/>
      <c r="AG254" s="183"/>
      <c r="AH254" s="183"/>
      <c r="AI254" s="183"/>
      <c r="AJ254" s="183"/>
      <c r="AK254" s="84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50">
        <v>43.4</v>
      </c>
      <c r="BH254" s="183"/>
      <c r="BI254" s="183"/>
      <c r="BJ254" s="50"/>
      <c r="BK254" s="183"/>
      <c r="BL254" s="183"/>
      <c r="BM254" s="183"/>
      <c r="BN254" s="183"/>
      <c r="BO254" s="183"/>
      <c r="BP254" s="50"/>
      <c r="BQ254" s="183"/>
      <c r="BR254" s="183"/>
      <c r="BS254" s="50"/>
      <c r="BT254" s="183"/>
      <c r="BU254" s="183"/>
      <c r="BV254" s="50"/>
      <c r="BW254" s="183"/>
      <c r="BX254" s="183"/>
      <c r="BY254" s="50"/>
      <c r="BZ254" s="183"/>
      <c r="CA254" s="183"/>
      <c r="CB254" s="50"/>
      <c r="CC254" s="183"/>
      <c r="CD254" s="183"/>
      <c r="CE254" s="50"/>
      <c r="CF254" s="183"/>
      <c r="CG254" s="14"/>
      <c r="CH254" s="50"/>
      <c r="CI254" s="183"/>
      <c r="CJ254" s="14"/>
      <c r="CK254" s="50"/>
      <c r="CL254" s="183"/>
      <c r="CM254" s="14"/>
      <c r="CN254" s="50"/>
      <c r="CO254" s="183"/>
      <c r="CP254" s="14"/>
      <c r="CQ254" s="50"/>
      <c r="CR254" s="183"/>
      <c r="CS254" s="14"/>
      <c r="CT254" s="50"/>
      <c r="CU254" s="183"/>
      <c r="CV254" s="14"/>
      <c r="CW254" s="50"/>
      <c r="CX254" s="183"/>
      <c r="CY254" s="14"/>
      <c r="CZ254" s="50"/>
      <c r="DA254" s="183"/>
      <c r="DB254" s="14"/>
      <c r="DC254" s="50"/>
      <c r="DD254" s="183"/>
      <c r="DE254" s="14"/>
      <c r="DF254" s="50"/>
      <c r="DG254" s="183"/>
      <c r="DH254" s="14"/>
      <c r="DI254" s="50"/>
      <c r="DJ254" s="183"/>
      <c r="DK254" s="14"/>
      <c r="DL254" s="50"/>
      <c r="DM254" s="183"/>
      <c r="DN254" s="14"/>
      <c r="DO254" s="50"/>
      <c r="DP254" s="183"/>
      <c r="DQ254" s="14"/>
      <c r="DR254" s="50"/>
      <c r="DS254" s="183"/>
      <c r="DT254" s="14"/>
      <c r="DU254" s="50"/>
      <c r="DV254" s="183"/>
      <c r="DW254" s="14"/>
      <c r="DX254" s="50"/>
      <c r="DY254" s="183"/>
      <c r="DZ254" s="14"/>
    </row>
    <row r="255" spans="1:130" s="12" customFormat="1" ht="15.75" x14ac:dyDescent="0.25">
      <c r="A255" s="60" t="s">
        <v>431</v>
      </c>
      <c r="B255" s="14">
        <f t="shared" si="254"/>
        <v>174.2</v>
      </c>
      <c r="C255" s="14">
        <f t="shared" si="255"/>
        <v>0</v>
      </c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  <c r="AB255" s="183"/>
      <c r="AC255" s="183"/>
      <c r="AD255" s="183"/>
      <c r="AE255" s="183"/>
      <c r="AF255" s="183"/>
      <c r="AG255" s="183"/>
      <c r="AH255" s="183"/>
      <c r="AI255" s="183"/>
      <c r="AJ255" s="183"/>
      <c r="AK255" s="84"/>
      <c r="AL255" s="183"/>
      <c r="AM255" s="183"/>
      <c r="AN255" s="183"/>
      <c r="AO255" s="183"/>
      <c r="AP255" s="183"/>
      <c r="AQ255" s="183"/>
      <c r="AR255" s="183"/>
      <c r="AS255" s="183"/>
      <c r="AT255" s="183"/>
      <c r="AU255" s="183"/>
      <c r="AV255" s="183"/>
      <c r="AW255" s="183"/>
      <c r="AX255" s="183"/>
      <c r="AY255" s="183"/>
      <c r="AZ255" s="183"/>
      <c r="BA255" s="183"/>
      <c r="BB255" s="183"/>
      <c r="BC255" s="183"/>
      <c r="BD255" s="183"/>
      <c r="BE255" s="183"/>
      <c r="BF255" s="183"/>
      <c r="BG255" s="50">
        <v>174.2</v>
      </c>
      <c r="BH255" s="183"/>
      <c r="BI255" s="183"/>
      <c r="BJ255" s="50"/>
      <c r="BK255" s="183"/>
      <c r="BL255" s="183"/>
      <c r="BM255" s="183"/>
      <c r="BN255" s="183"/>
      <c r="BO255" s="183"/>
      <c r="BP255" s="50"/>
      <c r="BQ255" s="183"/>
      <c r="BR255" s="183"/>
      <c r="BS255" s="50"/>
      <c r="BT255" s="183"/>
      <c r="BU255" s="183"/>
      <c r="BV255" s="50"/>
      <c r="BW255" s="183"/>
      <c r="BX255" s="183"/>
      <c r="BY255" s="50"/>
      <c r="BZ255" s="183"/>
      <c r="CA255" s="183"/>
      <c r="CB255" s="50"/>
      <c r="CC255" s="183"/>
      <c r="CD255" s="183"/>
      <c r="CE255" s="50"/>
      <c r="CF255" s="183"/>
      <c r="CG255" s="14"/>
      <c r="CH255" s="50"/>
      <c r="CI255" s="183"/>
      <c r="CJ255" s="14"/>
      <c r="CK255" s="50"/>
      <c r="CL255" s="183"/>
      <c r="CM255" s="14"/>
      <c r="CN255" s="50"/>
      <c r="CO255" s="183"/>
      <c r="CP255" s="14"/>
      <c r="CQ255" s="50"/>
      <c r="CR255" s="183"/>
      <c r="CS255" s="14"/>
      <c r="CT255" s="50"/>
      <c r="CU255" s="183"/>
      <c r="CV255" s="14"/>
      <c r="CW255" s="50"/>
      <c r="CX255" s="183"/>
      <c r="CY255" s="14"/>
      <c r="CZ255" s="50"/>
      <c r="DA255" s="183"/>
      <c r="DB255" s="14"/>
      <c r="DC255" s="50"/>
      <c r="DD255" s="183"/>
      <c r="DE255" s="14"/>
      <c r="DF255" s="50"/>
      <c r="DG255" s="183"/>
      <c r="DH255" s="14"/>
      <c r="DI255" s="50"/>
      <c r="DJ255" s="183"/>
      <c r="DK255" s="14"/>
      <c r="DL255" s="50"/>
      <c r="DM255" s="183"/>
      <c r="DN255" s="14"/>
      <c r="DO255" s="50"/>
      <c r="DP255" s="183"/>
      <c r="DQ255" s="14"/>
      <c r="DR255" s="50"/>
      <c r="DS255" s="183"/>
      <c r="DT255" s="14"/>
      <c r="DU255" s="50"/>
      <c r="DV255" s="183"/>
      <c r="DW255" s="14"/>
      <c r="DX255" s="50"/>
      <c r="DY255" s="183"/>
      <c r="DZ255" s="14"/>
    </row>
    <row r="256" spans="1:130" s="12" customFormat="1" ht="15.75" x14ac:dyDescent="0.25">
      <c r="A256" s="60" t="s">
        <v>432</v>
      </c>
      <c r="B256" s="14">
        <f t="shared" si="254"/>
        <v>43.4</v>
      </c>
      <c r="C256" s="14">
        <f t="shared" si="255"/>
        <v>0</v>
      </c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3"/>
      <c r="AF256" s="183"/>
      <c r="AG256" s="183"/>
      <c r="AH256" s="183"/>
      <c r="AI256" s="183"/>
      <c r="AJ256" s="183"/>
      <c r="AK256" s="84"/>
      <c r="AL256" s="183"/>
      <c r="AM256" s="183"/>
      <c r="AN256" s="183"/>
      <c r="AO256" s="183"/>
      <c r="AP256" s="183"/>
      <c r="AQ256" s="183"/>
      <c r="AR256" s="183"/>
      <c r="AS256" s="183"/>
      <c r="AT256" s="183"/>
      <c r="AU256" s="183"/>
      <c r="AV256" s="183"/>
      <c r="AW256" s="183"/>
      <c r="AX256" s="183"/>
      <c r="AY256" s="183"/>
      <c r="AZ256" s="183"/>
      <c r="BA256" s="183"/>
      <c r="BB256" s="183"/>
      <c r="BC256" s="183"/>
      <c r="BD256" s="183"/>
      <c r="BE256" s="183"/>
      <c r="BF256" s="183"/>
      <c r="BG256" s="50">
        <v>43.4</v>
      </c>
      <c r="BH256" s="183"/>
      <c r="BI256" s="183"/>
      <c r="BJ256" s="50"/>
      <c r="BK256" s="183"/>
      <c r="BL256" s="183"/>
      <c r="BM256" s="183"/>
      <c r="BN256" s="183"/>
      <c r="BO256" s="183"/>
      <c r="BP256" s="50"/>
      <c r="BQ256" s="183"/>
      <c r="BR256" s="183"/>
      <c r="BS256" s="50"/>
      <c r="BT256" s="183"/>
      <c r="BU256" s="183"/>
      <c r="BV256" s="50"/>
      <c r="BW256" s="183"/>
      <c r="BX256" s="183"/>
      <c r="BY256" s="50"/>
      <c r="BZ256" s="183"/>
      <c r="CA256" s="183"/>
      <c r="CB256" s="50"/>
      <c r="CC256" s="183"/>
      <c r="CD256" s="183"/>
      <c r="CE256" s="50"/>
      <c r="CF256" s="183"/>
      <c r="CG256" s="14"/>
      <c r="CH256" s="50"/>
      <c r="CI256" s="183"/>
      <c r="CJ256" s="14"/>
      <c r="CK256" s="50"/>
      <c r="CL256" s="183"/>
      <c r="CM256" s="14"/>
      <c r="CN256" s="50"/>
      <c r="CO256" s="183"/>
      <c r="CP256" s="14"/>
      <c r="CQ256" s="50"/>
      <c r="CR256" s="183"/>
      <c r="CS256" s="14"/>
      <c r="CT256" s="50"/>
      <c r="CU256" s="183"/>
      <c r="CV256" s="14"/>
      <c r="CW256" s="50"/>
      <c r="CX256" s="183"/>
      <c r="CY256" s="14"/>
      <c r="CZ256" s="50"/>
      <c r="DA256" s="183"/>
      <c r="DB256" s="14"/>
      <c r="DC256" s="50"/>
      <c r="DD256" s="183"/>
      <c r="DE256" s="14"/>
      <c r="DF256" s="50"/>
      <c r="DG256" s="183"/>
      <c r="DH256" s="14"/>
      <c r="DI256" s="50"/>
      <c r="DJ256" s="183"/>
      <c r="DK256" s="14"/>
      <c r="DL256" s="50"/>
      <c r="DM256" s="183"/>
      <c r="DN256" s="14"/>
      <c r="DO256" s="50"/>
      <c r="DP256" s="183"/>
      <c r="DQ256" s="14"/>
      <c r="DR256" s="50"/>
      <c r="DS256" s="183"/>
      <c r="DT256" s="14"/>
      <c r="DU256" s="50"/>
      <c r="DV256" s="183"/>
      <c r="DW256" s="14"/>
      <c r="DX256" s="50"/>
      <c r="DY256" s="183"/>
      <c r="DZ256" s="14"/>
    </row>
    <row r="257" spans="1:130" s="12" customFormat="1" ht="15.75" x14ac:dyDescent="0.25">
      <c r="A257" s="60" t="s">
        <v>433</v>
      </c>
      <c r="B257" s="14">
        <f t="shared" si="254"/>
        <v>43.4</v>
      </c>
      <c r="C257" s="14">
        <f t="shared" si="255"/>
        <v>0</v>
      </c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183"/>
      <c r="AE257" s="183"/>
      <c r="AF257" s="183"/>
      <c r="AG257" s="183"/>
      <c r="AH257" s="183"/>
      <c r="AI257" s="183"/>
      <c r="AJ257" s="183"/>
      <c r="AK257" s="84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50">
        <v>43.4</v>
      </c>
      <c r="BH257" s="183"/>
      <c r="BI257" s="183"/>
      <c r="BJ257" s="50"/>
      <c r="BK257" s="183"/>
      <c r="BL257" s="183"/>
      <c r="BM257" s="183"/>
      <c r="BN257" s="183"/>
      <c r="BO257" s="183"/>
      <c r="BP257" s="50"/>
      <c r="BQ257" s="183"/>
      <c r="BR257" s="183"/>
      <c r="BS257" s="50"/>
      <c r="BT257" s="183"/>
      <c r="BU257" s="183"/>
      <c r="BV257" s="50"/>
      <c r="BW257" s="183"/>
      <c r="BX257" s="183"/>
      <c r="BY257" s="50"/>
      <c r="BZ257" s="183"/>
      <c r="CA257" s="183"/>
      <c r="CB257" s="50"/>
      <c r="CC257" s="183"/>
      <c r="CD257" s="183"/>
      <c r="CE257" s="50"/>
      <c r="CF257" s="183"/>
      <c r="CG257" s="14"/>
      <c r="CH257" s="50"/>
      <c r="CI257" s="183"/>
      <c r="CJ257" s="14"/>
      <c r="CK257" s="50"/>
      <c r="CL257" s="183"/>
      <c r="CM257" s="14"/>
      <c r="CN257" s="50"/>
      <c r="CO257" s="183"/>
      <c r="CP257" s="14"/>
      <c r="CQ257" s="50"/>
      <c r="CR257" s="183"/>
      <c r="CS257" s="14"/>
      <c r="CT257" s="50"/>
      <c r="CU257" s="183"/>
      <c r="CV257" s="14"/>
      <c r="CW257" s="50"/>
      <c r="CX257" s="183"/>
      <c r="CY257" s="14"/>
      <c r="CZ257" s="50"/>
      <c r="DA257" s="183"/>
      <c r="DB257" s="14"/>
      <c r="DC257" s="50"/>
      <c r="DD257" s="183"/>
      <c r="DE257" s="14"/>
      <c r="DF257" s="50"/>
      <c r="DG257" s="183"/>
      <c r="DH257" s="14"/>
      <c r="DI257" s="50"/>
      <c r="DJ257" s="183"/>
      <c r="DK257" s="14"/>
      <c r="DL257" s="50"/>
      <c r="DM257" s="183"/>
      <c r="DN257" s="14"/>
      <c r="DO257" s="50"/>
      <c r="DP257" s="183"/>
      <c r="DQ257" s="14"/>
      <c r="DR257" s="50"/>
      <c r="DS257" s="183"/>
      <c r="DT257" s="14"/>
      <c r="DU257" s="50"/>
      <c r="DV257" s="183"/>
      <c r="DW257" s="14"/>
      <c r="DX257" s="50"/>
      <c r="DY257" s="183"/>
      <c r="DZ257" s="14"/>
    </row>
    <row r="258" spans="1:130" s="12" customFormat="1" ht="15.75" x14ac:dyDescent="0.25">
      <c r="A258" s="60" t="s">
        <v>434</v>
      </c>
      <c r="B258" s="14">
        <f t="shared" si="254"/>
        <v>43.4</v>
      </c>
      <c r="C258" s="14">
        <f t="shared" si="255"/>
        <v>0</v>
      </c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  <c r="AH258" s="183"/>
      <c r="AI258" s="183"/>
      <c r="AJ258" s="183"/>
      <c r="AK258" s="84"/>
      <c r="AL258" s="183"/>
      <c r="AM258" s="183"/>
      <c r="AN258" s="183"/>
      <c r="AO258" s="183"/>
      <c r="AP258" s="183"/>
      <c r="AQ258" s="183"/>
      <c r="AR258" s="183"/>
      <c r="AS258" s="183"/>
      <c r="AT258" s="183"/>
      <c r="AU258" s="183"/>
      <c r="AV258" s="183"/>
      <c r="AW258" s="183"/>
      <c r="AX258" s="183"/>
      <c r="AY258" s="183"/>
      <c r="AZ258" s="183"/>
      <c r="BA258" s="183"/>
      <c r="BB258" s="183"/>
      <c r="BC258" s="183"/>
      <c r="BD258" s="183"/>
      <c r="BE258" s="183"/>
      <c r="BF258" s="183"/>
      <c r="BG258" s="50">
        <v>43.4</v>
      </c>
      <c r="BH258" s="183"/>
      <c r="BI258" s="183"/>
      <c r="BJ258" s="50"/>
      <c r="BK258" s="183"/>
      <c r="BL258" s="183"/>
      <c r="BM258" s="183"/>
      <c r="BN258" s="183"/>
      <c r="BO258" s="183"/>
      <c r="BP258" s="50"/>
      <c r="BQ258" s="183"/>
      <c r="BR258" s="183"/>
      <c r="BS258" s="50"/>
      <c r="BT258" s="183"/>
      <c r="BU258" s="183"/>
      <c r="BV258" s="50"/>
      <c r="BW258" s="183"/>
      <c r="BX258" s="183"/>
      <c r="BY258" s="50"/>
      <c r="BZ258" s="183"/>
      <c r="CA258" s="183"/>
      <c r="CB258" s="50"/>
      <c r="CC258" s="183"/>
      <c r="CD258" s="183"/>
      <c r="CE258" s="50"/>
      <c r="CF258" s="183"/>
      <c r="CG258" s="14"/>
      <c r="CH258" s="50"/>
      <c r="CI258" s="183"/>
      <c r="CJ258" s="14"/>
      <c r="CK258" s="50"/>
      <c r="CL258" s="183"/>
      <c r="CM258" s="14"/>
      <c r="CN258" s="50"/>
      <c r="CO258" s="183"/>
      <c r="CP258" s="14"/>
      <c r="CQ258" s="50"/>
      <c r="CR258" s="183"/>
      <c r="CS258" s="14"/>
      <c r="CT258" s="50"/>
      <c r="CU258" s="183"/>
      <c r="CV258" s="14"/>
      <c r="CW258" s="50"/>
      <c r="CX258" s="183"/>
      <c r="CY258" s="14"/>
      <c r="CZ258" s="50"/>
      <c r="DA258" s="183"/>
      <c r="DB258" s="14"/>
      <c r="DC258" s="50"/>
      <c r="DD258" s="183"/>
      <c r="DE258" s="14"/>
      <c r="DF258" s="50"/>
      <c r="DG258" s="183"/>
      <c r="DH258" s="14"/>
      <c r="DI258" s="50"/>
      <c r="DJ258" s="183"/>
      <c r="DK258" s="14"/>
      <c r="DL258" s="50"/>
      <c r="DM258" s="183"/>
      <c r="DN258" s="14"/>
      <c r="DO258" s="50"/>
      <c r="DP258" s="183"/>
      <c r="DQ258" s="14"/>
      <c r="DR258" s="50"/>
      <c r="DS258" s="183"/>
      <c r="DT258" s="14"/>
      <c r="DU258" s="50"/>
      <c r="DV258" s="183"/>
      <c r="DW258" s="14"/>
      <c r="DX258" s="50"/>
      <c r="DY258" s="183"/>
      <c r="DZ258" s="14"/>
    </row>
    <row r="259" spans="1:130" s="28" customFormat="1" ht="31.5" x14ac:dyDescent="0.25">
      <c r="A259" s="152" t="s">
        <v>423</v>
      </c>
      <c r="B259" s="82">
        <f t="shared" si="254"/>
        <v>93827.7</v>
      </c>
      <c r="C259" s="82">
        <f t="shared" si="255"/>
        <v>11423.588879999999</v>
      </c>
      <c r="D259" s="84">
        <f t="shared" ref="D259" si="323">C259/B259*100</f>
        <v>12.175070773343052</v>
      </c>
      <c r="E259" s="84">
        <f>E260+E261</f>
        <v>0</v>
      </c>
      <c r="F259" s="84">
        <f t="shared" ref="F259:AY259" si="324">F260+F261</f>
        <v>0</v>
      </c>
      <c r="G259" s="84">
        <f t="shared" si="324"/>
        <v>0</v>
      </c>
      <c r="H259" s="84">
        <f t="shared" si="324"/>
        <v>0</v>
      </c>
      <c r="I259" s="84">
        <f t="shared" si="324"/>
        <v>0</v>
      </c>
      <c r="J259" s="84">
        <f t="shared" si="324"/>
        <v>0</v>
      </c>
      <c r="K259" s="84">
        <f t="shared" si="324"/>
        <v>7950</v>
      </c>
      <c r="L259" s="84">
        <f t="shared" si="324"/>
        <v>6112.0688799999998</v>
      </c>
      <c r="M259" s="84">
        <f t="shared" si="141"/>
        <v>76.881369559748421</v>
      </c>
      <c r="N259" s="84">
        <f t="shared" si="324"/>
        <v>0</v>
      </c>
      <c r="O259" s="84">
        <f t="shared" si="324"/>
        <v>0</v>
      </c>
      <c r="P259" s="84">
        <f t="shared" si="324"/>
        <v>0</v>
      </c>
      <c r="Q259" s="84">
        <f t="shared" si="324"/>
        <v>0</v>
      </c>
      <c r="R259" s="84">
        <f t="shared" si="324"/>
        <v>0</v>
      </c>
      <c r="S259" s="84">
        <f t="shared" si="324"/>
        <v>0</v>
      </c>
      <c r="T259" s="84">
        <f t="shared" si="324"/>
        <v>0</v>
      </c>
      <c r="U259" s="84">
        <f t="shared" si="324"/>
        <v>0</v>
      </c>
      <c r="V259" s="84">
        <f t="shared" si="324"/>
        <v>0</v>
      </c>
      <c r="W259" s="84">
        <f t="shared" si="324"/>
        <v>70000</v>
      </c>
      <c r="X259" s="84">
        <f t="shared" si="324"/>
        <v>0</v>
      </c>
      <c r="Y259" s="84">
        <f t="shared" si="324"/>
        <v>0</v>
      </c>
      <c r="Z259" s="84">
        <f t="shared" si="324"/>
        <v>450.8</v>
      </c>
      <c r="AA259" s="84">
        <f t="shared" si="324"/>
        <v>245.52</v>
      </c>
      <c r="AB259" s="82">
        <f t="shared" si="104"/>
        <v>54.463176574977822</v>
      </c>
      <c r="AC259" s="84">
        <f t="shared" si="324"/>
        <v>0</v>
      </c>
      <c r="AD259" s="84">
        <f t="shared" si="324"/>
        <v>0</v>
      </c>
      <c r="AE259" s="82"/>
      <c r="AF259" s="84">
        <f t="shared" si="324"/>
        <v>0</v>
      </c>
      <c r="AG259" s="84">
        <f t="shared" si="324"/>
        <v>0</v>
      </c>
      <c r="AH259" s="84">
        <f t="shared" si="324"/>
        <v>0</v>
      </c>
      <c r="AI259" s="84">
        <f>SUM(AI260:AI266)</f>
        <v>1199</v>
      </c>
      <c r="AJ259" s="84">
        <f t="shared" ref="AJ259:AM259" si="325">SUM(AJ260:AJ266)</f>
        <v>1199</v>
      </c>
      <c r="AK259" s="84">
        <f t="shared" si="314"/>
        <v>100</v>
      </c>
      <c r="AL259" s="84">
        <f t="shared" si="325"/>
        <v>3387</v>
      </c>
      <c r="AM259" s="84">
        <f t="shared" si="325"/>
        <v>3387</v>
      </c>
      <c r="AN259" s="84">
        <f>AM259/AL259*100</f>
        <v>100</v>
      </c>
      <c r="AO259" s="84">
        <f t="shared" si="324"/>
        <v>1200</v>
      </c>
      <c r="AP259" s="84">
        <f t="shared" si="324"/>
        <v>0</v>
      </c>
      <c r="AQ259" s="84">
        <f t="shared" si="324"/>
        <v>0</v>
      </c>
      <c r="AR259" s="84">
        <f t="shared" si="324"/>
        <v>0</v>
      </c>
      <c r="AS259" s="84">
        <f t="shared" si="324"/>
        <v>0</v>
      </c>
      <c r="AT259" s="84">
        <f t="shared" si="324"/>
        <v>0</v>
      </c>
      <c r="AU259" s="84">
        <f t="shared" si="324"/>
        <v>0</v>
      </c>
      <c r="AV259" s="84">
        <f t="shared" si="324"/>
        <v>0</v>
      </c>
      <c r="AW259" s="84">
        <f t="shared" si="324"/>
        <v>0</v>
      </c>
      <c r="AX259" s="84">
        <f t="shared" si="324"/>
        <v>0</v>
      </c>
      <c r="AY259" s="84">
        <f t="shared" si="324"/>
        <v>0</v>
      </c>
      <c r="AZ259" s="84">
        <f t="shared" ref="AZ259:BF259" si="326">AZ260+AZ261</f>
        <v>0</v>
      </c>
      <c r="BA259" s="84">
        <f t="shared" si="326"/>
        <v>0</v>
      </c>
      <c r="BB259" s="84">
        <f t="shared" si="326"/>
        <v>0</v>
      </c>
      <c r="BC259" s="84">
        <f t="shared" si="326"/>
        <v>0</v>
      </c>
      <c r="BD259" s="84">
        <f t="shared" si="326"/>
        <v>0</v>
      </c>
      <c r="BE259" s="84">
        <f t="shared" si="326"/>
        <v>0</v>
      </c>
      <c r="BF259" s="84">
        <f t="shared" si="326"/>
        <v>0</v>
      </c>
      <c r="BG259" s="84">
        <f>SUM(BG260:BG266)</f>
        <v>2160.8999999999996</v>
      </c>
      <c r="BH259" s="84">
        <f>SUM(BH260:BH266)</f>
        <v>0</v>
      </c>
      <c r="BI259" s="82">
        <f t="shared" ref="BI259:BI260" si="327">BH259/BG259*100</f>
        <v>0</v>
      </c>
      <c r="BJ259" s="84"/>
      <c r="BK259" s="84">
        <f>SUM(BK260:BK266)</f>
        <v>0</v>
      </c>
      <c r="BL259" s="82"/>
      <c r="BM259" s="84">
        <f t="shared" ref="BM259:BO259" si="328">BM260+BM261</f>
        <v>0</v>
      </c>
      <c r="BN259" s="84">
        <f t="shared" si="328"/>
        <v>0</v>
      </c>
      <c r="BO259" s="84">
        <f t="shared" si="328"/>
        <v>0</v>
      </c>
      <c r="BP259" s="84">
        <f>SUM(BP260:BP266)</f>
        <v>0</v>
      </c>
      <c r="BQ259" s="84">
        <f>SUM(BQ260:BQ266)</f>
        <v>0</v>
      </c>
      <c r="BR259" s="82"/>
      <c r="BS259" s="84">
        <f>SUM(BS260:BS266)</f>
        <v>0</v>
      </c>
      <c r="BT259" s="84">
        <f>SUM(BT260:BT266)</f>
        <v>0</v>
      </c>
      <c r="BU259" s="82"/>
      <c r="BV259" s="84">
        <f>SUM(BV260:BV266)</f>
        <v>0</v>
      </c>
      <c r="BW259" s="84">
        <f>SUM(BW260:BW266)</f>
        <v>0</v>
      </c>
      <c r="BX259" s="82"/>
      <c r="BY259" s="84">
        <f>SUM(BY260:BY266)</f>
        <v>7000</v>
      </c>
      <c r="BZ259" s="84">
        <f>SUM(BZ260:BZ266)</f>
        <v>0</v>
      </c>
      <c r="CA259" s="82"/>
      <c r="CB259" s="84">
        <f>SUM(CB260:CB266)</f>
        <v>0</v>
      </c>
      <c r="CC259" s="84">
        <f>SUM(CC260:CC266)</f>
        <v>0</v>
      </c>
      <c r="CD259" s="82"/>
      <c r="CE259" s="84">
        <f>SUM(CE260:CE266)</f>
        <v>480</v>
      </c>
      <c r="CF259" s="84">
        <f>SUM(CF260:CF266)</f>
        <v>480</v>
      </c>
      <c r="CG259" s="82">
        <f t="shared" si="261"/>
        <v>100</v>
      </c>
      <c r="CH259" s="84">
        <f>SUM(CH260:CH266)</f>
        <v>0</v>
      </c>
      <c r="CI259" s="84">
        <f>SUM(CI260:CI266)</f>
        <v>0</v>
      </c>
      <c r="CJ259" s="82"/>
      <c r="CK259" s="84">
        <f>SUM(CK260:CK266)</f>
        <v>0</v>
      </c>
      <c r="CL259" s="84">
        <f>SUM(CL260:CL266)</f>
        <v>0</v>
      </c>
      <c r="CM259" s="82"/>
      <c r="CN259" s="84">
        <f>SUM(CN260:CN266)</f>
        <v>0</v>
      </c>
      <c r="CO259" s="84">
        <f>SUM(CO260:CO266)</f>
        <v>0</v>
      </c>
      <c r="CP259" s="82"/>
      <c r="CQ259" s="84">
        <f>SUM(CQ260:CQ266)</f>
        <v>0</v>
      </c>
      <c r="CR259" s="84">
        <f>SUM(CR260:CR266)</f>
        <v>0</v>
      </c>
      <c r="CS259" s="82"/>
      <c r="CT259" s="84">
        <f>SUM(CT260:CT266)</f>
        <v>0</v>
      </c>
      <c r="CU259" s="84">
        <f>SUM(CU260:CU266)</f>
        <v>0</v>
      </c>
      <c r="CV259" s="82"/>
      <c r="CW259" s="84">
        <f>SUM(CW260:CW266)</f>
        <v>0</v>
      </c>
      <c r="CX259" s="84">
        <f>SUM(CX260:CX266)</f>
        <v>0</v>
      </c>
      <c r="CY259" s="82"/>
      <c r="CZ259" s="84">
        <f>SUM(CZ260:CZ266)</f>
        <v>0</v>
      </c>
      <c r="DA259" s="84">
        <f>SUM(DA260:DA266)</f>
        <v>0</v>
      </c>
      <c r="DB259" s="82"/>
      <c r="DC259" s="84">
        <f>SUM(DC260:DC266)</f>
        <v>0</v>
      </c>
      <c r="DD259" s="84">
        <f>SUM(DD260:DD266)</f>
        <v>0</v>
      </c>
      <c r="DE259" s="82"/>
      <c r="DF259" s="84">
        <f>SUM(DF260:DF266)</f>
        <v>0</v>
      </c>
      <c r="DG259" s="84">
        <f>SUM(DG260:DG266)</f>
        <v>0</v>
      </c>
      <c r="DH259" s="82"/>
      <c r="DI259" s="84">
        <f>SUM(DI260:DI266)</f>
        <v>0</v>
      </c>
      <c r="DJ259" s="84">
        <f>SUM(DJ260:DJ266)</f>
        <v>0</v>
      </c>
      <c r="DK259" s="82"/>
      <c r="DL259" s="84">
        <f>SUM(DL260:DL266)</f>
        <v>0</v>
      </c>
      <c r="DM259" s="84">
        <f>SUM(DM260:DM266)</f>
        <v>0</v>
      </c>
      <c r="DN259" s="82"/>
      <c r="DO259" s="84">
        <f>SUM(DO260:DO266)</f>
        <v>0</v>
      </c>
      <c r="DP259" s="84">
        <f>SUM(DP260:DP266)</f>
        <v>0</v>
      </c>
      <c r="DQ259" s="82"/>
      <c r="DR259" s="84">
        <f>SUM(DR260:DR266)</f>
        <v>0</v>
      </c>
      <c r="DS259" s="84">
        <f>SUM(DS260:DS266)</f>
        <v>0</v>
      </c>
      <c r="DT259" s="82"/>
      <c r="DU259" s="84">
        <f>SUM(DU260:DU266)</f>
        <v>0</v>
      </c>
      <c r="DV259" s="84">
        <f>SUM(DV260:DV266)</f>
        <v>0</v>
      </c>
      <c r="DW259" s="82"/>
      <c r="DX259" s="84">
        <f>SUM(DX260:DX266)</f>
        <v>0</v>
      </c>
      <c r="DY259" s="84">
        <f>SUM(DY260:DY266)</f>
        <v>0</v>
      </c>
      <c r="DZ259" s="82"/>
    </row>
    <row r="260" spans="1:130" s="12" customFormat="1" ht="31.5" x14ac:dyDescent="0.25">
      <c r="A260" s="60" t="s">
        <v>395</v>
      </c>
      <c r="B260" s="14">
        <f t="shared" si="254"/>
        <v>23201.9</v>
      </c>
      <c r="C260" s="14">
        <f t="shared" si="255"/>
        <v>11423.588879999999</v>
      </c>
      <c r="D260" s="15">
        <f t="shared" si="82"/>
        <v>49.235575017563207</v>
      </c>
      <c r="E260" s="15"/>
      <c r="F260" s="15"/>
      <c r="G260" s="15"/>
      <c r="H260" s="15"/>
      <c r="I260" s="15"/>
      <c r="J260" s="15"/>
      <c r="K260" s="15">
        <v>7950</v>
      </c>
      <c r="L260" s="15">
        <v>6112.0688799999998</v>
      </c>
      <c r="M260" s="15">
        <f t="shared" si="141"/>
        <v>76.881369559748421</v>
      </c>
      <c r="N260" s="15"/>
      <c r="O260" s="15"/>
      <c r="P260" s="15"/>
      <c r="Q260" s="15"/>
      <c r="R260" s="15"/>
      <c r="S260" s="15"/>
      <c r="T260" s="15"/>
      <c r="U260" s="15"/>
      <c r="V260" s="14"/>
      <c r="W260" s="15"/>
      <c r="X260" s="15"/>
      <c r="Y260" s="14"/>
      <c r="Z260" s="15">
        <v>450.8</v>
      </c>
      <c r="AA260" s="15">
        <v>245.52</v>
      </c>
      <c r="AB260" s="14">
        <f t="shared" si="104"/>
        <v>54.463176574977822</v>
      </c>
      <c r="AC260" s="15"/>
      <c r="AD260" s="15"/>
      <c r="AE260" s="14"/>
      <c r="AF260" s="15"/>
      <c r="AG260" s="15"/>
      <c r="AH260" s="14"/>
      <c r="AI260" s="15">
        <v>1199</v>
      </c>
      <c r="AJ260" s="15">
        <v>1199</v>
      </c>
      <c r="AK260" s="15">
        <f t="shared" si="314"/>
        <v>100</v>
      </c>
      <c r="AL260" s="14">
        <v>3387</v>
      </c>
      <c r="AM260" s="14">
        <v>3387</v>
      </c>
      <c r="AN260" s="15">
        <f t="shared" ref="AN260:AN277" si="329">AM260/AL260*100</f>
        <v>100</v>
      </c>
      <c r="AO260" s="15">
        <v>1200</v>
      </c>
      <c r="AP260" s="15"/>
      <c r="AQ260" s="14"/>
      <c r="AR260" s="15"/>
      <c r="AS260" s="15"/>
      <c r="AT260" s="14"/>
      <c r="AU260" s="15"/>
      <c r="AV260" s="15"/>
      <c r="AW260" s="14"/>
      <c r="AX260" s="15"/>
      <c r="AY260" s="15"/>
      <c r="AZ260" s="14"/>
      <c r="BA260" s="15"/>
      <c r="BB260" s="15"/>
      <c r="BC260" s="14"/>
      <c r="BD260" s="15"/>
      <c r="BE260" s="15"/>
      <c r="BF260" s="14"/>
      <c r="BG260" s="50">
        <v>1535.1</v>
      </c>
      <c r="BH260" s="15"/>
      <c r="BI260" s="14">
        <f t="shared" si="327"/>
        <v>0</v>
      </c>
      <c r="BJ260" s="50"/>
      <c r="BK260" s="15"/>
      <c r="BL260" s="14"/>
      <c r="BM260" s="15"/>
      <c r="BN260" s="15"/>
      <c r="BO260" s="14"/>
      <c r="BP260" s="50"/>
      <c r="BQ260" s="15"/>
      <c r="BR260" s="14"/>
      <c r="BS260" s="50"/>
      <c r="BT260" s="15"/>
      <c r="BU260" s="14"/>
      <c r="BV260" s="50"/>
      <c r="BW260" s="15"/>
      <c r="BX260" s="14"/>
      <c r="BY260" s="50">
        <v>7000</v>
      </c>
      <c r="BZ260" s="15"/>
      <c r="CA260" s="14"/>
      <c r="CB260" s="50"/>
      <c r="CC260" s="15"/>
      <c r="CD260" s="14"/>
      <c r="CE260" s="14">
        <v>480</v>
      </c>
      <c r="CF260" s="14">
        <v>480</v>
      </c>
      <c r="CG260" s="14">
        <f t="shared" si="261"/>
        <v>100</v>
      </c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</row>
    <row r="261" spans="1:130" s="12" customFormat="1" ht="15.75" x14ac:dyDescent="0.25">
      <c r="A261" s="60" t="s">
        <v>422</v>
      </c>
      <c r="B261" s="14">
        <f t="shared" si="254"/>
        <v>70000</v>
      </c>
      <c r="C261" s="14">
        <f t="shared" si="255"/>
        <v>0</v>
      </c>
      <c r="D261" s="50"/>
      <c r="E261" s="50"/>
      <c r="F261" s="50"/>
      <c r="G261" s="50"/>
      <c r="H261" s="50"/>
      <c r="I261" s="50"/>
      <c r="J261" s="50"/>
      <c r="K261" s="50"/>
      <c r="L261" s="15"/>
      <c r="M261" s="15"/>
      <c r="N261" s="183"/>
      <c r="O261" s="183"/>
      <c r="P261" s="183"/>
      <c r="Q261" s="183"/>
      <c r="R261" s="183"/>
      <c r="S261" s="183"/>
      <c r="T261" s="183"/>
      <c r="U261" s="183"/>
      <c r="V261" s="183"/>
      <c r="W261" s="15">
        <v>70000</v>
      </c>
      <c r="X261" s="183"/>
      <c r="Y261" s="183"/>
      <c r="Z261" s="183"/>
      <c r="AA261" s="15"/>
      <c r="AB261" s="183"/>
      <c r="AC261" s="183"/>
      <c r="AD261" s="183"/>
      <c r="AE261" s="183"/>
      <c r="AF261" s="183"/>
      <c r="AG261" s="183"/>
      <c r="AH261" s="183"/>
      <c r="AI261" s="183"/>
      <c r="AJ261" s="183"/>
      <c r="AK261" s="183"/>
      <c r="AL261" s="183"/>
      <c r="AM261" s="183"/>
      <c r="AN261" s="84"/>
      <c r="AO261" s="183"/>
      <c r="AP261" s="183"/>
      <c r="AQ261" s="183"/>
      <c r="AR261" s="183"/>
      <c r="AS261" s="183"/>
      <c r="AT261" s="183"/>
      <c r="AU261" s="183"/>
      <c r="AV261" s="183"/>
      <c r="AW261" s="183"/>
      <c r="AX261" s="183"/>
      <c r="AY261" s="183"/>
      <c r="AZ261" s="183"/>
      <c r="BA261" s="183"/>
      <c r="BB261" s="183"/>
      <c r="BC261" s="183"/>
      <c r="BD261" s="183"/>
      <c r="BE261" s="183"/>
      <c r="BF261" s="183"/>
      <c r="BG261" s="50"/>
      <c r="BH261" s="15"/>
      <c r="BI261" s="183"/>
      <c r="BJ261" s="50"/>
      <c r="BK261" s="15"/>
      <c r="BL261" s="183"/>
      <c r="BM261" s="183"/>
      <c r="BN261" s="183"/>
      <c r="BO261" s="183"/>
      <c r="BP261" s="50"/>
      <c r="BQ261" s="15"/>
      <c r="BR261" s="183"/>
      <c r="BS261" s="50"/>
      <c r="BT261" s="15"/>
      <c r="BU261" s="183"/>
      <c r="BV261" s="50"/>
      <c r="BW261" s="15"/>
      <c r="BX261" s="183"/>
      <c r="BY261" s="50"/>
      <c r="BZ261" s="15"/>
      <c r="CA261" s="183"/>
      <c r="CB261" s="50"/>
      <c r="CC261" s="15"/>
      <c r="CD261" s="183"/>
      <c r="CE261" s="50"/>
      <c r="CF261" s="15"/>
      <c r="CG261" s="14"/>
      <c r="CH261" s="50"/>
      <c r="CI261" s="15"/>
      <c r="CJ261" s="14"/>
      <c r="CK261" s="50"/>
      <c r="CL261" s="15"/>
      <c r="CM261" s="14"/>
      <c r="CN261" s="50"/>
      <c r="CO261" s="15"/>
      <c r="CP261" s="14"/>
      <c r="CQ261" s="50"/>
      <c r="CR261" s="15"/>
      <c r="CS261" s="14"/>
      <c r="CT261" s="50"/>
      <c r="CU261" s="15"/>
      <c r="CV261" s="14"/>
      <c r="CW261" s="50"/>
      <c r="CX261" s="15"/>
      <c r="CY261" s="14"/>
      <c r="CZ261" s="50"/>
      <c r="DA261" s="15"/>
      <c r="DB261" s="14"/>
      <c r="DC261" s="50"/>
      <c r="DD261" s="15"/>
      <c r="DE261" s="14"/>
      <c r="DF261" s="50"/>
      <c r="DG261" s="15"/>
      <c r="DH261" s="14"/>
      <c r="DI261" s="50"/>
      <c r="DJ261" s="15"/>
      <c r="DK261" s="14"/>
      <c r="DL261" s="50"/>
      <c r="DM261" s="15"/>
      <c r="DN261" s="14"/>
      <c r="DO261" s="50"/>
      <c r="DP261" s="15"/>
      <c r="DQ261" s="14"/>
      <c r="DR261" s="50"/>
      <c r="DS261" s="15"/>
      <c r="DT261" s="14"/>
      <c r="DU261" s="50"/>
      <c r="DV261" s="15"/>
      <c r="DW261" s="14"/>
      <c r="DX261" s="50"/>
      <c r="DY261" s="15"/>
      <c r="DZ261" s="14"/>
    </row>
    <row r="262" spans="1:130" s="12" customFormat="1" ht="15.75" x14ac:dyDescent="0.25">
      <c r="A262" s="60" t="s">
        <v>623</v>
      </c>
      <c r="B262" s="14">
        <f t="shared" si="254"/>
        <v>125.1</v>
      </c>
      <c r="C262" s="14">
        <f t="shared" si="255"/>
        <v>0</v>
      </c>
      <c r="D262" s="50"/>
      <c r="E262" s="50"/>
      <c r="F262" s="50"/>
      <c r="G262" s="50"/>
      <c r="H262" s="50"/>
      <c r="I262" s="50"/>
      <c r="J262" s="50"/>
      <c r="K262" s="50"/>
      <c r="L262" s="15"/>
      <c r="M262" s="15"/>
      <c r="N262" s="183"/>
      <c r="O262" s="183"/>
      <c r="P262" s="183"/>
      <c r="Q262" s="183"/>
      <c r="R262" s="183"/>
      <c r="S262" s="183"/>
      <c r="T262" s="183"/>
      <c r="U262" s="183"/>
      <c r="V262" s="183"/>
      <c r="W262" s="15"/>
      <c r="X262" s="183"/>
      <c r="Y262" s="183"/>
      <c r="Z262" s="183"/>
      <c r="AA262" s="15"/>
      <c r="AB262" s="183"/>
      <c r="AC262" s="183"/>
      <c r="AD262" s="183"/>
      <c r="AE262" s="183"/>
      <c r="AF262" s="183"/>
      <c r="AG262" s="183"/>
      <c r="AH262" s="183"/>
      <c r="AI262" s="183"/>
      <c r="AJ262" s="183"/>
      <c r="AK262" s="183"/>
      <c r="AL262" s="183"/>
      <c r="AM262" s="183"/>
      <c r="AN262" s="84"/>
      <c r="AO262" s="183"/>
      <c r="AP262" s="183"/>
      <c r="AQ262" s="183"/>
      <c r="AR262" s="183"/>
      <c r="AS262" s="183"/>
      <c r="AT262" s="183"/>
      <c r="AU262" s="183"/>
      <c r="AV262" s="183"/>
      <c r="AW262" s="183"/>
      <c r="AX262" s="183"/>
      <c r="AY262" s="183"/>
      <c r="AZ262" s="183"/>
      <c r="BA262" s="183"/>
      <c r="BB262" s="183"/>
      <c r="BC262" s="183"/>
      <c r="BD262" s="183"/>
      <c r="BE262" s="183"/>
      <c r="BF262" s="183"/>
      <c r="BG262" s="50">
        <v>125.1</v>
      </c>
      <c r="BH262" s="15"/>
      <c r="BI262" s="183"/>
      <c r="BJ262" s="50"/>
      <c r="BK262" s="15"/>
      <c r="BL262" s="183"/>
      <c r="BM262" s="183"/>
      <c r="BN262" s="183"/>
      <c r="BO262" s="183"/>
      <c r="BP262" s="50"/>
      <c r="BQ262" s="15"/>
      <c r="BR262" s="183"/>
      <c r="BS262" s="50"/>
      <c r="BT262" s="15"/>
      <c r="BU262" s="183"/>
      <c r="BV262" s="50"/>
      <c r="BW262" s="15"/>
      <c r="BX262" s="183"/>
      <c r="BY262" s="50"/>
      <c r="BZ262" s="15"/>
      <c r="CA262" s="183"/>
      <c r="CB262" s="50"/>
      <c r="CC262" s="15"/>
      <c r="CD262" s="183"/>
      <c r="CE262" s="50"/>
      <c r="CF262" s="15"/>
      <c r="CG262" s="14"/>
      <c r="CH262" s="50"/>
      <c r="CI262" s="15"/>
      <c r="CJ262" s="14"/>
      <c r="CK262" s="50"/>
      <c r="CL262" s="15"/>
      <c r="CM262" s="14"/>
      <c r="CN262" s="50"/>
      <c r="CO262" s="15"/>
      <c r="CP262" s="14"/>
      <c r="CQ262" s="50"/>
      <c r="CR262" s="15"/>
      <c r="CS262" s="14"/>
      <c r="CT262" s="50"/>
      <c r="CU262" s="15"/>
      <c r="CV262" s="14"/>
      <c r="CW262" s="50"/>
      <c r="CX262" s="15"/>
      <c r="CY262" s="14"/>
      <c r="CZ262" s="50"/>
      <c r="DA262" s="15"/>
      <c r="DB262" s="14"/>
      <c r="DC262" s="50"/>
      <c r="DD262" s="15"/>
      <c r="DE262" s="14"/>
      <c r="DF262" s="50"/>
      <c r="DG262" s="15"/>
      <c r="DH262" s="14"/>
      <c r="DI262" s="50"/>
      <c r="DJ262" s="15"/>
      <c r="DK262" s="14"/>
      <c r="DL262" s="50"/>
      <c r="DM262" s="15"/>
      <c r="DN262" s="14"/>
      <c r="DO262" s="50"/>
      <c r="DP262" s="15"/>
      <c r="DQ262" s="14"/>
      <c r="DR262" s="50"/>
      <c r="DS262" s="15"/>
      <c r="DT262" s="14"/>
      <c r="DU262" s="50"/>
      <c r="DV262" s="15"/>
      <c r="DW262" s="14"/>
      <c r="DX262" s="50"/>
      <c r="DY262" s="15"/>
      <c r="DZ262" s="14"/>
    </row>
    <row r="263" spans="1:130" s="12" customFormat="1" ht="15.75" x14ac:dyDescent="0.25">
      <c r="A263" s="60" t="s">
        <v>624</v>
      </c>
      <c r="B263" s="14">
        <f t="shared" si="254"/>
        <v>125.1</v>
      </c>
      <c r="C263" s="14">
        <f t="shared" si="255"/>
        <v>0</v>
      </c>
      <c r="D263" s="50"/>
      <c r="E263" s="50"/>
      <c r="F263" s="50"/>
      <c r="G263" s="50"/>
      <c r="H263" s="50"/>
      <c r="I263" s="50"/>
      <c r="J263" s="50"/>
      <c r="K263" s="50"/>
      <c r="L263" s="15"/>
      <c r="M263" s="15"/>
      <c r="N263" s="183"/>
      <c r="O263" s="183"/>
      <c r="P263" s="183"/>
      <c r="Q263" s="183"/>
      <c r="R263" s="183"/>
      <c r="S263" s="183"/>
      <c r="T263" s="183"/>
      <c r="U263" s="183"/>
      <c r="V263" s="183"/>
      <c r="W263" s="15"/>
      <c r="X263" s="183"/>
      <c r="Y263" s="183"/>
      <c r="Z263" s="183"/>
      <c r="AA263" s="15"/>
      <c r="AB263" s="183"/>
      <c r="AC263" s="183"/>
      <c r="AD263" s="18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84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50">
        <v>125.1</v>
      </c>
      <c r="BH263" s="15"/>
      <c r="BI263" s="183"/>
      <c r="BJ263" s="50"/>
      <c r="BK263" s="15"/>
      <c r="BL263" s="183"/>
      <c r="BM263" s="183"/>
      <c r="BN263" s="183"/>
      <c r="BO263" s="183"/>
      <c r="BP263" s="50"/>
      <c r="BQ263" s="15"/>
      <c r="BR263" s="183"/>
      <c r="BS263" s="50"/>
      <c r="BT263" s="15"/>
      <c r="BU263" s="183"/>
      <c r="BV263" s="50"/>
      <c r="BW263" s="15"/>
      <c r="BX263" s="183"/>
      <c r="BY263" s="50"/>
      <c r="BZ263" s="15"/>
      <c r="CA263" s="183"/>
      <c r="CB263" s="50"/>
      <c r="CC263" s="15"/>
      <c r="CD263" s="183"/>
      <c r="CE263" s="50"/>
      <c r="CF263" s="15"/>
      <c r="CG263" s="14"/>
      <c r="CH263" s="50"/>
      <c r="CI263" s="15"/>
      <c r="CJ263" s="14"/>
      <c r="CK263" s="50"/>
      <c r="CL263" s="15"/>
      <c r="CM263" s="14"/>
      <c r="CN263" s="50"/>
      <c r="CO263" s="15"/>
      <c r="CP263" s="14"/>
      <c r="CQ263" s="50"/>
      <c r="CR263" s="15"/>
      <c r="CS263" s="14"/>
      <c r="CT263" s="50"/>
      <c r="CU263" s="15"/>
      <c r="CV263" s="14"/>
      <c r="CW263" s="50"/>
      <c r="CX263" s="15"/>
      <c r="CY263" s="14"/>
      <c r="CZ263" s="50"/>
      <c r="DA263" s="15"/>
      <c r="DB263" s="14"/>
      <c r="DC263" s="50"/>
      <c r="DD263" s="15"/>
      <c r="DE263" s="14"/>
      <c r="DF263" s="50"/>
      <c r="DG263" s="15"/>
      <c r="DH263" s="14"/>
      <c r="DI263" s="50"/>
      <c r="DJ263" s="15"/>
      <c r="DK263" s="14"/>
      <c r="DL263" s="50"/>
      <c r="DM263" s="15"/>
      <c r="DN263" s="14"/>
      <c r="DO263" s="50"/>
      <c r="DP263" s="15"/>
      <c r="DQ263" s="14"/>
      <c r="DR263" s="50"/>
      <c r="DS263" s="15"/>
      <c r="DT263" s="14"/>
      <c r="DU263" s="50"/>
      <c r="DV263" s="15"/>
      <c r="DW263" s="14"/>
      <c r="DX263" s="50"/>
      <c r="DY263" s="15"/>
      <c r="DZ263" s="14"/>
    </row>
    <row r="264" spans="1:130" s="12" customFormat="1" ht="15.75" x14ac:dyDescent="0.25">
      <c r="A264" s="60" t="s">
        <v>541</v>
      </c>
      <c r="B264" s="14">
        <f t="shared" si="254"/>
        <v>125.1</v>
      </c>
      <c r="C264" s="14">
        <f t="shared" si="255"/>
        <v>0</v>
      </c>
      <c r="D264" s="50"/>
      <c r="E264" s="50"/>
      <c r="F264" s="50"/>
      <c r="G264" s="50"/>
      <c r="H264" s="50"/>
      <c r="I264" s="50"/>
      <c r="J264" s="50"/>
      <c r="K264" s="50"/>
      <c r="L264" s="15"/>
      <c r="M264" s="15"/>
      <c r="N264" s="183"/>
      <c r="O264" s="183"/>
      <c r="P264" s="183"/>
      <c r="Q264" s="183"/>
      <c r="R264" s="183"/>
      <c r="S264" s="183"/>
      <c r="T264" s="183"/>
      <c r="U264" s="183"/>
      <c r="V264" s="183"/>
      <c r="W264" s="15"/>
      <c r="X264" s="183"/>
      <c r="Y264" s="183"/>
      <c r="Z264" s="183"/>
      <c r="AA264" s="15"/>
      <c r="AB264" s="183"/>
      <c r="AC264" s="183"/>
      <c r="AD264" s="183"/>
      <c r="AE264" s="183"/>
      <c r="AF264" s="183"/>
      <c r="AG264" s="183"/>
      <c r="AH264" s="183"/>
      <c r="AI264" s="183"/>
      <c r="AJ264" s="183"/>
      <c r="AK264" s="183"/>
      <c r="AL264" s="183"/>
      <c r="AM264" s="183"/>
      <c r="AN264" s="84"/>
      <c r="AO264" s="183"/>
      <c r="AP264" s="183"/>
      <c r="AQ264" s="183"/>
      <c r="AR264" s="183"/>
      <c r="AS264" s="183"/>
      <c r="AT264" s="183"/>
      <c r="AU264" s="183"/>
      <c r="AV264" s="183"/>
      <c r="AW264" s="183"/>
      <c r="AX264" s="183"/>
      <c r="AY264" s="183"/>
      <c r="AZ264" s="183"/>
      <c r="BA264" s="183"/>
      <c r="BB264" s="183"/>
      <c r="BC264" s="183"/>
      <c r="BD264" s="183"/>
      <c r="BE264" s="183"/>
      <c r="BF264" s="183"/>
      <c r="BG264" s="50">
        <v>125.1</v>
      </c>
      <c r="BH264" s="15"/>
      <c r="BI264" s="183"/>
      <c r="BJ264" s="50"/>
      <c r="BK264" s="15"/>
      <c r="BL264" s="183"/>
      <c r="BM264" s="183"/>
      <c r="BN264" s="183"/>
      <c r="BO264" s="183"/>
      <c r="BP264" s="50"/>
      <c r="BQ264" s="15"/>
      <c r="BR264" s="183"/>
      <c r="BS264" s="50"/>
      <c r="BT264" s="15"/>
      <c r="BU264" s="183"/>
      <c r="BV264" s="50"/>
      <c r="BW264" s="15"/>
      <c r="BX264" s="183"/>
      <c r="BY264" s="50"/>
      <c r="BZ264" s="15"/>
      <c r="CA264" s="183"/>
      <c r="CB264" s="50"/>
      <c r="CC264" s="15"/>
      <c r="CD264" s="183"/>
      <c r="CE264" s="50"/>
      <c r="CF264" s="15"/>
      <c r="CG264" s="14"/>
      <c r="CH264" s="50"/>
      <c r="CI264" s="15"/>
      <c r="CJ264" s="14"/>
      <c r="CK264" s="50"/>
      <c r="CL264" s="15"/>
      <c r="CM264" s="14"/>
      <c r="CN264" s="50"/>
      <c r="CO264" s="15"/>
      <c r="CP264" s="14"/>
      <c r="CQ264" s="50"/>
      <c r="CR264" s="15"/>
      <c r="CS264" s="14"/>
      <c r="CT264" s="50"/>
      <c r="CU264" s="15"/>
      <c r="CV264" s="14"/>
      <c r="CW264" s="50"/>
      <c r="CX264" s="15"/>
      <c r="CY264" s="14"/>
      <c r="CZ264" s="50"/>
      <c r="DA264" s="15"/>
      <c r="DB264" s="14"/>
      <c r="DC264" s="50"/>
      <c r="DD264" s="15"/>
      <c r="DE264" s="14"/>
      <c r="DF264" s="50"/>
      <c r="DG264" s="15"/>
      <c r="DH264" s="14"/>
      <c r="DI264" s="50"/>
      <c r="DJ264" s="15"/>
      <c r="DK264" s="14"/>
      <c r="DL264" s="50"/>
      <c r="DM264" s="15"/>
      <c r="DN264" s="14"/>
      <c r="DO264" s="50"/>
      <c r="DP264" s="15"/>
      <c r="DQ264" s="14"/>
      <c r="DR264" s="50"/>
      <c r="DS264" s="15"/>
      <c r="DT264" s="14"/>
      <c r="DU264" s="50"/>
      <c r="DV264" s="15"/>
      <c r="DW264" s="14"/>
      <c r="DX264" s="50"/>
      <c r="DY264" s="15"/>
      <c r="DZ264" s="14"/>
    </row>
    <row r="265" spans="1:130" s="12" customFormat="1" ht="15.75" x14ac:dyDescent="0.25">
      <c r="A265" s="60" t="s">
        <v>625</v>
      </c>
      <c r="B265" s="14">
        <f t="shared" si="254"/>
        <v>125.4</v>
      </c>
      <c r="C265" s="14">
        <f t="shared" si="255"/>
        <v>0</v>
      </c>
      <c r="D265" s="50"/>
      <c r="E265" s="50"/>
      <c r="F265" s="50"/>
      <c r="G265" s="50"/>
      <c r="H265" s="50"/>
      <c r="I265" s="50"/>
      <c r="J265" s="50"/>
      <c r="K265" s="50"/>
      <c r="L265" s="15"/>
      <c r="M265" s="15"/>
      <c r="N265" s="183"/>
      <c r="O265" s="183"/>
      <c r="P265" s="183"/>
      <c r="Q265" s="183"/>
      <c r="R265" s="183"/>
      <c r="S265" s="183"/>
      <c r="T265" s="183"/>
      <c r="U265" s="183"/>
      <c r="V265" s="183"/>
      <c r="W265" s="15"/>
      <c r="X265" s="183"/>
      <c r="Y265" s="183"/>
      <c r="Z265" s="183"/>
      <c r="AA265" s="15"/>
      <c r="AB265" s="183"/>
      <c r="AC265" s="183"/>
      <c r="AD265" s="183"/>
      <c r="AE265" s="183"/>
      <c r="AF265" s="183"/>
      <c r="AG265" s="183"/>
      <c r="AH265" s="183"/>
      <c r="AI265" s="183"/>
      <c r="AJ265" s="183"/>
      <c r="AK265" s="183"/>
      <c r="AL265" s="183"/>
      <c r="AM265" s="183"/>
      <c r="AN265" s="84"/>
      <c r="AO265" s="183"/>
      <c r="AP265" s="183"/>
      <c r="AQ265" s="183"/>
      <c r="AR265" s="183"/>
      <c r="AS265" s="183"/>
      <c r="AT265" s="183"/>
      <c r="AU265" s="183"/>
      <c r="AV265" s="183"/>
      <c r="AW265" s="183"/>
      <c r="AX265" s="183"/>
      <c r="AY265" s="183"/>
      <c r="AZ265" s="183"/>
      <c r="BA265" s="183"/>
      <c r="BB265" s="183"/>
      <c r="BC265" s="183"/>
      <c r="BD265" s="183"/>
      <c r="BE265" s="183"/>
      <c r="BF265" s="183"/>
      <c r="BG265" s="50">
        <v>125.4</v>
      </c>
      <c r="BH265" s="15"/>
      <c r="BI265" s="183"/>
      <c r="BJ265" s="50"/>
      <c r="BK265" s="15"/>
      <c r="BL265" s="183"/>
      <c r="BM265" s="183"/>
      <c r="BN265" s="183"/>
      <c r="BO265" s="183"/>
      <c r="BP265" s="50"/>
      <c r="BQ265" s="15"/>
      <c r="BR265" s="183"/>
      <c r="BS265" s="50"/>
      <c r="BT265" s="15"/>
      <c r="BU265" s="183"/>
      <c r="BV265" s="50"/>
      <c r="BW265" s="15"/>
      <c r="BX265" s="183"/>
      <c r="BY265" s="50"/>
      <c r="BZ265" s="15"/>
      <c r="CA265" s="183"/>
      <c r="CB265" s="50"/>
      <c r="CC265" s="15"/>
      <c r="CD265" s="183"/>
      <c r="CE265" s="50"/>
      <c r="CF265" s="15"/>
      <c r="CG265" s="14"/>
      <c r="CH265" s="50"/>
      <c r="CI265" s="15"/>
      <c r="CJ265" s="14"/>
      <c r="CK265" s="50"/>
      <c r="CL265" s="15"/>
      <c r="CM265" s="14"/>
      <c r="CN265" s="50"/>
      <c r="CO265" s="15"/>
      <c r="CP265" s="14"/>
      <c r="CQ265" s="50"/>
      <c r="CR265" s="15"/>
      <c r="CS265" s="14"/>
      <c r="CT265" s="50"/>
      <c r="CU265" s="15"/>
      <c r="CV265" s="14"/>
      <c r="CW265" s="50"/>
      <c r="CX265" s="15"/>
      <c r="CY265" s="14"/>
      <c r="CZ265" s="50"/>
      <c r="DA265" s="15"/>
      <c r="DB265" s="14"/>
      <c r="DC265" s="50"/>
      <c r="DD265" s="15"/>
      <c r="DE265" s="14"/>
      <c r="DF265" s="50"/>
      <c r="DG265" s="15"/>
      <c r="DH265" s="14"/>
      <c r="DI265" s="50"/>
      <c r="DJ265" s="15"/>
      <c r="DK265" s="14"/>
      <c r="DL265" s="50"/>
      <c r="DM265" s="15"/>
      <c r="DN265" s="14"/>
      <c r="DO265" s="50"/>
      <c r="DP265" s="15"/>
      <c r="DQ265" s="14"/>
      <c r="DR265" s="50"/>
      <c r="DS265" s="15"/>
      <c r="DT265" s="14"/>
      <c r="DU265" s="50"/>
      <c r="DV265" s="15"/>
      <c r="DW265" s="14"/>
      <c r="DX265" s="50"/>
      <c r="DY265" s="15"/>
      <c r="DZ265" s="14"/>
    </row>
    <row r="266" spans="1:130" s="12" customFormat="1" ht="15.75" x14ac:dyDescent="0.25">
      <c r="A266" s="60" t="s">
        <v>626</v>
      </c>
      <c r="B266" s="14">
        <f t="shared" si="254"/>
        <v>125.1</v>
      </c>
      <c r="C266" s="14">
        <f t="shared" si="255"/>
        <v>0</v>
      </c>
      <c r="D266" s="50"/>
      <c r="E266" s="50"/>
      <c r="F266" s="50"/>
      <c r="G266" s="50"/>
      <c r="H266" s="50"/>
      <c r="I266" s="50"/>
      <c r="J266" s="50"/>
      <c r="K266" s="50"/>
      <c r="L266" s="15"/>
      <c r="M266" s="15"/>
      <c r="N266" s="183"/>
      <c r="O266" s="183"/>
      <c r="P266" s="183"/>
      <c r="Q266" s="183"/>
      <c r="R266" s="183"/>
      <c r="S266" s="183"/>
      <c r="T266" s="183"/>
      <c r="U266" s="183"/>
      <c r="V266" s="183"/>
      <c r="W266" s="15"/>
      <c r="X266" s="183"/>
      <c r="Y266" s="183"/>
      <c r="Z266" s="183"/>
      <c r="AA266" s="15"/>
      <c r="AB266" s="183"/>
      <c r="AC266" s="183"/>
      <c r="AD266" s="183"/>
      <c r="AE266" s="183"/>
      <c r="AF266" s="183"/>
      <c r="AG266" s="183"/>
      <c r="AH266" s="183"/>
      <c r="AI266" s="183"/>
      <c r="AJ266" s="183"/>
      <c r="AK266" s="183"/>
      <c r="AL266" s="183"/>
      <c r="AM266" s="183"/>
      <c r="AN266" s="84"/>
      <c r="AO266" s="183"/>
      <c r="AP266" s="183"/>
      <c r="AQ266" s="183"/>
      <c r="AR266" s="183"/>
      <c r="AS266" s="183"/>
      <c r="AT266" s="183"/>
      <c r="AU266" s="183"/>
      <c r="AV266" s="183"/>
      <c r="AW266" s="183"/>
      <c r="AX266" s="183"/>
      <c r="AY266" s="183"/>
      <c r="AZ266" s="183"/>
      <c r="BA266" s="183"/>
      <c r="BB266" s="183"/>
      <c r="BC266" s="183"/>
      <c r="BD266" s="183"/>
      <c r="BE266" s="183"/>
      <c r="BF266" s="183"/>
      <c r="BG266" s="50">
        <v>125.1</v>
      </c>
      <c r="BH266" s="15"/>
      <c r="BI266" s="183"/>
      <c r="BJ266" s="50"/>
      <c r="BK266" s="15"/>
      <c r="BL266" s="183"/>
      <c r="BM266" s="183"/>
      <c r="BN266" s="183"/>
      <c r="BO266" s="183"/>
      <c r="BP266" s="50"/>
      <c r="BQ266" s="15"/>
      <c r="BR266" s="183"/>
      <c r="BS266" s="50"/>
      <c r="BT266" s="15"/>
      <c r="BU266" s="183"/>
      <c r="BV266" s="50"/>
      <c r="BW266" s="15"/>
      <c r="BX266" s="183"/>
      <c r="BY266" s="50"/>
      <c r="BZ266" s="15"/>
      <c r="CA266" s="183"/>
      <c r="CB266" s="50"/>
      <c r="CC266" s="15"/>
      <c r="CD266" s="183"/>
      <c r="CE266" s="50"/>
      <c r="CF266" s="15"/>
      <c r="CG266" s="14"/>
      <c r="CH266" s="50"/>
      <c r="CI266" s="15"/>
      <c r="CJ266" s="14"/>
      <c r="CK266" s="50"/>
      <c r="CL266" s="15"/>
      <c r="CM266" s="14"/>
      <c r="CN266" s="50"/>
      <c r="CO266" s="15"/>
      <c r="CP266" s="14"/>
      <c r="CQ266" s="50"/>
      <c r="CR266" s="15"/>
      <c r="CS266" s="14"/>
      <c r="CT266" s="50"/>
      <c r="CU266" s="15"/>
      <c r="CV266" s="14"/>
      <c r="CW266" s="50"/>
      <c r="CX266" s="15"/>
      <c r="CY266" s="14"/>
      <c r="CZ266" s="50"/>
      <c r="DA266" s="15"/>
      <c r="DB266" s="14"/>
      <c r="DC266" s="50"/>
      <c r="DD266" s="15"/>
      <c r="DE266" s="14"/>
      <c r="DF266" s="50"/>
      <c r="DG266" s="15"/>
      <c r="DH266" s="14"/>
      <c r="DI266" s="50"/>
      <c r="DJ266" s="15"/>
      <c r="DK266" s="14"/>
      <c r="DL266" s="50"/>
      <c r="DM266" s="15"/>
      <c r="DN266" s="14"/>
      <c r="DO266" s="50"/>
      <c r="DP266" s="15"/>
      <c r="DQ266" s="14"/>
      <c r="DR266" s="50"/>
      <c r="DS266" s="15"/>
      <c r="DT266" s="14"/>
      <c r="DU266" s="50"/>
      <c r="DV266" s="15"/>
      <c r="DW266" s="14"/>
      <c r="DX266" s="50"/>
      <c r="DY266" s="15"/>
      <c r="DZ266" s="14"/>
    </row>
    <row r="267" spans="1:130" s="28" customFormat="1" ht="31.5" x14ac:dyDescent="0.25">
      <c r="A267" s="152" t="s">
        <v>463</v>
      </c>
      <c r="B267" s="82">
        <f t="shared" si="254"/>
        <v>13796.916000000001</v>
      </c>
      <c r="C267" s="82">
        <f t="shared" si="255"/>
        <v>8029.3314099999998</v>
      </c>
      <c r="D267" s="84">
        <f t="shared" ref="D267" si="330">C267/B267*100</f>
        <v>58.196566609523458</v>
      </c>
      <c r="E267" s="81">
        <f t="shared" ref="E267:L267" si="331">E268+E272</f>
        <v>0</v>
      </c>
      <c r="F267" s="81">
        <f t="shared" si="331"/>
        <v>0</v>
      </c>
      <c r="G267" s="81">
        <f t="shared" si="331"/>
        <v>0</v>
      </c>
      <c r="H267" s="81">
        <f t="shared" si="331"/>
        <v>0</v>
      </c>
      <c r="I267" s="81">
        <f t="shared" si="331"/>
        <v>0</v>
      </c>
      <c r="J267" s="81">
        <f t="shared" si="331"/>
        <v>0</v>
      </c>
      <c r="K267" s="81">
        <f t="shared" si="331"/>
        <v>5000</v>
      </c>
      <c r="L267" s="84">
        <f t="shared" si="331"/>
        <v>4843.51541</v>
      </c>
      <c r="M267" s="84">
        <f t="shared" si="141"/>
        <v>96.870308199999997</v>
      </c>
      <c r="N267" s="81">
        <f t="shared" ref="N267:AA267" si="332">N268+N272</f>
        <v>0</v>
      </c>
      <c r="O267" s="81">
        <f t="shared" si="332"/>
        <v>0</v>
      </c>
      <c r="P267" s="81">
        <f t="shared" si="332"/>
        <v>0</v>
      </c>
      <c r="Q267" s="81">
        <f t="shared" si="332"/>
        <v>0</v>
      </c>
      <c r="R267" s="81">
        <f t="shared" si="332"/>
        <v>0</v>
      </c>
      <c r="S267" s="81">
        <f t="shared" si="332"/>
        <v>0</v>
      </c>
      <c r="T267" s="81">
        <f t="shared" si="332"/>
        <v>0</v>
      </c>
      <c r="U267" s="81">
        <f t="shared" si="332"/>
        <v>0</v>
      </c>
      <c r="V267" s="81">
        <f t="shared" si="332"/>
        <v>0</v>
      </c>
      <c r="W267" s="81">
        <f t="shared" si="332"/>
        <v>0</v>
      </c>
      <c r="X267" s="81">
        <f t="shared" si="332"/>
        <v>0</v>
      </c>
      <c r="Y267" s="81">
        <f t="shared" si="332"/>
        <v>0</v>
      </c>
      <c r="Z267" s="81">
        <f t="shared" si="332"/>
        <v>546.20000000000005</v>
      </c>
      <c r="AA267" s="84">
        <f t="shared" si="332"/>
        <v>246.2</v>
      </c>
      <c r="AB267" s="82">
        <f t="shared" si="104"/>
        <v>45.075064079091902</v>
      </c>
      <c r="AC267" s="81">
        <f>AC268+AC272</f>
        <v>0</v>
      </c>
      <c r="AD267" s="81">
        <f>AD268+AD272</f>
        <v>0</v>
      </c>
      <c r="AE267" s="82"/>
      <c r="AF267" s="81">
        <f t="shared" ref="AF267:AH267" si="333">AF268+AF272</f>
        <v>0</v>
      </c>
      <c r="AG267" s="81">
        <f t="shared" si="333"/>
        <v>0</v>
      </c>
      <c r="AH267" s="81">
        <f t="shared" si="333"/>
        <v>0</v>
      </c>
      <c r="AI267" s="81">
        <f>SUM(AI268:AI275)</f>
        <v>583</v>
      </c>
      <c r="AJ267" s="81">
        <f t="shared" ref="AJ267:AM267" si="334">SUM(AJ268:AJ275)</f>
        <v>0</v>
      </c>
      <c r="AK267" s="81"/>
      <c r="AL267" s="81">
        <f t="shared" si="334"/>
        <v>1259</v>
      </c>
      <c r="AM267" s="81">
        <f t="shared" si="334"/>
        <v>0</v>
      </c>
      <c r="AN267" s="84"/>
      <c r="AO267" s="81">
        <f t="shared" ref="AO267:AT267" si="335">AO268+AO272</f>
        <v>1200</v>
      </c>
      <c r="AP267" s="81">
        <f t="shared" si="335"/>
        <v>0</v>
      </c>
      <c r="AQ267" s="81">
        <f t="shared" si="335"/>
        <v>0</v>
      </c>
      <c r="AR267" s="81">
        <f t="shared" si="335"/>
        <v>0</v>
      </c>
      <c r="AS267" s="81">
        <f t="shared" si="335"/>
        <v>0</v>
      </c>
      <c r="AT267" s="81">
        <f t="shared" si="335"/>
        <v>0</v>
      </c>
      <c r="AU267" s="81">
        <f t="shared" ref="AU267:BF267" si="336">AU268+AU272</f>
        <v>0</v>
      </c>
      <c r="AV267" s="81">
        <f t="shared" si="336"/>
        <v>0</v>
      </c>
      <c r="AW267" s="81">
        <f t="shared" si="336"/>
        <v>0</v>
      </c>
      <c r="AX267" s="81">
        <f t="shared" si="336"/>
        <v>0</v>
      </c>
      <c r="AY267" s="81">
        <f t="shared" si="336"/>
        <v>0</v>
      </c>
      <c r="AZ267" s="81">
        <f t="shared" si="336"/>
        <v>0</v>
      </c>
      <c r="BA267" s="81">
        <f t="shared" si="336"/>
        <v>0</v>
      </c>
      <c r="BB267" s="81">
        <f t="shared" si="336"/>
        <v>0</v>
      </c>
      <c r="BC267" s="81">
        <f t="shared" si="336"/>
        <v>0</v>
      </c>
      <c r="BD267" s="81">
        <f t="shared" si="336"/>
        <v>0</v>
      </c>
      <c r="BE267" s="81">
        <f t="shared" si="336"/>
        <v>0</v>
      </c>
      <c r="BF267" s="81">
        <f t="shared" si="336"/>
        <v>0</v>
      </c>
      <c r="BG267" s="81">
        <f>SUM(BG268:BG275)</f>
        <v>2269.1000000000004</v>
      </c>
      <c r="BH267" s="81">
        <f>SUM(BH268:BH275)</f>
        <v>0</v>
      </c>
      <c r="BI267" s="82">
        <f t="shared" ref="BI267:BI268" si="337">BH267/BG267*100</f>
        <v>0</v>
      </c>
      <c r="BJ267" s="81"/>
      <c r="BK267" s="81">
        <f>SUM(BK268:BK275)</f>
        <v>0</v>
      </c>
      <c r="BL267" s="82"/>
      <c r="BM267" s="81">
        <f t="shared" ref="BM267" si="338">BM268+BM272</f>
        <v>0</v>
      </c>
      <c r="BN267" s="81">
        <f t="shared" ref="BN267" si="339">BN268+BN272</f>
        <v>0</v>
      </c>
      <c r="BO267" s="81">
        <f t="shared" ref="BO267" si="340">BO268+BO272</f>
        <v>0</v>
      </c>
      <c r="BP267" s="81">
        <f>SUM(BP268:BP275)</f>
        <v>0</v>
      </c>
      <c r="BQ267" s="81">
        <f>SUM(BQ268:BQ275)</f>
        <v>0</v>
      </c>
      <c r="BR267" s="82"/>
      <c r="BS267" s="81">
        <f>SUM(BS268:BS275)</f>
        <v>0</v>
      </c>
      <c r="BT267" s="81">
        <f>SUM(BT268:BT275)</f>
        <v>0</v>
      </c>
      <c r="BU267" s="82"/>
      <c r="BV267" s="81">
        <f>SUM(BV268:BV275)</f>
        <v>0</v>
      </c>
      <c r="BW267" s="81">
        <f>SUM(BW268:BW275)</f>
        <v>0</v>
      </c>
      <c r="BX267" s="82"/>
      <c r="BY267" s="81">
        <f>SUM(BY268:BY275)</f>
        <v>0</v>
      </c>
      <c r="BZ267" s="81">
        <f>SUM(BZ268:BZ275)</f>
        <v>0</v>
      </c>
      <c r="CA267" s="82"/>
      <c r="CB267" s="81">
        <f>SUM(CB268:CB275)</f>
        <v>2509.616</v>
      </c>
      <c r="CC267" s="81">
        <f>SUM(CC268:CC275)</f>
        <v>2509.616</v>
      </c>
      <c r="CD267" s="82">
        <f>CC267/CB267*100</f>
        <v>100</v>
      </c>
      <c r="CE267" s="81">
        <f>SUM(CE268:CE275)</f>
        <v>430</v>
      </c>
      <c r="CF267" s="81">
        <f>SUM(CF268:CF275)</f>
        <v>430</v>
      </c>
      <c r="CG267" s="82">
        <f t="shared" si="261"/>
        <v>100</v>
      </c>
      <c r="CH267" s="81">
        <f>SUM(CH268:CH275)</f>
        <v>0</v>
      </c>
      <c r="CI267" s="81">
        <f>SUM(CI268:CI275)</f>
        <v>0</v>
      </c>
      <c r="CJ267" s="82"/>
      <c r="CK267" s="81">
        <f>SUM(CK268:CK275)</f>
        <v>0</v>
      </c>
      <c r="CL267" s="81">
        <f>SUM(CL268:CL275)</f>
        <v>0</v>
      </c>
      <c r="CM267" s="82"/>
      <c r="CN267" s="81">
        <f>SUM(CN268:CN275)</f>
        <v>0</v>
      </c>
      <c r="CO267" s="81">
        <f>SUM(CO268:CO275)</f>
        <v>0</v>
      </c>
      <c r="CP267" s="82"/>
      <c r="CQ267" s="81">
        <f>SUM(CQ268:CQ275)</f>
        <v>0</v>
      </c>
      <c r="CR267" s="81">
        <f>SUM(CR268:CR275)</f>
        <v>0</v>
      </c>
      <c r="CS267" s="82"/>
      <c r="CT267" s="81">
        <f>SUM(CT268:CT275)</f>
        <v>0</v>
      </c>
      <c r="CU267" s="81">
        <f>SUM(CU268:CU275)</f>
        <v>0</v>
      </c>
      <c r="CV267" s="82"/>
      <c r="CW267" s="81">
        <f>SUM(CW268:CW275)</f>
        <v>0</v>
      </c>
      <c r="CX267" s="81">
        <f>SUM(CX268:CX275)</f>
        <v>0</v>
      </c>
      <c r="CY267" s="82"/>
      <c r="CZ267" s="81">
        <f>SUM(CZ268:CZ275)</f>
        <v>0</v>
      </c>
      <c r="DA267" s="81">
        <f>SUM(DA268:DA275)</f>
        <v>0</v>
      </c>
      <c r="DB267" s="82"/>
      <c r="DC267" s="81">
        <f>SUM(DC268:DC275)</f>
        <v>0</v>
      </c>
      <c r="DD267" s="81">
        <f>SUM(DD268:DD275)</f>
        <v>0</v>
      </c>
      <c r="DE267" s="82"/>
      <c r="DF267" s="81">
        <f>SUM(DF268:DF275)</f>
        <v>0</v>
      </c>
      <c r="DG267" s="81">
        <f>SUM(DG268:DG275)</f>
        <v>0</v>
      </c>
      <c r="DH267" s="82"/>
      <c r="DI267" s="81">
        <f>SUM(DI268:DI275)</f>
        <v>0</v>
      </c>
      <c r="DJ267" s="81">
        <f>SUM(DJ268:DJ275)</f>
        <v>0</v>
      </c>
      <c r="DK267" s="82"/>
      <c r="DL267" s="81">
        <f>SUM(DL268:DL275)</f>
        <v>0</v>
      </c>
      <c r="DM267" s="81">
        <f>SUM(DM268:DM275)</f>
        <v>0</v>
      </c>
      <c r="DN267" s="82"/>
      <c r="DO267" s="81">
        <f>SUM(DO268:DO275)</f>
        <v>0</v>
      </c>
      <c r="DP267" s="81">
        <f>SUM(DP268:DP275)</f>
        <v>0</v>
      </c>
      <c r="DQ267" s="82"/>
      <c r="DR267" s="81">
        <f>SUM(DR268:DR275)</f>
        <v>0</v>
      </c>
      <c r="DS267" s="81">
        <f>SUM(DS268:DS275)</f>
        <v>0</v>
      </c>
      <c r="DT267" s="82"/>
      <c r="DU267" s="81">
        <f>SUM(DU268:DU275)</f>
        <v>0</v>
      </c>
      <c r="DV267" s="81">
        <f>SUM(DV268:DV275)</f>
        <v>0</v>
      </c>
      <c r="DW267" s="82"/>
      <c r="DX267" s="81">
        <f>SUM(DX268:DX275)</f>
        <v>0</v>
      </c>
      <c r="DY267" s="81">
        <f>SUM(DY268:DY275)</f>
        <v>0</v>
      </c>
      <c r="DZ267" s="82"/>
    </row>
    <row r="268" spans="1:130" s="12" customFormat="1" ht="31.5" x14ac:dyDescent="0.25">
      <c r="A268" s="60" t="s">
        <v>394</v>
      </c>
      <c r="B268" s="14">
        <f t="shared" si="254"/>
        <v>12702.116</v>
      </c>
      <c r="C268" s="14">
        <f t="shared" si="255"/>
        <v>8029.3314099999998</v>
      </c>
      <c r="D268" s="15">
        <f t="shared" si="82"/>
        <v>63.212549861771059</v>
      </c>
      <c r="E268" s="15"/>
      <c r="F268" s="15"/>
      <c r="G268" s="15"/>
      <c r="H268" s="15"/>
      <c r="I268" s="15"/>
      <c r="J268" s="15"/>
      <c r="K268" s="15">
        <v>5000</v>
      </c>
      <c r="L268" s="15">
        <v>4843.51541</v>
      </c>
      <c r="M268" s="15">
        <f t="shared" si="141"/>
        <v>96.870308199999997</v>
      </c>
      <c r="N268" s="15"/>
      <c r="O268" s="15"/>
      <c r="P268" s="15"/>
      <c r="Q268" s="15"/>
      <c r="R268" s="15"/>
      <c r="S268" s="15"/>
      <c r="T268" s="15"/>
      <c r="U268" s="15"/>
      <c r="V268" s="14"/>
      <c r="W268" s="15"/>
      <c r="X268" s="15"/>
      <c r="Y268" s="14"/>
      <c r="Z268" s="15">
        <v>546.20000000000005</v>
      </c>
      <c r="AA268" s="15">
        <v>246.2</v>
      </c>
      <c r="AB268" s="14">
        <f t="shared" si="104"/>
        <v>45.075064079091902</v>
      </c>
      <c r="AC268" s="15"/>
      <c r="AD268" s="15"/>
      <c r="AE268" s="14"/>
      <c r="AF268" s="15"/>
      <c r="AG268" s="15"/>
      <c r="AH268" s="14"/>
      <c r="AI268" s="50">
        <v>583</v>
      </c>
      <c r="AJ268" s="50"/>
      <c r="AK268" s="50"/>
      <c r="AL268" s="50">
        <v>1259</v>
      </c>
      <c r="AM268" s="50"/>
      <c r="AN268" s="84"/>
      <c r="AO268" s="15">
        <v>1200</v>
      </c>
      <c r="AP268" s="15"/>
      <c r="AQ268" s="14"/>
      <c r="AR268" s="15"/>
      <c r="AS268" s="15"/>
      <c r="AT268" s="14"/>
      <c r="AU268" s="15"/>
      <c r="AV268" s="15"/>
      <c r="AW268" s="14"/>
      <c r="AX268" s="15"/>
      <c r="AY268" s="15"/>
      <c r="AZ268" s="14"/>
      <c r="BA268" s="15"/>
      <c r="BB268" s="15"/>
      <c r="BC268" s="14"/>
      <c r="BD268" s="15"/>
      <c r="BE268" s="15"/>
      <c r="BF268" s="14"/>
      <c r="BG268" s="50">
        <v>1174.3</v>
      </c>
      <c r="BH268" s="15"/>
      <c r="BI268" s="14">
        <f t="shared" si="337"/>
        <v>0</v>
      </c>
      <c r="BJ268" s="50"/>
      <c r="BK268" s="15"/>
      <c r="BL268" s="14"/>
      <c r="BM268" s="15"/>
      <c r="BN268" s="15"/>
      <c r="BO268" s="14"/>
      <c r="BP268" s="50"/>
      <c r="BQ268" s="15"/>
      <c r="BR268" s="14"/>
      <c r="BS268" s="50"/>
      <c r="BT268" s="15"/>
      <c r="BU268" s="14"/>
      <c r="BV268" s="50"/>
      <c r="BW268" s="15"/>
      <c r="BX268" s="14"/>
      <c r="BY268" s="50"/>
      <c r="BZ268" s="15"/>
      <c r="CA268" s="14"/>
      <c r="CB268" s="14">
        <v>2509.616</v>
      </c>
      <c r="CC268" s="14">
        <v>2509.616</v>
      </c>
      <c r="CD268" s="14">
        <f>CC268/CB268*100</f>
        <v>100</v>
      </c>
      <c r="CE268" s="14">
        <v>430</v>
      </c>
      <c r="CF268" s="14">
        <v>430</v>
      </c>
      <c r="CG268" s="14">
        <f t="shared" si="261"/>
        <v>100</v>
      </c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</row>
    <row r="269" spans="1:130" s="12" customFormat="1" ht="15.75" x14ac:dyDescent="0.25">
      <c r="A269" s="60" t="s">
        <v>628</v>
      </c>
      <c r="B269" s="14">
        <f t="shared" ref="B269:B332" si="341">E269+H269+K269+N269+Q269+T269+W269+Z269+AC269+AF269+AI269+AL269+AO269+AR269+AU269+AX269+BA269+BD269+BG269+BJ269+BM269+BP269+BS269+BV269+BY269+CB269+CE269+CH269+CK269+CN269+CQ269+CT269+CW269+CZ269+DC269+DF269+DI269+DL269+DO269+DR269+DU269+DX269</f>
        <v>154.80000000000001</v>
      </c>
      <c r="C269" s="14">
        <f t="shared" ref="C269:C332" si="342">F269+I269+L269+O269+R269+U269+X269+AA269+AD269+AG269+AJ269+AM269+AP269+AS269+AV269+AY269+BB269+BE269+BH269+BK269+BN269+BQ269+BT269+BW269+BZ269+CC269+CF269+CI269+CL269+CO269+CR269+CU269+CX269+DA269+DD269+DG269+DJ269+DM269+DP269+DS269+DV269+DY269</f>
        <v>0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4"/>
      <c r="W269" s="15"/>
      <c r="X269" s="15"/>
      <c r="Y269" s="14"/>
      <c r="Z269" s="15"/>
      <c r="AA269" s="15"/>
      <c r="AB269" s="14"/>
      <c r="AC269" s="15"/>
      <c r="AD269" s="15"/>
      <c r="AE269" s="14"/>
      <c r="AF269" s="15"/>
      <c r="AG269" s="15"/>
      <c r="AH269" s="14"/>
      <c r="AI269" s="15"/>
      <c r="AJ269" s="15"/>
      <c r="AK269" s="14"/>
      <c r="AL269" s="14"/>
      <c r="AM269" s="14"/>
      <c r="AN269" s="84"/>
      <c r="AO269" s="15"/>
      <c r="AP269" s="15"/>
      <c r="AQ269" s="14"/>
      <c r="AR269" s="15"/>
      <c r="AS269" s="15"/>
      <c r="AT269" s="14"/>
      <c r="AU269" s="15"/>
      <c r="AV269" s="15"/>
      <c r="AW269" s="14"/>
      <c r="AX269" s="15"/>
      <c r="AY269" s="15"/>
      <c r="AZ269" s="14"/>
      <c r="BA269" s="15"/>
      <c r="BB269" s="15"/>
      <c r="BC269" s="14"/>
      <c r="BD269" s="15"/>
      <c r="BE269" s="15"/>
      <c r="BF269" s="14"/>
      <c r="BG269" s="50">
        <v>154.80000000000001</v>
      </c>
      <c r="BH269" s="15"/>
      <c r="BI269" s="14"/>
      <c r="BJ269" s="50"/>
      <c r="BK269" s="15"/>
      <c r="BL269" s="14"/>
      <c r="BM269" s="15"/>
      <c r="BN269" s="15"/>
      <c r="BO269" s="14"/>
      <c r="BP269" s="50"/>
      <c r="BQ269" s="15"/>
      <c r="BR269" s="14"/>
      <c r="BS269" s="50"/>
      <c r="BT269" s="15"/>
      <c r="BU269" s="14"/>
      <c r="BV269" s="50"/>
      <c r="BW269" s="15"/>
      <c r="BX269" s="14"/>
      <c r="BY269" s="50"/>
      <c r="BZ269" s="15"/>
      <c r="CA269" s="14"/>
      <c r="CB269" s="50"/>
      <c r="CC269" s="15"/>
      <c r="CD269" s="14"/>
      <c r="CE269" s="50"/>
      <c r="CF269" s="15"/>
      <c r="CG269" s="14"/>
      <c r="CH269" s="50"/>
      <c r="CI269" s="15"/>
      <c r="CJ269" s="14"/>
      <c r="CK269" s="50"/>
      <c r="CL269" s="15"/>
      <c r="CM269" s="14"/>
      <c r="CN269" s="50"/>
      <c r="CO269" s="15"/>
      <c r="CP269" s="14"/>
      <c r="CQ269" s="50"/>
      <c r="CR269" s="15"/>
      <c r="CS269" s="14"/>
      <c r="CT269" s="50"/>
      <c r="CU269" s="15"/>
      <c r="CV269" s="14"/>
      <c r="CW269" s="50"/>
      <c r="CX269" s="15"/>
      <c r="CY269" s="14"/>
      <c r="CZ269" s="50"/>
      <c r="DA269" s="15"/>
      <c r="DB269" s="14"/>
      <c r="DC269" s="50"/>
      <c r="DD269" s="15"/>
      <c r="DE269" s="14"/>
      <c r="DF269" s="50"/>
      <c r="DG269" s="15"/>
      <c r="DH269" s="14"/>
      <c r="DI269" s="50"/>
      <c r="DJ269" s="15"/>
      <c r="DK269" s="14"/>
      <c r="DL269" s="50"/>
      <c r="DM269" s="15"/>
      <c r="DN269" s="14"/>
      <c r="DO269" s="50"/>
      <c r="DP269" s="15"/>
      <c r="DQ269" s="14"/>
      <c r="DR269" s="50"/>
      <c r="DS269" s="15"/>
      <c r="DT269" s="14"/>
      <c r="DU269" s="50"/>
      <c r="DV269" s="15"/>
      <c r="DW269" s="14"/>
      <c r="DX269" s="50"/>
      <c r="DY269" s="15"/>
      <c r="DZ269" s="14"/>
    </row>
    <row r="270" spans="1:130" s="12" customFormat="1" ht="15.75" x14ac:dyDescent="0.25">
      <c r="A270" s="60" t="s">
        <v>706</v>
      </c>
      <c r="B270" s="14">
        <f t="shared" si="341"/>
        <v>113.9</v>
      </c>
      <c r="C270" s="14">
        <f t="shared" si="342"/>
        <v>0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4"/>
      <c r="W270" s="15"/>
      <c r="X270" s="15"/>
      <c r="Y270" s="14"/>
      <c r="Z270" s="15"/>
      <c r="AA270" s="15"/>
      <c r="AB270" s="14"/>
      <c r="AC270" s="15"/>
      <c r="AD270" s="15"/>
      <c r="AE270" s="14"/>
      <c r="AF270" s="15"/>
      <c r="AG270" s="15"/>
      <c r="AH270" s="14"/>
      <c r="AI270" s="15"/>
      <c r="AJ270" s="15"/>
      <c r="AK270" s="14"/>
      <c r="AL270" s="14"/>
      <c r="AM270" s="14"/>
      <c r="AN270" s="84"/>
      <c r="AO270" s="15"/>
      <c r="AP270" s="15"/>
      <c r="AQ270" s="14"/>
      <c r="AR270" s="15"/>
      <c r="AS270" s="15"/>
      <c r="AT270" s="14"/>
      <c r="AU270" s="15"/>
      <c r="AV270" s="15"/>
      <c r="AW270" s="14"/>
      <c r="AX270" s="15"/>
      <c r="AY270" s="15"/>
      <c r="AZ270" s="14"/>
      <c r="BA270" s="15"/>
      <c r="BB270" s="15"/>
      <c r="BC270" s="14"/>
      <c r="BD270" s="15"/>
      <c r="BE270" s="15"/>
      <c r="BF270" s="14"/>
      <c r="BG270" s="50">
        <v>113.9</v>
      </c>
      <c r="BH270" s="15"/>
      <c r="BI270" s="14"/>
      <c r="BJ270" s="50"/>
      <c r="BK270" s="15"/>
      <c r="BL270" s="14"/>
      <c r="BM270" s="15"/>
      <c r="BN270" s="15"/>
      <c r="BO270" s="14"/>
      <c r="BP270" s="50"/>
      <c r="BQ270" s="15"/>
      <c r="BR270" s="14"/>
      <c r="BS270" s="50"/>
      <c r="BT270" s="15"/>
      <c r="BU270" s="14"/>
      <c r="BV270" s="50"/>
      <c r="BW270" s="15"/>
      <c r="BX270" s="14"/>
      <c r="BY270" s="50"/>
      <c r="BZ270" s="15"/>
      <c r="CA270" s="14"/>
      <c r="CB270" s="50"/>
      <c r="CC270" s="15"/>
      <c r="CD270" s="14"/>
      <c r="CE270" s="50"/>
      <c r="CF270" s="15"/>
      <c r="CG270" s="14"/>
      <c r="CH270" s="50"/>
      <c r="CI270" s="15"/>
      <c r="CJ270" s="14"/>
      <c r="CK270" s="50"/>
      <c r="CL270" s="15"/>
      <c r="CM270" s="14"/>
      <c r="CN270" s="50"/>
      <c r="CO270" s="15"/>
      <c r="CP270" s="14"/>
      <c r="CQ270" s="50"/>
      <c r="CR270" s="15"/>
      <c r="CS270" s="14"/>
      <c r="CT270" s="50"/>
      <c r="CU270" s="15"/>
      <c r="CV270" s="14"/>
      <c r="CW270" s="50"/>
      <c r="CX270" s="15"/>
      <c r="CY270" s="14"/>
      <c r="CZ270" s="50"/>
      <c r="DA270" s="15"/>
      <c r="DB270" s="14"/>
      <c r="DC270" s="50"/>
      <c r="DD270" s="15"/>
      <c r="DE270" s="14"/>
      <c r="DF270" s="50"/>
      <c r="DG270" s="15"/>
      <c r="DH270" s="14"/>
      <c r="DI270" s="50"/>
      <c r="DJ270" s="15"/>
      <c r="DK270" s="14"/>
      <c r="DL270" s="50"/>
      <c r="DM270" s="15"/>
      <c r="DN270" s="14"/>
      <c r="DO270" s="50"/>
      <c r="DP270" s="15"/>
      <c r="DQ270" s="14"/>
      <c r="DR270" s="50"/>
      <c r="DS270" s="15"/>
      <c r="DT270" s="14"/>
      <c r="DU270" s="50"/>
      <c r="DV270" s="15"/>
      <c r="DW270" s="14"/>
      <c r="DX270" s="50"/>
      <c r="DY270" s="15"/>
      <c r="DZ270" s="14"/>
    </row>
    <row r="271" spans="1:130" s="12" customFormat="1" ht="15.75" x14ac:dyDescent="0.25">
      <c r="A271" s="60" t="s">
        <v>631</v>
      </c>
      <c r="B271" s="14">
        <f t="shared" si="341"/>
        <v>140.19999999999999</v>
      </c>
      <c r="C271" s="14">
        <f t="shared" si="342"/>
        <v>0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4"/>
      <c r="W271" s="15"/>
      <c r="X271" s="15"/>
      <c r="Y271" s="14"/>
      <c r="Z271" s="15"/>
      <c r="AA271" s="15"/>
      <c r="AB271" s="14"/>
      <c r="AC271" s="15"/>
      <c r="AD271" s="15"/>
      <c r="AE271" s="14"/>
      <c r="AF271" s="15"/>
      <c r="AG271" s="15"/>
      <c r="AH271" s="14"/>
      <c r="AI271" s="15"/>
      <c r="AJ271" s="15"/>
      <c r="AK271" s="14"/>
      <c r="AL271" s="14"/>
      <c r="AM271" s="14"/>
      <c r="AN271" s="84"/>
      <c r="AO271" s="15"/>
      <c r="AP271" s="15"/>
      <c r="AQ271" s="14"/>
      <c r="AR271" s="15"/>
      <c r="AS271" s="15"/>
      <c r="AT271" s="14"/>
      <c r="AU271" s="15"/>
      <c r="AV271" s="15"/>
      <c r="AW271" s="14"/>
      <c r="AX271" s="15"/>
      <c r="AY271" s="15"/>
      <c r="AZ271" s="14"/>
      <c r="BA271" s="15"/>
      <c r="BB271" s="15"/>
      <c r="BC271" s="14"/>
      <c r="BD271" s="15"/>
      <c r="BE271" s="15"/>
      <c r="BF271" s="14"/>
      <c r="BG271" s="50">
        <v>140.19999999999999</v>
      </c>
      <c r="BH271" s="15"/>
      <c r="BI271" s="14"/>
      <c r="BJ271" s="50"/>
      <c r="BK271" s="15"/>
      <c r="BL271" s="14"/>
      <c r="BM271" s="15"/>
      <c r="BN271" s="15"/>
      <c r="BO271" s="14"/>
      <c r="BP271" s="50"/>
      <c r="BQ271" s="15"/>
      <c r="BR271" s="14"/>
      <c r="BS271" s="50"/>
      <c r="BT271" s="15"/>
      <c r="BU271" s="14"/>
      <c r="BV271" s="50"/>
      <c r="BW271" s="15"/>
      <c r="BX271" s="14"/>
      <c r="BY271" s="50"/>
      <c r="BZ271" s="15"/>
      <c r="CA271" s="14"/>
      <c r="CB271" s="50"/>
      <c r="CC271" s="15"/>
      <c r="CD271" s="14"/>
      <c r="CE271" s="50"/>
      <c r="CF271" s="15"/>
      <c r="CG271" s="14"/>
      <c r="CH271" s="50"/>
      <c r="CI271" s="15"/>
      <c r="CJ271" s="14"/>
      <c r="CK271" s="50"/>
      <c r="CL271" s="15"/>
      <c r="CM271" s="14"/>
      <c r="CN271" s="50"/>
      <c r="CO271" s="15"/>
      <c r="CP271" s="14"/>
      <c r="CQ271" s="50"/>
      <c r="CR271" s="15"/>
      <c r="CS271" s="14"/>
      <c r="CT271" s="50"/>
      <c r="CU271" s="15"/>
      <c r="CV271" s="14"/>
      <c r="CW271" s="50"/>
      <c r="CX271" s="15"/>
      <c r="CY271" s="14"/>
      <c r="CZ271" s="50"/>
      <c r="DA271" s="15"/>
      <c r="DB271" s="14"/>
      <c r="DC271" s="50"/>
      <c r="DD271" s="15"/>
      <c r="DE271" s="14"/>
      <c r="DF271" s="50"/>
      <c r="DG271" s="15"/>
      <c r="DH271" s="14"/>
      <c r="DI271" s="50"/>
      <c r="DJ271" s="15"/>
      <c r="DK271" s="14"/>
      <c r="DL271" s="50"/>
      <c r="DM271" s="15"/>
      <c r="DN271" s="14"/>
      <c r="DO271" s="50"/>
      <c r="DP271" s="15"/>
      <c r="DQ271" s="14"/>
      <c r="DR271" s="50"/>
      <c r="DS271" s="15"/>
      <c r="DT271" s="14"/>
      <c r="DU271" s="50"/>
      <c r="DV271" s="15"/>
      <c r="DW271" s="14"/>
      <c r="DX271" s="50"/>
      <c r="DY271" s="15"/>
      <c r="DZ271" s="14"/>
    </row>
    <row r="272" spans="1:130" s="12" customFormat="1" ht="15.75" x14ac:dyDescent="0.25">
      <c r="A272" s="60" t="s">
        <v>462</v>
      </c>
      <c r="B272" s="14">
        <f t="shared" si="341"/>
        <v>230</v>
      </c>
      <c r="C272" s="14">
        <f t="shared" si="342"/>
        <v>0</v>
      </c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5"/>
      <c r="AB272" s="183"/>
      <c r="AC272" s="183"/>
      <c r="AD272" s="183"/>
      <c r="AE272" s="183"/>
      <c r="AF272" s="183"/>
      <c r="AG272" s="183"/>
      <c r="AH272" s="183"/>
      <c r="AI272" s="183"/>
      <c r="AJ272" s="183"/>
      <c r="AK272" s="183"/>
      <c r="AL272" s="183"/>
      <c r="AM272" s="183"/>
      <c r="AN272" s="84"/>
      <c r="AO272" s="183"/>
      <c r="AP272" s="183"/>
      <c r="AQ272" s="183"/>
      <c r="AR272" s="183"/>
      <c r="AS272" s="183"/>
      <c r="AT272" s="183"/>
      <c r="AU272" s="183"/>
      <c r="AV272" s="183"/>
      <c r="AW272" s="183"/>
      <c r="AX272" s="183"/>
      <c r="AY272" s="183"/>
      <c r="AZ272" s="183"/>
      <c r="BA272" s="183"/>
      <c r="BB272" s="183"/>
      <c r="BC272" s="183"/>
      <c r="BD272" s="183"/>
      <c r="BE272" s="183"/>
      <c r="BF272" s="183"/>
      <c r="BG272" s="50">
        <v>230</v>
      </c>
      <c r="BH272" s="15"/>
      <c r="BI272" s="183"/>
      <c r="BJ272" s="50"/>
      <c r="BK272" s="15"/>
      <c r="BL272" s="183"/>
      <c r="BM272" s="183"/>
      <c r="BN272" s="183"/>
      <c r="BO272" s="183"/>
      <c r="BP272" s="50"/>
      <c r="BQ272" s="15"/>
      <c r="BR272" s="183"/>
      <c r="BS272" s="50"/>
      <c r="BT272" s="15"/>
      <c r="BU272" s="183"/>
      <c r="BV272" s="50"/>
      <c r="BW272" s="15"/>
      <c r="BX272" s="183"/>
      <c r="BY272" s="50"/>
      <c r="BZ272" s="15"/>
      <c r="CA272" s="183"/>
      <c r="CB272" s="50"/>
      <c r="CC272" s="15"/>
      <c r="CD272" s="183"/>
      <c r="CE272" s="50"/>
      <c r="CF272" s="15"/>
      <c r="CG272" s="14"/>
      <c r="CH272" s="50"/>
      <c r="CI272" s="15"/>
      <c r="CJ272" s="14"/>
      <c r="CK272" s="50"/>
      <c r="CL272" s="15"/>
      <c r="CM272" s="14"/>
      <c r="CN272" s="50"/>
      <c r="CO272" s="15"/>
      <c r="CP272" s="14"/>
      <c r="CQ272" s="50"/>
      <c r="CR272" s="15"/>
      <c r="CS272" s="14"/>
      <c r="CT272" s="50"/>
      <c r="CU272" s="15"/>
      <c r="CV272" s="14"/>
      <c r="CW272" s="50"/>
      <c r="CX272" s="15"/>
      <c r="CY272" s="14"/>
      <c r="CZ272" s="50"/>
      <c r="DA272" s="15"/>
      <c r="DB272" s="14"/>
      <c r="DC272" s="50"/>
      <c r="DD272" s="15"/>
      <c r="DE272" s="14"/>
      <c r="DF272" s="50"/>
      <c r="DG272" s="15"/>
      <c r="DH272" s="14"/>
      <c r="DI272" s="50"/>
      <c r="DJ272" s="15"/>
      <c r="DK272" s="14"/>
      <c r="DL272" s="50"/>
      <c r="DM272" s="15"/>
      <c r="DN272" s="14"/>
      <c r="DO272" s="50"/>
      <c r="DP272" s="15"/>
      <c r="DQ272" s="14"/>
      <c r="DR272" s="50"/>
      <c r="DS272" s="15"/>
      <c r="DT272" s="14"/>
      <c r="DU272" s="50"/>
      <c r="DV272" s="15"/>
      <c r="DW272" s="14"/>
      <c r="DX272" s="50"/>
      <c r="DY272" s="15"/>
      <c r="DZ272" s="14"/>
    </row>
    <row r="273" spans="1:130" s="12" customFormat="1" ht="15.75" x14ac:dyDescent="0.25">
      <c r="A273" s="60" t="s">
        <v>707</v>
      </c>
      <c r="B273" s="14">
        <f t="shared" si="341"/>
        <v>95.3</v>
      </c>
      <c r="C273" s="14">
        <f t="shared" si="342"/>
        <v>0</v>
      </c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5"/>
      <c r="AB273" s="183"/>
      <c r="AC273" s="183"/>
      <c r="AD273" s="183"/>
      <c r="AE273" s="183"/>
      <c r="AF273" s="183"/>
      <c r="AG273" s="183"/>
      <c r="AH273" s="183"/>
      <c r="AI273" s="183"/>
      <c r="AJ273" s="183"/>
      <c r="AK273" s="183"/>
      <c r="AL273" s="183"/>
      <c r="AM273" s="183"/>
      <c r="AN273" s="84"/>
      <c r="AO273" s="183"/>
      <c r="AP273" s="183"/>
      <c r="AQ273" s="183"/>
      <c r="AR273" s="183"/>
      <c r="AS273" s="183"/>
      <c r="AT273" s="183"/>
      <c r="AU273" s="183"/>
      <c r="AV273" s="183"/>
      <c r="AW273" s="183"/>
      <c r="AX273" s="183"/>
      <c r="AY273" s="183"/>
      <c r="AZ273" s="183"/>
      <c r="BA273" s="183"/>
      <c r="BB273" s="183"/>
      <c r="BC273" s="183"/>
      <c r="BD273" s="183"/>
      <c r="BE273" s="183"/>
      <c r="BF273" s="183"/>
      <c r="BG273" s="50">
        <v>95.3</v>
      </c>
      <c r="BH273" s="15"/>
      <c r="BI273" s="183"/>
      <c r="BJ273" s="50"/>
      <c r="BK273" s="15"/>
      <c r="BL273" s="183"/>
      <c r="BM273" s="183"/>
      <c r="BN273" s="183"/>
      <c r="BO273" s="183"/>
      <c r="BP273" s="50"/>
      <c r="BQ273" s="15"/>
      <c r="BR273" s="183"/>
      <c r="BS273" s="50"/>
      <c r="BT273" s="15"/>
      <c r="BU273" s="183"/>
      <c r="BV273" s="50"/>
      <c r="BW273" s="15"/>
      <c r="BX273" s="183"/>
      <c r="BY273" s="50"/>
      <c r="BZ273" s="15"/>
      <c r="CA273" s="183"/>
      <c r="CB273" s="50"/>
      <c r="CC273" s="15"/>
      <c r="CD273" s="183"/>
      <c r="CE273" s="50"/>
      <c r="CF273" s="15"/>
      <c r="CG273" s="14"/>
      <c r="CH273" s="50"/>
      <c r="CI273" s="15"/>
      <c r="CJ273" s="14"/>
      <c r="CK273" s="50"/>
      <c r="CL273" s="15"/>
      <c r="CM273" s="14"/>
      <c r="CN273" s="50"/>
      <c r="CO273" s="15"/>
      <c r="CP273" s="14"/>
      <c r="CQ273" s="50"/>
      <c r="CR273" s="15"/>
      <c r="CS273" s="14"/>
      <c r="CT273" s="50"/>
      <c r="CU273" s="15"/>
      <c r="CV273" s="14"/>
      <c r="CW273" s="50"/>
      <c r="CX273" s="15"/>
      <c r="CY273" s="14"/>
      <c r="CZ273" s="50"/>
      <c r="DA273" s="15"/>
      <c r="DB273" s="14"/>
      <c r="DC273" s="50"/>
      <c r="DD273" s="15"/>
      <c r="DE273" s="14"/>
      <c r="DF273" s="50"/>
      <c r="DG273" s="15"/>
      <c r="DH273" s="14"/>
      <c r="DI273" s="50"/>
      <c r="DJ273" s="15"/>
      <c r="DK273" s="14"/>
      <c r="DL273" s="50"/>
      <c r="DM273" s="15"/>
      <c r="DN273" s="14"/>
      <c r="DO273" s="50"/>
      <c r="DP273" s="15"/>
      <c r="DQ273" s="14"/>
      <c r="DR273" s="50"/>
      <c r="DS273" s="15"/>
      <c r="DT273" s="14"/>
      <c r="DU273" s="50"/>
      <c r="DV273" s="15"/>
      <c r="DW273" s="14"/>
      <c r="DX273" s="50"/>
      <c r="DY273" s="15"/>
      <c r="DZ273" s="14"/>
    </row>
    <row r="274" spans="1:130" s="12" customFormat="1" ht="15.75" x14ac:dyDescent="0.25">
      <c r="A274" s="60" t="s">
        <v>629</v>
      </c>
      <c r="B274" s="14">
        <f t="shared" si="341"/>
        <v>265.3</v>
      </c>
      <c r="C274" s="14">
        <f t="shared" si="342"/>
        <v>0</v>
      </c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5"/>
      <c r="AB274" s="183"/>
      <c r="AC274" s="183"/>
      <c r="AD274" s="183"/>
      <c r="AE274" s="183"/>
      <c r="AF274" s="183"/>
      <c r="AG274" s="183"/>
      <c r="AH274" s="183"/>
      <c r="AI274" s="183"/>
      <c r="AJ274" s="183"/>
      <c r="AK274" s="183"/>
      <c r="AL274" s="183"/>
      <c r="AM274" s="183"/>
      <c r="AN274" s="84"/>
      <c r="AO274" s="183"/>
      <c r="AP274" s="183"/>
      <c r="AQ274" s="183"/>
      <c r="AR274" s="183"/>
      <c r="AS274" s="183"/>
      <c r="AT274" s="183"/>
      <c r="AU274" s="183"/>
      <c r="AV274" s="183"/>
      <c r="AW274" s="183"/>
      <c r="AX274" s="183"/>
      <c r="AY274" s="183"/>
      <c r="AZ274" s="183"/>
      <c r="BA274" s="183"/>
      <c r="BB274" s="183"/>
      <c r="BC274" s="183"/>
      <c r="BD274" s="183"/>
      <c r="BE274" s="183"/>
      <c r="BF274" s="183"/>
      <c r="BG274" s="50">
        <v>265.3</v>
      </c>
      <c r="BH274" s="15"/>
      <c r="BI274" s="183"/>
      <c r="BJ274" s="50"/>
      <c r="BK274" s="15"/>
      <c r="BL274" s="183"/>
      <c r="BM274" s="183"/>
      <c r="BN274" s="183"/>
      <c r="BO274" s="183"/>
      <c r="BP274" s="50"/>
      <c r="BQ274" s="15"/>
      <c r="BR274" s="183"/>
      <c r="BS274" s="50"/>
      <c r="BT274" s="15"/>
      <c r="BU274" s="183"/>
      <c r="BV274" s="50"/>
      <c r="BW274" s="15"/>
      <c r="BX274" s="183"/>
      <c r="BY274" s="50"/>
      <c r="BZ274" s="15"/>
      <c r="CA274" s="183"/>
      <c r="CB274" s="50"/>
      <c r="CC274" s="15"/>
      <c r="CD274" s="183"/>
      <c r="CE274" s="50"/>
      <c r="CF274" s="15"/>
      <c r="CG274" s="14"/>
      <c r="CH274" s="50"/>
      <c r="CI274" s="15"/>
      <c r="CJ274" s="14"/>
      <c r="CK274" s="50"/>
      <c r="CL274" s="15"/>
      <c r="CM274" s="14"/>
      <c r="CN274" s="50"/>
      <c r="CO274" s="15"/>
      <c r="CP274" s="14"/>
      <c r="CQ274" s="50"/>
      <c r="CR274" s="15"/>
      <c r="CS274" s="14"/>
      <c r="CT274" s="50"/>
      <c r="CU274" s="15"/>
      <c r="CV274" s="14"/>
      <c r="CW274" s="50"/>
      <c r="CX274" s="15"/>
      <c r="CY274" s="14"/>
      <c r="CZ274" s="50"/>
      <c r="DA274" s="15"/>
      <c r="DB274" s="14"/>
      <c r="DC274" s="50"/>
      <c r="DD274" s="15"/>
      <c r="DE274" s="14"/>
      <c r="DF274" s="50"/>
      <c r="DG274" s="15"/>
      <c r="DH274" s="14"/>
      <c r="DI274" s="50"/>
      <c r="DJ274" s="15"/>
      <c r="DK274" s="14"/>
      <c r="DL274" s="50"/>
      <c r="DM274" s="15"/>
      <c r="DN274" s="14"/>
      <c r="DO274" s="50"/>
      <c r="DP274" s="15"/>
      <c r="DQ274" s="14"/>
      <c r="DR274" s="50"/>
      <c r="DS274" s="15"/>
      <c r="DT274" s="14"/>
      <c r="DU274" s="50"/>
      <c r="DV274" s="15"/>
      <c r="DW274" s="14"/>
      <c r="DX274" s="50"/>
      <c r="DY274" s="15"/>
      <c r="DZ274" s="14"/>
    </row>
    <row r="275" spans="1:130" s="12" customFormat="1" ht="15.75" x14ac:dyDescent="0.25">
      <c r="A275" s="60" t="s">
        <v>346</v>
      </c>
      <c r="B275" s="14">
        <f t="shared" si="341"/>
        <v>95.3</v>
      </c>
      <c r="C275" s="14">
        <f t="shared" si="342"/>
        <v>0</v>
      </c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  <c r="AA275" s="15"/>
      <c r="AB275" s="183"/>
      <c r="AC275" s="183"/>
      <c r="AD275" s="183"/>
      <c r="AE275" s="183"/>
      <c r="AF275" s="183"/>
      <c r="AG275" s="183"/>
      <c r="AH275" s="183"/>
      <c r="AI275" s="183"/>
      <c r="AJ275" s="183"/>
      <c r="AK275" s="183"/>
      <c r="AL275" s="183"/>
      <c r="AM275" s="183"/>
      <c r="AN275" s="84"/>
      <c r="AO275" s="183"/>
      <c r="AP275" s="183"/>
      <c r="AQ275" s="183"/>
      <c r="AR275" s="183"/>
      <c r="AS275" s="183"/>
      <c r="AT275" s="183"/>
      <c r="AU275" s="183"/>
      <c r="AV275" s="183"/>
      <c r="AW275" s="183"/>
      <c r="AX275" s="183"/>
      <c r="AY275" s="183"/>
      <c r="AZ275" s="183"/>
      <c r="BA275" s="183"/>
      <c r="BB275" s="183"/>
      <c r="BC275" s="183"/>
      <c r="BD275" s="183"/>
      <c r="BE275" s="183"/>
      <c r="BF275" s="183"/>
      <c r="BG275" s="50">
        <v>95.3</v>
      </c>
      <c r="BH275" s="15"/>
      <c r="BI275" s="183"/>
      <c r="BJ275" s="50"/>
      <c r="BK275" s="15"/>
      <c r="BL275" s="183"/>
      <c r="BM275" s="183"/>
      <c r="BN275" s="183"/>
      <c r="BO275" s="183"/>
      <c r="BP275" s="50"/>
      <c r="BQ275" s="15"/>
      <c r="BR275" s="183"/>
      <c r="BS275" s="50"/>
      <c r="BT275" s="15"/>
      <c r="BU275" s="183"/>
      <c r="BV275" s="50"/>
      <c r="BW275" s="15"/>
      <c r="BX275" s="183"/>
      <c r="BY275" s="50"/>
      <c r="BZ275" s="15"/>
      <c r="CA275" s="183"/>
      <c r="CB275" s="50"/>
      <c r="CC275" s="15"/>
      <c r="CD275" s="183"/>
      <c r="CE275" s="50"/>
      <c r="CF275" s="15"/>
      <c r="CG275" s="14"/>
      <c r="CH275" s="50"/>
      <c r="CI275" s="15"/>
      <c r="CJ275" s="14"/>
      <c r="CK275" s="50"/>
      <c r="CL275" s="15"/>
      <c r="CM275" s="14"/>
      <c r="CN275" s="50"/>
      <c r="CO275" s="15"/>
      <c r="CP275" s="14"/>
      <c r="CQ275" s="50"/>
      <c r="CR275" s="15"/>
      <c r="CS275" s="14"/>
      <c r="CT275" s="50"/>
      <c r="CU275" s="15"/>
      <c r="CV275" s="14"/>
      <c r="CW275" s="50"/>
      <c r="CX275" s="15"/>
      <c r="CY275" s="14"/>
      <c r="CZ275" s="50"/>
      <c r="DA275" s="15"/>
      <c r="DB275" s="14"/>
      <c r="DC275" s="50"/>
      <c r="DD275" s="15"/>
      <c r="DE275" s="14"/>
      <c r="DF275" s="50"/>
      <c r="DG275" s="15"/>
      <c r="DH275" s="14"/>
      <c r="DI275" s="50"/>
      <c r="DJ275" s="15"/>
      <c r="DK275" s="14"/>
      <c r="DL275" s="50"/>
      <c r="DM275" s="15"/>
      <c r="DN275" s="14"/>
      <c r="DO275" s="50"/>
      <c r="DP275" s="15"/>
      <c r="DQ275" s="14"/>
      <c r="DR275" s="50"/>
      <c r="DS275" s="15"/>
      <c r="DT275" s="14"/>
      <c r="DU275" s="50"/>
      <c r="DV275" s="15"/>
      <c r="DW275" s="14"/>
      <c r="DX275" s="50"/>
      <c r="DY275" s="15"/>
      <c r="DZ275" s="14"/>
    </row>
    <row r="276" spans="1:130" s="28" customFormat="1" ht="31.5" x14ac:dyDescent="0.25">
      <c r="A276" s="152" t="s">
        <v>451</v>
      </c>
      <c r="B276" s="82">
        <f t="shared" si="341"/>
        <v>12838</v>
      </c>
      <c r="C276" s="82">
        <f t="shared" si="342"/>
        <v>9312.7799999999988</v>
      </c>
      <c r="D276" s="84">
        <f t="shared" ref="D276" si="343">C276/B276*100</f>
        <v>72.540738432777687</v>
      </c>
      <c r="E276" s="84">
        <f>E277+E278+E280+E281+E286</f>
        <v>0</v>
      </c>
      <c r="F276" s="84">
        <f t="shared" ref="F276:AY276" si="344">F277+F278+F280+F281+F286</f>
        <v>0</v>
      </c>
      <c r="G276" s="84">
        <f t="shared" si="344"/>
        <v>0</v>
      </c>
      <c r="H276" s="84">
        <f t="shared" si="344"/>
        <v>0</v>
      </c>
      <c r="I276" s="84">
        <f t="shared" si="344"/>
        <v>0</v>
      </c>
      <c r="J276" s="84">
        <f t="shared" si="344"/>
        <v>0</v>
      </c>
      <c r="K276" s="84">
        <f t="shared" si="344"/>
        <v>0</v>
      </c>
      <c r="L276" s="84">
        <f t="shared" si="344"/>
        <v>0</v>
      </c>
      <c r="M276" s="84"/>
      <c r="N276" s="84">
        <f t="shared" si="344"/>
        <v>0</v>
      </c>
      <c r="O276" s="84">
        <f t="shared" si="344"/>
        <v>0</v>
      </c>
      <c r="P276" s="84">
        <f t="shared" si="344"/>
        <v>0</v>
      </c>
      <c r="Q276" s="84">
        <f t="shared" si="344"/>
        <v>0</v>
      </c>
      <c r="R276" s="84">
        <f t="shared" si="344"/>
        <v>0</v>
      </c>
      <c r="S276" s="84">
        <f t="shared" si="344"/>
        <v>0</v>
      </c>
      <c r="T276" s="84">
        <f t="shared" si="344"/>
        <v>0</v>
      </c>
      <c r="U276" s="84">
        <f t="shared" si="344"/>
        <v>0</v>
      </c>
      <c r="V276" s="84">
        <f t="shared" si="344"/>
        <v>0</v>
      </c>
      <c r="W276" s="84">
        <f t="shared" si="344"/>
        <v>0</v>
      </c>
      <c r="X276" s="84">
        <f t="shared" si="344"/>
        <v>0</v>
      </c>
      <c r="Y276" s="84"/>
      <c r="Z276" s="84">
        <f t="shared" si="344"/>
        <v>576.9</v>
      </c>
      <c r="AA276" s="84">
        <f t="shared" si="344"/>
        <v>264.77999999999997</v>
      </c>
      <c r="AB276" s="84">
        <f t="shared" si="344"/>
        <v>45.897035881435258</v>
      </c>
      <c r="AC276" s="84">
        <f t="shared" si="344"/>
        <v>0</v>
      </c>
      <c r="AD276" s="84">
        <f t="shared" si="344"/>
        <v>0</v>
      </c>
      <c r="AE276" s="82"/>
      <c r="AF276" s="84">
        <f t="shared" si="344"/>
        <v>0</v>
      </c>
      <c r="AG276" s="84">
        <f t="shared" si="344"/>
        <v>0</v>
      </c>
      <c r="AH276" s="84">
        <f t="shared" si="344"/>
        <v>0</v>
      </c>
      <c r="AI276" s="84">
        <f>SUM(AI277:AI286)</f>
        <v>2059</v>
      </c>
      <c r="AJ276" s="84">
        <f t="shared" ref="AJ276:AM276" si="345">SUM(AJ277:AJ286)</f>
        <v>2059</v>
      </c>
      <c r="AK276" s="84">
        <f>AJ276/AI276*100</f>
        <v>100</v>
      </c>
      <c r="AL276" s="84">
        <f t="shared" si="345"/>
        <v>5739</v>
      </c>
      <c r="AM276" s="84">
        <f t="shared" si="345"/>
        <v>5739</v>
      </c>
      <c r="AN276" s="84">
        <f t="shared" si="329"/>
        <v>100</v>
      </c>
      <c r="AO276" s="84">
        <f t="shared" si="344"/>
        <v>1200</v>
      </c>
      <c r="AP276" s="84">
        <f t="shared" si="344"/>
        <v>1200</v>
      </c>
      <c r="AQ276" s="84">
        <f>AP276/AO276*100</f>
        <v>100</v>
      </c>
      <c r="AR276" s="84">
        <f t="shared" si="344"/>
        <v>0</v>
      </c>
      <c r="AS276" s="84">
        <f t="shared" si="344"/>
        <v>0</v>
      </c>
      <c r="AT276" s="84">
        <f t="shared" si="344"/>
        <v>0</v>
      </c>
      <c r="AU276" s="84">
        <f t="shared" si="344"/>
        <v>0</v>
      </c>
      <c r="AV276" s="84">
        <f t="shared" si="344"/>
        <v>0</v>
      </c>
      <c r="AW276" s="84">
        <f t="shared" si="344"/>
        <v>0</v>
      </c>
      <c r="AX276" s="84">
        <f t="shared" si="344"/>
        <v>0</v>
      </c>
      <c r="AY276" s="84">
        <f t="shared" si="344"/>
        <v>0</v>
      </c>
      <c r="AZ276" s="84">
        <f t="shared" ref="AZ276:BI276" si="346">AZ277+AZ278+AZ280+AZ281+AZ286</f>
        <v>0</v>
      </c>
      <c r="BA276" s="84">
        <f t="shared" si="346"/>
        <v>0</v>
      </c>
      <c r="BB276" s="84">
        <f t="shared" si="346"/>
        <v>0</v>
      </c>
      <c r="BC276" s="84">
        <f t="shared" si="346"/>
        <v>0</v>
      </c>
      <c r="BD276" s="84">
        <f t="shared" si="346"/>
        <v>0</v>
      </c>
      <c r="BE276" s="84">
        <f t="shared" si="346"/>
        <v>0</v>
      </c>
      <c r="BF276" s="84">
        <f t="shared" si="346"/>
        <v>0</v>
      </c>
      <c r="BG276" s="84">
        <f>SUM(BG277:BG286)</f>
        <v>3213.1000000000004</v>
      </c>
      <c r="BH276" s="84">
        <f>SUM(BH277:BH286)</f>
        <v>0</v>
      </c>
      <c r="BI276" s="84">
        <f t="shared" si="346"/>
        <v>0</v>
      </c>
      <c r="BJ276" s="84"/>
      <c r="BK276" s="84">
        <f>SUM(BK277:BK286)</f>
        <v>0</v>
      </c>
      <c r="BL276" s="84"/>
      <c r="BM276" s="84">
        <f t="shared" ref="BM276:BO276" si="347">BM277+BM278+BM280+BM281+BM286</f>
        <v>0</v>
      </c>
      <c r="BN276" s="84">
        <f t="shared" si="347"/>
        <v>0</v>
      </c>
      <c r="BO276" s="84">
        <f t="shared" si="347"/>
        <v>0</v>
      </c>
      <c r="BP276" s="84">
        <f>SUM(BP277:BP286)</f>
        <v>0</v>
      </c>
      <c r="BQ276" s="84">
        <f>SUM(BQ277:BQ286)</f>
        <v>0</v>
      </c>
      <c r="BR276" s="84"/>
      <c r="BS276" s="84">
        <f>SUM(BS277:BS286)</f>
        <v>0</v>
      </c>
      <c r="BT276" s="84">
        <f>SUM(BT277:BT286)</f>
        <v>0</v>
      </c>
      <c r="BU276" s="84"/>
      <c r="BV276" s="84">
        <f>SUM(BV277:BV286)</f>
        <v>0</v>
      </c>
      <c r="BW276" s="84">
        <f>SUM(BW277:BW286)</f>
        <v>0</v>
      </c>
      <c r="BX276" s="84"/>
      <c r="BY276" s="84">
        <f>SUM(BY277:BY286)</f>
        <v>0</v>
      </c>
      <c r="BZ276" s="84">
        <f>SUM(BZ277:BZ286)</f>
        <v>0</v>
      </c>
      <c r="CA276" s="84"/>
      <c r="CB276" s="84">
        <f>SUM(CB277:CB286)</f>
        <v>0</v>
      </c>
      <c r="CC276" s="84">
        <f>SUM(CC277:CC286)</f>
        <v>0</v>
      </c>
      <c r="CD276" s="84"/>
      <c r="CE276" s="84">
        <f>SUM(CE277:CE286)</f>
        <v>50</v>
      </c>
      <c r="CF276" s="84">
        <f>SUM(CF277:CF286)</f>
        <v>50</v>
      </c>
      <c r="CG276" s="82">
        <f t="shared" ref="CG276:CG332" si="348">CF276/CE276*100</f>
        <v>100</v>
      </c>
      <c r="CH276" s="84">
        <f>SUM(CH277:CH286)</f>
        <v>0</v>
      </c>
      <c r="CI276" s="84">
        <f>SUM(CI277:CI286)</f>
        <v>0</v>
      </c>
      <c r="CJ276" s="82"/>
      <c r="CK276" s="84">
        <f>SUM(CK277:CK286)</f>
        <v>0</v>
      </c>
      <c r="CL276" s="84">
        <f>SUM(CL277:CL286)</f>
        <v>0</v>
      </c>
      <c r="CM276" s="82"/>
      <c r="CN276" s="84">
        <f>SUM(CN277:CN286)</f>
        <v>0</v>
      </c>
      <c r="CO276" s="84">
        <f>SUM(CO277:CO286)</f>
        <v>0</v>
      </c>
      <c r="CP276" s="82"/>
      <c r="CQ276" s="84">
        <f>SUM(CQ277:CQ286)</f>
        <v>0</v>
      </c>
      <c r="CR276" s="84">
        <f>SUM(CR277:CR286)</f>
        <v>0</v>
      </c>
      <c r="CS276" s="82"/>
      <c r="CT276" s="84">
        <f>SUM(CT277:CT286)</f>
        <v>0</v>
      </c>
      <c r="CU276" s="84">
        <f>SUM(CU277:CU286)</f>
        <v>0</v>
      </c>
      <c r="CV276" s="82"/>
      <c r="CW276" s="84">
        <f>SUM(CW277:CW286)</f>
        <v>0</v>
      </c>
      <c r="CX276" s="84">
        <f>SUM(CX277:CX286)</f>
        <v>0</v>
      </c>
      <c r="CY276" s="82"/>
      <c r="CZ276" s="84">
        <f>SUM(CZ277:CZ286)</f>
        <v>0</v>
      </c>
      <c r="DA276" s="84">
        <f>SUM(DA277:DA286)</f>
        <v>0</v>
      </c>
      <c r="DB276" s="82"/>
      <c r="DC276" s="84">
        <f>SUM(DC277:DC286)</f>
        <v>0</v>
      </c>
      <c r="DD276" s="84">
        <f>SUM(DD277:DD286)</f>
        <v>0</v>
      </c>
      <c r="DE276" s="82"/>
      <c r="DF276" s="84">
        <f>SUM(DF277:DF286)</f>
        <v>0</v>
      </c>
      <c r="DG276" s="84">
        <f>SUM(DG277:DG286)</f>
        <v>0</v>
      </c>
      <c r="DH276" s="82"/>
      <c r="DI276" s="84">
        <f>SUM(DI277:DI286)</f>
        <v>0</v>
      </c>
      <c r="DJ276" s="84">
        <f>SUM(DJ277:DJ286)</f>
        <v>0</v>
      </c>
      <c r="DK276" s="82"/>
      <c r="DL276" s="84">
        <f>SUM(DL277:DL286)</f>
        <v>0</v>
      </c>
      <c r="DM276" s="84">
        <f>SUM(DM277:DM286)</f>
        <v>0</v>
      </c>
      <c r="DN276" s="82"/>
      <c r="DO276" s="84">
        <f>SUM(DO277:DO286)</f>
        <v>0</v>
      </c>
      <c r="DP276" s="84">
        <f>SUM(DP277:DP286)</f>
        <v>0</v>
      </c>
      <c r="DQ276" s="82"/>
      <c r="DR276" s="84">
        <f>SUM(DR277:DR286)</f>
        <v>0</v>
      </c>
      <c r="DS276" s="84">
        <f>SUM(DS277:DS286)</f>
        <v>0</v>
      </c>
      <c r="DT276" s="82"/>
      <c r="DU276" s="84">
        <f>SUM(DU277:DU286)</f>
        <v>0</v>
      </c>
      <c r="DV276" s="84">
        <f>SUM(DV277:DV286)</f>
        <v>0</v>
      </c>
      <c r="DW276" s="82"/>
      <c r="DX276" s="84">
        <f>SUM(DX277:DX286)</f>
        <v>0</v>
      </c>
      <c r="DY276" s="84">
        <f>SUM(DY277:DY286)</f>
        <v>0</v>
      </c>
      <c r="DZ276" s="82"/>
    </row>
    <row r="277" spans="1:130" s="12" customFormat="1" ht="31.5" x14ac:dyDescent="0.25">
      <c r="A277" s="60" t="s">
        <v>393</v>
      </c>
      <c r="B277" s="14">
        <f t="shared" si="341"/>
        <v>12098.2</v>
      </c>
      <c r="C277" s="14">
        <f t="shared" si="342"/>
        <v>9312.7799999999988</v>
      </c>
      <c r="D277" s="15">
        <f t="shared" si="82"/>
        <v>76.976575027690046</v>
      </c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4"/>
      <c r="W277" s="15"/>
      <c r="X277" s="15"/>
      <c r="Y277" s="15"/>
      <c r="Z277" s="15">
        <v>576.9</v>
      </c>
      <c r="AA277" s="15">
        <v>264.77999999999997</v>
      </c>
      <c r="AB277" s="14">
        <f t="shared" si="104"/>
        <v>45.897035881435258</v>
      </c>
      <c r="AC277" s="15"/>
      <c r="AD277" s="15"/>
      <c r="AE277" s="14"/>
      <c r="AF277" s="15"/>
      <c r="AG277" s="15"/>
      <c r="AH277" s="14"/>
      <c r="AI277" s="15">
        <v>2059</v>
      </c>
      <c r="AJ277" s="15">
        <v>2059</v>
      </c>
      <c r="AK277" s="15">
        <f t="shared" ref="AK277:AK298" si="349">AJ277/AI277*100</f>
        <v>100</v>
      </c>
      <c r="AL277" s="14">
        <v>5739</v>
      </c>
      <c r="AM277" s="14">
        <v>5739</v>
      </c>
      <c r="AN277" s="15">
        <f t="shared" si="329"/>
        <v>100</v>
      </c>
      <c r="AO277" s="15">
        <v>1200</v>
      </c>
      <c r="AP277" s="15">
        <v>1200</v>
      </c>
      <c r="AQ277" s="15">
        <f>AP277/AO277*100</f>
        <v>100</v>
      </c>
      <c r="AR277" s="15"/>
      <c r="AS277" s="15"/>
      <c r="AT277" s="14"/>
      <c r="AU277" s="15"/>
      <c r="AV277" s="15"/>
      <c r="AW277" s="14"/>
      <c r="AX277" s="15"/>
      <c r="AY277" s="15"/>
      <c r="AZ277" s="14"/>
      <c r="BA277" s="15"/>
      <c r="BB277" s="15"/>
      <c r="BC277" s="14"/>
      <c r="BD277" s="15"/>
      <c r="BE277" s="15"/>
      <c r="BF277" s="14"/>
      <c r="BG277" s="50">
        <v>2473.3000000000002</v>
      </c>
      <c r="BH277" s="15"/>
      <c r="BI277" s="14">
        <f t="shared" ref="BI277" si="350">BH277/BG277*100</f>
        <v>0</v>
      </c>
      <c r="BJ277" s="50"/>
      <c r="BK277" s="15"/>
      <c r="BL277" s="14"/>
      <c r="BM277" s="15"/>
      <c r="BN277" s="15"/>
      <c r="BO277" s="14"/>
      <c r="BP277" s="50"/>
      <c r="BQ277" s="15"/>
      <c r="BR277" s="14"/>
      <c r="BS277" s="50"/>
      <c r="BT277" s="15"/>
      <c r="BU277" s="14"/>
      <c r="BV277" s="50"/>
      <c r="BW277" s="15"/>
      <c r="BX277" s="14"/>
      <c r="BY277" s="50"/>
      <c r="BZ277" s="15"/>
      <c r="CA277" s="14"/>
      <c r="CB277" s="50"/>
      <c r="CC277" s="15"/>
      <c r="CD277" s="14"/>
      <c r="CE277" s="14">
        <v>50</v>
      </c>
      <c r="CF277" s="14">
        <v>50</v>
      </c>
      <c r="CG277" s="14">
        <f t="shared" si="348"/>
        <v>100</v>
      </c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</row>
    <row r="278" spans="1:130" s="12" customFormat="1" ht="15.75" x14ac:dyDescent="0.25">
      <c r="A278" s="60" t="s">
        <v>447</v>
      </c>
      <c r="B278" s="14">
        <f t="shared" si="341"/>
        <v>0</v>
      </c>
      <c r="C278" s="14">
        <f t="shared" si="342"/>
        <v>0</v>
      </c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183"/>
      <c r="O278" s="183"/>
      <c r="P278" s="183"/>
      <c r="Q278" s="183"/>
      <c r="R278" s="183"/>
      <c r="S278" s="183"/>
      <c r="T278" s="183"/>
      <c r="U278" s="183"/>
      <c r="V278" s="183"/>
      <c r="W278" s="15"/>
      <c r="X278" s="15"/>
      <c r="Y278" s="15"/>
      <c r="Z278" s="15"/>
      <c r="AA278" s="15"/>
      <c r="AB278" s="183"/>
      <c r="AC278" s="15"/>
      <c r="AD278" s="15"/>
      <c r="AE278" s="15"/>
      <c r="AF278" s="15"/>
      <c r="AG278" s="15"/>
      <c r="AH278" s="183"/>
      <c r="AI278" s="15"/>
      <c r="AJ278" s="15"/>
      <c r="AK278" s="15"/>
      <c r="AL278" s="183"/>
      <c r="AM278" s="183"/>
      <c r="AN278" s="183"/>
      <c r="AO278" s="15"/>
      <c r="AP278" s="15"/>
      <c r="AQ278" s="183"/>
      <c r="AR278" s="15"/>
      <c r="AS278" s="15"/>
      <c r="AT278" s="183"/>
      <c r="AU278" s="15"/>
      <c r="AV278" s="15"/>
      <c r="AW278" s="183"/>
      <c r="AX278" s="15"/>
      <c r="AY278" s="15"/>
      <c r="AZ278" s="183"/>
      <c r="BA278" s="15"/>
      <c r="BB278" s="15"/>
      <c r="BC278" s="183"/>
      <c r="BD278" s="15"/>
      <c r="BE278" s="15"/>
      <c r="BF278" s="183"/>
      <c r="BG278" s="50"/>
      <c r="BH278" s="15"/>
      <c r="BI278" s="183"/>
      <c r="BJ278" s="50"/>
      <c r="BK278" s="15"/>
      <c r="BL278" s="183"/>
      <c r="BM278" s="15"/>
      <c r="BN278" s="15"/>
      <c r="BO278" s="183"/>
      <c r="BP278" s="50"/>
      <c r="BQ278" s="15"/>
      <c r="BR278" s="183"/>
      <c r="BS278" s="50"/>
      <c r="BT278" s="15"/>
      <c r="BU278" s="183"/>
      <c r="BV278" s="50"/>
      <c r="BW278" s="15"/>
      <c r="BX278" s="183"/>
      <c r="BY278" s="50"/>
      <c r="BZ278" s="15"/>
      <c r="CA278" s="183"/>
      <c r="CB278" s="50"/>
      <c r="CC278" s="15"/>
      <c r="CD278" s="183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</row>
    <row r="279" spans="1:130" s="12" customFormat="1" ht="15.75" x14ac:dyDescent="0.25">
      <c r="A279" s="60" t="s">
        <v>633</v>
      </c>
      <c r="B279" s="14">
        <f t="shared" si="341"/>
        <v>46.5</v>
      </c>
      <c r="C279" s="14">
        <f t="shared" si="342"/>
        <v>0</v>
      </c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183"/>
      <c r="O279" s="183"/>
      <c r="P279" s="183"/>
      <c r="Q279" s="183"/>
      <c r="R279" s="183"/>
      <c r="S279" s="183"/>
      <c r="T279" s="183"/>
      <c r="U279" s="183"/>
      <c r="V279" s="183"/>
      <c r="W279" s="15"/>
      <c r="X279" s="15"/>
      <c r="Y279" s="15"/>
      <c r="Z279" s="15"/>
      <c r="AA279" s="15"/>
      <c r="AB279" s="183"/>
      <c r="AC279" s="15"/>
      <c r="AD279" s="15"/>
      <c r="AE279" s="15"/>
      <c r="AF279" s="15"/>
      <c r="AG279" s="15"/>
      <c r="AH279" s="183"/>
      <c r="AI279" s="15"/>
      <c r="AJ279" s="15"/>
      <c r="AK279" s="15"/>
      <c r="AL279" s="183"/>
      <c r="AM279" s="183"/>
      <c r="AN279" s="183"/>
      <c r="AO279" s="15"/>
      <c r="AP279" s="15"/>
      <c r="AQ279" s="183"/>
      <c r="AR279" s="15"/>
      <c r="AS279" s="15"/>
      <c r="AT279" s="183"/>
      <c r="AU279" s="15"/>
      <c r="AV279" s="15"/>
      <c r="AW279" s="183"/>
      <c r="AX279" s="15"/>
      <c r="AY279" s="15"/>
      <c r="AZ279" s="183"/>
      <c r="BA279" s="15"/>
      <c r="BB279" s="15"/>
      <c r="BC279" s="183"/>
      <c r="BD279" s="15"/>
      <c r="BE279" s="15"/>
      <c r="BF279" s="183"/>
      <c r="BG279" s="50">
        <v>46.5</v>
      </c>
      <c r="BH279" s="15"/>
      <c r="BI279" s="183"/>
      <c r="BJ279" s="50"/>
      <c r="BK279" s="15"/>
      <c r="BL279" s="183"/>
      <c r="BM279" s="15"/>
      <c r="BN279" s="15"/>
      <c r="BO279" s="183"/>
      <c r="BP279" s="50"/>
      <c r="BQ279" s="15"/>
      <c r="BR279" s="183"/>
      <c r="BS279" s="50"/>
      <c r="BT279" s="15"/>
      <c r="BU279" s="183"/>
      <c r="BV279" s="50"/>
      <c r="BW279" s="15"/>
      <c r="BX279" s="183"/>
      <c r="BY279" s="50"/>
      <c r="BZ279" s="15"/>
      <c r="CA279" s="183"/>
      <c r="CB279" s="50"/>
      <c r="CC279" s="15"/>
      <c r="CD279" s="183"/>
      <c r="CE279" s="50"/>
      <c r="CF279" s="15"/>
      <c r="CG279" s="14"/>
      <c r="CH279" s="50"/>
      <c r="CI279" s="15"/>
      <c r="CJ279" s="14"/>
      <c r="CK279" s="50"/>
      <c r="CL279" s="15"/>
      <c r="CM279" s="14"/>
      <c r="CN279" s="50"/>
      <c r="CO279" s="15"/>
      <c r="CP279" s="14"/>
      <c r="CQ279" s="50"/>
      <c r="CR279" s="15"/>
      <c r="CS279" s="14"/>
      <c r="CT279" s="50"/>
      <c r="CU279" s="15"/>
      <c r="CV279" s="14"/>
      <c r="CW279" s="50"/>
      <c r="CX279" s="15"/>
      <c r="CY279" s="14"/>
      <c r="CZ279" s="50"/>
      <c r="DA279" s="15"/>
      <c r="DB279" s="14"/>
      <c r="DC279" s="50"/>
      <c r="DD279" s="15"/>
      <c r="DE279" s="14"/>
      <c r="DF279" s="50"/>
      <c r="DG279" s="15"/>
      <c r="DH279" s="14"/>
      <c r="DI279" s="50"/>
      <c r="DJ279" s="15"/>
      <c r="DK279" s="14"/>
      <c r="DL279" s="50"/>
      <c r="DM279" s="15"/>
      <c r="DN279" s="14"/>
      <c r="DO279" s="50"/>
      <c r="DP279" s="15"/>
      <c r="DQ279" s="14"/>
      <c r="DR279" s="50"/>
      <c r="DS279" s="15"/>
      <c r="DT279" s="14"/>
      <c r="DU279" s="50"/>
      <c r="DV279" s="15"/>
      <c r="DW279" s="14"/>
      <c r="DX279" s="50"/>
      <c r="DY279" s="15"/>
      <c r="DZ279" s="14"/>
    </row>
    <row r="280" spans="1:130" s="12" customFormat="1" ht="15.75" x14ac:dyDescent="0.25">
      <c r="A280" s="60" t="s">
        <v>448</v>
      </c>
      <c r="B280" s="14">
        <f t="shared" si="341"/>
        <v>231.9</v>
      </c>
      <c r="C280" s="14">
        <f t="shared" si="342"/>
        <v>0</v>
      </c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5"/>
      <c r="AB280" s="183"/>
      <c r="AC280" s="183"/>
      <c r="AD280" s="183"/>
      <c r="AE280" s="183"/>
      <c r="AF280" s="183"/>
      <c r="AG280" s="183"/>
      <c r="AH280" s="183"/>
      <c r="AI280" s="183"/>
      <c r="AJ280" s="183"/>
      <c r="AK280" s="15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50">
        <v>231.9</v>
      </c>
      <c r="BH280" s="15"/>
      <c r="BI280" s="183"/>
      <c r="BJ280" s="50"/>
      <c r="BK280" s="15"/>
      <c r="BL280" s="183"/>
      <c r="BM280" s="183"/>
      <c r="BN280" s="183"/>
      <c r="BO280" s="183"/>
      <c r="BP280" s="50"/>
      <c r="BQ280" s="15"/>
      <c r="BR280" s="183"/>
      <c r="BS280" s="50"/>
      <c r="BT280" s="15"/>
      <c r="BU280" s="183"/>
      <c r="BV280" s="50"/>
      <c r="BW280" s="15"/>
      <c r="BX280" s="183"/>
      <c r="BY280" s="50"/>
      <c r="BZ280" s="15"/>
      <c r="CA280" s="183"/>
      <c r="CB280" s="50"/>
      <c r="CC280" s="15"/>
      <c r="CD280" s="183"/>
      <c r="CE280" s="50"/>
      <c r="CF280" s="15"/>
      <c r="CG280" s="14"/>
      <c r="CH280" s="50"/>
      <c r="CI280" s="15"/>
      <c r="CJ280" s="14"/>
      <c r="CK280" s="50"/>
      <c r="CL280" s="15"/>
      <c r="CM280" s="14"/>
      <c r="CN280" s="50"/>
      <c r="CO280" s="15"/>
      <c r="CP280" s="14"/>
      <c r="CQ280" s="50"/>
      <c r="CR280" s="15"/>
      <c r="CS280" s="14"/>
      <c r="CT280" s="50"/>
      <c r="CU280" s="15"/>
      <c r="CV280" s="14"/>
      <c r="CW280" s="50"/>
      <c r="CX280" s="15"/>
      <c r="CY280" s="14"/>
      <c r="CZ280" s="50"/>
      <c r="DA280" s="15"/>
      <c r="DB280" s="14"/>
      <c r="DC280" s="50"/>
      <c r="DD280" s="15"/>
      <c r="DE280" s="14"/>
      <c r="DF280" s="50"/>
      <c r="DG280" s="15"/>
      <c r="DH280" s="14"/>
      <c r="DI280" s="50"/>
      <c r="DJ280" s="15"/>
      <c r="DK280" s="14"/>
      <c r="DL280" s="50"/>
      <c r="DM280" s="15"/>
      <c r="DN280" s="14"/>
      <c r="DO280" s="50"/>
      <c r="DP280" s="15"/>
      <c r="DQ280" s="14"/>
      <c r="DR280" s="50"/>
      <c r="DS280" s="15"/>
      <c r="DT280" s="14"/>
      <c r="DU280" s="50"/>
      <c r="DV280" s="15"/>
      <c r="DW280" s="14"/>
      <c r="DX280" s="50"/>
      <c r="DY280" s="15"/>
      <c r="DZ280" s="14"/>
    </row>
    <row r="281" spans="1:130" s="12" customFormat="1" ht="15.75" x14ac:dyDescent="0.25">
      <c r="A281" s="60" t="s">
        <v>449</v>
      </c>
      <c r="B281" s="14">
        <f t="shared" si="341"/>
        <v>79.5</v>
      </c>
      <c r="C281" s="14">
        <f t="shared" si="342"/>
        <v>0</v>
      </c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  <c r="AA281" s="15"/>
      <c r="AB281" s="183"/>
      <c r="AC281" s="183"/>
      <c r="AD281" s="183"/>
      <c r="AE281" s="183"/>
      <c r="AF281" s="183"/>
      <c r="AG281" s="183"/>
      <c r="AH281" s="183"/>
      <c r="AI281" s="183"/>
      <c r="AJ281" s="183"/>
      <c r="AK281" s="15"/>
      <c r="AL281" s="183"/>
      <c r="AM281" s="183"/>
      <c r="AN281" s="183"/>
      <c r="AO281" s="183"/>
      <c r="AP281" s="183"/>
      <c r="AQ281" s="183"/>
      <c r="AR281" s="183"/>
      <c r="AS281" s="183"/>
      <c r="AT281" s="183"/>
      <c r="AU281" s="183"/>
      <c r="AV281" s="183"/>
      <c r="AW281" s="183"/>
      <c r="AX281" s="183"/>
      <c r="AY281" s="183"/>
      <c r="AZ281" s="183"/>
      <c r="BA281" s="183"/>
      <c r="BB281" s="183"/>
      <c r="BC281" s="183"/>
      <c r="BD281" s="183"/>
      <c r="BE281" s="183"/>
      <c r="BF281" s="183"/>
      <c r="BG281" s="50">
        <v>79.5</v>
      </c>
      <c r="BH281" s="15"/>
      <c r="BI281" s="183"/>
      <c r="BJ281" s="50"/>
      <c r="BK281" s="15"/>
      <c r="BL281" s="183"/>
      <c r="BM281" s="183"/>
      <c r="BN281" s="183"/>
      <c r="BO281" s="183"/>
      <c r="BP281" s="50"/>
      <c r="BQ281" s="15"/>
      <c r="BR281" s="183"/>
      <c r="BS281" s="50"/>
      <c r="BT281" s="15"/>
      <c r="BU281" s="183"/>
      <c r="BV281" s="50"/>
      <c r="BW281" s="15"/>
      <c r="BX281" s="183"/>
      <c r="BY281" s="50"/>
      <c r="BZ281" s="15"/>
      <c r="CA281" s="183"/>
      <c r="CB281" s="50"/>
      <c r="CC281" s="15"/>
      <c r="CD281" s="183"/>
      <c r="CE281" s="50"/>
      <c r="CF281" s="15"/>
      <c r="CG281" s="14"/>
      <c r="CH281" s="50"/>
      <c r="CI281" s="15"/>
      <c r="CJ281" s="14"/>
      <c r="CK281" s="50"/>
      <c r="CL281" s="15"/>
      <c r="CM281" s="14"/>
      <c r="CN281" s="50"/>
      <c r="CO281" s="15"/>
      <c r="CP281" s="14"/>
      <c r="CQ281" s="50"/>
      <c r="CR281" s="15"/>
      <c r="CS281" s="14"/>
      <c r="CT281" s="50"/>
      <c r="CU281" s="15"/>
      <c r="CV281" s="14"/>
      <c r="CW281" s="50"/>
      <c r="CX281" s="15"/>
      <c r="CY281" s="14"/>
      <c r="CZ281" s="50"/>
      <c r="DA281" s="15"/>
      <c r="DB281" s="14"/>
      <c r="DC281" s="50"/>
      <c r="DD281" s="15"/>
      <c r="DE281" s="14"/>
      <c r="DF281" s="50"/>
      <c r="DG281" s="15"/>
      <c r="DH281" s="14"/>
      <c r="DI281" s="50"/>
      <c r="DJ281" s="15"/>
      <c r="DK281" s="14"/>
      <c r="DL281" s="50"/>
      <c r="DM281" s="15"/>
      <c r="DN281" s="14"/>
      <c r="DO281" s="50"/>
      <c r="DP281" s="15"/>
      <c r="DQ281" s="14"/>
      <c r="DR281" s="50"/>
      <c r="DS281" s="15"/>
      <c r="DT281" s="14"/>
      <c r="DU281" s="50"/>
      <c r="DV281" s="15"/>
      <c r="DW281" s="14"/>
      <c r="DX281" s="50"/>
      <c r="DY281" s="15"/>
      <c r="DZ281" s="14"/>
    </row>
    <row r="282" spans="1:130" s="12" customFormat="1" ht="15.75" x14ac:dyDescent="0.25">
      <c r="A282" s="60" t="s">
        <v>708</v>
      </c>
      <c r="B282" s="14">
        <f t="shared" si="341"/>
        <v>79.5</v>
      </c>
      <c r="C282" s="14">
        <f t="shared" si="342"/>
        <v>0</v>
      </c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5"/>
      <c r="AB282" s="183"/>
      <c r="AC282" s="183"/>
      <c r="AD282" s="183"/>
      <c r="AE282" s="183"/>
      <c r="AF282" s="183"/>
      <c r="AG282" s="183"/>
      <c r="AH282" s="183"/>
      <c r="AI282" s="183"/>
      <c r="AJ282" s="183"/>
      <c r="AK282" s="15"/>
      <c r="AL282" s="183"/>
      <c r="AM282" s="183"/>
      <c r="AN282" s="183"/>
      <c r="AO282" s="183"/>
      <c r="AP282" s="183"/>
      <c r="AQ282" s="183"/>
      <c r="AR282" s="183"/>
      <c r="AS282" s="183"/>
      <c r="AT282" s="183"/>
      <c r="AU282" s="183"/>
      <c r="AV282" s="183"/>
      <c r="AW282" s="183"/>
      <c r="AX282" s="183"/>
      <c r="AY282" s="183"/>
      <c r="AZ282" s="183"/>
      <c r="BA282" s="183"/>
      <c r="BB282" s="183"/>
      <c r="BC282" s="183"/>
      <c r="BD282" s="183"/>
      <c r="BE282" s="183"/>
      <c r="BF282" s="183"/>
      <c r="BG282" s="50">
        <v>79.5</v>
      </c>
      <c r="BH282" s="15"/>
      <c r="BI282" s="183"/>
      <c r="BJ282" s="50"/>
      <c r="BK282" s="15"/>
      <c r="BL282" s="183"/>
      <c r="BM282" s="183"/>
      <c r="BN282" s="183"/>
      <c r="BO282" s="183"/>
      <c r="BP282" s="50"/>
      <c r="BQ282" s="15"/>
      <c r="BR282" s="183"/>
      <c r="BS282" s="50"/>
      <c r="BT282" s="15"/>
      <c r="BU282" s="183"/>
      <c r="BV282" s="50"/>
      <c r="BW282" s="15"/>
      <c r="BX282" s="183"/>
      <c r="BY282" s="50"/>
      <c r="BZ282" s="15"/>
      <c r="CA282" s="183"/>
      <c r="CB282" s="50"/>
      <c r="CC282" s="15"/>
      <c r="CD282" s="183"/>
      <c r="CE282" s="50"/>
      <c r="CF282" s="15"/>
      <c r="CG282" s="14"/>
      <c r="CH282" s="50"/>
      <c r="CI282" s="15"/>
      <c r="CJ282" s="14"/>
      <c r="CK282" s="50"/>
      <c r="CL282" s="15"/>
      <c r="CM282" s="14"/>
      <c r="CN282" s="50"/>
      <c r="CO282" s="15"/>
      <c r="CP282" s="14"/>
      <c r="CQ282" s="50"/>
      <c r="CR282" s="15"/>
      <c r="CS282" s="14"/>
      <c r="CT282" s="50"/>
      <c r="CU282" s="15"/>
      <c r="CV282" s="14"/>
      <c r="CW282" s="50"/>
      <c r="CX282" s="15"/>
      <c r="CY282" s="14"/>
      <c r="CZ282" s="50"/>
      <c r="DA282" s="15"/>
      <c r="DB282" s="14"/>
      <c r="DC282" s="50"/>
      <c r="DD282" s="15"/>
      <c r="DE282" s="14"/>
      <c r="DF282" s="50"/>
      <c r="DG282" s="15"/>
      <c r="DH282" s="14"/>
      <c r="DI282" s="50"/>
      <c r="DJ282" s="15"/>
      <c r="DK282" s="14"/>
      <c r="DL282" s="50"/>
      <c r="DM282" s="15"/>
      <c r="DN282" s="14"/>
      <c r="DO282" s="50"/>
      <c r="DP282" s="15"/>
      <c r="DQ282" s="14"/>
      <c r="DR282" s="50"/>
      <c r="DS282" s="15"/>
      <c r="DT282" s="14"/>
      <c r="DU282" s="50"/>
      <c r="DV282" s="15"/>
      <c r="DW282" s="14"/>
      <c r="DX282" s="50"/>
      <c r="DY282" s="15"/>
      <c r="DZ282" s="14"/>
    </row>
    <row r="283" spans="1:130" s="12" customFormat="1" ht="15.75" x14ac:dyDescent="0.25">
      <c r="A283" s="60" t="s">
        <v>636</v>
      </c>
      <c r="B283" s="14">
        <f t="shared" si="341"/>
        <v>26.8</v>
      </c>
      <c r="C283" s="14">
        <f t="shared" si="342"/>
        <v>0</v>
      </c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5"/>
      <c r="AB283" s="183"/>
      <c r="AC283" s="183"/>
      <c r="AD283" s="183"/>
      <c r="AE283" s="183"/>
      <c r="AF283" s="183"/>
      <c r="AG283" s="183"/>
      <c r="AH283" s="183"/>
      <c r="AI283" s="183"/>
      <c r="AJ283" s="183"/>
      <c r="AK283" s="15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50">
        <v>26.8</v>
      </c>
      <c r="BH283" s="15"/>
      <c r="BI283" s="183"/>
      <c r="BJ283" s="50"/>
      <c r="BK283" s="15"/>
      <c r="BL283" s="183"/>
      <c r="BM283" s="183"/>
      <c r="BN283" s="183"/>
      <c r="BO283" s="183"/>
      <c r="BP283" s="50"/>
      <c r="BQ283" s="15"/>
      <c r="BR283" s="183"/>
      <c r="BS283" s="50"/>
      <c r="BT283" s="15"/>
      <c r="BU283" s="183"/>
      <c r="BV283" s="50"/>
      <c r="BW283" s="15"/>
      <c r="BX283" s="183"/>
      <c r="BY283" s="50"/>
      <c r="BZ283" s="15"/>
      <c r="CA283" s="183"/>
      <c r="CB283" s="50"/>
      <c r="CC283" s="15"/>
      <c r="CD283" s="183"/>
      <c r="CE283" s="50"/>
      <c r="CF283" s="15"/>
      <c r="CG283" s="14"/>
      <c r="CH283" s="50"/>
      <c r="CI283" s="15"/>
      <c r="CJ283" s="14"/>
      <c r="CK283" s="50"/>
      <c r="CL283" s="15"/>
      <c r="CM283" s="14"/>
      <c r="CN283" s="50"/>
      <c r="CO283" s="15"/>
      <c r="CP283" s="14"/>
      <c r="CQ283" s="50"/>
      <c r="CR283" s="15"/>
      <c r="CS283" s="14"/>
      <c r="CT283" s="50"/>
      <c r="CU283" s="15"/>
      <c r="CV283" s="14"/>
      <c r="CW283" s="50"/>
      <c r="CX283" s="15"/>
      <c r="CY283" s="14"/>
      <c r="CZ283" s="50"/>
      <c r="DA283" s="15"/>
      <c r="DB283" s="14"/>
      <c r="DC283" s="50"/>
      <c r="DD283" s="15"/>
      <c r="DE283" s="14"/>
      <c r="DF283" s="50"/>
      <c r="DG283" s="15"/>
      <c r="DH283" s="14"/>
      <c r="DI283" s="50"/>
      <c r="DJ283" s="15"/>
      <c r="DK283" s="14"/>
      <c r="DL283" s="50"/>
      <c r="DM283" s="15"/>
      <c r="DN283" s="14"/>
      <c r="DO283" s="50"/>
      <c r="DP283" s="15"/>
      <c r="DQ283" s="14"/>
      <c r="DR283" s="50"/>
      <c r="DS283" s="15"/>
      <c r="DT283" s="14"/>
      <c r="DU283" s="50"/>
      <c r="DV283" s="15"/>
      <c r="DW283" s="14"/>
      <c r="DX283" s="50"/>
      <c r="DY283" s="15"/>
      <c r="DZ283" s="14"/>
    </row>
    <row r="284" spans="1:130" s="12" customFormat="1" ht="15.75" x14ac:dyDescent="0.25">
      <c r="A284" s="60" t="s">
        <v>635</v>
      </c>
      <c r="B284" s="14">
        <f t="shared" si="341"/>
        <v>116.6</v>
      </c>
      <c r="C284" s="14">
        <f t="shared" si="342"/>
        <v>0</v>
      </c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  <c r="AA284" s="15"/>
      <c r="AB284" s="183"/>
      <c r="AC284" s="183"/>
      <c r="AD284" s="183"/>
      <c r="AE284" s="183"/>
      <c r="AF284" s="183"/>
      <c r="AG284" s="183"/>
      <c r="AH284" s="183"/>
      <c r="AI284" s="183"/>
      <c r="AJ284" s="183"/>
      <c r="AK284" s="15"/>
      <c r="AL284" s="183"/>
      <c r="AM284" s="183"/>
      <c r="AN284" s="183"/>
      <c r="AO284" s="183"/>
      <c r="AP284" s="183"/>
      <c r="AQ284" s="183"/>
      <c r="AR284" s="183"/>
      <c r="AS284" s="183"/>
      <c r="AT284" s="183"/>
      <c r="AU284" s="183"/>
      <c r="AV284" s="183"/>
      <c r="AW284" s="183"/>
      <c r="AX284" s="183"/>
      <c r="AY284" s="183"/>
      <c r="AZ284" s="183"/>
      <c r="BA284" s="183"/>
      <c r="BB284" s="183"/>
      <c r="BC284" s="183"/>
      <c r="BD284" s="183"/>
      <c r="BE284" s="183"/>
      <c r="BF284" s="183"/>
      <c r="BG284" s="50">
        <v>116.6</v>
      </c>
      <c r="BH284" s="15"/>
      <c r="BI284" s="183"/>
      <c r="BJ284" s="50"/>
      <c r="BK284" s="15"/>
      <c r="BL284" s="183"/>
      <c r="BM284" s="183"/>
      <c r="BN284" s="183"/>
      <c r="BO284" s="183"/>
      <c r="BP284" s="50"/>
      <c r="BQ284" s="15"/>
      <c r="BR284" s="183"/>
      <c r="BS284" s="50"/>
      <c r="BT284" s="15"/>
      <c r="BU284" s="183"/>
      <c r="BV284" s="50"/>
      <c r="BW284" s="15"/>
      <c r="BX284" s="183"/>
      <c r="BY284" s="50"/>
      <c r="BZ284" s="15"/>
      <c r="CA284" s="183"/>
      <c r="CB284" s="50"/>
      <c r="CC284" s="15"/>
      <c r="CD284" s="183"/>
      <c r="CE284" s="50"/>
      <c r="CF284" s="15"/>
      <c r="CG284" s="14"/>
      <c r="CH284" s="50"/>
      <c r="CI284" s="15"/>
      <c r="CJ284" s="14"/>
      <c r="CK284" s="50"/>
      <c r="CL284" s="15"/>
      <c r="CM284" s="14"/>
      <c r="CN284" s="50"/>
      <c r="CO284" s="15"/>
      <c r="CP284" s="14"/>
      <c r="CQ284" s="50"/>
      <c r="CR284" s="15"/>
      <c r="CS284" s="14"/>
      <c r="CT284" s="50"/>
      <c r="CU284" s="15"/>
      <c r="CV284" s="14"/>
      <c r="CW284" s="50"/>
      <c r="CX284" s="15"/>
      <c r="CY284" s="14"/>
      <c r="CZ284" s="50"/>
      <c r="DA284" s="15"/>
      <c r="DB284" s="14"/>
      <c r="DC284" s="50"/>
      <c r="DD284" s="15"/>
      <c r="DE284" s="14"/>
      <c r="DF284" s="50"/>
      <c r="DG284" s="15"/>
      <c r="DH284" s="14"/>
      <c r="DI284" s="50"/>
      <c r="DJ284" s="15"/>
      <c r="DK284" s="14"/>
      <c r="DL284" s="50"/>
      <c r="DM284" s="15"/>
      <c r="DN284" s="14"/>
      <c r="DO284" s="50"/>
      <c r="DP284" s="15"/>
      <c r="DQ284" s="14"/>
      <c r="DR284" s="50"/>
      <c r="DS284" s="15"/>
      <c r="DT284" s="14"/>
      <c r="DU284" s="50"/>
      <c r="DV284" s="15"/>
      <c r="DW284" s="14"/>
      <c r="DX284" s="50"/>
      <c r="DY284" s="15"/>
      <c r="DZ284" s="14"/>
    </row>
    <row r="285" spans="1:130" s="12" customFormat="1" ht="15.75" x14ac:dyDescent="0.25">
      <c r="A285" s="60" t="s">
        <v>637</v>
      </c>
      <c r="B285" s="14">
        <f t="shared" si="341"/>
        <v>79.5</v>
      </c>
      <c r="C285" s="14">
        <f t="shared" si="342"/>
        <v>0</v>
      </c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  <c r="AA285" s="15"/>
      <c r="AB285" s="183"/>
      <c r="AC285" s="183"/>
      <c r="AD285" s="183"/>
      <c r="AE285" s="183"/>
      <c r="AF285" s="183"/>
      <c r="AG285" s="183"/>
      <c r="AH285" s="183"/>
      <c r="AI285" s="183"/>
      <c r="AJ285" s="183"/>
      <c r="AK285" s="15"/>
      <c r="AL285" s="183"/>
      <c r="AM285" s="183"/>
      <c r="AN285" s="183"/>
      <c r="AO285" s="183"/>
      <c r="AP285" s="183"/>
      <c r="AQ285" s="183"/>
      <c r="AR285" s="183"/>
      <c r="AS285" s="183"/>
      <c r="AT285" s="183"/>
      <c r="AU285" s="183"/>
      <c r="AV285" s="183"/>
      <c r="AW285" s="183"/>
      <c r="AX285" s="183"/>
      <c r="AY285" s="183"/>
      <c r="AZ285" s="183"/>
      <c r="BA285" s="183"/>
      <c r="BB285" s="183"/>
      <c r="BC285" s="183"/>
      <c r="BD285" s="183"/>
      <c r="BE285" s="183"/>
      <c r="BF285" s="183"/>
      <c r="BG285" s="50">
        <v>79.5</v>
      </c>
      <c r="BH285" s="15"/>
      <c r="BI285" s="183"/>
      <c r="BJ285" s="50"/>
      <c r="BK285" s="15"/>
      <c r="BL285" s="183"/>
      <c r="BM285" s="183"/>
      <c r="BN285" s="183"/>
      <c r="BO285" s="183"/>
      <c r="BP285" s="50"/>
      <c r="BQ285" s="15"/>
      <c r="BR285" s="183"/>
      <c r="BS285" s="50"/>
      <c r="BT285" s="15"/>
      <c r="BU285" s="183"/>
      <c r="BV285" s="50"/>
      <c r="BW285" s="15"/>
      <c r="BX285" s="183"/>
      <c r="BY285" s="50"/>
      <c r="BZ285" s="15"/>
      <c r="CA285" s="183"/>
      <c r="CB285" s="50"/>
      <c r="CC285" s="15"/>
      <c r="CD285" s="183"/>
      <c r="CE285" s="50"/>
      <c r="CF285" s="15"/>
      <c r="CG285" s="14"/>
      <c r="CH285" s="50"/>
      <c r="CI285" s="15"/>
      <c r="CJ285" s="14"/>
      <c r="CK285" s="50"/>
      <c r="CL285" s="15"/>
      <c r="CM285" s="14"/>
      <c r="CN285" s="50"/>
      <c r="CO285" s="15"/>
      <c r="CP285" s="14"/>
      <c r="CQ285" s="50"/>
      <c r="CR285" s="15"/>
      <c r="CS285" s="14"/>
      <c r="CT285" s="50"/>
      <c r="CU285" s="15"/>
      <c r="CV285" s="14"/>
      <c r="CW285" s="50"/>
      <c r="CX285" s="15"/>
      <c r="CY285" s="14"/>
      <c r="CZ285" s="50"/>
      <c r="DA285" s="15"/>
      <c r="DB285" s="14"/>
      <c r="DC285" s="50"/>
      <c r="DD285" s="15"/>
      <c r="DE285" s="14"/>
      <c r="DF285" s="50"/>
      <c r="DG285" s="15"/>
      <c r="DH285" s="14"/>
      <c r="DI285" s="50"/>
      <c r="DJ285" s="15"/>
      <c r="DK285" s="14"/>
      <c r="DL285" s="50"/>
      <c r="DM285" s="15"/>
      <c r="DN285" s="14"/>
      <c r="DO285" s="50"/>
      <c r="DP285" s="15"/>
      <c r="DQ285" s="14"/>
      <c r="DR285" s="50"/>
      <c r="DS285" s="15"/>
      <c r="DT285" s="14"/>
      <c r="DU285" s="50"/>
      <c r="DV285" s="15"/>
      <c r="DW285" s="14"/>
      <c r="DX285" s="50"/>
      <c r="DY285" s="15"/>
      <c r="DZ285" s="14"/>
    </row>
    <row r="286" spans="1:130" s="12" customFormat="1" ht="15.75" x14ac:dyDescent="0.25">
      <c r="A286" s="60" t="s">
        <v>450</v>
      </c>
      <c r="B286" s="14">
        <f t="shared" si="341"/>
        <v>79.5</v>
      </c>
      <c r="C286" s="14">
        <f t="shared" si="342"/>
        <v>0</v>
      </c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5"/>
      <c r="AB286" s="183"/>
      <c r="AC286" s="183"/>
      <c r="AD286" s="183"/>
      <c r="AE286" s="183"/>
      <c r="AF286" s="183"/>
      <c r="AG286" s="183"/>
      <c r="AH286" s="183"/>
      <c r="AI286" s="183"/>
      <c r="AJ286" s="183"/>
      <c r="AK286" s="15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50">
        <v>79.5</v>
      </c>
      <c r="BH286" s="15"/>
      <c r="BI286" s="183"/>
      <c r="BJ286" s="50"/>
      <c r="BK286" s="15"/>
      <c r="BL286" s="183"/>
      <c r="BM286" s="183"/>
      <c r="BN286" s="183"/>
      <c r="BO286" s="183"/>
      <c r="BP286" s="50"/>
      <c r="BQ286" s="15"/>
      <c r="BR286" s="183"/>
      <c r="BS286" s="50"/>
      <c r="BT286" s="15"/>
      <c r="BU286" s="183"/>
      <c r="BV286" s="50"/>
      <c r="BW286" s="15"/>
      <c r="BX286" s="183"/>
      <c r="BY286" s="50"/>
      <c r="BZ286" s="15"/>
      <c r="CA286" s="183"/>
      <c r="CB286" s="50"/>
      <c r="CC286" s="15"/>
      <c r="CD286" s="183"/>
      <c r="CE286" s="50"/>
      <c r="CF286" s="15"/>
      <c r="CG286" s="14"/>
      <c r="CH286" s="50"/>
      <c r="CI286" s="15"/>
      <c r="CJ286" s="14"/>
      <c r="CK286" s="50"/>
      <c r="CL286" s="15"/>
      <c r="CM286" s="14"/>
      <c r="CN286" s="50"/>
      <c r="CO286" s="15"/>
      <c r="CP286" s="14"/>
      <c r="CQ286" s="50"/>
      <c r="CR286" s="15"/>
      <c r="CS286" s="14"/>
      <c r="CT286" s="50"/>
      <c r="CU286" s="15"/>
      <c r="CV286" s="14"/>
      <c r="CW286" s="50"/>
      <c r="CX286" s="15"/>
      <c r="CY286" s="14"/>
      <c r="CZ286" s="50"/>
      <c r="DA286" s="15"/>
      <c r="DB286" s="14"/>
      <c r="DC286" s="50"/>
      <c r="DD286" s="15"/>
      <c r="DE286" s="14"/>
      <c r="DF286" s="50"/>
      <c r="DG286" s="15"/>
      <c r="DH286" s="14"/>
      <c r="DI286" s="50"/>
      <c r="DJ286" s="15"/>
      <c r="DK286" s="14"/>
      <c r="DL286" s="50"/>
      <c r="DM286" s="15"/>
      <c r="DN286" s="14"/>
      <c r="DO286" s="50"/>
      <c r="DP286" s="15"/>
      <c r="DQ286" s="14"/>
      <c r="DR286" s="50"/>
      <c r="DS286" s="15"/>
      <c r="DT286" s="14"/>
      <c r="DU286" s="50"/>
      <c r="DV286" s="15"/>
      <c r="DW286" s="14"/>
      <c r="DX286" s="50"/>
      <c r="DY286" s="15"/>
      <c r="DZ286" s="14"/>
    </row>
    <row r="287" spans="1:130" s="28" customFormat="1" ht="31.5" x14ac:dyDescent="0.25">
      <c r="A287" s="152" t="s">
        <v>465</v>
      </c>
      <c r="B287" s="82">
        <f t="shared" si="341"/>
        <v>6853.2000000000007</v>
      </c>
      <c r="C287" s="82">
        <f t="shared" si="342"/>
        <v>2755.5</v>
      </c>
      <c r="D287" s="84">
        <f t="shared" ref="D287" si="351">C287/B287*100</f>
        <v>40.207494309227805</v>
      </c>
      <c r="E287" s="84">
        <f>E288+E289</f>
        <v>0</v>
      </c>
      <c r="F287" s="84">
        <f t="shared" ref="F287:AY287" si="352">F288+F289</f>
        <v>0</v>
      </c>
      <c r="G287" s="84">
        <f t="shared" si="352"/>
        <v>0</v>
      </c>
      <c r="H287" s="84">
        <f t="shared" si="352"/>
        <v>0</v>
      </c>
      <c r="I287" s="84">
        <f t="shared" si="352"/>
        <v>0</v>
      </c>
      <c r="J287" s="84">
        <f t="shared" si="352"/>
        <v>0</v>
      </c>
      <c r="K287" s="84">
        <f t="shared" si="352"/>
        <v>0</v>
      </c>
      <c r="L287" s="84">
        <f t="shared" si="352"/>
        <v>0</v>
      </c>
      <c r="M287" s="84">
        <f t="shared" si="352"/>
        <v>0</v>
      </c>
      <c r="N287" s="84">
        <f t="shared" si="352"/>
        <v>0</v>
      </c>
      <c r="O287" s="84">
        <f t="shared" si="352"/>
        <v>0</v>
      </c>
      <c r="P287" s="84">
        <f t="shared" si="352"/>
        <v>0</v>
      </c>
      <c r="Q287" s="84">
        <f t="shared" si="352"/>
        <v>0</v>
      </c>
      <c r="R287" s="84">
        <f t="shared" si="352"/>
        <v>0</v>
      </c>
      <c r="S287" s="84">
        <f t="shared" si="352"/>
        <v>0</v>
      </c>
      <c r="T287" s="84">
        <f t="shared" si="352"/>
        <v>0</v>
      </c>
      <c r="U287" s="84">
        <f t="shared" si="352"/>
        <v>0</v>
      </c>
      <c r="V287" s="84">
        <f t="shared" si="352"/>
        <v>0</v>
      </c>
      <c r="W287" s="84">
        <f t="shared" si="352"/>
        <v>0</v>
      </c>
      <c r="X287" s="84">
        <f t="shared" si="352"/>
        <v>0</v>
      </c>
      <c r="Y287" s="84">
        <f t="shared" si="352"/>
        <v>0</v>
      </c>
      <c r="Z287" s="84">
        <f t="shared" si="352"/>
        <v>306</v>
      </c>
      <c r="AA287" s="84">
        <f t="shared" si="352"/>
        <v>127.5</v>
      </c>
      <c r="AB287" s="82">
        <f t="shared" si="104"/>
        <v>41.666666666666671</v>
      </c>
      <c r="AC287" s="84">
        <f t="shared" si="352"/>
        <v>0</v>
      </c>
      <c r="AD287" s="84">
        <f t="shared" si="352"/>
        <v>0</v>
      </c>
      <c r="AE287" s="82"/>
      <c r="AF287" s="84">
        <f t="shared" si="352"/>
        <v>0</v>
      </c>
      <c r="AG287" s="84">
        <f t="shared" si="352"/>
        <v>0</v>
      </c>
      <c r="AH287" s="84">
        <f t="shared" si="352"/>
        <v>0</v>
      </c>
      <c r="AI287" s="84">
        <f>SUM(AI288:AI296)</f>
        <v>532</v>
      </c>
      <c r="AJ287" s="84">
        <f t="shared" ref="AJ287:AM287" si="353">SUM(AJ288:AJ296)</f>
        <v>532</v>
      </c>
      <c r="AK287" s="84">
        <f t="shared" si="349"/>
        <v>100</v>
      </c>
      <c r="AL287" s="84">
        <f t="shared" si="353"/>
        <v>1923</v>
      </c>
      <c r="AM287" s="84">
        <f t="shared" si="353"/>
        <v>1807</v>
      </c>
      <c r="AN287" s="84">
        <f t="shared" ref="AN287:AN288" si="354">AM287/AL287*100</f>
        <v>93.96775871034842</v>
      </c>
      <c r="AO287" s="84">
        <f t="shared" si="352"/>
        <v>1200</v>
      </c>
      <c r="AP287" s="84">
        <f t="shared" si="352"/>
        <v>0</v>
      </c>
      <c r="AQ287" s="84">
        <f t="shared" si="352"/>
        <v>0</v>
      </c>
      <c r="AR287" s="84">
        <f t="shared" si="352"/>
        <v>0</v>
      </c>
      <c r="AS287" s="84">
        <f t="shared" si="352"/>
        <v>0</v>
      </c>
      <c r="AT287" s="84">
        <f t="shared" si="352"/>
        <v>0</v>
      </c>
      <c r="AU287" s="84">
        <f t="shared" si="352"/>
        <v>0</v>
      </c>
      <c r="AV287" s="84">
        <f t="shared" si="352"/>
        <v>0</v>
      </c>
      <c r="AW287" s="84">
        <f t="shared" si="352"/>
        <v>0</v>
      </c>
      <c r="AX287" s="84">
        <f t="shared" si="352"/>
        <v>0</v>
      </c>
      <c r="AY287" s="84">
        <f t="shared" si="352"/>
        <v>0</v>
      </c>
      <c r="AZ287" s="84">
        <f t="shared" ref="AZ287:BF287" si="355">AZ288+AZ289</f>
        <v>0</v>
      </c>
      <c r="BA287" s="84">
        <f t="shared" si="355"/>
        <v>0</v>
      </c>
      <c r="BB287" s="84">
        <f t="shared" si="355"/>
        <v>0</v>
      </c>
      <c r="BC287" s="84">
        <f t="shared" si="355"/>
        <v>0</v>
      </c>
      <c r="BD287" s="84">
        <f t="shared" si="355"/>
        <v>0</v>
      </c>
      <c r="BE287" s="84">
        <f t="shared" si="355"/>
        <v>0</v>
      </c>
      <c r="BF287" s="84">
        <f t="shared" si="355"/>
        <v>0</v>
      </c>
      <c r="BG287" s="84">
        <f>SUM(BG288:BG296)</f>
        <v>2603.2000000000003</v>
      </c>
      <c r="BH287" s="84">
        <f>SUM(BH288:BH296)</f>
        <v>0</v>
      </c>
      <c r="BI287" s="82">
        <f t="shared" ref="BI287:BI288" si="356">BH287/BG287*100</f>
        <v>0</v>
      </c>
      <c r="BJ287" s="84"/>
      <c r="BK287" s="84">
        <f>SUM(BK288:BK296)</f>
        <v>0</v>
      </c>
      <c r="BL287" s="82"/>
      <c r="BM287" s="84">
        <f t="shared" ref="BM287:BO287" si="357">BM288+BM289</f>
        <v>0</v>
      </c>
      <c r="BN287" s="84">
        <f t="shared" si="357"/>
        <v>0</v>
      </c>
      <c r="BO287" s="84">
        <f t="shared" si="357"/>
        <v>0</v>
      </c>
      <c r="BP287" s="84">
        <f>SUM(BP288:BP296)</f>
        <v>0</v>
      </c>
      <c r="BQ287" s="84">
        <f>SUM(BQ288:BQ296)</f>
        <v>0</v>
      </c>
      <c r="BR287" s="82"/>
      <c r="BS287" s="84">
        <f>SUM(BS288:BS296)</f>
        <v>0</v>
      </c>
      <c r="BT287" s="84">
        <f>SUM(BT288:BT296)</f>
        <v>0</v>
      </c>
      <c r="BU287" s="82"/>
      <c r="BV287" s="84">
        <f>SUM(BV288:BV296)</f>
        <v>0</v>
      </c>
      <c r="BW287" s="84">
        <f>SUM(BW288:BW296)</f>
        <v>0</v>
      </c>
      <c r="BX287" s="82"/>
      <c r="BY287" s="84">
        <f>SUM(BY288:BY296)</f>
        <v>0</v>
      </c>
      <c r="BZ287" s="84">
        <f>SUM(BZ288:BZ296)</f>
        <v>0</v>
      </c>
      <c r="CA287" s="82"/>
      <c r="CB287" s="84">
        <f>SUM(CB288:CB296)</f>
        <v>0</v>
      </c>
      <c r="CC287" s="84">
        <f>SUM(CC288:CC296)</f>
        <v>0</v>
      </c>
      <c r="CD287" s="82"/>
      <c r="CE287" s="84">
        <f>SUM(CE288:CE296)</f>
        <v>289</v>
      </c>
      <c r="CF287" s="84">
        <f>SUM(CF288:CF296)</f>
        <v>289</v>
      </c>
      <c r="CG287" s="82">
        <f t="shared" si="348"/>
        <v>100</v>
      </c>
      <c r="CH287" s="84">
        <f>SUM(CH288:CH296)</f>
        <v>0</v>
      </c>
      <c r="CI287" s="84">
        <f>SUM(CI288:CI296)</f>
        <v>0</v>
      </c>
      <c r="CJ287" s="82"/>
      <c r="CK287" s="84">
        <f>SUM(CK288:CK296)</f>
        <v>0</v>
      </c>
      <c r="CL287" s="84">
        <f>SUM(CL288:CL296)</f>
        <v>0</v>
      </c>
      <c r="CM287" s="82"/>
      <c r="CN287" s="84">
        <f>SUM(CN288:CN296)</f>
        <v>0</v>
      </c>
      <c r="CO287" s="84">
        <f>SUM(CO288:CO296)</f>
        <v>0</v>
      </c>
      <c r="CP287" s="82"/>
      <c r="CQ287" s="84">
        <f>SUM(CQ288:CQ296)</f>
        <v>0</v>
      </c>
      <c r="CR287" s="84">
        <f>SUM(CR288:CR296)</f>
        <v>0</v>
      </c>
      <c r="CS287" s="82"/>
      <c r="CT287" s="84">
        <f>SUM(CT288:CT296)</f>
        <v>0</v>
      </c>
      <c r="CU287" s="84">
        <f>SUM(CU288:CU296)</f>
        <v>0</v>
      </c>
      <c r="CV287" s="82"/>
      <c r="CW287" s="84">
        <f>SUM(CW288:CW296)</f>
        <v>0</v>
      </c>
      <c r="CX287" s="84">
        <f>SUM(CX288:CX296)</f>
        <v>0</v>
      </c>
      <c r="CY287" s="82"/>
      <c r="CZ287" s="84">
        <f>SUM(CZ288:CZ296)</f>
        <v>0</v>
      </c>
      <c r="DA287" s="84">
        <f>SUM(DA288:DA296)</f>
        <v>0</v>
      </c>
      <c r="DB287" s="82"/>
      <c r="DC287" s="84">
        <f>SUM(DC288:DC296)</f>
        <v>0</v>
      </c>
      <c r="DD287" s="84">
        <f>SUM(DD288:DD296)</f>
        <v>0</v>
      </c>
      <c r="DE287" s="82"/>
      <c r="DF287" s="84">
        <f>SUM(DF288:DF296)</f>
        <v>0</v>
      </c>
      <c r="DG287" s="84">
        <f>SUM(DG288:DG296)</f>
        <v>0</v>
      </c>
      <c r="DH287" s="82"/>
      <c r="DI287" s="84">
        <f>SUM(DI288:DI296)</f>
        <v>0</v>
      </c>
      <c r="DJ287" s="84">
        <f>SUM(DJ288:DJ296)</f>
        <v>0</v>
      </c>
      <c r="DK287" s="82"/>
      <c r="DL287" s="84">
        <f>SUM(DL288:DL296)</f>
        <v>0</v>
      </c>
      <c r="DM287" s="84">
        <f>SUM(DM288:DM296)</f>
        <v>0</v>
      </c>
      <c r="DN287" s="82"/>
      <c r="DO287" s="84">
        <f>SUM(DO288:DO296)</f>
        <v>0</v>
      </c>
      <c r="DP287" s="84">
        <f>SUM(DP288:DP296)</f>
        <v>0</v>
      </c>
      <c r="DQ287" s="82"/>
      <c r="DR287" s="84">
        <f>SUM(DR288:DR296)</f>
        <v>0</v>
      </c>
      <c r="DS287" s="84">
        <f>SUM(DS288:DS296)</f>
        <v>0</v>
      </c>
      <c r="DT287" s="82"/>
      <c r="DU287" s="84">
        <f>SUM(DU288:DU296)</f>
        <v>0</v>
      </c>
      <c r="DV287" s="84">
        <f>SUM(DV288:DV296)</f>
        <v>0</v>
      </c>
      <c r="DW287" s="82"/>
      <c r="DX287" s="84">
        <f>SUM(DX288:DX296)</f>
        <v>0</v>
      </c>
      <c r="DY287" s="84">
        <f>SUM(DY288:DY296)</f>
        <v>0</v>
      </c>
      <c r="DZ287" s="82"/>
    </row>
    <row r="288" spans="1:130" s="12" customFormat="1" ht="31.5" x14ac:dyDescent="0.25">
      <c r="A288" s="60" t="s">
        <v>392</v>
      </c>
      <c r="B288" s="14">
        <f t="shared" si="341"/>
        <v>5255.4</v>
      </c>
      <c r="C288" s="14">
        <f t="shared" si="342"/>
        <v>2755.5</v>
      </c>
      <c r="D288" s="15">
        <f t="shared" si="82"/>
        <v>52.431784450279714</v>
      </c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4"/>
      <c r="W288" s="15"/>
      <c r="X288" s="15"/>
      <c r="Y288" s="14"/>
      <c r="Z288" s="15">
        <v>306</v>
      </c>
      <c r="AA288" s="15">
        <v>127.5</v>
      </c>
      <c r="AB288" s="14">
        <f t="shared" si="104"/>
        <v>41.666666666666671</v>
      </c>
      <c r="AC288" s="15"/>
      <c r="AD288" s="15"/>
      <c r="AE288" s="14"/>
      <c r="AF288" s="15"/>
      <c r="AG288" s="15"/>
      <c r="AH288" s="14"/>
      <c r="AI288" s="50">
        <v>532</v>
      </c>
      <c r="AJ288" s="50">
        <v>532</v>
      </c>
      <c r="AK288" s="15">
        <f t="shared" si="349"/>
        <v>100</v>
      </c>
      <c r="AL288" s="50">
        <v>1923</v>
      </c>
      <c r="AM288" s="50">
        <v>1807</v>
      </c>
      <c r="AN288" s="50">
        <f t="shared" si="354"/>
        <v>93.96775871034842</v>
      </c>
      <c r="AO288" s="15">
        <v>1200</v>
      </c>
      <c r="AP288" s="15"/>
      <c r="AQ288" s="14"/>
      <c r="AR288" s="15"/>
      <c r="AS288" s="15"/>
      <c r="AT288" s="14"/>
      <c r="AU288" s="15"/>
      <c r="AV288" s="15"/>
      <c r="AW288" s="14"/>
      <c r="AX288" s="15"/>
      <c r="AY288" s="15"/>
      <c r="AZ288" s="14"/>
      <c r="BA288" s="15"/>
      <c r="BB288" s="15"/>
      <c r="BC288" s="14"/>
      <c r="BD288" s="15"/>
      <c r="BE288" s="15"/>
      <c r="BF288" s="14"/>
      <c r="BG288" s="50">
        <v>1005.4</v>
      </c>
      <c r="BH288" s="15"/>
      <c r="BI288" s="14">
        <f t="shared" si="356"/>
        <v>0</v>
      </c>
      <c r="BJ288" s="50"/>
      <c r="BK288" s="15"/>
      <c r="BL288" s="14"/>
      <c r="BM288" s="15"/>
      <c r="BN288" s="15"/>
      <c r="BO288" s="14"/>
      <c r="BP288" s="50"/>
      <c r="BQ288" s="15"/>
      <c r="BR288" s="14"/>
      <c r="BS288" s="50"/>
      <c r="BT288" s="15"/>
      <c r="BU288" s="14"/>
      <c r="BV288" s="50"/>
      <c r="BW288" s="15"/>
      <c r="BX288" s="14"/>
      <c r="BY288" s="50"/>
      <c r="BZ288" s="15"/>
      <c r="CA288" s="14"/>
      <c r="CB288" s="50"/>
      <c r="CC288" s="15"/>
      <c r="CD288" s="14"/>
      <c r="CE288" s="14">
        <v>289</v>
      </c>
      <c r="CF288" s="14">
        <v>289</v>
      </c>
      <c r="CG288" s="14">
        <f t="shared" si="348"/>
        <v>100</v>
      </c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</row>
    <row r="289" spans="1:130" s="12" customFormat="1" ht="15.75" x14ac:dyDescent="0.25">
      <c r="A289" s="60" t="s">
        <v>464</v>
      </c>
      <c r="B289" s="14">
        <f t="shared" si="341"/>
        <v>309.39999999999998</v>
      </c>
      <c r="C289" s="14">
        <f t="shared" si="342"/>
        <v>0</v>
      </c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5"/>
      <c r="AB289" s="183"/>
      <c r="AC289" s="183"/>
      <c r="AD289" s="183"/>
      <c r="AE289" s="183"/>
      <c r="AF289" s="183"/>
      <c r="AG289" s="183"/>
      <c r="AH289" s="183"/>
      <c r="AI289" s="183"/>
      <c r="AJ289" s="183"/>
      <c r="AK289" s="84"/>
      <c r="AL289" s="183"/>
      <c r="AM289" s="183"/>
      <c r="AN289" s="84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50">
        <v>309.39999999999998</v>
      </c>
      <c r="BH289" s="15"/>
      <c r="BI289" s="183"/>
      <c r="BJ289" s="50"/>
      <c r="BK289" s="15"/>
      <c r="BL289" s="183"/>
      <c r="BM289" s="183"/>
      <c r="BN289" s="183"/>
      <c r="BO289" s="183"/>
      <c r="BP289" s="50"/>
      <c r="BQ289" s="15"/>
      <c r="BR289" s="183"/>
      <c r="BS289" s="50"/>
      <c r="BT289" s="15"/>
      <c r="BU289" s="183"/>
      <c r="BV289" s="50"/>
      <c r="BW289" s="15"/>
      <c r="BX289" s="183"/>
      <c r="BY289" s="50"/>
      <c r="BZ289" s="15"/>
      <c r="CA289" s="183"/>
      <c r="CB289" s="50"/>
      <c r="CC289" s="15"/>
      <c r="CD289" s="183"/>
      <c r="CE289" s="50"/>
      <c r="CF289" s="15"/>
      <c r="CG289" s="14"/>
      <c r="CH289" s="50"/>
      <c r="CI289" s="15"/>
      <c r="CJ289" s="14"/>
      <c r="CK289" s="50"/>
      <c r="CL289" s="15"/>
      <c r="CM289" s="14"/>
      <c r="CN289" s="50"/>
      <c r="CO289" s="15"/>
      <c r="CP289" s="14"/>
      <c r="CQ289" s="50"/>
      <c r="CR289" s="15"/>
      <c r="CS289" s="14"/>
      <c r="CT289" s="50"/>
      <c r="CU289" s="15"/>
      <c r="CV289" s="14"/>
      <c r="CW289" s="50"/>
      <c r="CX289" s="15"/>
      <c r="CY289" s="14"/>
      <c r="CZ289" s="50"/>
      <c r="DA289" s="15"/>
      <c r="DB289" s="14"/>
      <c r="DC289" s="50"/>
      <c r="DD289" s="15"/>
      <c r="DE289" s="14"/>
      <c r="DF289" s="50"/>
      <c r="DG289" s="15"/>
      <c r="DH289" s="14"/>
      <c r="DI289" s="50"/>
      <c r="DJ289" s="15"/>
      <c r="DK289" s="14"/>
      <c r="DL289" s="50"/>
      <c r="DM289" s="15"/>
      <c r="DN289" s="14"/>
      <c r="DO289" s="50"/>
      <c r="DP289" s="15"/>
      <c r="DQ289" s="14"/>
      <c r="DR289" s="50"/>
      <c r="DS289" s="15"/>
      <c r="DT289" s="14"/>
      <c r="DU289" s="50"/>
      <c r="DV289" s="15"/>
      <c r="DW289" s="14"/>
      <c r="DX289" s="50"/>
      <c r="DY289" s="15"/>
      <c r="DZ289" s="14"/>
    </row>
    <row r="290" spans="1:130" s="12" customFormat="1" ht="15.75" x14ac:dyDescent="0.25">
      <c r="A290" s="60" t="s">
        <v>638</v>
      </c>
      <c r="B290" s="14">
        <f t="shared" si="341"/>
        <v>158.4</v>
      </c>
      <c r="C290" s="14">
        <f t="shared" si="342"/>
        <v>0</v>
      </c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  <c r="AA290" s="15"/>
      <c r="AB290" s="183"/>
      <c r="AC290" s="183"/>
      <c r="AD290" s="183"/>
      <c r="AE290" s="183"/>
      <c r="AF290" s="183"/>
      <c r="AG290" s="183"/>
      <c r="AH290" s="183"/>
      <c r="AI290" s="183"/>
      <c r="AJ290" s="183"/>
      <c r="AK290" s="84"/>
      <c r="AL290" s="183"/>
      <c r="AM290" s="183"/>
      <c r="AN290" s="84"/>
      <c r="AO290" s="183"/>
      <c r="AP290" s="183"/>
      <c r="AQ290" s="183"/>
      <c r="AR290" s="183"/>
      <c r="AS290" s="183"/>
      <c r="AT290" s="183"/>
      <c r="AU290" s="183"/>
      <c r="AV290" s="183"/>
      <c r="AW290" s="183"/>
      <c r="AX290" s="183"/>
      <c r="AY290" s="183"/>
      <c r="AZ290" s="183"/>
      <c r="BA290" s="183"/>
      <c r="BB290" s="183"/>
      <c r="BC290" s="183"/>
      <c r="BD290" s="183"/>
      <c r="BE290" s="183"/>
      <c r="BF290" s="183"/>
      <c r="BG290" s="50">
        <v>158.4</v>
      </c>
      <c r="BH290" s="15"/>
      <c r="BI290" s="183"/>
      <c r="BJ290" s="50"/>
      <c r="BK290" s="15"/>
      <c r="BL290" s="183"/>
      <c r="BM290" s="183"/>
      <c r="BN290" s="183"/>
      <c r="BO290" s="183"/>
      <c r="BP290" s="50"/>
      <c r="BQ290" s="15"/>
      <c r="BR290" s="183"/>
      <c r="BS290" s="50"/>
      <c r="BT290" s="15"/>
      <c r="BU290" s="183"/>
      <c r="BV290" s="50"/>
      <c r="BW290" s="15"/>
      <c r="BX290" s="183"/>
      <c r="BY290" s="50"/>
      <c r="BZ290" s="15"/>
      <c r="CA290" s="183"/>
      <c r="CB290" s="50"/>
      <c r="CC290" s="15"/>
      <c r="CD290" s="183"/>
      <c r="CE290" s="50"/>
      <c r="CF290" s="15"/>
      <c r="CG290" s="14"/>
      <c r="CH290" s="50"/>
      <c r="CI290" s="15"/>
      <c r="CJ290" s="14"/>
      <c r="CK290" s="50"/>
      <c r="CL290" s="15"/>
      <c r="CM290" s="14"/>
      <c r="CN290" s="50"/>
      <c r="CO290" s="15"/>
      <c r="CP290" s="14"/>
      <c r="CQ290" s="50"/>
      <c r="CR290" s="15"/>
      <c r="CS290" s="14"/>
      <c r="CT290" s="50"/>
      <c r="CU290" s="15"/>
      <c r="CV290" s="14"/>
      <c r="CW290" s="50"/>
      <c r="CX290" s="15"/>
      <c r="CY290" s="14"/>
      <c r="CZ290" s="50"/>
      <c r="DA290" s="15"/>
      <c r="DB290" s="14"/>
      <c r="DC290" s="50"/>
      <c r="DD290" s="15"/>
      <c r="DE290" s="14"/>
      <c r="DF290" s="50"/>
      <c r="DG290" s="15"/>
      <c r="DH290" s="14"/>
      <c r="DI290" s="50"/>
      <c r="DJ290" s="15"/>
      <c r="DK290" s="14"/>
      <c r="DL290" s="50"/>
      <c r="DM290" s="15"/>
      <c r="DN290" s="14"/>
      <c r="DO290" s="50"/>
      <c r="DP290" s="15"/>
      <c r="DQ290" s="14"/>
      <c r="DR290" s="50"/>
      <c r="DS290" s="15"/>
      <c r="DT290" s="14"/>
      <c r="DU290" s="50"/>
      <c r="DV290" s="15"/>
      <c r="DW290" s="14"/>
      <c r="DX290" s="50"/>
      <c r="DY290" s="15"/>
      <c r="DZ290" s="14"/>
    </row>
    <row r="291" spans="1:130" s="12" customFormat="1" ht="15.75" x14ac:dyDescent="0.25">
      <c r="A291" s="60" t="s">
        <v>639</v>
      </c>
      <c r="B291" s="14">
        <f t="shared" si="341"/>
        <v>158.4</v>
      </c>
      <c r="C291" s="14">
        <f t="shared" si="342"/>
        <v>0</v>
      </c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  <c r="AA291" s="15"/>
      <c r="AB291" s="183"/>
      <c r="AC291" s="183"/>
      <c r="AD291" s="183"/>
      <c r="AE291" s="183"/>
      <c r="AF291" s="183"/>
      <c r="AG291" s="183"/>
      <c r="AH291" s="183"/>
      <c r="AI291" s="183"/>
      <c r="AJ291" s="183"/>
      <c r="AK291" s="84"/>
      <c r="AL291" s="183"/>
      <c r="AM291" s="183"/>
      <c r="AN291" s="84"/>
      <c r="AO291" s="183"/>
      <c r="AP291" s="183"/>
      <c r="AQ291" s="183"/>
      <c r="AR291" s="183"/>
      <c r="AS291" s="183"/>
      <c r="AT291" s="183"/>
      <c r="AU291" s="183"/>
      <c r="AV291" s="183"/>
      <c r="AW291" s="183"/>
      <c r="AX291" s="183"/>
      <c r="AY291" s="183"/>
      <c r="AZ291" s="183"/>
      <c r="BA291" s="183"/>
      <c r="BB291" s="183"/>
      <c r="BC291" s="183"/>
      <c r="BD291" s="183"/>
      <c r="BE291" s="183"/>
      <c r="BF291" s="183"/>
      <c r="BG291" s="50">
        <v>158.4</v>
      </c>
      <c r="BH291" s="15"/>
      <c r="BI291" s="183"/>
      <c r="BJ291" s="50"/>
      <c r="BK291" s="15"/>
      <c r="BL291" s="183"/>
      <c r="BM291" s="183"/>
      <c r="BN291" s="183"/>
      <c r="BO291" s="183"/>
      <c r="BP291" s="50"/>
      <c r="BQ291" s="15"/>
      <c r="BR291" s="183"/>
      <c r="BS291" s="50"/>
      <c r="BT291" s="15"/>
      <c r="BU291" s="183"/>
      <c r="BV291" s="50"/>
      <c r="BW291" s="15"/>
      <c r="BX291" s="183"/>
      <c r="BY291" s="50"/>
      <c r="BZ291" s="15"/>
      <c r="CA291" s="183"/>
      <c r="CB291" s="50"/>
      <c r="CC291" s="15"/>
      <c r="CD291" s="183"/>
      <c r="CE291" s="50"/>
      <c r="CF291" s="15"/>
      <c r="CG291" s="14"/>
      <c r="CH291" s="50"/>
      <c r="CI291" s="15"/>
      <c r="CJ291" s="14"/>
      <c r="CK291" s="50"/>
      <c r="CL291" s="15"/>
      <c r="CM291" s="14"/>
      <c r="CN291" s="50"/>
      <c r="CO291" s="15"/>
      <c r="CP291" s="14"/>
      <c r="CQ291" s="50"/>
      <c r="CR291" s="15"/>
      <c r="CS291" s="14"/>
      <c r="CT291" s="50"/>
      <c r="CU291" s="15"/>
      <c r="CV291" s="14"/>
      <c r="CW291" s="50"/>
      <c r="CX291" s="15"/>
      <c r="CY291" s="14"/>
      <c r="CZ291" s="50"/>
      <c r="DA291" s="15"/>
      <c r="DB291" s="14"/>
      <c r="DC291" s="50"/>
      <c r="DD291" s="15"/>
      <c r="DE291" s="14"/>
      <c r="DF291" s="50"/>
      <c r="DG291" s="15"/>
      <c r="DH291" s="14"/>
      <c r="DI291" s="50"/>
      <c r="DJ291" s="15"/>
      <c r="DK291" s="14"/>
      <c r="DL291" s="50"/>
      <c r="DM291" s="15"/>
      <c r="DN291" s="14"/>
      <c r="DO291" s="50"/>
      <c r="DP291" s="15"/>
      <c r="DQ291" s="14"/>
      <c r="DR291" s="50"/>
      <c r="DS291" s="15"/>
      <c r="DT291" s="14"/>
      <c r="DU291" s="50"/>
      <c r="DV291" s="15"/>
      <c r="DW291" s="14"/>
      <c r="DX291" s="50"/>
      <c r="DY291" s="15"/>
      <c r="DZ291" s="14"/>
    </row>
    <row r="292" spans="1:130" s="12" customFormat="1" ht="15.75" x14ac:dyDescent="0.25">
      <c r="A292" s="60" t="s">
        <v>640</v>
      </c>
      <c r="B292" s="14">
        <f t="shared" si="341"/>
        <v>158.4</v>
      </c>
      <c r="C292" s="14">
        <f t="shared" si="342"/>
        <v>0</v>
      </c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5"/>
      <c r="AB292" s="183"/>
      <c r="AC292" s="183"/>
      <c r="AD292" s="183"/>
      <c r="AE292" s="183"/>
      <c r="AF292" s="183"/>
      <c r="AG292" s="183"/>
      <c r="AH292" s="183"/>
      <c r="AI292" s="183"/>
      <c r="AJ292" s="183"/>
      <c r="AK292" s="84"/>
      <c r="AL292" s="183"/>
      <c r="AM292" s="183"/>
      <c r="AN292" s="84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50">
        <v>158.4</v>
      </c>
      <c r="BH292" s="15"/>
      <c r="BI292" s="183"/>
      <c r="BJ292" s="50"/>
      <c r="BK292" s="15"/>
      <c r="BL292" s="183"/>
      <c r="BM292" s="183"/>
      <c r="BN292" s="183"/>
      <c r="BO292" s="183"/>
      <c r="BP292" s="50"/>
      <c r="BQ292" s="15"/>
      <c r="BR292" s="183"/>
      <c r="BS292" s="50"/>
      <c r="BT292" s="15"/>
      <c r="BU292" s="183"/>
      <c r="BV292" s="50"/>
      <c r="BW292" s="15"/>
      <c r="BX292" s="183"/>
      <c r="BY292" s="50"/>
      <c r="BZ292" s="15"/>
      <c r="CA292" s="183"/>
      <c r="CB292" s="50"/>
      <c r="CC292" s="15"/>
      <c r="CD292" s="183"/>
      <c r="CE292" s="50"/>
      <c r="CF292" s="15"/>
      <c r="CG292" s="14"/>
      <c r="CH292" s="50"/>
      <c r="CI292" s="15"/>
      <c r="CJ292" s="14"/>
      <c r="CK292" s="50"/>
      <c r="CL292" s="15"/>
      <c r="CM292" s="14"/>
      <c r="CN292" s="50"/>
      <c r="CO292" s="15"/>
      <c r="CP292" s="14"/>
      <c r="CQ292" s="50"/>
      <c r="CR292" s="15"/>
      <c r="CS292" s="14"/>
      <c r="CT292" s="50"/>
      <c r="CU292" s="15"/>
      <c r="CV292" s="14"/>
      <c r="CW292" s="50"/>
      <c r="CX292" s="15"/>
      <c r="CY292" s="14"/>
      <c r="CZ292" s="50"/>
      <c r="DA292" s="15"/>
      <c r="DB292" s="14"/>
      <c r="DC292" s="50"/>
      <c r="DD292" s="15"/>
      <c r="DE292" s="14"/>
      <c r="DF292" s="50"/>
      <c r="DG292" s="15"/>
      <c r="DH292" s="14"/>
      <c r="DI292" s="50"/>
      <c r="DJ292" s="15"/>
      <c r="DK292" s="14"/>
      <c r="DL292" s="50"/>
      <c r="DM292" s="15"/>
      <c r="DN292" s="14"/>
      <c r="DO292" s="50"/>
      <c r="DP292" s="15"/>
      <c r="DQ292" s="14"/>
      <c r="DR292" s="50"/>
      <c r="DS292" s="15"/>
      <c r="DT292" s="14"/>
      <c r="DU292" s="50"/>
      <c r="DV292" s="15"/>
      <c r="DW292" s="14"/>
      <c r="DX292" s="50"/>
      <c r="DY292" s="15"/>
      <c r="DZ292" s="14"/>
    </row>
    <row r="293" spans="1:130" s="12" customFormat="1" ht="15.75" x14ac:dyDescent="0.25">
      <c r="A293" s="60" t="s">
        <v>430</v>
      </c>
      <c r="B293" s="14">
        <f t="shared" si="341"/>
        <v>158.4</v>
      </c>
      <c r="C293" s="14">
        <f t="shared" si="342"/>
        <v>0</v>
      </c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5"/>
      <c r="AB293" s="183"/>
      <c r="AC293" s="183"/>
      <c r="AD293" s="183"/>
      <c r="AE293" s="183"/>
      <c r="AF293" s="183"/>
      <c r="AG293" s="183"/>
      <c r="AH293" s="183"/>
      <c r="AI293" s="183"/>
      <c r="AJ293" s="183"/>
      <c r="AK293" s="84"/>
      <c r="AL293" s="183"/>
      <c r="AM293" s="183"/>
      <c r="AN293" s="84"/>
      <c r="AO293" s="183"/>
      <c r="AP293" s="183"/>
      <c r="AQ293" s="183"/>
      <c r="AR293" s="183"/>
      <c r="AS293" s="183"/>
      <c r="AT293" s="183"/>
      <c r="AU293" s="183"/>
      <c r="AV293" s="183"/>
      <c r="AW293" s="183"/>
      <c r="AX293" s="183"/>
      <c r="AY293" s="183"/>
      <c r="AZ293" s="183"/>
      <c r="BA293" s="183"/>
      <c r="BB293" s="183"/>
      <c r="BC293" s="183"/>
      <c r="BD293" s="183"/>
      <c r="BE293" s="183"/>
      <c r="BF293" s="183"/>
      <c r="BG293" s="50">
        <v>158.4</v>
      </c>
      <c r="BH293" s="15"/>
      <c r="BI293" s="183"/>
      <c r="BJ293" s="50"/>
      <c r="BK293" s="15"/>
      <c r="BL293" s="183"/>
      <c r="BM293" s="183"/>
      <c r="BN293" s="183"/>
      <c r="BO293" s="183"/>
      <c r="BP293" s="50"/>
      <c r="BQ293" s="15"/>
      <c r="BR293" s="183"/>
      <c r="BS293" s="50"/>
      <c r="BT293" s="15"/>
      <c r="BU293" s="183"/>
      <c r="BV293" s="50"/>
      <c r="BW293" s="15"/>
      <c r="BX293" s="183"/>
      <c r="BY293" s="50"/>
      <c r="BZ293" s="15"/>
      <c r="CA293" s="183"/>
      <c r="CB293" s="50"/>
      <c r="CC293" s="15"/>
      <c r="CD293" s="183"/>
      <c r="CE293" s="50"/>
      <c r="CF293" s="15"/>
      <c r="CG293" s="14"/>
      <c r="CH293" s="50"/>
      <c r="CI293" s="15"/>
      <c r="CJ293" s="14"/>
      <c r="CK293" s="50"/>
      <c r="CL293" s="15"/>
      <c r="CM293" s="14"/>
      <c r="CN293" s="50"/>
      <c r="CO293" s="15"/>
      <c r="CP293" s="14"/>
      <c r="CQ293" s="50"/>
      <c r="CR293" s="15"/>
      <c r="CS293" s="14"/>
      <c r="CT293" s="50"/>
      <c r="CU293" s="15"/>
      <c r="CV293" s="14"/>
      <c r="CW293" s="50"/>
      <c r="CX293" s="15"/>
      <c r="CY293" s="14"/>
      <c r="CZ293" s="50"/>
      <c r="DA293" s="15"/>
      <c r="DB293" s="14"/>
      <c r="DC293" s="50"/>
      <c r="DD293" s="15"/>
      <c r="DE293" s="14"/>
      <c r="DF293" s="50"/>
      <c r="DG293" s="15"/>
      <c r="DH293" s="14"/>
      <c r="DI293" s="50"/>
      <c r="DJ293" s="15"/>
      <c r="DK293" s="14"/>
      <c r="DL293" s="50"/>
      <c r="DM293" s="15"/>
      <c r="DN293" s="14"/>
      <c r="DO293" s="50"/>
      <c r="DP293" s="15"/>
      <c r="DQ293" s="14"/>
      <c r="DR293" s="50"/>
      <c r="DS293" s="15"/>
      <c r="DT293" s="14"/>
      <c r="DU293" s="50"/>
      <c r="DV293" s="15"/>
      <c r="DW293" s="14"/>
      <c r="DX293" s="50"/>
      <c r="DY293" s="15"/>
      <c r="DZ293" s="14"/>
    </row>
    <row r="294" spans="1:130" s="12" customFormat="1" ht="15.75" x14ac:dyDescent="0.25">
      <c r="A294" s="60" t="s">
        <v>414</v>
      </c>
      <c r="B294" s="14">
        <f t="shared" si="341"/>
        <v>248.2</v>
      </c>
      <c r="C294" s="14">
        <f t="shared" si="342"/>
        <v>0</v>
      </c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5"/>
      <c r="AB294" s="183"/>
      <c r="AC294" s="183"/>
      <c r="AD294" s="183"/>
      <c r="AE294" s="183"/>
      <c r="AF294" s="183"/>
      <c r="AG294" s="183"/>
      <c r="AH294" s="183"/>
      <c r="AI294" s="183"/>
      <c r="AJ294" s="183"/>
      <c r="AK294" s="84"/>
      <c r="AL294" s="183"/>
      <c r="AM294" s="183"/>
      <c r="AN294" s="84"/>
      <c r="AO294" s="183"/>
      <c r="AP294" s="183"/>
      <c r="AQ294" s="183"/>
      <c r="AR294" s="183"/>
      <c r="AS294" s="183"/>
      <c r="AT294" s="183"/>
      <c r="AU294" s="183"/>
      <c r="AV294" s="183"/>
      <c r="AW294" s="183"/>
      <c r="AX294" s="183"/>
      <c r="AY294" s="183"/>
      <c r="AZ294" s="183"/>
      <c r="BA294" s="183"/>
      <c r="BB294" s="183"/>
      <c r="BC294" s="183"/>
      <c r="BD294" s="183"/>
      <c r="BE294" s="183"/>
      <c r="BF294" s="183"/>
      <c r="BG294" s="50">
        <v>248.2</v>
      </c>
      <c r="BH294" s="15"/>
      <c r="BI294" s="183"/>
      <c r="BJ294" s="50"/>
      <c r="BK294" s="15"/>
      <c r="BL294" s="183"/>
      <c r="BM294" s="183"/>
      <c r="BN294" s="183"/>
      <c r="BO294" s="183"/>
      <c r="BP294" s="50"/>
      <c r="BQ294" s="15"/>
      <c r="BR294" s="183"/>
      <c r="BS294" s="50"/>
      <c r="BT294" s="15"/>
      <c r="BU294" s="183"/>
      <c r="BV294" s="50"/>
      <c r="BW294" s="15"/>
      <c r="BX294" s="183"/>
      <c r="BY294" s="50"/>
      <c r="BZ294" s="15"/>
      <c r="CA294" s="183"/>
      <c r="CB294" s="50"/>
      <c r="CC294" s="15"/>
      <c r="CD294" s="183"/>
      <c r="CE294" s="50"/>
      <c r="CF294" s="15"/>
      <c r="CG294" s="14"/>
      <c r="CH294" s="50"/>
      <c r="CI294" s="15"/>
      <c r="CJ294" s="14"/>
      <c r="CK294" s="50"/>
      <c r="CL294" s="15"/>
      <c r="CM294" s="14"/>
      <c r="CN294" s="50"/>
      <c r="CO294" s="15"/>
      <c r="CP294" s="14"/>
      <c r="CQ294" s="50"/>
      <c r="CR294" s="15"/>
      <c r="CS294" s="14"/>
      <c r="CT294" s="50"/>
      <c r="CU294" s="15"/>
      <c r="CV294" s="14"/>
      <c r="CW294" s="50"/>
      <c r="CX294" s="15"/>
      <c r="CY294" s="14"/>
      <c r="CZ294" s="50"/>
      <c r="DA294" s="15"/>
      <c r="DB294" s="14"/>
      <c r="DC294" s="50"/>
      <c r="DD294" s="15"/>
      <c r="DE294" s="14"/>
      <c r="DF294" s="50"/>
      <c r="DG294" s="15"/>
      <c r="DH294" s="14"/>
      <c r="DI294" s="50"/>
      <c r="DJ294" s="15"/>
      <c r="DK294" s="14"/>
      <c r="DL294" s="50"/>
      <c r="DM294" s="15"/>
      <c r="DN294" s="14"/>
      <c r="DO294" s="50"/>
      <c r="DP294" s="15"/>
      <c r="DQ294" s="14"/>
      <c r="DR294" s="50"/>
      <c r="DS294" s="15"/>
      <c r="DT294" s="14"/>
      <c r="DU294" s="50"/>
      <c r="DV294" s="15"/>
      <c r="DW294" s="14"/>
      <c r="DX294" s="50"/>
      <c r="DY294" s="15"/>
      <c r="DZ294" s="14"/>
    </row>
    <row r="295" spans="1:130" s="12" customFormat="1" ht="15.75" x14ac:dyDescent="0.25">
      <c r="A295" s="60" t="s">
        <v>641</v>
      </c>
      <c r="B295" s="14">
        <f t="shared" si="341"/>
        <v>158.4</v>
      </c>
      <c r="C295" s="14">
        <f t="shared" si="342"/>
        <v>0</v>
      </c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5"/>
      <c r="AB295" s="183"/>
      <c r="AC295" s="183"/>
      <c r="AD295" s="183"/>
      <c r="AE295" s="183"/>
      <c r="AF295" s="183"/>
      <c r="AG295" s="183"/>
      <c r="AH295" s="183"/>
      <c r="AI295" s="183"/>
      <c r="AJ295" s="183"/>
      <c r="AK295" s="84"/>
      <c r="AL295" s="183"/>
      <c r="AM295" s="183"/>
      <c r="AN295" s="84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50">
        <v>158.4</v>
      </c>
      <c r="BH295" s="15"/>
      <c r="BI295" s="183"/>
      <c r="BJ295" s="50"/>
      <c r="BK295" s="15"/>
      <c r="BL295" s="183"/>
      <c r="BM295" s="183"/>
      <c r="BN295" s="183"/>
      <c r="BO295" s="183"/>
      <c r="BP295" s="50"/>
      <c r="BQ295" s="15"/>
      <c r="BR295" s="183"/>
      <c r="BS295" s="50"/>
      <c r="BT295" s="15"/>
      <c r="BU295" s="183"/>
      <c r="BV295" s="50"/>
      <c r="BW295" s="15"/>
      <c r="BX295" s="183"/>
      <c r="BY295" s="50"/>
      <c r="BZ295" s="15"/>
      <c r="CA295" s="183"/>
      <c r="CB295" s="50"/>
      <c r="CC295" s="15"/>
      <c r="CD295" s="183"/>
      <c r="CE295" s="50"/>
      <c r="CF295" s="15"/>
      <c r="CG295" s="14"/>
      <c r="CH295" s="50"/>
      <c r="CI295" s="15"/>
      <c r="CJ295" s="14"/>
      <c r="CK295" s="50"/>
      <c r="CL295" s="15"/>
      <c r="CM295" s="14"/>
      <c r="CN295" s="50"/>
      <c r="CO295" s="15"/>
      <c r="CP295" s="14"/>
      <c r="CQ295" s="50"/>
      <c r="CR295" s="15"/>
      <c r="CS295" s="14"/>
      <c r="CT295" s="50"/>
      <c r="CU295" s="15"/>
      <c r="CV295" s="14"/>
      <c r="CW295" s="50"/>
      <c r="CX295" s="15"/>
      <c r="CY295" s="14"/>
      <c r="CZ295" s="50"/>
      <c r="DA295" s="15"/>
      <c r="DB295" s="14"/>
      <c r="DC295" s="50"/>
      <c r="DD295" s="15"/>
      <c r="DE295" s="14"/>
      <c r="DF295" s="50"/>
      <c r="DG295" s="15"/>
      <c r="DH295" s="14"/>
      <c r="DI295" s="50"/>
      <c r="DJ295" s="15"/>
      <c r="DK295" s="14"/>
      <c r="DL295" s="50"/>
      <c r="DM295" s="15"/>
      <c r="DN295" s="14"/>
      <c r="DO295" s="50"/>
      <c r="DP295" s="15"/>
      <c r="DQ295" s="14"/>
      <c r="DR295" s="50"/>
      <c r="DS295" s="15"/>
      <c r="DT295" s="14"/>
      <c r="DU295" s="50"/>
      <c r="DV295" s="15"/>
      <c r="DW295" s="14"/>
      <c r="DX295" s="50"/>
      <c r="DY295" s="15"/>
      <c r="DZ295" s="14"/>
    </row>
    <row r="296" spans="1:130" s="12" customFormat="1" ht="15.75" x14ac:dyDescent="0.25">
      <c r="A296" s="60" t="s">
        <v>709</v>
      </c>
      <c r="B296" s="14">
        <f t="shared" si="341"/>
        <v>248.2</v>
      </c>
      <c r="C296" s="14">
        <f t="shared" si="342"/>
        <v>0</v>
      </c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  <c r="AA296" s="15"/>
      <c r="AB296" s="183"/>
      <c r="AC296" s="183"/>
      <c r="AD296" s="183"/>
      <c r="AE296" s="183"/>
      <c r="AF296" s="183"/>
      <c r="AG296" s="183"/>
      <c r="AH296" s="183"/>
      <c r="AI296" s="183"/>
      <c r="AJ296" s="183"/>
      <c r="AK296" s="84"/>
      <c r="AL296" s="183"/>
      <c r="AM296" s="183"/>
      <c r="AN296" s="84"/>
      <c r="AO296" s="183"/>
      <c r="AP296" s="183"/>
      <c r="AQ296" s="183"/>
      <c r="AR296" s="183"/>
      <c r="AS296" s="183"/>
      <c r="AT296" s="183"/>
      <c r="AU296" s="183"/>
      <c r="AV296" s="183"/>
      <c r="AW296" s="183"/>
      <c r="AX296" s="183"/>
      <c r="AY296" s="183"/>
      <c r="AZ296" s="183"/>
      <c r="BA296" s="183"/>
      <c r="BB296" s="183"/>
      <c r="BC296" s="183"/>
      <c r="BD296" s="183"/>
      <c r="BE296" s="183"/>
      <c r="BF296" s="183"/>
      <c r="BG296" s="50">
        <v>248.2</v>
      </c>
      <c r="BH296" s="15"/>
      <c r="BI296" s="183"/>
      <c r="BJ296" s="50"/>
      <c r="BK296" s="15"/>
      <c r="BL296" s="183"/>
      <c r="BM296" s="183"/>
      <c r="BN296" s="183"/>
      <c r="BO296" s="183"/>
      <c r="BP296" s="50"/>
      <c r="BQ296" s="15"/>
      <c r="BR296" s="183"/>
      <c r="BS296" s="50"/>
      <c r="BT296" s="15"/>
      <c r="BU296" s="183"/>
      <c r="BV296" s="50"/>
      <c r="BW296" s="15"/>
      <c r="BX296" s="183"/>
      <c r="BY296" s="50"/>
      <c r="BZ296" s="15"/>
      <c r="CA296" s="183"/>
      <c r="CB296" s="50"/>
      <c r="CC296" s="15"/>
      <c r="CD296" s="183"/>
      <c r="CE296" s="50"/>
      <c r="CF296" s="15"/>
      <c r="CG296" s="14"/>
      <c r="CH296" s="50"/>
      <c r="CI296" s="15"/>
      <c r="CJ296" s="14"/>
      <c r="CK296" s="50"/>
      <c r="CL296" s="15"/>
      <c r="CM296" s="14"/>
      <c r="CN296" s="50"/>
      <c r="CO296" s="15"/>
      <c r="CP296" s="14"/>
      <c r="CQ296" s="50"/>
      <c r="CR296" s="15"/>
      <c r="CS296" s="14"/>
      <c r="CT296" s="50"/>
      <c r="CU296" s="15"/>
      <c r="CV296" s="14"/>
      <c r="CW296" s="50"/>
      <c r="CX296" s="15"/>
      <c r="CY296" s="14"/>
      <c r="CZ296" s="50"/>
      <c r="DA296" s="15"/>
      <c r="DB296" s="14"/>
      <c r="DC296" s="50"/>
      <c r="DD296" s="15"/>
      <c r="DE296" s="14"/>
      <c r="DF296" s="50"/>
      <c r="DG296" s="15"/>
      <c r="DH296" s="14"/>
      <c r="DI296" s="50"/>
      <c r="DJ296" s="15"/>
      <c r="DK296" s="14"/>
      <c r="DL296" s="50"/>
      <c r="DM296" s="15"/>
      <c r="DN296" s="14"/>
      <c r="DO296" s="50"/>
      <c r="DP296" s="15"/>
      <c r="DQ296" s="14"/>
      <c r="DR296" s="50"/>
      <c r="DS296" s="15"/>
      <c r="DT296" s="14"/>
      <c r="DU296" s="50"/>
      <c r="DV296" s="15"/>
      <c r="DW296" s="14"/>
      <c r="DX296" s="50"/>
      <c r="DY296" s="15"/>
      <c r="DZ296" s="14"/>
    </row>
    <row r="297" spans="1:130" s="28" customFormat="1" ht="31.5" x14ac:dyDescent="0.25">
      <c r="A297" s="152" t="s">
        <v>469</v>
      </c>
      <c r="B297" s="82">
        <f t="shared" si="341"/>
        <v>6704.9</v>
      </c>
      <c r="C297" s="82">
        <f t="shared" si="342"/>
        <v>3546.9</v>
      </c>
      <c r="D297" s="84">
        <f t="shared" ref="D297" si="358">C297/B297*100</f>
        <v>52.900117824277771</v>
      </c>
      <c r="E297" s="84">
        <f>E298+E299</f>
        <v>0</v>
      </c>
      <c r="F297" s="84">
        <f t="shared" ref="F297:AY297" si="359">F298+F299</f>
        <v>0</v>
      </c>
      <c r="G297" s="84">
        <f t="shared" si="359"/>
        <v>0</v>
      </c>
      <c r="H297" s="84">
        <f t="shared" si="359"/>
        <v>0</v>
      </c>
      <c r="I297" s="84">
        <f t="shared" si="359"/>
        <v>0</v>
      </c>
      <c r="J297" s="84">
        <f t="shared" si="359"/>
        <v>0</v>
      </c>
      <c r="K297" s="84">
        <f t="shared" si="359"/>
        <v>0</v>
      </c>
      <c r="L297" s="84">
        <f t="shared" si="359"/>
        <v>0</v>
      </c>
      <c r="M297" s="84">
        <f t="shared" si="359"/>
        <v>0</v>
      </c>
      <c r="N297" s="84">
        <f t="shared" si="359"/>
        <v>0</v>
      </c>
      <c r="O297" s="84">
        <f t="shared" si="359"/>
        <v>0</v>
      </c>
      <c r="P297" s="84">
        <f t="shared" si="359"/>
        <v>0</v>
      </c>
      <c r="Q297" s="84">
        <f t="shared" si="359"/>
        <v>0</v>
      </c>
      <c r="R297" s="84">
        <f t="shared" si="359"/>
        <v>0</v>
      </c>
      <c r="S297" s="84">
        <f t="shared" si="359"/>
        <v>0</v>
      </c>
      <c r="T297" s="84">
        <f t="shared" si="359"/>
        <v>0</v>
      </c>
      <c r="U297" s="84">
        <f t="shared" si="359"/>
        <v>0</v>
      </c>
      <c r="V297" s="84">
        <f t="shared" si="359"/>
        <v>0</v>
      </c>
      <c r="W297" s="84">
        <f t="shared" si="359"/>
        <v>0</v>
      </c>
      <c r="X297" s="84">
        <f t="shared" si="359"/>
        <v>0</v>
      </c>
      <c r="Y297" s="84">
        <f t="shared" si="359"/>
        <v>0</v>
      </c>
      <c r="Z297" s="84">
        <f t="shared" si="359"/>
        <v>660.9</v>
      </c>
      <c r="AA297" s="84">
        <f t="shared" si="359"/>
        <v>660.9</v>
      </c>
      <c r="AB297" s="82">
        <f t="shared" si="104"/>
        <v>100</v>
      </c>
      <c r="AC297" s="84">
        <f t="shared" si="359"/>
        <v>0</v>
      </c>
      <c r="AD297" s="84">
        <f t="shared" si="359"/>
        <v>0</v>
      </c>
      <c r="AE297" s="82"/>
      <c r="AF297" s="84">
        <f t="shared" si="359"/>
        <v>0</v>
      </c>
      <c r="AG297" s="84">
        <f t="shared" si="359"/>
        <v>0</v>
      </c>
      <c r="AH297" s="84">
        <f t="shared" si="359"/>
        <v>0</v>
      </c>
      <c r="AI297" s="84">
        <f>SUM(AI298:AI304)</f>
        <v>275</v>
      </c>
      <c r="AJ297" s="84">
        <f t="shared" ref="AJ297:AM297" si="360">SUM(AJ298:AJ304)</f>
        <v>275</v>
      </c>
      <c r="AK297" s="84">
        <f t="shared" si="349"/>
        <v>100</v>
      </c>
      <c r="AL297" s="84">
        <f t="shared" si="360"/>
        <v>1068</v>
      </c>
      <c r="AM297" s="84">
        <f t="shared" si="360"/>
        <v>1068</v>
      </c>
      <c r="AN297" s="84">
        <f>AM297/AL297*100</f>
        <v>100</v>
      </c>
      <c r="AO297" s="84">
        <f t="shared" si="359"/>
        <v>1200</v>
      </c>
      <c r="AP297" s="84">
        <f t="shared" si="359"/>
        <v>0</v>
      </c>
      <c r="AQ297" s="84">
        <f t="shared" si="359"/>
        <v>0</v>
      </c>
      <c r="AR297" s="84">
        <f t="shared" si="359"/>
        <v>0</v>
      </c>
      <c r="AS297" s="84">
        <f t="shared" si="359"/>
        <v>0</v>
      </c>
      <c r="AT297" s="84">
        <f t="shared" si="359"/>
        <v>0</v>
      </c>
      <c r="AU297" s="84">
        <f t="shared" si="359"/>
        <v>0</v>
      </c>
      <c r="AV297" s="84">
        <f t="shared" si="359"/>
        <v>0</v>
      </c>
      <c r="AW297" s="84">
        <f t="shared" si="359"/>
        <v>0</v>
      </c>
      <c r="AX297" s="84">
        <f t="shared" si="359"/>
        <v>0</v>
      </c>
      <c r="AY297" s="84">
        <f t="shared" si="359"/>
        <v>0</v>
      </c>
      <c r="AZ297" s="84">
        <f t="shared" ref="AZ297:BF297" si="361">AZ298+AZ299</f>
        <v>0</v>
      </c>
      <c r="BA297" s="84">
        <f t="shared" si="361"/>
        <v>0</v>
      </c>
      <c r="BB297" s="84">
        <f t="shared" si="361"/>
        <v>0</v>
      </c>
      <c r="BC297" s="84">
        <f t="shared" si="361"/>
        <v>0</v>
      </c>
      <c r="BD297" s="84">
        <f t="shared" si="361"/>
        <v>0</v>
      </c>
      <c r="BE297" s="84">
        <f t="shared" si="361"/>
        <v>0</v>
      </c>
      <c r="BF297" s="84">
        <f t="shared" si="361"/>
        <v>0</v>
      </c>
      <c r="BG297" s="84">
        <f>SUM(BG298:BG304)</f>
        <v>1958</v>
      </c>
      <c r="BH297" s="84">
        <f>SUM(BH298:BH304)</f>
        <v>0</v>
      </c>
      <c r="BI297" s="82">
        <f t="shared" ref="BI297:BI298" si="362">BH297/BG297*100</f>
        <v>0</v>
      </c>
      <c r="BJ297" s="84"/>
      <c r="BK297" s="84">
        <f>SUM(BK298:BK304)</f>
        <v>0</v>
      </c>
      <c r="BL297" s="82"/>
      <c r="BM297" s="84">
        <f t="shared" ref="BM297:BO297" si="363">BM298+BM299</f>
        <v>0</v>
      </c>
      <c r="BN297" s="84">
        <f t="shared" si="363"/>
        <v>0</v>
      </c>
      <c r="BO297" s="84">
        <f t="shared" si="363"/>
        <v>0</v>
      </c>
      <c r="BP297" s="84">
        <f>SUM(BP298:BP304)</f>
        <v>1343</v>
      </c>
      <c r="BQ297" s="84">
        <f>SUM(BQ298:BQ304)</f>
        <v>1343</v>
      </c>
      <c r="BR297" s="82">
        <f t="shared" ref="BR297:BR298" si="364">BQ297/BP297*100</f>
        <v>100</v>
      </c>
      <c r="BS297" s="84">
        <f>SUM(BS298:BS304)</f>
        <v>0</v>
      </c>
      <c r="BT297" s="84">
        <f>SUM(BT298:BT304)</f>
        <v>0</v>
      </c>
      <c r="BU297" s="82"/>
      <c r="BV297" s="84">
        <f>SUM(BV298:BV304)</f>
        <v>0</v>
      </c>
      <c r="BW297" s="84">
        <f>SUM(BW298:BW304)</f>
        <v>0</v>
      </c>
      <c r="BX297" s="82"/>
      <c r="BY297" s="84">
        <f>SUM(BY298:BY304)</f>
        <v>0</v>
      </c>
      <c r="BZ297" s="84">
        <f>SUM(BZ298:BZ304)</f>
        <v>0</v>
      </c>
      <c r="CA297" s="82"/>
      <c r="CB297" s="84">
        <f>SUM(CB298:CB304)</f>
        <v>0</v>
      </c>
      <c r="CC297" s="84">
        <f>SUM(CC298:CC304)</f>
        <v>0</v>
      </c>
      <c r="CD297" s="82"/>
      <c r="CE297" s="84">
        <f>SUM(CE298:CE304)</f>
        <v>200</v>
      </c>
      <c r="CF297" s="84">
        <f>SUM(CF298:CF304)</f>
        <v>200</v>
      </c>
      <c r="CG297" s="82">
        <f t="shared" si="348"/>
        <v>100</v>
      </c>
      <c r="CH297" s="84">
        <f>SUM(CH298:CH304)</f>
        <v>0</v>
      </c>
      <c r="CI297" s="84">
        <f>SUM(CI298:CI304)</f>
        <v>0</v>
      </c>
      <c r="CJ297" s="82"/>
      <c r="CK297" s="84">
        <f>SUM(CK298:CK304)</f>
        <v>0</v>
      </c>
      <c r="CL297" s="84">
        <f>SUM(CL298:CL304)</f>
        <v>0</v>
      </c>
      <c r="CM297" s="82"/>
      <c r="CN297" s="84">
        <f>SUM(CN298:CN304)</f>
        <v>0</v>
      </c>
      <c r="CO297" s="84">
        <f>SUM(CO298:CO304)</f>
        <v>0</v>
      </c>
      <c r="CP297" s="82"/>
      <c r="CQ297" s="84">
        <f>SUM(CQ298:CQ304)</f>
        <v>0</v>
      </c>
      <c r="CR297" s="84">
        <f>SUM(CR298:CR304)</f>
        <v>0</v>
      </c>
      <c r="CS297" s="82"/>
      <c r="CT297" s="84">
        <f>SUM(CT298:CT304)</f>
        <v>0</v>
      </c>
      <c r="CU297" s="84">
        <f>SUM(CU298:CU304)</f>
        <v>0</v>
      </c>
      <c r="CV297" s="82"/>
      <c r="CW297" s="84">
        <f>SUM(CW298:CW304)</f>
        <v>0</v>
      </c>
      <c r="CX297" s="84">
        <f>SUM(CX298:CX304)</f>
        <v>0</v>
      </c>
      <c r="CY297" s="82"/>
      <c r="CZ297" s="84">
        <f>SUM(CZ298:CZ304)</f>
        <v>0</v>
      </c>
      <c r="DA297" s="84">
        <f>SUM(DA298:DA304)</f>
        <v>0</v>
      </c>
      <c r="DB297" s="82"/>
      <c r="DC297" s="84">
        <f>SUM(DC298:DC304)</f>
        <v>0</v>
      </c>
      <c r="DD297" s="84">
        <f>SUM(DD298:DD304)</f>
        <v>0</v>
      </c>
      <c r="DE297" s="82"/>
      <c r="DF297" s="84">
        <f>SUM(DF298:DF304)</f>
        <v>0</v>
      </c>
      <c r="DG297" s="84">
        <f>SUM(DG298:DG304)</f>
        <v>0</v>
      </c>
      <c r="DH297" s="82"/>
      <c r="DI297" s="84">
        <f>SUM(DI298:DI304)</f>
        <v>0</v>
      </c>
      <c r="DJ297" s="84">
        <f>SUM(DJ298:DJ304)</f>
        <v>0</v>
      </c>
      <c r="DK297" s="82"/>
      <c r="DL297" s="84">
        <f>SUM(DL298:DL304)</f>
        <v>0</v>
      </c>
      <c r="DM297" s="84">
        <f>SUM(DM298:DM304)</f>
        <v>0</v>
      </c>
      <c r="DN297" s="82"/>
      <c r="DO297" s="84">
        <f>SUM(DO298:DO304)</f>
        <v>0</v>
      </c>
      <c r="DP297" s="84">
        <f>SUM(DP298:DP304)</f>
        <v>0</v>
      </c>
      <c r="DQ297" s="82"/>
      <c r="DR297" s="84">
        <f>SUM(DR298:DR304)</f>
        <v>0</v>
      </c>
      <c r="DS297" s="84">
        <f>SUM(DS298:DS304)</f>
        <v>0</v>
      </c>
      <c r="DT297" s="82"/>
      <c r="DU297" s="84">
        <f>SUM(DU298:DU304)</f>
        <v>0</v>
      </c>
      <c r="DV297" s="84">
        <f>SUM(DV298:DV304)</f>
        <v>0</v>
      </c>
      <c r="DW297" s="82"/>
      <c r="DX297" s="84">
        <f>SUM(DX298:DX304)</f>
        <v>0</v>
      </c>
      <c r="DY297" s="84">
        <f>SUM(DY298:DY304)</f>
        <v>0</v>
      </c>
      <c r="DZ297" s="82"/>
    </row>
    <row r="298" spans="1:130" s="12" customFormat="1" ht="31.5" x14ac:dyDescent="0.25">
      <c r="A298" s="60" t="s">
        <v>391</v>
      </c>
      <c r="B298" s="14">
        <f t="shared" si="341"/>
        <v>6042.9</v>
      </c>
      <c r="C298" s="14">
        <f t="shared" si="342"/>
        <v>3546.9</v>
      </c>
      <c r="D298" s="15">
        <f t="shared" si="82"/>
        <v>58.695328401926226</v>
      </c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4"/>
      <c r="W298" s="15"/>
      <c r="X298" s="15"/>
      <c r="Y298" s="14"/>
      <c r="Z298" s="15">
        <v>660.9</v>
      </c>
      <c r="AA298" s="15">
        <v>660.9</v>
      </c>
      <c r="AB298" s="14">
        <f t="shared" si="104"/>
        <v>100</v>
      </c>
      <c r="AC298" s="15"/>
      <c r="AD298" s="15"/>
      <c r="AE298" s="14"/>
      <c r="AF298" s="15"/>
      <c r="AG298" s="15"/>
      <c r="AH298" s="14"/>
      <c r="AI298" s="15">
        <v>275</v>
      </c>
      <c r="AJ298" s="15">
        <v>275</v>
      </c>
      <c r="AK298" s="15">
        <f t="shared" si="349"/>
        <v>100</v>
      </c>
      <c r="AL298" s="14">
        <v>1068</v>
      </c>
      <c r="AM298" s="14">
        <v>1068</v>
      </c>
      <c r="AN298" s="15">
        <f t="shared" ref="AN298:AN315" si="365">AM298/AL298*100</f>
        <v>100</v>
      </c>
      <c r="AO298" s="15">
        <v>1200</v>
      </c>
      <c r="AP298" s="15"/>
      <c r="AQ298" s="14"/>
      <c r="AR298" s="15"/>
      <c r="AS298" s="15"/>
      <c r="AT298" s="14"/>
      <c r="AU298" s="15"/>
      <c r="AV298" s="15"/>
      <c r="AW298" s="14"/>
      <c r="AX298" s="15"/>
      <c r="AY298" s="15"/>
      <c r="AZ298" s="14"/>
      <c r="BA298" s="15"/>
      <c r="BB298" s="15"/>
      <c r="BC298" s="14"/>
      <c r="BD298" s="15"/>
      <c r="BE298" s="15"/>
      <c r="BF298" s="14"/>
      <c r="BG298" s="50">
        <v>1296</v>
      </c>
      <c r="BH298" s="15"/>
      <c r="BI298" s="14">
        <f t="shared" si="362"/>
        <v>0</v>
      </c>
      <c r="BJ298" s="50"/>
      <c r="BK298" s="15"/>
      <c r="BL298" s="14"/>
      <c r="BM298" s="15"/>
      <c r="BN298" s="15"/>
      <c r="BO298" s="14"/>
      <c r="BP298" s="15">
        <v>1343</v>
      </c>
      <c r="BQ298" s="15">
        <v>1343</v>
      </c>
      <c r="BR298" s="14">
        <f t="shared" si="364"/>
        <v>100</v>
      </c>
      <c r="BS298" s="15"/>
      <c r="BT298" s="15"/>
      <c r="BU298" s="14"/>
      <c r="BV298" s="15"/>
      <c r="BW298" s="15"/>
      <c r="BX298" s="14"/>
      <c r="BY298" s="15"/>
      <c r="BZ298" s="15"/>
      <c r="CA298" s="14"/>
      <c r="CB298" s="15"/>
      <c r="CC298" s="15"/>
      <c r="CD298" s="14"/>
      <c r="CE298" s="14">
        <v>200</v>
      </c>
      <c r="CF298" s="14">
        <v>200</v>
      </c>
      <c r="CG298" s="14">
        <f t="shared" si="348"/>
        <v>100</v>
      </c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</row>
    <row r="299" spans="1:130" s="12" customFormat="1" ht="15.75" x14ac:dyDescent="0.25">
      <c r="A299" s="60" t="s">
        <v>468</v>
      </c>
      <c r="B299" s="14">
        <f t="shared" si="341"/>
        <v>0</v>
      </c>
      <c r="C299" s="14">
        <f t="shared" si="342"/>
        <v>0</v>
      </c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  <c r="AA299" s="15"/>
      <c r="AB299" s="183"/>
      <c r="AC299" s="183"/>
      <c r="AD299" s="183"/>
      <c r="AE299" s="183"/>
      <c r="AF299" s="183"/>
      <c r="AG299" s="183"/>
      <c r="AH299" s="183"/>
      <c r="AI299" s="183"/>
      <c r="AJ299" s="183"/>
      <c r="AK299" s="183"/>
      <c r="AL299" s="183"/>
      <c r="AM299" s="183"/>
      <c r="AN299" s="15"/>
      <c r="AO299" s="183"/>
      <c r="AP299" s="183"/>
      <c r="AQ299" s="183"/>
      <c r="AR299" s="183"/>
      <c r="AS299" s="183"/>
      <c r="AT299" s="183"/>
      <c r="AU299" s="183"/>
      <c r="AV299" s="183"/>
      <c r="AW299" s="183"/>
      <c r="AX299" s="183"/>
      <c r="AY299" s="183"/>
      <c r="AZ299" s="183"/>
      <c r="BA299" s="183"/>
      <c r="BB299" s="183"/>
      <c r="BC299" s="183"/>
      <c r="BD299" s="183"/>
      <c r="BE299" s="183"/>
      <c r="BF299" s="183"/>
      <c r="BG299" s="50"/>
      <c r="BH299" s="15"/>
      <c r="BI299" s="183"/>
      <c r="BJ299" s="50"/>
      <c r="BK299" s="15"/>
      <c r="BL299" s="183"/>
      <c r="BM299" s="183"/>
      <c r="BN299" s="183"/>
      <c r="BO299" s="183"/>
      <c r="BP299" s="50"/>
      <c r="BQ299" s="15"/>
      <c r="BR299" s="183"/>
      <c r="BS299" s="50"/>
      <c r="BT299" s="15"/>
      <c r="BU299" s="183"/>
      <c r="BV299" s="50"/>
      <c r="BW299" s="15"/>
      <c r="BX299" s="183"/>
      <c r="BY299" s="50"/>
      <c r="BZ299" s="15"/>
      <c r="CA299" s="183"/>
      <c r="CB299" s="50"/>
      <c r="CC299" s="15"/>
      <c r="CD299" s="183"/>
      <c r="CE299" s="50"/>
      <c r="CF299" s="15"/>
      <c r="CG299" s="14"/>
      <c r="CH299" s="50"/>
      <c r="CI299" s="15"/>
      <c r="CJ299" s="14"/>
      <c r="CK299" s="50"/>
      <c r="CL299" s="15"/>
      <c r="CM299" s="14"/>
      <c r="CN299" s="50"/>
      <c r="CO299" s="15"/>
      <c r="CP299" s="14"/>
      <c r="CQ299" s="50"/>
      <c r="CR299" s="15"/>
      <c r="CS299" s="14"/>
      <c r="CT299" s="50"/>
      <c r="CU299" s="15"/>
      <c r="CV299" s="14"/>
      <c r="CW299" s="50"/>
      <c r="CX299" s="15"/>
      <c r="CY299" s="14"/>
      <c r="CZ299" s="50"/>
      <c r="DA299" s="15"/>
      <c r="DB299" s="14"/>
      <c r="DC299" s="50"/>
      <c r="DD299" s="15"/>
      <c r="DE299" s="14"/>
      <c r="DF299" s="50"/>
      <c r="DG299" s="15"/>
      <c r="DH299" s="14"/>
      <c r="DI299" s="50"/>
      <c r="DJ299" s="15"/>
      <c r="DK299" s="14"/>
      <c r="DL299" s="50"/>
      <c r="DM299" s="15"/>
      <c r="DN299" s="14"/>
      <c r="DO299" s="50"/>
      <c r="DP299" s="15"/>
      <c r="DQ299" s="14"/>
      <c r="DR299" s="50"/>
      <c r="DS299" s="15"/>
      <c r="DT299" s="14"/>
      <c r="DU299" s="50"/>
      <c r="DV299" s="15"/>
      <c r="DW299" s="14"/>
      <c r="DX299" s="50"/>
      <c r="DY299" s="15"/>
      <c r="DZ299" s="14"/>
    </row>
    <row r="300" spans="1:130" s="12" customFormat="1" ht="15.75" x14ac:dyDescent="0.25">
      <c r="A300" s="60" t="s">
        <v>643</v>
      </c>
      <c r="B300" s="14">
        <f t="shared" si="341"/>
        <v>139.1</v>
      </c>
      <c r="C300" s="14">
        <f t="shared" si="342"/>
        <v>0</v>
      </c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  <c r="AA300" s="15"/>
      <c r="AB300" s="183"/>
      <c r="AC300" s="183"/>
      <c r="AD300" s="183"/>
      <c r="AE300" s="183"/>
      <c r="AF300" s="183"/>
      <c r="AG300" s="183"/>
      <c r="AH300" s="183"/>
      <c r="AI300" s="183"/>
      <c r="AJ300" s="183"/>
      <c r="AK300" s="183"/>
      <c r="AL300" s="183"/>
      <c r="AM300" s="183"/>
      <c r="AN300" s="15"/>
      <c r="AO300" s="183"/>
      <c r="AP300" s="183"/>
      <c r="AQ300" s="183"/>
      <c r="AR300" s="183"/>
      <c r="AS300" s="183"/>
      <c r="AT300" s="183"/>
      <c r="AU300" s="183"/>
      <c r="AV300" s="183"/>
      <c r="AW300" s="183"/>
      <c r="AX300" s="183"/>
      <c r="AY300" s="183"/>
      <c r="AZ300" s="183"/>
      <c r="BA300" s="183"/>
      <c r="BB300" s="183"/>
      <c r="BC300" s="183"/>
      <c r="BD300" s="183"/>
      <c r="BE300" s="183"/>
      <c r="BF300" s="183"/>
      <c r="BG300" s="50">
        <v>139.1</v>
      </c>
      <c r="BH300" s="15"/>
      <c r="BI300" s="183"/>
      <c r="BJ300" s="50"/>
      <c r="BK300" s="15"/>
      <c r="BL300" s="183"/>
      <c r="BM300" s="183"/>
      <c r="BN300" s="183"/>
      <c r="BO300" s="183"/>
      <c r="BP300" s="50"/>
      <c r="BQ300" s="15"/>
      <c r="BR300" s="183"/>
      <c r="BS300" s="50"/>
      <c r="BT300" s="15"/>
      <c r="BU300" s="183"/>
      <c r="BV300" s="50"/>
      <c r="BW300" s="15"/>
      <c r="BX300" s="183"/>
      <c r="BY300" s="50"/>
      <c r="BZ300" s="15"/>
      <c r="CA300" s="183"/>
      <c r="CB300" s="50"/>
      <c r="CC300" s="15"/>
      <c r="CD300" s="183"/>
      <c r="CE300" s="50"/>
      <c r="CF300" s="15"/>
      <c r="CG300" s="14"/>
      <c r="CH300" s="50"/>
      <c r="CI300" s="15"/>
      <c r="CJ300" s="14"/>
      <c r="CK300" s="50"/>
      <c r="CL300" s="15"/>
      <c r="CM300" s="14"/>
      <c r="CN300" s="50"/>
      <c r="CO300" s="15"/>
      <c r="CP300" s="14"/>
      <c r="CQ300" s="50"/>
      <c r="CR300" s="15"/>
      <c r="CS300" s="14"/>
      <c r="CT300" s="50"/>
      <c r="CU300" s="15"/>
      <c r="CV300" s="14"/>
      <c r="CW300" s="50"/>
      <c r="CX300" s="15"/>
      <c r="CY300" s="14"/>
      <c r="CZ300" s="50"/>
      <c r="DA300" s="15"/>
      <c r="DB300" s="14"/>
      <c r="DC300" s="50"/>
      <c r="DD300" s="15"/>
      <c r="DE300" s="14"/>
      <c r="DF300" s="50"/>
      <c r="DG300" s="15"/>
      <c r="DH300" s="14"/>
      <c r="DI300" s="50"/>
      <c r="DJ300" s="15"/>
      <c r="DK300" s="14"/>
      <c r="DL300" s="50"/>
      <c r="DM300" s="15"/>
      <c r="DN300" s="14"/>
      <c r="DO300" s="50"/>
      <c r="DP300" s="15"/>
      <c r="DQ300" s="14"/>
      <c r="DR300" s="50"/>
      <c r="DS300" s="15"/>
      <c r="DT300" s="14"/>
      <c r="DU300" s="50"/>
      <c r="DV300" s="15"/>
      <c r="DW300" s="14"/>
      <c r="DX300" s="50"/>
      <c r="DY300" s="15"/>
      <c r="DZ300" s="14"/>
    </row>
    <row r="301" spans="1:130" s="12" customFormat="1" ht="15.75" x14ac:dyDescent="0.25">
      <c r="A301" s="60" t="s">
        <v>646</v>
      </c>
      <c r="B301" s="14">
        <f t="shared" si="341"/>
        <v>189.7</v>
      </c>
      <c r="C301" s="14">
        <f t="shared" si="342"/>
        <v>0</v>
      </c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5"/>
      <c r="AB301" s="183"/>
      <c r="AC301" s="183"/>
      <c r="AD301" s="18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5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50">
        <v>189.7</v>
      </c>
      <c r="BH301" s="15"/>
      <c r="BI301" s="183"/>
      <c r="BJ301" s="50"/>
      <c r="BK301" s="15"/>
      <c r="BL301" s="183"/>
      <c r="BM301" s="183"/>
      <c r="BN301" s="183"/>
      <c r="BO301" s="183"/>
      <c r="BP301" s="50"/>
      <c r="BQ301" s="15"/>
      <c r="BR301" s="183"/>
      <c r="BS301" s="50"/>
      <c r="BT301" s="15"/>
      <c r="BU301" s="183"/>
      <c r="BV301" s="50"/>
      <c r="BW301" s="15"/>
      <c r="BX301" s="183"/>
      <c r="BY301" s="50"/>
      <c r="BZ301" s="15"/>
      <c r="CA301" s="183"/>
      <c r="CB301" s="50"/>
      <c r="CC301" s="15"/>
      <c r="CD301" s="183"/>
      <c r="CE301" s="50"/>
      <c r="CF301" s="15"/>
      <c r="CG301" s="14"/>
      <c r="CH301" s="50"/>
      <c r="CI301" s="15"/>
      <c r="CJ301" s="14"/>
      <c r="CK301" s="50"/>
      <c r="CL301" s="15"/>
      <c r="CM301" s="14"/>
      <c r="CN301" s="50"/>
      <c r="CO301" s="15"/>
      <c r="CP301" s="14"/>
      <c r="CQ301" s="50"/>
      <c r="CR301" s="15"/>
      <c r="CS301" s="14"/>
      <c r="CT301" s="50"/>
      <c r="CU301" s="15"/>
      <c r="CV301" s="14"/>
      <c r="CW301" s="50"/>
      <c r="CX301" s="15"/>
      <c r="CY301" s="14"/>
      <c r="CZ301" s="50"/>
      <c r="DA301" s="15"/>
      <c r="DB301" s="14"/>
      <c r="DC301" s="50"/>
      <c r="DD301" s="15"/>
      <c r="DE301" s="14"/>
      <c r="DF301" s="50"/>
      <c r="DG301" s="15"/>
      <c r="DH301" s="14"/>
      <c r="DI301" s="50"/>
      <c r="DJ301" s="15"/>
      <c r="DK301" s="14"/>
      <c r="DL301" s="50"/>
      <c r="DM301" s="15"/>
      <c r="DN301" s="14"/>
      <c r="DO301" s="50"/>
      <c r="DP301" s="15"/>
      <c r="DQ301" s="14"/>
      <c r="DR301" s="50"/>
      <c r="DS301" s="15"/>
      <c r="DT301" s="14"/>
      <c r="DU301" s="50"/>
      <c r="DV301" s="15"/>
      <c r="DW301" s="14"/>
      <c r="DX301" s="50"/>
      <c r="DY301" s="15"/>
      <c r="DZ301" s="14"/>
    </row>
    <row r="302" spans="1:130" s="12" customFormat="1" ht="15.75" x14ac:dyDescent="0.25">
      <c r="A302" s="60" t="s">
        <v>710</v>
      </c>
      <c r="B302" s="14">
        <f t="shared" si="341"/>
        <v>94.2</v>
      </c>
      <c r="C302" s="14">
        <f t="shared" si="342"/>
        <v>0</v>
      </c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5"/>
      <c r="AB302" s="183"/>
      <c r="AC302" s="183"/>
      <c r="AD302" s="183"/>
      <c r="AE302" s="183"/>
      <c r="AF302" s="183"/>
      <c r="AG302" s="183"/>
      <c r="AH302" s="183"/>
      <c r="AI302" s="183"/>
      <c r="AJ302" s="183"/>
      <c r="AK302" s="183"/>
      <c r="AL302" s="183"/>
      <c r="AM302" s="183"/>
      <c r="AN302" s="15"/>
      <c r="AO302" s="183"/>
      <c r="AP302" s="183"/>
      <c r="AQ302" s="183"/>
      <c r="AR302" s="183"/>
      <c r="AS302" s="183"/>
      <c r="AT302" s="183"/>
      <c r="AU302" s="183"/>
      <c r="AV302" s="183"/>
      <c r="AW302" s="183"/>
      <c r="AX302" s="183"/>
      <c r="AY302" s="183"/>
      <c r="AZ302" s="183"/>
      <c r="BA302" s="183"/>
      <c r="BB302" s="183"/>
      <c r="BC302" s="183"/>
      <c r="BD302" s="183"/>
      <c r="BE302" s="183"/>
      <c r="BF302" s="183"/>
      <c r="BG302" s="50">
        <v>94.2</v>
      </c>
      <c r="BH302" s="15"/>
      <c r="BI302" s="183"/>
      <c r="BJ302" s="50"/>
      <c r="BK302" s="15"/>
      <c r="BL302" s="183"/>
      <c r="BM302" s="183"/>
      <c r="BN302" s="183"/>
      <c r="BO302" s="183"/>
      <c r="BP302" s="50"/>
      <c r="BQ302" s="15"/>
      <c r="BR302" s="183"/>
      <c r="BS302" s="50"/>
      <c r="BT302" s="15"/>
      <c r="BU302" s="183"/>
      <c r="BV302" s="50"/>
      <c r="BW302" s="15"/>
      <c r="BX302" s="183"/>
      <c r="BY302" s="50"/>
      <c r="BZ302" s="15"/>
      <c r="CA302" s="183"/>
      <c r="CB302" s="50"/>
      <c r="CC302" s="15"/>
      <c r="CD302" s="183"/>
      <c r="CE302" s="50"/>
      <c r="CF302" s="15"/>
      <c r="CG302" s="14"/>
      <c r="CH302" s="50"/>
      <c r="CI302" s="15"/>
      <c r="CJ302" s="14"/>
      <c r="CK302" s="50"/>
      <c r="CL302" s="15"/>
      <c r="CM302" s="14"/>
      <c r="CN302" s="50"/>
      <c r="CO302" s="15"/>
      <c r="CP302" s="14"/>
      <c r="CQ302" s="50"/>
      <c r="CR302" s="15"/>
      <c r="CS302" s="14"/>
      <c r="CT302" s="50"/>
      <c r="CU302" s="15"/>
      <c r="CV302" s="14"/>
      <c r="CW302" s="50"/>
      <c r="CX302" s="15"/>
      <c r="CY302" s="14"/>
      <c r="CZ302" s="50"/>
      <c r="DA302" s="15"/>
      <c r="DB302" s="14"/>
      <c r="DC302" s="50"/>
      <c r="DD302" s="15"/>
      <c r="DE302" s="14"/>
      <c r="DF302" s="50"/>
      <c r="DG302" s="15"/>
      <c r="DH302" s="14"/>
      <c r="DI302" s="50"/>
      <c r="DJ302" s="15"/>
      <c r="DK302" s="14"/>
      <c r="DL302" s="50"/>
      <c r="DM302" s="15"/>
      <c r="DN302" s="14"/>
      <c r="DO302" s="50"/>
      <c r="DP302" s="15"/>
      <c r="DQ302" s="14"/>
      <c r="DR302" s="50"/>
      <c r="DS302" s="15"/>
      <c r="DT302" s="14"/>
      <c r="DU302" s="50"/>
      <c r="DV302" s="15"/>
      <c r="DW302" s="14"/>
      <c r="DX302" s="50"/>
      <c r="DY302" s="15"/>
      <c r="DZ302" s="14"/>
    </row>
    <row r="303" spans="1:130" s="12" customFormat="1" ht="15.75" x14ac:dyDescent="0.25">
      <c r="A303" s="60" t="s">
        <v>644</v>
      </c>
      <c r="B303" s="14">
        <f t="shared" si="341"/>
        <v>139.1</v>
      </c>
      <c r="C303" s="14">
        <f t="shared" si="342"/>
        <v>0</v>
      </c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  <c r="AA303" s="15"/>
      <c r="AB303" s="183"/>
      <c r="AC303" s="183"/>
      <c r="AD303" s="183"/>
      <c r="AE303" s="183"/>
      <c r="AF303" s="183"/>
      <c r="AG303" s="183"/>
      <c r="AH303" s="183"/>
      <c r="AI303" s="183"/>
      <c r="AJ303" s="183"/>
      <c r="AK303" s="183"/>
      <c r="AL303" s="183"/>
      <c r="AM303" s="183"/>
      <c r="AN303" s="15"/>
      <c r="AO303" s="183"/>
      <c r="AP303" s="183"/>
      <c r="AQ303" s="183"/>
      <c r="AR303" s="183"/>
      <c r="AS303" s="183"/>
      <c r="AT303" s="183"/>
      <c r="AU303" s="183"/>
      <c r="AV303" s="183"/>
      <c r="AW303" s="183"/>
      <c r="AX303" s="183"/>
      <c r="AY303" s="183"/>
      <c r="AZ303" s="183"/>
      <c r="BA303" s="183"/>
      <c r="BB303" s="183"/>
      <c r="BC303" s="183"/>
      <c r="BD303" s="183"/>
      <c r="BE303" s="183"/>
      <c r="BF303" s="183"/>
      <c r="BG303" s="50">
        <v>139.1</v>
      </c>
      <c r="BH303" s="15"/>
      <c r="BI303" s="183"/>
      <c r="BJ303" s="50"/>
      <c r="BK303" s="15"/>
      <c r="BL303" s="183"/>
      <c r="BM303" s="183"/>
      <c r="BN303" s="183"/>
      <c r="BO303" s="183"/>
      <c r="BP303" s="50"/>
      <c r="BQ303" s="15"/>
      <c r="BR303" s="183"/>
      <c r="BS303" s="50"/>
      <c r="BT303" s="15"/>
      <c r="BU303" s="183"/>
      <c r="BV303" s="50"/>
      <c r="BW303" s="15"/>
      <c r="BX303" s="183"/>
      <c r="BY303" s="50"/>
      <c r="BZ303" s="15"/>
      <c r="CA303" s="183"/>
      <c r="CB303" s="50"/>
      <c r="CC303" s="15"/>
      <c r="CD303" s="183"/>
      <c r="CE303" s="50"/>
      <c r="CF303" s="15"/>
      <c r="CG303" s="14"/>
      <c r="CH303" s="50"/>
      <c r="CI303" s="15"/>
      <c r="CJ303" s="14"/>
      <c r="CK303" s="50"/>
      <c r="CL303" s="15"/>
      <c r="CM303" s="14"/>
      <c r="CN303" s="50"/>
      <c r="CO303" s="15"/>
      <c r="CP303" s="14"/>
      <c r="CQ303" s="50"/>
      <c r="CR303" s="15"/>
      <c r="CS303" s="14"/>
      <c r="CT303" s="50"/>
      <c r="CU303" s="15"/>
      <c r="CV303" s="14"/>
      <c r="CW303" s="50"/>
      <c r="CX303" s="15"/>
      <c r="CY303" s="14"/>
      <c r="CZ303" s="50"/>
      <c r="DA303" s="15"/>
      <c r="DB303" s="14"/>
      <c r="DC303" s="50"/>
      <c r="DD303" s="15"/>
      <c r="DE303" s="14"/>
      <c r="DF303" s="50"/>
      <c r="DG303" s="15"/>
      <c r="DH303" s="14"/>
      <c r="DI303" s="50"/>
      <c r="DJ303" s="15"/>
      <c r="DK303" s="14"/>
      <c r="DL303" s="50"/>
      <c r="DM303" s="15"/>
      <c r="DN303" s="14"/>
      <c r="DO303" s="50"/>
      <c r="DP303" s="15"/>
      <c r="DQ303" s="14"/>
      <c r="DR303" s="50"/>
      <c r="DS303" s="15"/>
      <c r="DT303" s="14"/>
      <c r="DU303" s="50"/>
      <c r="DV303" s="15"/>
      <c r="DW303" s="14"/>
      <c r="DX303" s="50"/>
      <c r="DY303" s="15"/>
      <c r="DZ303" s="14"/>
    </row>
    <row r="304" spans="1:130" s="12" customFormat="1" ht="15.75" x14ac:dyDescent="0.25">
      <c r="A304" s="60" t="s">
        <v>645</v>
      </c>
      <c r="B304" s="14">
        <f t="shared" si="341"/>
        <v>99.9</v>
      </c>
      <c r="C304" s="14">
        <f t="shared" si="342"/>
        <v>0</v>
      </c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5"/>
      <c r="AB304" s="183"/>
      <c r="AC304" s="183"/>
      <c r="AD304" s="18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5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50">
        <v>99.9</v>
      </c>
      <c r="BH304" s="15"/>
      <c r="BI304" s="183"/>
      <c r="BJ304" s="50"/>
      <c r="BK304" s="15"/>
      <c r="BL304" s="183"/>
      <c r="BM304" s="183"/>
      <c r="BN304" s="183"/>
      <c r="BO304" s="183"/>
      <c r="BP304" s="50"/>
      <c r="BQ304" s="15"/>
      <c r="BR304" s="183"/>
      <c r="BS304" s="50"/>
      <c r="BT304" s="15"/>
      <c r="BU304" s="183"/>
      <c r="BV304" s="50"/>
      <c r="BW304" s="15"/>
      <c r="BX304" s="183"/>
      <c r="BY304" s="50"/>
      <c r="BZ304" s="15"/>
      <c r="CA304" s="183"/>
      <c r="CB304" s="50"/>
      <c r="CC304" s="15"/>
      <c r="CD304" s="183"/>
      <c r="CE304" s="50"/>
      <c r="CF304" s="15"/>
      <c r="CG304" s="14"/>
      <c r="CH304" s="50"/>
      <c r="CI304" s="15"/>
      <c r="CJ304" s="14"/>
      <c r="CK304" s="50"/>
      <c r="CL304" s="15"/>
      <c r="CM304" s="14"/>
      <c r="CN304" s="50"/>
      <c r="CO304" s="15"/>
      <c r="CP304" s="14"/>
      <c r="CQ304" s="50"/>
      <c r="CR304" s="15"/>
      <c r="CS304" s="14"/>
      <c r="CT304" s="50"/>
      <c r="CU304" s="15"/>
      <c r="CV304" s="14"/>
      <c r="CW304" s="50"/>
      <c r="CX304" s="15"/>
      <c r="CY304" s="14"/>
      <c r="CZ304" s="50"/>
      <c r="DA304" s="15"/>
      <c r="DB304" s="14"/>
      <c r="DC304" s="50"/>
      <c r="DD304" s="15"/>
      <c r="DE304" s="14"/>
      <c r="DF304" s="50"/>
      <c r="DG304" s="15"/>
      <c r="DH304" s="14"/>
      <c r="DI304" s="50"/>
      <c r="DJ304" s="15"/>
      <c r="DK304" s="14"/>
      <c r="DL304" s="50"/>
      <c r="DM304" s="15"/>
      <c r="DN304" s="14"/>
      <c r="DO304" s="50"/>
      <c r="DP304" s="15"/>
      <c r="DQ304" s="14"/>
      <c r="DR304" s="50"/>
      <c r="DS304" s="15"/>
      <c r="DT304" s="14"/>
      <c r="DU304" s="50"/>
      <c r="DV304" s="15"/>
      <c r="DW304" s="14"/>
      <c r="DX304" s="50"/>
      <c r="DY304" s="15"/>
      <c r="DZ304" s="14"/>
    </row>
    <row r="305" spans="1:130" s="28" customFormat="1" ht="31.5" x14ac:dyDescent="0.25">
      <c r="A305" s="152" t="s">
        <v>470</v>
      </c>
      <c r="B305" s="82">
        <f t="shared" si="341"/>
        <v>10637.099999999999</v>
      </c>
      <c r="C305" s="82">
        <f t="shared" si="342"/>
        <v>6887.4</v>
      </c>
      <c r="D305" s="84">
        <f t="shared" ref="D305" si="366">C305/B305*100</f>
        <v>64.74885072059115</v>
      </c>
      <c r="E305" s="84">
        <f>E306+E307</f>
        <v>0</v>
      </c>
      <c r="F305" s="84">
        <f t="shared" ref="F305:AY305" si="367">F306+F307</f>
        <v>0</v>
      </c>
      <c r="G305" s="84">
        <f t="shared" si="367"/>
        <v>0</v>
      </c>
      <c r="H305" s="84">
        <f t="shared" si="367"/>
        <v>0</v>
      </c>
      <c r="I305" s="84">
        <f t="shared" si="367"/>
        <v>0</v>
      </c>
      <c r="J305" s="84">
        <f t="shared" si="367"/>
        <v>0</v>
      </c>
      <c r="K305" s="84">
        <f t="shared" si="367"/>
        <v>0</v>
      </c>
      <c r="L305" s="84">
        <f t="shared" si="367"/>
        <v>0</v>
      </c>
      <c r="M305" s="84">
        <f t="shared" si="367"/>
        <v>0</v>
      </c>
      <c r="N305" s="84">
        <f t="shared" si="367"/>
        <v>0</v>
      </c>
      <c r="O305" s="84">
        <f t="shared" si="367"/>
        <v>0</v>
      </c>
      <c r="P305" s="84">
        <f t="shared" si="367"/>
        <v>0</v>
      </c>
      <c r="Q305" s="84">
        <f t="shared" si="367"/>
        <v>0</v>
      </c>
      <c r="R305" s="84">
        <f t="shared" si="367"/>
        <v>0</v>
      </c>
      <c r="S305" s="84">
        <f t="shared" si="367"/>
        <v>0</v>
      </c>
      <c r="T305" s="84">
        <f t="shared" si="367"/>
        <v>0</v>
      </c>
      <c r="U305" s="84">
        <f t="shared" si="367"/>
        <v>0</v>
      </c>
      <c r="V305" s="84">
        <f t="shared" si="367"/>
        <v>0</v>
      </c>
      <c r="W305" s="84">
        <f t="shared" si="367"/>
        <v>0</v>
      </c>
      <c r="X305" s="84">
        <f t="shared" si="367"/>
        <v>0</v>
      </c>
      <c r="Y305" s="84">
        <f t="shared" si="367"/>
        <v>0</v>
      </c>
      <c r="Z305" s="84">
        <f t="shared" si="367"/>
        <v>371.4</v>
      </c>
      <c r="AA305" s="84">
        <f t="shared" si="367"/>
        <v>371.4</v>
      </c>
      <c r="AB305" s="82">
        <f t="shared" si="104"/>
        <v>100</v>
      </c>
      <c r="AC305" s="84">
        <f t="shared" si="367"/>
        <v>0</v>
      </c>
      <c r="AD305" s="84">
        <f t="shared" si="367"/>
        <v>0</v>
      </c>
      <c r="AE305" s="82"/>
      <c r="AF305" s="84">
        <f t="shared" si="367"/>
        <v>0</v>
      </c>
      <c r="AG305" s="84">
        <f t="shared" si="367"/>
        <v>0</v>
      </c>
      <c r="AH305" s="84">
        <f t="shared" si="367"/>
        <v>0</v>
      </c>
      <c r="AI305" s="84">
        <f>SUM(AI306:AI313)</f>
        <v>1617</v>
      </c>
      <c r="AJ305" s="84">
        <f t="shared" ref="AJ305:AM305" si="368">SUM(AJ306:AJ313)</f>
        <v>1617</v>
      </c>
      <c r="AK305" s="84">
        <f t="shared" ref="AK305:AK306" si="369">AJ305/AI305*100</f>
        <v>100</v>
      </c>
      <c r="AL305" s="84">
        <f t="shared" si="368"/>
        <v>4669</v>
      </c>
      <c r="AM305" s="84">
        <f t="shared" si="368"/>
        <v>4669</v>
      </c>
      <c r="AN305" s="84">
        <f t="shared" si="365"/>
        <v>100</v>
      </c>
      <c r="AO305" s="84">
        <f t="shared" si="367"/>
        <v>1200</v>
      </c>
      <c r="AP305" s="84">
        <f t="shared" si="367"/>
        <v>0</v>
      </c>
      <c r="AQ305" s="84">
        <f t="shared" si="367"/>
        <v>0</v>
      </c>
      <c r="AR305" s="84">
        <f t="shared" si="367"/>
        <v>0</v>
      </c>
      <c r="AS305" s="84">
        <f t="shared" si="367"/>
        <v>0</v>
      </c>
      <c r="AT305" s="84">
        <f t="shared" si="367"/>
        <v>0</v>
      </c>
      <c r="AU305" s="84">
        <f t="shared" si="367"/>
        <v>0</v>
      </c>
      <c r="AV305" s="84">
        <f t="shared" si="367"/>
        <v>0</v>
      </c>
      <c r="AW305" s="84">
        <f t="shared" si="367"/>
        <v>0</v>
      </c>
      <c r="AX305" s="84">
        <f t="shared" si="367"/>
        <v>0</v>
      </c>
      <c r="AY305" s="84">
        <f t="shared" si="367"/>
        <v>0</v>
      </c>
      <c r="AZ305" s="84">
        <f t="shared" ref="AZ305:BF305" si="370">AZ306+AZ307</f>
        <v>0</v>
      </c>
      <c r="BA305" s="84">
        <f t="shared" si="370"/>
        <v>0</v>
      </c>
      <c r="BB305" s="84">
        <f t="shared" si="370"/>
        <v>0</v>
      </c>
      <c r="BC305" s="84">
        <f t="shared" si="370"/>
        <v>0</v>
      </c>
      <c r="BD305" s="84">
        <f t="shared" si="370"/>
        <v>0</v>
      </c>
      <c r="BE305" s="84">
        <f t="shared" si="370"/>
        <v>0</v>
      </c>
      <c r="BF305" s="84">
        <f t="shared" si="370"/>
        <v>0</v>
      </c>
      <c r="BG305" s="84">
        <f>SUM(BG306:BG313)</f>
        <v>2549.6999999999998</v>
      </c>
      <c r="BH305" s="84">
        <f>SUM(BH306:BH313)</f>
        <v>0</v>
      </c>
      <c r="BI305" s="82">
        <f t="shared" ref="BI305:BI306" si="371">BH305/BG305*100</f>
        <v>0</v>
      </c>
      <c r="BJ305" s="84"/>
      <c r="BK305" s="84">
        <f>SUM(BK306:BK313)</f>
        <v>0</v>
      </c>
      <c r="BL305" s="82"/>
      <c r="BM305" s="84">
        <f t="shared" ref="BM305:BO305" si="372">BM306+BM307</f>
        <v>0</v>
      </c>
      <c r="BN305" s="84">
        <f t="shared" si="372"/>
        <v>0</v>
      </c>
      <c r="BO305" s="84">
        <f t="shared" si="372"/>
        <v>0</v>
      </c>
      <c r="BP305" s="84">
        <f>SUM(BP306:BP313)</f>
        <v>0</v>
      </c>
      <c r="BQ305" s="84">
        <f>SUM(BQ306:BQ313)</f>
        <v>0</v>
      </c>
      <c r="BR305" s="82"/>
      <c r="BS305" s="84">
        <f>SUM(BS306:BS313)</f>
        <v>0</v>
      </c>
      <c r="BT305" s="84">
        <f>SUM(BT306:BT313)</f>
        <v>0</v>
      </c>
      <c r="BU305" s="82"/>
      <c r="BV305" s="84">
        <f>SUM(BV306:BV313)</f>
        <v>0</v>
      </c>
      <c r="BW305" s="84">
        <f>SUM(BW306:BW313)</f>
        <v>0</v>
      </c>
      <c r="BX305" s="82"/>
      <c r="BY305" s="84">
        <f>SUM(BY306:BY313)</f>
        <v>0</v>
      </c>
      <c r="BZ305" s="84">
        <f>SUM(BZ306:BZ313)</f>
        <v>0</v>
      </c>
      <c r="CA305" s="82"/>
      <c r="CB305" s="84">
        <f>SUM(CB306:CB313)</f>
        <v>0</v>
      </c>
      <c r="CC305" s="84">
        <f>SUM(CC306:CC313)</f>
        <v>0</v>
      </c>
      <c r="CD305" s="82"/>
      <c r="CE305" s="84">
        <f>SUM(CE306:CE313)</f>
        <v>230</v>
      </c>
      <c r="CF305" s="84">
        <f>SUM(CF306:CF313)</f>
        <v>230</v>
      </c>
      <c r="CG305" s="82">
        <f t="shared" si="348"/>
        <v>100</v>
      </c>
      <c r="CH305" s="84">
        <f>SUM(CH306:CH313)</f>
        <v>0</v>
      </c>
      <c r="CI305" s="84">
        <f>SUM(CI306:CI313)</f>
        <v>0</v>
      </c>
      <c r="CJ305" s="82"/>
      <c r="CK305" s="84">
        <f>SUM(CK306:CK313)</f>
        <v>0</v>
      </c>
      <c r="CL305" s="84">
        <f>SUM(CL306:CL313)</f>
        <v>0</v>
      </c>
      <c r="CM305" s="82"/>
      <c r="CN305" s="84">
        <f>SUM(CN306:CN313)</f>
        <v>0</v>
      </c>
      <c r="CO305" s="84">
        <f>SUM(CO306:CO313)</f>
        <v>0</v>
      </c>
      <c r="CP305" s="82"/>
      <c r="CQ305" s="84">
        <f>SUM(CQ306:CQ313)</f>
        <v>0</v>
      </c>
      <c r="CR305" s="84">
        <f>SUM(CR306:CR313)</f>
        <v>0</v>
      </c>
      <c r="CS305" s="82"/>
      <c r="CT305" s="84">
        <f>SUM(CT306:CT313)</f>
        <v>0</v>
      </c>
      <c r="CU305" s="84">
        <f>SUM(CU306:CU313)</f>
        <v>0</v>
      </c>
      <c r="CV305" s="82"/>
      <c r="CW305" s="84">
        <f>SUM(CW306:CW313)</f>
        <v>0</v>
      </c>
      <c r="CX305" s="84">
        <f>SUM(CX306:CX313)</f>
        <v>0</v>
      </c>
      <c r="CY305" s="82"/>
      <c r="CZ305" s="84">
        <f>SUM(CZ306:CZ313)</f>
        <v>0</v>
      </c>
      <c r="DA305" s="84">
        <f>SUM(DA306:DA313)</f>
        <v>0</v>
      </c>
      <c r="DB305" s="82"/>
      <c r="DC305" s="84">
        <f>SUM(DC306:DC313)</f>
        <v>0</v>
      </c>
      <c r="DD305" s="84">
        <f>SUM(DD306:DD313)</f>
        <v>0</v>
      </c>
      <c r="DE305" s="82"/>
      <c r="DF305" s="84">
        <f>SUM(DF306:DF313)</f>
        <v>0</v>
      </c>
      <c r="DG305" s="84">
        <f>SUM(DG306:DG313)</f>
        <v>0</v>
      </c>
      <c r="DH305" s="82"/>
      <c r="DI305" s="84">
        <f>SUM(DI306:DI313)</f>
        <v>0</v>
      </c>
      <c r="DJ305" s="84">
        <f>SUM(DJ306:DJ313)</f>
        <v>0</v>
      </c>
      <c r="DK305" s="82"/>
      <c r="DL305" s="84">
        <f>SUM(DL306:DL313)</f>
        <v>0</v>
      </c>
      <c r="DM305" s="84">
        <f>SUM(DM306:DM313)</f>
        <v>0</v>
      </c>
      <c r="DN305" s="82"/>
      <c r="DO305" s="84">
        <f>SUM(DO306:DO313)</f>
        <v>0</v>
      </c>
      <c r="DP305" s="84">
        <f>SUM(DP306:DP313)</f>
        <v>0</v>
      </c>
      <c r="DQ305" s="82"/>
      <c r="DR305" s="84">
        <f>SUM(DR306:DR313)</f>
        <v>0</v>
      </c>
      <c r="DS305" s="84">
        <f>SUM(DS306:DS313)</f>
        <v>0</v>
      </c>
      <c r="DT305" s="82"/>
      <c r="DU305" s="84">
        <f>SUM(DU306:DU313)</f>
        <v>0</v>
      </c>
      <c r="DV305" s="84">
        <f>SUM(DV306:DV313)</f>
        <v>0</v>
      </c>
      <c r="DW305" s="82"/>
      <c r="DX305" s="84">
        <f>SUM(DX306:DX313)</f>
        <v>0</v>
      </c>
      <c r="DY305" s="84">
        <f>SUM(DY306:DY313)</f>
        <v>0</v>
      </c>
      <c r="DZ305" s="82"/>
    </row>
    <row r="306" spans="1:130" s="12" customFormat="1" ht="31.5" x14ac:dyDescent="0.25">
      <c r="A306" s="60" t="s">
        <v>390</v>
      </c>
      <c r="B306" s="14">
        <f t="shared" si="341"/>
        <v>9485</v>
      </c>
      <c r="C306" s="14">
        <f t="shared" si="342"/>
        <v>6887.4</v>
      </c>
      <c r="D306" s="15">
        <f t="shared" si="82"/>
        <v>72.613600421718488</v>
      </c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4"/>
      <c r="W306" s="15"/>
      <c r="X306" s="15"/>
      <c r="Y306" s="14"/>
      <c r="Z306" s="15">
        <v>371.4</v>
      </c>
      <c r="AA306" s="15">
        <v>371.4</v>
      </c>
      <c r="AB306" s="14">
        <f t="shared" si="104"/>
        <v>100</v>
      </c>
      <c r="AC306" s="15"/>
      <c r="AD306" s="15"/>
      <c r="AE306" s="14"/>
      <c r="AF306" s="15"/>
      <c r="AG306" s="15"/>
      <c r="AH306" s="14"/>
      <c r="AI306" s="50">
        <v>1617</v>
      </c>
      <c r="AJ306" s="50">
        <v>1617</v>
      </c>
      <c r="AK306" s="15">
        <f t="shared" si="369"/>
        <v>100</v>
      </c>
      <c r="AL306" s="50">
        <v>4669</v>
      </c>
      <c r="AM306" s="50">
        <v>4669</v>
      </c>
      <c r="AN306" s="15">
        <f t="shared" si="365"/>
        <v>100</v>
      </c>
      <c r="AO306" s="15">
        <v>1200</v>
      </c>
      <c r="AP306" s="15"/>
      <c r="AQ306" s="14"/>
      <c r="AR306" s="15"/>
      <c r="AS306" s="15"/>
      <c r="AT306" s="14"/>
      <c r="AU306" s="15"/>
      <c r="AV306" s="15"/>
      <c r="AW306" s="14"/>
      <c r="AX306" s="15"/>
      <c r="AY306" s="15"/>
      <c r="AZ306" s="14"/>
      <c r="BA306" s="15"/>
      <c r="BB306" s="15"/>
      <c r="BC306" s="14"/>
      <c r="BD306" s="15"/>
      <c r="BE306" s="15"/>
      <c r="BF306" s="14"/>
      <c r="BG306" s="50">
        <v>1397.6</v>
      </c>
      <c r="BH306" s="15"/>
      <c r="BI306" s="14">
        <f t="shared" si="371"/>
        <v>0</v>
      </c>
      <c r="BJ306" s="50"/>
      <c r="BK306" s="15"/>
      <c r="BL306" s="14"/>
      <c r="BM306" s="15"/>
      <c r="BN306" s="15"/>
      <c r="BO306" s="14"/>
      <c r="BP306" s="50"/>
      <c r="BQ306" s="15"/>
      <c r="BR306" s="14"/>
      <c r="BS306" s="50"/>
      <c r="BT306" s="15"/>
      <c r="BU306" s="14"/>
      <c r="BV306" s="50"/>
      <c r="BW306" s="15"/>
      <c r="BX306" s="14"/>
      <c r="BY306" s="50"/>
      <c r="BZ306" s="15"/>
      <c r="CA306" s="14"/>
      <c r="CB306" s="50"/>
      <c r="CC306" s="15"/>
      <c r="CD306" s="14"/>
      <c r="CE306" s="14">
        <v>230</v>
      </c>
      <c r="CF306" s="14">
        <v>230</v>
      </c>
      <c r="CG306" s="14">
        <f t="shared" si="348"/>
        <v>100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</row>
    <row r="307" spans="1:130" s="12" customFormat="1" ht="15.75" x14ac:dyDescent="0.25">
      <c r="A307" s="60" t="s">
        <v>467</v>
      </c>
      <c r="B307" s="14">
        <f t="shared" si="341"/>
        <v>0</v>
      </c>
      <c r="C307" s="14">
        <f t="shared" si="342"/>
        <v>0</v>
      </c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183"/>
      <c r="AE307" s="183"/>
      <c r="AF307" s="183"/>
      <c r="AG307" s="183"/>
      <c r="AH307" s="183"/>
      <c r="AI307" s="183"/>
      <c r="AJ307" s="183"/>
      <c r="AK307" s="15"/>
      <c r="AL307" s="183"/>
      <c r="AM307" s="183"/>
      <c r="AN307" s="84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50"/>
      <c r="BH307" s="183"/>
      <c r="BI307" s="183"/>
      <c r="BJ307" s="50"/>
      <c r="BK307" s="183"/>
      <c r="BL307" s="183"/>
      <c r="BM307" s="183"/>
      <c r="BN307" s="183"/>
      <c r="BO307" s="183"/>
      <c r="BP307" s="50"/>
      <c r="BQ307" s="183"/>
      <c r="BR307" s="183"/>
      <c r="BS307" s="50"/>
      <c r="BT307" s="183"/>
      <c r="BU307" s="183"/>
      <c r="BV307" s="50"/>
      <c r="BW307" s="183"/>
      <c r="BX307" s="183"/>
      <c r="BY307" s="50"/>
      <c r="BZ307" s="183"/>
      <c r="CA307" s="183"/>
      <c r="CB307" s="50"/>
      <c r="CC307" s="183"/>
      <c r="CD307" s="183"/>
      <c r="CE307" s="50"/>
      <c r="CF307" s="183"/>
      <c r="CG307" s="14"/>
      <c r="CH307" s="50"/>
      <c r="CI307" s="183"/>
      <c r="CJ307" s="14"/>
      <c r="CK307" s="50"/>
      <c r="CL307" s="183"/>
      <c r="CM307" s="14"/>
      <c r="CN307" s="50"/>
      <c r="CO307" s="183"/>
      <c r="CP307" s="14"/>
      <c r="CQ307" s="50"/>
      <c r="CR307" s="183"/>
      <c r="CS307" s="14"/>
      <c r="CT307" s="50"/>
      <c r="CU307" s="183"/>
      <c r="CV307" s="14"/>
      <c r="CW307" s="50"/>
      <c r="CX307" s="183"/>
      <c r="CY307" s="14"/>
      <c r="CZ307" s="50"/>
      <c r="DA307" s="183"/>
      <c r="DB307" s="14"/>
      <c r="DC307" s="50"/>
      <c r="DD307" s="183"/>
      <c r="DE307" s="14"/>
      <c r="DF307" s="50"/>
      <c r="DG307" s="183"/>
      <c r="DH307" s="14"/>
      <c r="DI307" s="50"/>
      <c r="DJ307" s="183"/>
      <c r="DK307" s="14"/>
      <c r="DL307" s="50"/>
      <c r="DM307" s="183"/>
      <c r="DN307" s="14"/>
      <c r="DO307" s="50"/>
      <c r="DP307" s="183"/>
      <c r="DQ307" s="14"/>
      <c r="DR307" s="50"/>
      <c r="DS307" s="183"/>
      <c r="DT307" s="14"/>
      <c r="DU307" s="50"/>
      <c r="DV307" s="183"/>
      <c r="DW307" s="14"/>
      <c r="DX307" s="50"/>
      <c r="DY307" s="183"/>
      <c r="DZ307" s="14"/>
    </row>
    <row r="308" spans="1:130" s="12" customFormat="1" ht="15.75" x14ac:dyDescent="0.25">
      <c r="A308" s="60" t="s">
        <v>651</v>
      </c>
      <c r="B308" s="14">
        <f t="shared" si="341"/>
        <v>210.8</v>
      </c>
      <c r="C308" s="14">
        <f t="shared" si="342"/>
        <v>0</v>
      </c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  <c r="AA308" s="183"/>
      <c r="AB308" s="183"/>
      <c r="AC308" s="183"/>
      <c r="AD308" s="183"/>
      <c r="AE308" s="183"/>
      <c r="AF308" s="183"/>
      <c r="AG308" s="183"/>
      <c r="AH308" s="183"/>
      <c r="AI308" s="183"/>
      <c r="AJ308" s="183"/>
      <c r="AK308" s="15"/>
      <c r="AL308" s="183"/>
      <c r="AM308" s="183"/>
      <c r="AN308" s="84"/>
      <c r="AO308" s="183"/>
      <c r="AP308" s="183"/>
      <c r="AQ308" s="183"/>
      <c r="AR308" s="183"/>
      <c r="AS308" s="183"/>
      <c r="AT308" s="183"/>
      <c r="AU308" s="183"/>
      <c r="AV308" s="183"/>
      <c r="AW308" s="183"/>
      <c r="AX308" s="183"/>
      <c r="AY308" s="183"/>
      <c r="AZ308" s="183"/>
      <c r="BA308" s="183"/>
      <c r="BB308" s="183"/>
      <c r="BC308" s="183"/>
      <c r="BD308" s="183"/>
      <c r="BE308" s="183"/>
      <c r="BF308" s="183"/>
      <c r="BG308" s="50">
        <v>210.8</v>
      </c>
      <c r="BH308" s="183"/>
      <c r="BI308" s="183"/>
      <c r="BJ308" s="50"/>
      <c r="BK308" s="183"/>
      <c r="BL308" s="183"/>
      <c r="BM308" s="183"/>
      <c r="BN308" s="183"/>
      <c r="BO308" s="183"/>
      <c r="BP308" s="50"/>
      <c r="BQ308" s="183"/>
      <c r="BR308" s="183"/>
      <c r="BS308" s="50"/>
      <c r="BT308" s="183"/>
      <c r="BU308" s="183"/>
      <c r="BV308" s="50"/>
      <c r="BW308" s="183"/>
      <c r="BX308" s="183"/>
      <c r="BY308" s="50"/>
      <c r="BZ308" s="183"/>
      <c r="CA308" s="183"/>
      <c r="CB308" s="50"/>
      <c r="CC308" s="183"/>
      <c r="CD308" s="183"/>
      <c r="CE308" s="50"/>
      <c r="CF308" s="183"/>
      <c r="CG308" s="14"/>
      <c r="CH308" s="50"/>
      <c r="CI308" s="183"/>
      <c r="CJ308" s="14"/>
      <c r="CK308" s="50"/>
      <c r="CL308" s="183"/>
      <c r="CM308" s="14"/>
      <c r="CN308" s="50"/>
      <c r="CO308" s="183"/>
      <c r="CP308" s="14"/>
      <c r="CQ308" s="50"/>
      <c r="CR308" s="183"/>
      <c r="CS308" s="14"/>
      <c r="CT308" s="50"/>
      <c r="CU308" s="183"/>
      <c r="CV308" s="14"/>
      <c r="CW308" s="50"/>
      <c r="CX308" s="183"/>
      <c r="CY308" s="14"/>
      <c r="CZ308" s="50"/>
      <c r="DA308" s="183"/>
      <c r="DB308" s="14"/>
      <c r="DC308" s="50"/>
      <c r="DD308" s="183"/>
      <c r="DE308" s="14"/>
      <c r="DF308" s="50"/>
      <c r="DG308" s="183"/>
      <c r="DH308" s="14"/>
      <c r="DI308" s="50"/>
      <c r="DJ308" s="183"/>
      <c r="DK308" s="14"/>
      <c r="DL308" s="50"/>
      <c r="DM308" s="183"/>
      <c r="DN308" s="14"/>
      <c r="DO308" s="50"/>
      <c r="DP308" s="183"/>
      <c r="DQ308" s="14"/>
      <c r="DR308" s="50"/>
      <c r="DS308" s="183"/>
      <c r="DT308" s="14"/>
      <c r="DU308" s="50"/>
      <c r="DV308" s="183"/>
      <c r="DW308" s="14"/>
      <c r="DX308" s="50"/>
      <c r="DY308" s="183"/>
      <c r="DZ308" s="14"/>
    </row>
    <row r="309" spans="1:130" s="12" customFormat="1" ht="15.75" x14ac:dyDescent="0.25">
      <c r="A309" s="60" t="s">
        <v>650</v>
      </c>
      <c r="B309" s="14">
        <f t="shared" si="341"/>
        <v>214.7</v>
      </c>
      <c r="C309" s="14">
        <f t="shared" si="342"/>
        <v>0</v>
      </c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  <c r="AA309" s="183"/>
      <c r="AB309" s="183"/>
      <c r="AC309" s="183"/>
      <c r="AD309" s="183"/>
      <c r="AE309" s="183"/>
      <c r="AF309" s="183"/>
      <c r="AG309" s="183"/>
      <c r="AH309" s="183"/>
      <c r="AI309" s="183"/>
      <c r="AJ309" s="183"/>
      <c r="AK309" s="15"/>
      <c r="AL309" s="183"/>
      <c r="AM309" s="183"/>
      <c r="AN309" s="84"/>
      <c r="AO309" s="183"/>
      <c r="AP309" s="183"/>
      <c r="AQ309" s="183"/>
      <c r="AR309" s="183"/>
      <c r="AS309" s="183"/>
      <c r="AT309" s="183"/>
      <c r="AU309" s="183"/>
      <c r="AV309" s="183"/>
      <c r="AW309" s="183"/>
      <c r="AX309" s="183"/>
      <c r="AY309" s="183"/>
      <c r="AZ309" s="183"/>
      <c r="BA309" s="183"/>
      <c r="BB309" s="183"/>
      <c r="BC309" s="183"/>
      <c r="BD309" s="183"/>
      <c r="BE309" s="183"/>
      <c r="BF309" s="183"/>
      <c r="BG309" s="50">
        <v>214.7</v>
      </c>
      <c r="BH309" s="183"/>
      <c r="BI309" s="183"/>
      <c r="BJ309" s="50"/>
      <c r="BK309" s="183"/>
      <c r="BL309" s="183"/>
      <c r="BM309" s="183"/>
      <c r="BN309" s="183"/>
      <c r="BO309" s="183"/>
      <c r="BP309" s="50"/>
      <c r="BQ309" s="183"/>
      <c r="BR309" s="183"/>
      <c r="BS309" s="50"/>
      <c r="BT309" s="183"/>
      <c r="BU309" s="183"/>
      <c r="BV309" s="50"/>
      <c r="BW309" s="183"/>
      <c r="BX309" s="183"/>
      <c r="BY309" s="50"/>
      <c r="BZ309" s="183"/>
      <c r="CA309" s="183"/>
      <c r="CB309" s="50"/>
      <c r="CC309" s="183"/>
      <c r="CD309" s="183"/>
      <c r="CE309" s="50"/>
      <c r="CF309" s="183"/>
      <c r="CG309" s="14"/>
      <c r="CH309" s="50"/>
      <c r="CI309" s="183"/>
      <c r="CJ309" s="14"/>
      <c r="CK309" s="50"/>
      <c r="CL309" s="183"/>
      <c r="CM309" s="14"/>
      <c r="CN309" s="50"/>
      <c r="CO309" s="183"/>
      <c r="CP309" s="14"/>
      <c r="CQ309" s="50"/>
      <c r="CR309" s="183"/>
      <c r="CS309" s="14"/>
      <c r="CT309" s="50"/>
      <c r="CU309" s="183"/>
      <c r="CV309" s="14"/>
      <c r="CW309" s="50"/>
      <c r="CX309" s="183"/>
      <c r="CY309" s="14"/>
      <c r="CZ309" s="50"/>
      <c r="DA309" s="183"/>
      <c r="DB309" s="14"/>
      <c r="DC309" s="50"/>
      <c r="DD309" s="183"/>
      <c r="DE309" s="14"/>
      <c r="DF309" s="50"/>
      <c r="DG309" s="183"/>
      <c r="DH309" s="14"/>
      <c r="DI309" s="50"/>
      <c r="DJ309" s="183"/>
      <c r="DK309" s="14"/>
      <c r="DL309" s="50"/>
      <c r="DM309" s="183"/>
      <c r="DN309" s="14"/>
      <c r="DO309" s="50"/>
      <c r="DP309" s="183"/>
      <c r="DQ309" s="14"/>
      <c r="DR309" s="50"/>
      <c r="DS309" s="183"/>
      <c r="DT309" s="14"/>
      <c r="DU309" s="50"/>
      <c r="DV309" s="183"/>
      <c r="DW309" s="14"/>
      <c r="DX309" s="50"/>
      <c r="DY309" s="183"/>
      <c r="DZ309" s="14"/>
    </row>
    <row r="310" spans="1:130" s="12" customFormat="1" ht="15.75" x14ac:dyDescent="0.25">
      <c r="A310" s="60" t="s">
        <v>332</v>
      </c>
      <c r="B310" s="14">
        <f t="shared" si="341"/>
        <v>124.9</v>
      </c>
      <c r="C310" s="14">
        <f t="shared" si="342"/>
        <v>0</v>
      </c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183"/>
      <c r="AE310" s="183"/>
      <c r="AF310" s="183"/>
      <c r="AG310" s="183"/>
      <c r="AH310" s="183"/>
      <c r="AI310" s="183"/>
      <c r="AJ310" s="183"/>
      <c r="AK310" s="15"/>
      <c r="AL310" s="183"/>
      <c r="AM310" s="183"/>
      <c r="AN310" s="84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50">
        <v>124.9</v>
      </c>
      <c r="BH310" s="183"/>
      <c r="BI310" s="183"/>
      <c r="BJ310" s="50"/>
      <c r="BK310" s="183"/>
      <c r="BL310" s="183"/>
      <c r="BM310" s="183"/>
      <c r="BN310" s="183"/>
      <c r="BO310" s="183"/>
      <c r="BP310" s="50"/>
      <c r="BQ310" s="183"/>
      <c r="BR310" s="183"/>
      <c r="BS310" s="50"/>
      <c r="BT310" s="183"/>
      <c r="BU310" s="183"/>
      <c r="BV310" s="50"/>
      <c r="BW310" s="183"/>
      <c r="BX310" s="183"/>
      <c r="BY310" s="50"/>
      <c r="BZ310" s="183"/>
      <c r="CA310" s="183"/>
      <c r="CB310" s="50"/>
      <c r="CC310" s="183"/>
      <c r="CD310" s="183"/>
      <c r="CE310" s="50"/>
      <c r="CF310" s="183"/>
      <c r="CG310" s="14"/>
      <c r="CH310" s="50"/>
      <c r="CI310" s="183"/>
      <c r="CJ310" s="14"/>
      <c r="CK310" s="50"/>
      <c r="CL310" s="183"/>
      <c r="CM310" s="14"/>
      <c r="CN310" s="50"/>
      <c r="CO310" s="183"/>
      <c r="CP310" s="14"/>
      <c r="CQ310" s="50"/>
      <c r="CR310" s="183"/>
      <c r="CS310" s="14"/>
      <c r="CT310" s="50"/>
      <c r="CU310" s="183"/>
      <c r="CV310" s="14"/>
      <c r="CW310" s="50"/>
      <c r="CX310" s="183"/>
      <c r="CY310" s="14"/>
      <c r="CZ310" s="50"/>
      <c r="DA310" s="183"/>
      <c r="DB310" s="14"/>
      <c r="DC310" s="50"/>
      <c r="DD310" s="183"/>
      <c r="DE310" s="14"/>
      <c r="DF310" s="50"/>
      <c r="DG310" s="183"/>
      <c r="DH310" s="14"/>
      <c r="DI310" s="50"/>
      <c r="DJ310" s="183"/>
      <c r="DK310" s="14"/>
      <c r="DL310" s="50"/>
      <c r="DM310" s="183"/>
      <c r="DN310" s="14"/>
      <c r="DO310" s="50"/>
      <c r="DP310" s="183"/>
      <c r="DQ310" s="14"/>
      <c r="DR310" s="50"/>
      <c r="DS310" s="183"/>
      <c r="DT310" s="14"/>
      <c r="DU310" s="50"/>
      <c r="DV310" s="183"/>
      <c r="DW310" s="14"/>
      <c r="DX310" s="50"/>
      <c r="DY310" s="183"/>
      <c r="DZ310" s="14"/>
    </row>
    <row r="311" spans="1:130" s="12" customFormat="1" ht="15.75" x14ac:dyDescent="0.25">
      <c r="A311" s="60" t="s">
        <v>649</v>
      </c>
      <c r="B311" s="14">
        <f t="shared" si="341"/>
        <v>197.2</v>
      </c>
      <c r="C311" s="14">
        <f t="shared" si="342"/>
        <v>0</v>
      </c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  <c r="AA311" s="183"/>
      <c r="AB311" s="183"/>
      <c r="AC311" s="183"/>
      <c r="AD311" s="183"/>
      <c r="AE311" s="183"/>
      <c r="AF311" s="183"/>
      <c r="AG311" s="183"/>
      <c r="AH311" s="183"/>
      <c r="AI311" s="183"/>
      <c r="AJ311" s="183"/>
      <c r="AK311" s="15"/>
      <c r="AL311" s="183"/>
      <c r="AM311" s="183"/>
      <c r="AN311" s="84"/>
      <c r="AO311" s="183"/>
      <c r="AP311" s="183"/>
      <c r="AQ311" s="183"/>
      <c r="AR311" s="183"/>
      <c r="AS311" s="183"/>
      <c r="AT311" s="183"/>
      <c r="AU311" s="183"/>
      <c r="AV311" s="183"/>
      <c r="AW311" s="183"/>
      <c r="AX311" s="183"/>
      <c r="AY311" s="183"/>
      <c r="AZ311" s="183"/>
      <c r="BA311" s="183"/>
      <c r="BB311" s="183"/>
      <c r="BC311" s="183"/>
      <c r="BD311" s="183"/>
      <c r="BE311" s="183"/>
      <c r="BF311" s="183"/>
      <c r="BG311" s="50">
        <v>197.2</v>
      </c>
      <c r="BH311" s="183"/>
      <c r="BI311" s="183"/>
      <c r="BJ311" s="50"/>
      <c r="BK311" s="183"/>
      <c r="BL311" s="183"/>
      <c r="BM311" s="183"/>
      <c r="BN311" s="183"/>
      <c r="BO311" s="183"/>
      <c r="BP311" s="50"/>
      <c r="BQ311" s="183"/>
      <c r="BR311" s="183"/>
      <c r="BS311" s="50"/>
      <c r="BT311" s="183"/>
      <c r="BU311" s="183"/>
      <c r="BV311" s="50"/>
      <c r="BW311" s="183"/>
      <c r="BX311" s="183"/>
      <c r="BY311" s="50"/>
      <c r="BZ311" s="183"/>
      <c r="CA311" s="183"/>
      <c r="CB311" s="50"/>
      <c r="CC311" s="183"/>
      <c r="CD311" s="183"/>
      <c r="CE311" s="50"/>
      <c r="CF311" s="183"/>
      <c r="CG311" s="14"/>
      <c r="CH311" s="50"/>
      <c r="CI311" s="183"/>
      <c r="CJ311" s="14"/>
      <c r="CK311" s="50"/>
      <c r="CL311" s="183"/>
      <c r="CM311" s="14"/>
      <c r="CN311" s="50"/>
      <c r="CO311" s="183"/>
      <c r="CP311" s="14"/>
      <c r="CQ311" s="50"/>
      <c r="CR311" s="183"/>
      <c r="CS311" s="14"/>
      <c r="CT311" s="50"/>
      <c r="CU311" s="183"/>
      <c r="CV311" s="14"/>
      <c r="CW311" s="50"/>
      <c r="CX311" s="183"/>
      <c r="CY311" s="14"/>
      <c r="CZ311" s="50"/>
      <c r="DA311" s="183"/>
      <c r="DB311" s="14"/>
      <c r="DC311" s="50"/>
      <c r="DD311" s="183"/>
      <c r="DE311" s="14"/>
      <c r="DF311" s="50"/>
      <c r="DG311" s="183"/>
      <c r="DH311" s="14"/>
      <c r="DI311" s="50"/>
      <c r="DJ311" s="183"/>
      <c r="DK311" s="14"/>
      <c r="DL311" s="50"/>
      <c r="DM311" s="183"/>
      <c r="DN311" s="14"/>
      <c r="DO311" s="50"/>
      <c r="DP311" s="183"/>
      <c r="DQ311" s="14"/>
      <c r="DR311" s="50"/>
      <c r="DS311" s="183"/>
      <c r="DT311" s="14"/>
      <c r="DU311" s="50"/>
      <c r="DV311" s="183"/>
      <c r="DW311" s="14"/>
      <c r="DX311" s="50"/>
      <c r="DY311" s="183"/>
      <c r="DZ311" s="14"/>
    </row>
    <row r="312" spans="1:130" s="12" customFormat="1" ht="15.75" x14ac:dyDescent="0.25">
      <c r="A312" s="60" t="s">
        <v>648</v>
      </c>
      <c r="B312" s="14">
        <f t="shared" si="341"/>
        <v>197.2</v>
      </c>
      <c r="C312" s="14">
        <f t="shared" si="342"/>
        <v>0</v>
      </c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  <c r="AA312" s="183"/>
      <c r="AB312" s="183"/>
      <c r="AC312" s="183"/>
      <c r="AD312" s="183"/>
      <c r="AE312" s="183"/>
      <c r="AF312" s="183"/>
      <c r="AG312" s="183"/>
      <c r="AH312" s="183"/>
      <c r="AI312" s="183"/>
      <c r="AJ312" s="183"/>
      <c r="AK312" s="15"/>
      <c r="AL312" s="183"/>
      <c r="AM312" s="183"/>
      <c r="AN312" s="84"/>
      <c r="AO312" s="183"/>
      <c r="AP312" s="183"/>
      <c r="AQ312" s="183"/>
      <c r="AR312" s="183"/>
      <c r="AS312" s="183"/>
      <c r="AT312" s="183"/>
      <c r="AU312" s="183"/>
      <c r="AV312" s="183"/>
      <c r="AW312" s="183"/>
      <c r="AX312" s="183"/>
      <c r="AY312" s="183"/>
      <c r="AZ312" s="183"/>
      <c r="BA312" s="183"/>
      <c r="BB312" s="183"/>
      <c r="BC312" s="183"/>
      <c r="BD312" s="183"/>
      <c r="BE312" s="183"/>
      <c r="BF312" s="183"/>
      <c r="BG312" s="50">
        <v>197.2</v>
      </c>
      <c r="BH312" s="183"/>
      <c r="BI312" s="183"/>
      <c r="BJ312" s="50"/>
      <c r="BK312" s="183"/>
      <c r="BL312" s="183"/>
      <c r="BM312" s="183"/>
      <c r="BN312" s="183"/>
      <c r="BO312" s="183"/>
      <c r="BP312" s="50"/>
      <c r="BQ312" s="183"/>
      <c r="BR312" s="183"/>
      <c r="BS312" s="50"/>
      <c r="BT312" s="183"/>
      <c r="BU312" s="183"/>
      <c r="BV312" s="50"/>
      <c r="BW312" s="183"/>
      <c r="BX312" s="183"/>
      <c r="BY312" s="50"/>
      <c r="BZ312" s="183"/>
      <c r="CA312" s="183"/>
      <c r="CB312" s="50"/>
      <c r="CC312" s="183"/>
      <c r="CD312" s="183"/>
      <c r="CE312" s="50"/>
      <c r="CF312" s="183"/>
      <c r="CG312" s="14"/>
      <c r="CH312" s="50"/>
      <c r="CI312" s="183"/>
      <c r="CJ312" s="14"/>
      <c r="CK312" s="50"/>
      <c r="CL312" s="183"/>
      <c r="CM312" s="14"/>
      <c r="CN312" s="50"/>
      <c r="CO312" s="183"/>
      <c r="CP312" s="14"/>
      <c r="CQ312" s="50"/>
      <c r="CR312" s="183"/>
      <c r="CS312" s="14"/>
      <c r="CT312" s="50"/>
      <c r="CU312" s="183"/>
      <c r="CV312" s="14"/>
      <c r="CW312" s="50"/>
      <c r="CX312" s="183"/>
      <c r="CY312" s="14"/>
      <c r="CZ312" s="50"/>
      <c r="DA312" s="183"/>
      <c r="DB312" s="14"/>
      <c r="DC312" s="50"/>
      <c r="DD312" s="183"/>
      <c r="DE312" s="14"/>
      <c r="DF312" s="50"/>
      <c r="DG312" s="183"/>
      <c r="DH312" s="14"/>
      <c r="DI312" s="50"/>
      <c r="DJ312" s="183"/>
      <c r="DK312" s="14"/>
      <c r="DL312" s="50"/>
      <c r="DM312" s="183"/>
      <c r="DN312" s="14"/>
      <c r="DO312" s="50"/>
      <c r="DP312" s="183"/>
      <c r="DQ312" s="14"/>
      <c r="DR312" s="50"/>
      <c r="DS312" s="183"/>
      <c r="DT312" s="14"/>
      <c r="DU312" s="50"/>
      <c r="DV312" s="183"/>
      <c r="DW312" s="14"/>
      <c r="DX312" s="50"/>
      <c r="DY312" s="183"/>
      <c r="DZ312" s="14"/>
    </row>
    <row r="313" spans="1:130" s="12" customFormat="1" ht="15.75" x14ac:dyDescent="0.25">
      <c r="A313" s="60" t="s">
        <v>652</v>
      </c>
      <c r="B313" s="14">
        <f t="shared" si="341"/>
        <v>207.3</v>
      </c>
      <c r="C313" s="14">
        <f t="shared" si="342"/>
        <v>0</v>
      </c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183"/>
      <c r="AE313" s="183"/>
      <c r="AF313" s="183"/>
      <c r="AG313" s="183"/>
      <c r="AH313" s="183"/>
      <c r="AI313" s="183"/>
      <c r="AJ313" s="183"/>
      <c r="AK313" s="15"/>
      <c r="AL313" s="183"/>
      <c r="AM313" s="183"/>
      <c r="AN313" s="84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50">
        <v>207.3</v>
      </c>
      <c r="BH313" s="183"/>
      <c r="BI313" s="183"/>
      <c r="BJ313" s="50"/>
      <c r="BK313" s="183"/>
      <c r="BL313" s="183"/>
      <c r="BM313" s="183"/>
      <c r="BN313" s="183"/>
      <c r="BO313" s="183"/>
      <c r="BP313" s="50"/>
      <c r="BQ313" s="183"/>
      <c r="BR313" s="183"/>
      <c r="BS313" s="50"/>
      <c r="BT313" s="183"/>
      <c r="BU313" s="183"/>
      <c r="BV313" s="50"/>
      <c r="BW313" s="183"/>
      <c r="BX313" s="183"/>
      <c r="BY313" s="50"/>
      <c r="BZ313" s="183"/>
      <c r="CA313" s="183"/>
      <c r="CB313" s="50"/>
      <c r="CC313" s="183"/>
      <c r="CD313" s="183"/>
      <c r="CE313" s="50"/>
      <c r="CF313" s="183"/>
      <c r="CG313" s="14"/>
      <c r="CH313" s="50"/>
      <c r="CI313" s="183"/>
      <c r="CJ313" s="14"/>
      <c r="CK313" s="50"/>
      <c r="CL313" s="183"/>
      <c r="CM313" s="14"/>
      <c r="CN313" s="50"/>
      <c r="CO313" s="183"/>
      <c r="CP313" s="14"/>
      <c r="CQ313" s="50"/>
      <c r="CR313" s="183"/>
      <c r="CS313" s="14"/>
      <c r="CT313" s="50"/>
      <c r="CU313" s="183"/>
      <c r="CV313" s="14"/>
      <c r="CW313" s="50"/>
      <c r="CX313" s="183"/>
      <c r="CY313" s="14"/>
      <c r="CZ313" s="50"/>
      <c r="DA313" s="183"/>
      <c r="DB313" s="14"/>
      <c r="DC313" s="50"/>
      <c r="DD313" s="183"/>
      <c r="DE313" s="14"/>
      <c r="DF313" s="50"/>
      <c r="DG313" s="183"/>
      <c r="DH313" s="14"/>
      <c r="DI313" s="50"/>
      <c r="DJ313" s="183"/>
      <c r="DK313" s="14"/>
      <c r="DL313" s="50"/>
      <c r="DM313" s="183"/>
      <c r="DN313" s="14"/>
      <c r="DO313" s="50"/>
      <c r="DP313" s="183"/>
      <c r="DQ313" s="14"/>
      <c r="DR313" s="50"/>
      <c r="DS313" s="183"/>
      <c r="DT313" s="14"/>
      <c r="DU313" s="50"/>
      <c r="DV313" s="183"/>
      <c r="DW313" s="14"/>
      <c r="DX313" s="50"/>
      <c r="DY313" s="183"/>
      <c r="DZ313" s="14"/>
    </row>
    <row r="314" spans="1:130" s="28" customFormat="1" ht="31.5" x14ac:dyDescent="0.25">
      <c r="A314" s="152" t="s">
        <v>461</v>
      </c>
      <c r="B314" s="82">
        <f t="shared" si="341"/>
        <v>15845.300000000001</v>
      </c>
      <c r="C314" s="82">
        <f t="shared" si="342"/>
        <v>4678.2</v>
      </c>
      <c r="D314" s="84">
        <f t="shared" ref="D314" si="373">C314/B314*100</f>
        <v>29.52421222696951</v>
      </c>
      <c r="E314" s="84">
        <f>E315+E316</f>
        <v>0</v>
      </c>
      <c r="F314" s="84">
        <f t="shared" ref="F314:AY314" si="374">F315+F316</f>
        <v>0</v>
      </c>
      <c r="G314" s="84">
        <f t="shared" si="374"/>
        <v>0</v>
      </c>
      <c r="H314" s="84">
        <f t="shared" si="374"/>
        <v>0</v>
      </c>
      <c r="I314" s="84">
        <f t="shared" si="374"/>
        <v>0</v>
      </c>
      <c r="J314" s="84">
        <f t="shared" si="374"/>
        <v>0</v>
      </c>
      <c r="K314" s="84">
        <f t="shared" si="374"/>
        <v>8500</v>
      </c>
      <c r="L314" s="84">
        <f t="shared" si="374"/>
        <v>0</v>
      </c>
      <c r="M314" s="84">
        <f t="shared" si="374"/>
        <v>0</v>
      </c>
      <c r="N314" s="84">
        <f t="shared" si="374"/>
        <v>0</v>
      </c>
      <c r="O314" s="84">
        <f t="shared" si="374"/>
        <v>0</v>
      </c>
      <c r="P314" s="84">
        <f t="shared" si="374"/>
        <v>0</v>
      </c>
      <c r="Q314" s="84">
        <f t="shared" si="374"/>
        <v>0</v>
      </c>
      <c r="R314" s="84">
        <f t="shared" si="374"/>
        <v>0</v>
      </c>
      <c r="S314" s="84">
        <f t="shared" si="374"/>
        <v>0</v>
      </c>
      <c r="T314" s="84">
        <f t="shared" si="374"/>
        <v>0</v>
      </c>
      <c r="U314" s="84">
        <f t="shared" si="374"/>
        <v>0</v>
      </c>
      <c r="V314" s="84">
        <f t="shared" si="374"/>
        <v>0</v>
      </c>
      <c r="W314" s="84">
        <f t="shared" si="374"/>
        <v>0</v>
      </c>
      <c r="X314" s="84">
        <f t="shared" si="374"/>
        <v>0</v>
      </c>
      <c r="Y314" s="84">
        <f t="shared" si="374"/>
        <v>0</v>
      </c>
      <c r="Z314" s="84">
        <f t="shared" si="374"/>
        <v>596.20000000000005</v>
      </c>
      <c r="AA314" s="84">
        <f t="shared" si="374"/>
        <v>596.20000000000005</v>
      </c>
      <c r="AB314" s="82">
        <f t="shared" si="104"/>
        <v>100</v>
      </c>
      <c r="AC314" s="84">
        <f t="shared" si="374"/>
        <v>0</v>
      </c>
      <c r="AD314" s="84">
        <f t="shared" si="374"/>
        <v>0</v>
      </c>
      <c r="AE314" s="82"/>
      <c r="AF314" s="84">
        <f t="shared" si="374"/>
        <v>0</v>
      </c>
      <c r="AG314" s="84">
        <f t="shared" si="374"/>
        <v>0</v>
      </c>
      <c r="AH314" s="84">
        <f t="shared" si="374"/>
        <v>0</v>
      </c>
      <c r="AI314" s="84">
        <f>SUM(AI315:AI323)</f>
        <v>276</v>
      </c>
      <c r="AJ314" s="84">
        <f t="shared" ref="AJ314:AM314" si="375">SUM(AJ315:AJ323)</f>
        <v>276</v>
      </c>
      <c r="AK314" s="84">
        <f>AJ314/AI314*100</f>
        <v>100</v>
      </c>
      <c r="AL314" s="84">
        <f t="shared" si="375"/>
        <v>1585</v>
      </c>
      <c r="AM314" s="84">
        <f t="shared" si="375"/>
        <v>1585</v>
      </c>
      <c r="AN314" s="84">
        <f t="shared" si="365"/>
        <v>100</v>
      </c>
      <c r="AO314" s="84">
        <f t="shared" si="374"/>
        <v>1200</v>
      </c>
      <c r="AP314" s="84">
        <f t="shared" si="374"/>
        <v>360</v>
      </c>
      <c r="AQ314" s="84">
        <f>AP314/AO314*100</f>
        <v>30</v>
      </c>
      <c r="AR314" s="84">
        <f t="shared" si="374"/>
        <v>0</v>
      </c>
      <c r="AS314" s="84">
        <f t="shared" si="374"/>
        <v>0</v>
      </c>
      <c r="AT314" s="84">
        <f t="shared" si="374"/>
        <v>0</v>
      </c>
      <c r="AU314" s="84">
        <f t="shared" si="374"/>
        <v>0</v>
      </c>
      <c r="AV314" s="84">
        <f t="shared" si="374"/>
        <v>0</v>
      </c>
      <c r="AW314" s="84">
        <f t="shared" si="374"/>
        <v>0</v>
      </c>
      <c r="AX314" s="84">
        <f t="shared" si="374"/>
        <v>0</v>
      </c>
      <c r="AY314" s="84">
        <f t="shared" si="374"/>
        <v>0</v>
      </c>
      <c r="AZ314" s="84">
        <f t="shared" ref="AZ314:BH314" si="376">AZ315+AZ316</f>
        <v>0</v>
      </c>
      <c r="BA314" s="84">
        <f t="shared" si="376"/>
        <v>0</v>
      </c>
      <c r="BB314" s="84">
        <f t="shared" si="376"/>
        <v>0</v>
      </c>
      <c r="BC314" s="84">
        <f t="shared" si="376"/>
        <v>0</v>
      </c>
      <c r="BD314" s="84">
        <f t="shared" si="376"/>
        <v>0</v>
      </c>
      <c r="BE314" s="84">
        <f t="shared" si="376"/>
        <v>0</v>
      </c>
      <c r="BF314" s="84">
        <f t="shared" si="376"/>
        <v>0</v>
      </c>
      <c r="BG314" s="84">
        <f>SUM(BG315:BG323)</f>
        <v>1827.1</v>
      </c>
      <c r="BH314" s="84">
        <f t="shared" si="376"/>
        <v>0</v>
      </c>
      <c r="BI314" s="82">
        <f t="shared" ref="BI314:BI315" si="377">BH314/BG314*100</f>
        <v>0</v>
      </c>
      <c r="BJ314" s="84"/>
      <c r="BK314" s="84">
        <f t="shared" ref="BK314" si="378">BK315+BK316</f>
        <v>0</v>
      </c>
      <c r="BL314" s="82"/>
      <c r="BM314" s="84">
        <f t="shared" ref="BM314:BO314" si="379">BM315+BM316</f>
        <v>0</v>
      </c>
      <c r="BN314" s="84">
        <f t="shared" si="379"/>
        <v>0</v>
      </c>
      <c r="BO314" s="84">
        <f t="shared" si="379"/>
        <v>0</v>
      </c>
      <c r="BP314" s="84">
        <f>SUM(BP315:BP323)</f>
        <v>1861</v>
      </c>
      <c r="BQ314" s="84">
        <f t="shared" ref="BQ314" si="380">BQ315+BQ316</f>
        <v>1861</v>
      </c>
      <c r="BR314" s="82">
        <f t="shared" ref="BR314:BR315" si="381">BQ314/BP314*100</f>
        <v>100</v>
      </c>
      <c r="BS314" s="84">
        <f>SUM(BS315:BS323)</f>
        <v>0</v>
      </c>
      <c r="BT314" s="84">
        <f t="shared" ref="BT314" si="382">BT315+BT316</f>
        <v>0</v>
      </c>
      <c r="BU314" s="82"/>
      <c r="BV314" s="84">
        <f>SUM(BV315:BV323)</f>
        <v>0</v>
      </c>
      <c r="BW314" s="84">
        <f t="shared" ref="BW314" si="383">BW315+BW316</f>
        <v>0</v>
      </c>
      <c r="BX314" s="82"/>
      <c r="BY314" s="84">
        <f>SUM(BY315:BY323)</f>
        <v>0</v>
      </c>
      <c r="BZ314" s="84">
        <f t="shared" ref="BZ314" si="384">BZ315+BZ316</f>
        <v>0</v>
      </c>
      <c r="CA314" s="82"/>
      <c r="CB314" s="84">
        <f>SUM(CB315:CB323)</f>
        <v>0</v>
      </c>
      <c r="CC314" s="84">
        <f t="shared" ref="CC314" si="385">CC315+CC316</f>
        <v>0</v>
      </c>
      <c r="CD314" s="82"/>
      <c r="CE314" s="84"/>
      <c r="CF314" s="84"/>
      <c r="CG314" s="82"/>
      <c r="CH314" s="84"/>
      <c r="CI314" s="84"/>
      <c r="CJ314" s="82"/>
      <c r="CK314" s="84"/>
      <c r="CL314" s="84"/>
      <c r="CM314" s="82"/>
      <c r="CN314" s="84"/>
      <c r="CO314" s="84"/>
      <c r="CP314" s="82"/>
      <c r="CQ314" s="84"/>
      <c r="CR314" s="84"/>
      <c r="CS314" s="82"/>
      <c r="CT314" s="84"/>
      <c r="CU314" s="84"/>
      <c r="CV314" s="82"/>
      <c r="CW314" s="84"/>
      <c r="CX314" s="84"/>
      <c r="CY314" s="82"/>
      <c r="CZ314" s="84"/>
      <c r="DA314" s="84"/>
      <c r="DB314" s="82"/>
      <c r="DC314" s="84"/>
      <c r="DD314" s="84"/>
      <c r="DE314" s="82"/>
      <c r="DF314" s="84"/>
      <c r="DG314" s="84"/>
      <c r="DH314" s="82"/>
      <c r="DI314" s="84"/>
      <c r="DJ314" s="84"/>
      <c r="DK314" s="82"/>
      <c r="DL314" s="84"/>
      <c r="DM314" s="84"/>
      <c r="DN314" s="82"/>
      <c r="DO314" s="84"/>
      <c r="DP314" s="84"/>
      <c r="DQ314" s="82"/>
      <c r="DR314" s="84"/>
      <c r="DS314" s="84"/>
      <c r="DT314" s="82"/>
      <c r="DU314" s="84"/>
      <c r="DV314" s="84"/>
      <c r="DW314" s="82"/>
      <c r="DX314" s="84"/>
      <c r="DY314" s="84"/>
      <c r="DZ314" s="82"/>
    </row>
    <row r="315" spans="1:130" s="12" customFormat="1" ht="31.5" x14ac:dyDescent="0.25">
      <c r="A315" s="60" t="s">
        <v>389</v>
      </c>
      <c r="B315" s="14">
        <f t="shared" si="341"/>
        <v>15075.300000000001</v>
      </c>
      <c r="C315" s="14">
        <f t="shared" si="342"/>
        <v>4678.2</v>
      </c>
      <c r="D315" s="15">
        <f t="shared" si="82"/>
        <v>31.032218264313144</v>
      </c>
      <c r="E315" s="15"/>
      <c r="F315" s="15"/>
      <c r="G315" s="15"/>
      <c r="H315" s="15"/>
      <c r="I315" s="15"/>
      <c r="J315" s="15"/>
      <c r="K315" s="15">
        <v>8500</v>
      </c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4"/>
      <c r="W315" s="15"/>
      <c r="X315" s="15"/>
      <c r="Y315" s="14"/>
      <c r="Z315" s="15">
        <v>596.20000000000005</v>
      </c>
      <c r="AA315" s="15">
        <v>596.20000000000005</v>
      </c>
      <c r="AB315" s="14">
        <f t="shared" si="104"/>
        <v>100</v>
      </c>
      <c r="AC315" s="15"/>
      <c r="AD315" s="15"/>
      <c r="AE315" s="14"/>
      <c r="AF315" s="15"/>
      <c r="AG315" s="15"/>
      <c r="AH315" s="14"/>
      <c r="AI315" s="15">
        <v>276</v>
      </c>
      <c r="AJ315" s="15">
        <v>276</v>
      </c>
      <c r="AK315" s="15">
        <f>AJ315/AI315*100</f>
        <v>100</v>
      </c>
      <c r="AL315" s="14">
        <v>1585</v>
      </c>
      <c r="AM315" s="14">
        <v>1585</v>
      </c>
      <c r="AN315" s="15">
        <f t="shared" si="365"/>
        <v>100</v>
      </c>
      <c r="AO315" s="15">
        <v>1200</v>
      </c>
      <c r="AP315" s="15">
        <v>360</v>
      </c>
      <c r="AQ315" s="15">
        <f>AP315/AO315*100</f>
        <v>30</v>
      </c>
      <c r="AR315" s="15"/>
      <c r="AS315" s="15"/>
      <c r="AT315" s="14"/>
      <c r="AU315" s="15"/>
      <c r="AV315" s="15"/>
      <c r="AW315" s="14"/>
      <c r="AX315" s="15"/>
      <c r="AY315" s="15"/>
      <c r="AZ315" s="14"/>
      <c r="BA315" s="15"/>
      <c r="BB315" s="15"/>
      <c r="BC315" s="14"/>
      <c r="BD315" s="15"/>
      <c r="BE315" s="15"/>
      <c r="BF315" s="14"/>
      <c r="BG315" s="50">
        <v>1057.0999999999999</v>
      </c>
      <c r="BH315" s="15"/>
      <c r="BI315" s="14">
        <f t="shared" si="377"/>
        <v>0</v>
      </c>
      <c r="BJ315" s="50"/>
      <c r="BK315" s="15"/>
      <c r="BL315" s="14"/>
      <c r="BM315" s="15"/>
      <c r="BN315" s="15"/>
      <c r="BO315" s="14"/>
      <c r="BP315" s="15">
        <v>1861</v>
      </c>
      <c r="BQ315" s="15">
        <v>1861</v>
      </c>
      <c r="BR315" s="14">
        <f t="shared" si="381"/>
        <v>100</v>
      </c>
      <c r="BS315" s="15"/>
      <c r="BT315" s="15"/>
      <c r="BU315" s="14"/>
      <c r="BV315" s="15"/>
      <c r="BW315" s="15"/>
      <c r="BX315" s="14"/>
      <c r="BY315" s="15"/>
      <c r="BZ315" s="15"/>
      <c r="CA315" s="14"/>
      <c r="CB315" s="15"/>
      <c r="CC315" s="15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</row>
    <row r="316" spans="1:130" s="12" customFormat="1" ht="15.75" x14ac:dyDescent="0.25">
      <c r="A316" s="60" t="s">
        <v>471</v>
      </c>
      <c r="B316" s="14">
        <f t="shared" si="341"/>
        <v>0</v>
      </c>
      <c r="C316" s="14">
        <f t="shared" si="342"/>
        <v>0</v>
      </c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5"/>
      <c r="AB316" s="183"/>
      <c r="AC316" s="183"/>
      <c r="AD316" s="183"/>
      <c r="AE316" s="183"/>
      <c r="AF316" s="183"/>
      <c r="AG316" s="183"/>
      <c r="AH316" s="183"/>
      <c r="AI316" s="183"/>
      <c r="AJ316" s="183"/>
      <c r="AK316" s="15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50"/>
      <c r="BH316" s="15"/>
      <c r="BI316" s="183"/>
      <c r="BJ316" s="50"/>
      <c r="BK316" s="15"/>
      <c r="BL316" s="183"/>
      <c r="BM316" s="183"/>
      <c r="BN316" s="183"/>
      <c r="BO316" s="183"/>
      <c r="BP316" s="15"/>
      <c r="BQ316" s="15"/>
      <c r="BR316" s="183"/>
      <c r="BS316" s="15"/>
      <c r="BT316" s="15"/>
      <c r="BU316" s="183"/>
      <c r="BV316" s="15"/>
      <c r="BW316" s="15"/>
      <c r="BX316" s="183"/>
      <c r="BY316" s="15"/>
      <c r="BZ316" s="15"/>
      <c r="CA316" s="183"/>
      <c r="CB316" s="15"/>
      <c r="CC316" s="15"/>
      <c r="CD316" s="183"/>
      <c r="CE316" s="15"/>
      <c r="CF316" s="15"/>
      <c r="CG316" s="14"/>
      <c r="CH316" s="15"/>
      <c r="CI316" s="15"/>
      <c r="CJ316" s="14"/>
      <c r="CK316" s="15"/>
      <c r="CL316" s="15"/>
      <c r="CM316" s="14"/>
      <c r="CN316" s="15"/>
      <c r="CO316" s="15"/>
      <c r="CP316" s="14"/>
      <c r="CQ316" s="15"/>
      <c r="CR316" s="15"/>
      <c r="CS316" s="14"/>
      <c r="CT316" s="15"/>
      <c r="CU316" s="15"/>
      <c r="CV316" s="14"/>
      <c r="CW316" s="15"/>
      <c r="CX316" s="15"/>
      <c r="CY316" s="14"/>
      <c r="CZ316" s="15"/>
      <c r="DA316" s="15"/>
      <c r="DB316" s="14"/>
      <c r="DC316" s="15"/>
      <c r="DD316" s="15"/>
      <c r="DE316" s="14"/>
      <c r="DF316" s="15"/>
      <c r="DG316" s="15"/>
      <c r="DH316" s="14"/>
      <c r="DI316" s="15"/>
      <c r="DJ316" s="15"/>
      <c r="DK316" s="14"/>
      <c r="DL316" s="15"/>
      <c r="DM316" s="15"/>
      <c r="DN316" s="14"/>
      <c r="DO316" s="15"/>
      <c r="DP316" s="15"/>
      <c r="DQ316" s="14"/>
      <c r="DR316" s="15"/>
      <c r="DS316" s="15"/>
      <c r="DT316" s="14"/>
      <c r="DU316" s="15"/>
      <c r="DV316" s="15"/>
      <c r="DW316" s="14"/>
      <c r="DX316" s="15"/>
      <c r="DY316" s="15"/>
      <c r="DZ316" s="14"/>
    </row>
    <row r="317" spans="1:130" s="12" customFormat="1" ht="15.75" x14ac:dyDescent="0.25">
      <c r="A317" s="60" t="s">
        <v>653</v>
      </c>
      <c r="B317" s="14">
        <f t="shared" si="341"/>
        <v>47.8</v>
      </c>
      <c r="C317" s="14">
        <f t="shared" si="342"/>
        <v>0</v>
      </c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  <c r="AA317" s="15"/>
      <c r="AB317" s="183"/>
      <c r="AC317" s="183"/>
      <c r="AD317" s="183"/>
      <c r="AE317" s="183"/>
      <c r="AF317" s="183"/>
      <c r="AG317" s="183"/>
      <c r="AH317" s="183"/>
      <c r="AI317" s="183"/>
      <c r="AJ317" s="183"/>
      <c r="AK317" s="15"/>
      <c r="AL317" s="183"/>
      <c r="AM317" s="183"/>
      <c r="AN317" s="183"/>
      <c r="AO317" s="183"/>
      <c r="AP317" s="183"/>
      <c r="AQ317" s="183"/>
      <c r="AR317" s="183"/>
      <c r="AS317" s="183"/>
      <c r="AT317" s="183"/>
      <c r="AU317" s="183"/>
      <c r="AV317" s="183"/>
      <c r="AW317" s="183"/>
      <c r="AX317" s="183"/>
      <c r="AY317" s="183"/>
      <c r="AZ317" s="183"/>
      <c r="BA317" s="183"/>
      <c r="BB317" s="183"/>
      <c r="BC317" s="183"/>
      <c r="BD317" s="183"/>
      <c r="BE317" s="183"/>
      <c r="BF317" s="183"/>
      <c r="BG317" s="50">
        <v>47.8</v>
      </c>
      <c r="BH317" s="15"/>
      <c r="BI317" s="183"/>
      <c r="BJ317" s="50"/>
      <c r="BK317" s="15"/>
      <c r="BL317" s="183"/>
      <c r="BM317" s="183"/>
      <c r="BN317" s="183"/>
      <c r="BO317" s="183"/>
      <c r="BP317" s="50"/>
      <c r="BQ317" s="15"/>
      <c r="BR317" s="183"/>
      <c r="BS317" s="50"/>
      <c r="BT317" s="15"/>
      <c r="BU317" s="183"/>
      <c r="BV317" s="50"/>
      <c r="BW317" s="15"/>
      <c r="BX317" s="183"/>
      <c r="BY317" s="50"/>
      <c r="BZ317" s="15"/>
      <c r="CA317" s="183"/>
      <c r="CB317" s="50"/>
      <c r="CC317" s="15"/>
      <c r="CD317" s="183"/>
      <c r="CE317" s="50"/>
      <c r="CF317" s="15"/>
      <c r="CG317" s="14"/>
      <c r="CH317" s="50"/>
      <c r="CI317" s="15"/>
      <c r="CJ317" s="14"/>
      <c r="CK317" s="50"/>
      <c r="CL317" s="15"/>
      <c r="CM317" s="14"/>
      <c r="CN317" s="50"/>
      <c r="CO317" s="15"/>
      <c r="CP317" s="14"/>
      <c r="CQ317" s="50"/>
      <c r="CR317" s="15"/>
      <c r="CS317" s="14"/>
      <c r="CT317" s="50"/>
      <c r="CU317" s="15"/>
      <c r="CV317" s="14"/>
      <c r="CW317" s="50"/>
      <c r="CX317" s="15"/>
      <c r="CY317" s="14"/>
      <c r="CZ317" s="50"/>
      <c r="DA317" s="15"/>
      <c r="DB317" s="14"/>
      <c r="DC317" s="50"/>
      <c r="DD317" s="15"/>
      <c r="DE317" s="14"/>
      <c r="DF317" s="50"/>
      <c r="DG317" s="15"/>
      <c r="DH317" s="14"/>
      <c r="DI317" s="50"/>
      <c r="DJ317" s="15"/>
      <c r="DK317" s="14"/>
      <c r="DL317" s="50"/>
      <c r="DM317" s="15"/>
      <c r="DN317" s="14"/>
      <c r="DO317" s="50"/>
      <c r="DP317" s="15"/>
      <c r="DQ317" s="14"/>
      <c r="DR317" s="50"/>
      <c r="DS317" s="15"/>
      <c r="DT317" s="14"/>
      <c r="DU317" s="50"/>
      <c r="DV317" s="15"/>
      <c r="DW317" s="14"/>
      <c r="DX317" s="50"/>
      <c r="DY317" s="15"/>
      <c r="DZ317" s="14"/>
    </row>
    <row r="318" spans="1:130" s="12" customFormat="1" ht="15.75" x14ac:dyDescent="0.25">
      <c r="A318" s="60" t="s">
        <v>711</v>
      </c>
      <c r="B318" s="14">
        <f t="shared" si="341"/>
        <v>92.7</v>
      </c>
      <c r="C318" s="14">
        <f t="shared" si="342"/>
        <v>0</v>
      </c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  <c r="AA318" s="15"/>
      <c r="AB318" s="183"/>
      <c r="AC318" s="183"/>
      <c r="AD318" s="183"/>
      <c r="AE318" s="183"/>
      <c r="AF318" s="183"/>
      <c r="AG318" s="183"/>
      <c r="AH318" s="183"/>
      <c r="AI318" s="183"/>
      <c r="AJ318" s="183"/>
      <c r="AK318" s="15"/>
      <c r="AL318" s="183"/>
      <c r="AM318" s="183"/>
      <c r="AN318" s="183"/>
      <c r="AO318" s="183"/>
      <c r="AP318" s="183"/>
      <c r="AQ318" s="183"/>
      <c r="AR318" s="183"/>
      <c r="AS318" s="183"/>
      <c r="AT318" s="183"/>
      <c r="AU318" s="183"/>
      <c r="AV318" s="183"/>
      <c r="AW318" s="183"/>
      <c r="AX318" s="183"/>
      <c r="AY318" s="183"/>
      <c r="AZ318" s="183"/>
      <c r="BA318" s="183"/>
      <c r="BB318" s="183"/>
      <c r="BC318" s="183"/>
      <c r="BD318" s="183"/>
      <c r="BE318" s="183"/>
      <c r="BF318" s="183"/>
      <c r="BG318" s="50">
        <v>92.7</v>
      </c>
      <c r="BH318" s="15"/>
      <c r="BI318" s="183"/>
      <c r="BJ318" s="50"/>
      <c r="BK318" s="15"/>
      <c r="BL318" s="183"/>
      <c r="BM318" s="183"/>
      <c r="BN318" s="183"/>
      <c r="BO318" s="183"/>
      <c r="BP318" s="50"/>
      <c r="BQ318" s="15"/>
      <c r="BR318" s="183"/>
      <c r="BS318" s="50"/>
      <c r="BT318" s="15"/>
      <c r="BU318" s="183"/>
      <c r="BV318" s="50"/>
      <c r="BW318" s="15"/>
      <c r="BX318" s="183"/>
      <c r="BY318" s="50"/>
      <c r="BZ318" s="15"/>
      <c r="CA318" s="183"/>
      <c r="CB318" s="50"/>
      <c r="CC318" s="15"/>
      <c r="CD318" s="183"/>
      <c r="CE318" s="50"/>
      <c r="CF318" s="15"/>
      <c r="CG318" s="14"/>
      <c r="CH318" s="50"/>
      <c r="CI318" s="15"/>
      <c r="CJ318" s="14"/>
      <c r="CK318" s="50"/>
      <c r="CL318" s="15"/>
      <c r="CM318" s="14"/>
      <c r="CN318" s="50"/>
      <c r="CO318" s="15"/>
      <c r="CP318" s="14"/>
      <c r="CQ318" s="50"/>
      <c r="CR318" s="15"/>
      <c r="CS318" s="14"/>
      <c r="CT318" s="50"/>
      <c r="CU318" s="15"/>
      <c r="CV318" s="14"/>
      <c r="CW318" s="50"/>
      <c r="CX318" s="15"/>
      <c r="CY318" s="14"/>
      <c r="CZ318" s="50"/>
      <c r="DA318" s="15"/>
      <c r="DB318" s="14"/>
      <c r="DC318" s="50"/>
      <c r="DD318" s="15"/>
      <c r="DE318" s="14"/>
      <c r="DF318" s="50"/>
      <c r="DG318" s="15"/>
      <c r="DH318" s="14"/>
      <c r="DI318" s="50"/>
      <c r="DJ318" s="15"/>
      <c r="DK318" s="14"/>
      <c r="DL318" s="50"/>
      <c r="DM318" s="15"/>
      <c r="DN318" s="14"/>
      <c r="DO318" s="50"/>
      <c r="DP318" s="15"/>
      <c r="DQ318" s="14"/>
      <c r="DR318" s="50"/>
      <c r="DS318" s="15"/>
      <c r="DT318" s="14"/>
      <c r="DU318" s="50"/>
      <c r="DV318" s="15"/>
      <c r="DW318" s="14"/>
      <c r="DX318" s="50"/>
      <c r="DY318" s="15"/>
      <c r="DZ318" s="14"/>
    </row>
    <row r="319" spans="1:130" s="12" customFormat="1" ht="15.75" x14ac:dyDescent="0.25">
      <c r="A319" s="60" t="s">
        <v>483</v>
      </c>
      <c r="B319" s="14">
        <f t="shared" si="341"/>
        <v>79.099999999999994</v>
      </c>
      <c r="C319" s="14">
        <f t="shared" si="342"/>
        <v>0</v>
      </c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5"/>
      <c r="AB319" s="183"/>
      <c r="AC319" s="183"/>
      <c r="AD319" s="183"/>
      <c r="AE319" s="183"/>
      <c r="AF319" s="183"/>
      <c r="AG319" s="183"/>
      <c r="AH319" s="183"/>
      <c r="AI319" s="183"/>
      <c r="AJ319" s="183"/>
      <c r="AK319" s="15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50">
        <v>79.099999999999994</v>
      </c>
      <c r="BH319" s="15"/>
      <c r="BI319" s="183"/>
      <c r="BJ319" s="50"/>
      <c r="BK319" s="15"/>
      <c r="BL319" s="183"/>
      <c r="BM319" s="183"/>
      <c r="BN319" s="183"/>
      <c r="BO319" s="183"/>
      <c r="BP319" s="50"/>
      <c r="BQ319" s="15"/>
      <c r="BR319" s="183"/>
      <c r="BS319" s="50"/>
      <c r="BT319" s="15"/>
      <c r="BU319" s="183"/>
      <c r="BV319" s="50"/>
      <c r="BW319" s="15"/>
      <c r="BX319" s="183"/>
      <c r="BY319" s="50"/>
      <c r="BZ319" s="15"/>
      <c r="CA319" s="183"/>
      <c r="CB319" s="50"/>
      <c r="CC319" s="15"/>
      <c r="CD319" s="183"/>
      <c r="CE319" s="50"/>
      <c r="CF319" s="15"/>
      <c r="CG319" s="14"/>
      <c r="CH319" s="50"/>
      <c r="CI319" s="15"/>
      <c r="CJ319" s="14"/>
      <c r="CK319" s="50"/>
      <c r="CL319" s="15"/>
      <c r="CM319" s="14"/>
      <c r="CN319" s="50"/>
      <c r="CO319" s="15"/>
      <c r="CP319" s="14"/>
      <c r="CQ319" s="50"/>
      <c r="CR319" s="15"/>
      <c r="CS319" s="14"/>
      <c r="CT319" s="50"/>
      <c r="CU319" s="15"/>
      <c r="CV319" s="14"/>
      <c r="CW319" s="50"/>
      <c r="CX319" s="15"/>
      <c r="CY319" s="14"/>
      <c r="CZ319" s="50"/>
      <c r="DA319" s="15"/>
      <c r="DB319" s="14"/>
      <c r="DC319" s="50"/>
      <c r="DD319" s="15"/>
      <c r="DE319" s="14"/>
      <c r="DF319" s="50"/>
      <c r="DG319" s="15"/>
      <c r="DH319" s="14"/>
      <c r="DI319" s="50"/>
      <c r="DJ319" s="15"/>
      <c r="DK319" s="14"/>
      <c r="DL319" s="50"/>
      <c r="DM319" s="15"/>
      <c r="DN319" s="14"/>
      <c r="DO319" s="50"/>
      <c r="DP319" s="15"/>
      <c r="DQ319" s="14"/>
      <c r="DR319" s="50"/>
      <c r="DS319" s="15"/>
      <c r="DT319" s="14"/>
      <c r="DU319" s="50"/>
      <c r="DV319" s="15"/>
      <c r="DW319" s="14"/>
      <c r="DX319" s="50"/>
      <c r="DY319" s="15"/>
      <c r="DZ319" s="14"/>
    </row>
    <row r="320" spans="1:130" s="12" customFormat="1" ht="15.75" x14ac:dyDescent="0.25">
      <c r="A320" s="60" t="s">
        <v>656</v>
      </c>
      <c r="B320" s="14">
        <f t="shared" si="341"/>
        <v>182.5</v>
      </c>
      <c r="C320" s="14">
        <f t="shared" si="342"/>
        <v>0</v>
      </c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5"/>
      <c r="AB320" s="183"/>
      <c r="AC320" s="183"/>
      <c r="AD320" s="183"/>
      <c r="AE320" s="183"/>
      <c r="AF320" s="183"/>
      <c r="AG320" s="183"/>
      <c r="AH320" s="183"/>
      <c r="AI320" s="183"/>
      <c r="AJ320" s="183"/>
      <c r="AK320" s="15"/>
      <c r="AL320" s="183"/>
      <c r="AM320" s="183"/>
      <c r="AN320" s="183"/>
      <c r="AO320" s="183"/>
      <c r="AP320" s="183"/>
      <c r="AQ320" s="183"/>
      <c r="AR320" s="183"/>
      <c r="AS320" s="183"/>
      <c r="AT320" s="183"/>
      <c r="AU320" s="183"/>
      <c r="AV320" s="183"/>
      <c r="AW320" s="183"/>
      <c r="AX320" s="183"/>
      <c r="AY320" s="183"/>
      <c r="AZ320" s="183"/>
      <c r="BA320" s="183"/>
      <c r="BB320" s="183"/>
      <c r="BC320" s="183"/>
      <c r="BD320" s="183"/>
      <c r="BE320" s="183"/>
      <c r="BF320" s="183"/>
      <c r="BG320" s="50">
        <v>182.5</v>
      </c>
      <c r="BH320" s="15"/>
      <c r="BI320" s="183"/>
      <c r="BJ320" s="50"/>
      <c r="BK320" s="15"/>
      <c r="BL320" s="183"/>
      <c r="BM320" s="183"/>
      <c r="BN320" s="183"/>
      <c r="BO320" s="183"/>
      <c r="BP320" s="50"/>
      <c r="BQ320" s="15"/>
      <c r="BR320" s="183"/>
      <c r="BS320" s="50"/>
      <c r="BT320" s="15"/>
      <c r="BU320" s="183"/>
      <c r="BV320" s="50"/>
      <c r="BW320" s="15"/>
      <c r="BX320" s="183"/>
      <c r="BY320" s="50"/>
      <c r="BZ320" s="15"/>
      <c r="CA320" s="183"/>
      <c r="CB320" s="50"/>
      <c r="CC320" s="15"/>
      <c r="CD320" s="183"/>
      <c r="CE320" s="50"/>
      <c r="CF320" s="15"/>
      <c r="CG320" s="14"/>
      <c r="CH320" s="50"/>
      <c r="CI320" s="15"/>
      <c r="CJ320" s="14"/>
      <c r="CK320" s="50"/>
      <c r="CL320" s="15"/>
      <c r="CM320" s="14"/>
      <c r="CN320" s="50"/>
      <c r="CO320" s="15"/>
      <c r="CP320" s="14"/>
      <c r="CQ320" s="50"/>
      <c r="CR320" s="15"/>
      <c r="CS320" s="14"/>
      <c r="CT320" s="50"/>
      <c r="CU320" s="15"/>
      <c r="CV320" s="14"/>
      <c r="CW320" s="50"/>
      <c r="CX320" s="15"/>
      <c r="CY320" s="14"/>
      <c r="CZ320" s="50"/>
      <c r="DA320" s="15"/>
      <c r="DB320" s="14"/>
      <c r="DC320" s="50"/>
      <c r="DD320" s="15"/>
      <c r="DE320" s="14"/>
      <c r="DF320" s="50"/>
      <c r="DG320" s="15"/>
      <c r="DH320" s="14"/>
      <c r="DI320" s="50"/>
      <c r="DJ320" s="15"/>
      <c r="DK320" s="14"/>
      <c r="DL320" s="50"/>
      <c r="DM320" s="15"/>
      <c r="DN320" s="14"/>
      <c r="DO320" s="50"/>
      <c r="DP320" s="15"/>
      <c r="DQ320" s="14"/>
      <c r="DR320" s="50"/>
      <c r="DS320" s="15"/>
      <c r="DT320" s="14"/>
      <c r="DU320" s="50"/>
      <c r="DV320" s="15"/>
      <c r="DW320" s="14"/>
      <c r="DX320" s="50"/>
      <c r="DY320" s="15"/>
      <c r="DZ320" s="14"/>
    </row>
    <row r="321" spans="1:130" s="12" customFormat="1" ht="15.75" x14ac:dyDescent="0.25">
      <c r="A321" s="60" t="s">
        <v>491</v>
      </c>
      <c r="B321" s="14">
        <f t="shared" si="341"/>
        <v>92.7</v>
      </c>
      <c r="C321" s="14">
        <f t="shared" si="342"/>
        <v>0</v>
      </c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  <c r="AA321" s="15"/>
      <c r="AB321" s="183"/>
      <c r="AC321" s="183"/>
      <c r="AD321" s="183"/>
      <c r="AE321" s="183"/>
      <c r="AF321" s="183"/>
      <c r="AG321" s="183"/>
      <c r="AH321" s="183"/>
      <c r="AI321" s="183"/>
      <c r="AJ321" s="183"/>
      <c r="AK321" s="15"/>
      <c r="AL321" s="183"/>
      <c r="AM321" s="183"/>
      <c r="AN321" s="183"/>
      <c r="AO321" s="183"/>
      <c r="AP321" s="183"/>
      <c r="AQ321" s="183"/>
      <c r="AR321" s="183"/>
      <c r="AS321" s="183"/>
      <c r="AT321" s="183"/>
      <c r="AU321" s="183"/>
      <c r="AV321" s="183"/>
      <c r="AW321" s="183"/>
      <c r="AX321" s="183"/>
      <c r="AY321" s="183"/>
      <c r="AZ321" s="183"/>
      <c r="BA321" s="183"/>
      <c r="BB321" s="183"/>
      <c r="BC321" s="183"/>
      <c r="BD321" s="183"/>
      <c r="BE321" s="183"/>
      <c r="BF321" s="183"/>
      <c r="BG321" s="50">
        <v>92.7</v>
      </c>
      <c r="BH321" s="15"/>
      <c r="BI321" s="183"/>
      <c r="BJ321" s="50"/>
      <c r="BK321" s="15"/>
      <c r="BL321" s="183"/>
      <c r="BM321" s="183"/>
      <c r="BN321" s="183"/>
      <c r="BO321" s="183"/>
      <c r="BP321" s="50"/>
      <c r="BQ321" s="15"/>
      <c r="BR321" s="183"/>
      <c r="BS321" s="50"/>
      <c r="BT321" s="15"/>
      <c r="BU321" s="183"/>
      <c r="BV321" s="50"/>
      <c r="BW321" s="15"/>
      <c r="BX321" s="183"/>
      <c r="BY321" s="50"/>
      <c r="BZ321" s="15"/>
      <c r="CA321" s="183"/>
      <c r="CB321" s="50"/>
      <c r="CC321" s="15"/>
      <c r="CD321" s="183"/>
      <c r="CE321" s="50"/>
      <c r="CF321" s="15"/>
      <c r="CG321" s="14"/>
      <c r="CH321" s="50"/>
      <c r="CI321" s="15"/>
      <c r="CJ321" s="14"/>
      <c r="CK321" s="50"/>
      <c r="CL321" s="15"/>
      <c r="CM321" s="14"/>
      <c r="CN321" s="50"/>
      <c r="CO321" s="15"/>
      <c r="CP321" s="14"/>
      <c r="CQ321" s="50"/>
      <c r="CR321" s="15"/>
      <c r="CS321" s="14"/>
      <c r="CT321" s="50"/>
      <c r="CU321" s="15"/>
      <c r="CV321" s="14"/>
      <c r="CW321" s="50"/>
      <c r="CX321" s="15"/>
      <c r="CY321" s="14"/>
      <c r="CZ321" s="50"/>
      <c r="DA321" s="15"/>
      <c r="DB321" s="14"/>
      <c r="DC321" s="50"/>
      <c r="DD321" s="15"/>
      <c r="DE321" s="14"/>
      <c r="DF321" s="50"/>
      <c r="DG321" s="15"/>
      <c r="DH321" s="14"/>
      <c r="DI321" s="50"/>
      <c r="DJ321" s="15"/>
      <c r="DK321" s="14"/>
      <c r="DL321" s="50"/>
      <c r="DM321" s="15"/>
      <c r="DN321" s="14"/>
      <c r="DO321" s="50"/>
      <c r="DP321" s="15"/>
      <c r="DQ321" s="14"/>
      <c r="DR321" s="50"/>
      <c r="DS321" s="15"/>
      <c r="DT321" s="14"/>
      <c r="DU321" s="50"/>
      <c r="DV321" s="15"/>
      <c r="DW321" s="14"/>
      <c r="DX321" s="50"/>
      <c r="DY321" s="15"/>
      <c r="DZ321" s="14"/>
    </row>
    <row r="322" spans="1:130" s="12" customFormat="1" ht="15.75" x14ac:dyDescent="0.25">
      <c r="A322" s="60" t="s">
        <v>655</v>
      </c>
      <c r="B322" s="14">
        <f t="shared" si="341"/>
        <v>182.5</v>
      </c>
      <c r="C322" s="14">
        <f t="shared" si="342"/>
        <v>0</v>
      </c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5"/>
      <c r="AB322" s="183"/>
      <c r="AC322" s="183"/>
      <c r="AD322" s="183"/>
      <c r="AE322" s="183"/>
      <c r="AF322" s="183"/>
      <c r="AG322" s="183"/>
      <c r="AH322" s="183"/>
      <c r="AI322" s="183"/>
      <c r="AJ322" s="183"/>
      <c r="AK322" s="15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50">
        <v>182.5</v>
      </c>
      <c r="BH322" s="15"/>
      <c r="BI322" s="183"/>
      <c r="BJ322" s="50"/>
      <c r="BK322" s="15"/>
      <c r="BL322" s="183"/>
      <c r="BM322" s="183"/>
      <c r="BN322" s="183"/>
      <c r="BO322" s="183"/>
      <c r="BP322" s="50"/>
      <c r="BQ322" s="15"/>
      <c r="BR322" s="183"/>
      <c r="BS322" s="50"/>
      <c r="BT322" s="15"/>
      <c r="BU322" s="183"/>
      <c r="BV322" s="50"/>
      <c r="BW322" s="15"/>
      <c r="BX322" s="183"/>
      <c r="BY322" s="50"/>
      <c r="BZ322" s="15"/>
      <c r="CA322" s="183"/>
      <c r="CB322" s="50"/>
      <c r="CC322" s="15"/>
      <c r="CD322" s="183"/>
      <c r="CE322" s="50"/>
      <c r="CF322" s="15"/>
      <c r="CG322" s="14"/>
      <c r="CH322" s="50"/>
      <c r="CI322" s="15"/>
      <c r="CJ322" s="14"/>
      <c r="CK322" s="50"/>
      <c r="CL322" s="15"/>
      <c r="CM322" s="14"/>
      <c r="CN322" s="50"/>
      <c r="CO322" s="15"/>
      <c r="CP322" s="14"/>
      <c r="CQ322" s="50"/>
      <c r="CR322" s="15"/>
      <c r="CS322" s="14"/>
      <c r="CT322" s="50"/>
      <c r="CU322" s="15"/>
      <c r="CV322" s="14"/>
      <c r="CW322" s="50"/>
      <c r="CX322" s="15"/>
      <c r="CY322" s="14"/>
      <c r="CZ322" s="50"/>
      <c r="DA322" s="15"/>
      <c r="DB322" s="14"/>
      <c r="DC322" s="50"/>
      <c r="DD322" s="15"/>
      <c r="DE322" s="14"/>
      <c r="DF322" s="50"/>
      <c r="DG322" s="15"/>
      <c r="DH322" s="14"/>
      <c r="DI322" s="50"/>
      <c r="DJ322" s="15"/>
      <c r="DK322" s="14"/>
      <c r="DL322" s="50"/>
      <c r="DM322" s="15"/>
      <c r="DN322" s="14"/>
      <c r="DO322" s="50"/>
      <c r="DP322" s="15"/>
      <c r="DQ322" s="14"/>
      <c r="DR322" s="50"/>
      <c r="DS322" s="15"/>
      <c r="DT322" s="14"/>
      <c r="DU322" s="50"/>
      <c r="DV322" s="15"/>
      <c r="DW322" s="14"/>
      <c r="DX322" s="50"/>
      <c r="DY322" s="15"/>
      <c r="DZ322" s="14"/>
    </row>
    <row r="323" spans="1:130" s="12" customFormat="1" ht="15.75" x14ac:dyDescent="0.25">
      <c r="A323" s="60" t="s">
        <v>712</v>
      </c>
      <c r="B323" s="14">
        <f t="shared" si="341"/>
        <v>92.7</v>
      </c>
      <c r="C323" s="14">
        <f t="shared" si="342"/>
        <v>0</v>
      </c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  <c r="AA323" s="15"/>
      <c r="AB323" s="183"/>
      <c r="AC323" s="183"/>
      <c r="AD323" s="183"/>
      <c r="AE323" s="183"/>
      <c r="AF323" s="183"/>
      <c r="AG323" s="183"/>
      <c r="AH323" s="183"/>
      <c r="AI323" s="183"/>
      <c r="AJ323" s="183"/>
      <c r="AK323" s="15"/>
      <c r="AL323" s="183"/>
      <c r="AM323" s="183"/>
      <c r="AN323" s="183"/>
      <c r="AO323" s="183"/>
      <c r="AP323" s="183"/>
      <c r="AQ323" s="183"/>
      <c r="AR323" s="183"/>
      <c r="AS323" s="183"/>
      <c r="AT323" s="183"/>
      <c r="AU323" s="183"/>
      <c r="AV323" s="183"/>
      <c r="AW323" s="183"/>
      <c r="AX323" s="183"/>
      <c r="AY323" s="183"/>
      <c r="AZ323" s="183"/>
      <c r="BA323" s="183"/>
      <c r="BB323" s="183"/>
      <c r="BC323" s="183"/>
      <c r="BD323" s="183"/>
      <c r="BE323" s="183"/>
      <c r="BF323" s="183"/>
      <c r="BG323" s="50">
        <v>92.7</v>
      </c>
      <c r="BH323" s="15"/>
      <c r="BI323" s="183"/>
      <c r="BJ323" s="50"/>
      <c r="BK323" s="15"/>
      <c r="BL323" s="183"/>
      <c r="BM323" s="183"/>
      <c r="BN323" s="183"/>
      <c r="BO323" s="183"/>
      <c r="BP323" s="50"/>
      <c r="BQ323" s="15"/>
      <c r="BR323" s="183"/>
      <c r="BS323" s="50"/>
      <c r="BT323" s="15"/>
      <c r="BU323" s="183"/>
      <c r="BV323" s="50"/>
      <c r="BW323" s="15"/>
      <c r="BX323" s="183"/>
      <c r="BY323" s="50"/>
      <c r="BZ323" s="15"/>
      <c r="CA323" s="183"/>
      <c r="CB323" s="50"/>
      <c r="CC323" s="15"/>
      <c r="CD323" s="183"/>
      <c r="CE323" s="50"/>
      <c r="CF323" s="15"/>
      <c r="CG323" s="14"/>
      <c r="CH323" s="50"/>
      <c r="CI323" s="15"/>
      <c r="CJ323" s="14"/>
      <c r="CK323" s="50"/>
      <c r="CL323" s="15"/>
      <c r="CM323" s="14"/>
      <c r="CN323" s="50"/>
      <c r="CO323" s="15"/>
      <c r="CP323" s="14"/>
      <c r="CQ323" s="50"/>
      <c r="CR323" s="15"/>
      <c r="CS323" s="14"/>
      <c r="CT323" s="50"/>
      <c r="CU323" s="15"/>
      <c r="CV323" s="14"/>
      <c r="CW323" s="50"/>
      <c r="CX323" s="15"/>
      <c r="CY323" s="14"/>
      <c r="CZ323" s="50"/>
      <c r="DA323" s="15"/>
      <c r="DB323" s="14"/>
      <c r="DC323" s="50"/>
      <c r="DD323" s="15"/>
      <c r="DE323" s="14"/>
      <c r="DF323" s="50"/>
      <c r="DG323" s="15"/>
      <c r="DH323" s="14"/>
      <c r="DI323" s="50"/>
      <c r="DJ323" s="15"/>
      <c r="DK323" s="14"/>
      <c r="DL323" s="50"/>
      <c r="DM323" s="15"/>
      <c r="DN323" s="14"/>
      <c r="DO323" s="50"/>
      <c r="DP323" s="15"/>
      <c r="DQ323" s="14"/>
      <c r="DR323" s="50"/>
      <c r="DS323" s="15"/>
      <c r="DT323" s="14"/>
      <c r="DU323" s="50"/>
      <c r="DV323" s="15"/>
      <c r="DW323" s="14"/>
      <c r="DX323" s="50"/>
      <c r="DY323" s="15"/>
      <c r="DZ323" s="14"/>
    </row>
    <row r="324" spans="1:130" s="28" customFormat="1" ht="31.5" x14ac:dyDescent="0.25">
      <c r="A324" s="152" t="s">
        <v>460</v>
      </c>
      <c r="B324" s="82">
        <f t="shared" si="341"/>
        <v>7686.3</v>
      </c>
      <c r="C324" s="82">
        <f t="shared" si="342"/>
        <v>5664.9096</v>
      </c>
      <c r="D324" s="84">
        <f t="shared" ref="D324" si="386">C324/B324*100</f>
        <v>73.70138558213965</v>
      </c>
      <c r="E324" s="84">
        <f>E325+E329+E330+E331</f>
        <v>0</v>
      </c>
      <c r="F324" s="84">
        <f t="shared" ref="F324:AY324" si="387">F325+F329+F330+F331</f>
        <v>0</v>
      </c>
      <c r="G324" s="84">
        <f t="shared" si="387"/>
        <v>0</v>
      </c>
      <c r="H324" s="84">
        <f t="shared" si="387"/>
        <v>0</v>
      </c>
      <c r="I324" s="84">
        <f t="shared" si="387"/>
        <v>0</v>
      </c>
      <c r="J324" s="84">
        <f t="shared" si="387"/>
        <v>0</v>
      </c>
      <c r="K324" s="84">
        <f t="shared" si="387"/>
        <v>0</v>
      </c>
      <c r="L324" s="84">
        <f t="shared" si="387"/>
        <v>0</v>
      </c>
      <c r="M324" s="84">
        <f t="shared" si="387"/>
        <v>0</v>
      </c>
      <c r="N324" s="84">
        <f t="shared" si="387"/>
        <v>0</v>
      </c>
      <c r="O324" s="84">
        <f t="shared" si="387"/>
        <v>0</v>
      </c>
      <c r="P324" s="84">
        <f t="shared" si="387"/>
        <v>0</v>
      </c>
      <c r="Q324" s="84">
        <f t="shared" si="387"/>
        <v>0</v>
      </c>
      <c r="R324" s="84">
        <f t="shared" si="387"/>
        <v>0</v>
      </c>
      <c r="S324" s="84">
        <f t="shared" si="387"/>
        <v>0</v>
      </c>
      <c r="T324" s="84">
        <f t="shared" si="387"/>
        <v>0</v>
      </c>
      <c r="U324" s="84">
        <f t="shared" si="387"/>
        <v>0</v>
      </c>
      <c r="V324" s="84">
        <f t="shared" si="387"/>
        <v>0</v>
      </c>
      <c r="W324" s="84">
        <f t="shared" si="387"/>
        <v>0</v>
      </c>
      <c r="X324" s="84">
        <f t="shared" si="387"/>
        <v>0</v>
      </c>
      <c r="Y324" s="84">
        <f t="shared" si="387"/>
        <v>0</v>
      </c>
      <c r="Z324" s="84">
        <f t="shared" si="387"/>
        <v>540.6</v>
      </c>
      <c r="AA324" s="84">
        <f t="shared" si="387"/>
        <v>318.90959999999995</v>
      </c>
      <c r="AB324" s="82">
        <f t="shared" si="104"/>
        <v>58.991786903440612</v>
      </c>
      <c r="AC324" s="84">
        <f t="shared" si="387"/>
        <v>0</v>
      </c>
      <c r="AD324" s="84">
        <f t="shared" si="387"/>
        <v>0</v>
      </c>
      <c r="AE324" s="82"/>
      <c r="AF324" s="84">
        <f t="shared" si="387"/>
        <v>0</v>
      </c>
      <c r="AG324" s="84">
        <f t="shared" si="387"/>
        <v>0</v>
      </c>
      <c r="AH324" s="84">
        <f t="shared" si="387"/>
        <v>0</v>
      </c>
      <c r="AI324" s="84">
        <f>SUM(AI325:AI331)</f>
        <v>1532</v>
      </c>
      <c r="AJ324" s="84">
        <f t="shared" ref="AJ324:AN324" si="388">SUM(AJ325:AJ331)</f>
        <v>1532</v>
      </c>
      <c r="AK324" s="84">
        <f t="shared" ref="AK324:AK342" si="389">AJ324/AI324*100</f>
        <v>100</v>
      </c>
      <c r="AL324" s="84">
        <f t="shared" si="388"/>
        <v>3484</v>
      </c>
      <c r="AM324" s="84">
        <f t="shared" si="388"/>
        <v>3484</v>
      </c>
      <c r="AN324" s="84">
        <f t="shared" si="388"/>
        <v>100</v>
      </c>
      <c r="AO324" s="84">
        <f t="shared" si="387"/>
        <v>1200</v>
      </c>
      <c r="AP324" s="84">
        <f t="shared" si="387"/>
        <v>0</v>
      </c>
      <c r="AQ324" s="84">
        <f t="shared" si="387"/>
        <v>0</v>
      </c>
      <c r="AR324" s="84">
        <f t="shared" si="387"/>
        <v>0</v>
      </c>
      <c r="AS324" s="84">
        <f t="shared" si="387"/>
        <v>0</v>
      </c>
      <c r="AT324" s="84">
        <f t="shared" si="387"/>
        <v>0</v>
      </c>
      <c r="AU324" s="84">
        <f t="shared" si="387"/>
        <v>0</v>
      </c>
      <c r="AV324" s="84">
        <f t="shared" si="387"/>
        <v>0</v>
      </c>
      <c r="AW324" s="84">
        <f t="shared" si="387"/>
        <v>0</v>
      </c>
      <c r="AX324" s="84">
        <f t="shared" si="387"/>
        <v>0</v>
      </c>
      <c r="AY324" s="84">
        <f t="shared" si="387"/>
        <v>0</v>
      </c>
      <c r="AZ324" s="84">
        <f t="shared" ref="AZ324:BF324" si="390">AZ325+AZ329+AZ330+AZ331</f>
        <v>0</v>
      </c>
      <c r="BA324" s="84">
        <f t="shared" si="390"/>
        <v>0</v>
      </c>
      <c r="BB324" s="84">
        <f t="shared" si="390"/>
        <v>0</v>
      </c>
      <c r="BC324" s="84">
        <f t="shared" si="390"/>
        <v>0</v>
      </c>
      <c r="BD324" s="84">
        <f t="shared" si="390"/>
        <v>0</v>
      </c>
      <c r="BE324" s="84">
        <f t="shared" si="390"/>
        <v>0</v>
      </c>
      <c r="BF324" s="84">
        <f t="shared" si="390"/>
        <v>0</v>
      </c>
      <c r="BG324" s="84">
        <f>SUM(BG325:BG331)</f>
        <v>599.70000000000005</v>
      </c>
      <c r="BH324" s="84">
        <f>SUM(BH325:BH331)</f>
        <v>0</v>
      </c>
      <c r="BI324" s="82">
        <f t="shared" ref="BI324:BI325" si="391">BH324/BG324*100</f>
        <v>0</v>
      </c>
      <c r="BJ324" s="84"/>
      <c r="BK324" s="84">
        <f>SUM(BK325:BK331)</f>
        <v>0</v>
      </c>
      <c r="BL324" s="82"/>
      <c r="BM324" s="84">
        <f t="shared" ref="BM324:BO324" si="392">BM325+BM329+BM330+BM331</f>
        <v>0</v>
      </c>
      <c r="BN324" s="84">
        <f t="shared" si="392"/>
        <v>0</v>
      </c>
      <c r="BO324" s="84">
        <f t="shared" si="392"/>
        <v>0</v>
      </c>
      <c r="BP324" s="84">
        <f>SUM(BP325:BP331)</f>
        <v>0</v>
      </c>
      <c r="BQ324" s="84">
        <f>SUM(BQ325:BQ331)</f>
        <v>0</v>
      </c>
      <c r="BR324" s="82"/>
      <c r="BS324" s="84">
        <f>SUM(BS325:BS331)</f>
        <v>0</v>
      </c>
      <c r="BT324" s="84">
        <f>SUM(BT325:BT331)</f>
        <v>0</v>
      </c>
      <c r="BU324" s="82"/>
      <c r="BV324" s="84">
        <f>SUM(BV325:BV331)</f>
        <v>0</v>
      </c>
      <c r="BW324" s="84">
        <f>SUM(BW325:BW331)</f>
        <v>0</v>
      </c>
      <c r="BX324" s="82"/>
      <c r="BY324" s="84">
        <f>SUM(BY325:BY331)</f>
        <v>0</v>
      </c>
      <c r="BZ324" s="84">
        <f>SUM(BZ325:BZ331)</f>
        <v>0</v>
      </c>
      <c r="CA324" s="82"/>
      <c r="CB324" s="84">
        <f>SUM(CB325:CB331)</f>
        <v>0</v>
      </c>
      <c r="CC324" s="84">
        <f>SUM(CC325:CC331)</f>
        <v>0</v>
      </c>
      <c r="CD324" s="82"/>
      <c r="CE324" s="84">
        <f>SUM(CE325:CE331)</f>
        <v>330</v>
      </c>
      <c r="CF324" s="84">
        <f>SUM(CF325:CF331)</f>
        <v>330</v>
      </c>
      <c r="CG324" s="82">
        <f t="shared" si="348"/>
        <v>100</v>
      </c>
      <c r="CH324" s="84">
        <f>SUM(CH325:CH331)</f>
        <v>0</v>
      </c>
      <c r="CI324" s="84">
        <f>SUM(CI325:CI331)</f>
        <v>0</v>
      </c>
      <c r="CJ324" s="82"/>
      <c r="CK324" s="84">
        <f>SUM(CK325:CK331)</f>
        <v>0</v>
      </c>
      <c r="CL324" s="84">
        <f>SUM(CL325:CL331)</f>
        <v>0</v>
      </c>
      <c r="CM324" s="82"/>
      <c r="CN324" s="84">
        <f>SUM(CN325:CN331)</f>
        <v>0</v>
      </c>
      <c r="CO324" s="84">
        <f>SUM(CO325:CO331)</f>
        <v>0</v>
      </c>
      <c r="CP324" s="82"/>
      <c r="CQ324" s="84">
        <f>SUM(CQ325:CQ331)</f>
        <v>0</v>
      </c>
      <c r="CR324" s="84">
        <f>SUM(CR325:CR331)</f>
        <v>0</v>
      </c>
      <c r="CS324" s="82"/>
      <c r="CT324" s="84">
        <f>SUM(CT325:CT331)</f>
        <v>0</v>
      </c>
      <c r="CU324" s="84">
        <f>SUM(CU325:CU331)</f>
        <v>0</v>
      </c>
      <c r="CV324" s="82"/>
      <c r="CW324" s="84">
        <f>SUM(CW325:CW331)</f>
        <v>0</v>
      </c>
      <c r="CX324" s="84">
        <f>SUM(CX325:CX331)</f>
        <v>0</v>
      </c>
      <c r="CY324" s="82"/>
      <c r="CZ324" s="84">
        <f>SUM(CZ325:CZ331)</f>
        <v>0</v>
      </c>
      <c r="DA324" s="84">
        <f>SUM(DA325:DA331)</f>
        <v>0</v>
      </c>
      <c r="DB324" s="82"/>
      <c r="DC324" s="84">
        <f>SUM(DC325:DC331)</f>
        <v>0</v>
      </c>
      <c r="DD324" s="84">
        <f>SUM(DD325:DD331)</f>
        <v>0</v>
      </c>
      <c r="DE324" s="82"/>
      <c r="DF324" s="84">
        <f>SUM(DF325:DF331)</f>
        <v>0</v>
      </c>
      <c r="DG324" s="84">
        <f>SUM(DG325:DG331)</f>
        <v>0</v>
      </c>
      <c r="DH324" s="82"/>
      <c r="DI324" s="84">
        <f>SUM(DI325:DI331)</f>
        <v>0</v>
      </c>
      <c r="DJ324" s="84">
        <f>SUM(DJ325:DJ331)</f>
        <v>0</v>
      </c>
      <c r="DK324" s="82"/>
      <c r="DL324" s="84">
        <f>SUM(DL325:DL331)</f>
        <v>0</v>
      </c>
      <c r="DM324" s="84">
        <f>SUM(DM325:DM331)</f>
        <v>0</v>
      </c>
      <c r="DN324" s="82"/>
      <c r="DO324" s="84">
        <f>SUM(DO325:DO331)</f>
        <v>0</v>
      </c>
      <c r="DP324" s="84">
        <f>SUM(DP325:DP331)</f>
        <v>0</v>
      </c>
      <c r="DQ324" s="82"/>
      <c r="DR324" s="84">
        <f>SUM(DR325:DR331)</f>
        <v>0</v>
      </c>
      <c r="DS324" s="84">
        <f>SUM(DS325:DS331)</f>
        <v>0</v>
      </c>
      <c r="DT324" s="82"/>
      <c r="DU324" s="84">
        <f>SUM(DU325:DU331)</f>
        <v>0</v>
      </c>
      <c r="DV324" s="84">
        <f>SUM(DV325:DV331)</f>
        <v>0</v>
      </c>
      <c r="DW324" s="82"/>
      <c r="DX324" s="84">
        <f>SUM(DX325:DX331)</f>
        <v>0</v>
      </c>
      <c r="DY324" s="84">
        <f>SUM(DY325:DY331)</f>
        <v>0</v>
      </c>
      <c r="DZ324" s="82"/>
    </row>
    <row r="325" spans="1:130" s="12" customFormat="1" ht="31.5" x14ac:dyDescent="0.25">
      <c r="A325" s="60" t="s">
        <v>388</v>
      </c>
      <c r="B325" s="14">
        <f t="shared" si="341"/>
        <v>7571.3</v>
      </c>
      <c r="C325" s="14">
        <f t="shared" si="342"/>
        <v>5664.9096</v>
      </c>
      <c r="D325" s="15">
        <f t="shared" si="82"/>
        <v>74.820831297135243</v>
      </c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4"/>
      <c r="W325" s="15"/>
      <c r="X325" s="15"/>
      <c r="Y325" s="14"/>
      <c r="Z325" s="15">
        <v>540.6</v>
      </c>
      <c r="AA325" s="15">
        <v>318.90959999999995</v>
      </c>
      <c r="AB325" s="14">
        <f t="shared" si="104"/>
        <v>58.991786903440612</v>
      </c>
      <c r="AC325" s="15"/>
      <c r="AD325" s="15"/>
      <c r="AE325" s="14"/>
      <c r="AF325" s="15"/>
      <c r="AG325" s="15"/>
      <c r="AH325" s="14"/>
      <c r="AI325" s="50">
        <v>1532</v>
      </c>
      <c r="AJ325" s="50">
        <v>1532</v>
      </c>
      <c r="AK325" s="15">
        <f t="shared" si="389"/>
        <v>100</v>
      </c>
      <c r="AL325" s="50">
        <v>3484</v>
      </c>
      <c r="AM325" s="50">
        <v>3484</v>
      </c>
      <c r="AN325" s="14">
        <f>AM325/AL325*100</f>
        <v>100</v>
      </c>
      <c r="AO325" s="15">
        <v>1200</v>
      </c>
      <c r="AP325" s="15"/>
      <c r="AQ325" s="14"/>
      <c r="AR325" s="15"/>
      <c r="AS325" s="15"/>
      <c r="AT325" s="14"/>
      <c r="AU325" s="15"/>
      <c r="AV325" s="15"/>
      <c r="AW325" s="14"/>
      <c r="AX325" s="15"/>
      <c r="AY325" s="15"/>
      <c r="AZ325" s="14"/>
      <c r="BA325" s="15"/>
      <c r="BB325" s="15"/>
      <c r="BC325" s="14"/>
      <c r="BD325" s="15"/>
      <c r="BE325" s="15"/>
      <c r="BF325" s="14"/>
      <c r="BG325" s="50">
        <v>484.7</v>
      </c>
      <c r="BH325" s="15"/>
      <c r="BI325" s="14">
        <f t="shared" si="391"/>
        <v>0</v>
      </c>
      <c r="BJ325" s="50"/>
      <c r="BK325" s="15"/>
      <c r="BL325" s="14"/>
      <c r="BM325" s="15"/>
      <c r="BN325" s="15"/>
      <c r="BO325" s="14"/>
      <c r="BP325" s="50"/>
      <c r="BQ325" s="15"/>
      <c r="BR325" s="14"/>
      <c r="BS325" s="50"/>
      <c r="BT325" s="15"/>
      <c r="BU325" s="14"/>
      <c r="BV325" s="50"/>
      <c r="BW325" s="15"/>
      <c r="BX325" s="14"/>
      <c r="BY325" s="50"/>
      <c r="BZ325" s="15"/>
      <c r="CA325" s="14"/>
      <c r="CB325" s="50"/>
      <c r="CC325" s="15"/>
      <c r="CD325" s="14"/>
      <c r="CE325" s="14">
        <v>330</v>
      </c>
      <c r="CF325" s="14">
        <v>330</v>
      </c>
      <c r="CG325" s="14">
        <f t="shared" si="348"/>
        <v>100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</row>
    <row r="326" spans="1:130" s="12" customFormat="1" ht="15.75" x14ac:dyDescent="0.25">
      <c r="A326" s="60" t="s">
        <v>659</v>
      </c>
      <c r="B326" s="14">
        <f t="shared" si="341"/>
        <v>10.5</v>
      </c>
      <c r="C326" s="14">
        <f t="shared" si="342"/>
        <v>0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4"/>
      <c r="W326" s="15"/>
      <c r="X326" s="15"/>
      <c r="Y326" s="14"/>
      <c r="Z326" s="15"/>
      <c r="AA326" s="15"/>
      <c r="AB326" s="14"/>
      <c r="AC326" s="15"/>
      <c r="AD326" s="15"/>
      <c r="AE326" s="14"/>
      <c r="AF326" s="15"/>
      <c r="AG326" s="15"/>
      <c r="AH326" s="14"/>
      <c r="AI326" s="15"/>
      <c r="AJ326" s="15"/>
      <c r="AK326" s="15"/>
      <c r="AL326" s="14"/>
      <c r="AM326" s="14"/>
      <c r="AN326" s="14"/>
      <c r="AO326" s="15"/>
      <c r="AP326" s="15"/>
      <c r="AQ326" s="14"/>
      <c r="AR326" s="15"/>
      <c r="AS326" s="15"/>
      <c r="AT326" s="14"/>
      <c r="AU326" s="15"/>
      <c r="AV326" s="15"/>
      <c r="AW326" s="14"/>
      <c r="AX326" s="15"/>
      <c r="AY326" s="15"/>
      <c r="AZ326" s="14"/>
      <c r="BA326" s="15"/>
      <c r="BB326" s="15"/>
      <c r="BC326" s="14"/>
      <c r="BD326" s="15"/>
      <c r="BE326" s="15"/>
      <c r="BF326" s="14"/>
      <c r="BG326" s="50">
        <v>10.5</v>
      </c>
      <c r="BH326" s="15"/>
      <c r="BI326" s="14"/>
      <c r="BJ326" s="50"/>
      <c r="BK326" s="15"/>
      <c r="BL326" s="14"/>
      <c r="BM326" s="15"/>
      <c r="BN326" s="15"/>
      <c r="BO326" s="14"/>
      <c r="BP326" s="50"/>
      <c r="BQ326" s="15"/>
      <c r="BR326" s="14"/>
      <c r="BS326" s="50"/>
      <c r="BT326" s="15"/>
      <c r="BU326" s="14"/>
      <c r="BV326" s="50"/>
      <c r="BW326" s="15"/>
      <c r="BX326" s="14"/>
      <c r="BY326" s="50"/>
      <c r="BZ326" s="15"/>
      <c r="CA326" s="14"/>
      <c r="CB326" s="50"/>
      <c r="CC326" s="15"/>
      <c r="CD326" s="14"/>
      <c r="CE326" s="50"/>
      <c r="CF326" s="15"/>
      <c r="CG326" s="14"/>
      <c r="CH326" s="50"/>
      <c r="CI326" s="15"/>
      <c r="CJ326" s="14"/>
      <c r="CK326" s="50"/>
      <c r="CL326" s="15"/>
      <c r="CM326" s="14"/>
      <c r="CN326" s="50"/>
      <c r="CO326" s="15"/>
      <c r="CP326" s="14"/>
      <c r="CQ326" s="50"/>
      <c r="CR326" s="15"/>
      <c r="CS326" s="14"/>
      <c r="CT326" s="50"/>
      <c r="CU326" s="15"/>
      <c r="CV326" s="14"/>
      <c r="CW326" s="50"/>
      <c r="CX326" s="15"/>
      <c r="CY326" s="14"/>
      <c r="CZ326" s="50"/>
      <c r="DA326" s="15"/>
      <c r="DB326" s="14"/>
      <c r="DC326" s="50"/>
      <c r="DD326" s="15"/>
      <c r="DE326" s="14"/>
      <c r="DF326" s="50"/>
      <c r="DG326" s="15"/>
      <c r="DH326" s="14"/>
      <c r="DI326" s="50"/>
      <c r="DJ326" s="15"/>
      <c r="DK326" s="14"/>
      <c r="DL326" s="50"/>
      <c r="DM326" s="15"/>
      <c r="DN326" s="14"/>
      <c r="DO326" s="50"/>
      <c r="DP326" s="15"/>
      <c r="DQ326" s="14"/>
      <c r="DR326" s="50"/>
      <c r="DS326" s="15"/>
      <c r="DT326" s="14"/>
      <c r="DU326" s="50"/>
      <c r="DV326" s="15"/>
      <c r="DW326" s="14"/>
      <c r="DX326" s="50"/>
      <c r="DY326" s="15"/>
      <c r="DZ326" s="14"/>
    </row>
    <row r="327" spans="1:130" s="12" customFormat="1" ht="15.75" x14ac:dyDescent="0.25">
      <c r="A327" s="60" t="s">
        <v>661</v>
      </c>
      <c r="B327" s="14">
        <f t="shared" si="341"/>
        <v>61</v>
      </c>
      <c r="C327" s="14">
        <f t="shared" si="342"/>
        <v>0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4"/>
      <c r="W327" s="15"/>
      <c r="X327" s="15"/>
      <c r="Y327" s="14"/>
      <c r="Z327" s="15"/>
      <c r="AA327" s="15"/>
      <c r="AB327" s="14"/>
      <c r="AC327" s="15"/>
      <c r="AD327" s="15"/>
      <c r="AE327" s="14"/>
      <c r="AF327" s="15"/>
      <c r="AG327" s="15"/>
      <c r="AH327" s="14"/>
      <c r="AI327" s="15"/>
      <c r="AJ327" s="15"/>
      <c r="AK327" s="15"/>
      <c r="AL327" s="14"/>
      <c r="AM327" s="14"/>
      <c r="AN327" s="14"/>
      <c r="AO327" s="15"/>
      <c r="AP327" s="15"/>
      <c r="AQ327" s="14"/>
      <c r="AR327" s="15"/>
      <c r="AS327" s="15"/>
      <c r="AT327" s="14"/>
      <c r="AU327" s="15"/>
      <c r="AV327" s="15"/>
      <c r="AW327" s="14"/>
      <c r="AX327" s="15"/>
      <c r="AY327" s="15"/>
      <c r="AZ327" s="14"/>
      <c r="BA327" s="15"/>
      <c r="BB327" s="15"/>
      <c r="BC327" s="14"/>
      <c r="BD327" s="15"/>
      <c r="BE327" s="15"/>
      <c r="BF327" s="14"/>
      <c r="BG327" s="50">
        <v>61</v>
      </c>
      <c r="BH327" s="15"/>
      <c r="BI327" s="14"/>
      <c r="BJ327" s="50"/>
      <c r="BK327" s="15"/>
      <c r="BL327" s="14"/>
      <c r="BM327" s="15"/>
      <c r="BN327" s="15"/>
      <c r="BO327" s="14"/>
      <c r="BP327" s="50"/>
      <c r="BQ327" s="15"/>
      <c r="BR327" s="14"/>
      <c r="BS327" s="50"/>
      <c r="BT327" s="15"/>
      <c r="BU327" s="14"/>
      <c r="BV327" s="50"/>
      <c r="BW327" s="15"/>
      <c r="BX327" s="14"/>
      <c r="BY327" s="50"/>
      <c r="BZ327" s="15"/>
      <c r="CA327" s="14"/>
      <c r="CB327" s="50"/>
      <c r="CC327" s="15"/>
      <c r="CD327" s="14"/>
      <c r="CE327" s="50"/>
      <c r="CF327" s="15"/>
      <c r="CG327" s="14"/>
      <c r="CH327" s="50"/>
      <c r="CI327" s="15"/>
      <c r="CJ327" s="14"/>
      <c r="CK327" s="50"/>
      <c r="CL327" s="15"/>
      <c r="CM327" s="14"/>
      <c r="CN327" s="50"/>
      <c r="CO327" s="15"/>
      <c r="CP327" s="14"/>
      <c r="CQ327" s="50"/>
      <c r="CR327" s="15"/>
      <c r="CS327" s="14"/>
      <c r="CT327" s="50"/>
      <c r="CU327" s="15"/>
      <c r="CV327" s="14"/>
      <c r="CW327" s="50"/>
      <c r="CX327" s="15"/>
      <c r="CY327" s="14"/>
      <c r="CZ327" s="50"/>
      <c r="DA327" s="15"/>
      <c r="DB327" s="14"/>
      <c r="DC327" s="50"/>
      <c r="DD327" s="15"/>
      <c r="DE327" s="14"/>
      <c r="DF327" s="50"/>
      <c r="DG327" s="15"/>
      <c r="DH327" s="14"/>
      <c r="DI327" s="50"/>
      <c r="DJ327" s="15"/>
      <c r="DK327" s="14"/>
      <c r="DL327" s="50"/>
      <c r="DM327" s="15"/>
      <c r="DN327" s="14"/>
      <c r="DO327" s="50"/>
      <c r="DP327" s="15"/>
      <c r="DQ327" s="14"/>
      <c r="DR327" s="50"/>
      <c r="DS327" s="15"/>
      <c r="DT327" s="14"/>
      <c r="DU327" s="50"/>
      <c r="DV327" s="15"/>
      <c r="DW327" s="14"/>
      <c r="DX327" s="50"/>
      <c r="DY327" s="15"/>
      <c r="DZ327" s="14"/>
    </row>
    <row r="328" spans="1:130" s="12" customFormat="1" ht="15.75" x14ac:dyDescent="0.25">
      <c r="A328" s="60" t="s">
        <v>663</v>
      </c>
      <c r="B328" s="14">
        <f t="shared" si="341"/>
        <v>43.5</v>
      </c>
      <c r="C328" s="14">
        <f t="shared" si="342"/>
        <v>0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4"/>
      <c r="W328" s="15"/>
      <c r="X328" s="15"/>
      <c r="Y328" s="14"/>
      <c r="Z328" s="15"/>
      <c r="AA328" s="15"/>
      <c r="AB328" s="14"/>
      <c r="AC328" s="15"/>
      <c r="AD328" s="15"/>
      <c r="AE328" s="14"/>
      <c r="AF328" s="15"/>
      <c r="AG328" s="15"/>
      <c r="AH328" s="14"/>
      <c r="AI328" s="15"/>
      <c r="AJ328" s="15"/>
      <c r="AK328" s="15"/>
      <c r="AL328" s="14"/>
      <c r="AM328" s="14"/>
      <c r="AN328" s="14"/>
      <c r="AO328" s="15"/>
      <c r="AP328" s="15"/>
      <c r="AQ328" s="14"/>
      <c r="AR328" s="15"/>
      <c r="AS328" s="15"/>
      <c r="AT328" s="14"/>
      <c r="AU328" s="15"/>
      <c r="AV328" s="15"/>
      <c r="AW328" s="14"/>
      <c r="AX328" s="15"/>
      <c r="AY328" s="15"/>
      <c r="AZ328" s="14"/>
      <c r="BA328" s="15"/>
      <c r="BB328" s="15"/>
      <c r="BC328" s="14"/>
      <c r="BD328" s="15"/>
      <c r="BE328" s="15"/>
      <c r="BF328" s="14"/>
      <c r="BG328" s="50">
        <v>43.5</v>
      </c>
      <c r="BH328" s="15"/>
      <c r="BI328" s="14"/>
      <c r="BJ328" s="50"/>
      <c r="BK328" s="15"/>
      <c r="BL328" s="14"/>
      <c r="BM328" s="15"/>
      <c r="BN328" s="15"/>
      <c r="BO328" s="14"/>
      <c r="BP328" s="50"/>
      <c r="BQ328" s="15"/>
      <c r="BR328" s="14"/>
      <c r="BS328" s="50"/>
      <c r="BT328" s="15"/>
      <c r="BU328" s="14"/>
      <c r="BV328" s="50"/>
      <c r="BW328" s="15"/>
      <c r="BX328" s="14"/>
      <c r="BY328" s="50"/>
      <c r="BZ328" s="15"/>
      <c r="CA328" s="14"/>
      <c r="CB328" s="50"/>
      <c r="CC328" s="15"/>
      <c r="CD328" s="14"/>
      <c r="CE328" s="50"/>
      <c r="CF328" s="15"/>
      <c r="CG328" s="14"/>
      <c r="CH328" s="50"/>
      <c r="CI328" s="15"/>
      <c r="CJ328" s="14"/>
      <c r="CK328" s="50"/>
      <c r="CL328" s="15"/>
      <c r="CM328" s="14"/>
      <c r="CN328" s="50"/>
      <c r="CO328" s="15"/>
      <c r="CP328" s="14"/>
      <c r="CQ328" s="50"/>
      <c r="CR328" s="15"/>
      <c r="CS328" s="14"/>
      <c r="CT328" s="50"/>
      <c r="CU328" s="15"/>
      <c r="CV328" s="14"/>
      <c r="CW328" s="50"/>
      <c r="CX328" s="15"/>
      <c r="CY328" s="14"/>
      <c r="CZ328" s="50"/>
      <c r="DA328" s="15"/>
      <c r="DB328" s="14"/>
      <c r="DC328" s="50"/>
      <c r="DD328" s="15"/>
      <c r="DE328" s="14"/>
      <c r="DF328" s="50"/>
      <c r="DG328" s="15"/>
      <c r="DH328" s="14"/>
      <c r="DI328" s="50"/>
      <c r="DJ328" s="15"/>
      <c r="DK328" s="14"/>
      <c r="DL328" s="50"/>
      <c r="DM328" s="15"/>
      <c r="DN328" s="14"/>
      <c r="DO328" s="50"/>
      <c r="DP328" s="15"/>
      <c r="DQ328" s="14"/>
      <c r="DR328" s="50"/>
      <c r="DS328" s="15"/>
      <c r="DT328" s="14"/>
      <c r="DU328" s="50"/>
      <c r="DV328" s="15"/>
      <c r="DW328" s="14"/>
      <c r="DX328" s="50"/>
      <c r="DY328" s="15"/>
      <c r="DZ328" s="14"/>
    </row>
    <row r="329" spans="1:130" s="12" customFormat="1" ht="15.75" x14ac:dyDescent="0.25">
      <c r="A329" s="60" t="s">
        <v>457</v>
      </c>
      <c r="B329" s="14">
        <f t="shared" si="341"/>
        <v>0</v>
      </c>
      <c r="C329" s="14">
        <f t="shared" si="342"/>
        <v>0</v>
      </c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  <c r="AA329" s="15"/>
      <c r="AB329" s="183"/>
      <c r="AC329" s="15"/>
      <c r="AD329" s="15"/>
      <c r="AE329" s="15"/>
      <c r="AF329" s="183"/>
      <c r="AG329" s="183"/>
      <c r="AH329" s="183"/>
      <c r="AI329" s="183"/>
      <c r="AJ329" s="183"/>
      <c r="AK329" s="15"/>
      <c r="AL329" s="183"/>
      <c r="AM329" s="183"/>
      <c r="AN329" s="14"/>
      <c r="AO329" s="183"/>
      <c r="AP329" s="183"/>
      <c r="AQ329" s="183"/>
      <c r="AR329" s="183"/>
      <c r="AS329" s="183"/>
      <c r="AT329" s="183"/>
      <c r="AU329" s="183"/>
      <c r="AV329" s="183"/>
      <c r="AW329" s="183"/>
      <c r="AX329" s="183"/>
      <c r="AY329" s="183"/>
      <c r="AZ329" s="183"/>
      <c r="BA329" s="183"/>
      <c r="BB329" s="183"/>
      <c r="BC329" s="183"/>
      <c r="BD329" s="183"/>
      <c r="BE329" s="183"/>
      <c r="BF329" s="183"/>
      <c r="BG329" s="183"/>
      <c r="BH329" s="15"/>
      <c r="BI329" s="183"/>
      <c r="BJ329" s="183"/>
      <c r="BK329" s="15"/>
      <c r="BL329" s="183"/>
      <c r="BM329" s="183"/>
      <c r="BN329" s="183"/>
      <c r="BO329" s="183"/>
      <c r="BP329" s="183"/>
      <c r="BQ329" s="15"/>
      <c r="BR329" s="183"/>
      <c r="BS329" s="183"/>
      <c r="BT329" s="15"/>
      <c r="BU329" s="183"/>
      <c r="BV329" s="183"/>
      <c r="BW329" s="15"/>
      <c r="BX329" s="183"/>
      <c r="BY329" s="183"/>
      <c r="BZ329" s="15"/>
      <c r="CA329" s="183"/>
      <c r="CB329" s="183"/>
      <c r="CC329" s="15"/>
      <c r="CD329" s="183"/>
      <c r="CE329" s="183"/>
      <c r="CF329" s="15"/>
      <c r="CG329" s="14"/>
      <c r="CH329" s="183"/>
      <c r="CI329" s="15"/>
      <c r="CJ329" s="14"/>
      <c r="CK329" s="183"/>
      <c r="CL329" s="15"/>
      <c r="CM329" s="14"/>
      <c r="CN329" s="183"/>
      <c r="CO329" s="15"/>
      <c r="CP329" s="14"/>
      <c r="CQ329" s="183"/>
      <c r="CR329" s="15"/>
      <c r="CS329" s="14"/>
      <c r="CT329" s="183"/>
      <c r="CU329" s="15"/>
      <c r="CV329" s="14"/>
      <c r="CW329" s="183"/>
      <c r="CX329" s="15"/>
      <c r="CY329" s="14"/>
      <c r="CZ329" s="183"/>
      <c r="DA329" s="15"/>
      <c r="DB329" s="14"/>
      <c r="DC329" s="183"/>
      <c r="DD329" s="15"/>
      <c r="DE329" s="14"/>
      <c r="DF329" s="183"/>
      <c r="DG329" s="15"/>
      <c r="DH329" s="14"/>
      <c r="DI329" s="183"/>
      <c r="DJ329" s="15"/>
      <c r="DK329" s="14"/>
      <c r="DL329" s="183"/>
      <c r="DM329" s="15"/>
      <c r="DN329" s="14"/>
      <c r="DO329" s="183"/>
      <c r="DP329" s="15"/>
      <c r="DQ329" s="14"/>
      <c r="DR329" s="183"/>
      <c r="DS329" s="15"/>
      <c r="DT329" s="14"/>
      <c r="DU329" s="183"/>
      <c r="DV329" s="15"/>
      <c r="DW329" s="14"/>
      <c r="DX329" s="183"/>
      <c r="DY329" s="15"/>
      <c r="DZ329" s="14"/>
    </row>
    <row r="330" spans="1:130" s="12" customFormat="1" ht="15.75" x14ac:dyDescent="0.25">
      <c r="A330" s="60" t="s">
        <v>458</v>
      </c>
      <c r="B330" s="14">
        <f t="shared" si="341"/>
        <v>0</v>
      </c>
      <c r="C330" s="14">
        <f t="shared" si="342"/>
        <v>0</v>
      </c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5"/>
      <c r="AB330" s="183"/>
      <c r="AC330" s="15"/>
      <c r="AD330" s="15"/>
      <c r="AE330" s="15"/>
      <c r="AF330" s="183"/>
      <c r="AG330" s="183"/>
      <c r="AH330" s="183"/>
      <c r="AI330" s="183"/>
      <c r="AJ330" s="183"/>
      <c r="AK330" s="15"/>
      <c r="AL330" s="183"/>
      <c r="AM330" s="183"/>
      <c r="AN330" s="14"/>
      <c r="AO330" s="183"/>
      <c r="AP330" s="183"/>
      <c r="AQ330" s="183"/>
      <c r="AR330" s="183"/>
      <c r="AS330" s="183"/>
      <c r="AT330" s="183"/>
      <c r="AU330" s="183"/>
      <c r="AV330" s="183"/>
      <c r="AW330" s="183"/>
      <c r="AX330" s="183"/>
      <c r="AY330" s="183"/>
      <c r="AZ330" s="183"/>
      <c r="BA330" s="183"/>
      <c r="BB330" s="183"/>
      <c r="BC330" s="183"/>
      <c r="BD330" s="183"/>
      <c r="BE330" s="183"/>
      <c r="BF330" s="183"/>
      <c r="BG330" s="183"/>
      <c r="BH330" s="15"/>
      <c r="BI330" s="183"/>
      <c r="BJ330" s="183"/>
      <c r="BK330" s="15"/>
      <c r="BL330" s="183"/>
      <c r="BM330" s="183"/>
      <c r="BN330" s="183"/>
      <c r="BO330" s="183"/>
      <c r="BP330" s="183"/>
      <c r="BQ330" s="15"/>
      <c r="BR330" s="183"/>
      <c r="BS330" s="183"/>
      <c r="BT330" s="15"/>
      <c r="BU330" s="183"/>
      <c r="BV330" s="183"/>
      <c r="BW330" s="15"/>
      <c r="BX330" s="183"/>
      <c r="BY330" s="183"/>
      <c r="BZ330" s="15"/>
      <c r="CA330" s="183"/>
      <c r="CB330" s="183"/>
      <c r="CC330" s="15"/>
      <c r="CD330" s="183"/>
      <c r="CE330" s="183"/>
      <c r="CF330" s="15"/>
      <c r="CG330" s="14"/>
      <c r="CH330" s="183"/>
      <c r="CI330" s="15"/>
      <c r="CJ330" s="14"/>
      <c r="CK330" s="183"/>
      <c r="CL330" s="15"/>
      <c r="CM330" s="14"/>
      <c r="CN330" s="183"/>
      <c r="CO330" s="15"/>
      <c r="CP330" s="14"/>
      <c r="CQ330" s="183"/>
      <c r="CR330" s="15"/>
      <c r="CS330" s="14"/>
      <c r="CT330" s="183"/>
      <c r="CU330" s="15"/>
      <c r="CV330" s="14"/>
      <c r="CW330" s="183"/>
      <c r="CX330" s="15"/>
      <c r="CY330" s="14"/>
      <c r="CZ330" s="183"/>
      <c r="DA330" s="15"/>
      <c r="DB330" s="14"/>
      <c r="DC330" s="183"/>
      <c r="DD330" s="15"/>
      <c r="DE330" s="14"/>
      <c r="DF330" s="183"/>
      <c r="DG330" s="15"/>
      <c r="DH330" s="14"/>
      <c r="DI330" s="183"/>
      <c r="DJ330" s="15"/>
      <c r="DK330" s="14"/>
      <c r="DL330" s="183"/>
      <c r="DM330" s="15"/>
      <c r="DN330" s="14"/>
      <c r="DO330" s="183"/>
      <c r="DP330" s="15"/>
      <c r="DQ330" s="14"/>
      <c r="DR330" s="183"/>
      <c r="DS330" s="15"/>
      <c r="DT330" s="14"/>
      <c r="DU330" s="183"/>
      <c r="DV330" s="15"/>
      <c r="DW330" s="14"/>
      <c r="DX330" s="183"/>
      <c r="DY330" s="15"/>
      <c r="DZ330" s="14"/>
    </row>
    <row r="331" spans="1:130" s="12" customFormat="1" ht="15.75" x14ac:dyDescent="0.25">
      <c r="A331" s="60" t="s">
        <v>459</v>
      </c>
      <c r="B331" s="14">
        <f t="shared" si="341"/>
        <v>0</v>
      </c>
      <c r="C331" s="14">
        <f t="shared" si="342"/>
        <v>0</v>
      </c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5"/>
      <c r="AB331" s="183"/>
      <c r="AC331" s="183"/>
      <c r="AD331" s="183"/>
      <c r="AE331" s="15"/>
      <c r="AF331" s="183"/>
      <c r="AG331" s="183"/>
      <c r="AH331" s="183"/>
      <c r="AI331" s="183"/>
      <c r="AJ331" s="183"/>
      <c r="AK331" s="15"/>
      <c r="AL331" s="183"/>
      <c r="AM331" s="183"/>
      <c r="AN331" s="14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5"/>
      <c r="BI331" s="183"/>
      <c r="BJ331" s="183"/>
      <c r="BK331" s="15"/>
      <c r="BL331" s="183"/>
      <c r="BM331" s="183"/>
      <c r="BN331" s="183"/>
      <c r="BO331" s="183"/>
      <c r="BP331" s="183"/>
      <c r="BQ331" s="15"/>
      <c r="BR331" s="183"/>
      <c r="BS331" s="183"/>
      <c r="BT331" s="15"/>
      <c r="BU331" s="183"/>
      <c r="BV331" s="183"/>
      <c r="BW331" s="15"/>
      <c r="BX331" s="183"/>
      <c r="BY331" s="183"/>
      <c r="BZ331" s="15"/>
      <c r="CA331" s="183"/>
      <c r="CB331" s="183"/>
      <c r="CC331" s="15"/>
      <c r="CD331" s="183"/>
      <c r="CE331" s="183"/>
      <c r="CF331" s="15"/>
      <c r="CG331" s="14"/>
      <c r="CH331" s="183"/>
      <c r="CI331" s="15"/>
      <c r="CJ331" s="14"/>
      <c r="CK331" s="183"/>
      <c r="CL331" s="15"/>
      <c r="CM331" s="14"/>
      <c r="CN331" s="183"/>
      <c r="CO331" s="15"/>
      <c r="CP331" s="14"/>
      <c r="CQ331" s="183"/>
      <c r="CR331" s="15"/>
      <c r="CS331" s="14"/>
      <c r="CT331" s="183"/>
      <c r="CU331" s="15"/>
      <c r="CV331" s="14"/>
      <c r="CW331" s="183"/>
      <c r="CX331" s="15"/>
      <c r="CY331" s="14"/>
      <c r="CZ331" s="183"/>
      <c r="DA331" s="15"/>
      <c r="DB331" s="14"/>
      <c r="DC331" s="183"/>
      <c r="DD331" s="15"/>
      <c r="DE331" s="14"/>
      <c r="DF331" s="183"/>
      <c r="DG331" s="15"/>
      <c r="DH331" s="14"/>
      <c r="DI331" s="183"/>
      <c r="DJ331" s="15"/>
      <c r="DK331" s="14"/>
      <c r="DL331" s="183"/>
      <c r="DM331" s="15"/>
      <c r="DN331" s="14"/>
      <c r="DO331" s="183"/>
      <c r="DP331" s="15"/>
      <c r="DQ331" s="14"/>
      <c r="DR331" s="183"/>
      <c r="DS331" s="15"/>
      <c r="DT331" s="14"/>
      <c r="DU331" s="183"/>
      <c r="DV331" s="15"/>
      <c r="DW331" s="14"/>
      <c r="DX331" s="183"/>
      <c r="DY331" s="15"/>
      <c r="DZ331" s="14"/>
    </row>
    <row r="332" spans="1:130" s="28" customFormat="1" ht="31.5" x14ac:dyDescent="0.25">
      <c r="A332" s="152" t="s">
        <v>456</v>
      </c>
      <c r="B332" s="82">
        <f t="shared" si="341"/>
        <v>16422.8</v>
      </c>
      <c r="C332" s="82">
        <f t="shared" si="342"/>
        <v>12826.524439999999</v>
      </c>
      <c r="D332" s="84">
        <f t="shared" ref="D332" si="393">C332/B332*100</f>
        <v>78.101934140341484</v>
      </c>
      <c r="E332" s="84">
        <f>E333+E337+E338+E339+E340</f>
        <v>0</v>
      </c>
      <c r="F332" s="84">
        <f t="shared" ref="F332:AY332" si="394">F333+F337+F338+F339+F340</f>
        <v>0</v>
      </c>
      <c r="G332" s="84">
        <f t="shared" si="394"/>
        <v>0</v>
      </c>
      <c r="H332" s="84">
        <f t="shared" si="394"/>
        <v>0</v>
      </c>
      <c r="I332" s="84">
        <f t="shared" si="394"/>
        <v>0</v>
      </c>
      <c r="J332" s="84">
        <f t="shared" si="394"/>
        <v>0</v>
      </c>
      <c r="K332" s="84">
        <f t="shared" si="394"/>
        <v>9170</v>
      </c>
      <c r="L332" s="84">
        <f t="shared" si="394"/>
        <v>9170</v>
      </c>
      <c r="M332" s="84">
        <f t="shared" si="141"/>
        <v>100</v>
      </c>
      <c r="N332" s="84">
        <f t="shared" si="394"/>
        <v>0</v>
      </c>
      <c r="O332" s="84">
        <f t="shared" si="394"/>
        <v>0</v>
      </c>
      <c r="P332" s="84">
        <f t="shared" si="394"/>
        <v>0</v>
      </c>
      <c r="Q332" s="84">
        <f t="shared" si="394"/>
        <v>0</v>
      </c>
      <c r="R332" s="84">
        <f t="shared" si="394"/>
        <v>0</v>
      </c>
      <c r="S332" s="84">
        <f t="shared" si="394"/>
        <v>0</v>
      </c>
      <c r="T332" s="84">
        <f t="shared" si="394"/>
        <v>0</v>
      </c>
      <c r="U332" s="84">
        <f t="shared" si="394"/>
        <v>0</v>
      </c>
      <c r="V332" s="84">
        <f t="shared" si="394"/>
        <v>0</v>
      </c>
      <c r="W332" s="84">
        <f t="shared" si="394"/>
        <v>0</v>
      </c>
      <c r="X332" s="84">
        <f t="shared" si="394"/>
        <v>0</v>
      </c>
      <c r="Y332" s="84">
        <f t="shared" si="394"/>
        <v>0</v>
      </c>
      <c r="Z332" s="84">
        <f t="shared" si="394"/>
        <v>495.1</v>
      </c>
      <c r="AA332" s="84">
        <f t="shared" si="394"/>
        <v>104.52444</v>
      </c>
      <c r="AB332" s="82">
        <f t="shared" si="104"/>
        <v>21.111783478085233</v>
      </c>
      <c r="AC332" s="84">
        <f t="shared" si="394"/>
        <v>0</v>
      </c>
      <c r="AD332" s="84">
        <f t="shared" si="394"/>
        <v>0</v>
      </c>
      <c r="AE332" s="82"/>
      <c r="AF332" s="84">
        <f t="shared" si="394"/>
        <v>0</v>
      </c>
      <c r="AG332" s="84">
        <f t="shared" si="394"/>
        <v>0</v>
      </c>
      <c r="AH332" s="84">
        <f t="shared" si="394"/>
        <v>0</v>
      </c>
      <c r="AI332" s="84">
        <f>SUM(AI333:AI340)</f>
        <v>931</v>
      </c>
      <c r="AJ332" s="84">
        <f t="shared" ref="AJ332:AM332" si="395">SUM(AJ333:AJ340)</f>
        <v>931</v>
      </c>
      <c r="AK332" s="84">
        <f t="shared" si="389"/>
        <v>100</v>
      </c>
      <c r="AL332" s="84">
        <f t="shared" si="395"/>
        <v>2456</v>
      </c>
      <c r="AM332" s="84">
        <f t="shared" si="395"/>
        <v>2456</v>
      </c>
      <c r="AN332" s="82">
        <f t="shared" ref="AN332:AN342" si="396">AM332/AL332*100</f>
        <v>100</v>
      </c>
      <c r="AO332" s="84">
        <f t="shared" si="394"/>
        <v>1200</v>
      </c>
      <c r="AP332" s="84">
        <f t="shared" si="394"/>
        <v>0</v>
      </c>
      <c r="AQ332" s="84">
        <f t="shared" si="394"/>
        <v>0</v>
      </c>
      <c r="AR332" s="84">
        <f t="shared" si="394"/>
        <v>0</v>
      </c>
      <c r="AS332" s="84">
        <f t="shared" si="394"/>
        <v>0</v>
      </c>
      <c r="AT332" s="84">
        <f t="shared" si="394"/>
        <v>0</v>
      </c>
      <c r="AU332" s="84">
        <f t="shared" si="394"/>
        <v>0</v>
      </c>
      <c r="AV332" s="84">
        <f t="shared" si="394"/>
        <v>0</v>
      </c>
      <c r="AW332" s="84">
        <f t="shared" si="394"/>
        <v>0</v>
      </c>
      <c r="AX332" s="84">
        <f t="shared" si="394"/>
        <v>0</v>
      </c>
      <c r="AY332" s="84">
        <f t="shared" si="394"/>
        <v>0</v>
      </c>
      <c r="AZ332" s="84">
        <f t="shared" ref="AZ332:BF332" si="397">AZ333+AZ337+AZ338+AZ339+AZ340</f>
        <v>0</v>
      </c>
      <c r="BA332" s="84">
        <f t="shared" si="397"/>
        <v>0</v>
      </c>
      <c r="BB332" s="84">
        <f t="shared" si="397"/>
        <v>0</v>
      </c>
      <c r="BC332" s="84">
        <f t="shared" si="397"/>
        <v>0</v>
      </c>
      <c r="BD332" s="84">
        <f t="shared" si="397"/>
        <v>0</v>
      </c>
      <c r="BE332" s="84">
        <f t="shared" si="397"/>
        <v>0</v>
      </c>
      <c r="BF332" s="84">
        <f t="shared" si="397"/>
        <v>0</v>
      </c>
      <c r="BG332" s="84">
        <f>SUM(BG333:BG340)</f>
        <v>1905.6999999999998</v>
      </c>
      <c r="BH332" s="84">
        <f>SUM(BH333:BH340)</f>
        <v>0</v>
      </c>
      <c r="BI332" s="82">
        <f t="shared" ref="BI332:BI333" si="398">BH332/BG332*100</f>
        <v>0</v>
      </c>
      <c r="BJ332" s="84"/>
      <c r="BK332" s="84">
        <f>SUM(BK333:BK340)</f>
        <v>0</v>
      </c>
      <c r="BL332" s="82"/>
      <c r="BM332" s="84">
        <f t="shared" ref="BM332:BO332" si="399">BM333+BM337+BM338+BM339+BM340</f>
        <v>0</v>
      </c>
      <c r="BN332" s="84">
        <f t="shared" si="399"/>
        <v>0</v>
      </c>
      <c r="BO332" s="84">
        <f t="shared" si="399"/>
        <v>0</v>
      </c>
      <c r="BP332" s="84">
        <f>SUM(BP333:BP340)</f>
        <v>0</v>
      </c>
      <c r="BQ332" s="84">
        <f>SUM(BQ333:BQ340)</f>
        <v>0</v>
      </c>
      <c r="BR332" s="82"/>
      <c r="BS332" s="84">
        <f>SUM(BS333:BS340)</f>
        <v>0</v>
      </c>
      <c r="BT332" s="84">
        <f>SUM(BT333:BT340)</f>
        <v>0</v>
      </c>
      <c r="BU332" s="82"/>
      <c r="BV332" s="84">
        <f>SUM(BV333:BV340)</f>
        <v>0</v>
      </c>
      <c r="BW332" s="84">
        <f>SUM(BW333:BW340)</f>
        <v>0</v>
      </c>
      <c r="BX332" s="82"/>
      <c r="BY332" s="84">
        <f>SUM(BY333:BY340)</f>
        <v>0</v>
      </c>
      <c r="BZ332" s="84">
        <f>SUM(BZ333:BZ340)</f>
        <v>0</v>
      </c>
      <c r="CA332" s="82"/>
      <c r="CB332" s="84">
        <f>SUM(CB333:CB340)</f>
        <v>0</v>
      </c>
      <c r="CC332" s="84">
        <f>SUM(CC333:CC340)</f>
        <v>0</v>
      </c>
      <c r="CD332" s="82"/>
      <c r="CE332" s="84">
        <f>SUM(CE333:CE340)</f>
        <v>165</v>
      </c>
      <c r="CF332" s="84">
        <f>SUM(CF333:CF340)</f>
        <v>165</v>
      </c>
      <c r="CG332" s="82">
        <f t="shared" si="348"/>
        <v>100</v>
      </c>
      <c r="CH332" s="84">
        <f>SUM(CH333:CH340)</f>
        <v>0</v>
      </c>
      <c r="CI332" s="84">
        <f>SUM(CI333:CI340)</f>
        <v>0</v>
      </c>
      <c r="CJ332" s="82"/>
      <c r="CK332" s="84">
        <f>SUM(CK333:CK340)</f>
        <v>0</v>
      </c>
      <c r="CL332" s="84">
        <f>SUM(CL333:CL340)</f>
        <v>0</v>
      </c>
      <c r="CM332" s="82"/>
      <c r="CN332" s="84">
        <f>SUM(CN333:CN340)</f>
        <v>100</v>
      </c>
      <c r="CO332" s="84">
        <f>SUM(CO333:CO340)</f>
        <v>0</v>
      </c>
      <c r="CP332" s="82">
        <f t="shared" ref="CP332:CP333" si="400">CO332/CN332*100</f>
        <v>0</v>
      </c>
      <c r="CQ332" s="84">
        <f>SUM(CQ333:CQ340)</f>
        <v>0</v>
      </c>
      <c r="CR332" s="84">
        <f>SUM(CR333:CR340)</f>
        <v>0</v>
      </c>
      <c r="CS332" s="82"/>
      <c r="CT332" s="84">
        <f>SUM(CT333:CT340)</f>
        <v>0</v>
      </c>
      <c r="CU332" s="84">
        <f>SUM(CU333:CU340)</f>
        <v>0</v>
      </c>
      <c r="CV332" s="82"/>
      <c r="CW332" s="84">
        <f>SUM(CW333:CW340)</f>
        <v>0</v>
      </c>
      <c r="CX332" s="84">
        <f>SUM(CX333:CX340)</f>
        <v>0</v>
      </c>
      <c r="CY332" s="82"/>
      <c r="CZ332" s="84">
        <f>SUM(CZ333:CZ340)</f>
        <v>0</v>
      </c>
      <c r="DA332" s="84">
        <f>SUM(DA333:DA340)</f>
        <v>0</v>
      </c>
      <c r="DB332" s="82"/>
      <c r="DC332" s="84">
        <f>SUM(DC333:DC340)</f>
        <v>0</v>
      </c>
      <c r="DD332" s="84">
        <f>SUM(DD333:DD340)</f>
        <v>0</v>
      </c>
      <c r="DE332" s="82"/>
      <c r="DF332" s="84">
        <f>SUM(DF333:DF340)</f>
        <v>0</v>
      </c>
      <c r="DG332" s="84">
        <f>SUM(DG333:DG340)</f>
        <v>0</v>
      </c>
      <c r="DH332" s="82"/>
      <c r="DI332" s="84">
        <f>SUM(DI333:DI340)</f>
        <v>0</v>
      </c>
      <c r="DJ332" s="84">
        <f>SUM(DJ333:DJ340)</f>
        <v>0</v>
      </c>
      <c r="DK332" s="82"/>
      <c r="DL332" s="84">
        <f>SUM(DL333:DL340)</f>
        <v>0</v>
      </c>
      <c r="DM332" s="84">
        <f>SUM(DM333:DM340)</f>
        <v>0</v>
      </c>
      <c r="DN332" s="82"/>
      <c r="DO332" s="84">
        <f>SUM(DO333:DO340)</f>
        <v>0</v>
      </c>
      <c r="DP332" s="84">
        <f>SUM(DP333:DP340)</f>
        <v>0</v>
      </c>
      <c r="DQ332" s="82"/>
      <c r="DR332" s="84">
        <f>SUM(DR333:DR340)</f>
        <v>0</v>
      </c>
      <c r="DS332" s="84">
        <f>SUM(DS333:DS340)</f>
        <v>0</v>
      </c>
      <c r="DT332" s="82"/>
      <c r="DU332" s="84">
        <f>SUM(DU333:DU340)</f>
        <v>0</v>
      </c>
      <c r="DV332" s="84">
        <f>SUM(DV333:DV340)</f>
        <v>0</v>
      </c>
      <c r="DW332" s="82"/>
      <c r="DX332" s="84">
        <f>SUM(DX333:DX340)</f>
        <v>0</v>
      </c>
      <c r="DY332" s="84">
        <f>SUM(DY333:DY340)</f>
        <v>0</v>
      </c>
      <c r="DZ332" s="82"/>
    </row>
    <row r="333" spans="1:130" s="12" customFormat="1" ht="31.5" x14ac:dyDescent="0.25">
      <c r="A333" s="60" t="s">
        <v>387</v>
      </c>
      <c r="B333" s="14">
        <f t="shared" ref="B333:B380" si="401">E333+H333+K333+N333+Q333+T333+W333+Z333+AC333+AF333+AI333+AL333+AO333+AR333+AU333+AX333+BA333+BD333+BG333+BJ333+BM333+BP333+BS333+BV333+BY333+CB333+CE333+CH333+CK333+CN333+CQ333+CT333+CW333+CZ333+DC333+DF333+DI333+DL333+DO333+DR333+DU333+DX333</f>
        <v>15611.6</v>
      </c>
      <c r="C333" s="14">
        <f t="shared" ref="C333:C380" si="402">F333+I333+L333+O333+R333+U333+X333+AA333+AD333+AG333+AJ333+AM333+AP333+AS333+AV333+AY333+BB333+BE333+BH333+BK333+BN333+BQ333+BT333+BW333+BZ333+CC333+CF333+CI333+CL333+CO333+CR333+CU333+CX333+DA333+DD333+DG333+DJ333+DM333+DP333+DS333+DV333+DY333</f>
        <v>12826.524439999999</v>
      </c>
      <c r="D333" s="15">
        <f t="shared" si="82"/>
        <v>82.160217018114722</v>
      </c>
      <c r="E333" s="15"/>
      <c r="F333" s="15"/>
      <c r="G333" s="15"/>
      <c r="H333" s="15"/>
      <c r="I333" s="15"/>
      <c r="J333" s="15"/>
      <c r="K333" s="15">
        <v>9170</v>
      </c>
      <c r="L333" s="15">
        <v>9170</v>
      </c>
      <c r="M333" s="15">
        <f t="shared" si="141"/>
        <v>100</v>
      </c>
      <c r="N333" s="15"/>
      <c r="O333" s="15"/>
      <c r="P333" s="15"/>
      <c r="Q333" s="15"/>
      <c r="R333" s="15"/>
      <c r="S333" s="15"/>
      <c r="T333" s="15"/>
      <c r="U333" s="15"/>
      <c r="V333" s="14"/>
      <c r="W333" s="15"/>
      <c r="X333" s="15"/>
      <c r="Y333" s="14"/>
      <c r="Z333" s="15">
        <v>495.1</v>
      </c>
      <c r="AA333" s="15">
        <v>104.52444</v>
      </c>
      <c r="AB333" s="14">
        <f t="shared" si="104"/>
        <v>21.111783478085233</v>
      </c>
      <c r="AC333" s="15"/>
      <c r="AD333" s="15"/>
      <c r="AE333" s="14"/>
      <c r="AF333" s="15"/>
      <c r="AG333" s="15"/>
      <c r="AH333" s="14"/>
      <c r="AI333" s="50">
        <v>931</v>
      </c>
      <c r="AJ333" s="50">
        <v>931</v>
      </c>
      <c r="AK333" s="15">
        <f t="shared" si="389"/>
        <v>100</v>
      </c>
      <c r="AL333" s="50">
        <v>2456</v>
      </c>
      <c r="AM333" s="50">
        <v>2456</v>
      </c>
      <c r="AN333" s="14">
        <f t="shared" si="396"/>
        <v>100</v>
      </c>
      <c r="AO333" s="15">
        <v>1200</v>
      </c>
      <c r="AP333" s="15"/>
      <c r="AQ333" s="14"/>
      <c r="AR333" s="15"/>
      <c r="AS333" s="15"/>
      <c r="AT333" s="14"/>
      <c r="AU333" s="15"/>
      <c r="AV333" s="15"/>
      <c r="AW333" s="14"/>
      <c r="AX333" s="15"/>
      <c r="AY333" s="15"/>
      <c r="AZ333" s="14"/>
      <c r="BA333" s="15"/>
      <c r="BB333" s="15"/>
      <c r="BC333" s="14"/>
      <c r="BD333" s="15"/>
      <c r="BE333" s="15"/>
      <c r="BF333" s="14"/>
      <c r="BG333" s="15">
        <v>1094.5</v>
      </c>
      <c r="BH333" s="15"/>
      <c r="BI333" s="14">
        <f t="shared" si="398"/>
        <v>0</v>
      </c>
      <c r="BJ333" s="15"/>
      <c r="BK333" s="15"/>
      <c r="BL333" s="14"/>
      <c r="BM333" s="15"/>
      <c r="BN333" s="15"/>
      <c r="BO333" s="14"/>
      <c r="BP333" s="15"/>
      <c r="BQ333" s="15"/>
      <c r="BR333" s="14"/>
      <c r="BS333" s="15"/>
      <c r="BT333" s="15"/>
      <c r="BU333" s="14"/>
      <c r="BV333" s="15"/>
      <c r="BW333" s="15"/>
      <c r="BX333" s="14"/>
      <c r="BY333" s="15"/>
      <c r="BZ333" s="15"/>
      <c r="CA333" s="14"/>
      <c r="CB333" s="15"/>
      <c r="CC333" s="15"/>
      <c r="CD333" s="14"/>
      <c r="CE333" s="14">
        <v>165</v>
      </c>
      <c r="CF333" s="14">
        <v>165</v>
      </c>
      <c r="CG333" s="14">
        <f t="shared" ref="CG333:CG385" si="403">CF333/CE333*100</f>
        <v>100</v>
      </c>
      <c r="CH333" s="14"/>
      <c r="CI333" s="14"/>
      <c r="CJ333" s="14"/>
      <c r="CK333" s="14"/>
      <c r="CL333" s="14"/>
      <c r="CM333" s="14"/>
      <c r="CN333" s="14">
        <v>100</v>
      </c>
      <c r="CO333" s="14"/>
      <c r="CP333" s="14">
        <f t="shared" si="400"/>
        <v>0</v>
      </c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</row>
    <row r="334" spans="1:130" s="12" customFormat="1" ht="15.75" x14ac:dyDescent="0.25">
      <c r="A334" s="60" t="s">
        <v>665</v>
      </c>
      <c r="B334" s="14">
        <f t="shared" si="401"/>
        <v>180.6</v>
      </c>
      <c r="C334" s="14">
        <f t="shared" si="402"/>
        <v>0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4"/>
      <c r="W334" s="15"/>
      <c r="X334" s="15"/>
      <c r="Y334" s="14"/>
      <c r="Z334" s="15"/>
      <c r="AA334" s="15"/>
      <c r="AB334" s="14"/>
      <c r="AC334" s="15"/>
      <c r="AD334" s="15"/>
      <c r="AE334" s="14"/>
      <c r="AF334" s="15"/>
      <c r="AG334" s="15"/>
      <c r="AH334" s="14"/>
      <c r="AI334" s="15"/>
      <c r="AJ334" s="15"/>
      <c r="AK334" s="15"/>
      <c r="AL334" s="14"/>
      <c r="AM334" s="14"/>
      <c r="AN334" s="14"/>
      <c r="AO334" s="15"/>
      <c r="AP334" s="15"/>
      <c r="AQ334" s="14"/>
      <c r="AR334" s="15"/>
      <c r="AS334" s="15"/>
      <c r="AT334" s="14"/>
      <c r="AU334" s="15"/>
      <c r="AV334" s="15"/>
      <c r="AW334" s="14"/>
      <c r="AX334" s="15"/>
      <c r="AY334" s="15"/>
      <c r="AZ334" s="14"/>
      <c r="BA334" s="15"/>
      <c r="BB334" s="15"/>
      <c r="BC334" s="14"/>
      <c r="BD334" s="15"/>
      <c r="BE334" s="15"/>
      <c r="BF334" s="14"/>
      <c r="BG334" s="15">
        <v>180.6</v>
      </c>
      <c r="BH334" s="15"/>
      <c r="BI334" s="14"/>
      <c r="BJ334" s="15"/>
      <c r="BK334" s="15"/>
      <c r="BL334" s="14"/>
      <c r="BM334" s="15"/>
      <c r="BN334" s="15"/>
      <c r="BO334" s="14"/>
      <c r="BP334" s="15"/>
      <c r="BQ334" s="15"/>
      <c r="BR334" s="14"/>
      <c r="BS334" s="15"/>
      <c r="BT334" s="15"/>
      <c r="BU334" s="14"/>
      <c r="BV334" s="15"/>
      <c r="BW334" s="15"/>
      <c r="BX334" s="14"/>
      <c r="BY334" s="15"/>
      <c r="BZ334" s="15"/>
      <c r="CA334" s="14"/>
      <c r="CB334" s="15"/>
      <c r="CC334" s="15"/>
      <c r="CD334" s="14"/>
      <c r="CE334" s="15"/>
      <c r="CF334" s="15"/>
      <c r="CG334" s="14"/>
      <c r="CH334" s="15"/>
      <c r="CI334" s="15"/>
      <c r="CJ334" s="14"/>
      <c r="CK334" s="15"/>
      <c r="CL334" s="15"/>
      <c r="CM334" s="14"/>
      <c r="CN334" s="15"/>
      <c r="CO334" s="15"/>
      <c r="CP334" s="14"/>
      <c r="CQ334" s="15"/>
      <c r="CR334" s="15"/>
      <c r="CS334" s="14"/>
      <c r="CT334" s="15"/>
      <c r="CU334" s="15"/>
      <c r="CV334" s="14"/>
      <c r="CW334" s="15"/>
      <c r="CX334" s="15"/>
      <c r="CY334" s="14"/>
      <c r="CZ334" s="15"/>
      <c r="DA334" s="15"/>
      <c r="DB334" s="14"/>
      <c r="DC334" s="15"/>
      <c r="DD334" s="15"/>
      <c r="DE334" s="14"/>
      <c r="DF334" s="15"/>
      <c r="DG334" s="15"/>
      <c r="DH334" s="14"/>
      <c r="DI334" s="15"/>
      <c r="DJ334" s="15"/>
      <c r="DK334" s="14"/>
      <c r="DL334" s="15"/>
      <c r="DM334" s="15"/>
      <c r="DN334" s="14"/>
      <c r="DO334" s="15"/>
      <c r="DP334" s="15"/>
      <c r="DQ334" s="14"/>
      <c r="DR334" s="15"/>
      <c r="DS334" s="15"/>
      <c r="DT334" s="14"/>
      <c r="DU334" s="15"/>
      <c r="DV334" s="15"/>
      <c r="DW334" s="14"/>
      <c r="DX334" s="15"/>
      <c r="DY334" s="15"/>
      <c r="DZ334" s="14"/>
    </row>
    <row r="335" spans="1:130" s="12" customFormat="1" ht="15.75" x14ac:dyDescent="0.25">
      <c r="A335" s="60" t="s">
        <v>666</v>
      </c>
      <c r="B335" s="14">
        <f t="shared" si="401"/>
        <v>104.5</v>
      </c>
      <c r="C335" s="14">
        <f t="shared" si="402"/>
        <v>0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4"/>
      <c r="W335" s="15"/>
      <c r="X335" s="15"/>
      <c r="Y335" s="14"/>
      <c r="Z335" s="15"/>
      <c r="AA335" s="15"/>
      <c r="AB335" s="14"/>
      <c r="AC335" s="15"/>
      <c r="AD335" s="15"/>
      <c r="AE335" s="14"/>
      <c r="AF335" s="15"/>
      <c r="AG335" s="15"/>
      <c r="AH335" s="14"/>
      <c r="AI335" s="15"/>
      <c r="AJ335" s="15"/>
      <c r="AK335" s="15"/>
      <c r="AL335" s="14"/>
      <c r="AM335" s="14"/>
      <c r="AN335" s="14"/>
      <c r="AO335" s="15"/>
      <c r="AP335" s="15"/>
      <c r="AQ335" s="14"/>
      <c r="AR335" s="15"/>
      <c r="AS335" s="15"/>
      <c r="AT335" s="14"/>
      <c r="AU335" s="15"/>
      <c r="AV335" s="15"/>
      <c r="AW335" s="14"/>
      <c r="AX335" s="15"/>
      <c r="AY335" s="15"/>
      <c r="AZ335" s="14"/>
      <c r="BA335" s="15"/>
      <c r="BB335" s="15"/>
      <c r="BC335" s="14"/>
      <c r="BD335" s="15"/>
      <c r="BE335" s="15"/>
      <c r="BF335" s="14"/>
      <c r="BG335" s="15">
        <v>104.5</v>
      </c>
      <c r="BH335" s="15"/>
      <c r="BI335" s="14"/>
      <c r="BJ335" s="15"/>
      <c r="BK335" s="15"/>
      <c r="BL335" s="14"/>
      <c r="BM335" s="15"/>
      <c r="BN335" s="15"/>
      <c r="BO335" s="14"/>
      <c r="BP335" s="15"/>
      <c r="BQ335" s="15"/>
      <c r="BR335" s="14"/>
      <c r="BS335" s="15"/>
      <c r="BT335" s="15"/>
      <c r="BU335" s="14"/>
      <c r="BV335" s="15"/>
      <c r="BW335" s="15"/>
      <c r="BX335" s="14"/>
      <c r="BY335" s="15"/>
      <c r="BZ335" s="15"/>
      <c r="CA335" s="14"/>
      <c r="CB335" s="15"/>
      <c r="CC335" s="15"/>
      <c r="CD335" s="14"/>
      <c r="CE335" s="15"/>
      <c r="CF335" s="15"/>
      <c r="CG335" s="14"/>
      <c r="CH335" s="15"/>
      <c r="CI335" s="15"/>
      <c r="CJ335" s="14"/>
      <c r="CK335" s="15"/>
      <c r="CL335" s="15"/>
      <c r="CM335" s="14"/>
      <c r="CN335" s="15"/>
      <c r="CO335" s="15"/>
      <c r="CP335" s="14"/>
      <c r="CQ335" s="15"/>
      <c r="CR335" s="15"/>
      <c r="CS335" s="14"/>
      <c r="CT335" s="15"/>
      <c r="CU335" s="15"/>
      <c r="CV335" s="14"/>
      <c r="CW335" s="15"/>
      <c r="CX335" s="15"/>
      <c r="CY335" s="14"/>
      <c r="CZ335" s="15"/>
      <c r="DA335" s="15"/>
      <c r="DB335" s="14"/>
      <c r="DC335" s="15"/>
      <c r="DD335" s="15"/>
      <c r="DE335" s="14"/>
      <c r="DF335" s="15"/>
      <c r="DG335" s="15"/>
      <c r="DH335" s="14"/>
      <c r="DI335" s="15"/>
      <c r="DJ335" s="15"/>
      <c r="DK335" s="14"/>
      <c r="DL335" s="15"/>
      <c r="DM335" s="15"/>
      <c r="DN335" s="14"/>
      <c r="DO335" s="15"/>
      <c r="DP335" s="15"/>
      <c r="DQ335" s="14"/>
      <c r="DR335" s="15"/>
      <c r="DS335" s="15"/>
      <c r="DT335" s="14"/>
      <c r="DU335" s="15"/>
      <c r="DV335" s="15"/>
      <c r="DW335" s="14"/>
      <c r="DX335" s="15"/>
      <c r="DY335" s="15"/>
      <c r="DZ335" s="14"/>
    </row>
    <row r="336" spans="1:130" s="12" customFormat="1" ht="15.75" x14ac:dyDescent="0.25">
      <c r="A336" s="60" t="s">
        <v>667</v>
      </c>
      <c r="B336" s="14">
        <f t="shared" si="401"/>
        <v>90.8</v>
      </c>
      <c r="C336" s="14">
        <f t="shared" si="402"/>
        <v>0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4"/>
      <c r="W336" s="15"/>
      <c r="X336" s="15"/>
      <c r="Y336" s="14"/>
      <c r="Z336" s="15"/>
      <c r="AA336" s="15"/>
      <c r="AB336" s="14"/>
      <c r="AC336" s="15"/>
      <c r="AD336" s="15"/>
      <c r="AE336" s="14"/>
      <c r="AF336" s="15"/>
      <c r="AG336" s="15"/>
      <c r="AH336" s="14"/>
      <c r="AI336" s="15"/>
      <c r="AJ336" s="15"/>
      <c r="AK336" s="15"/>
      <c r="AL336" s="14"/>
      <c r="AM336" s="14"/>
      <c r="AN336" s="14"/>
      <c r="AO336" s="15"/>
      <c r="AP336" s="15"/>
      <c r="AQ336" s="14"/>
      <c r="AR336" s="15"/>
      <c r="AS336" s="15"/>
      <c r="AT336" s="14"/>
      <c r="AU336" s="15"/>
      <c r="AV336" s="15"/>
      <c r="AW336" s="14"/>
      <c r="AX336" s="15"/>
      <c r="AY336" s="15"/>
      <c r="AZ336" s="14"/>
      <c r="BA336" s="15"/>
      <c r="BB336" s="15"/>
      <c r="BC336" s="14"/>
      <c r="BD336" s="15"/>
      <c r="BE336" s="15"/>
      <c r="BF336" s="14"/>
      <c r="BG336" s="15">
        <v>90.8</v>
      </c>
      <c r="BH336" s="15"/>
      <c r="BI336" s="14"/>
      <c r="BJ336" s="15"/>
      <c r="BK336" s="15"/>
      <c r="BL336" s="14"/>
      <c r="BM336" s="15"/>
      <c r="BN336" s="15"/>
      <c r="BO336" s="14"/>
      <c r="BP336" s="15"/>
      <c r="BQ336" s="15"/>
      <c r="BR336" s="14"/>
      <c r="BS336" s="15"/>
      <c r="BT336" s="15"/>
      <c r="BU336" s="14"/>
      <c r="BV336" s="15"/>
      <c r="BW336" s="15"/>
      <c r="BX336" s="14"/>
      <c r="BY336" s="15"/>
      <c r="BZ336" s="15"/>
      <c r="CA336" s="14"/>
      <c r="CB336" s="15"/>
      <c r="CC336" s="15"/>
      <c r="CD336" s="14"/>
      <c r="CE336" s="15"/>
      <c r="CF336" s="15"/>
      <c r="CG336" s="14"/>
      <c r="CH336" s="15"/>
      <c r="CI336" s="15"/>
      <c r="CJ336" s="14"/>
      <c r="CK336" s="15"/>
      <c r="CL336" s="15"/>
      <c r="CM336" s="14"/>
      <c r="CN336" s="15"/>
      <c r="CO336" s="15"/>
      <c r="CP336" s="14"/>
      <c r="CQ336" s="15"/>
      <c r="CR336" s="15"/>
      <c r="CS336" s="14"/>
      <c r="CT336" s="15"/>
      <c r="CU336" s="15"/>
      <c r="CV336" s="14"/>
      <c r="CW336" s="15"/>
      <c r="CX336" s="15"/>
      <c r="CY336" s="14"/>
      <c r="CZ336" s="15"/>
      <c r="DA336" s="15"/>
      <c r="DB336" s="14"/>
      <c r="DC336" s="15"/>
      <c r="DD336" s="15"/>
      <c r="DE336" s="14"/>
      <c r="DF336" s="15"/>
      <c r="DG336" s="15"/>
      <c r="DH336" s="14"/>
      <c r="DI336" s="15"/>
      <c r="DJ336" s="15"/>
      <c r="DK336" s="14"/>
      <c r="DL336" s="15"/>
      <c r="DM336" s="15"/>
      <c r="DN336" s="14"/>
      <c r="DO336" s="15"/>
      <c r="DP336" s="15"/>
      <c r="DQ336" s="14"/>
      <c r="DR336" s="15"/>
      <c r="DS336" s="15"/>
      <c r="DT336" s="14"/>
      <c r="DU336" s="15"/>
      <c r="DV336" s="15"/>
      <c r="DW336" s="14"/>
      <c r="DX336" s="15"/>
      <c r="DY336" s="15"/>
      <c r="DZ336" s="14"/>
    </row>
    <row r="337" spans="1:130" s="12" customFormat="1" ht="15.75" x14ac:dyDescent="0.25">
      <c r="A337" s="60" t="s">
        <v>455</v>
      </c>
      <c r="B337" s="14">
        <f t="shared" si="401"/>
        <v>142</v>
      </c>
      <c r="C337" s="14">
        <f t="shared" si="402"/>
        <v>0</v>
      </c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5"/>
      <c r="AB337" s="183"/>
      <c r="AC337" s="183"/>
      <c r="AD337" s="183"/>
      <c r="AE337" s="15"/>
      <c r="AF337" s="183"/>
      <c r="AG337" s="183"/>
      <c r="AH337" s="183"/>
      <c r="AI337" s="183"/>
      <c r="AJ337" s="183"/>
      <c r="AK337" s="15"/>
      <c r="AL337" s="183"/>
      <c r="AM337" s="183"/>
      <c r="AN337" s="14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5">
        <v>142</v>
      </c>
      <c r="BH337" s="15"/>
      <c r="BI337" s="183"/>
      <c r="BJ337" s="15"/>
      <c r="BK337" s="15"/>
      <c r="BL337" s="183"/>
      <c r="BM337" s="183"/>
      <c r="BN337" s="183"/>
      <c r="BO337" s="183"/>
      <c r="BP337" s="15"/>
      <c r="BQ337" s="15"/>
      <c r="BR337" s="183"/>
      <c r="BS337" s="15"/>
      <c r="BT337" s="15"/>
      <c r="BU337" s="183"/>
      <c r="BV337" s="15"/>
      <c r="BW337" s="15"/>
      <c r="BX337" s="183"/>
      <c r="BY337" s="15"/>
      <c r="BZ337" s="15"/>
      <c r="CA337" s="183"/>
      <c r="CB337" s="15"/>
      <c r="CC337" s="15"/>
      <c r="CD337" s="183"/>
      <c r="CE337" s="15"/>
      <c r="CF337" s="15"/>
      <c r="CG337" s="14"/>
      <c r="CH337" s="15"/>
      <c r="CI337" s="15"/>
      <c r="CJ337" s="14"/>
      <c r="CK337" s="15"/>
      <c r="CL337" s="15"/>
      <c r="CM337" s="14"/>
      <c r="CN337" s="15"/>
      <c r="CO337" s="15"/>
      <c r="CP337" s="14"/>
      <c r="CQ337" s="15"/>
      <c r="CR337" s="15"/>
      <c r="CS337" s="14"/>
      <c r="CT337" s="15"/>
      <c r="CU337" s="15"/>
      <c r="CV337" s="14"/>
      <c r="CW337" s="15"/>
      <c r="CX337" s="15"/>
      <c r="CY337" s="14"/>
      <c r="CZ337" s="15"/>
      <c r="DA337" s="15"/>
      <c r="DB337" s="14"/>
      <c r="DC337" s="15"/>
      <c r="DD337" s="15"/>
      <c r="DE337" s="14"/>
      <c r="DF337" s="15"/>
      <c r="DG337" s="15"/>
      <c r="DH337" s="14"/>
      <c r="DI337" s="15"/>
      <c r="DJ337" s="15"/>
      <c r="DK337" s="14"/>
      <c r="DL337" s="15"/>
      <c r="DM337" s="15"/>
      <c r="DN337" s="14"/>
      <c r="DO337" s="15"/>
      <c r="DP337" s="15"/>
      <c r="DQ337" s="14"/>
      <c r="DR337" s="15"/>
      <c r="DS337" s="15"/>
      <c r="DT337" s="14"/>
      <c r="DU337" s="15"/>
      <c r="DV337" s="15"/>
      <c r="DW337" s="14"/>
      <c r="DX337" s="15"/>
      <c r="DY337" s="15"/>
      <c r="DZ337" s="14"/>
    </row>
    <row r="338" spans="1:130" s="12" customFormat="1" ht="15.75" x14ac:dyDescent="0.25">
      <c r="A338" s="60" t="s">
        <v>454</v>
      </c>
      <c r="B338" s="14">
        <f t="shared" si="401"/>
        <v>0</v>
      </c>
      <c r="C338" s="14">
        <f t="shared" si="402"/>
        <v>0</v>
      </c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  <c r="AA338" s="15"/>
      <c r="AB338" s="183"/>
      <c r="AC338" s="15"/>
      <c r="AD338" s="15"/>
      <c r="AE338" s="15"/>
      <c r="AF338" s="183"/>
      <c r="AG338" s="183"/>
      <c r="AH338" s="183"/>
      <c r="AI338" s="183"/>
      <c r="AJ338" s="183"/>
      <c r="AK338" s="15"/>
      <c r="AL338" s="183"/>
      <c r="AM338" s="183"/>
      <c r="AN338" s="14"/>
      <c r="AO338" s="183"/>
      <c r="AP338" s="183"/>
      <c r="AQ338" s="183"/>
      <c r="AR338" s="183"/>
      <c r="AS338" s="183"/>
      <c r="AT338" s="183"/>
      <c r="AU338" s="183"/>
      <c r="AV338" s="183"/>
      <c r="AW338" s="183"/>
      <c r="AX338" s="183"/>
      <c r="AY338" s="183"/>
      <c r="AZ338" s="183"/>
      <c r="BA338" s="183"/>
      <c r="BB338" s="183"/>
      <c r="BC338" s="183"/>
      <c r="BD338" s="183"/>
      <c r="BE338" s="183"/>
      <c r="BF338" s="183"/>
      <c r="BG338" s="15"/>
      <c r="BH338" s="15"/>
      <c r="BI338" s="183"/>
      <c r="BJ338" s="15"/>
      <c r="BK338" s="15"/>
      <c r="BL338" s="183"/>
      <c r="BM338" s="183"/>
      <c r="BN338" s="183"/>
      <c r="BO338" s="183"/>
      <c r="BP338" s="15"/>
      <c r="BQ338" s="15"/>
      <c r="BR338" s="183"/>
      <c r="BS338" s="15"/>
      <c r="BT338" s="15"/>
      <c r="BU338" s="183"/>
      <c r="BV338" s="15"/>
      <c r="BW338" s="15"/>
      <c r="BX338" s="183"/>
      <c r="BY338" s="15"/>
      <c r="BZ338" s="15"/>
      <c r="CA338" s="183"/>
      <c r="CB338" s="15"/>
      <c r="CC338" s="15"/>
      <c r="CD338" s="183"/>
      <c r="CE338" s="15"/>
      <c r="CF338" s="15"/>
      <c r="CG338" s="14"/>
      <c r="CH338" s="15"/>
      <c r="CI338" s="15"/>
      <c r="CJ338" s="14"/>
      <c r="CK338" s="15"/>
      <c r="CL338" s="15"/>
      <c r="CM338" s="14"/>
      <c r="CN338" s="15"/>
      <c r="CO338" s="15"/>
      <c r="CP338" s="14"/>
      <c r="CQ338" s="15"/>
      <c r="CR338" s="15"/>
      <c r="CS338" s="14"/>
      <c r="CT338" s="15"/>
      <c r="CU338" s="15"/>
      <c r="CV338" s="14"/>
      <c r="CW338" s="15"/>
      <c r="CX338" s="15"/>
      <c r="CY338" s="14"/>
      <c r="CZ338" s="15"/>
      <c r="DA338" s="15"/>
      <c r="DB338" s="14"/>
      <c r="DC338" s="15"/>
      <c r="DD338" s="15"/>
      <c r="DE338" s="14"/>
      <c r="DF338" s="15"/>
      <c r="DG338" s="15"/>
      <c r="DH338" s="14"/>
      <c r="DI338" s="15"/>
      <c r="DJ338" s="15"/>
      <c r="DK338" s="14"/>
      <c r="DL338" s="15"/>
      <c r="DM338" s="15"/>
      <c r="DN338" s="14"/>
      <c r="DO338" s="15"/>
      <c r="DP338" s="15"/>
      <c r="DQ338" s="14"/>
      <c r="DR338" s="15"/>
      <c r="DS338" s="15"/>
      <c r="DT338" s="14"/>
      <c r="DU338" s="15"/>
      <c r="DV338" s="15"/>
      <c r="DW338" s="14"/>
      <c r="DX338" s="15"/>
      <c r="DY338" s="15"/>
      <c r="DZ338" s="14"/>
    </row>
    <row r="339" spans="1:130" s="12" customFormat="1" ht="15.75" x14ac:dyDescent="0.25">
      <c r="A339" s="60" t="s">
        <v>453</v>
      </c>
      <c r="B339" s="14">
        <f t="shared" si="401"/>
        <v>202.5</v>
      </c>
      <c r="C339" s="14">
        <f t="shared" si="402"/>
        <v>0</v>
      </c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  <c r="AA339" s="15"/>
      <c r="AB339" s="183"/>
      <c r="AC339" s="183"/>
      <c r="AD339" s="183"/>
      <c r="AE339" s="183"/>
      <c r="AF339" s="183"/>
      <c r="AG339" s="183"/>
      <c r="AH339" s="183"/>
      <c r="AI339" s="183"/>
      <c r="AJ339" s="183"/>
      <c r="AK339" s="15"/>
      <c r="AL339" s="183"/>
      <c r="AM339" s="183"/>
      <c r="AN339" s="14"/>
      <c r="AO339" s="183"/>
      <c r="AP339" s="183"/>
      <c r="AQ339" s="183"/>
      <c r="AR339" s="183"/>
      <c r="AS339" s="183"/>
      <c r="AT339" s="183"/>
      <c r="AU339" s="183"/>
      <c r="AV339" s="183"/>
      <c r="AW339" s="183"/>
      <c r="AX339" s="183"/>
      <c r="AY339" s="183"/>
      <c r="AZ339" s="183"/>
      <c r="BA339" s="183"/>
      <c r="BB339" s="183"/>
      <c r="BC339" s="183"/>
      <c r="BD339" s="183"/>
      <c r="BE339" s="183"/>
      <c r="BF339" s="183"/>
      <c r="BG339" s="15">
        <v>202.5</v>
      </c>
      <c r="BH339" s="15"/>
      <c r="BI339" s="183"/>
      <c r="BJ339" s="15"/>
      <c r="BK339" s="15"/>
      <c r="BL339" s="183"/>
      <c r="BM339" s="183"/>
      <c r="BN339" s="183"/>
      <c r="BO339" s="183"/>
      <c r="BP339" s="15"/>
      <c r="BQ339" s="15"/>
      <c r="BR339" s="183"/>
      <c r="BS339" s="15"/>
      <c r="BT339" s="15"/>
      <c r="BU339" s="183"/>
      <c r="BV339" s="15"/>
      <c r="BW339" s="15"/>
      <c r="BX339" s="183"/>
      <c r="BY339" s="15"/>
      <c r="BZ339" s="15"/>
      <c r="CA339" s="183"/>
      <c r="CB339" s="15"/>
      <c r="CC339" s="15"/>
      <c r="CD339" s="183"/>
      <c r="CE339" s="15"/>
      <c r="CF339" s="15"/>
      <c r="CG339" s="14"/>
      <c r="CH339" s="15"/>
      <c r="CI339" s="15"/>
      <c r="CJ339" s="14"/>
      <c r="CK339" s="15"/>
      <c r="CL339" s="15"/>
      <c r="CM339" s="14"/>
      <c r="CN339" s="15"/>
      <c r="CO339" s="15"/>
      <c r="CP339" s="14"/>
      <c r="CQ339" s="15"/>
      <c r="CR339" s="15"/>
      <c r="CS339" s="14"/>
      <c r="CT339" s="15"/>
      <c r="CU339" s="15"/>
      <c r="CV339" s="14"/>
      <c r="CW339" s="15"/>
      <c r="CX339" s="15"/>
      <c r="CY339" s="14"/>
      <c r="CZ339" s="15"/>
      <c r="DA339" s="15"/>
      <c r="DB339" s="14"/>
      <c r="DC339" s="15"/>
      <c r="DD339" s="15"/>
      <c r="DE339" s="14"/>
      <c r="DF339" s="15"/>
      <c r="DG339" s="15"/>
      <c r="DH339" s="14"/>
      <c r="DI339" s="15"/>
      <c r="DJ339" s="15"/>
      <c r="DK339" s="14"/>
      <c r="DL339" s="15"/>
      <c r="DM339" s="15"/>
      <c r="DN339" s="14"/>
      <c r="DO339" s="15"/>
      <c r="DP339" s="15"/>
      <c r="DQ339" s="14"/>
      <c r="DR339" s="15"/>
      <c r="DS339" s="15"/>
      <c r="DT339" s="14"/>
      <c r="DU339" s="15"/>
      <c r="DV339" s="15"/>
      <c r="DW339" s="14"/>
      <c r="DX339" s="15"/>
      <c r="DY339" s="15"/>
      <c r="DZ339" s="14"/>
    </row>
    <row r="340" spans="1:130" s="12" customFormat="1" ht="15.75" x14ac:dyDescent="0.25">
      <c r="A340" s="60" t="s">
        <v>452</v>
      </c>
      <c r="B340" s="14">
        <f t="shared" si="401"/>
        <v>90.8</v>
      </c>
      <c r="C340" s="14">
        <f t="shared" si="402"/>
        <v>0</v>
      </c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5"/>
      <c r="AB340" s="183"/>
      <c r="AC340" s="183"/>
      <c r="AD340" s="183"/>
      <c r="AE340" s="183"/>
      <c r="AF340" s="183"/>
      <c r="AG340" s="183"/>
      <c r="AH340" s="183"/>
      <c r="AI340" s="183"/>
      <c r="AJ340" s="183"/>
      <c r="AK340" s="15"/>
      <c r="AL340" s="183"/>
      <c r="AM340" s="183"/>
      <c r="AN340" s="14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5">
        <v>90.8</v>
      </c>
      <c r="BH340" s="15"/>
      <c r="BI340" s="183"/>
      <c r="BJ340" s="15"/>
      <c r="BK340" s="15"/>
      <c r="BL340" s="183"/>
      <c r="BM340" s="183"/>
      <c r="BN340" s="183"/>
      <c r="BO340" s="183"/>
      <c r="BP340" s="15"/>
      <c r="BQ340" s="15"/>
      <c r="BR340" s="183"/>
      <c r="BS340" s="15"/>
      <c r="BT340" s="15"/>
      <c r="BU340" s="183"/>
      <c r="BV340" s="15"/>
      <c r="BW340" s="15"/>
      <c r="BX340" s="183"/>
      <c r="BY340" s="15"/>
      <c r="BZ340" s="15"/>
      <c r="CA340" s="183"/>
      <c r="CB340" s="15"/>
      <c r="CC340" s="15"/>
      <c r="CD340" s="183"/>
      <c r="CE340" s="15"/>
      <c r="CF340" s="15"/>
      <c r="CG340" s="14"/>
      <c r="CH340" s="15"/>
      <c r="CI340" s="15"/>
      <c r="CJ340" s="14"/>
      <c r="CK340" s="15"/>
      <c r="CL340" s="15"/>
      <c r="CM340" s="14"/>
      <c r="CN340" s="15"/>
      <c r="CO340" s="15"/>
      <c r="CP340" s="14"/>
      <c r="CQ340" s="15"/>
      <c r="CR340" s="15"/>
      <c r="CS340" s="14"/>
      <c r="CT340" s="15"/>
      <c r="CU340" s="15"/>
      <c r="CV340" s="14"/>
      <c r="CW340" s="15"/>
      <c r="CX340" s="15"/>
      <c r="CY340" s="14"/>
      <c r="CZ340" s="15"/>
      <c r="DA340" s="15"/>
      <c r="DB340" s="14"/>
      <c r="DC340" s="15"/>
      <c r="DD340" s="15"/>
      <c r="DE340" s="14"/>
      <c r="DF340" s="15"/>
      <c r="DG340" s="15"/>
      <c r="DH340" s="14"/>
      <c r="DI340" s="15"/>
      <c r="DJ340" s="15"/>
      <c r="DK340" s="14"/>
      <c r="DL340" s="15"/>
      <c r="DM340" s="15"/>
      <c r="DN340" s="14"/>
      <c r="DO340" s="15"/>
      <c r="DP340" s="15"/>
      <c r="DQ340" s="14"/>
      <c r="DR340" s="15"/>
      <c r="DS340" s="15"/>
      <c r="DT340" s="14"/>
      <c r="DU340" s="15"/>
      <c r="DV340" s="15"/>
      <c r="DW340" s="14"/>
      <c r="DX340" s="15"/>
      <c r="DY340" s="15"/>
      <c r="DZ340" s="14"/>
    </row>
    <row r="341" spans="1:130" s="28" customFormat="1" ht="31.5" x14ac:dyDescent="0.25">
      <c r="A341" s="152" t="s">
        <v>445</v>
      </c>
      <c r="B341" s="82">
        <f t="shared" si="401"/>
        <v>26776.5</v>
      </c>
      <c r="C341" s="82">
        <f t="shared" si="402"/>
        <v>4710.7652200000002</v>
      </c>
      <c r="D341" s="84">
        <f t="shared" ref="D341" si="404">C341/B341*100</f>
        <v>17.592908781954328</v>
      </c>
      <c r="E341" s="81">
        <f>E342+E347</f>
        <v>0</v>
      </c>
      <c r="F341" s="81">
        <f t="shared" ref="F341:AY341" si="405">F342+F347</f>
        <v>0</v>
      </c>
      <c r="G341" s="81">
        <f t="shared" si="405"/>
        <v>0</v>
      </c>
      <c r="H341" s="81">
        <f t="shared" si="405"/>
        <v>0</v>
      </c>
      <c r="I341" s="81">
        <f t="shared" si="405"/>
        <v>0</v>
      </c>
      <c r="J341" s="81">
        <f t="shared" si="405"/>
        <v>0</v>
      </c>
      <c r="K341" s="81">
        <f t="shared" si="405"/>
        <v>0</v>
      </c>
      <c r="L341" s="81">
        <f t="shared" si="405"/>
        <v>0</v>
      </c>
      <c r="M341" s="84"/>
      <c r="N341" s="81">
        <f t="shared" si="405"/>
        <v>0</v>
      </c>
      <c r="O341" s="81">
        <f t="shared" si="405"/>
        <v>0</v>
      </c>
      <c r="P341" s="81">
        <f t="shared" si="405"/>
        <v>0</v>
      </c>
      <c r="Q341" s="81">
        <f t="shared" si="405"/>
        <v>0</v>
      </c>
      <c r="R341" s="81">
        <f t="shared" si="405"/>
        <v>0</v>
      </c>
      <c r="S341" s="81">
        <f t="shared" si="405"/>
        <v>0</v>
      </c>
      <c r="T341" s="81">
        <f t="shared" si="405"/>
        <v>0</v>
      </c>
      <c r="U341" s="81">
        <f t="shared" si="405"/>
        <v>0</v>
      </c>
      <c r="V341" s="81">
        <f t="shared" si="405"/>
        <v>0</v>
      </c>
      <c r="W341" s="81">
        <f t="shared" si="405"/>
        <v>0</v>
      </c>
      <c r="X341" s="81">
        <f t="shared" si="405"/>
        <v>0</v>
      </c>
      <c r="Y341" s="81">
        <f t="shared" si="405"/>
        <v>0</v>
      </c>
      <c r="Z341" s="81">
        <f t="shared" si="405"/>
        <v>801.1</v>
      </c>
      <c r="AA341" s="84">
        <f t="shared" si="405"/>
        <v>486.76522</v>
      </c>
      <c r="AB341" s="82">
        <f t="shared" si="104"/>
        <v>60.762104606166524</v>
      </c>
      <c r="AC341" s="81">
        <f t="shared" si="405"/>
        <v>0</v>
      </c>
      <c r="AD341" s="81">
        <f t="shared" si="405"/>
        <v>0</v>
      </c>
      <c r="AE341" s="82"/>
      <c r="AF341" s="81">
        <f t="shared" si="405"/>
        <v>0</v>
      </c>
      <c r="AG341" s="81">
        <f t="shared" si="405"/>
        <v>0</v>
      </c>
      <c r="AH341" s="81">
        <f t="shared" si="405"/>
        <v>0</v>
      </c>
      <c r="AI341" s="81">
        <f>SUM(AI342:AI348)</f>
        <v>571</v>
      </c>
      <c r="AJ341" s="81">
        <f t="shared" ref="AJ341:AM341" si="406">SUM(AJ342:AJ348)</f>
        <v>571</v>
      </c>
      <c r="AK341" s="84">
        <f t="shared" si="389"/>
        <v>100</v>
      </c>
      <c r="AL341" s="81">
        <f t="shared" si="406"/>
        <v>3103</v>
      </c>
      <c r="AM341" s="81">
        <f t="shared" si="406"/>
        <v>3103</v>
      </c>
      <c r="AN341" s="82">
        <f t="shared" si="396"/>
        <v>100</v>
      </c>
      <c r="AO341" s="81">
        <f t="shared" si="405"/>
        <v>1200</v>
      </c>
      <c r="AP341" s="81">
        <f t="shared" si="405"/>
        <v>0</v>
      </c>
      <c r="AQ341" s="81">
        <f t="shared" si="405"/>
        <v>0</v>
      </c>
      <c r="AR341" s="81">
        <f t="shared" si="405"/>
        <v>0</v>
      </c>
      <c r="AS341" s="81">
        <f t="shared" si="405"/>
        <v>0</v>
      </c>
      <c r="AT341" s="81">
        <f t="shared" si="405"/>
        <v>0</v>
      </c>
      <c r="AU341" s="81">
        <f t="shared" si="405"/>
        <v>0</v>
      </c>
      <c r="AV341" s="81">
        <f t="shared" si="405"/>
        <v>0</v>
      </c>
      <c r="AW341" s="81">
        <f t="shared" si="405"/>
        <v>0</v>
      </c>
      <c r="AX341" s="81">
        <f t="shared" si="405"/>
        <v>0</v>
      </c>
      <c r="AY341" s="81">
        <f t="shared" si="405"/>
        <v>0</v>
      </c>
      <c r="AZ341" s="81">
        <f t="shared" ref="AZ341:BF341" si="407">AZ342+AZ347</f>
        <v>0</v>
      </c>
      <c r="BA341" s="81">
        <f t="shared" si="407"/>
        <v>0</v>
      </c>
      <c r="BB341" s="81">
        <f t="shared" si="407"/>
        <v>0</v>
      </c>
      <c r="BC341" s="81">
        <f t="shared" si="407"/>
        <v>0</v>
      </c>
      <c r="BD341" s="81">
        <f t="shared" si="407"/>
        <v>0</v>
      </c>
      <c r="BE341" s="81">
        <f t="shared" si="407"/>
        <v>0</v>
      </c>
      <c r="BF341" s="81">
        <f t="shared" si="407"/>
        <v>0</v>
      </c>
      <c r="BG341" s="81">
        <f>SUM(BG342:BG348)</f>
        <v>551.4</v>
      </c>
      <c r="BH341" s="81">
        <f>SUM(BH342:BH348)</f>
        <v>0</v>
      </c>
      <c r="BI341" s="82">
        <f t="shared" ref="BI341:BI342" si="408">BH341/BG341*100</f>
        <v>0</v>
      </c>
      <c r="BJ341" s="81"/>
      <c r="BK341" s="81">
        <f>SUM(BK342:BK348)</f>
        <v>0</v>
      </c>
      <c r="BL341" s="82"/>
      <c r="BM341" s="81">
        <f t="shared" ref="BM341:BO341" si="409">BM342+BM347</f>
        <v>0</v>
      </c>
      <c r="BN341" s="81">
        <f t="shared" si="409"/>
        <v>0</v>
      </c>
      <c r="BO341" s="81">
        <f t="shared" si="409"/>
        <v>0</v>
      </c>
      <c r="BP341" s="81">
        <f>SUM(BP342:BP348)</f>
        <v>0</v>
      </c>
      <c r="BQ341" s="81">
        <f>SUM(BQ342:BQ348)</f>
        <v>0</v>
      </c>
      <c r="BR341" s="82"/>
      <c r="BS341" s="81">
        <f>SUM(BS342:BS348)</f>
        <v>0</v>
      </c>
      <c r="BT341" s="81">
        <f>SUM(BT342:BT348)</f>
        <v>0</v>
      </c>
      <c r="BU341" s="82"/>
      <c r="BV341" s="81">
        <f>SUM(BV342:BV348)</f>
        <v>0</v>
      </c>
      <c r="BW341" s="81">
        <f>SUM(BW342:BW348)</f>
        <v>0</v>
      </c>
      <c r="BX341" s="82"/>
      <c r="BY341" s="81">
        <f>SUM(BY342:BY348)</f>
        <v>0</v>
      </c>
      <c r="BZ341" s="81">
        <f>SUM(BZ342:BZ348)</f>
        <v>0</v>
      </c>
      <c r="CA341" s="82"/>
      <c r="CB341" s="81">
        <f>SUM(CB342:CB348)</f>
        <v>0</v>
      </c>
      <c r="CC341" s="81">
        <f>SUM(CC342:CC348)</f>
        <v>0</v>
      </c>
      <c r="CD341" s="82"/>
      <c r="CE341" s="81">
        <f>SUM(CE342:CE348)</f>
        <v>550</v>
      </c>
      <c r="CF341" s="81">
        <f>SUM(CF342:CF348)</f>
        <v>550</v>
      </c>
      <c r="CG341" s="82">
        <f t="shared" si="403"/>
        <v>100</v>
      </c>
      <c r="CH341" s="81">
        <f>SUM(CH342:CH348)</f>
        <v>0</v>
      </c>
      <c r="CI341" s="81">
        <f>SUM(CI342:CI348)</f>
        <v>0</v>
      </c>
      <c r="CJ341" s="82"/>
      <c r="CK341" s="81">
        <f>SUM(CK342:CK348)</f>
        <v>0</v>
      </c>
      <c r="CL341" s="81">
        <f>SUM(CL342:CL348)</f>
        <v>0</v>
      </c>
      <c r="CM341" s="82"/>
      <c r="CN341" s="81">
        <f>SUM(CN342:CN348)</f>
        <v>0</v>
      </c>
      <c r="CO341" s="81">
        <f>SUM(CO342:CO348)</f>
        <v>0</v>
      </c>
      <c r="CP341" s="82"/>
      <c r="CQ341" s="81">
        <f>SUM(CQ342:CQ348)</f>
        <v>0</v>
      </c>
      <c r="CR341" s="81">
        <f>SUM(CR342:CR348)</f>
        <v>0</v>
      </c>
      <c r="CS341" s="82"/>
      <c r="CT341" s="81">
        <f>SUM(CT342:CT348)</f>
        <v>0</v>
      </c>
      <c r="CU341" s="81">
        <f>SUM(CU342:CU348)</f>
        <v>0</v>
      </c>
      <c r="CV341" s="82"/>
      <c r="CW341" s="81">
        <f>SUM(CW342:CW348)</f>
        <v>5000</v>
      </c>
      <c r="CX341" s="81">
        <f>SUM(CX342:CX348)</f>
        <v>0</v>
      </c>
      <c r="CY341" s="82"/>
      <c r="CZ341" s="81">
        <f>SUM(CZ342:CZ348)</f>
        <v>15000</v>
      </c>
      <c r="DA341" s="81">
        <f>SUM(DA342:DA348)</f>
        <v>0</v>
      </c>
      <c r="DB341" s="82"/>
      <c r="DC341" s="81">
        <f>SUM(DC342:DC348)</f>
        <v>0</v>
      </c>
      <c r="DD341" s="81">
        <f>SUM(DD342:DD348)</f>
        <v>0</v>
      </c>
      <c r="DE341" s="82"/>
      <c r="DF341" s="81">
        <f>SUM(DF342:DF348)</f>
        <v>0</v>
      </c>
      <c r="DG341" s="81">
        <f>SUM(DG342:DG348)</f>
        <v>0</v>
      </c>
      <c r="DH341" s="82"/>
      <c r="DI341" s="81">
        <f>SUM(DI342:DI348)</f>
        <v>0</v>
      </c>
      <c r="DJ341" s="81">
        <f>SUM(DJ342:DJ348)</f>
        <v>0</v>
      </c>
      <c r="DK341" s="82"/>
      <c r="DL341" s="81">
        <f>SUM(DL342:DL348)</f>
        <v>0</v>
      </c>
      <c r="DM341" s="81">
        <f>SUM(DM342:DM348)</f>
        <v>0</v>
      </c>
      <c r="DN341" s="82"/>
      <c r="DO341" s="81">
        <f>SUM(DO342:DO348)</f>
        <v>0</v>
      </c>
      <c r="DP341" s="81">
        <f>SUM(DP342:DP348)</f>
        <v>0</v>
      </c>
      <c r="DQ341" s="82"/>
      <c r="DR341" s="81">
        <f>SUM(DR342:DR348)</f>
        <v>0</v>
      </c>
      <c r="DS341" s="81">
        <f>SUM(DS342:DS348)</f>
        <v>0</v>
      </c>
      <c r="DT341" s="82"/>
      <c r="DU341" s="81">
        <f>SUM(DU342:DU348)</f>
        <v>0</v>
      </c>
      <c r="DV341" s="81">
        <f>SUM(DV342:DV348)</f>
        <v>0</v>
      </c>
      <c r="DW341" s="82"/>
      <c r="DX341" s="81">
        <f>SUM(DX342:DX348)</f>
        <v>0</v>
      </c>
      <c r="DY341" s="81">
        <f>SUM(DY342:DY348)</f>
        <v>0</v>
      </c>
      <c r="DZ341" s="82"/>
    </row>
    <row r="342" spans="1:130" s="12" customFormat="1" ht="31.5" x14ac:dyDescent="0.25">
      <c r="A342" s="60" t="s">
        <v>386</v>
      </c>
      <c r="B342" s="14">
        <f t="shared" si="401"/>
        <v>11348.1</v>
      </c>
      <c r="C342" s="14">
        <f t="shared" si="402"/>
        <v>4710.7652200000002</v>
      </c>
      <c r="D342" s="15">
        <f t="shared" si="82"/>
        <v>41.511488442999266</v>
      </c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4"/>
      <c r="W342" s="15"/>
      <c r="X342" s="15"/>
      <c r="Y342" s="14"/>
      <c r="Z342" s="15">
        <v>801.1</v>
      </c>
      <c r="AA342" s="15">
        <v>486.76522</v>
      </c>
      <c r="AB342" s="14">
        <f t="shared" si="104"/>
        <v>60.762104606166524</v>
      </c>
      <c r="AC342" s="15"/>
      <c r="AD342" s="15"/>
      <c r="AE342" s="14"/>
      <c r="AF342" s="15"/>
      <c r="AG342" s="15"/>
      <c r="AH342" s="14"/>
      <c r="AI342" s="50">
        <v>571</v>
      </c>
      <c r="AJ342" s="50">
        <v>571</v>
      </c>
      <c r="AK342" s="15">
        <f t="shared" si="389"/>
        <v>100</v>
      </c>
      <c r="AL342" s="50">
        <v>3103</v>
      </c>
      <c r="AM342" s="50">
        <v>3103</v>
      </c>
      <c r="AN342" s="14">
        <f t="shared" si="396"/>
        <v>100</v>
      </c>
      <c r="AO342" s="15">
        <v>1200</v>
      </c>
      <c r="AP342" s="15"/>
      <c r="AQ342" s="14"/>
      <c r="AR342" s="15"/>
      <c r="AS342" s="15"/>
      <c r="AT342" s="14"/>
      <c r="AU342" s="15"/>
      <c r="AV342" s="15"/>
      <c r="AW342" s="14"/>
      <c r="AX342" s="15"/>
      <c r="AY342" s="15"/>
      <c r="AZ342" s="14"/>
      <c r="BA342" s="15"/>
      <c r="BB342" s="15"/>
      <c r="BC342" s="14"/>
      <c r="BD342" s="15"/>
      <c r="BE342" s="15"/>
      <c r="BF342" s="14"/>
      <c r="BG342" s="15">
        <v>123</v>
      </c>
      <c r="BH342" s="15"/>
      <c r="BI342" s="14">
        <f t="shared" si="408"/>
        <v>0</v>
      </c>
      <c r="BJ342" s="15"/>
      <c r="BK342" s="15"/>
      <c r="BL342" s="14"/>
      <c r="BM342" s="15"/>
      <c r="BN342" s="15"/>
      <c r="BO342" s="14"/>
      <c r="BP342" s="15"/>
      <c r="BQ342" s="15"/>
      <c r="BR342" s="14"/>
      <c r="BS342" s="15"/>
      <c r="BT342" s="15"/>
      <c r="BU342" s="14"/>
      <c r="BV342" s="15"/>
      <c r="BW342" s="15"/>
      <c r="BX342" s="14"/>
      <c r="BY342" s="15"/>
      <c r="BZ342" s="15"/>
      <c r="CA342" s="14"/>
      <c r="CB342" s="15"/>
      <c r="CC342" s="15"/>
      <c r="CD342" s="14"/>
      <c r="CE342" s="14">
        <v>550</v>
      </c>
      <c r="CF342" s="14">
        <v>550</v>
      </c>
      <c r="CG342" s="14">
        <f t="shared" si="403"/>
        <v>100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>
        <v>5000</v>
      </c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</row>
    <row r="343" spans="1:130" s="12" customFormat="1" ht="15.75" x14ac:dyDescent="0.25">
      <c r="A343" s="60" t="s">
        <v>671</v>
      </c>
      <c r="B343" s="14">
        <f t="shared" si="401"/>
        <v>66.900000000000006</v>
      </c>
      <c r="C343" s="14">
        <f t="shared" si="402"/>
        <v>0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4"/>
      <c r="W343" s="15"/>
      <c r="X343" s="15"/>
      <c r="Y343" s="14"/>
      <c r="Z343" s="15"/>
      <c r="AA343" s="15"/>
      <c r="AB343" s="14"/>
      <c r="AC343" s="15"/>
      <c r="AD343" s="15"/>
      <c r="AE343" s="14"/>
      <c r="AF343" s="15"/>
      <c r="AG343" s="15"/>
      <c r="AH343" s="14"/>
      <c r="AI343" s="15"/>
      <c r="AJ343" s="15"/>
      <c r="AK343" s="14"/>
      <c r="AL343" s="14"/>
      <c r="AM343" s="14"/>
      <c r="AN343" s="14"/>
      <c r="AO343" s="15"/>
      <c r="AP343" s="15"/>
      <c r="AQ343" s="14"/>
      <c r="AR343" s="15"/>
      <c r="AS343" s="15"/>
      <c r="AT343" s="14"/>
      <c r="AU343" s="15"/>
      <c r="AV343" s="15"/>
      <c r="AW343" s="14"/>
      <c r="AX343" s="15"/>
      <c r="AY343" s="15"/>
      <c r="AZ343" s="14"/>
      <c r="BA343" s="15"/>
      <c r="BB343" s="15"/>
      <c r="BC343" s="14"/>
      <c r="BD343" s="15"/>
      <c r="BE343" s="15"/>
      <c r="BF343" s="14"/>
      <c r="BG343" s="15">
        <v>66.900000000000006</v>
      </c>
      <c r="BH343" s="15"/>
      <c r="BI343" s="14"/>
      <c r="BJ343" s="15"/>
      <c r="BK343" s="15"/>
      <c r="BL343" s="14"/>
      <c r="BM343" s="15"/>
      <c r="BN343" s="15"/>
      <c r="BO343" s="14"/>
      <c r="BP343" s="15"/>
      <c r="BQ343" s="15"/>
      <c r="BR343" s="14"/>
      <c r="BS343" s="15"/>
      <c r="BT343" s="15"/>
      <c r="BU343" s="14"/>
      <c r="BV343" s="15"/>
      <c r="BW343" s="15"/>
      <c r="BX343" s="14"/>
      <c r="BY343" s="15"/>
      <c r="BZ343" s="15"/>
      <c r="CA343" s="14"/>
      <c r="CB343" s="15"/>
      <c r="CC343" s="15"/>
      <c r="CD343" s="14"/>
      <c r="CE343" s="15"/>
      <c r="CF343" s="15"/>
      <c r="CG343" s="14"/>
      <c r="CH343" s="15"/>
      <c r="CI343" s="15"/>
      <c r="CJ343" s="14"/>
      <c r="CK343" s="15"/>
      <c r="CL343" s="15"/>
      <c r="CM343" s="14"/>
      <c r="CN343" s="15"/>
      <c r="CO343" s="15"/>
      <c r="CP343" s="14"/>
      <c r="CQ343" s="15"/>
      <c r="CR343" s="15"/>
      <c r="CS343" s="14"/>
      <c r="CT343" s="15"/>
      <c r="CU343" s="15"/>
      <c r="CV343" s="14"/>
      <c r="CW343" s="15"/>
      <c r="CX343" s="15"/>
      <c r="CY343" s="14"/>
      <c r="CZ343" s="15"/>
      <c r="DA343" s="15"/>
      <c r="DB343" s="14"/>
      <c r="DC343" s="15"/>
      <c r="DD343" s="15"/>
      <c r="DE343" s="14"/>
      <c r="DF343" s="15"/>
      <c r="DG343" s="15"/>
      <c r="DH343" s="14"/>
      <c r="DI343" s="15"/>
      <c r="DJ343" s="15"/>
      <c r="DK343" s="14"/>
      <c r="DL343" s="15"/>
      <c r="DM343" s="15"/>
      <c r="DN343" s="14"/>
      <c r="DO343" s="15"/>
      <c r="DP343" s="15"/>
      <c r="DQ343" s="14"/>
      <c r="DR343" s="15"/>
      <c r="DS343" s="15"/>
      <c r="DT343" s="14"/>
      <c r="DU343" s="15"/>
      <c r="DV343" s="15"/>
      <c r="DW343" s="14"/>
      <c r="DX343" s="15"/>
      <c r="DY343" s="15"/>
      <c r="DZ343" s="14"/>
    </row>
    <row r="344" spans="1:130" s="12" customFormat="1" ht="15.75" x14ac:dyDescent="0.25">
      <c r="A344" s="60" t="s">
        <v>332</v>
      </c>
      <c r="B344" s="14">
        <f t="shared" si="401"/>
        <v>66.900000000000006</v>
      </c>
      <c r="C344" s="14">
        <f t="shared" si="402"/>
        <v>0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4"/>
      <c r="W344" s="15"/>
      <c r="X344" s="15"/>
      <c r="Y344" s="14"/>
      <c r="Z344" s="15"/>
      <c r="AA344" s="15"/>
      <c r="AB344" s="14"/>
      <c r="AC344" s="15"/>
      <c r="AD344" s="15"/>
      <c r="AE344" s="14"/>
      <c r="AF344" s="15"/>
      <c r="AG344" s="15"/>
      <c r="AH344" s="14"/>
      <c r="AI344" s="15"/>
      <c r="AJ344" s="15"/>
      <c r="AK344" s="14"/>
      <c r="AL344" s="14"/>
      <c r="AM344" s="14"/>
      <c r="AN344" s="14"/>
      <c r="AO344" s="15"/>
      <c r="AP344" s="15"/>
      <c r="AQ344" s="14"/>
      <c r="AR344" s="15"/>
      <c r="AS344" s="15"/>
      <c r="AT344" s="14"/>
      <c r="AU344" s="15"/>
      <c r="AV344" s="15"/>
      <c r="AW344" s="14"/>
      <c r="AX344" s="15"/>
      <c r="AY344" s="15"/>
      <c r="AZ344" s="14"/>
      <c r="BA344" s="15"/>
      <c r="BB344" s="15"/>
      <c r="BC344" s="14"/>
      <c r="BD344" s="15"/>
      <c r="BE344" s="15"/>
      <c r="BF344" s="14"/>
      <c r="BG344" s="15">
        <v>66.900000000000006</v>
      </c>
      <c r="BH344" s="15"/>
      <c r="BI344" s="14"/>
      <c r="BJ344" s="15"/>
      <c r="BK344" s="15"/>
      <c r="BL344" s="14"/>
      <c r="BM344" s="15"/>
      <c r="BN344" s="15"/>
      <c r="BO344" s="14"/>
      <c r="BP344" s="15"/>
      <c r="BQ344" s="15"/>
      <c r="BR344" s="14"/>
      <c r="BS344" s="15"/>
      <c r="BT344" s="15"/>
      <c r="BU344" s="14"/>
      <c r="BV344" s="15"/>
      <c r="BW344" s="15"/>
      <c r="BX344" s="14"/>
      <c r="BY344" s="15"/>
      <c r="BZ344" s="15"/>
      <c r="CA344" s="14"/>
      <c r="CB344" s="15"/>
      <c r="CC344" s="15"/>
      <c r="CD344" s="14"/>
      <c r="CE344" s="15"/>
      <c r="CF344" s="15"/>
      <c r="CG344" s="14"/>
      <c r="CH344" s="15"/>
      <c r="CI344" s="15"/>
      <c r="CJ344" s="14"/>
      <c r="CK344" s="15"/>
      <c r="CL344" s="15"/>
      <c r="CM344" s="14"/>
      <c r="CN344" s="15"/>
      <c r="CO344" s="15"/>
      <c r="CP344" s="14"/>
      <c r="CQ344" s="15"/>
      <c r="CR344" s="15"/>
      <c r="CS344" s="14"/>
      <c r="CT344" s="15"/>
      <c r="CU344" s="15"/>
      <c r="CV344" s="14"/>
      <c r="CW344" s="15"/>
      <c r="CX344" s="15"/>
      <c r="CY344" s="14"/>
      <c r="CZ344" s="15"/>
      <c r="DA344" s="15"/>
      <c r="DB344" s="14"/>
      <c r="DC344" s="15"/>
      <c r="DD344" s="15"/>
      <c r="DE344" s="14"/>
      <c r="DF344" s="15"/>
      <c r="DG344" s="15"/>
      <c r="DH344" s="14"/>
      <c r="DI344" s="15"/>
      <c r="DJ344" s="15"/>
      <c r="DK344" s="14"/>
      <c r="DL344" s="15"/>
      <c r="DM344" s="15"/>
      <c r="DN344" s="14"/>
      <c r="DO344" s="15"/>
      <c r="DP344" s="15"/>
      <c r="DQ344" s="14"/>
      <c r="DR344" s="15"/>
      <c r="DS344" s="15"/>
      <c r="DT344" s="14"/>
      <c r="DU344" s="15"/>
      <c r="DV344" s="15"/>
      <c r="DW344" s="14"/>
      <c r="DX344" s="15"/>
      <c r="DY344" s="15"/>
      <c r="DZ344" s="14"/>
    </row>
    <row r="345" spans="1:130" s="12" customFormat="1" ht="15.75" x14ac:dyDescent="0.25">
      <c r="A345" s="60" t="s">
        <v>674</v>
      </c>
      <c r="B345" s="14">
        <f t="shared" si="401"/>
        <v>71.5</v>
      </c>
      <c r="C345" s="14">
        <f t="shared" si="402"/>
        <v>0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4"/>
      <c r="W345" s="15"/>
      <c r="X345" s="15"/>
      <c r="Y345" s="14"/>
      <c r="Z345" s="15"/>
      <c r="AA345" s="15"/>
      <c r="AB345" s="14"/>
      <c r="AC345" s="15"/>
      <c r="AD345" s="15"/>
      <c r="AE345" s="14"/>
      <c r="AF345" s="15"/>
      <c r="AG345" s="15"/>
      <c r="AH345" s="14"/>
      <c r="AI345" s="15"/>
      <c r="AJ345" s="15"/>
      <c r="AK345" s="14"/>
      <c r="AL345" s="14"/>
      <c r="AM345" s="14"/>
      <c r="AN345" s="14"/>
      <c r="AO345" s="15"/>
      <c r="AP345" s="15"/>
      <c r="AQ345" s="14"/>
      <c r="AR345" s="15"/>
      <c r="AS345" s="15"/>
      <c r="AT345" s="14"/>
      <c r="AU345" s="15"/>
      <c r="AV345" s="15"/>
      <c r="AW345" s="14"/>
      <c r="AX345" s="15"/>
      <c r="AY345" s="15"/>
      <c r="AZ345" s="14"/>
      <c r="BA345" s="15"/>
      <c r="BB345" s="15"/>
      <c r="BC345" s="14"/>
      <c r="BD345" s="15"/>
      <c r="BE345" s="15"/>
      <c r="BF345" s="14"/>
      <c r="BG345" s="15">
        <v>71.5</v>
      </c>
      <c r="BH345" s="15"/>
      <c r="BI345" s="14"/>
      <c r="BJ345" s="15"/>
      <c r="BK345" s="15"/>
      <c r="BL345" s="14"/>
      <c r="BM345" s="15"/>
      <c r="BN345" s="15"/>
      <c r="BO345" s="14"/>
      <c r="BP345" s="15"/>
      <c r="BQ345" s="15"/>
      <c r="BR345" s="14"/>
      <c r="BS345" s="15"/>
      <c r="BT345" s="15"/>
      <c r="BU345" s="14"/>
      <c r="BV345" s="15"/>
      <c r="BW345" s="15"/>
      <c r="BX345" s="14"/>
      <c r="BY345" s="15"/>
      <c r="BZ345" s="15"/>
      <c r="CA345" s="14"/>
      <c r="CB345" s="15"/>
      <c r="CC345" s="15"/>
      <c r="CD345" s="14"/>
      <c r="CE345" s="15"/>
      <c r="CF345" s="15"/>
      <c r="CG345" s="14"/>
      <c r="CH345" s="15"/>
      <c r="CI345" s="15"/>
      <c r="CJ345" s="14"/>
      <c r="CK345" s="15"/>
      <c r="CL345" s="15"/>
      <c r="CM345" s="14"/>
      <c r="CN345" s="15"/>
      <c r="CO345" s="15"/>
      <c r="CP345" s="14"/>
      <c r="CQ345" s="15"/>
      <c r="CR345" s="15"/>
      <c r="CS345" s="14"/>
      <c r="CT345" s="15"/>
      <c r="CU345" s="15"/>
      <c r="CV345" s="14"/>
      <c r="CW345" s="15"/>
      <c r="CX345" s="15"/>
      <c r="CY345" s="14"/>
      <c r="CZ345" s="15"/>
      <c r="DA345" s="15"/>
      <c r="DB345" s="14"/>
      <c r="DC345" s="15"/>
      <c r="DD345" s="15"/>
      <c r="DE345" s="14"/>
      <c r="DF345" s="15"/>
      <c r="DG345" s="15"/>
      <c r="DH345" s="14"/>
      <c r="DI345" s="15"/>
      <c r="DJ345" s="15"/>
      <c r="DK345" s="14"/>
      <c r="DL345" s="15"/>
      <c r="DM345" s="15"/>
      <c r="DN345" s="14"/>
      <c r="DO345" s="15"/>
      <c r="DP345" s="15"/>
      <c r="DQ345" s="14"/>
      <c r="DR345" s="15"/>
      <c r="DS345" s="15"/>
      <c r="DT345" s="14"/>
      <c r="DU345" s="15"/>
      <c r="DV345" s="15"/>
      <c r="DW345" s="14"/>
      <c r="DX345" s="15"/>
      <c r="DY345" s="15"/>
      <c r="DZ345" s="14"/>
    </row>
    <row r="346" spans="1:130" s="12" customFormat="1" ht="15.75" x14ac:dyDescent="0.25">
      <c r="A346" s="60" t="s">
        <v>672</v>
      </c>
      <c r="B346" s="14">
        <f t="shared" si="401"/>
        <v>5109.1000000000004</v>
      </c>
      <c r="C346" s="14">
        <f t="shared" si="402"/>
        <v>0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4"/>
      <c r="W346" s="15"/>
      <c r="X346" s="15"/>
      <c r="Y346" s="14"/>
      <c r="Z346" s="15"/>
      <c r="AA346" s="15"/>
      <c r="AB346" s="14"/>
      <c r="AC346" s="15"/>
      <c r="AD346" s="15"/>
      <c r="AE346" s="14"/>
      <c r="AF346" s="15"/>
      <c r="AG346" s="15"/>
      <c r="AH346" s="14"/>
      <c r="AI346" s="15"/>
      <c r="AJ346" s="15"/>
      <c r="AK346" s="14"/>
      <c r="AL346" s="14"/>
      <c r="AM346" s="14"/>
      <c r="AN346" s="14"/>
      <c r="AO346" s="15"/>
      <c r="AP346" s="15"/>
      <c r="AQ346" s="14"/>
      <c r="AR346" s="15"/>
      <c r="AS346" s="15"/>
      <c r="AT346" s="14"/>
      <c r="AU346" s="15"/>
      <c r="AV346" s="15"/>
      <c r="AW346" s="14"/>
      <c r="AX346" s="15"/>
      <c r="AY346" s="15"/>
      <c r="AZ346" s="14"/>
      <c r="BA346" s="15"/>
      <c r="BB346" s="15"/>
      <c r="BC346" s="14"/>
      <c r="BD346" s="15"/>
      <c r="BE346" s="15"/>
      <c r="BF346" s="14"/>
      <c r="BG346" s="15">
        <v>109.1</v>
      </c>
      <c r="BH346" s="15"/>
      <c r="BI346" s="14"/>
      <c r="BJ346" s="15"/>
      <c r="BK346" s="15"/>
      <c r="BL346" s="14"/>
      <c r="BM346" s="15"/>
      <c r="BN346" s="15"/>
      <c r="BO346" s="14"/>
      <c r="BP346" s="15"/>
      <c r="BQ346" s="15"/>
      <c r="BR346" s="14"/>
      <c r="BS346" s="15"/>
      <c r="BT346" s="15"/>
      <c r="BU346" s="14"/>
      <c r="BV346" s="15"/>
      <c r="BW346" s="15"/>
      <c r="BX346" s="14"/>
      <c r="BY346" s="15"/>
      <c r="BZ346" s="15"/>
      <c r="CA346" s="14"/>
      <c r="CB346" s="15"/>
      <c r="CC346" s="15"/>
      <c r="CD346" s="14"/>
      <c r="CE346" s="15"/>
      <c r="CF346" s="15"/>
      <c r="CG346" s="14"/>
      <c r="CH346" s="15"/>
      <c r="CI346" s="15"/>
      <c r="CJ346" s="14"/>
      <c r="CK346" s="15"/>
      <c r="CL346" s="15"/>
      <c r="CM346" s="14"/>
      <c r="CN346" s="15"/>
      <c r="CO346" s="15"/>
      <c r="CP346" s="14"/>
      <c r="CQ346" s="15"/>
      <c r="CR346" s="15"/>
      <c r="CS346" s="14"/>
      <c r="CT346" s="15"/>
      <c r="CU346" s="15"/>
      <c r="CV346" s="14"/>
      <c r="CW346" s="15"/>
      <c r="CX346" s="15"/>
      <c r="CY346" s="14"/>
      <c r="CZ346" s="15">
        <v>5000</v>
      </c>
      <c r="DA346" s="15"/>
      <c r="DB346" s="14"/>
      <c r="DC346" s="15"/>
      <c r="DD346" s="15"/>
      <c r="DE346" s="14"/>
      <c r="DF346" s="15"/>
      <c r="DG346" s="15"/>
      <c r="DH346" s="14"/>
      <c r="DI346" s="15"/>
      <c r="DJ346" s="15"/>
      <c r="DK346" s="14"/>
      <c r="DL346" s="15"/>
      <c r="DM346" s="15"/>
      <c r="DN346" s="14"/>
      <c r="DO346" s="15"/>
      <c r="DP346" s="15"/>
      <c r="DQ346" s="14"/>
      <c r="DR346" s="15"/>
      <c r="DS346" s="15"/>
      <c r="DT346" s="14"/>
      <c r="DU346" s="15"/>
      <c r="DV346" s="15"/>
      <c r="DW346" s="14"/>
      <c r="DX346" s="15"/>
      <c r="DY346" s="15"/>
      <c r="DZ346" s="14"/>
    </row>
    <row r="347" spans="1:130" s="12" customFormat="1" ht="15.75" x14ac:dyDescent="0.25">
      <c r="A347" s="60" t="s">
        <v>466</v>
      </c>
      <c r="B347" s="14">
        <f t="shared" si="401"/>
        <v>10000</v>
      </c>
      <c r="C347" s="14">
        <f t="shared" si="402"/>
        <v>0</v>
      </c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  <c r="AB347" s="183"/>
      <c r="AC347" s="183"/>
      <c r="AD347" s="183"/>
      <c r="AE347" s="183"/>
      <c r="AF347" s="183"/>
      <c r="AG347" s="183"/>
      <c r="AH347" s="183"/>
      <c r="AI347" s="183"/>
      <c r="AJ347" s="183"/>
      <c r="AK347" s="183"/>
      <c r="AL347" s="183"/>
      <c r="AM347" s="183"/>
      <c r="AN347" s="183"/>
      <c r="AO347" s="183"/>
      <c r="AP347" s="183"/>
      <c r="AQ347" s="183"/>
      <c r="AR347" s="183"/>
      <c r="AS347" s="183"/>
      <c r="AT347" s="183"/>
      <c r="AU347" s="183"/>
      <c r="AV347" s="183"/>
      <c r="AW347" s="183"/>
      <c r="AX347" s="183"/>
      <c r="AY347" s="183"/>
      <c r="AZ347" s="183"/>
      <c r="BA347" s="183"/>
      <c r="BB347" s="183"/>
      <c r="BC347" s="183"/>
      <c r="BD347" s="183"/>
      <c r="BE347" s="183"/>
      <c r="BF347" s="183"/>
      <c r="BG347" s="15"/>
      <c r="BH347" s="183"/>
      <c r="BI347" s="183"/>
      <c r="BJ347" s="15"/>
      <c r="BK347" s="183"/>
      <c r="BL347" s="183"/>
      <c r="BM347" s="183"/>
      <c r="BN347" s="183"/>
      <c r="BO347" s="183"/>
      <c r="BP347" s="15"/>
      <c r="BQ347" s="183"/>
      <c r="BR347" s="183"/>
      <c r="BS347" s="15"/>
      <c r="BT347" s="183"/>
      <c r="BU347" s="183"/>
      <c r="BV347" s="15"/>
      <c r="BW347" s="183"/>
      <c r="BX347" s="183"/>
      <c r="BY347" s="15"/>
      <c r="BZ347" s="183"/>
      <c r="CA347" s="183"/>
      <c r="CB347" s="15"/>
      <c r="CC347" s="183"/>
      <c r="CD347" s="183"/>
      <c r="CE347" s="15"/>
      <c r="CF347" s="183"/>
      <c r="CG347" s="14"/>
      <c r="CH347" s="15"/>
      <c r="CI347" s="183"/>
      <c r="CJ347" s="14"/>
      <c r="CK347" s="15"/>
      <c r="CL347" s="183"/>
      <c r="CM347" s="14"/>
      <c r="CN347" s="15"/>
      <c r="CO347" s="183"/>
      <c r="CP347" s="14"/>
      <c r="CQ347" s="15"/>
      <c r="CR347" s="183"/>
      <c r="CS347" s="14"/>
      <c r="CT347" s="15"/>
      <c r="CU347" s="183"/>
      <c r="CV347" s="14"/>
      <c r="CW347" s="15"/>
      <c r="CX347" s="183"/>
      <c r="CY347" s="14"/>
      <c r="CZ347" s="15">
        <v>10000</v>
      </c>
      <c r="DA347" s="183"/>
      <c r="DB347" s="14"/>
      <c r="DC347" s="15"/>
      <c r="DD347" s="183"/>
      <c r="DE347" s="14"/>
      <c r="DF347" s="15"/>
      <c r="DG347" s="183"/>
      <c r="DH347" s="14"/>
      <c r="DI347" s="15"/>
      <c r="DJ347" s="183"/>
      <c r="DK347" s="14"/>
      <c r="DL347" s="15"/>
      <c r="DM347" s="183"/>
      <c r="DN347" s="14"/>
      <c r="DO347" s="15"/>
      <c r="DP347" s="183"/>
      <c r="DQ347" s="14"/>
      <c r="DR347" s="15"/>
      <c r="DS347" s="183"/>
      <c r="DT347" s="14"/>
      <c r="DU347" s="15"/>
      <c r="DV347" s="183"/>
      <c r="DW347" s="14"/>
      <c r="DX347" s="15"/>
      <c r="DY347" s="183"/>
      <c r="DZ347" s="14"/>
    </row>
    <row r="348" spans="1:130" s="12" customFormat="1" ht="15.75" x14ac:dyDescent="0.25">
      <c r="A348" s="60" t="s">
        <v>673</v>
      </c>
      <c r="B348" s="14">
        <f t="shared" si="401"/>
        <v>114</v>
      </c>
      <c r="C348" s="14">
        <f t="shared" si="402"/>
        <v>0</v>
      </c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  <c r="AB348" s="183"/>
      <c r="AC348" s="183"/>
      <c r="AD348" s="183"/>
      <c r="AE348" s="183"/>
      <c r="AF348" s="183"/>
      <c r="AG348" s="183"/>
      <c r="AH348" s="183"/>
      <c r="AI348" s="183"/>
      <c r="AJ348" s="183"/>
      <c r="AK348" s="183"/>
      <c r="AL348" s="183"/>
      <c r="AM348" s="183"/>
      <c r="AN348" s="183"/>
      <c r="AO348" s="183"/>
      <c r="AP348" s="183"/>
      <c r="AQ348" s="183"/>
      <c r="AR348" s="183"/>
      <c r="AS348" s="183"/>
      <c r="AT348" s="183"/>
      <c r="AU348" s="183"/>
      <c r="AV348" s="183"/>
      <c r="AW348" s="183"/>
      <c r="AX348" s="183"/>
      <c r="AY348" s="183"/>
      <c r="AZ348" s="183"/>
      <c r="BA348" s="183"/>
      <c r="BB348" s="183"/>
      <c r="BC348" s="183"/>
      <c r="BD348" s="183"/>
      <c r="BE348" s="183"/>
      <c r="BF348" s="183"/>
      <c r="BG348" s="15">
        <v>114</v>
      </c>
      <c r="BH348" s="183"/>
      <c r="BI348" s="183"/>
      <c r="BJ348" s="15"/>
      <c r="BK348" s="183"/>
      <c r="BL348" s="183"/>
      <c r="BM348" s="183"/>
      <c r="BN348" s="183"/>
      <c r="BO348" s="183"/>
      <c r="BP348" s="15"/>
      <c r="BQ348" s="183"/>
      <c r="BR348" s="183"/>
      <c r="BS348" s="15"/>
      <c r="BT348" s="183"/>
      <c r="BU348" s="183"/>
      <c r="BV348" s="15"/>
      <c r="BW348" s="183"/>
      <c r="BX348" s="183"/>
      <c r="BY348" s="15"/>
      <c r="BZ348" s="183"/>
      <c r="CA348" s="183"/>
      <c r="CB348" s="15"/>
      <c r="CC348" s="183"/>
      <c r="CD348" s="183"/>
      <c r="CE348" s="15"/>
      <c r="CF348" s="183"/>
      <c r="CG348" s="14"/>
      <c r="CH348" s="15"/>
      <c r="CI348" s="183"/>
      <c r="CJ348" s="14"/>
      <c r="CK348" s="15"/>
      <c r="CL348" s="183"/>
      <c r="CM348" s="14"/>
      <c r="CN348" s="15"/>
      <c r="CO348" s="183"/>
      <c r="CP348" s="14"/>
      <c r="CQ348" s="15"/>
      <c r="CR348" s="183"/>
      <c r="CS348" s="14"/>
      <c r="CT348" s="15"/>
      <c r="CU348" s="183"/>
      <c r="CV348" s="14"/>
      <c r="CW348" s="15"/>
      <c r="CX348" s="183"/>
      <c r="CY348" s="14"/>
      <c r="CZ348" s="15"/>
      <c r="DA348" s="183"/>
      <c r="DB348" s="14"/>
      <c r="DC348" s="15"/>
      <c r="DD348" s="183"/>
      <c r="DE348" s="14"/>
      <c r="DF348" s="15"/>
      <c r="DG348" s="183"/>
      <c r="DH348" s="14"/>
      <c r="DI348" s="15"/>
      <c r="DJ348" s="183"/>
      <c r="DK348" s="14"/>
      <c r="DL348" s="15"/>
      <c r="DM348" s="183"/>
      <c r="DN348" s="14"/>
      <c r="DO348" s="15"/>
      <c r="DP348" s="183"/>
      <c r="DQ348" s="14"/>
      <c r="DR348" s="15"/>
      <c r="DS348" s="183"/>
      <c r="DT348" s="14"/>
      <c r="DU348" s="15"/>
      <c r="DV348" s="183"/>
      <c r="DW348" s="14"/>
      <c r="DX348" s="15"/>
      <c r="DY348" s="183"/>
      <c r="DZ348" s="14"/>
    </row>
    <row r="349" spans="1:130" s="28" customFormat="1" ht="31.5" x14ac:dyDescent="0.25">
      <c r="A349" s="152" t="s">
        <v>446</v>
      </c>
      <c r="B349" s="82">
        <f t="shared" si="401"/>
        <v>6323.4</v>
      </c>
      <c r="C349" s="82">
        <f t="shared" si="402"/>
        <v>3200.8</v>
      </c>
      <c r="D349" s="84">
        <f t="shared" ref="D349" si="410">C349/B349*100</f>
        <v>50.618338235759254</v>
      </c>
      <c r="E349" s="84">
        <f>E350+E352+E353+E354</f>
        <v>0</v>
      </c>
      <c r="F349" s="84">
        <f t="shared" ref="F349:AY349" si="411">F350+F352+F353+F354</f>
        <v>0</v>
      </c>
      <c r="G349" s="84">
        <f t="shared" si="411"/>
        <v>0</v>
      </c>
      <c r="H349" s="84">
        <f t="shared" si="411"/>
        <v>0</v>
      </c>
      <c r="I349" s="84">
        <f t="shared" si="411"/>
        <v>0</v>
      </c>
      <c r="J349" s="84">
        <f t="shared" si="411"/>
        <v>0</v>
      </c>
      <c r="K349" s="84">
        <f t="shared" si="411"/>
        <v>0</v>
      </c>
      <c r="L349" s="84">
        <f t="shared" si="411"/>
        <v>0</v>
      </c>
      <c r="M349" s="84">
        <f t="shared" si="411"/>
        <v>0</v>
      </c>
      <c r="N349" s="84">
        <f t="shared" si="411"/>
        <v>0</v>
      </c>
      <c r="O349" s="84">
        <f t="shared" si="411"/>
        <v>0</v>
      </c>
      <c r="P349" s="84">
        <f t="shared" si="411"/>
        <v>0</v>
      </c>
      <c r="Q349" s="84">
        <f t="shared" si="411"/>
        <v>0</v>
      </c>
      <c r="R349" s="84">
        <f t="shared" si="411"/>
        <v>0</v>
      </c>
      <c r="S349" s="84">
        <f t="shared" si="411"/>
        <v>0</v>
      </c>
      <c r="T349" s="84">
        <f t="shared" si="411"/>
        <v>0</v>
      </c>
      <c r="U349" s="84">
        <f t="shared" si="411"/>
        <v>0</v>
      </c>
      <c r="V349" s="84">
        <f t="shared" si="411"/>
        <v>0</v>
      </c>
      <c r="W349" s="84">
        <f t="shared" si="411"/>
        <v>0</v>
      </c>
      <c r="X349" s="84">
        <f t="shared" si="411"/>
        <v>0</v>
      </c>
      <c r="Y349" s="84">
        <f t="shared" si="411"/>
        <v>0</v>
      </c>
      <c r="Z349" s="84">
        <f t="shared" si="411"/>
        <v>458.8</v>
      </c>
      <c r="AA349" s="84">
        <f t="shared" si="411"/>
        <v>458.8</v>
      </c>
      <c r="AB349" s="82">
        <f t="shared" si="104"/>
        <v>100</v>
      </c>
      <c r="AC349" s="84">
        <f t="shared" si="411"/>
        <v>0</v>
      </c>
      <c r="AD349" s="84">
        <f t="shared" si="411"/>
        <v>0</v>
      </c>
      <c r="AE349" s="82"/>
      <c r="AF349" s="84">
        <f t="shared" si="411"/>
        <v>0</v>
      </c>
      <c r="AG349" s="84">
        <f t="shared" si="411"/>
        <v>0</v>
      </c>
      <c r="AH349" s="84">
        <f t="shared" si="411"/>
        <v>0</v>
      </c>
      <c r="AI349" s="84">
        <f>SUM(AI350:AI354)</f>
        <v>227</v>
      </c>
      <c r="AJ349" s="84">
        <f t="shared" ref="AJ349:AM349" si="412">SUM(AJ350:AJ354)</f>
        <v>227</v>
      </c>
      <c r="AK349" s="84">
        <f>AJ349/AI349*100</f>
        <v>100</v>
      </c>
      <c r="AL349" s="84">
        <f t="shared" si="412"/>
        <v>954</v>
      </c>
      <c r="AM349" s="84">
        <f t="shared" si="412"/>
        <v>954</v>
      </c>
      <c r="AN349" s="84">
        <f>AM349/AL349*100</f>
        <v>100</v>
      </c>
      <c r="AO349" s="84">
        <f t="shared" si="411"/>
        <v>1200</v>
      </c>
      <c r="AP349" s="84">
        <f t="shared" si="411"/>
        <v>0</v>
      </c>
      <c r="AQ349" s="84">
        <f t="shared" si="411"/>
        <v>0</v>
      </c>
      <c r="AR349" s="84">
        <f t="shared" si="411"/>
        <v>0</v>
      </c>
      <c r="AS349" s="84">
        <f t="shared" si="411"/>
        <v>0</v>
      </c>
      <c r="AT349" s="84">
        <f t="shared" si="411"/>
        <v>0</v>
      </c>
      <c r="AU349" s="84">
        <f t="shared" si="411"/>
        <v>0</v>
      </c>
      <c r="AV349" s="84">
        <f t="shared" si="411"/>
        <v>0</v>
      </c>
      <c r="AW349" s="84">
        <f t="shared" si="411"/>
        <v>0</v>
      </c>
      <c r="AX349" s="84">
        <f t="shared" si="411"/>
        <v>0</v>
      </c>
      <c r="AY349" s="84">
        <f t="shared" si="411"/>
        <v>0</v>
      </c>
      <c r="AZ349" s="84">
        <f t="shared" ref="AZ349:BF349" si="413">AZ350+AZ352+AZ353+AZ354</f>
        <v>0</v>
      </c>
      <c r="BA349" s="84">
        <f t="shared" si="413"/>
        <v>0</v>
      </c>
      <c r="BB349" s="84">
        <f t="shared" si="413"/>
        <v>0</v>
      </c>
      <c r="BC349" s="84">
        <f t="shared" si="413"/>
        <v>0</v>
      </c>
      <c r="BD349" s="84">
        <f t="shared" si="413"/>
        <v>0</v>
      </c>
      <c r="BE349" s="84">
        <f t="shared" si="413"/>
        <v>0</v>
      </c>
      <c r="BF349" s="84">
        <f t="shared" si="413"/>
        <v>0</v>
      </c>
      <c r="BG349" s="84">
        <f>SUM(BG350:BG354)</f>
        <v>1922.6</v>
      </c>
      <c r="BH349" s="84">
        <f>SUM(BH350:BH354)</f>
        <v>0</v>
      </c>
      <c r="BI349" s="82">
        <f t="shared" ref="BI349:BI350" si="414">BH349/BG349*100</f>
        <v>0</v>
      </c>
      <c r="BJ349" s="84"/>
      <c r="BK349" s="84">
        <f>SUM(BK350:BK354)</f>
        <v>0</v>
      </c>
      <c r="BL349" s="82"/>
      <c r="BM349" s="84">
        <f t="shared" ref="BM349:BO349" si="415">BM350+BM352+BM353+BM354</f>
        <v>0</v>
      </c>
      <c r="BN349" s="84">
        <f t="shared" si="415"/>
        <v>0</v>
      </c>
      <c r="BO349" s="84">
        <f t="shared" si="415"/>
        <v>0</v>
      </c>
      <c r="BP349" s="84">
        <f>SUM(BP350:BP354)</f>
        <v>1181</v>
      </c>
      <c r="BQ349" s="84">
        <f>SUM(BQ350:BQ354)</f>
        <v>1181</v>
      </c>
      <c r="BR349" s="82">
        <f t="shared" ref="BR349:BR350" si="416">BQ349/BP349*100</f>
        <v>100</v>
      </c>
      <c r="BS349" s="84">
        <f>SUM(BS350:BS354)</f>
        <v>0</v>
      </c>
      <c r="BT349" s="84">
        <f>SUM(BT350:BT354)</f>
        <v>0</v>
      </c>
      <c r="BU349" s="82"/>
      <c r="BV349" s="84">
        <f>SUM(BV350:BV354)</f>
        <v>0</v>
      </c>
      <c r="BW349" s="84">
        <f>SUM(BW350:BW354)</f>
        <v>0</v>
      </c>
      <c r="BX349" s="82"/>
      <c r="BY349" s="84">
        <f>SUM(BY350:BY354)</f>
        <v>0</v>
      </c>
      <c r="BZ349" s="84">
        <f>SUM(BZ350:BZ354)</f>
        <v>0</v>
      </c>
      <c r="CA349" s="82"/>
      <c r="CB349" s="84">
        <f>SUM(CB350:CB354)</f>
        <v>0</v>
      </c>
      <c r="CC349" s="84">
        <f>SUM(CC350:CC354)</f>
        <v>0</v>
      </c>
      <c r="CD349" s="82"/>
      <c r="CE349" s="84">
        <f>SUM(CE350:CE354)</f>
        <v>380</v>
      </c>
      <c r="CF349" s="84">
        <f>SUM(CF350:CF354)</f>
        <v>380</v>
      </c>
      <c r="CG349" s="82">
        <f t="shared" si="403"/>
        <v>100</v>
      </c>
      <c r="CH349" s="84">
        <f>SUM(CH350:CH354)</f>
        <v>0</v>
      </c>
      <c r="CI349" s="84">
        <f>SUM(CI350:CI354)</f>
        <v>0</v>
      </c>
      <c r="CJ349" s="82"/>
      <c r="CK349" s="84">
        <f>SUM(CK350:CK354)</f>
        <v>0</v>
      </c>
      <c r="CL349" s="84">
        <f>SUM(CL350:CL354)</f>
        <v>0</v>
      </c>
      <c r="CM349" s="82"/>
      <c r="CN349" s="84">
        <f>SUM(CN350:CN354)</f>
        <v>0</v>
      </c>
      <c r="CO349" s="84">
        <f>SUM(CO350:CO354)</f>
        <v>0</v>
      </c>
      <c r="CP349" s="82"/>
      <c r="CQ349" s="84">
        <f>SUM(CQ350:CQ354)</f>
        <v>0</v>
      </c>
      <c r="CR349" s="84">
        <f>SUM(CR350:CR354)</f>
        <v>0</v>
      </c>
      <c r="CS349" s="82"/>
      <c r="CT349" s="84">
        <f>SUM(CT350:CT354)</f>
        <v>0</v>
      </c>
      <c r="CU349" s="84">
        <f>SUM(CU350:CU354)</f>
        <v>0</v>
      </c>
      <c r="CV349" s="82"/>
      <c r="CW349" s="84">
        <f>SUM(CW350:CW354)</f>
        <v>0</v>
      </c>
      <c r="CX349" s="84">
        <f>SUM(CX350:CX354)</f>
        <v>0</v>
      </c>
      <c r="CY349" s="82"/>
      <c r="CZ349" s="84">
        <f>SUM(CZ350:CZ354)</f>
        <v>0</v>
      </c>
      <c r="DA349" s="84">
        <f>SUM(DA350:DA354)</f>
        <v>0</v>
      </c>
      <c r="DB349" s="82"/>
      <c r="DC349" s="84">
        <f>SUM(DC350:DC354)</f>
        <v>0</v>
      </c>
      <c r="DD349" s="84">
        <f>SUM(DD350:DD354)</f>
        <v>0</v>
      </c>
      <c r="DE349" s="82"/>
      <c r="DF349" s="84">
        <f>SUM(DF350:DF354)</f>
        <v>0</v>
      </c>
      <c r="DG349" s="84">
        <f>SUM(DG350:DG354)</f>
        <v>0</v>
      </c>
      <c r="DH349" s="82"/>
      <c r="DI349" s="84">
        <f>SUM(DI350:DI354)</f>
        <v>0</v>
      </c>
      <c r="DJ349" s="84">
        <f>SUM(DJ350:DJ354)</f>
        <v>0</v>
      </c>
      <c r="DK349" s="82"/>
      <c r="DL349" s="84">
        <f>SUM(DL350:DL354)</f>
        <v>0</v>
      </c>
      <c r="DM349" s="84">
        <f>SUM(DM350:DM354)</f>
        <v>0</v>
      </c>
      <c r="DN349" s="82"/>
      <c r="DO349" s="84">
        <f>SUM(DO350:DO354)</f>
        <v>0</v>
      </c>
      <c r="DP349" s="84">
        <f>SUM(DP350:DP354)</f>
        <v>0</v>
      </c>
      <c r="DQ349" s="82"/>
      <c r="DR349" s="84">
        <f>SUM(DR350:DR354)</f>
        <v>0</v>
      </c>
      <c r="DS349" s="84">
        <f>SUM(DS350:DS354)</f>
        <v>0</v>
      </c>
      <c r="DT349" s="82"/>
      <c r="DU349" s="84">
        <f>SUM(DU350:DU354)</f>
        <v>0</v>
      </c>
      <c r="DV349" s="84">
        <f>SUM(DV350:DV354)</f>
        <v>0</v>
      </c>
      <c r="DW349" s="82"/>
      <c r="DX349" s="84">
        <f>SUM(DX350:DX354)</f>
        <v>0</v>
      </c>
      <c r="DY349" s="84">
        <f>SUM(DY350:DY354)</f>
        <v>0</v>
      </c>
      <c r="DZ349" s="82"/>
    </row>
    <row r="350" spans="1:130" s="12" customFormat="1" ht="31.5" x14ac:dyDescent="0.25">
      <c r="A350" s="60" t="s">
        <v>385</v>
      </c>
      <c r="B350" s="14">
        <f t="shared" si="401"/>
        <v>6060.6</v>
      </c>
      <c r="C350" s="14">
        <f t="shared" si="402"/>
        <v>3200.8</v>
      </c>
      <c r="D350" s="15">
        <f t="shared" si="82"/>
        <v>52.813252813252809</v>
      </c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4"/>
      <c r="W350" s="15"/>
      <c r="X350" s="15"/>
      <c r="Y350" s="14"/>
      <c r="Z350" s="15">
        <v>458.8</v>
      </c>
      <c r="AA350" s="15">
        <v>458.8</v>
      </c>
      <c r="AB350" s="14">
        <f t="shared" si="104"/>
        <v>100</v>
      </c>
      <c r="AC350" s="15"/>
      <c r="AD350" s="15"/>
      <c r="AE350" s="14"/>
      <c r="AF350" s="15"/>
      <c r="AG350" s="15"/>
      <c r="AH350" s="14"/>
      <c r="AI350" s="15">
        <v>227</v>
      </c>
      <c r="AJ350" s="15">
        <v>227</v>
      </c>
      <c r="AK350" s="15">
        <f t="shared" ref="AK350:AK367" si="417">AJ350/AI350*100</f>
        <v>100</v>
      </c>
      <c r="AL350" s="14">
        <v>954</v>
      </c>
      <c r="AM350" s="14">
        <v>954</v>
      </c>
      <c r="AN350" s="15">
        <f>AM350/AL350*100</f>
        <v>100</v>
      </c>
      <c r="AO350" s="15">
        <v>1200</v>
      </c>
      <c r="AP350" s="15"/>
      <c r="AQ350" s="14"/>
      <c r="AR350" s="15"/>
      <c r="AS350" s="15"/>
      <c r="AT350" s="14"/>
      <c r="AU350" s="15"/>
      <c r="AV350" s="15"/>
      <c r="AW350" s="14"/>
      <c r="AX350" s="15"/>
      <c r="AY350" s="15"/>
      <c r="AZ350" s="14"/>
      <c r="BA350" s="15"/>
      <c r="BB350" s="15"/>
      <c r="BC350" s="14"/>
      <c r="BD350" s="15"/>
      <c r="BE350" s="15"/>
      <c r="BF350" s="14"/>
      <c r="BG350" s="15">
        <v>1659.8</v>
      </c>
      <c r="BH350" s="15"/>
      <c r="BI350" s="14">
        <f t="shared" si="414"/>
        <v>0</v>
      </c>
      <c r="BJ350" s="15"/>
      <c r="BK350" s="15"/>
      <c r="BL350" s="14"/>
      <c r="BM350" s="15"/>
      <c r="BN350" s="15"/>
      <c r="BO350" s="14"/>
      <c r="BP350" s="15">
        <v>1181</v>
      </c>
      <c r="BQ350" s="15">
        <v>1181</v>
      </c>
      <c r="BR350" s="14">
        <f t="shared" si="416"/>
        <v>100</v>
      </c>
      <c r="BS350" s="15"/>
      <c r="BT350" s="15"/>
      <c r="BU350" s="14"/>
      <c r="BV350" s="15"/>
      <c r="BW350" s="15"/>
      <c r="BX350" s="14"/>
      <c r="BY350" s="15"/>
      <c r="BZ350" s="15"/>
      <c r="CA350" s="14"/>
      <c r="CB350" s="15"/>
      <c r="CC350" s="15"/>
      <c r="CD350" s="14"/>
      <c r="CE350" s="14">
        <v>380</v>
      </c>
      <c r="CF350" s="14">
        <v>380</v>
      </c>
      <c r="CG350" s="14">
        <f t="shared" si="403"/>
        <v>100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</row>
    <row r="351" spans="1:130" s="12" customFormat="1" ht="15.75" x14ac:dyDescent="0.25">
      <c r="A351" s="60" t="s">
        <v>716</v>
      </c>
      <c r="B351" s="14">
        <f t="shared" si="401"/>
        <v>205.8</v>
      </c>
      <c r="C351" s="14">
        <f t="shared" si="402"/>
        <v>0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4"/>
      <c r="W351" s="15"/>
      <c r="X351" s="15"/>
      <c r="Y351" s="14"/>
      <c r="Z351" s="15"/>
      <c r="AA351" s="15"/>
      <c r="AB351" s="14"/>
      <c r="AC351" s="15"/>
      <c r="AD351" s="15"/>
      <c r="AE351" s="14"/>
      <c r="AF351" s="15"/>
      <c r="AG351" s="15"/>
      <c r="AH351" s="14"/>
      <c r="AI351" s="15"/>
      <c r="AJ351" s="15"/>
      <c r="AK351" s="15"/>
      <c r="AL351" s="14"/>
      <c r="AM351" s="14"/>
      <c r="AN351" s="15"/>
      <c r="AO351" s="15"/>
      <c r="AP351" s="15"/>
      <c r="AQ351" s="14"/>
      <c r="AR351" s="15"/>
      <c r="AS351" s="15"/>
      <c r="AT351" s="14"/>
      <c r="AU351" s="15"/>
      <c r="AV351" s="15"/>
      <c r="AW351" s="14"/>
      <c r="AX351" s="15"/>
      <c r="AY351" s="15"/>
      <c r="AZ351" s="14"/>
      <c r="BA351" s="15"/>
      <c r="BB351" s="15"/>
      <c r="BC351" s="14"/>
      <c r="BD351" s="15"/>
      <c r="BE351" s="15"/>
      <c r="BF351" s="14"/>
      <c r="BG351" s="15">
        <v>205.8</v>
      </c>
      <c r="BH351" s="15"/>
      <c r="BI351" s="14"/>
      <c r="BJ351" s="15"/>
      <c r="BK351" s="15"/>
      <c r="BL351" s="14"/>
      <c r="BM351" s="15"/>
      <c r="BN351" s="15"/>
      <c r="BO351" s="14"/>
      <c r="BP351" s="15"/>
      <c r="BQ351" s="15"/>
      <c r="BR351" s="14"/>
      <c r="BS351" s="15"/>
      <c r="BT351" s="15"/>
      <c r="BU351" s="14"/>
      <c r="BV351" s="15"/>
      <c r="BW351" s="15"/>
      <c r="BX351" s="14"/>
      <c r="BY351" s="15"/>
      <c r="BZ351" s="15"/>
      <c r="CA351" s="14"/>
      <c r="CB351" s="15"/>
      <c r="CC351" s="15"/>
      <c r="CD351" s="14"/>
      <c r="CE351" s="15"/>
      <c r="CF351" s="15"/>
      <c r="CG351" s="14"/>
      <c r="CH351" s="15"/>
      <c r="CI351" s="15"/>
      <c r="CJ351" s="14"/>
      <c r="CK351" s="15"/>
      <c r="CL351" s="15"/>
      <c r="CM351" s="14"/>
      <c r="CN351" s="15"/>
      <c r="CO351" s="15"/>
      <c r="CP351" s="14"/>
      <c r="CQ351" s="15"/>
      <c r="CR351" s="15"/>
      <c r="CS351" s="14"/>
      <c r="CT351" s="15"/>
      <c r="CU351" s="15"/>
      <c r="CV351" s="14"/>
      <c r="CW351" s="15"/>
      <c r="CX351" s="15"/>
      <c r="CY351" s="14"/>
      <c r="CZ351" s="15"/>
      <c r="DA351" s="15"/>
      <c r="DB351" s="14"/>
      <c r="DC351" s="15"/>
      <c r="DD351" s="15"/>
      <c r="DE351" s="14"/>
      <c r="DF351" s="15"/>
      <c r="DG351" s="15"/>
      <c r="DH351" s="14"/>
      <c r="DI351" s="15"/>
      <c r="DJ351" s="15"/>
      <c r="DK351" s="14"/>
      <c r="DL351" s="15"/>
      <c r="DM351" s="15"/>
      <c r="DN351" s="14"/>
      <c r="DO351" s="15"/>
      <c r="DP351" s="15"/>
      <c r="DQ351" s="14"/>
      <c r="DR351" s="15"/>
      <c r="DS351" s="15"/>
      <c r="DT351" s="14"/>
      <c r="DU351" s="15"/>
      <c r="DV351" s="15"/>
      <c r="DW351" s="14"/>
      <c r="DX351" s="15"/>
      <c r="DY351" s="15"/>
      <c r="DZ351" s="14"/>
    </row>
    <row r="352" spans="1:130" s="12" customFormat="1" ht="15.75" x14ac:dyDescent="0.25">
      <c r="A352" s="60" t="s">
        <v>442</v>
      </c>
      <c r="B352" s="14">
        <f t="shared" si="401"/>
        <v>57</v>
      </c>
      <c r="C352" s="14">
        <f t="shared" si="402"/>
        <v>0</v>
      </c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5"/>
      <c r="AB352" s="183"/>
      <c r="AC352" s="183"/>
      <c r="AD352" s="183"/>
      <c r="AE352" s="183"/>
      <c r="AF352" s="183"/>
      <c r="AG352" s="183"/>
      <c r="AH352" s="183"/>
      <c r="AI352" s="183"/>
      <c r="AJ352" s="183"/>
      <c r="AK352" s="15"/>
      <c r="AL352" s="183"/>
      <c r="AM352" s="183"/>
      <c r="AN352" s="15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5">
        <v>57</v>
      </c>
      <c r="BH352" s="15"/>
      <c r="BI352" s="183"/>
      <c r="BJ352" s="15"/>
      <c r="BK352" s="15"/>
      <c r="BL352" s="183"/>
      <c r="BM352" s="183"/>
      <c r="BN352" s="183"/>
      <c r="BO352" s="183"/>
      <c r="BP352" s="15"/>
      <c r="BQ352" s="15"/>
      <c r="BR352" s="183"/>
      <c r="BS352" s="15"/>
      <c r="BT352" s="15"/>
      <c r="BU352" s="183"/>
      <c r="BV352" s="15"/>
      <c r="BW352" s="15"/>
      <c r="BX352" s="183"/>
      <c r="BY352" s="15"/>
      <c r="BZ352" s="15"/>
      <c r="CA352" s="183"/>
      <c r="CB352" s="15"/>
      <c r="CC352" s="15"/>
      <c r="CD352" s="183"/>
      <c r="CE352" s="15"/>
      <c r="CF352" s="15"/>
      <c r="CG352" s="14"/>
      <c r="CH352" s="15"/>
      <c r="CI352" s="15"/>
      <c r="CJ352" s="14"/>
      <c r="CK352" s="15"/>
      <c r="CL352" s="15"/>
      <c r="CM352" s="14"/>
      <c r="CN352" s="15"/>
      <c r="CO352" s="15"/>
      <c r="CP352" s="14"/>
      <c r="CQ352" s="15"/>
      <c r="CR352" s="15"/>
      <c r="CS352" s="14"/>
      <c r="CT352" s="15"/>
      <c r="CU352" s="15"/>
      <c r="CV352" s="14"/>
      <c r="CW352" s="15"/>
      <c r="CX352" s="15"/>
      <c r="CY352" s="14"/>
      <c r="CZ352" s="15"/>
      <c r="DA352" s="15"/>
      <c r="DB352" s="14"/>
      <c r="DC352" s="15"/>
      <c r="DD352" s="15"/>
      <c r="DE352" s="14"/>
      <c r="DF352" s="15"/>
      <c r="DG352" s="15"/>
      <c r="DH352" s="14"/>
      <c r="DI352" s="15"/>
      <c r="DJ352" s="15"/>
      <c r="DK352" s="14"/>
      <c r="DL352" s="15"/>
      <c r="DM352" s="15"/>
      <c r="DN352" s="14"/>
      <c r="DO352" s="15"/>
      <c r="DP352" s="15"/>
      <c r="DQ352" s="14"/>
      <c r="DR352" s="15"/>
      <c r="DS352" s="15"/>
      <c r="DT352" s="14"/>
      <c r="DU352" s="15"/>
      <c r="DV352" s="15"/>
      <c r="DW352" s="14"/>
      <c r="DX352" s="15"/>
      <c r="DY352" s="15"/>
      <c r="DZ352" s="14"/>
    </row>
    <row r="353" spans="1:130" s="12" customFormat="1" ht="15.75" x14ac:dyDescent="0.25">
      <c r="A353" s="60" t="s">
        <v>443</v>
      </c>
      <c r="B353" s="14">
        <f t="shared" si="401"/>
        <v>0</v>
      </c>
      <c r="C353" s="14">
        <f t="shared" si="402"/>
        <v>0</v>
      </c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  <c r="AA353" s="15"/>
      <c r="AB353" s="183"/>
      <c r="AC353" s="183"/>
      <c r="AD353" s="183"/>
      <c r="AE353" s="183"/>
      <c r="AF353" s="183"/>
      <c r="AG353" s="183"/>
      <c r="AH353" s="183"/>
      <c r="AI353" s="183"/>
      <c r="AJ353" s="183"/>
      <c r="AK353" s="15"/>
      <c r="AL353" s="183"/>
      <c r="AM353" s="183"/>
      <c r="AN353" s="15"/>
      <c r="AO353" s="183"/>
      <c r="AP353" s="183"/>
      <c r="AQ353" s="183"/>
      <c r="AR353" s="183"/>
      <c r="AS353" s="183"/>
      <c r="AT353" s="183"/>
      <c r="AU353" s="183"/>
      <c r="AV353" s="183"/>
      <c r="AW353" s="183"/>
      <c r="AX353" s="183"/>
      <c r="AY353" s="183"/>
      <c r="AZ353" s="183"/>
      <c r="BA353" s="183"/>
      <c r="BB353" s="183"/>
      <c r="BC353" s="183"/>
      <c r="BD353" s="183"/>
      <c r="BE353" s="183"/>
      <c r="BF353" s="183"/>
      <c r="BG353" s="15"/>
      <c r="BH353" s="15"/>
      <c r="BI353" s="183"/>
      <c r="BJ353" s="15"/>
      <c r="BK353" s="15"/>
      <c r="BL353" s="183"/>
      <c r="BM353" s="183"/>
      <c r="BN353" s="183"/>
      <c r="BO353" s="183"/>
      <c r="BP353" s="15"/>
      <c r="BQ353" s="15"/>
      <c r="BR353" s="183"/>
      <c r="BS353" s="15"/>
      <c r="BT353" s="15"/>
      <c r="BU353" s="183"/>
      <c r="BV353" s="15"/>
      <c r="BW353" s="15"/>
      <c r="BX353" s="183"/>
      <c r="BY353" s="15"/>
      <c r="BZ353" s="15"/>
      <c r="CA353" s="183"/>
      <c r="CB353" s="15"/>
      <c r="CC353" s="15"/>
      <c r="CD353" s="183"/>
      <c r="CE353" s="15"/>
      <c r="CF353" s="15"/>
      <c r="CG353" s="14"/>
      <c r="CH353" s="15"/>
      <c r="CI353" s="15"/>
      <c r="CJ353" s="14"/>
      <c r="CK353" s="15"/>
      <c r="CL353" s="15"/>
      <c r="CM353" s="14"/>
      <c r="CN353" s="15"/>
      <c r="CO353" s="15"/>
      <c r="CP353" s="14"/>
      <c r="CQ353" s="15"/>
      <c r="CR353" s="15"/>
      <c r="CS353" s="14"/>
      <c r="CT353" s="15"/>
      <c r="CU353" s="15"/>
      <c r="CV353" s="14"/>
      <c r="CW353" s="15"/>
      <c r="CX353" s="15"/>
      <c r="CY353" s="14"/>
      <c r="CZ353" s="15"/>
      <c r="DA353" s="15"/>
      <c r="DB353" s="14"/>
      <c r="DC353" s="15"/>
      <c r="DD353" s="15"/>
      <c r="DE353" s="14"/>
      <c r="DF353" s="15"/>
      <c r="DG353" s="15"/>
      <c r="DH353" s="14"/>
      <c r="DI353" s="15"/>
      <c r="DJ353" s="15"/>
      <c r="DK353" s="14"/>
      <c r="DL353" s="15"/>
      <c r="DM353" s="15"/>
      <c r="DN353" s="14"/>
      <c r="DO353" s="15"/>
      <c r="DP353" s="15"/>
      <c r="DQ353" s="14"/>
      <c r="DR353" s="15"/>
      <c r="DS353" s="15"/>
      <c r="DT353" s="14"/>
      <c r="DU353" s="15"/>
      <c r="DV353" s="15"/>
      <c r="DW353" s="14"/>
      <c r="DX353" s="15"/>
      <c r="DY353" s="15"/>
      <c r="DZ353" s="14"/>
    </row>
    <row r="354" spans="1:130" s="12" customFormat="1" ht="15.75" x14ac:dyDescent="0.25">
      <c r="A354" s="60" t="s">
        <v>444</v>
      </c>
      <c r="B354" s="14">
        <f t="shared" si="401"/>
        <v>0</v>
      </c>
      <c r="C354" s="14">
        <f t="shared" si="402"/>
        <v>0</v>
      </c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  <c r="AA354" s="15"/>
      <c r="AB354" s="183"/>
      <c r="AC354" s="14"/>
      <c r="AD354" s="14"/>
      <c r="AE354" s="14"/>
      <c r="AF354" s="183"/>
      <c r="AG354" s="183"/>
      <c r="AH354" s="183"/>
      <c r="AI354" s="183"/>
      <c r="AJ354" s="183"/>
      <c r="AK354" s="15"/>
      <c r="AL354" s="183"/>
      <c r="AM354" s="183"/>
      <c r="AN354" s="15"/>
      <c r="AO354" s="183"/>
      <c r="AP354" s="183"/>
      <c r="AQ354" s="183"/>
      <c r="AR354" s="183"/>
      <c r="AS354" s="183"/>
      <c r="AT354" s="183"/>
      <c r="AU354" s="183"/>
      <c r="AV354" s="183"/>
      <c r="AW354" s="183"/>
      <c r="AX354" s="183"/>
      <c r="AY354" s="183"/>
      <c r="AZ354" s="183"/>
      <c r="BA354" s="183"/>
      <c r="BB354" s="183"/>
      <c r="BC354" s="183"/>
      <c r="BD354" s="183"/>
      <c r="BE354" s="183"/>
      <c r="BF354" s="183"/>
      <c r="BG354" s="15"/>
      <c r="BH354" s="15"/>
      <c r="BI354" s="183"/>
      <c r="BJ354" s="15"/>
      <c r="BK354" s="15"/>
      <c r="BL354" s="183"/>
      <c r="BM354" s="183"/>
      <c r="BN354" s="183"/>
      <c r="BO354" s="183"/>
      <c r="BP354" s="15"/>
      <c r="BQ354" s="15"/>
      <c r="BR354" s="183"/>
      <c r="BS354" s="15"/>
      <c r="BT354" s="15"/>
      <c r="BU354" s="183"/>
      <c r="BV354" s="15"/>
      <c r="BW354" s="15"/>
      <c r="BX354" s="183"/>
      <c r="BY354" s="15"/>
      <c r="BZ354" s="15"/>
      <c r="CA354" s="183"/>
      <c r="CB354" s="15"/>
      <c r="CC354" s="15"/>
      <c r="CD354" s="183"/>
      <c r="CE354" s="15"/>
      <c r="CF354" s="15"/>
      <c r="CG354" s="14"/>
      <c r="CH354" s="15"/>
      <c r="CI354" s="15"/>
      <c r="CJ354" s="14"/>
      <c r="CK354" s="15"/>
      <c r="CL354" s="15"/>
      <c r="CM354" s="14"/>
      <c r="CN354" s="15"/>
      <c r="CO354" s="15"/>
      <c r="CP354" s="14"/>
      <c r="CQ354" s="15"/>
      <c r="CR354" s="15"/>
      <c r="CS354" s="14"/>
      <c r="CT354" s="15"/>
      <c r="CU354" s="15"/>
      <c r="CV354" s="14"/>
      <c r="CW354" s="15"/>
      <c r="CX354" s="15"/>
      <c r="CY354" s="14"/>
      <c r="CZ354" s="15"/>
      <c r="DA354" s="15"/>
      <c r="DB354" s="14"/>
      <c r="DC354" s="15"/>
      <c r="DD354" s="15"/>
      <c r="DE354" s="14"/>
      <c r="DF354" s="15"/>
      <c r="DG354" s="15"/>
      <c r="DH354" s="14"/>
      <c r="DI354" s="15"/>
      <c r="DJ354" s="15"/>
      <c r="DK354" s="14"/>
      <c r="DL354" s="15"/>
      <c r="DM354" s="15"/>
      <c r="DN354" s="14"/>
      <c r="DO354" s="15"/>
      <c r="DP354" s="15"/>
      <c r="DQ354" s="14"/>
      <c r="DR354" s="15"/>
      <c r="DS354" s="15"/>
      <c r="DT354" s="14"/>
      <c r="DU354" s="15"/>
      <c r="DV354" s="15"/>
      <c r="DW354" s="14"/>
      <c r="DX354" s="15"/>
      <c r="DY354" s="15"/>
      <c r="DZ354" s="14"/>
    </row>
    <row r="355" spans="1:130" s="28" customFormat="1" ht="31.5" x14ac:dyDescent="0.25">
      <c r="A355" s="152" t="s">
        <v>441</v>
      </c>
      <c r="B355" s="82">
        <f t="shared" si="401"/>
        <v>7330.9</v>
      </c>
      <c r="C355" s="82">
        <f t="shared" si="402"/>
        <v>5089.2</v>
      </c>
      <c r="D355" s="84">
        <f t="shared" ref="D355" si="418">C355/B355*100</f>
        <v>69.421217040199707</v>
      </c>
      <c r="E355" s="84">
        <f>E356+E357+E358</f>
        <v>0</v>
      </c>
      <c r="F355" s="84">
        <f t="shared" ref="F355:AY355" si="419">F356+F357+F358</f>
        <v>0</v>
      </c>
      <c r="G355" s="84">
        <f t="shared" si="419"/>
        <v>0</v>
      </c>
      <c r="H355" s="84">
        <f t="shared" si="419"/>
        <v>0</v>
      </c>
      <c r="I355" s="84">
        <f t="shared" si="419"/>
        <v>0</v>
      </c>
      <c r="J355" s="84">
        <f t="shared" si="419"/>
        <v>0</v>
      </c>
      <c r="K355" s="84">
        <f t="shared" si="419"/>
        <v>0</v>
      </c>
      <c r="L355" s="84">
        <f t="shared" si="419"/>
        <v>0</v>
      </c>
      <c r="M355" s="84">
        <f t="shared" si="419"/>
        <v>0</v>
      </c>
      <c r="N355" s="84">
        <f t="shared" si="419"/>
        <v>0</v>
      </c>
      <c r="O355" s="84">
        <f t="shared" si="419"/>
        <v>0</v>
      </c>
      <c r="P355" s="84">
        <f t="shared" si="419"/>
        <v>0</v>
      </c>
      <c r="Q355" s="84">
        <f t="shared" si="419"/>
        <v>0</v>
      </c>
      <c r="R355" s="84">
        <f t="shared" si="419"/>
        <v>0</v>
      </c>
      <c r="S355" s="84">
        <f t="shared" si="419"/>
        <v>0</v>
      </c>
      <c r="T355" s="84">
        <f t="shared" si="419"/>
        <v>0</v>
      </c>
      <c r="U355" s="84">
        <f t="shared" si="419"/>
        <v>0</v>
      </c>
      <c r="V355" s="84">
        <f t="shared" si="419"/>
        <v>0</v>
      </c>
      <c r="W355" s="84">
        <f t="shared" si="419"/>
        <v>0</v>
      </c>
      <c r="X355" s="84">
        <f t="shared" si="419"/>
        <v>0</v>
      </c>
      <c r="Y355" s="84">
        <f t="shared" si="419"/>
        <v>0</v>
      </c>
      <c r="Z355" s="84">
        <f t="shared" si="419"/>
        <v>504.2</v>
      </c>
      <c r="AA355" s="84">
        <f t="shared" si="419"/>
        <v>504.2</v>
      </c>
      <c r="AB355" s="82">
        <f t="shared" si="104"/>
        <v>100</v>
      </c>
      <c r="AC355" s="84">
        <f t="shared" si="419"/>
        <v>0</v>
      </c>
      <c r="AD355" s="84">
        <f t="shared" si="419"/>
        <v>0</v>
      </c>
      <c r="AE355" s="82"/>
      <c r="AF355" s="84">
        <f t="shared" si="419"/>
        <v>0</v>
      </c>
      <c r="AG355" s="84">
        <f t="shared" si="419"/>
        <v>0</v>
      </c>
      <c r="AH355" s="84">
        <f t="shared" si="419"/>
        <v>0</v>
      </c>
      <c r="AI355" s="84">
        <f>SUM(AI356:AI365)</f>
        <v>412</v>
      </c>
      <c r="AJ355" s="84">
        <f t="shared" ref="AJ355:AM355" si="420">SUM(AJ356:AJ365)</f>
        <v>412</v>
      </c>
      <c r="AK355" s="84">
        <f t="shared" si="417"/>
        <v>100</v>
      </c>
      <c r="AL355" s="84">
        <f t="shared" si="420"/>
        <v>1615</v>
      </c>
      <c r="AM355" s="84">
        <f t="shared" si="420"/>
        <v>1615</v>
      </c>
      <c r="AN355" s="84">
        <f t="shared" ref="AN355:AN356" si="421">AM355/AL355*100</f>
        <v>100</v>
      </c>
      <c r="AO355" s="84">
        <f t="shared" si="419"/>
        <v>1200</v>
      </c>
      <c r="AP355" s="84">
        <f t="shared" si="419"/>
        <v>0</v>
      </c>
      <c r="AQ355" s="84">
        <f t="shared" si="419"/>
        <v>0</v>
      </c>
      <c r="AR355" s="84">
        <f t="shared" si="419"/>
        <v>0</v>
      </c>
      <c r="AS355" s="84">
        <f t="shared" si="419"/>
        <v>0</v>
      </c>
      <c r="AT355" s="84">
        <f t="shared" si="419"/>
        <v>0</v>
      </c>
      <c r="AU355" s="84">
        <f t="shared" si="419"/>
        <v>0</v>
      </c>
      <c r="AV355" s="84">
        <f t="shared" si="419"/>
        <v>0</v>
      </c>
      <c r="AW355" s="84">
        <f t="shared" si="419"/>
        <v>0</v>
      </c>
      <c r="AX355" s="84">
        <f t="shared" si="419"/>
        <v>0</v>
      </c>
      <c r="AY355" s="84">
        <f t="shared" si="419"/>
        <v>0</v>
      </c>
      <c r="AZ355" s="84">
        <f t="shared" ref="AZ355:BF355" si="422">AZ356+AZ357+AZ358</f>
        <v>0</v>
      </c>
      <c r="BA355" s="84">
        <f t="shared" si="422"/>
        <v>0</v>
      </c>
      <c r="BB355" s="84">
        <f t="shared" si="422"/>
        <v>0</v>
      </c>
      <c r="BC355" s="84">
        <f t="shared" si="422"/>
        <v>0</v>
      </c>
      <c r="BD355" s="84">
        <f t="shared" si="422"/>
        <v>0</v>
      </c>
      <c r="BE355" s="84">
        <f t="shared" si="422"/>
        <v>0</v>
      </c>
      <c r="BF355" s="84">
        <f t="shared" si="422"/>
        <v>0</v>
      </c>
      <c r="BG355" s="84">
        <f>SUM(BG356:BG365)</f>
        <v>1006.7</v>
      </c>
      <c r="BH355" s="84">
        <f>SUM(BH356:BH365)</f>
        <v>0</v>
      </c>
      <c r="BI355" s="82">
        <f t="shared" ref="BI355:BI356" si="423">BH355/BG355*100</f>
        <v>0</v>
      </c>
      <c r="BJ355" s="84"/>
      <c r="BK355" s="84">
        <f>SUM(BK356:BK365)</f>
        <v>0</v>
      </c>
      <c r="BL355" s="82"/>
      <c r="BM355" s="84">
        <f t="shared" ref="BM355:BO355" si="424">BM356+BM357+BM358</f>
        <v>0</v>
      </c>
      <c r="BN355" s="84">
        <f t="shared" si="424"/>
        <v>0</v>
      </c>
      <c r="BO355" s="84">
        <f t="shared" si="424"/>
        <v>0</v>
      </c>
      <c r="BP355" s="84">
        <f>SUM(BP356:BP365)</f>
        <v>0</v>
      </c>
      <c r="BQ355" s="84">
        <f>SUM(BQ356:BQ365)</f>
        <v>0</v>
      </c>
      <c r="BR355" s="82"/>
      <c r="BS355" s="84">
        <f>SUM(BS356:BS365)</f>
        <v>0</v>
      </c>
      <c r="BT355" s="84">
        <f>SUM(BT356:BT365)</f>
        <v>0</v>
      </c>
      <c r="BU355" s="82"/>
      <c r="BV355" s="84">
        <f>SUM(BV356:BV365)</f>
        <v>0</v>
      </c>
      <c r="BW355" s="84">
        <f>SUM(BW356:BW365)</f>
        <v>0</v>
      </c>
      <c r="BX355" s="82"/>
      <c r="BY355" s="84">
        <f>SUM(BY356:BY365)</f>
        <v>0</v>
      </c>
      <c r="BZ355" s="84">
        <f>SUM(BZ356:BZ365)</f>
        <v>0</v>
      </c>
      <c r="CA355" s="82"/>
      <c r="CB355" s="84">
        <f>SUM(CB356:CB365)</f>
        <v>2398</v>
      </c>
      <c r="CC355" s="84">
        <f>SUM(CC356:CC365)</f>
        <v>2398</v>
      </c>
      <c r="CD355" s="82">
        <f>CC355/CB355*100</f>
        <v>100</v>
      </c>
      <c r="CE355" s="84">
        <f>SUM(CE356:CE365)</f>
        <v>160</v>
      </c>
      <c r="CF355" s="84">
        <f>SUM(CF356:CF365)</f>
        <v>160</v>
      </c>
      <c r="CG355" s="82">
        <f t="shared" si="403"/>
        <v>100</v>
      </c>
      <c r="CH355" s="84">
        <f>SUM(CH356:CH365)</f>
        <v>0</v>
      </c>
      <c r="CI355" s="84">
        <f>SUM(CI356:CI365)</f>
        <v>0</v>
      </c>
      <c r="CJ355" s="82"/>
      <c r="CK355" s="84">
        <f>SUM(CK356:CK365)</f>
        <v>0</v>
      </c>
      <c r="CL355" s="84">
        <f>SUM(CL356:CL365)</f>
        <v>0</v>
      </c>
      <c r="CM355" s="82"/>
      <c r="CN355" s="84">
        <f>SUM(CN356:CN365)</f>
        <v>35</v>
      </c>
      <c r="CO355" s="84">
        <f>SUM(CO356:CO365)</f>
        <v>0</v>
      </c>
      <c r="CP355" s="82">
        <f t="shared" ref="CP355:CP356" si="425">CO355/CN355*100</f>
        <v>0</v>
      </c>
      <c r="CQ355" s="84">
        <f>SUM(CQ356:CQ365)</f>
        <v>0</v>
      </c>
      <c r="CR355" s="84">
        <f>SUM(CR356:CR365)</f>
        <v>0</v>
      </c>
      <c r="CS355" s="82"/>
      <c r="CT355" s="84">
        <f>SUM(CT356:CT365)</f>
        <v>0</v>
      </c>
      <c r="CU355" s="84">
        <f>SUM(CU356:CU365)</f>
        <v>0</v>
      </c>
      <c r="CV355" s="82"/>
      <c r="CW355" s="84">
        <f>SUM(CW356:CW365)</f>
        <v>0</v>
      </c>
      <c r="CX355" s="84">
        <f>SUM(CX356:CX365)</f>
        <v>0</v>
      </c>
      <c r="CY355" s="82"/>
      <c r="CZ355" s="84">
        <f>SUM(CZ356:CZ365)</f>
        <v>0</v>
      </c>
      <c r="DA355" s="84">
        <f>SUM(DA356:DA365)</f>
        <v>0</v>
      </c>
      <c r="DB355" s="82"/>
      <c r="DC355" s="84">
        <f>SUM(DC356:DC365)</f>
        <v>0</v>
      </c>
      <c r="DD355" s="84">
        <f>SUM(DD356:DD365)</f>
        <v>0</v>
      </c>
      <c r="DE355" s="82"/>
      <c r="DF355" s="84">
        <f>SUM(DF356:DF365)</f>
        <v>0</v>
      </c>
      <c r="DG355" s="84">
        <f>SUM(DG356:DG365)</f>
        <v>0</v>
      </c>
      <c r="DH355" s="82"/>
      <c r="DI355" s="84">
        <f>SUM(DI356:DI365)</f>
        <v>0</v>
      </c>
      <c r="DJ355" s="84">
        <f>SUM(DJ356:DJ365)</f>
        <v>0</v>
      </c>
      <c r="DK355" s="82"/>
      <c r="DL355" s="84">
        <f>SUM(DL356:DL365)</f>
        <v>0</v>
      </c>
      <c r="DM355" s="84">
        <f>SUM(DM356:DM365)</f>
        <v>0</v>
      </c>
      <c r="DN355" s="82"/>
      <c r="DO355" s="84">
        <f>SUM(DO356:DO365)</f>
        <v>0</v>
      </c>
      <c r="DP355" s="84">
        <f>SUM(DP356:DP365)</f>
        <v>0</v>
      </c>
      <c r="DQ355" s="82"/>
      <c r="DR355" s="84">
        <f>SUM(DR356:DR365)</f>
        <v>0</v>
      </c>
      <c r="DS355" s="84">
        <f>SUM(DS356:DS365)</f>
        <v>0</v>
      </c>
      <c r="DT355" s="82"/>
      <c r="DU355" s="84">
        <f>SUM(DU356:DU365)</f>
        <v>0</v>
      </c>
      <c r="DV355" s="84">
        <f>SUM(DV356:DV365)</f>
        <v>0</v>
      </c>
      <c r="DW355" s="82"/>
      <c r="DX355" s="84">
        <f>SUM(DX356:DX365)</f>
        <v>0</v>
      </c>
      <c r="DY355" s="84">
        <f>SUM(DY356:DY365)</f>
        <v>0</v>
      </c>
      <c r="DZ355" s="82"/>
    </row>
    <row r="356" spans="1:130" s="12" customFormat="1" ht="31.5" x14ac:dyDescent="0.25">
      <c r="A356" s="60" t="s">
        <v>384</v>
      </c>
      <c r="B356" s="14">
        <f t="shared" si="401"/>
        <v>6584.4</v>
      </c>
      <c r="C356" s="14">
        <f t="shared" si="402"/>
        <v>5089.2</v>
      </c>
      <c r="D356" s="15">
        <f t="shared" si="82"/>
        <v>77.291780572261715</v>
      </c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4"/>
      <c r="W356" s="15"/>
      <c r="X356" s="15"/>
      <c r="Y356" s="14"/>
      <c r="Z356" s="15">
        <v>504.2</v>
      </c>
      <c r="AA356" s="15">
        <v>504.2</v>
      </c>
      <c r="AB356" s="14">
        <f t="shared" si="104"/>
        <v>100</v>
      </c>
      <c r="AC356" s="15"/>
      <c r="AD356" s="15"/>
      <c r="AE356" s="14"/>
      <c r="AF356" s="15"/>
      <c r="AG356" s="15"/>
      <c r="AH356" s="14"/>
      <c r="AI356" s="15">
        <v>412</v>
      </c>
      <c r="AJ356" s="15">
        <v>412</v>
      </c>
      <c r="AK356" s="15">
        <f t="shared" si="417"/>
        <v>100</v>
      </c>
      <c r="AL356" s="14">
        <v>1615</v>
      </c>
      <c r="AM356" s="14">
        <v>1615</v>
      </c>
      <c r="AN356" s="15">
        <f t="shared" si="421"/>
        <v>100</v>
      </c>
      <c r="AO356" s="15">
        <v>1200</v>
      </c>
      <c r="AP356" s="15"/>
      <c r="AQ356" s="14"/>
      <c r="AR356" s="15"/>
      <c r="AS356" s="15"/>
      <c r="AT356" s="14"/>
      <c r="AU356" s="15"/>
      <c r="AV356" s="15"/>
      <c r="AW356" s="14"/>
      <c r="AX356" s="15"/>
      <c r="AY356" s="15"/>
      <c r="AZ356" s="14"/>
      <c r="BA356" s="15"/>
      <c r="BB356" s="15"/>
      <c r="BC356" s="14"/>
      <c r="BD356" s="15"/>
      <c r="BE356" s="15"/>
      <c r="BF356" s="14"/>
      <c r="BG356" s="15">
        <v>260.2</v>
      </c>
      <c r="BH356" s="15"/>
      <c r="BI356" s="14">
        <f t="shared" si="423"/>
        <v>0</v>
      </c>
      <c r="BJ356" s="15"/>
      <c r="BK356" s="15"/>
      <c r="BL356" s="14"/>
      <c r="BM356" s="15"/>
      <c r="BN356" s="15"/>
      <c r="BO356" s="14"/>
      <c r="BP356" s="15"/>
      <c r="BQ356" s="15"/>
      <c r="BR356" s="14"/>
      <c r="BS356" s="15"/>
      <c r="BT356" s="15"/>
      <c r="BU356" s="14"/>
      <c r="BV356" s="15"/>
      <c r="BW356" s="15"/>
      <c r="BX356" s="14"/>
      <c r="BY356" s="15"/>
      <c r="BZ356" s="15"/>
      <c r="CA356" s="14"/>
      <c r="CB356" s="14">
        <v>2398</v>
      </c>
      <c r="CC356" s="14">
        <v>2398</v>
      </c>
      <c r="CD356" s="14">
        <f>CC356/CB356*100</f>
        <v>100</v>
      </c>
      <c r="CE356" s="14">
        <v>160</v>
      </c>
      <c r="CF356" s="14">
        <v>160</v>
      </c>
      <c r="CG356" s="14">
        <f t="shared" si="403"/>
        <v>100</v>
      </c>
      <c r="CH356" s="14"/>
      <c r="CI356" s="14"/>
      <c r="CJ356" s="14"/>
      <c r="CK356" s="14"/>
      <c r="CL356" s="14"/>
      <c r="CM356" s="14"/>
      <c r="CN356" s="14">
        <v>35</v>
      </c>
      <c r="CO356" s="14"/>
      <c r="CP356" s="14">
        <f t="shared" si="425"/>
        <v>0</v>
      </c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  <c r="DN356" s="14"/>
      <c r="DO356" s="14"/>
      <c r="DP356" s="14"/>
      <c r="DQ356" s="14"/>
      <c r="DR356" s="14"/>
      <c r="DS356" s="14"/>
      <c r="DT356" s="14"/>
      <c r="DU356" s="14"/>
      <c r="DV356" s="14"/>
      <c r="DW356" s="14"/>
      <c r="DX356" s="14"/>
      <c r="DY356" s="14"/>
      <c r="DZ356" s="14"/>
    </row>
    <row r="357" spans="1:130" s="12" customFormat="1" ht="15.75" x14ac:dyDescent="0.25">
      <c r="A357" s="60" t="s">
        <v>439</v>
      </c>
      <c r="B357" s="14">
        <f t="shared" si="401"/>
        <v>3.2</v>
      </c>
      <c r="C357" s="14">
        <f t="shared" si="402"/>
        <v>0</v>
      </c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  <c r="AA357" s="15"/>
      <c r="AB357" s="183"/>
      <c r="AC357" s="183"/>
      <c r="AD357" s="183"/>
      <c r="AE357" s="14"/>
      <c r="AF357" s="183"/>
      <c r="AG357" s="183"/>
      <c r="AH357" s="183"/>
      <c r="AI357" s="183"/>
      <c r="AJ357" s="183"/>
      <c r="AK357" s="84"/>
      <c r="AL357" s="183"/>
      <c r="AM357" s="183"/>
      <c r="AN357" s="183"/>
      <c r="AO357" s="183"/>
      <c r="AP357" s="183"/>
      <c r="AQ357" s="183"/>
      <c r="AR357" s="183"/>
      <c r="AS357" s="183"/>
      <c r="AT357" s="183"/>
      <c r="AU357" s="183"/>
      <c r="AV357" s="183"/>
      <c r="AW357" s="183"/>
      <c r="AX357" s="183"/>
      <c r="AY357" s="183"/>
      <c r="AZ357" s="183"/>
      <c r="BA357" s="183"/>
      <c r="BB357" s="183"/>
      <c r="BC357" s="183"/>
      <c r="BD357" s="183"/>
      <c r="BE357" s="183"/>
      <c r="BF357" s="183"/>
      <c r="BG357" s="15">
        <v>3.2</v>
      </c>
      <c r="BH357" s="15"/>
      <c r="BI357" s="183"/>
      <c r="BJ357" s="15"/>
      <c r="BK357" s="15"/>
      <c r="BL357" s="183"/>
      <c r="BM357" s="183"/>
      <c r="BN357" s="183"/>
      <c r="BO357" s="183"/>
      <c r="BP357" s="15"/>
      <c r="BQ357" s="15"/>
      <c r="BR357" s="183"/>
      <c r="BS357" s="15"/>
      <c r="BT357" s="15"/>
      <c r="BU357" s="183"/>
      <c r="BV357" s="15"/>
      <c r="BW357" s="15"/>
      <c r="BX357" s="183"/>
      <c r="BY357" s="15"/>
      <c r="BZ357" s="15"/>
      <c r="CA357" s="183"/>
      <c r="CB357" s="15"/>
      <c r="CC357" s="15"/>
      <c r="CD357" s="183"/>
      <c r="CE357" s="15"/>
      <c r="CF357" s="15"/>
      <c r="CG357" s="14"/>
      <c r="CH357" s="15"/>
      <c r="CI357" s="15"/>
      <c r="CJ357" s="14"/>
      <c r="CK357" s="15"/>
      <c r="CL357" s="15"/>
      <c r="CM357" s="14"/>
      <c r="CN357" s="15"/>
      <c r="CO357" s="15"/>
      <c r="CP357" s="14"/>
      <c r="CQ357" s="15"/>
      <c r="CR357" s="15"/>
      <c r="CS357" s="14"/>
      <c r="CT357" s="15"/>
      <c r="CU357" s="15"/>
      <c r="CV357" s="14"/>
      <c r="CW357" s="15"/>
      <c r="CX357" s="15"/>
      <c r="CY357" s="14"/>
      <c r="CZ357" s="15"/>
      <c r="DA357" s="15"/>
      <c r="DB357" s="14"/>
      <c r="DC357" s="15"/>
      <c r="DD357" s="15"/>
      <c r="DE357" s="14"/>
      <c r="DF357" s="15"/>
      <c r="DG357" s="15"/>
      <c r="DH357" s="14"/>
      <c r="DI357" s="15"/>
      <c r="DJ357" s="15"/>
      <c r="DK357" s="14"/>
      <c r="DL357" s="15"/>
      <c r="DM357" s="15"/>
      <c r="DN357" s="14"/>
      <c r="DO357" s="15"/>
      <c r="DP357" s="15"/>
      <c r="DQ357" s="14"/>
      <c r="DR357" s="15"/>
      <c r="DS357" s="15"/>
      <c r="DT357" s="14"/>
      <c r="DU357" s="15"/>
      <c r="DV357" s="15"/>
      <c r="DW357" s="14"/>
      <c r="DX357" s="15"/>
      <c r="DY357" s="15"/>
      <c r="DZ357" s="14"/>
    </row>
    <row r="358" spans="1:130" s="12" customFormat="1" ht="15.75" x14ac:dyDescent="0.25">
      <c r="A358" s="60" t="s">
        <v>440</v>
      </c>
      <c r="B358" s="14">
        <f t="shared" si="401"/>
        <v>70.7</v>
      </c>
      <c r="C358" s="14">
        <f t="shared" si="402"/>
        <v>0</v>
      </c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5"/>
      <c r="AB358" s="183"/>
      <c r="AC358" s="14"/>
      <c r="AD358" s="14"/>
      <c r="AE358" s="14"/>
      <c r="AF358" s="183"/>
      <c r="AG358" s="183"/>
      <c r="AH358" s="183"/>
      <c r="AI358" s="183"/>
      <c r="AJ358" s="183"/>
      <c r="AK358" s="84"/>
      <c r="AL358" s="183"/>
      <c r="AM358" s="183"/>
      <c r="AN358" s="183"/>
      <c r="AO358" s="183"/>
      <c r="AP358" s="183"/>
      <c r="AQ358" s="183"/>
      <c r="AR358" s="183"/>
      <c r="AS358" s="183"/>
      <c r="AT358" s="183"/>
      <c r="AU358" s="183"/>
      <c r="AV358" s="183"/>
      <c r="AW358" s="183"/>
      <c r="AX358" s="183"/>
      <c r="AY358" s="183"/>
      <c r="AZ358" s="183"/>
      <c r="BA358" s="183"/>
      <c r="BB358" s="183"/>
      <c r="BC358" s="183"/>
      <c r="BD358" s="183"/>
      <c r="BE358" s="183"/>
      <c r="BF358" s="183"/>
      <c r="BG358" s="15">
        <v>70.7</v>
      </c>
      <c r="BH358" s="15"/>
      <c r="BI358" s="183"/>
      <c r="BJ358" s="15"/>
      <c r="BK358" s="15"/>
      <c r="BL358" s="183"/>
      <c r="BM358" s="183"/>
      <c r="BN358" s="183"/>
      <c r="BO358" s="183"/>
      <c r="BP358" s="15"/>
      <c r="BQ358" s="15"/>
      <c r="BR358" s="183"/>
      <c r="BS358" s="15"/>
      <c r="BT358" s="15"/>
      <c r="BU358" s="183"/>
      <c r="BV358" s="15"/>
      <c r="BW358" s="15"/>
      <c r="BX358" s="183"/>
      <c r="BY358" s="15"/>
      <c r="BZ358" s="15"/>
      <c r="CA358" s="183"/>
      <c r="CB358" s="15"/>
      <c r="CC358" s="15"/>
      <c r="CD358" s="183"/>
      <c r="CE358" s="15"/>
      <c r="CF358" s="15"/>
      <c r="CG358" s="14"/>
      <c r="CH358" s="15"/>
      <c r="CI358" s="15"/>
      <c r="CJ358" s="14"/>
      <c r="CK358" s="15"/>
      <c r="CL358" s="15"/>
      <c r="CM358" s="14"/>
      <c r="CN358" s="15"/>
      <c r="CO358" s="15"/>
      <c r="CP358" s="14"/>
      <c r="CQ358" s="15"/>
      <c r="CR358" s="15"/>
      <c r="CS358" s="14"/>
      <c r="CT358" s="15"/>
      <c r="CU358" s="15"/>
      <c r="CV358" s="14"/>
      <c r="CW358" s="15"/>
      <c r="CX358" s="15"/>
      <c r="CY358" s="14"/>
      <c r="CZ358" s="15"/>
      <c r="DA358" s="15"/>
      <c r="DB358" s="14"/>
      <c r="DC358" s="15"/>
      <c r="DD358" s="15"/>
      <c r="DE358" s="14"/>
      <c r="DF358" s="15"/>
      <c r="DG358" s="15"/>
      <c r="DH358" s="14"/>
      <c r="DI358" s="15"/>
      <c r="DJ358" s="15"/>
      <c r="DK358" s="14"/>
      <c r="DL358" s="15"/>
      <c r="DM358" s="15"/>
      <c r="DN358" s="14"/>
      <c r="DO358" s="15"/>
      <c r="DP358" s="15"/>
      <c r="DQ358" s="14"/>
      <c r="DR358" s="15"/>
      <c r="DS358" s="15"/>
      <c r="DT358" s="14"/>
      <c r="DU358" s="15"/>
      <c r="DV358" s="15"/>
      <c r="DW358" s="14"/>
      <c r="DX358" s="15"/>
      <c r="DY358" s="15"/>
      <c r="DZ358" s="14"/>
    </row>
    <row r="359" spans="1:130" s="12" customFormat="1" ht="15.75" x14ac:dyDescent="0.25">
      <c r="A359" s="60" t="s">
        <v>677</v>
      </c>
      <c r="B359" s="14">
        <f t="shared" si="401"/>
        <v>131.19999999999999</v>
      </c>
      <c r="C359" s="14">
        <f t="shared" si="402"/>
        <v>0</v>
      </c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  <c r="AA359" s="15"/>
      <c r="AB359" s="183"/>
      <c r="AC359" s="14"/>
      <c r="AD359" s="14"/>
      <c r="AE359" s="14"/>
      <c r="AF359" s="183"/>
      <c r="AG359" s="183"/>
      <c r="AH359" s="183"/>
      <c r="AI359" s="183"/>
      <c r="AJ359" s="183"/>
      <c r="AK359" s="84"/>
      <c r="AL359" s="183"/>
      <c r="AM359" s="183"/>
      <c r="AN359" s="183"/>
      <c r="AO359" s="183"/>
      <c r="AP359" s="183"/>
      <c r="AQ359" s="183"/>
      <c r="AR359" s="183"/>
      <c r="AS359" s="183"/>
      <c r="AT359" s="183"/>
      <c r="AU359" s="183"/>
      <c r="AV359" s="183"/>
      <c r="AW359" s="183"/>
      <c r="AX359" s="183"/>
      <c r="AY359" s="183"/>
      <c r="AZ359" s="183"/>
      <c r="BA359" s="183"/>
      <c r="BB359" s="183"/>
      <c r="BC359" s="183"/>
      <c r="BD359" s="183"/>
      <c r="BE359" s="183"/>
      <c r="BF359" s="183"/>
      <c r="BG359" s="15">
        <v>131.19999999999999</v>
      </c>
      <c r="BH359" s="15"/>
      <c r="BI359" s="183"/>
      <c r="BJ359" s="15"/>
      <c r="BK359" s="15"/>
      <c r="BL359" s="183"/>
      <c r="BM359" s="183"/>
      <c r="BN359" s="183"/>
      <c r="BO359" s="183"/>
      <c r="BP359" s="15"/>
      <c r="BQ359" s="15"/>
      <c r="BR359" s="183"/>
      <c r="BS359" s="15"/>
      <c r="BT359" s="15"/>
      <c r="BU359" s="183"/>
      <c r="BV359" s="15"/>
      <c r="BW359" s="15"/>
      <c r="BX359" s="183"/>
      <c r="BY359" s="15"/>
      <c r="BZ359" s="15"/>
      <c r="CA359" s="183"/>
      <c r="CB359" s="15"/>
      <c r="CC359" s="15"/>
      <c r="CD359" s="183"/>
      <c r="CE359" s="15"/>
      <c r="CF359" s="15"/>
      <c r="CG359" s="14"/>
      <c r="CH359" s="15"/>
      <c r="CI359" s="15"/>
      <c r="CJ359" s="14"/>
      <c r="CK359" s="15"/>
      <c r="CL359" s="15"/>
      <c r="CM359" s="14"/>
      <c r="CN359" s="15"/>
      <c r="CO359" s="15"/>
      <c r="CP359" s="14"/>
      <c r="CQ359" s="15"/>
      <c r="CR359" s="15"/>
      <c r="CS359" s="14"/>
      <c r="CT359" s="15"/>
      <c r="CU359" s="15"/>
      <c r="CV359" s="14"/>
      <c r="CW359" s="15"/>
      <c r="CX359" s="15"/>
      <c r="CY359" s="14"/>
      <c r="CZ359" s="15"/>
      <c r="DA359" s="15"/>
      <c r="DB359" s="14"/>
      <c r="DC359" s="15"/>
      <c r="DD359" s="15"/>
      <c r="DE359" s="14"/>
      <c r="DF359" s="15"/>
      <c r="DG359" s="15"/>
      <c r="DH359" s="14"/>
      <c r="DI359" s="15"/>
      <c r="DJ359" s="15"/>
      <c r="DK359" s="14"/>
      <c r="DL359" s="15"/>
      <c r="DM359" s="15"/>
      <c r="DN359" s="14"/>
      <c r="DO359" s="15"/>
      <c r="DP359" s="15"/>
      <c r="DQ359" s="14"/>
      <c r="DR359" s="15"/>
      <c r="DS359" s="15"/>
      <c r="DT359" s="14"/>
      <c r="DU359" s="15"/>
      <c r="DV359" s="15"/>
      <c r="DW359" s="14"/>
      <c r="DX359" s="15"/>
      <c r="DY359" s="15"/>
      <c r="DZ359" s="14"/>
    </row>
    <row r="360" spans="1:130" s="12" customFormat="1" ht="15.75" x14ac:dyDescent="0.25">
      <c r="A360" s="60" t="s">
        <v>678</v>
      </c>
      <c r="B360" s="14">
        <f t="shared" si="401"/>
        <v>115.6</v>
      </c>
      <c r="C360" s="14">
        <f t="shared" si="402"/>
        <v>0</v>
      </c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  <c r="AA360" s="15"/>
      <c r="AB360" s="183"/>
      <c r="AC360" s="14"/>
      <c r="AD360" s="14"/>
      <c r="AE360" s="14"/>
      <c r="AF360" s="183"/>
      <c r="AG360" s="183"/>
      <c r="AH360" s="183"/>
      <c r="AI360" s="183"/>
      <c r="AJ360" s="183"/>
      <c r="AK360" s="84"/>
      <c r="AL360" s="183"/>
      <c r="AM360" s="183"/>
      <c r="AN360" s="183"/>
      <c r="AO360" s="183"/>
      <c r="AP360" s="183"/>
      <c r="AQ360" s="183"/>
      <c r="AR360" s="183"/>
      <c r="AS360" s="183"/>
      <c r="AT360" s="183"/>
      <c r="AU360" s="183"/>
      <c r="AV360" s="183"/>
      <c r="AW360" s="183"/>
      <c r="AX360" s="183"/>
      <c r="AY360" s="183"/>
      <c r="AZ360" s="183"/>
      <c r="BA360" s="183"/>
      <c r="BB360" s="183"/>
      <c r="BC360" s="183"/>
      <c r="BD360" s="183"/>
      <c r="BE360" s="183"/>
      <c r="BF360" s="183"/>
      <c r="BG360" s="15">
        <v>115.6</v>
      </c>
      <c r="BH360" s="15"/>
      <c r="BI360" s="183"/>
      <c r="BJ360" s="15"/>
      <c r="BK360" s="15"/>
      <c r="BL360" s="183"/>
      <c r="BM360" s="183"/>
      <c r="BN360" s="183"/>
      <c r="BO360" s="183"/>
      <c r="BP360" s="15"/>
      <c r="BQ360" s="15"/>
      <c r="BR360" s="183"/>
      <c r="BS360" s="15"/>
      <c r="BT360" s="15"/>
      <c r="BU360" s="183"/>
      <c r="BV360" s="15"/>
      <c r="BW360" s="15"/>
      <c r="BX360" s="183"/>
      <c r="BY360" s="15"/>
      <c r="BZ360" s="15"/>
      <c r="CA360" s="183"/>
      <c r="CB360" s="15"/>
      <c r="CC360" s="15"/>
      <c r="CD360" s="183"/>
      <c r="CE360" s="15"/>
      <c r="CF360" s="15"/>
      <c r="CG360" s="14"/>
      <c r="CH360" s="15"/>
      <c r="CI360" s="15"/>
      <c r="CJ360" s="14"/>
      <c r="CK360" s="15"/>
      <c r="CL360" s="15"/>
      <c r="CM360" s="14"/>
      <c r="CN360" s="15"/>
      <c r="CO360" s="15"/>
      <c r="CP360" s="14"/>
      <c r="CQ360" s="15"/>
      <c r="CR360" s="15"/>
      <c r="CS360" s="14"/>
      <c r="CT360" s="15"/>
      <c r="CU360" s="15"/>
      <c r="CV360" s="14"/>
      <c r="CW360" s="15"/>
      <c r="CX360" s="15"/>
      <c r="CY360" s="14"/>
      <c r="CZ360" s="15"/>
      <c r="DA360" s="15"/>
      <c r="DB360" s="14"/>
      <c r="DC360" s="15"/>
      <c r="DD360" s="15"/>
      <c r="DE360" s="14"/>
      <c r="DF360" s="15"/>
      <c r="DG360" s="15"/>
      <c r="DH360" s="14"/>
      <c r="DI360" s="15"/>
      <c r="DJ360" s="15"/>
      <c r="DK360" s="14"/>
      <c r="DL360" s="15"/>
      <c r="DM360" s="15"/>
      <c r="DN360" s="14"/>
      <c r="DO360" s="15"/>
      <c r="DP360" s="15"/>
      <c r="DQ360" s="14"/>
      <c r="DR360" s="15"/>
      <c r="DS360" s="15"/>
      <c r="DT360" s="14"/>
      <c r="DU360" s="15"/>
      <c r="DV360" s="15"/>
      <c r="DW360" s="14"/>
      <c r="DX360" s="15"/>
      <c r="DY360" s="15"/>
      <c r="DZ360" s="14"/>
    </row>
    <row r="361" spans="1:130" s="12" customFormat="1" ht="15.75" x14ac:dyDescent="0.25">
      <c r="A361" s="60" t="s">
        <v>679</v>
      </c>
      <c r="B361" s="14">
        <f t="shared" si="401"/>
        <v>138</v>
      </c>
      <c r="C361" s="14">
        <f t="shared" si="402"/>
        <v>0</v>
      </c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  <c r="AA361" s="15"/>
      <c r="AB361" s="183"/>
      <c r="AC361" s="14"/>
      <c r="AD361" s="14"/>
      <c r="AE361" s="14"/>
      <c r="AF361" s="183"/>
      <c r="AG361" s="183"/>
      <c r="AH361" s="183"/>
      <c r="AI361" s="183"/>
      <c r="AJ361" s="183"/>
      <c r="AK361" s="84"/>
      <c r="AL361" s="183"/>
      <c r="AM361" s="183"/>
      <c r="AN361" s="183"/>
      <c r="AO361" s="183"/>
      <c r="AP361" s="183"/>
      <c r="AQ361" s="183"/>
      <c r="AR361" s="183"/>
      <c r="AS361" s="183"/>
      <c r="AT361" s="183"/>
      <c r="AU361" s="183"/>
      <c r="AV361" s="183"/>
      <c r="AW361" s="183"/>
      <c r="AX361" s="183"/>
      <c r="AY361" s="183"/>
      <c r="AZ361" s="183"/>
      <c r="BA361" s="183"/>
      <c r="BB361" s="183"/>
      <c r="BC361" s="183"/>
      <c r="BD361" s="183"/>
      <c r="BE361" s="183"/>
      <c r="BF361" s="183"/>
      <c r="BG361" s="15">
        <v>138</v>
      </c>
      <c r="BH361" s="15"/>
      <c r="BI361" s="183"/>
      <c r="BJ361" s="15"/>
      <c r="BK361" s="15"/>
      <c r="BL361" s="183"/>
      <c r="BM361" s="183"/>
      <c r="BN361" s="183"/>
      <c r="BO361" s="183"/>
      <c r="BP361" s="15"/>
      <c r="BQ361" s="15"/>
      <c r="BR361" s="183"/>
      <c r="BS361" s="15"/>
      <c r="BT361" s="15"/>
      <c r="BU361" s="183"/>
      <c r="BV361" s="15"/>
      <c r="BW361" s="15"/>
      <c r="BX361" s="183"/>
      <c r="BY361" s="15"/>
      <c r="BZ361" s="15"/>
      <c r="CA361" s="183"/>
      <c r="CB361" s="15"/>
      <c r="CC361" s="15"/>
      <c r="CD361" s="183"/>
      <c r="CE361" s="15"/>
      <c r="CF361" s="15"/>
      <c r="CG361" s="14"/>
      <c r="CH361" s="15"/>
      <c r="CI361" s="15"/>
      <c r="CJ361" s="14"/>
      <c r="CK361" s="15"/>
      <c r="CL361" s="15"/>
      <c r="CM361" s="14"/>
      <c r="CN361" s="15"/>
      <c r="CO361" s="15"/>
      <c r="CP361" s="14"/>
      <c r="CQ361" s="15"/>
      <c r="CR361" s="15"/>
      <c r="CS361" s="14"/>
      <c r="CT361" s="15"/>
      <c r="CU361" s="15"/>
      <c r="CV361" s="14"/>
      <c r="CW361" s="15"/>
      <c r="CX361" s="15"/>
      <c r="CY361" s="14"/>
      <c r="CZ361" s="15"/>
      <c r="DA361" s="15"/>
      <c r="DB361" s="14"/>
      <c r="DC361" s="15"/>
      <c r="DD361" s="15"/>
      <c r="DE361" s="14"/>
      <c r="DF361" s="15"/>
      <c r="DG361" s="15"/>
      <c r="DH361" s="14"/>
      <c r="DI361" s="15"/>
      <c r="DJ361" s="15"/>
      <c r="DK361" s="14"/>
      <c r="DL361" s="15"/>
      <c r="DM361" s="15"/>
      <c r="DN361" s="14"/>
      <c r="DO361" s="15"/>
      <c r="DP361" s="15"/>
      <c r="DQ361" s="14"/>
      <c r="DR361" s="15"/>
      <c r="DS361" s="15"/>
      <c r="DT361" s="14"/>
      <c r="DU361" s="15"/>
      <c r="DV361" s="15"/>
      <c r="DW361" s="14"/>
      <c r="DX361" s="15"/>
      <c r="DY361" s="15"/>
      <c r="DZ361" s="14"/>
    </row>
    <row r="362" spans="1:130" s="12" customFormat="1" ht="15.75" x14ac:dyDescent="0.25">
      <c r="A362" s="60" t="s">
        <v>718</v>
      </c>
      <c r="B362" s="14">
        <f t="shared" si="401"/>
        <v>15.2</v>
      </c>
      <c r="C362" s="14">
        <f t="shared" si="402"/>
        <v>0</v>
      </c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  <c r="AA362" s="15"/>
      <c r="AB362" s="183"/>
      <c r="AC362" s="14"/>
      <c r="AD362" s="14"/>
      <c r="AE362" s="14"/>
      <c r="AF362" s="183"/>
      <c r="AG362" s="183"/>
      <c r="AH362" s="183"/>
      <c r="AI362" s="183"/>
      <c r="AJ362" s="183"/>
      <c r="AK362" s="84"/>
      <c r="AL362" s="183"/>
      <c r="AM362" s="183"/>
      <c r="AN362" s="183"/>
      <c r="AO362" s="183"/>
      <c r="AP362" s="183"/>
      <c r="AQ362" s="183"/>
      <c r="AR362" s="183"/>
      <c r="AS362" s="183"/>
      <c r="AT362" s="183"/>
      <c r="AU362" s="183"/>
      <c r="AV362" s="183"/>
      <c r="AW362" s="183"/>
      <c r="AX362" s="183"/>
      <c r="AY362" s="183"/>
      <c r="AZ362" s="183"/>
      <c r="BA362" s="183"/>
      <c r="BB362" s="183"/>
      <c r="BC362" s="183"/>
      <c r="BD362" s="183"/>
      <c r="BE362" s="183"/>
      <c r="BF362" s="183"/>
      <c r="BG362" s="15">
        <v>15.2</v>
      </c>
      <c r="BH362" s="15"/>
      <c r="BI362" s="183"/>
      <c r="BJ362" s="15"/>
      <c r="BK362" s="15"/>
      <c r="BL362" s="183"/>
      <c r="BM362" s="183"/>
      <c r="BN362" s="183"/>
      <c r="BO362" s="183"/>
      <c r="BP362" s="15"/>
      <c r="BQ362" s="15"/>
      <c r="BR362" s="183"/>
      <c r="BS362" s="15"/>
      <c r="BT362" s="15"/>
      <c r="BU362" s="183"/>
      <c r="BV362" s="15"/>
      <c r="BW362" s="15"/>
      <c r="BX362" s="183"/>
      <c r="BY362" s="15"/>
      <c r="BZ362" s="15"/>
      <c r="CA362" s="183"/>
      <c r="CB362" s="15"/>
      <c r="CC362" s="15"/>
      <c r="CD362" s="183"/>
      <c r="CE362" s="15"/>
      <c r="CF362" s="15"/>
      <c r="CG362" s="14"/>
      <c r="CH362" s="15"/>
      <c r="CI362" s="15"/>
      <c r="CJ362" s="14"/>
      <c r="CK362" s="15"/>
      <c r="CL362" s="15"/>
      <c r="CM362" s="14"/>
      <c r="CN362" s="15"/>
      <c r="CO362" s="15"/>
      <c r="CP362" s="14"/>
      <c r="CQ362" s="15"/>
      <c r="CR362" s="15"/>
      <c r="CS362" s="14"/>
      <c r="CT362" s="15"/>
      <c r="CU362" s="15"/>
      <c r="CV362" s="14"/>
      <c r="CW362" s="15"/>
      <c r="CX362" s="15"/>
      <c r="CY362" s="14"/>
      <c r="CZ362" s="15"/>
      <c r="DA362" s="15"/>
      <c r="DB362" s="14"/>
      <c r="DC362" s="15"/>
      <c r="DD362" s="15"/>
      <c r="DE362" s="14"/>
      <c r="DF362" s="15"/>
      <c r="DG362" s="15"/>
      <c r="DH362" s="14"/>
      <c r="DI362" s="15"/>
      <c r="DJ362" s="15"/>
      <c r="DK362" s="14"/>
      <c r="DL362" s="15"/>
      <c r="DM362" s="15"/>
      <c r="DN362" s="14"/>
      <c r="DO362" s="15"/>
      <c r="DP362" s="15"/>
      <c r="DQ362" s="14"/>
      <c r="DR362" s="15"/>
      <c r="DS362" s="15"/>
      <c r="DT362" s="14"/>
      <c r="DU362" s="15"/>
      <c r="DV362" s="15"/>
      <c r="DW362" s="14"/>
      <c r="DX362" s="15"/>
      <c r="DY362" s="15"/>
      <c r="DZ362" s="14"/>
    </row>
    <row r="363" spans="1:130" s="12" customFormat="1" ht="15.75" x14ac:dyDescent="0.25">
      <c r="A363" s="60" t="s">
        <v>682</v>
      </c>
      <c r="B363" s="14">
        <f t="shared" si="401"/>
        <v>115.6</v>
      </c>
      <c r="C363" s="14">
        <f t="shared" si="402"/>
        <v>0</v>
      </c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  <c r="AA363" s="15"/>
      <c r="AB363" s="183"/>
      <c r="AC363" s="14"/>
      <c r="AD363" s="14"/>
      <c r="AE363" s="14"/>
      <c r="AF363" s="183"/>
      <c r="AG363" s="183"/>
      <c r="AH363" s="183"/>
      <c r="AI363" s="183"/>
      <c r="AJ363" s="183"/>
      <c r="AK363" s="84"/>
      <c r="AL363" s="183"/>
      <c r="AM363" s="183"/>
      <c r="AN363" s="183"/>
      <c r="AO363" s="183"/>
      <c r="AP363" s="183"/>
      <c r="AQ363" s="183"/>
      <c r="AR363" s="183"/>
      <c r="AS363" s="183"/>
      <c r="AT363" s="183"/>
      <c r="AU363" s="183"/>
      <c r="AV363" s="183"/>
      <c r="AW363" s="183"/>
      <c r="AX363" s="183"/>
      <c r="AY363" s="183"/>
      <c r="AZ363" s="183"/>
      <c r="BA363" s="183"/>
      <c r="BB363" s="183"/>
      <c r="BC363" s="183"/>
      <c r="BD363" s="183"/>
      <c r="BE363" s="183"/>
      <c r="BF363" s="183"/>
      <c r="BG363" s="15">
        <v>115.6</v>
      </c>
      <c r="BH363" s="15"/>
      <c r="BI363" s="183"/>
      <c r="BJ363" s="15"/>
      <c r="BK363" s="15"/>
      <c r="BL363" s="183"/>
      <c r="BM363" s="183"/>
      <c r="BN363" s="183"/>
      <c r="BO363" s="183"/>
      <c r="BP363" s="15"/>
      <c r="BQ363" s="15"/>
      <c r="BR363" s="183"/>
      <c r="BS363" s="15"/>
      <c r="BT363" s="15"/>
      <c r="BU363" s="183"/>
      <c r="BV363" s="15"/>
      <c r="BW363" s="15"/>
      <c r="BX363" s="183"/>
      <c r="BY363" s="15"/>
      <c r="BZ363" s="15"/>
      <c r="CA363" s="183"/>
      <c r="CB363" s="15"/>
      <c r="CC363" s="15"/>
      <c r="CD363" s="183"/>
      <c r="CE363" s="15"/>
      <c r="CF363" s="15"/>
      <c r="CG363" s="14"/>
      <c r="CH363" s="15"/>
      <c r="CI363" s="15"/>
      <c r="CJ363" s="14"/>
      <c r="CK363" s="15"/>
      <c r="CL363" s="15"/>
      <c r="CM363" s="14"/>
      <c r="CN363" s="15"/>
      <c r="CO363" s="15"/>
      <c r="CP363" s="14"/>
      <c r="CQ363" s="15"/>
      <c r="CR363" s="15"/>
      <c r="CS363" s="14"/>
      <c r="CT363" s="15"/>
      <c r="CU363" s="15"/>
      <c r="CV363" s="14"/>
      <c r="CW363" s="15"/>
      <c r="CX363" s="15"/>
      <c r="CY363" s="14"/>
      <c r="CZ363" s="15"/>
      <c r="DA363" s="15"/>
      <c r="DB363" s="14"/>
      <c r="DC363" s="15"/>
      <c r="DD363" s="15"/>
      <c r="DE363" s="14"/>
      <c r="DF363" s="15"/>
      <c r="DG363" s="15"/>
      <c r="DH363" s="14"/>
      <c r="DI363" s="15"/>
      <c r="DJ363" s="15"/>
      <c r="DK363" s="14"/>
      <c r="DL363" s="15"/>
      <c r="DM363" s="15"/>
      <c r="DN363" s="14"/>
      <c r="DO363" s="15"/>
      <c r="DP363" s="15"/>
      <c r="DQ363" s="14"/>
      <c r="DR363" s="15"/>
      <c r="DS363" s="15"/>
      <c r="DT363" s="14"/>
      <c r="DU363" s="15"/>
      <c r="DV363" s="15"/>
      <c r="DW363" s="14"/>
      <c r="DX363" s="15"/>
      <c r="DY363" s="15"/>
      <c r="DZ363" s="14"/>
    </row>
    <row r="364" spans="1:130" s="12" customFormat="1" ht="15.75" x14ac:dyDescent="0.25">
      <c r="A364" s="60" t="s">
        <v>681</v>
      </c>
      <c r="B364" s="14">
        <f t="shared" si="401"/>
        <v>70.7</v>
      </c>
      <c r="C364" s="14">
        <f t="shared" si="402"/>
        <v>0</v>
      </c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  <c r="AA364" s="15"/>
      <c r="AB364" s="183"/>
      <c r="AC364" s="14"/>
      <c r="AD364" s="14"/>
      <c r="AE364" s="14"/>
      <c r="AF364" s="183"/>
      <c r="AG364" s="183"/>
      <c r="AH364" s="183"/>
      <c r="AI364" s="183"/>
      <c r="AJ364" s="183"/>
      <c r="AK364" s="84"/>
      <c r="AL364" s="183"/>
      <c r="AM364" s="183"/>
      <c r="AN364" s="183"/>
      <c r="AO364" s="183"/>
      <c r="AP364" s="183"/>
      <c r="AQ364" s="183"/>
      <c r="AR364" s="183"/>
      <c r="AS364" s="183"/>
      <c r="AT364" s="183"/>
      <c r="AU364" s="183"/>
      <c r="AV364" s="183"/>
      <c r="AW364" s="183"/>
      <c r="AX364" s="183"/>
      <c r="AY364" s="183"/>
      <c r="AZ364" s="183"/>
      <c r="BA364" s="183"/>
      <c r="BB364" s="183"/>
      <c r="BC364" s="183"/>
      <c r="BD364" s="183"/>
      <c r="BE364" s="183"/>
      <c r="BF364" s="183"/>
      <c r="BG364" s="15">
        <v>70.7</v>
      </c>
      <c r="BH364" s="15"/>
      <c r="BI364" s="183"/>
      <c r="BJ364" s="15"/>
      <c r="BK364" s="15"/>
      <c r="BL364" s="183"/>
      <c r="BM364" s="183"/>
      <c r="BN364" s="183"/>
      <c r="BO364" s="183"/>
      <c r="BP364" s="15"/>
      <c r="BQ364" s="15"/>
      <c r="BR364" s="183"/>
      <c r="BS364" s="15"/>
      <c r="BT364" s="15"/>
      <c r="BU364" s="183"/>
      <c r="BV364" s="15"/>
      <c r="BW364" s="15"/>
      <c r="BX364" s="183"/>
      <c r="BY364" s="15"/>
      <c r="BZ364" s="15"/>
      <c r="CA364" s="183"/>
      <c r="CB364" s="15"/>
      <c r="CC364" s="15"/>
      <c r="CD364" s="183"/>
      <c r="CE364" s="15"/>
      <c r="CF364" s="15"/>
      <c r="CG364" s="14"/>
      <c r="CH364" s="15"/>
      <c r="CI364" s="15"/>
      <c r="CJ364" s="14"/>
      <c r="CK364" s="15"/>
      <c r="CL364" s="15"/>
      <c r="CM364" s="14"/>
      <c r="CN364" s="15"/>
      <c r="CO364" s="15"/>
      <c r="CP364" s="14"/>
      <c r="CQ364" s="15"/>
      <c r="CR364" s="15"/>
      <c r="CS364" s="14"/>
      <c r="CT364" s="15"/>
      <c r="CU364" s="15"/>
      <c r="CV364" s="14"/>
      <c r="CW364" s="15"/>
      <c r="CX364" s="15"/>
      <c r="CY364" s="14"/>
      <c r="CZ364" s="15"/>
      <c r="DA364" s="15"/>
      <c r="DB364" s="14"/>
      <c r="DC364" s="15"/>
      <c r="DD364" s="15"/>
      <c r="DE364" s="14"/>
      <c r="DF364" s="15"/>
      <c r="DG364" s="15"/>
      <c r="DH364" s="14"/>
      <c r="DI364" s="15"/>
      <c r="DJ364" s="15"/>
      <c r="DK364" s="14"/>
      <c r="DL364" s="15"/>
      <c r="DM364" s="15"/>
      <c r="DN364" s="14"/>
      <c r="DO364" s="15"/>
      <c r="DP364" s="15"/>
      <c r="DQ364" s="14"/>
      <c r="DR364" s="15"/>
      <c r="DS364" s="15"/>
      <c r="DT364" s="14"/>
      <c r="DU364" s="15"/>
      <c r="DV364" s="15"/>
      <c r="DW364" s="14"/>
      <c r="DX364" s="15"/>
      <c r="DY364" s="15"/>
      <c r="DZ364" s="14"/>
    </row>
    <row r="365" spans="1:130" s="12" customFormat="1" ht="15.75" x14ac:dyDescent="0.25">
      <c r="A365" s="60" t="s">
        <v>430</v>
      </c>
      <c r="B365" s="14">
        <f t="shared" si="401"/>
        <v>86.3</v>
      </c>
      <c r="C365" s="14">
        <f t="shared" si="402"/>
        <v>0</v>
      </c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  <c r="AA365" s="15"/>
      <c r="AB365" s="183"/>
      <c r="AC365" s="14"/>
      <c r="AD365" s="14"/>
      <c r="AE365" s="14"/>
      <c r="AF365" s="183"/>
      <c r="AG365" s="183"/>
      <c r="AH365" s="183"/>
      <c r="AI365" s="183"/>
      <c r="AJ365" s="183"/>
      <c r="AK365" s="84"/>
      <c r="AL365" s="183"/>
      <c r="AM365" s="183"/>
      <c r="AN365" s="183"/>
      <c r="AO365" s="183"/>
      <c r="AP365" s="183"/>
      <c r="AQ365" s="183"/>
      <c r="AR365" s="183"/>
      <c r="AS365" s="183"/>
      <c r="AT365" s="183"/>
      <c r="AU365" s="183"/>
      <c r="AV365" s="183"/>
      <c r="AW365" s="183"/>
      <c r="AX365" s="183"/>
      <c r="AY365" s="183"/>
      <c r="AZ365" s="183"/>
      <c r="BA365" s="183"/>
      <c r="BB365" s="183"/>
      <c r="BC365" s="183"/>
      <c r="BD365" s="183"/>
      <c r="BE365" s="183"/>
      <c r="BF365" s="183"/>
      <c r="BG365" s="15">
        <v>86.3</v>
      </c>
      <c r="BH365" s="15"/>
      <c r="BI365" s="183"/>
      <c r="BJ365" s="15"/>
      <c r="BK365" s="15"/>
      <c r="BL365" s="183"/>
      <c r="BM365" s="183"/>
      <c r="BN365" s="183"/>
      <c r="BO365" s="183"/>
      <c r="BP365" s="15"/>
      <c r="BQ365" s="15"/>
      <c r="BR365" s="183"/>
      <c r="BS365" s="15"/>
      <c r="BT365" s="15"/>
      <c r="BU365" s="183"/>
      <c r="BV365" s="15"/>
      <c r="BW365" s="15"/>
      <c r="BX365" s="183"/>
      <c r="BY365" s="15"/>
      <c r="BZ365" s="15"/>
      <c r="CA365" s="183"/>
      <c r="CB365" s="15"/>
      <c r="CC365" s="15"/>
      <c r="CD365" s="183"/>
      <c r="CE365" s="15"/>
      <c r="CF365" s="15"/>
      <c r="CG365" s="14"/>
      <c r="CH365" s="15"/>
      <c r="CI365" s="15"/>
      <c r="CJ365" s="14"/>
      <c r="CK365" s="15"/>
      <c r="CL365" s="15"/>
      <c r="CM365" s="14"/>
      <c r="CN365" s="15"/>
      <c r="CO365" s="15"/>
      <c r="CP365" s="14"/>
      <c r="CQ365" s="15"/>
      <c r="CR365" s="15"/>
      <c r="CS365" s="14"/>
      <c r="CT365" s="15"/>
      <c r="CU365" s="15"/>
      <c r="CV365" s="14"/>
      <c r="CW365" s="15"/>
      <c r="CX365" s="15"/>
      <c r="CY365" s="14"/>
      <c r="CZ365" s="15"/>
      <c r="DA365" s="15"/>
      <c r="DB365" s="14"/>
      <c r="DC365" s="15"/>
      <c r="DD365" s="15"/>
      <c r="DE365" s="14"/>
      <c r="DF365" s="15"/>
      <c r="DG365" s="15"/>
      <c r="DH365" s="14"/>
      <c r="DI365" s="15"/>
      <c r="DJ365" s="15"/>
      <c r="DK365" s="14"/>
      <c r="DL365" s="15"/>
      <c r="DM365" s="15"/>
      <c r="DN365" s="14"/>
      <c r="DO365" s="15"/>
      <c r="DP365" s="15"/>
      <c r="DQ365" s="14"/>
      <c r="DR365" s="15"/>
      <c r="DS365" s="15"/>
      <c r="DT365" s="14"/>
      <c r="DU365" s="15"/>
      <c r="DV365" s="15"/>
      <c r="DW365" s="14"/>
      <c r="DX365" s="15"/>
      <c r="DY365" s="15"/>
      <c r="DZ365" s="14"/>
    </row>
    <row r="366" spans="1:130" s="28" customFormat="1" ht="31.5" x14ac:dyDescent="0.25">
      <c r="A366" s="152" t="s">
        <v>438</v>
      </c>
      <c r="B366" s="82">
        <f t="shared" si="401"/>
        <v>30339.699999999997</v>
      </c>
      <c r="C366" s="82">
        <f t="shared" si="402"/>
        <v>6079.335</v>
      </c>
      <c r="D366" s="84">
        <f t="shared" ref="D366" si="426">C366/B366*100</f>
        <v>20.037558051002485</v>
      </c>
      <c r="E366" s="84">
        <f t="shared" ref="E366:L366" si="427">E367+E368+E371</f>
        <v>0</v>
      </c>
      <c r="F366" s="84">
        <f t="shared" si="427"/>
        <v>0</v>
      </c>
      <c r="G366" s="84">
        <f t="shared" si="427"/>
        <v>0</v>
      </c>
      <c r="H366" s="84">
        <f t="shared" si="427"/>
        <v>0</v>
      </c>
      <c r="I366" s="84">
        <f t="shared" si="427"/>
        <v>0</v>
      </c>
      <c r="J366" s="84">
        <f t="shared" si="427"/>
        <v>0</v>
      </c>
      <c r="K366" s="84">
        <f t="shared" si="427"/>
        <v>2800</v>
      </c>
      <c r="L366" s="84">
        <f t="shared" si="427"/>
        <v>2800</v>
      </c>
      <c r="M366" s="84">
        <f t="shared" si="141"/>
        <v>100</v>
      </c>
      <c r="N366" s="84">
        <f t="shared" ref="N366:AA366" si="428">N367+N368+N371</f>
        <v>0</v>
      </c>
      <c r="O366" s="84">
        <f t="shared" si="428"/>
        <v>0</v>
      </c>
      <c r="P366" s="84">
        <f t="shared" si="428"/>
        <v>0</v>
      </c>
      <c r="Q366" s="84">
        <f t="shared" si="428"/>
        <v>0</v>
      </c>
      <c r="R366" s="84">
        <f t="shared" si="428"/>
        <v>0</v>
      </c>
      <c r="S366" s="84">
        <f t="shared" si="428"/>
        <v>0</v>
      </c>
      <c r="T366" s="84">
        <f t="shared" si="428"/>
        <v>21204.799999999999</v>
      </c>
      <c r="U366" s="84">
        <f t="shared" si="428"/>
        <v>0</v>
      </c>
      <c r="V366" s="84">
        <f t="shared" si="428"/>
        <v>0</v>
      </c>
      <c r="W366" s="84">
        <f t="shared" si="428"/>
        <v>0</v>
      </c>
      <c r="X366" s="84">
        <f t="shared" si="428"/>
        <v>0</v>
      </c>
      <c r="Y366" s="84">
        <f t="shared" si="428"/>
        <v>0</v>
      </c>
      <c r="Z366" s="84">
        <f t="shared" si="428"/>
        <v>600.79999999999995</v>
      </c>
      <c r="AA366" s="84">
        <f t="shared" si="428"/>
        <v>286.33499999999998</v>
      </c>
      <c r="AB366" s="82">
        <f t="shared" si="104"/>
        <v>47.658954727030626</v>
      </c>
      <c r="AC366" s="84">
        <f>AC367+AC368+AC371</f>
        <v>0</v>
      </c>
      <c r="AD366" s="84">
        <f>AD367+AD368+AD371</f>
        <v>0</v>
      </c>
      <c r="AE366" s="82"/>
      <c r="AF366" s="84">
        <f t="shared" ref="AF366:AH366" si="429">AF367+AF368+AF371</f>
        <v>0</v>
      </c>
      <c r="AG366" s="84">
        <f t="shared" si="429"/>
        <v>0</v>
      </c>
      <c r="AH366" s="84">
        <f t="shared" si="429"/>
        <v>0</v>
      </c>
      <c r="AI366" s="84">
        <f>SUM(AI367:AI374)</f>
        <v>546</v>
      </c>
      <c r="AJ366" s="84">
        <f t="shared" ref="AJ366:AM366" si="430">SUM(AJ367:AJ374)</f>
        <v>546</v>
      </c>
      <c r="AK366" s="84">
        <f t="shared" si="417"/>
        <v>100</v>
      </c>
      <c r="AL366" s="84">
        <f t="shared" si="430"/>
        <v>2017</v>
      </c>
      <c r="AM366" s="84">
        <f t="shared" si="430"/>
        <v>2017</v>
      </c>
      <c r="AN366" s="84">
        <f>AM366/AL366*100</f>
        <v>100</v>
      </c>
      <c r="AO366" s="84">
        <f t="shared" ref="AO366:AT366" si="431">AO367+AO368+AO371</f>
        <v>1200</v>
      </c>
      <c r="AP366" s="84">
        <f t="shared" si="431"/>
        <v>0</v>
      </c>
      <c r="AQ366" s="84">
        <f t="shared" si="431"/>
        <v>0</v>
      </c>
      <c r="AR366" s="84">
        <f t="shared" si="431"/>
        <v>0</v>
      </c>
      <c r="AS366" s="84">
        <f t="shared" si="431"/>
        <v>0</v>
      </c>
      <c r="AT366" s="84">
        <f t="shared" si="431"/>
        <v>0</v>
      </c>
      <c r="AU366" s="84">
        <f t="shared" ref="AU366:BF366" si="432">AU367+AU368+AU371</f>
        <v>0</v>
      </c>
      <c r="AV366" s="84">
        <f t="shared" si="432"/>
        <v>0</v>
      </c>
      <c r="AW366" s="84">
        <f t="shared" si="432"/>
        <v>0</v>
      </c>
      <c r="AX366" s="84">
        <f t="shared" si="432"/>
        <v>0</v>
      </c>
      <c r="AY366" s="84">
        <f t="shared" si="432"/>
        <v>0</v>
      </c>
      <c r="AZ366" s="84">
        <f t="shared" si="432"/>
        <v>0</v>
      </c>
      <c r="BA366" s="84">
        <f t="shared" si="432"/>
        <v>0</v>
      </c>
      <c r="BB366" s="84">
        <f t="shared" si="432"/>
        <v>0</v>
      </c>
      <c r="BC366" s="84">
        <f t="shared" si="432"/>
        <v>0</v>
      </c>
      <c r="BD366" s="84">
        <f t="shared" si="432"/>
        <v>0</v>
      </c>
      <c r="BE366" s="84">
        <f t="shared" si="432"/>
        <v>0</v>
      </c>
      <c r="BF366" s="84">
        <f t="shared" si="432"/>
        <v>0</v>
      </c>
      <c r="BG366" s="84">
        <f>SUM(BG367:BG374)</f>
        <v>1541.1</v>
      </c>
      <c r="BH366" s="84">
        <f>SUM(BH367:BH374)</f>
        <v>0</v>
      </c>
      <c r="BI366" s="82">
        <f t="shared" ref="BI366:BI367" si="433">BH366/BG366*100</f>
        <v>0</v>
      </c>
      <c r="BJ366" s="84"/>
      <c r="BK366" s="84">
        <f>SUM(BK367:BK374)</f>
        <v>0</v>
      </c>
      <c r="BL366" s="82"/>
      <c r="BM366" s="84">
        <f t="shared" ref="BM366" si="434">BM367+BM368+BM371</f>
        <v>0</v>
      </c>
      <c r="BN366" s="84">
        <f t="shared" ref="BN366" si="435">BN367+BN368+BN371</f>
        <v>0</v>
      </c>
      <c r="BO366" s="84">
        <f t="shared" ref="BO366" si="436">BO367+BO368+BO371</f>
        <v>0</v>
      </c>
      <c r="BP366" s="84">
        <f>SUM(BP367:BP374)</f>
        <v>0</v>
      </c>
      <c r="BQ366" s="84">
        <f>SUM(BQ367:BQ374)</f>
        <v>0</v>
      </c>
      <c r="BR366" s="82"/>
      <c r="BS366" s="84">
        <f>SUM(BS367:BS374)</f>
        <v>0</v>
      </c>
      <c r="BT366" s="84">
        <f>SUM(BT367:BT374)</f>
        <v>0</v>
      </c>
      <c r="BU366" s="82"/>
      <c r="BV366" s="84">
        <f>SUM(BV367:BV374)</f>
        <v>0</v>
      </c>
      <c r="BW366" s="84">
        <f>SUM(BW367:BW374)</f>
        <v>0</v>
      </c>
      <c r="BX366" s="82"/>
      <c r="BY366" s="84">
        <f>SUM(BY367:BY374)</f>
        <v>0</v>
      </c>
      <c r="BZ366" s="84">
        <f>SUM(BZ367:BZ374)</f>
        <v>0</v>
      </c>
      <c r="CA366" s="82"/>
      <c r="CB366" s="84">
        <f>SUM(CB367:CB374)</f>
        <v>0</v>
      </c>
      <c r="CC366" s="84">
        <f>SUM(CC367:CC374)</f>
        <v>0</v>
      </c>
      <c r="CD366" s="82"/>
      <c r="CE366" s="84">
        <f>SUM(CE367:CE374)</f>
        <v>430</v>
      </c>
      <c r="CF366" s="84">
        <f>SUM(CF367:CF374)</f>
        <v>430</v>
      </c>
      <c r="CG366" s="82">
        <f t="shared" si="403"/>
        <v>100</v>
      </c>
      <c r="CH366" s="84">
        <f>SUM(CH367:CH374)</f>
        <v>0</v>
      </c>
      <c r="CI366" s="84">
        <f>SUM(CI367:CI374)</f>
        <v>0</v>
      </c>
      <c r="CJ366" s="82"/>
      <c r="CK366" s="84">
        <f>SUM(CK367:CK374)</f>
        <v>0</v>
      </c>
      <c r="CL366" s="84">
        <f>SUM(CL367:CL374)</f>
        <v>0</v>
      </c>
      <c r="CM366" s="82"/>
      <c r="CN366" s="84">
        <f>SUM(CN367:CN374)</f>
        <v>0</v>
      </c>
      <c r="CO366" s="84">
        <f>SUM(CO367:CO374)</f>
        <v>0</v>
      </c>
      <c r="CP366" s="82"/>
      <c r="CQ366" s="84">
        <f>SUM(CQ367:CQ374)</f>
        <v>0</v>
      </c>
      <c r="CR366" s="84">
        <f>SUM(CR367:CR374)</f>
        <v>0</v>
      </c>
      <c r="CS366" s="82"/>
      <c r="CT366" s="84">
        <f>SUM(CT367:CT374)</f>
        <v>0</v>
      </c>
      <c r="CU366" s="84">
        <f>SUM(CU367:CU374)</f>
        <v>0</v>
      </c>
      <c r="CV366" s="82"/>
      <c r="CW366" s="84">
        <f>SUM(CW367:CW374)</f>
        <v>0</v>
      </c>
      <c r="CX366" s="84">
        <f>SUM(CX367:CX374)</f>
        <v>0</v>
      </c>
      <c r="CY366" s="82"/>
      <c r="CZ366" s="84">
        <f>SUM(CZ367:CZ374)</f>
        <v>0</v>
      </c>
      <c r="DA366" s="84">
        <f>SUM(DA367:DA374)</f>
        <v>0</v>
      </c>
      <c r="DB366" s="82"/>
      <c r="DC366" s="84">
        <f>SUM(DC367:DC374)</f>
        <v>0</v>
      </c>
      <c r="DD366" s="84">
        <f>SUM(DD367:DD374)</f>
        <v>0</v>
      </c>
      <c r="DE366" s="82"/>
      <c r="DF366" s="84">
        <f>SUM(DF367:DF374)</f>
        <v>0</v>
      </c>
      <c r="DG366" s="84">
        <f>SUM(DG367:DG374)</f>
        <v>0</v>
      </c>
      <c r="DH366" s="82"/>
      <c r="DI366" s="84">
        <f>SUM(DI367:DI374)</f>
        <v>0</v>
      </c>
      <c r="DJ366" s="84">
        <f>SUM(DJ367:DJ374)</f>
        <v>0</v>
      </c>
      <c r="DK366" s="82"/>
      <c r="DL366" s="84">
        <f>SUM(DL367:DL374)</f>
        <v>0</v>
      </c>
      <c r="DM366" s="84">
        <f>SUM(DM367:DM374)</f>
        <v>0</v>
      </c>
      <c r="DN366" s="82"/>
      <c r="DO366" s="84">
        <f>SUM(DO367:DO374)</f>
        <v>0</v>
      </c>
      <c r="DP366" s="84">
        <f>SUM(DP367:DP374)</f>
        <v>0</v>
      </c>
      <c r="DQ366" s="82"/>
      <c r="DR366" s="84">
        <f>SUM(DR367:DR374)</f>
        <v>0</v>
      </c>
      <c r="DS366" s="84">
        <f>SUM(DS367:DS374)</f>
        <v>0</v>
      </c>
      <c r="DT366" s="82"/>
      <c r="DU366" s="84">
        <f>SUM(DU367:DU374)</f>
        <v>0</v>
      </c>
      <c r="DV366" s="84">
        <f>SUM(DV367:DV374)</f>
        <v>0</v>
      </c>
      <c r="DW366" s="82"/>
      <c r="DX366" s="84">
        <f>SUM(DX367:DX374)</f>
        <v>0</v>
      </c>
      <c r="DY366" s="84">
        <f>SUM(DY367:DY374)</f>
        <v>0</v>
      </c>
      <c r="DZ366" s="82"/>
    </row>
    <row r="367" spans="1:130" s="12" customFormat="1" ht="31.5" x14ac:dyDescent="0.25">
      <c r="A367" s="60" t="s">
        <v>383</v>
      </c>
      <c r="B367" s="14">
        <f t="shared" si="401"/>
        <v>8658.1</v>
      </c>
      <c r="C367" s="14">
        <f t="shared" si="402"/>
        <v>6079.335</v>
      </c>
      <c r="D367" s="15">
        <f t="shared" si="82"/>
        <v>70.215578475647078</v>
      </c>
      <c r="E367" s="15"/>
      <c r="F367" s="15"/>
      <c r="G367" s="15"/>
      <c r="H367" s="15"/>
      <c r="I367" s="15"/>
      <c r="J367" s="15"/>
      <c r="K367" s="15">
        <v>2800</v>
      </c>
      <c r="L367" s="15">
        <v>2800</v>
      </c>
      <c r="M367" s="15">
        <f t="shared" si="141"/>
        <v>100</v>
      </c>
      <c r="N367" s="15"/>
      <c r="O367" s="15"/>
      <c r="P367" s="15"/>
      <c r="Q367" s="15"/>
      <c r="R367" s="15"/>
      <c r="S367" s="15"/>
      <c r="T367" s="15"/>
      <c r="U367" s="15"/>
      <c r="V367" s="14"/>
      <c r="W367" s="15"/>
      <c r="X367" s="15"/>
      <c r="Y367" s="14"/>
      <c r="Z367" s="15">
        <v>600.79999999999995</v>
      </c>
      <c r="AA367" s="15">
        <v>286.33499999999998</v>
      </c>
      <c r="AB367" s="14">
        <f t="shared" si="104"/>
        <v>47.658954727030626</v>
      </c>
      <c r="AC367" s="15"/>
      <c r="AD367" s="15"/>
      <c r="AE367" s="14"/>
      <c r="AF367" s="15"/>
      <c r="AG367" s="15"/>
      <c r="AH367" s="14"/>
      <c r="AI367" s="15">
        <v>546</v>
      </c>
      <c r="AJ367" s="15">
        <v>546</v>
      </c>
      <c r="AK367" s="15">
        <f t="shared" si="417"/>
        <v>100</v>
      </c>
      <c r="AL367" s="14">
        <v>2017</v>
      </c>
      <c r="AM367" s="14">
        <v>2017</v>
      </c>
      <c r="AN367" s="15">
        <f t="shared" ref="AN367:AN376" si="437">AM367/AL367*100</f>
        <v>100</v>
      </c>
      <c r="AO367" s="15">
        <v>1200</v>
      </c>
      <c r="AP367" s="15"/>
      <c r="AQ367" s="14"/>
      <c r="AR367" s="15"/>
      <c r="AS367" s="15"/>
      <c r="AT367" s="14"/>
      <c r="AU367" s="15"/>
      <c r="AV367" s="15"/>
      <c r="AW367" s="14"/>
      <c r="AX367" s="15"/>
      <c r="AY367" s="15"/>
      <c r="AZ367" s="14"/>
      <c r="BA367" s="15"/>
      <c r="BB367" s="15"/>
      <c r="BC367" s="14"/>
      <c r="BD367" s="15"/>
      <c r="BE367" s="15"/>
      <c r="BF367" s="14"/>
      <c r="BG367" s="15">
        <v>1064.3</v>
      </c>
      <c r="BH367" s="15"/>
      <c r="BI367" s="14">
        <f t="shared" si="433"/>
        <v>0</v>
      </c>
      <c r="BJ367" s="15"/>
      <c r="BK367" s="15"/>
      <c r="BL367" s="14"/>
      <c r="BM367" s="15"/>
      <c r="BN367" s="15"/>
      <c r="BO367" s="14"/>
      <c r="BP367" s="15"/>
      <c r="BQ367" s="15"/>
      <c r="BR367" s="14"/>
      <c r="BS367" s="15"/>
      <c r="BT367" s="15"/>
      <c r="BU367" s="14"/>
      <c r="BV367" s="15"/>
      <c r="BW367" s="15"/>
      <c r="BX367" s="14"/>
      <c r="BY367" s="15"/>
      <c r="BZ367" s="15"/>
      <c r="CA367" s="14"/>
      <c r="CB367" s="15"/>
      <c r="CC367" s="15"/>
      <c r="CD367" s="14"/>
      <c r="CE367" s="14">
        <v>430</v>
      </c>
      <c r="CF367" s="14">
        <v>430</v>
      </c>
      <c r="CG367" s="14">
        <f t="shared" si="403"/>
        <v>100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  <c r="DN367" s="14"/>
      <c r="DO367" s="14"/>
      <c r="DP367" s="14"/>
      <c r="DQ367" s="14"/>
      <c r="DR367" s="14"/>
      <c r="DS367" s="14"/>
      <c r="DT367" s="14"/>
      <c r="DU367" s="14"/>
      <c r="DV367" s="14"/>
      <c r="DW367" s="14"/>
      <c r="DX367" s="14"/>
      <c r="DY367" s="14"/>
      <c r="DZ367" s="14"/>
    </row>
    <row r="368" spans="1:130" s="12" customFormat="1" ht="15.75" x14ac:dyDescent="0.25">
      <c r="A368" s="60" t="s">
        <v>436</v>
      </c>
      <c r="B368" s="14">
        <f t="shared" si="401"/>
        <v>21204.799999999999</v>
      </c>
      <c r="C368" s="14">
        <f t="shared" si="402"/>
        <v>0</v>
      </c>
      <c r="D368" s="50">
        <f>C368/B368*100</f>
        <v>0</v>
      </c>
      <c r="E368" s="50"/>
      <c r="F368" s="50"/>
      <c r="G368" s="50"/>
      <c r="H368" s="50"/>
      <c r="I368" s="50"/>
      <c r="J368" s="50"/>
      <c r="K368" s="50"/>
      <c r="L368" s="50"/>
      <c r="M368" s="15"/>
      <c r="N368" s="50"/>
      <c r="O368" s="50"/>
      <c r="P368" s="50"/>
      <c r="Q368" s="50"/>
      <c r="R368" s="183"/>
      <c r="S368" s="183"/>
      <c r="T368" s="50">
        <v>21204.799999999999</v>
      </c>
      <c r="U368" s="183"/>
      <c r="V368" s="183"/>
      <c r="W368" s="50"/>
      <c r="X368" s="183"/>
      <c r="Y368" s="183"/>
      <c r="Z368" s="50"/>
      <c r="AA368" s="15"/>
      <c r="AB368" s="183"/>
      <c r="AC368" s="50"/>
      <c r="AD368" s="50"/>
      <c r="AE368" s="15"/>
      <c r="AF368" s="50"/>
      <c r="AG368" s="183"/>
      <c r="AH368" s="183"/>
      <c r="AI368" s="50"/>
      <c r="AJ368" s="183"/>
      <c r="AK368" s="183"/>
      <c r="AL368" s="183"/>
      <c r="AM368" s="183"/>
      <c r="AN368" s="84"/>
      <c r="AO368" s="50"/>
      <c r="AP368" s="183"/>
      <c r="AQ368" s="183"/>
      <c r="AR368" s="50"/>
      <c r="AS368" s="183"/>
      <c r="AT368" s="183"/>
      <c r="AU368" s="50"/>
      <c r="AV368" s="183"/>
      <c r="AW368" s="183"/>
      <c r="AX368" s="50"/>
      <c r="AY368" s="183"/>
      <c r="AZ368" s="183"/>
      <c r="BA368" s="50"/>
      <c r="BB368" s="183"/>
      <c r="BC368" s="183"/>
      <c r="BD368" s="50"/>
      <c r="BE368" s="183"/>
      <c r="BF368" s="183"/>
      <c r="BG368" s="15"/>
      <c r="BH368" s="15"/>
      <c r="BI368" s="183"/>
      <c r="BJ368" s="15"/>
      <c r="BK368" s="15"/>
      <c r="BL368" s="183"/>
      <c r="BM368" s="50"/>
      <c r="BN368" s="183"/>
      <c r="BO368" s="183"/>
      <c r="BP368" s="15"/>
      <c r="BQ368" s="15"/>
      <c r="BR368" s="183"/>
      <c r="BS368" s="15"/>
      <c r="BT368" s="15"/>
      <c r="BU368" s="183"/>
      <c r="BV368" s="15"/>
      <c r="BW368" s="15"/>
      <c r="BX368" s="183"/>
      <c r="BY368" s="15"/>
      <c r="BZ368" s="15"/>
      <c r="CA368" s="183"/>
      <c r="CB368" s="15"/>
      <c r="CC368" s="15"/>
      <c r="CD368" s="183"/>
      <c r="CE368" s="15"/>
      <c r="CF368" s="15"/>
      <c r="CG368" s="14"/>
      <c r="CH368" s="15"/>
      <c r="CI368" s="15"/>
      <c r="CJ368" s="14"/>
      <c r="CK368" s="15"/>
      <c r="CL368" s="15"/>
      <c r="CM368" s="14"/>
      <c r="CN368" s="15"/>
      <c r="CO368" s="15"/>
      <c r="CP368" s="14"/>
      <c r="CQ368" s="15"/>
      <c r="CR368" s="15"/>
      <c r="CS368" s="14"/>
      <c r="CT368" s="15"/>
      <c r="CU368" s="15"/>
      <c r="CV368" s="14"/>
      <c r="CW368" s="15"/>
      <c r="CX368" s="15"/>
      <c r="CY368" s="14"/>
      <c r="CZ368" s="15"/>
      <c r="DA368" s="15"/>
      <c r="DB368" s="14"/>
      <c r="DC368" s="15"/>
      <c r="DD368" s="15"/>
      <c r="DE368" s="14"/>
      <c r="DF368" s="15"/>
      <c r="DG368" s="15"/>
      <c r="DH368" s="14"/>
      <c r="DI368" s="15"/>
      <c r="DJ368" s="15"/>
      <c r="DK368" s="14"/>
      <c r="DL368" s="15"/>
      <c r="DM368" s="15"/>
      <c r="DN368" s="14"/>
      <c r="DO368" s="15"/>
      <c r="DP368" s="15"/>
      <c r="DQ368" s="14"/>
      <c r="DR368" s="15"/>
      <c r="DS368" s="15"/>
      <c r="DT368" s="14"/>
      <c r="DU368" s="15"/>
      <c r="DV368" s="15"/>
      <c r="DW368" s="14"/>
      <c r="DX368" s="15"/>
      <c r="DY368" s="15"/>
      <c r="DZ368" s="14"/>
    </row>
    <row r="369" spans="1:130" s="12" customFormat="1" ht="15.75" x14ac:dyDescent="0.25">
      <c r="A369" s="60" t="s">
        <v>498</v>
      </c>
      <c r="B369" s="14">
        <f t="shared" si="401"/>
        <v>164.5</v>
      </c>
      <c r="C369" s="14">
        <f t="shared" si="402"/>
        <v>0</v>
      </c>
      <c r="D369" s="50"/>
      <c r="E369" s="50"/>
      <c r="F369" s="50"/>
      <c r="G369" s="50"/>
      <c r="H369" s="50"/>
      <c r="I369" s="50"/>
      <c r="J369" s="50"/>
      <c r="K369" s="50"/>
      <c r="L369" s="50"/>
      <c r="M369" s="15"/>
      <c r="N369" s="50"/>
      <c r="O369" s="50"/>
      <c r="P369" s="50"/>
      <c r="Q369" s="50"/>
      <c r="R369" s="183"/>
      <c r="S369" s="183"/>
      <c r="T369" s="50"/>
      <c r="U369" s="183"/>
      <c r="V369" s="183"/>
      <c r="W369" s="50"/>
      <c r="X369" s="183"/>
      <c r="Y369" s="183"/>
      <c r="Z369" s="50"/>
      <c r="AA369" s="15"/>
      <c r="AB369" s="183"/>
      <c r="AC369" s="50"/>
      <c r="AD369" s="50"/>
      <c r="AE369" s="15"/>
      <c r="AF369" s="50"/>
      <c r="AG369" s="183"/>
      <c r="AH369" s="183"/>
      <c r="AI369" s="50"/>
      <c r="AJ369" s="183"/>
      <c r="AK369" s="183"/>
      <c r="AL369" s="183"/>
      <c r="AM369" s="183"/>
      <c r="AN369" s="84"/>
      <c r="AO369" s="50"/>
      <c r="AP369" s="183"/>
      <c r="AQ369" s="183"/>
      <c r="AR369" s="50"/>
      <c r="AS369" s="183"/>
      <c r="AT369" s="183"/>
      <c r="AU369" s="50"/>
      <c r="AV369" s="183"/>
      <c r="AW369" s="183"/>
      <c r="AX369" s="50"/>
      <c r="AY369" s="183"/>
      <c r="AZ369" s="183"/>
      <c r="BA369" s="50"/>
      <c r="BB369" s="183"/>
      <c r="BC369" s="183"/>
      <c r="BD369" s="50"/>
      <c r="BE369" s="183"/>
      <c r="BF369" s="183"/>
      <c r="BG369" s="15">
        <v>164.5</v>
      </c>
      <c r="BH369" s="15"/>
      <c r="BI369" s="183"/>
      <c r="BJ369" s="15"/>
      <c r="BK369" s="15"/>
      <c r="BL369" s="183"/>
      <c r="BM369" s="50"/>
      <c r="BN369" s="183"/>
      <c r="BO369" s="183"/>
      <c r="BP369" s="15"/>
      <c r="BQ369" s="15"/>
      <c r="BR369" s="183"/>
      <c r="BS369" s="15"/>
      <c r="BT369" s="15"/>
      <c r="BU369" s="183"/>
      <c r="BV369" s="15"/>
      <c r="BW369" s="15"/>
      <c r="BX369" s="183"/>
      <c r="BY369" s="15"/>
      <c r="BZ369" s="15"/>
      <c r="CA369" s="183"/>
      <c r="CB369" s="15"/>
      <c r="CC369" s="15"/>
      <c r="CD369" s="183"/>
      <c r="CE369" s="15"/>
      <c r="CF369" s="15"/>
      <c r="CG369" s="14"/>
      <c r="CH369" s="15"/>
      <c r="CI369" s="15"/>
      <c r="CJ369" s="14"/>
      <c r="CK369" s="15"/>
      <c r="CL369" s="15"/>
      <c r="CM369" s="14"/>
      <c r="CN369" s="15"/>
      <c r="CO369" s="15"/>
      <c r="CP369" s="14"/>
      <c r="CQ369" s="15"/>
      <c r="CR369" s="15"/>
      <c r="CS369" s="14"/>
      <c r="CT369" s="15"/>
      <c r="CU369" s="15"/>
      <c r="CV369" s="14"/>
      <c r="CW369" s="15"/>
      <c r="CX369" s="15"/>
      <c r="CY369" s="14"/>
      <c r="CZ369" s="15"/>
      <c r="DA369" s="15"/>
      <c r="DB369" s="14"/>
      <c r="DC369" s="15"/>
      <c r="DD369" s="15"/>
      <c r="DE369" s="14"/>
      <c r="DF369" s="15"/>
      <c r="DG369" s="15"/>
      <c r="DH369" s="14"/>
      <c r="DI369" s="15"/>
      <c r="DJ369" s="15"/>
      <c r="DK369" s="14"/>
      <c r="DL369" s="15"/>
      <c r="DM369" s="15"/>
      <c r="DN369" s="14"/>
      <c r="DO369" s="15"/>
      <c r="DP369" s="15"/>
      <c r="DQ369" s="14"/>
      <c r="DR369" s="15"/>
      <c r="DS369" s="15"/>
      <c r="DT369" s="14"/>
      <c r="DU369" s="15"/>
      <c r="DV369" s="15"/>
      <c r="DW369" s="14"/>
      <c r="DX369" s="15"/>
      <c r="DY369" s="15"/>
      <c r="DZ369" s="14"/>
    </row>
    <row r="370" spans="1:130" s="12" customFormat="1" ht="15.75" x14ac:dyDescent="0.25">
      <c r="A370" s="60" t="s">
        <v>719</v>
      </c>
      <c r="B370" s="14">
        <f t="shared" si="401"/>
        <v>44.1</v>
      </c>
      <c r="C370" s="14">
        <f t="shared" si="402"/>
        <v>0</v>
      </c>
      <c r="D370" s="50"/>
      <c r="E370" s="50"/>
      <c r="F370" s="50"/>
      <c r="G370" s="50"/>
      <c r="H370" s="50"/>
      <c r="I370" s="50"/>
      <c r="J370" s="50"/>
      <c r="K370" s="50"/>
      <c r="L370" s="50"/>
      <c r="M370" s="15"/>
      <c r="N370" s="50"/>
      <c r="O370" s="50"/>
      <c r="P370" s="50"/>
      <c r="Q370" s="50"/>
      <c r="R370" s="183"/>
      <c r="S370" s="183"/>
      <c r="T370" s="50"/>
      <c r="U370" s="183"/>
      <c r="V370" s="183"/>
      <c r="W370" s="50"/>
      <c r="X370" s="183"/>
      <c r="Y370" s="183"/>
      <c r="Z370" s="50"/>
      <c r="AA370" s="15"/>
      <c r="AB370" s="183"/>
      <c r="AC370" s="50"/>
      <c r="AD370" s="50"/>
      <c r="AE370" s="15"/>
      <c r="AF370" s="50"/>
      <c r="AG370" s="183"/>
      <c r="AH370" s="183"/>
      <c r="AI370" s="50"/>
      <c r="AJ370" s="183"/>
      <c r="AK370" s="183"/>
      <c r="AL370" s="183"/>
      <c r="AM370" s="183"/>
      <c r="AN370" s="84"/>
      <c r="AO370" s="50"/>
      <c r="AP370" s="183"/>
      <c r="AQ370" s="183"/>
      <c r="AR370" s="50"/>
      <c r="AS370" s="183"/>
      <c r="AT370" s="183"/>
      <c r="AU370" s="50"/>
      <c r="AV370" s="183"/>
      <c r="AW370" s="183"/>
      <c r="AX370" s="50"/>
      <c r="AY370" s="183"/>
      <c r="AZ370" s="183"/>
      <c r="BA370" s="50"/>
      <c r="BB370" s="183"/>
      <c r="BC370" s="183"/>
      <c r="BD370" s="50"/>
      <c r="BE370" s="183"/>
      <c r="BF370" s="183"/>
      <c r="BG370" s="15">
        <v>44.1</v>
      </c>
      <c r="BH370" s="15"/>
      <c r="BI370" s="183"/>
      <c r="BJ370" s="15"/>
      <c r="BK370" s="15"/>
      <c r="BL370" s="183"/>
      <c r="BM370" s="50"/>
      <c r="BN370" s="183"/>
      <c r="BO370" s="183"/>
      <c r="BP370" s="15"/>
      <c r="BQ370" s="15"/>
      <c r="BR370" s="183"/>
      <c r="BS370" s="15"/>
      <c r="BT370" s="15"/>
      <c r="BU370" s="183"/>
      <c r="BV370" s="15"/>
      <c r="BW370" s="15"/>
      <c r="BX370" s="183"/>
      <c r="BY370" s="15"/>
      <c r="BZ370" s="15"/>
      <c r="CA370" s="183"/>
      <c r="CB370" s="15"/>
      <c r="CC370" s="15"/>
      <c r="CD370" s="183"/>
      <c r="CE370" s="15"/>
      <c r="CF370" s="15"/>
      <c r="CG370" s="14"/>
      <c r="CH370" s="15"/>
      <c r="CI370" s="15"/>
      <c r="CJ370" s="14"/>
      <c r="CK370" s="15"/>
      <c r="CL370" s="15"/>
      <c r="CM370" s="14"/>
      <c r="CN370" s="15"/>
      <c r="CO370" s="15"/>
      <c r="CP370" s="14"/>
      <c r="CQ370" s="15"/>
      <c r="CR370" s="15"/>
      <c r="CS370" s="14"/>
      <c r="CT370" s="15"/>
      <c r="CU370" s="15"/>
      <c r="CV370" s="14"/>
      <c r="CW370" s="15"/>
      <c r="CX370" s="15"/>
      <c r="CY370" s="14"/>
      <c r="CZ370" s="15"/>
      <c r="DA370" s="15"/>
      <c r="DB370" s="14"/>
      <c r="DC370" s="15"/>
      <c r="DD370" s="15"/>
      <c r="DE370" s="14"/>
      <c r="DF370" s="15"/>
      <c r="DG370" s="15"/>
      <c r="DH370" s="14"/>
      <c r="DI370" s="15"/>
      <c r="DJ370" s="15"/>
      <c r="DK370" s="14"/>
      <c r="DL370" s="15"/>
      <c r="DM370" s="15"/>
      <c r="DN370" s="14"/>
      <c r="DO370" s="15"/>
      <c r="DP370" s="15"/>
      <c r="DQ370" s="14"/>
      <c r="DR370" s="15"/>
      <c r="DS370" s="15"/>
      <c r="DT370" s="14"/>
      <c r="DU370" s="15"/>
      <c r="DV370" s="15"/>
      <c r="DW370" s="14"/>
      <c r="DX370" s="15"/>
      <c r="DY370" s="15"/>
      <c r="DZ370" s="14"/>
    </row>
    <row r="371" spans="1:130" s="12" customFormat="1" ht="15.75" x14ac:dyDescent="0.25">
      <c r="A371" s="60" t="s">
        <v>437</v>
      </c>
      <c r="B371" s="14">
        <f t="shared" si="401"/>
        <v>74.7</v>
      </c>
      <c r="C371" s="14">
        <f t="shared" si="402"/>
        <v>0</v>
      </c>
      <c r="D371" s="50"/>
      <c r="E371" s="50"/>
      <c r="F371" s="50"/>
      <c r="G371" s="50"/>
      <c r="H371" s="50"/>
      <c r="I371" s="50"/>
      <c r="J371" s="50"/>
      <c r="K371" s="50"/>
      <c r="L371" s="50"/>
      <c r="M371" s="15"/>
      <c r="N371" s="50"/>
      <c r="O371" s="50"/>
      <c r="P371" s="50"/>
      <c r="Q371" s="50"/>
      <c r="R371" s="183"/>
      <c r="S371" s="183"/>
      <c r="T371" s="50"/>
      <c r="U371" s="183"/>
      <c r="V371" s="183"/>
      <c r="W371" s="50"/>
      <c r="X371" s="183"/>
      <c r="Y371" s="183"/>
      <c r="Z371" s="50"/>
      <c r="AA371" s="183"/>
      <c r="AB371" s="183"/>
      <c r="AC371" s="50"/>
      <c r="AD371" s="183"/>
      <c r="AE371" s="15"/>
      <c r="AF371" s="50"/>
      <c r="AG371" s="183"/>
      <c r="AH371" s="183"/>
      <c r="AI371" s="50"/>
      <c r="AJ371" s="183"/>
      <c r="AK371" s="183"/>
      <c r="AL371" s="183"/>
      <c r="AM371" s="183"/>
      <c r="AN371" s="84"/>
      <c r="AO371" s="50"/>
      <c r="AP371" s="183"/>
      <c r="AQ371" s="183"/>
      <c r="AR371" s="50"/>
      <c r="AS371" s="183"/>
      <c r="AT371" s="183"/>
      <c r="AU371" s="50"/>
      <c r="AV371" s="183"/>
      <c r="AW371" s="183"/>
      <c r="AX371" s="50"/>
      <c r="AY371" s="183"/>
      <c r="AZ371" s="183"/>
      <c r="BA371" s="50"/>
      <c r="BB371" s="183"/>
      <c r="BC371" s="183"/>
      <c r="BD371" s="50"/>
      <c r="BE371" s="183"/>
      <c r="BF371" s="183"/>
      <c r="BG371" s="15">
        <v>74.7</v>
      </c>
      <c r="BH371" s="183"/>
      <c r="BI371" s="183"/>
      <c r="BJ371" s="15"/>
      <c r="BK371" s="183"/>
      <c r="BL371" s="183"/>
      <c r="BM371" s="50"/>
      <c r="BN371" s="183"/>
      <c r="BO371" s="183"/>
      <c r="BP371" s="15"/>
      <c r="BQ371" s="183"/>
      <c r="BR371" s="183"/>
      <c r="BS371" s="15"/>
      <c r="BT371" s="183"/>
      <c r="BU371" s="183"/>
      <c r="BV371" s="15"/>
      <c r="BW371" s="183"/>
      <c r="BX371" s="183"/>
      <c r="BY371" s="15"/>
      <c r="BZ371" s="183"/>
      <c r="CA371" s="183"/>
      <c r="CB371" s="15"/>
      <c r="CC371" s="183"/>
      <c r="CD371" s="183"/>
      <c r="CE371" s="15"/>
      <c r="CF371" s="183"/>
      <c r="CG371" s="14"/>
      <c r="CH371" s="15"/>
      <c r="CI371" s="183"/>
      <c r="CJ371" s="14"/>
      <c r="CK371" s="15"/>
      <c r="CL371" s="183"/>
      <c r="CM371" s="14"/>
      <c r="CN371" s="15"/>
      <c r="CO371" s="183"/>
      <c r="CP371" s="14"/>
      <c r="CQ371" s="15"/>
      <c r="CR371" s="183"/>
      <c r="CS371" s="14"/>
      <c r="CT371" s="15"/>
      <c r="CU371" s="183"/>
      <c r="CV371" s="14"/>
      <c r="CW371" s="15"/>
      <c r="CX371" s="183"/>
      <c r="CY371" s="14"/>
      <c r="CZ371" s="15"/>
      <c r="DA371" s="183"/>
      <c r="DB371" s="14"/>
      <c r="DC371" s="15"/>
      <c r="DD371" s="183"/>
      <c r="DE371" s="14"/>
      <c r="DF371" s="15"/>
      <c r="DG371" s="183"/>
      <c r="DH371" s="14"/>
      <c r="DI371" s="15"/>
      <c r="DJ371" s="183"/>
      <c r="DK371" s="14"/>
      <c r="DL371" s="15"/>
      <c r="DM371" s="183"/>
      <c r="DN371" s="14"/>
      <c r="DO371" s="15"/>
      <c r="DP371" s="183"/>
      <c r="DQ371" s="14"/>
      <c r="DR371" s="15"/>
      <c r="DS371" s="183"/>
      <c r="DT371" s="14"/>
      <c r="DU371" s="15"/>
      <c r="DV371" s="183"/>
      <c r="DW371" s="14"/>
      <c r="DX371" s="15"/>
      <c r="DY371" s="183"/>
      <c r="DZ371" s="14"/>
    </row>
    <row r="372" spans="1:130" s="12" customFormat="1" ht="15.75" x14ac:dyDescent="0.25">
      <c r="A372" s="60" t="s">
        <v>530</v>
      </c>
      <c r="B372" s="14">
        <f t="shared" si="401"/>
        <v>74.7</v>
      </c>
      <c r="C372" s="14">
        <f t="shared" si="402"/>
        <v>0</v>
      </c>
      <c r="D372" s="50"/>
      <c r="E372" s="50"/>
      <c r="F372" s="50"/>
      <c r="G372" s="50"/>
      <c r="H372" s="50"/>
      <c r="I372" s="50"/>
      <c r="J372" s="50"/>
      <c r="K372" s="50"/>
      <c r="L372" s="50"/>
      <c r="M372" s="15"/>
      <c r="N372" s="50"/>
      <c r="O372" s="50"/>
      <c r="P372" s="50"/>
      <c r="Q372" s="50"/>
      <c r="R372" s="183"/>
      <c r="S372" s="183"/>
      <c r="T372" s="50"/>
      <c r="U372" s="183"/>
      <c r="V372" s="183"/>
      <c r="W372" s="50"/>
      <c r="X372" s="183"/>
      <c r="Y372" s="183"/>
      <c r="Z372" s="50"/>
      <c r="AA372" s="183"/>
      <c r="AB372" s="183"/>
      <c r="AC372" s="50"/>
      <c r="AD372" s="183"/>
      <c r="AE372" s="15"/>
      <c r="AF372" s="50"/>
      <c r="AG372" s="183"/>
      <c r="AH372" s="183"/>
      <c r="AI372" s="50"/>
      <c r="AJ372" s="183"/>
      <c r="AK372" s="183"/>
      <c r="AL372" s="183"/>
      <c r="AM372" s="183"/>
      <c r="AN372" s="84"/>
      <c r="AO372" s="50"/>
      <c r="AP372" s="183"/>
      <c r="AQ372" s="183"/>
      <c r="AR372" s="50"/>
      <c r="AS372" s="183"/>
      <c r="AT372" s="183"/>
      <c r="AU372" s="50"/>
      <c r="AV372" s="183"/>
      <c r="AW372" s="183"/>
      <c r="AX372" s="50"/>
      <c r="AY372" s="183"/>
      <c r="AZ372" s="183"/>
      <c r="BA372" s="50"/>
      <c r="BB372" s="183"/>
      <c r="BC372" s="183"/>
      <c r="BD372" s="50"/>
      <c r="BE372" s="183"/>
      <c r="BF372" s="183"/>
      <c r="BG372" s="15">
        <v>74.7</v>
      </c>
      <c r="BH372" s="183"/>
      <c r="BI372" s="183"/>
      <c r="BJ372" s="15"/>
      <c r="BK372" s="183"/>
      <c r="BL372" s="183"/>
      <c r="BM372" s="50"/>
      <c r="BN372" s="183"/>
      <c r="BO372" s="183"/>
      <c r="BP372" s="15"/>
      <c r="BQ372" s="183"/>
      <c r="BR372" s="183"/>
      <c r="BS372" s="15"/>
      <c r="BT372" s="183"/>
      <c r="BU372" s="183"/>
      <c r="BV372" s="15"/>
      <c r="BW372" s="183"/>
      <c r="BX372" s="183"/>
      <c r="BY372" s="15"/>
      <c r="BZ372" s="183"/>
      <c r="CA372" s="183"/>
      <c r="CB372" s="15"/>
      <c r="CC372" s="183"/>
      <c r="CD372" s="183"/>
      <c r="CE372" s="15"/>
      <c r="CF372" s="183"/>
      <c r="CG372" s="14"/>
      <c r="CH372" s="15"/>
      <c r="CI372" s="183"/>
      <c r="CJ372" s="14"/>
      <c r="CK372" s="15"/>
      <c r="CL372" s="183"/>
      <c r="CM372" s="14"/>
      <c r="CN372" s="15"/>
      <c r="CO372" s="183"/>
      <c r="CP372" s="14"/>
      <c r="CQ372" s="15"/>
      <c r="CR372" s="183"/>
      <c r="CS372" s="14"/>
      <c r="CT372" s="15"/>
      <c r="CU372" s="183"/>
      <c r="CV372" s="14"/>
      <c r="CW372" s="15"/>
      <c r="CX372" s="183"/>
      <c r="CY372" s="14"/>
      <c r="CZ372" s="15"/>
      <c r="DA372" s="183"/>
      <c r="DB372" s="14"/>
      <c r="DC372" s="15"/>
      <c r="DD372" s="183"/>
      <c r="DE372" s="14"/>
      <c r="DF372" s="15"/>
      <c r="DG372" s="183"/>
      <c r="DH372" s="14"/>
      <c r="DI372" s="15"/>
      <c r="DJ372" s="183"/>
      <c r="DK372" s="14"/>
      <c r="DL372" s="15"/>
      <c r="DM372" s="183"/>
      <c r="DN372" s="14"/>
      <c r="DO372" s="15"/>
      <c r="DP372" s="183"/>
      <c r="DQ372" s="14"/>
      <c r="DR372" s="15"/>
      <c r="DS372" s="183"/>
      <c r="DT372" s="14"/>
      <c r="DU372" s="15"/>
      <c r="DV372" s="183"/>
      <c r="DW372" s="14"/>
      <c r="DX372" s="15"/>
      <c r="DY372" s="183"/>
      <c r="DZ372" s="14"/>
    </row>
    <row r="373" spans="1:130" s="12" customFormat="1" ht="15.75" x14ac:dyDescent="0.25">
      <c r="A373" s="60" t="s">
        <v>684</v>
      </c>
      <c r="B373" s="14">
        <f t="shared" si="401"/>
        <v>44.1</v>
      </c>
      <c r="C373" s="14">
        <f t="shared" si="402"/>
        <v>0</v>
      </c>
      <c r="D373" s="50"/>
      <c r="E373" s="50"/>
      <c r="F373" s="50"/>
      <c r="G373" s="50"/>
      <c r="H373" s="50"/>
      <c r="I373" s="50"/>
      <c r="J373" s="50"/>
      <c r="K373" s="50"/>
      <c r="L373" s="50"/>
      <c r="M373" s="15"/>
      <c r="N373" s="50"/>
      <c r="O373" s="50"/>
      <c r="P373" s="50"/>
      <c r="Q373" s="50"/>
      <c r="R373" s="183"/>
      <c r="S373" s="183"/>
      <c r="T373" s="50"/>
      <c r="U373" s="183"/>
      <c r="V373" s="183"/>
      <c r="W373" s="50"/>
      <c r="X373" s="183"/>
      <c r="Y373" s="183"/>
      <c r="Z373" s="50"/>
      <c r="AA373" s="183"/>
      <c r="AB373" s="183"/>
      <c r="AC373" s="50"/>
      <c r="AD373" s="183"/>
      <c r="AE373" s="15"/>
      <c r="AF373" s="50"/>
      <c r="AG373" s="183"/>
      <c r="AH373" s="183"/>
      <c r="AI373" s="50"/>
      <c r="AJ373" s="183"/>
      <c r="AK373" s="183"/>
      <c r="AL373" s="183"/>
      <c r="AM373" s="183"/>
      <c r="AN373" s="84"/>
      <c r="AO373" s="50"/>
      <c r="AP373" s="183"/>
      <c r="AQ373" s="183"/>
      <c r="AR373" s="50"/>
      <c r="AS373" s="183"/>
      <c r="AT373" s="183"/>
      <c r="AU373" s="50"/>
      <c r="AV373" s="183"/>
      <c r="AW373" s="183"/>
      <c r="AX373" s="50"/>
      <c r="AY373" s="183"/>
      <c r="AZ373" s="183"/>
      <c r="BA373" s="50"/>
      <c r="BB373" s="183"/>
      <c r="BC373" s="183"/>
      <c r="BD373" s="50"/>
      <c r="BE373" s="183"/>
      <c r="BF373" s="183"/>
      <c r="BG373" s="15">
        <v>44.1</v>
      </c>
      <c r="BH373" s="183"/>
      <c r="BI373" s="183"/>
      <c r="BJ373" s="15"/>
      <c r="BK373" s="183"/>
      <c r="BL373" s="183"/>
      <c r="BM373" s="50"/>
      <c r="BN373" s="183"/>
      <c r="BO373" s="183"/>
      <c r="BP373" s="15"/>
      <c r="BQ373" s="183"/>
      <c r="BR373" s="183"/>
      <c r="BS373" s="15"/>
      <c r="BT373" s="183"/>
      <c r="BU373" s="183"/>
      <c r="BV373" s="15"/>
      <c r="BW373" s="183"/>
      <c r="BX373" s="183"/>
      <c r="BY373" s="15"/>
      <c r="BZ373" s="183"/>
      <c r="CA373" s="183"/>
      <c r="CB373" s="15"/>
      <c r="CC373" s="183"/>
      <c r="CD373" s="183"/>
      <c r="CE373" s="15"/>
      <c r="CF373" s="183"/>
      <c r="CG373" s="14"/>
      <c r="CH373" s="15"/>
      <c r="CI373" s="183"/>
      <c r="CJ373" s="14"/>
      <c r="CK373" s="15"/>
      <c r="CL373" s="183"/>
      <c r="CM373" s="14"/>
      <c r="CN373" s="15"/>
      <c r="CO373" s="183"/>
      <c r="CP373" s="14"/>
      <c r="CQ373" s="15"/>
      <c r="CR373" s="183"/>
      <c r="CS373" s="14"/>
      <c r="CT373" s="15"/>
      <c r="CU373" s="183"/>
      <c r="CV373" s="14"/>
      <c r="CW373" s="15"/>
      <c r="CX373" s="183"/>
      <c r="CY373" s="14"/>
      <c r="CZ373" s="15"/>
      <c r="DA373" s="183"/>
      <c r="DB373" s="14"/>
      <c r="DC373" s="15"/>
      <c r="DD373" s="183"/>
      <c r="DE373" s="14"/>
      <c r="DF373" s="15"/>
      <c r="DG373" s="183"/>
      <c r="DH373" s="14"/>
      <c r="DI373" s="15"/>
      <c r="DJ373" s="183"/>
      <c r="DK373" s="14"/>
      <c r="DL373" s="15"/>
      <c r="DM373" s="183"/>
      <c r="DN373" s="14"/>
      <c r="DO373" s="15"/>
      <c r="DP373" s="183"/>
      <c r="DQ373" s="14"/>
      <c r="DR373" s="15"/>
      <c r="DS373" s="183"/>
      <c r="DT373" s="14"/>
      <c r="DU373" s="15"/>
      <c r="DV373" s="183"/>
      <c r="DW373" s="14"/>
      <c r="DX373" s="15"/>
      <c r="DY373" s="183"/>
      <c r="DZ373" s="14"/>
    </row>
    <row r="374" spans="1:130" s="12" customFormat="1" ht="15.75" x14ac:dyDescent="0.25">
      <c r="A374" s="60" t="s">
        <v>685</v>
      </c>
      <c r="B374" s="14">
        <f t="shared" si="401"/>
        <v>74.7</v>
      </c>
      <c r="C374" s="14">
        <f t="shared" si="402"/>
        <v>0</v>
      </c>
      <c r="D374" s="50"/>
      <c r="E374" s="50"/>
      <c r="F374" s="50"/>
      <c r="G374" s="50"/>
      <c r="H374" s="50"/>
      <c r="I374" s="50"/>
      <c r="J374" s="50"/>
      <c r="K374" s="50"/>
      <c r="L374" s="50"/>
      <c r="M374" s="15"/>
      <c r="N374" s="50"/>
      <c r="O374" s="50"/>
      <c r="P374" s="50"/>
      <c r="Q374" s="50"/>
      <c r="R374" s="183"/>
      <c r="S374" s="183"/>
      <c r="T374" s="50"/>
      <c r="U374" s="183"/>
      <c r="V374" s="183"/>
      <c r="W374" s="50"/>
      <c r="X374" s="183"/>
      <c r="Y374" s="183"/>
      <c r="Z374" s="50"/>
      <c r="AA374" s="183"/>
      <c r="AB374" s="183"/>
      <c r="AC374" s="50"/>
      <c r="AD374" s="183"/>
      <c r="AE374" s="15"/>
      <c r="AF374" s="50"/>
      <c r="AG374" s="183"/>
      <c r="AH374" s="183"/>
      <c r="AI374" s="50"/>
      <c r="AJ374" s="183"/>
      <c r="AK374" s="183"/>
      <c r="AL374" s="183"/>
      <c r="AM374" s="183"/>
      <c r="AN374" s="84"/>
      <c r="AO374" s="50"/>
      <c r="AP374" s="183"/>
      <c r="AQ374" s="183"/>
      <c r="AR374" s="50"/>
      <c r="AS374" s="183"/>
      <c r="AT374" s="183"/>
      <c r="AU374" s="50"/>
      <c r="AV374" s="183"/>
      <c r="AW374" s="183"/>
      <c r="AX374" s="50"/>
      <c r="AY374" s="183"/>
      <c r="AZ374" s="183"/>
      <c r="BA374" s="50"/>
      <c r="BB374" s="183"/>
      <c r="BC374" s="183"/>
      <c r="BD374" s="50"/>
      <c r="BE374" s="183"/>
      <c r="BF374" s="183"/>
      <c r="BG374" s="15">
        <v>74.7</v>
      </c>
      <c r="BH374" s="183"/>
      <c r="BI374" s="183"/>
      <c r="BJ374" s="15"/>
      <c r="BK374" s="183"/>
      <c r="BL374" s="183"/>
      <c r="BM374" s="50"/>
      <c r="BN374" s="183"/>
      <c r="BO374" s="183"/>
      <c r="BP374" s="15"/>
      <c r="BQ374" s="183"/>
      <c r="BR374" s="183"/>
      <c r="BS374" s="15"/>
      <c r="BT374" s="183"/>
      <c r="BU374" s="183"/>
      <c r="BV374" s="15"/>
      <c r="BW374" s="183"/>
      <c r="BX374" s="183"/>
      <c r="BY374" s="15"/>
      <c r="BZ374" s="183"/>
      <c r="CA374" s="183"/>
      <c r="CB374" s="15"/>
      <c r="CC374" s="183"/>
      <c r="CD374" s="183"/>
      <c r="CE374" s="15"/>
      <c r="CF374" s="183"/>
      <c r="CG374" s="14"/>
      <c r="CH374" s="15"/>
      <c r="CI374" s="183"/>
      <c r="CJ374" s="14"/>
      <c r="CK374" s="15"/>
      <c r="CL374" s="183"/>
      <c r="CM374" s="14"/>
      <c r="CN374" s="15"/>
      <c r="CO374" s="183"/>
      <c r="CP374" s="14"/>
      <c r="CQ374" s="15"/>
      <c r="CR374" s="183"/>
      <c r="CS374" s="14"/>
      <c r="CT374" s="15"/>
      <c r="CU374" s="183"/>
      <c r="CV374" s="14"/>
      <c r="CW374" s="15"/>
      <c r="CX374" s="183"/>
      <c r="CY374" s="14"/>
      <c r="CZ374" s="15"/>
      <c r="DA374" s="183"/>
      <c r="DB374" s="14"/>
      <c r="DC374" s="15"/>
      <c r="DD374" s="183"/>
      <c r="DE374" s="14"/>
      <c r="DF374" s="15"/>
      <c r="DG374" s="183"/>
      <c r="DH374" s="14"/>
      <c r="DI374" s="15"/>
      <c r="DJ374" s="183"/>
      <c r="DK374" s="14"/>
      <c r="DL374" s="15"/>
      <c r="DM374" s="183"/>
      <c r="DN374" s="14"/>
      <c r="DO374" s="15"/>
      <c r="DP374" s="183"/>
      <c r="DQ374" s="14"/>
      <c r="DR374" s="15"/>
      <c r="DS374" s="183"/>
      <c r="DT374" s="14"/>
      <c r="DU374" s="15"/>
      <c r="DV374" s="183"/>
      <c r="DW374" s="14"/>
      <c r="DX374" s="15"/>
      <c r="DY374" s="183"/>
      <c r="DZ374" s="14"/>
    </row>
    <row r="375" spans="1:130" s="28" customFormat="1" ht="31.5" x14ac:dyDescent="0.25">
      <c r="A375" s="152" t="s">
        <v>377</v>
      </c>
      <c r="B375" s="82">
        <f t="shared" si="401"/>
        <v>544108.6</v>
      </c>
      <c r="C375" s="82">
        <f t="shared" si="402"/>
        <v>340752.27013000002</v>
      </c>
      <c r="D375" s="84">
        <f t="shared" si="82"/>
        <v>62.62578281798892</v>
      </c>
      <c r="E375" s="84">
        <f>E376+E377+E378+E379+E380</f>
        <v>0</v>
      </c>
      <c r="F375" s="84">
        <f t="shared" ref="F375:AY375" si="438">F376+F377+F378+F379+F380</f>
        <v>0</v>
      </c>
      <c r="G375" s="81"/>
      <c r="H375" s="84">
        <f t="shared" si="438"/>
        <v>299900</v>
      </c>
      <c r="I375" s="84">
        <f t="shared" si="438"/>
        <v>214675.75433000003</v>
      </c>
      <c r="J375" s="81">
        <f t="shared" ref="J375" si="439">I375/H375*100</f>
        <v>71.582445591863959</v>
      </c>
      <c r="K375" s="84">
        <f t="shared" si="438"/>
        <v>5000</v>
      </c>
      <c r="L375" s="84">
        <f t="shared" si="438"/>
        <v>5000</v>
      </c>
      <c r="M375" s="84">
        <f t="shared" si="141"/>
        <v>100</v>
      </c>
      <c r="N375" s="84">
        <f t="shared" si="438"/>
        <v>2500</v>
      </c>
      <c r="O375" s="84">
        <f t="shared" si="438"/>
        <v>2500</v>
      </c>
      <c r="P375" s="81">
        <f t="shared" ref="P375" si="440">O375/N375*100</f>
        <v>100</v>
      </c>
      <c r="Q375" s="84">
        <f t="shared" si="438"/>
        <v>0</v>
      </c>
      <c r="R375" s="84">
        <f t="shared" si="438"/>
        <v>0</v>
      </c>
      <c r="S375" s="84">
        <f t="shared" si="438"/>
        <v>0</v>
      </c>
      <c r="T375" s="84">
        <f t="shared" si="438"/>
        <v>0</v>
      </c>
      <c r="U375" s="84">
        <f t="shared" si="438"/>
        <v>0</v>
      </c>
      <c r="V375" s="82"/>
      <c r="W375" s="84">
        <f t="shared" si="438"/>
        <v>0</v>
      </c>
      <c r="X375" s="84">
        <f t="shared" si="438"/>
        <v>0</v>
      </c>
      <c r="Y375" s="84">
        <f t="shared" si="438"/>
        <v>0</v>
      </c>
      <c r="Z375" s="84">
        <f t="shared" si="438"/>
        <v>306</v>
      </c>
      <c r="AA375" s="84">
        <f t="shared" si="438"/>
        <v>0</v>
      </c>
      <c r="AB375" s="82">
        <f t="shared" si="104"/>
        <v>0</v>
      </c>
      <c r="AC375" s="84">
        <f t="shared" si="438"/>
        <v>0</v>
      </c>
      <c r="AD375" s="84">
        <f t="shared" si="438"/>
        <v>0</v>
      </c>
      <c r="AE375" s="82"/>
      <c r="AF375" s="84">
        <f t="shared" si="438"/>
        <v>0</v>
      </c>
      <c r="AG375" s="84">
        <f t="shared" si="438"/>
        <v>0</v>
      </c>
      <c r="AH375" s="84">
        <f t="shared" si="438"/>
        <v>0</v>
      </c>
      <c r="AI375" s="84">
        <f>SUM(AI376:AI380)</f>
        <v>12310</v>
      </c>
      <c r="AJ375" s="84">
        <f t="shared" ref="AJ375:AM375" si="441">SUM(AJ376:AJ380)</f>
        <v>12310</v>
      </c>
      <c r="AK375" s="84">
        <f>AJ375/AI375*100</f>
        <v>100</v>
      </c>
      <c r="AL375" s="84">
        <f t="shared" si="441"/>
        <v>32129</v>
      </c>
      <c r="AM375" s="84">
        <f t="shared" si="441"/>
        <v>32129</v>
      </c>
      <c r="AN375" s="84">
        <f t="shared" si="437"/>
        <v>100</v>
      </c>
      <c r="AO375" s="84">
        <f t="shared" si="438"/>
        <v>1300</v>
      </c>
      <c r="AP375" s="84">
        <f t="shared" si="438"/>
        <v>0</v>
      </c>
      <c r="AQ375" s="84">
        <f t="shared" si="438"/>
        <v>0</v>
      </c>
      <c r="AR375" s="84">
        <f t="shared" si="438"/>
        <v>0</v>
      </c>
      <c r="AS375" s="84">
        <f t="shared" si="438"/>
        <v>0</v>
      </c>
      <c r="AT375" s="84">
        <f t="shared" si="438"/>
        <v>0</v>
      </c>
      <c r="AU375" s="84">
        <f t="shared" si="438"/>
        <v>0</v>
      </c>
      <c r="AV375" s="84">
        <f t="shared" si="438"/>
        <v>0</v>
      </c>
      <c r="AW375" s="84">
        <f t="shared" si="438"/>
        <v>0</v>
      </c>
      <c r="AX375" s="84">
        <f t="shared" si="438"/>
        <v>0</v>
      </c>
      <c r="AY375" s="84">
        <f t="shared" si="438"/>
        <v>0</v>
      </c>
      <c r="AZ375" s="84">
        <f t="shared" ref="AZ375:BF375" si="442">AZ376+AZ377+AZ378+AZ379+AZ380</f>
        <v>0</v>
      </c>
      <c r="BA375" s="84">
        <f t="shared" si="442"/>
        <v>136364.4</v>
      </c>
      <c r="BB375" s="84">
        <f t="shared" si="442"/>
        <v>70187.915800000002</v>
      </c>
      <c r="BC375" s="82">
        <f>BB375/BA375*100</f>
        <v>51.470850016573245</v>
      </c>
      <c r="BD375" s="84">
        <f t="shared" si="442"/>
        <v>0</v>
      </c>
      <c r="BE375" s="84">
        <f t="shared" si="442"/>
        <v>0</v>
      </c>
      <c r="BF375" s="84">
        <f t="shared" si="442"/>
        <v>0</v>
      </c>
      <c r="BG375" s="84">
        <f>SUM(BG376:BG380)</f>
        <v>2249.6</v>
      </c>
      <c r="BH375" s="84">
        <f>SUM(BH376:BH380)</f>
        <v>0</v>
      </c>
      <c r="BI375" s="82">
        <f t="shared" ref="BI375:BI376" si="443">BH375/BG375*100</f>
        <v>0</v>
      </c>
      <c r="BJ375" s="84"/>
      <c r="BK375" s="84">
        <f>SUM(BK376:BK380)</f>
        <v>0</v>
      </c>
      <c r="BL375" s="82"/>
      <c r="BM375" s="84">
        <f t="shared" ref="BM375:BO375" si="444">BM376+BM377+BM378+BM379+BM380</f>
        <v>0</v>
      </c>
      <c r="BN375" s="84">
        <f t="shared" si="444"/>
        <v>0</v>
      </c>
      <c r="BO375" s="84">
        <f t="shared" si="444"/>
        <v>0</v>
      </c>
      <c r="BP375" s="84">
        <f>SUM(BP376:BP380)</f>
        <v>0</v>
      </c>
      <c r="BQ375" s="84">
        <f>SUM(BQ376:BQ380)</f>
        <v>0</v>
      </c>
      <c r="BR375" s="82"/>
      <c r="BS375" s="84">
        <f>SUM(BS376:BS380)</f>
        <v>0</v>
      </c>
      <c r="BT375" s="84">
        <f>SUM(BT376:BT380)</f>
        <v>0</v>
      </c>
      <c r="BU375" s="82"/>
      <c r="BV375" s="84">
        <f>SUM(BV376:BV380)</f>
        <v>47900</v>
      </c>
      <c r="BW375" s="84">
        <f>SUM(BW376:BW380)</f>
        <v>0</v>
      </c>
      <c r="BX375" s="82">
        <f>BW375/BV375*100</f>
        <v>0</v>
      </c>
      <c r="BY375" s="84">
        <f>SUM(BY376:BY380)</f>
        <v>0</v>
      </c>
      <c r="BZ375" s="84">
        <f>SUM(BZ376:BZ380)</f>
        <v>0</v>
      </c>
      <c r="CA375" s="82"/>
      <c r="CB375" s="84">
        <f>SUM(CB376:CB380)</f>
        <v>2005.6</v>
      </c>
      <c r="CC375" s="84">
        <f>SUM(CC376:CC380)</f>
        <v>2005.6</v>
      </c>
      <c r="CD375" s="82">
        <f>CC375/CB375*100</f>
        <v>100</v>
      </c>
      <c r="CE375" s="84">
        <f>SUM(CE376:CE380)</f>
        <v>1944</v>
      </c>
      <c r="CF375" s="84">
        <f>SUM(CF376:CF380)</f>
        <v>1944</v>
      </c>
      <c r="CG375" s="82">
        <f t="shared" si="403"/>
        <v>100</v>
      </c>
      <c r="CH375" s="84">
        <f>SUM(CH376:CH380)</f>
        <v>100</v>
      </c>
      <c r="CI375" s="84">
        <f>SUM(CI376:CI380)</f>
        <v>0</v>
      </c>
      <c r="CJ375" s="82">
        <f t="shared" ref="CJ375:CJ376" si="445">CI375/CH375*100</f>
        <v>0</v>
      </c>
      <c r="CK375" s="84">
        <f>SUM(CK376:CK380)</f>
        <v>0</v>
      </c>
      <c r="CL375" s="84">
        <f>SUM(CL376:CL380)</f>
        <v>0</v>
      </c>
      <c r="CM375" s="82"/>
      <c r="CN375" s="84">
        <f>SUM(CN376:CN380)</f>
        <v>100</v>
      </c>
      <c r="CO375" s="84">
        <f>SUM(CO376:CO380)</f>
        <v>0</v>
      </c>
      <c r="CP375" s="82">
        <f t="shared" ref="CP375" si="446">CO375/CN375*100</f>
        <v>0</v>
      </c>
      <c r="CQ375" s="84">
        <f>SUM(CQ376:CQ380)</f>
        <v>0</v>
      </c>
      <c r="CR375" s="84">
        <f>SUM(CR376:CR380)</f>
        <v>0</v>
      </c>
      <c r="CS375" s="82"/>
      <c r="CT375" s="84">
        <f>SUM(CT376:CT380)</f>
        <v>0</v>
      </c>
      <c r="CU375" s="84">
        <f>SUM(CU376:CU380)</f>
        <v>0</v>
      </c>
      <c r="CV375" s="82"/>
      <c r="CW375" s="84">
        <f>SUM(CW376:CW380)</f>
        <v>0</v>
      </c>
      <c r="CX375" s="84">
        <f>SUM(CX376:CX380)</f>
        <v>0</v>
      </c>
      <c r="CY375" s="82"/>
      <c r="CZ375" s="84">
        <f>SUM(CZ376:CZ380)</f>
        <v>0</v>
      </c>
      <c r="DA375" s="84">
        <f>SUM(DA376:DA380)</f>
        <v>0</v>
      </c>
      <c r="DB375" s="82"/>
      <c r="DC375" s="84">
        <f>SUM(DC376:DC380)</f>
        <v>0</v>
      </c>
      <c r="DD375" s="84">
        <f>SUM(DD376:DD380)</f>
        <v>0</v>
      </c>
      <c r="DE375" s="82"/>
      <c r="DF375" s="84">
        <f>SUM(DF376:DF380)</f>
        <v>0</v>
      </c>
      <c r="DG375" s="84">
        <f>SUM(DG376:DG380)</f>
        <v>0</v>
      </c>
      <c r="DH375" s="82"/>
      <c r="DI375" s="84">
        <f>SUM(DI376:DI380)</f>
        <v>0</v>
      </c>
      <c r="DJ375" s="84">
        <f>SUM(DJ376:DJ380)</f>
        <v>0</v>
      </c>
      <c r="DK375" s="82"/>
      <c r="DL375" s="84">
        <f>SUM(DL376:DL380)</f>
        <v>0</v>
      </c>
      <c r="DM375" s="84">
        <f>SUM(DM376:DM380)</f>
        <v>0</v>
      </c>
      <c r="DN375" s="82"/>
      <c r="DO375" s="84">
        <f>SUM(DO376:DO380)</f>
        <v>0</v>
      </c>
      <c r="DP375" s="84">
        <f>SUM(DP376:DP380)</f>
        <v>0</v>
      </c>
      <c r="DQ375" s="82"/>
      <c r="DR375" s="84">
        <f>SUM(DR376:DR380)</f>
        <v>0</v>
      </c>
      <c r="DS375" s="84">
        <f>SUM(DS376:DS380)</f>
        <v>0</v>
      </c>
      <c r="DT375" s="82"/>
      <c r="DU375" s="84">
        <f>SUM(DU376:DU380)</f>
        <v>0</v>
      </c>
      <c r="DV375" s="84">
        <f>SUM(DV376:DV380)</f>
        <v>0</v>
      </c>
      <c r="DW375" s="82"/>
      <c r="DX375" s="84">
        <f>SUM(DX376:DX380)</f>
        <v>0</v>
      </c>
      <c r="DY375" s="84">
        <f>SUM(DY376:DY380)</f>
        <v>0</v>
      </c>
      <c r="DZ375" s="82"/>
    </row>
    <row r="376" spans="1:130" s="12" customFormat="1" ht="31.5" x14ac:dyDescent="0.25">
      <c r="A376" s="60" t="s">
        <v>376</v>
      </c>
      <c r="B376" s="14">
        <f t="shared" si="401"/>
        <v>239411.6</v>
      </c>
      <c r="C376" s="14">
        <f t="shared" si="402"/>
        <v>121570.9158</v>
      </c>
      <c r="D376" s="15">
        <f t="shared" si="82"/>
        <v>50.779041533492943</v>
      </c>
      <c r="E376" s="15"/>
      <c r="F376" s="15"/>
      <c r="G376" s="50"/>
      <c r="H376" s="15"/>
      <c r="I376" s="15"/>
      <c r="J376" s="50"/>
      <c r="K376" s="15">
        <v>5000</v>
      </c>
      <c r="L376" s="15">
        <v>5000</v>
      </c>
      <c r="M376" s="15">
        <f t="shared" si="141"/>
        <v>100</v>
      </c>
      <c r="N376" s="15"/>
      <c r="O376" s="15"/>
      <c r="P376" s="50"/>
      <c r="Q376" s="15"/>
      <c r="R376" s="15"/>
      <c r="S376" s="15"/>
      <c r="T376" s="15"/>
      <c r="U376" s="15"/>
      <c r="V376" s="14"/>
      <c r="W376" s="15"/>
      <c r="X376" s="15"/>
      <c r="Y376" s="14"/>
      <c r="Z376" s="15">
        <v>306</v>
      </c>
      <c r="AA376" s="15"/>
      <c r="AB376" s="14">
        <f t="shared" si="104"/>
        <v>0</v>
      </c>
      <c r="AC376" s="15"/>
      <c r="AD376" s="15"/>
      <c r="AE376" s="14"/>
      <c r="AF376" s="15"/>
      <c r="AG376" s="15"/>
      <c r="AH376" s="14"/>
      <c r="AI376" s="15">
        <v>12310</v>
      </c>
      <c r="AJ376" s="15">
        <v>12310</v>
      </c>
      <c r="AK376" s="15">
        <f>AJ376/AI376*100</f>
        <v>100</v>
      </c>
      <c r="AL376" s="14">
        <v>32129</v>
      </c>
      <c r="AM376" s="14">
        <v>32129</v>
      </c>
      <c r="AN376" s="15">
        <f t="shared" si="437"/>
        <v>100</v>
      </c>
      <c r="AO376" s="15">
        <v>1300</v>
      </c>
      <c r="AP376" s="15"/>
      <c r="AQ376" s="14"/>
      <c r="AR376" s="15"/>
      <c r="AS376" s="15"/>
      <c r="AT376" s="14"/>
      <c r="AU376" s="15"/>
      <c r="AV376" s="15"/>
      <c r="AW376" s="14"/>
      <c r="AX376" s="15"/>
      <c r="AY376" s="15"/>
      <c r="AZ376" s="14"/>
      <c r="BA376" s="15">
        <v>136364.4</v>
      </c>
      <c r="BB376" s="15">
        <v>70187.915800000002</v>
      </c>
      <c r="BC376" s="14">
        <f>BB376/BA376*100</f>
        <v>51.470850016573245</v>
      </c>
      <c r="BD376" s="15"/>
      <c r="BE376" s="15"/>
      <c r="BF376" s="14"/>
      <c r="BG376" s="15">
        <v>2058.1999999999998</v>
      </c>
      <c r="BH376" s="15"/>
      <c r="BI376" s="14">
        <f t="shared" si="443"/>
        <v>0</v>
      </c>
      <c r="BJ376" s="15"/>
      <c r="BK376" s="15"/>
      <c r="BL376" s="14"/>
      <c r="BM376" s="15"/>
      <c r="BN376" s="15"/>
      <c r="BO376" s="14"/>
      <c r="BP376" s="15"/>
      <c r="BQ376" s="15"/>
      <c r="BR376" s="14"/>
      <c r="BS376" s="15"/>
      <c r="BT376" s="15"/>
      <c r="BU376" s="14"/>
      <c r="BV376" s="15">
        <v>47900</v>
      </c>
      <c r="BW376" s="15"/>
      <c r="BX376" s="14">
        <f>BW376/BV376*100</f>
        <v>0</v>
      </c>
      <c r="BY376" s="15"/>
      <c r="BZ376" s="15"/>
      <c r="CA376" s="14"/>
      <c r="CB376" s="15"/>
      <c r="CC376" s="15"/>
      <c r="CD376" s="82"/>
      <c r="CE376" s="14">
        <v>1944</v>
      </c>
      <c r="CF376" s="14">
        <v>1944</v>
      </c>
      <c r="CG376" s="14">
        <f t="shared" si="403"/>
        <v>100</v>
      </c>
      <c r="CH376" s="14">
        <v>100</v>
      </c>
      <c r="CI376" s="14"/>
      <c r="CJ376" s="14">
        <f t="shared" si="445"/>
        <v>0</v>
      </c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4"/>
      <c r="DU376" s="14"/>
      <c r="DV376" s="14"/>
      <c r="DW376" s="14"/>
      <c r="DX376" s="14"/>
      <c r="DY376" s="14"/>
      <c r="DZ376" s="14"/>
    </row>
    <row r="377" spans="1:130" s="12" customFormat="1" ht="15.75" x14ac:dyDescent="0.25">
      <c r="A377" s="60" t="s">
        <v>331</v>
      </c>
      <c r="B377" s="14">
        <f t="shared" si="401"/>
        <v>122.3</v>
      </c>
      <c r="C377" s="14">
        <f t="shared" si="402"/>
        <v>0</v>
      </c>
      <c r="D377" s="15">
        <f t="shared" si="82"/>
        <v>0</v>
      </c>
      <c r="E377" s="50"/>
      <c r="F377" s="50"/>
      <c r="G377" s="50"/>
      <c r="H377" s="50"/>
      <c r="I377" s="50"/>
      <c r="J377" s="50"/>
      <c r="K377" s="50"/>
      <c r="L377" s="50"/>
      <c r="M377" s="50"/>
      <c r="N377" s="183"/>
      <c r="O377" s="183"/>
      <c r="P377" s="50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  <c r="AA377" s="183"/>
      <c r="AB377" s="183"/>
      <c r="AC377" s="183"/>
      <c r="AD377" s="183"/>
      <c r="AE377" s="15"/>
      <c r="AF377" s="183"/>
      <c r="AG377" s="183"/>
      <c r="AH377" s="183"/>
      <c r="AI377" s="183"/>
      <c r="AJ377" s="183"/>
      <c r="AK377" s="183"/>
      <c r="AL377" s="183"/>
      <c r="AM377" s="183"/>
      <c r="AN377" s="183"/>
      <c r="AO377" s="183"/>
      <c r="AP377" s="183"/>
      <c r="AQ377" s="183"/>
      <c r="AR377" s="183"/>
      <c r="AS377" s="183"/>
      <c r="AT377" s="183"/>
      <c r="AU377" s="183"/>
      <c r="AV377" s="183"/>
      <c r="AW377" s="183"/>
      <c r="AX377" s="183"/>
      <c r="AY377" s="183"/>
      <c r="AZ377" s="183"/>
      <c r="BA377" s="183"/>
      <c r="BB377" s="183"/>
      <c r="BC377" s="183"/>
      <c r="BD377" s="183"/>
      <c r="BE377" s="183"/>
      <c r="BF377" s="183"/>
      <c r="BG377" s="15">
        <v>122.3</v>
      </c>
      <c r="BH377" s="183"/>
      <c r="BI377" s="183"/>
      <c r="BJ377" s="15"/>
      <c r="BK377" s="183"/>
      <c r="BL377" s="183"/>
      <c r="BM377" s="183"/>
      <c r="BN377" s="183"/>
      <c r="BO377" s="183"/>
      <c r="BP377" s="15"/>
      <c r="BQ377" s="183"/>
      <c r="BR377" s="183"/>
      <c r="BS377" s="15"/>
      <c r="BT377" s="183"/>
      <c r="BU377" s="183"/>
      <c r="BV377" s="15"/>
      <c r="BW377" s="183"/>
      <c r="BX377" s="183"/>
      <c r="BY377" s="15"/>
      <c r="BZ377" s="183"/>
      <c r="CA377" s="183"/>
      <c r="CB377" s="15"/>
      <c r="CC377" s="183"/>
      <c r="CD377" s="82"/>
      <c r="CE377" s="15"/>
      <c r="CF377" s="183"/>
      <c r="CG377" s="14"/>
      <c r="CH377" s="15"/>
      <c r="CI377" s="183"/>
      <c r="CJ377" s="14"/>
      <c r="CK377" s="15"/>
      <c r="CL377" s="183"/>
      <c r="CM377" s="14"/>
      <c r="CN377" s="15"/>
      <c r="CO377" s="183"/>
      <c r="CP377" s="14"/>
      <c r="CQ377" s="15"/>
      <c r="CR377" s="183"/>
      <c r="CS377" s="14"/>
      <c r="CT377" s="15"/>
      <c r="CU377" s="183"/>
      <c r="CV377" s="14"/>
      <c r="CW377" s="15"/>
      <c r="CX377" s="183"/>
      <c r="CY377" s="14"/>
      <c r="CZ377" s="15"/>
      <c r="DA377" s="183"/>
      <c r="DB377" s="14"/>
      <c r="DC377" s="15"/>
      <c r="DD377" s="183"/>
      <c r="DE377" s="14"/>
      <c r="DF377" s="15"/>
      <c r="DG377" s="183"/>
      <c r="DH377" s="14"/>
      <c r="DI377" s="15"/>
      <c r="DJ377" s="183"/>
      <c r="DK377" s="14"/>
      <c r="DL377" s="15"/>
      <c r="DM377" s="183"/>
      <c r="DN377" s="14"/>
      <c r="DO377" s="15"/>
      <c r="DP377" s="183"/>
      <c r="DQ377" s="14"/>
      <c r="DR377" s="15"/>
      <c r="DS377" s="183"/>
      <c r="DT377" s="14"/>
      <c r="DU377" s="15"/>
      <c r="DV377" s="183"/>
      <c r="DW377" s="14"/>
      <c r="DX377" s="15"/>
      <c r="DY377" s="183"/>
      <c r="DZ377" s="14"/>
    </row>
    <row r="378" spans="1:130" s="12" customFormat="1" ht="15.75" x14ac:dyDescent="0.25">
      <c r="A378" s="60" t="s">
        <v>373</v>
      </c>
      <c r="B378" s="14">
        <f t="shared" si="401"/>
        <v>66.900000000000006</v>
      </c>
      <c r="C378" s="14">
        <f t="shared" si="402"/>
        <v>0</v>
      </c>
      <c r="D378" s="15">
        <f t="shared" si="82"/>
        <v>0</v>
      </c>
      <c r="E378" s="50"/>
      <c r="F378" s="50"/>
      <c r="G378" s="50"/>
      <c r="H378" s="50"/>
      <c r="I378" s="50"/>
      <c r="J378" s="50"/>
      <c r="K378" s="50"/>
      <c r="L378" s="50"/>
      <c r="M378" s="50"/>
      <c r="N378" s="183"/>
      <c r="O378" s="183"/>
      <c r="P378" s="50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  <c r="AB378" s="183"/>
      <c r="AC378" s="50"/>
      <c r="AD378" s="50"/>
      <c r="AE378" s="15"/>
      <c r="AF378" s="183"/>
      <c r="AG378" s="183"/>
      <c r="AH378" s="183"/>
      <c r="AI378" s="183"/>
      <c r="AJ378" s="183"/>
      <c r="AK378" s="183"/>
      <c r="AL378" s="183"/>
      <c r="AM378" s="183"/>
      <c r="AN378" s="183"/>
      <c r="AO378" s="183"/>
      <c r="AP378" s="183"/>
      <c r="AQ378" s="183"/>
      <c r="AR378" s="183"/>
      <c r="AS378" s="183"/>
      <c r="AT378" s="183"/>
      <c r="AU378" s="183"/>
      <c r="AV378" s="183"/>
      <c r="AW378" s="183"/>
      <c r="AX378" s="183"/>
      <c r="AY378" s="183"/>
      <c r="AZ378" s="183"/>
      <c r="BA378" s="183"/>
      <c r="BB378" s="183"/>
      <c r="BC378" s="183"/>
      <c r="BD378" s="183"/>
      <c r="BE378" s="183"/>
      <c r="BF378" s="183"/>
      <c r="BG378" s="15">
        <v>66.900000000000006</v>
      </c>
      <c r="BH378" s="183"/>
      <c r="BI378" s="183"/>
      <c r="BJ378" s="15"/>
      <c r="BK378" s="183"/>
      <c r="BL378" s="183"/>
      <c r="BM378" s="183"/>
      <c r="BN378" s="183"/>
      <c r="BO378" s="183"/>
      <c r="BP378" s="15"/>
      <c r="BQ378" s="183"/>
      <c r="BR378" s="183"/>
      <c r="BS378" s="15"/>
      <c r="BT378" s="183"/>
      <c r="BU378" s="183"/>
      <c r="BV378" s="15"/>
      <c r="BW378" s="183"/>
      <c r="BX378" s="183"/>
      <c r="BY378" s="15"/>
      <c r="BZ378" s="183"/>
      <c r="CA378" s="183"/>
      <c r="CB378" s="14"/>
      <c r="CC378" s="14"/>
      <c r="CD378" s="82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  <c r="DK378" s="14"/>
      <c r="DL378" s="14"/>
      <c r="DM378" s="14"/>
      <c r="DN378" s="14"/>
      <c r="DO378" s="14"/>
      <c r="DP378" s="14"/>
      <c r="DQ378" s="14"/>
      <c r="DR378" s="14"/>
      <c r="DS378" s="14"/>
      <c r="DT378" s="14"/>
      <c r="DU378" s="14"/>
      <c r="DV378" s="14"/>
      <c r="DW378" s="14"/>
      <c r="DX378" s="14"/>
      <c r="DY378" s="14"/>
      <c r="DZ378" s="14"/>
    </row>
    <row r="379" spans="1:130" s="12" customFormat="1" ht="15.75" x14ac:dyDescent="0.25">
      <c r="A379" s="60" t="s">
        <v>374</v>
      </c>
      <c r="B379" s="14">
        <f t="shared" si="401"/>
        <v>2007.8</v>
      </c>
      <c r="C379" s="14">
        <f t="shared" si="402"/>
        <v>2005.6</v>
      </c>
      <c r="D379" s="15">
        <f t="shared" si="82"/>
        <v>99.890427333399728</v>
      </c>
      <c r="E379" s="50"/>
      <c r="F379" s="50"/>
      <c r="G379" s="50"/>
      <c r="H379" s="50"/>
      <c r="I379" s="50"/>
      <c r="J379" s="50"/>
      <c r="K379" s="50"/>
      <c r="L379" s="50"/>
      <c r="M379" s="50"/>
      <c r="N379" s="183"/>
      <c r="O379" s="183"/>
      <c r="P379" s="50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  <c r="AA379" s="183"/>
      <c r="AB379" s="183"/>
      <c r="AC379" s="50"/>
      <c r="AD379" s="50"/>
      <c r="AE379" s="15"/>
      <c r="AF379" s="183"/>
      <c r="AG379" s="183"/>
      <c r="AH379" s="183"/>
      <c r="AI379" s="183"/>
      <c r="AJ379" s="183"/>
      <c r="AK379" s="183"/>
      <c r="AL379" s="183"/>
      <c r="AM379" s="183"/>
      <c r="AN379" s="183"/>
      <c r="AO379" s="183"/>
      <c r="AP379" s="183"/>
      <c r="AQ379" s="183"/>
      <c r="AR379" s="183"/>
      <c r="AS379" s="183"/>
      <c r="AT379" s="183"/>
      <c r="AU379" s="183"/>
      <c r="AV379" s="183"/>
      <c r="AW379" s="183"/>
      <c r="AX379" s="183"/>
      <c r="AY379" s="183"/>
      <c r="AZ379" s="183"/>
      <c r="BA379" s="183"/>
      <c r="BB379" s="183"/>
      <c r="BC379" s="183"/>
      <c r="BD379" s="183"/>
      <c r="BE379" s="183"/>
      <c r="BF379" s="183"/>
      <c r="BG379" s="15">
        <v>2.2000000000000002</v>
      </c>
      <c r="BH379" s="183"/>
      <c r="BI379" s="183"/>
      <c r="BJ379" s="15"/>
      <c r="BK379" s="183"/>
      <c r="BL379" s="183"/>
      <c r="BM379" s="183"/>
      <c r="BN379" s="183"/>
      <c r="BO379" s="183"/>
      <c r="BP379" s="15"/>
      <c r="BQ379" s="183"/>
      <c r="BR379" s="183"/>
      <c r="BS379" s="15"/>
      <c r="BT379" s="183"/>
      <c r="BU379" s="183"/>
      <c r="BV379" s="15"/>
      <c r="BW379" s="183"/>
      <c r="BX379" s="183"/>
      <c r="BY379" s="15"/>
      <c r="BZ379" s="183"/>
      <c r="CA379" s="183"/>
      <c r="CB379" s="14">
        <v>2005.6</v>
      </c>
      <c r="CC379" s="14">
        <v>2005.6</v>
      </c>
      <c r="CD379" s="14">
        <f t="shared" ref="CD379" si="447">CC379/CB379*100</f>
        <v>100</v>
      </c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  <c r="DN379" s="14"/>
      <c r="DO379" s="14"/>
      <c r="DP379" s="14"/>
      <c r="DQ379" s="14"/>
      <c r="DR379" s="14"/>
      <c r="DS379" s="14"/>
      <c r="DT379" s="14"/>
      <c r="DU379" s="14"/>
      <c r="DV379" s="14"/>
      <c r="DW379" s="14"/>
      <c r="DX379" s="14"/>
      <c r="DY379" s="14"/>
      <c r="DZ379" s="14"/>
    </row>
    <row r="380" spans="1:130" s="12" customFormat="1" ht="15.75" x14ac:dyDescent="0.25">
      <c r="A380" s="60" t="s">
        <v>375</v>
      </c>
      <c r="B380" s="14">
        <f t="shared" si="401"/>
        <v>302500</v>
      </c>
      <c r="C380" s="14">
        <f t="shared" si="402"/>
        <v>217175.75433000003</v>
      </c>
      <c r="D380" s="50">
        <f t="shared" ref="D380" si="448">C380/B380*100</f>
        <v>71.793637795041334</v>
      </c>
      <c r="E380" s="15"/>
      <c r="F380" s="15"/>
      <c r="G380" s="50"/>
      <c r="H380" s="50">
        <v>299900</v>
      </c>
      <c r="I380" s="15">
        <v>214675.75433000003</v>
      </c>
      <c r="J380" s="50">
        <f>I380/H380*100</f>
        <v>71.582445591863959</v>
      </c>
      <c r="K380" s="50"/>
      <c r="L380" s="50"/>
      <c r="M380" s="50"/>
      <c r="N380" s="50">
        <v>2500</v>
      </c>
      <c r="O380" s="50">
        <v>2500</v>
      </c>
      <c r="P380" s="50">
        <f>O380/N380*100</f>
        <v>100</v>
      </c>
      <c r="Q380" s="183"/>
      <c r="R380" s="183"/>
      <c r="S380" s="183"/>
      <c r="T380" s="15"/>
      <c r="U380" s="109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82"/>
      <c r="CE380" s="15"/>
      <c r="CF380" s="15"/>
      <c r="CG380" s="14"/>
      <c r="CH380" s="15"/>
      <c r="CI380" s="15"/>
      <c r="CJ380" s="14"/>
      <c r="CK380" s="15"/>
      <c r="CL380" s="15"/>
      <c r="CM380" s="14"/>
      <c r="CN380" s="15">
        <v>100</v>
      </c>
      <c r="CO380" s="15"/>
      <c r="CP380" s="14"/>
      <c r="CQ380" s="15"/>
      <c r="CR380" s="15"/>
      <c r="CS380" s="14"/>
      <c r="CT380" s="15"/>
      <c r="CU380" s="15"/>
      <c r="CV380" s="14"/>
      <c r="CW380" s="15"/>
      <c r="CX380" s="15"/>
      <c r="CY380" s="14"/>
      <c r="CZ380" s="15"/>
      <c r="DA380" s="15"/>
      <c r="DB380" s="14"/>
      <c r="DC380" s="15"/>
      <c r="DD380" s="15"/>
      <c r="DE380" s="14"/>
      <c r="DF380" s="15"/>
      <c r="DG380" s="15"/>
      <c r="DH380" s="14"/>
      <c r="DI380" s="15"/>
      <c r="DJ380" s="15"/>
      <c r="DK380" s="14"/>
      <c r="DL380" s="15"/>
      <c r="DM380" s="15"/>
      <c r="DN380" s="14"/>
      <c r="DO380" s="15"/>
      <c r="DP380" s="15"/>
      <c r="DQ380" s="14"/>
      <c r="DR380" s="15"/>
      <c r="DS380" s="15"/>
      <c r="DT380" s="14"/>
      <c r="DU380" s="15"/>
      <c r="DV380" s="15"/>
      <c r="DW380" s="14"/>
      <c r="DX380" s="15"/>
      <c r="DY380" s="15"/>
      <c r="DZ380" s="14"/>
    </row>
    <row r="381" spans="1:130" s="12" customFormat="1" ht="32.25" customHeight="1" x14ac:dyDescent="0.25">
      <c r="A381" s="175" t="s">
        <v>151</v>
      </c>
      <c r="B381" s="179">
        <f>SUM(B382:B385)</f>
        <v>1944944.1</v>
      </c>
      <c r="C381" s="179">
        <f>SUM(C382:C385)</f>
        <v>572585.86176</v>
      </c>
      <c r="D381" s="179">
        <f t="shared" si="82"/>
        <v>29.4397078949467</v>
      </c>
      <c r="E381" s="179">
        <f>SUM(E382:E385)</f>
        <v>1114100</v>
      </c>
      <c r="F381" s="179">
        <f>SUM(F382:F385)</f>
        <v>247865.77716999999</v>
      </c>
      <c r="G381" s="179">
        <f>F381/E381*100</f>
        <v>22.248072629925499</v>
      </c>
      <c r="H381" s="179"/>
      <c r="I381" s="179"/>
      <c r="J381" s="179"/>
      <c r="K381" s="179">
        <f>SUM(K382:K385)</f>
        <v>0</v>
      </c>
      <c r="L381" s="179">
        <f>SUM(L382:L385)</f>
        <v>0</v>
      </c>
      <c r="M381" s="179"/>
      <c r="N381" s="179">
        <f>SUM(N382:N385)</f>
        <v>0</v>
      </c>
      <c r="O381" s="179">
        <f>SUM(O382:O385)</f>
        <v>0</v>
      </c>
      <c r="P381" s="179"/>
      <c r="Q381" s="179">
        <f t="shared" ref="Q381:R381" si="449">SUM(Q382:Q385)</f>
        <v>30558.400000000001</v>
      </c>
      <c r="R381" s="179">
        <f t="shared" si="449"/>
        <v>0</v>
      </c>
      <c r="S381" s="179">
        <f>R381/Q381*100</f>
        <v>0</v>
      </c>
      <c r="T381" s="179">
        <f t="shared" ref="T381:U381" si="450">SUM(T382:T385)</f>
        <v>0</v>
      </c>
      <c r="U381" s="179">
        <f t="shared" si="450"/>
        <v>0</v>
      </c>
      <c r="V381" s="179"/>
      <c r="W381" s="179">
        <f t="shared" ref="W381:X381" si="451">SUM(W382:W385)</f>
        <v>0</v>
      </c>
      <c r="X381" s="179">
        <f t="shared" si="451"/>
        <v>0</v>
      </c>
      <c r="Y381" s="179"/>
      <c r="Z381" s="179">
        <f t="shared" ref="Z381:AA381" si="452">SUM(Z382:Z385)</f>
        <v>1078.3</v>
      </c>
      <c r="AA381" s="179">
        <f t="shared" si="452"/>
        <v>254.58861999999999</v>
      </c>
      <c r="AB381" s="179">
        <f t="shared" si="104"/>
        <v>23.610184549754244</v>
      </c>
      <c r="AC381" s="179">
        <f t="shared" ref="AC381:AD381" si="453">SUM(AC382:AC385)</f>
        <v>0</v>
      </c>
      <c r="AD381" s="179">
        <f t="shared" si="453"/>
        <v>0</v>
      </c>
      <c r="AE381" s="179"/>
      <c r="AF381" s="179">
        <f t="shared" ref="AF381:AG381" si="454">SUM(AF382:AF385)</f>
        <v>70000</v>
      </c>
      <c r="AG381" s="179">
        <f t="shared" si="454"/>
        <v>21000</v>
      </c>
      <c r="AH381" s="179">
        <f>AG381/AF381*100</f>
        <v>30</v>
      </c>
      <c r="AI381" s="179">
        <f t="shared" ref="AI381:AJ381" si="455">SUM(AI382:AI385)</f>
        <v>38544</v>
      </c>
      <c r="AJ381" s="179">
        <f t="shared" si="455"/>
        <v>37911.230000000003</v>
      </c>
      <c r="AK381" s="179">
        <f>AJ381/AI381*100</f>
        <v>98.358317766708183</v>
      </c>
      <c r="AL381" s="179">
        <f>AL382+AL383+AL384+AL385</f>
        <v>94599</v>
      </c>
      <c r="AM381" s="179">
        <f>AM382+AM383+AM384+AM385</f>
        <v>92274.9</v>
      </c>
      <c r="AN381" s="179">
        <f>AM381/AL381*100</f>
        <v>97.543208701994729</v>
      </c>
      <c r="AO381" s="179">
        <f t="shared" ref="AO381:AP381" si="456">SUM(AO382:AO385)</f>
        <v>2500</v>
      </c>
      <c r="AP381" s="179">
        <f t="shared" si="456"/>
        <v>390</v>
      </c>
      <c r="AQ381" s="179">
        <f>AP381/AO381*100</f>
        <v>15.6</v>
      </c>
      <c r="AR381" s="179">
        <f t="shared" ref="AR381:AS381" si="457">SUM(AR382:AR385)</f>
        <v>80000</v>
      </c>
      <c r="AS381" s="179">
        <f t="shared" si="457"/>
        <v>8467.3127700000005</v>
      </c>
      <c r="AT381" s="179">
        <f>AS381/AR381*100</f>
        <v>10.584140962500001</v>
      </c>
      <c r="AU381" s="179">
        <f t="shared" ref="AU381:AV381" si="458">SUM(AU382:AU385)</f>
        <v>26200</v>
      </c>
      <c r="AV381" s="179">
        <f t="shared" si="458"/>
        <v>26200</v>
      </c>
      <c r="AW381" s="179">
        <f>AV381/AU381*100</f>
        <v>100</v>
      </c>
      <c r="AX381" s="179">
        <f t="shared" ref="AX381:AY381" si="459">SUM(AX382:AX385)</f>
        <v>100000</v>
      </c>
      <c r="AY381" s="179">
        <f t="shared" si="459"/>
        <v>100000</v>
      </c>
      <c r="AZ381" s="179">
        <f>AY381/AX381*100</f>
        <v>100</v>
      </c>
      <c r="BA381" s="179">
        <f t="shared" ref="BA381:BB381" si="460">SUM(BA382:BA385)</f>
        <v>0</v>
      </c>
      <c r="BB381" s="179">
        <f t="shared" si="460"/>
        <v>0</v>
      </c>
      <c r="BC381" s="179"/>
      <c r="BD381" s="179">
        <f t="shared" ref="BD381:BE381" si="461">SUM(BD382:BD385)</f>
        <v>64700</v>
      </c>
      <c r="BE381" s="179">
        <f t="shared" si="461"/>
        <v>30566.053199999998</v>
      </c>
      <c r="BF381" s="179">
        <f>BE381/BD381*100</f>
        <v>47.242740649149923</v>
      </c>
      <c r="BG381" s="179">
        <f t="shared" ref="BG381:BH381" si="462">SUM(BG382:BG385)</f>
        <v>2793.4</v>
      </c>
      <c r="BH381" s="179">
        <f t="shared" si="462"/>
        <v>0</v>
      </c>
      <c r="BI381" s="179">
        <f t="shared" ref="BI381" si="463">BH381/BG381*100</f>
        <v>0</v>
      </c>
      <c r="BJ381" s="179">
        <f t="shared" ref="BJ381:BK381" si="464">SUM(BJ382:BJ385)</f>
        <v>0</v>
      </c>
      <c r="BK381" s="179">
        <f t="shared" si="464"/>
        <v>0</v>
      </c>
      <c r="BL381" s="179"/>
      <c r="BM381" s="179">
        <f t="shared" ref="BM381:BN381" si="465">SUM(BM382:BM385)</f>
        <v>300000</v>
      </c>
      <c r="BN381" s="179">
        <f t="shared" si="465"/>
        <v>0</v>
      </c>
      <c r="BO381" s="179">
        <f>BN381/BM381*100</f>
        <v>0</v>
      </c>
      <c r="BP381" s="179">
        <f t="shared" ref="BP381:BQ381" si="466">SUM(BP382:BP385)</f>
        <v>1236</v>
      </c>
      <c r="BQ381" s="179">
        <f t="shared" si="466"/>
        <v>1236</v>
      </c>
      <c r="BR381" s="179">
        <f t="shared" ref="BR381" si="467">BQ381/BP381*100</f>
        <v>100</v>
      </c>
      <c r="BS381" s="179">
        <f t="shared" ref="BS381:BT381" si="468">SUM(BS382:BS385)</f>
        <v>0</v>
      </c>
      <c r="BT381" s="179">
        <f t="shared" si="468"/>
        <v>0</v>
      </c>
      <c r="BU381" s="179"/>
      <c r="BV381" s="179">
        <f t="shared" ref="BV381:BW381" si="469">SUM(BV382:BV385)</f>
        <v>0</v>
      </c>
      <c r="BW381" s="179">
        <f t="shared" si="469"/>
        <v>0</v>
      </c>
      <c r="BX381" s="179"/>
      <c r="BY381" s="179">
        <f t="shared" ref="BY381:BZ381" si="470">SUM(BY382:BY385)</f>
        <v>5000</v>
      </c>
      <c r="BZ381" s="179">
        <f t="shared" si="470"/>
        <v>0</v>
      </c>
      <c r="CA381" s="179"/>
      <c r="CB381" s="179">
        <f t="shared" ref="CB381:CC381" si="471">SUM(CB382:CB385)</f>
        <v>0</v>
      </c>
      <c r="CC381" s="179">
        <f t="shared" si="471"/>
        <v>0</v>
      </c>
      <c r="CD381" s="179"/>
      <c r="CE381" s="179">
        <f t="shared" ref="CE381:CF381" si="472">SUM(CE382:CE385)</f>
        <v>6420</v>
      </c>
      <c r="CF381" s="179">
        <f t="shared" si="472"/>
        <v>6420</v>
      </c>
      <c r="CG381" s="179">
        <f t="shared" si="403"/>
        <v>100</v>
      </c>
      <c r="CH381" s="179">
        <f t="shared" ref="CH381:CI381" si="473">SUM(CH382:CH385)</f>
        <v>1615</v>
      </c>
      <c r="CI381" s="179">
        <f t="shared" si="473"/>
        <v>0</v>
      </c>
      <c r="CJ381" s="179">
        <f t="shared" ref="CJ381:CJ382" si="474">CI381/CH381*100</f>
        <v>0</v>
      </c>
      <c r="CK381" s="179">
        <f t="shared" ref="CK381:CL381" si="475">SUM(CK382:CK385)</f>
        <v>0</v>
      </c>
      <c r="CL381" s="179">
        <f t="shared" si="475"/>
        <v>0</v>
      </c>
      <c r="CM381" s="179"/>
      <c r="CN381" s="179">
        <f t="shared" ref="CN381:CO381" si="476">SUM(CN382:CN385)</f>
        <v>600</v>
      </c>
      <c r="CO381" s="179">
        <f t="shared" si="476"/>
        <v>0</v>
      </c>
      <c r="CP381" s="179">
        <f t="shared" ref="CP381:CP382" si="477">CO381/CN381*100</f>
        <v>0</v>
      </c>
      <c r="CQ381" s="179">
        <f t="shared" ref="CQ381:CR381" si="478">SUM(CQ382:CQ385)</f>
        <v>0</v>
      </c>
      <c r="CR381" s="179">
        <f t="shared" si="478"/>
        <v>0</v>
      </c>
      <c r="CS381" s="179"/>
      <c r="CT381" s="179">
        <f t="shared" ref="CT381:CU381" si="479">SUM(CT382:CT385)</f>
        <v>0</v>
      </c>
      <c r="CU381" s="179">
        <f t="shared" si="479"/>
        <v>0</v>
      </c>
      <c r="CV381" s="179"/>
      <c r="CW381" s="179">
        <f t="shared" ref="CW381:CX381" si="480">SUM(CW382:CW385)</f>
        <v>0</v>
      </c>
      <c r="CX381" s="179">
        <f t="shared" si="480"/>
        <v>0</v>
      </c>
      <c r="CY381" s="179"/>
      <c r="CZ381" s="179">
        <f t="shared" ref="CZ381:DA381" si="481">SUM(CZ382:CZ385)</f>
        <v>5000</v>
      </c>
      <c r="DA381" s="179">
        <f t="shared" si="481"/>
        <v>0</v>
      </c>
      <c r="DB381" s="179"/>
      <c r="DC381" s="179">
        <f t="shared" ref="DC381:DD381" si="482">SUM(DC382:DC385)</f>
        <v>0</v>
      </c>
      <c r="DD381" s="179">
        <f t="shared" si="482"/>
        <v>0</v>
      </c>
      <c r="DE381" s="179"/>
      <c r="DF381" s="179">
        <f t="shared" ref="DF381:DG381" si="483">SUM(DF382:DF385)</f>
        <v>0</v>
      </c>
      <c r="DG381" s="179">
        <f t="shared" si="483"/>
        <v>0</v>
      </c>
      <c r="DH381" s="179"/>
      <c r="DI381" s="179">
        <f t="shared" ref="DI381:DJ381" si="484">SUM(DI382:DI385)</f>
        <v>0</v>
      </c>
      <c r="DJ381" s="179">
        <f t="shared" si="484"/>
        <v>0</v>
      </c>
      <c r="DK381" s="179"/>
      <c r="DL381" s="179">
        <f t="shared" ref="DL381:DM381" si="485">SUM(DL382:DL385)</f>
        <v>0</v>
      </c>
      <c r="DM381" s="179">
        <f t="shared" si="485"/>
        <v>0</v>
      </c>
      <c r="DN381" s="179"/>
      <c r="DO381" s="179">
        <f t="shared" ref="DO381:DP381" si="486">SUM(DO382:DO385)</f>
        <v>0</v>
      </c>
      <c r="DP381" s="179">
        <f t="shared" si="486"/>
        <v>0</v>
      </c>
      <c r="DQ381" s="179"/>
      <c r="DR381" s="179">
        <f t="shared" ref="DR381:DS381" si="487">SUM(DR382:DR385)</f>
        <v>0</v>
      </c>
      <c r="DS381" s="179">
        <f t="shared" si="487"/>
        <v>0</v>
      </c>
      <c r="DT381" s="179"/>
      <c r="DU381" s="179">
        <f t="shared" ref="DU381:DV381" si="488">SUM(DU382:DU385)</f>
        <v>0</v>
      </c>
      <c r="DV381" s="179">
        <f t="shared" si="488"/>
        <v>0</v>
      </c>
      <c r="DW381" s="179"/>
      <c r="DX381" s="179">
        <f t="shared" ref="DX381:DY381" si="489">SUM(DX382:DX385)</f>
        <v>0</v>
      </c>
      <c r="DY381" s="179">
        <f t="shared" si="489"/>
        <v>0</v>
      </c>
      <c r="DZ381" s="179"/>
    </row>
    <row r="382" spans="1:130" s="12" customFormat="1" ht="15.75" x14ac:dyDescent="0.25">
      <c r="A382" s="13" t="s">
        <v>152</v>
      </c>
      <c r="B382" s="14">
        <f>E382+H382+K382+N382+Q382+T382+W382+Z382+AC382+AF382+AI382+AL382+AO382+AR382+AU382+AX382+BA382+BD382+BG382+BJ382+BM382+BP382+BS382+BV382+BY382+CB382+CE382+CH382+CK382+CN382+CQ382+CT382+CW382+CZ382+DC382+DF382+DI382+DL382+DO382+DR382+DU382+DX382</f>
        <v>1865268.4</v>
      </c>
      <c r="C382" s="14">
        <f>F382+I382+L382+O382+R382+U382+X382+AA382+AD382+AG382+AJ382+AM382+AP382+AS382+AV382+AY382+BB382+BE382+BH382+BK382+BN382+BQ382+BT382+BW382+BZ382+CC382+CF382+CI382+CL382+CO382+CR382+CU382+CX382+DA382+DD382+DG382+DJ382+DM382+DP382+DS382+DV382+DY382</f>
        <v>539352.98994</v>
      </c>
      <c r="D382" s="15">
        <f t="shared" si="82"/>
        <v>28.915570002687012</v>
      </c>
      <c r="E382" s="15">
        <v>1114100</v>
      </c>
      <c r="F382" s="15">
        <v>247865.77716999999</v>
      </c>
      <c r="G382" s="15">
        <f>F382/E382*100</f>
        <v>22.248072629925499</v>
      </c>
      <c r="H382" s="15"/>
      <c r="I382" s="15"/>
      <c r="J382" s="15"/>
      <c r="K382" s="15"/>
      <c r="L382" s="15"/>
      <c r="M382" s="15"/>
      <c r="N382" s="15"/>
      <c r="O382" s="15">
        <v>0</v>
      </c>
      <c r="P382" s="15"/>
      <c r="Q382" s="15">
        <v>30558.400000000001</v>
      </c>
      <c r="R382" s="15"/>
      <c r="S382" s="15">
        <f>R382/Q382*100</f>
        <v>0</v>
      </c>
      <c r="T382" s="15"/>
      <c r="U382" s="15"/>
      <c r="V382" s="14"/>
      <c r="W382" s="15"/>
      <c r="X382" s="15"/>
      <c r="Y382" s="14"/>
      <c r="Z382" s="15"/>
      <c r="AA382" s="15"/>
      <c r="AB382" s="14"/>
      <c r="AC382" s="15"/>
      <c r="AD382" s="15"/>
      <c r="AE382" s="14"/>
      <c r="AF382" s="15">
        <v>70000</v>
      </c>
      <c r="AG382" s="15">
        <v>21000</v>
      </c>
      <c r="AH382" s="14">
        <f>AG382/AF382*100</f>
        <v>30</v>
      </c>
      <c r="AI382" s="15">
        <v>37502</v>
      </c>
      <c r="AJ382" s="15">
        <v>37502</v>
      </c>
      <c r="AK382" s="14">
        <f>AJ382/AI382*100</f>
        <v>100</v>
      </c>
      <c r="AL382" s="14">
        <v>92498</v>
      </c>
      <c r="AM382" s="14">
        <v>92032.9</v>
      </c>
      <c r="AN382" s="14">
        <f>AM382/AL382*100</f>
        <v>99.49717831736902</v>
      </c>
      <c r="AO382" s="15">
        <v>1300</v>
      </c>
      <c r="AP382" s="15">
        <v>390</v>
      </c>
      <c r="AQ382" s="14">
        <f>AP382/AO382*100</f>
        <v>30</v>
      </c>
      <c r="AR382" s="15">
        <v>80000</v>
      </c>
      <c r="AS382" s="15">
        <v>8467.3127700000005</v>
      </c>
      <c r="AT382" s="14">
        <f>AS382/AR382*100</f>
        <v>10.584140962500001</v>
      </c>
      <c r="AU382" s="15">
        <v>26200</v>
      </c>
      <c r="AV382" s="15">
        <v>26200</v>
      </c>
      <c r="AW382" s="14">
        <f>AV382/AU382*100</f>
        <v>100</v>
      </c>
      <c r="AX382" s="15">
        <v>100000</v>
      </c>
      <c r="AY382" s="15">
        <v>100000</v>
      </c>
      <c r="AZ382" s="14">
        <f>AY382/AX382*100</f>
        <v>100</v>
      </c>
      <c r="BA382" s="15"/>
      <c r="BB382" s="15"/>
      <c r="BC382" s="14"/>
      <c r="BD382" s="15"/>
      <c r="BE382" s="15"/>
      <c r="BF382" s="14"/>
      <c r="BG382" s="15"/>
      <c r="BH382" s="15"/>
      <c r="BI382" s="14"/>
      <c r="BJ382" s="15"/>
      <c r="BK382" s="15"/>
      <c r="BL382" s="14"/>
      <c r="BM382" s="15">
        <v>300000</v>
      </c>
      <c r="BN382" s="15"/>
      <c r="BO382" s="14"/>
      <c r="BP382" s="15"/>
      <c r="BQ382" s="15"/>
      <c r="BR382" s="14"/>
      <c r="BS382" s="15"/>
      <c r="BT382" s="15"/>
      <c r="BU382" s="14"/>
      <c r="BV382" s="15"/>
      <c r="BW382" s="15"/>
      <c r="BX382" s="14"/>
      <c r="BY382" s="15">
        <v>5000</v>
      </c>
      <c r="BZ382" s="15"/>
      <c r="CA382" s="14"/>
      <c r="CB382" s="15"/>
      <c r="CC382" s="15"/>
      <c r="CD382" s="14"/>
      <c r="CE382" s="14">
        <v>5895</v>
      </c>
      <c r="CF382" s="14">
        <v>5895</v>
      </c>
      <c r="CG382" s="14">
        <f t="shared" si="403"/>
        <v>100</v>
      </c>
      <c r="CH382" s="14">
        <v>1615</v>
      </c>
      <c r="CI382" s="14"/>
      <c r="CJ382" s="14">
        <f t="shared" si="474"/>
        <v>0</v>
      </c>
      <c r="CK382" s="14"/>
      <c r="CL382" s="14"/>
      <c r="CM382" s="14"/>
      <c r="CN382" s="14">
        <v>600</v>
      </c>
      <c r="CO382" s="14"/>
      <c r="CP382" s="14">
        <f t="shared" si="477"/>
        <v>0</v>
      </c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  <c r="DK382" s="14"/>
      <c r="DL382" s="14"/>
      <c r="DM382" s="14"/>
      <c r="DN382" s="14"/>
      <c r="DO382" s="14"/>
      <c r="DP382" s="14"/>
      <c r="DQ382" s="14"/>
      <c r="DR382" s="14"/>
      <c r="DS382" s="14"/>
      <c r="DT382" s="14"/>
      <c r="DU382" s="14"/>
      <c r="DV382" s="14"/>
      <c r="DW382" s="14"/>
      <c r="DX382" s="14"/>
      <c r="DY382" s="14"/>
      <c r="DZ382" s="14"/>
    </row>
    <row r="383" spans="1:130" s="12" customFormat="1" ht="15.75" x14ac:dyDescent="0.25">
      <c r="A383" s="13" t="s">
        <v>153</v>
      </c>
      <c r="B383" s="14">
        <f t="shared" ref="B383:B385" si="490">E383+H383+K383+N383+Q383+T383+W383+Z383+AC383+AF383+AI383+AL383+AO383+AR383+AU383+AX383+BA383+BD383+BG383+BJ383+BM383+BP383+BS383+BV383+BY383+CB383+CE383+CH383+CK383+CN383+CQ383+CT383+CW383+CZ383+DC383+DF383+DI383+DL383+DO383+DR383+DU383+DX383</f>
        <v>1722.6</v>
      </c>
      <c r="C383" s="14">
        <f t="shared" ref="C383:C385" si="491">F383+I383+L383+O383+R383+U383+X383+AA383+AD383+AG383+AJ383+AM383+AP383+AS383+AV383+AY383+BB383+BE383+BH383+BK383+BN383+BQ383+BT383+BW383+BZ383+CC383+CF383+CI383+CL383+CO383+CR383+CU383+CX383+DA383+DD383+DG383+DJ383+DM383+DP383+DS383+DV383+DY383</f>
        <v>751</v>
      </c>
      <c r="D383" s="15">
        <f t="shared" si="82"/>
        <v>43.596888424474635</v>
      </c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>
        <v>400.9</v>
      </c>
      <c r="AA383" s="15">
        <v>47</v>
      </c>
      <c r="AB383" s="14">
        <f t="shared" si="104"/>
        <v>11.72362185083562</v>
      </c>
      <c r="AC383" s="15"/>
      <c r="AD383" s="15"/>
      <c r="AE383" s="14"/>
      <c r="AF383" s="15"/>
      <c r="AG383" s="15"/>
      <c r="AH383" s="15"/>
      <c r="AI383" s="15">
        <v>110</v>
      </c>
      <c r="AJ383" s="15">
        <v>110</v>
      </c>
      <c r="AK383" s="14">
        <f t="shared" ref="AK383:AK385" si="492">AJ383/AI383*100</f>
        <v>100</v>
      </c>
      <c r="AL383" s="15">
        <v>242</v>
      </c>
      <c r="AM383" s="15">
        <v>242</v>
      </c>
      <c r="AN383" s="14">
        <f>AM383/AL383*100</f>
        <v>100</v>
      </c>
      <c r="AO383" s="15"/>
      <c r="AP383" s="15"/>
      <c r="AQ383" s="15"/>
      <c r="AR383" s="15"/>
      <c r="AS383" s="15"/>
      <c r="AT383" s="15"/>
      <c r="AU383" s="15"/>
      <c r="AV383" s="15"/>
      <c r="AW383" s="14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>
        <v>617.70000000000005</v>
      </c>
      <c r="BH383" s="15"/>
      <c r="BI383" s="14">
        <f t="shared" ref="BI383:BI385" si="493">BH383/BG383*100</f>
        <v>0</v>
      </c>
      <c r="BJ383" s="15"/>
      <c r="BK383" s="15"/>
      <c r="BL383" s="14"/>
      <c r="BM383" s="15"/>
      <c r="BN383" s="15"/>
      <c r="BO383" s="15"/>
      <c r="BP383" s="15">
        <v>352</v>
      </c>
      <c r="BQ383" s="15">
        <v>352</v>
      </c>
      <c r="BR383" s="14">
        <f t="shared" ref="BR383:BR385" si="494">BQ383/BP383*100</f>
        <v>100</v>
      </c>
      <c r="BS383" s="15"/>
      <c r="BT383" s="15"/>
      <c r="BU383" s="14"/>
      <c r="BV383" s="15"/>
      <c r="BW383" s="15"/>
      <c r="BX383" s="14"/>
      <c r="BY383" s="15"/>
      <c r="BZ383" s="15"/>
      <c r="CA383" s="14"/>
      <c r="CB383" s="15"/>
      <c r="CC383" s="15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  <c r="DK383" s="14"/>
      <c r="DL383" s="14"/>
      <c r="DM383" s="14"/>
      <c r="DN383" s="14"/>
      <c r="DO383" s="14"/>
      <c r="DP383" s="14"/>
      <c r="DQ383" s="14"/>
      <c r="DR383" s="14"/>
      <c r="DS383" s="14"/>
      <c r="DT383" s="14"/>
      <c r="DU383" s="14"/>
      <c r="DV383" s="14"/>
      <c r="DW383" s="14"/>
      <c r="DX383" s="14"/>
      <c r="DY383" s="14"/>
      <c r="DZ383" s="14"/>
    </row>
    <row r="384" spans="1:130" s="12" customFormat="1" ht="15.75" x14ac:dyDescent="0.25">
      <c r="A384" s="13" t="s">
        <v>154</v>
      </c>
      <c r="B384" s="14">
        <f t="shared" si="490"/>
        <v>4823.3</v>
      </c>
      <c r="C384" s="14">
        <f t="shared" si="491"/>
        <v>386.62361999999996</v>
      </c>
      <c r="D384" s="15">
        <f t="shared" si="82"/>
        <v>8.0157489685485022</v>
      </c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</v>
      </c>
      <c r="O384" s="15">
        <v>0</v>
      </c>
      <c r="P384" s="15"/>
      <c r="Q384" s="15"/>
      <c r="R384" s="15">
        <v>0</v>
      </c>
      <c r="S384" s="15"/>
      <c r="T384" s="15"/>
      <c r="U384" s="15">
        <v>0</v>
      </c>
      <c r="V384" s="15"/>
      <c r="W384" s="15"/>
      <c r="X384" s="15">
        <v>0</v>
      </c>
      <c r="Y384" s="15"/>
      <c r="Z384" s="15">
        <v>371.4</v>
      </c>
      <c r="AA384" s="15">
        <v>151.39362</v>
      </c>
      <c r="AB384" s="14">
        <f t="shared" si="104"/>
        <v>40.762956381260103</v>
      </c>
      <c r="AC384" s="15"/>
      <c r="AD384" s="15"/>
      <c r="AE384" s="14"/>
      <c r="AF384" s="15"/>
      <c r="AG384" s="15">
        <v>0</v>
      </c>
      <c r="AH384" s="15"/>
      <c r="AI384" s="15">
        <v>643</v>
      </c>
      <c r="AJ384" s="15">
        <v>10.23</v>
      </c>
      <c r="AK384" s="14">
        <f t="shared" si="492"/>
        <v>1.5909797822706067</v>
      </c>
      <c r="AL384" s="50">
        <v>1264</v>
      </c>
      <c r="AM384" s="50"/>
      <c r="AN384" s="50"/>
      <c r="AO384" s="15">
        <v>1200</v>
      </c>
      <c r="AP384" s="15">
        <v>0</v>
      </c>
      <c r="AQ384" s="15"/>
      <c r="AR384" s="15"/>
      <c r="AS384" s="15">
        <v>0</v>
      </c>
      <c r="AT384" s="15"/>
      <c r="AU384" s="15"/>
      <c r="AV384" s="15">
        <v>0</v>
      </c>
      <c r="AW384" s="14"/>
      <c r="AX384" s="15"/>
      <c r="AY384" s="15">
        <v>0</v>
      </c>
      <c r="AZ384" s="15"/>
      <c r="BA384" s="15"/>
      <c r="BB384" s="15">
        <v>0</v>
      </c>
      <c r="BC384" s="15"/>
      <c r="BD384" s="15"/>
      <c r="BE384" s="15">
        <v>0</v>
      </c>
      <c r="BF384" s="15"/>
      <c r="BG384" s="15">
        <v>1119.9000000000001</v>
      </c>
      <c r="BH384" s="15"/>
      <c r="BI384" s="14">
        <f t="shared" si="493"/>
        <v>0</v>
      </c>
      <c r="BJ384" s="15"/>
      <c r="BK384" s="15"/>
      <c r="BL384" s="14"/>
      <c r="BM384" s="15"/>
      <c r="BN384" s="15">
        <v>0</v>
      </c>
      <c r="BO384" s="15"/>
      <c r="BP384" s="15"/>
      <c r="BQ384" s="15"/>
      <c r="BR384" s="14"/>
      <c r="BS384" s="15"/>
      <c r="BT384" s="15"/>
      <c r="BU384" s="14"/>
      <c r="BV384" s="15"/>
      <c r="BW384" s="15"/>
      <c r="BX384" s="14"/>
      <c r="BY384" s="15"/>
      <c r="BZ384" s="15"/>
      <c r="CA384" s="14"/>
      <c r="CB384" s="15"/>
      <c r="CC384" s="15"/>
      <c r="CD384" s="14"/>
      <c r="CE384" s="14">
        <v>225</v>
      </c>
      <c r="CF384" s="14">
        <v>225</v>
      </c>
      <c r="CG384" s="14">
        <f t="shared" si="403"/>
        <v>100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  <c r="DN384" s="14"/>
      <c r="DO384" s="14"/>
      <c r="DP384" s="14"/>
      <c r="DQ384" s="14"/>
      <c r="DR384" s="14"/>
      <c r="DS384" s="14"/>
      <c r="DT384" s="14"/>
      <c r="DU384" s="14"/>
      <c r="DV384" s="14"/>
      <c r="DW384" s="14"/>
      <c r="DX384" s="14"/>
      <c r="DY384" s="14"/>
      <c r="DZ384" s="14"/>
    </row>
    <row r="385" spans="1:130" s="12" customFormat="1" ht="15.75" x14ac:dyDescent="0.25">
      <c r="A385" s="13" t="s">
        <v>155</v>
      </c>
      <c r="B385" s="14">
        <f t="shared" si="490"/>
        <v>73129.8</v>
      </c>
      <c r="C385" s="14">
        <f t="shared" si="491"/>
        <v>32095.248199999998</v>
      </c>
      <c r="D385" s="15">
        <f t="shared" si="82"/>
        <v>43.888056852336526</v>
      </c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>
        <v>0</v>
      </c>
      <c r="S385" s="15"/>
      <c r="T385" s="15"/>
      <c r="U385" s="15">
        <v>0</v>
      </c>
      <c r="V385" s="15"/>
      <c r="W385" s="15"/>
      <c r="X385" s="15">
        <v>0</v>
      </c>
      <c r="Y385" s="15"/>
      <c r="Z385" s="15">
        <v>306</v>
      </c>
      <c r="AA385" s="15">
        <v>56.195</v>
      </c>
      <c r="AB385" s="14">
        <f t="shared" si="104"/>
        <v>18.364379084967318</v>
      </c>
      <c r="AC385" s="15"/>
      <c r="AD385" s="15"/>
      <c r="AE385" s="14"/>
      <c r="AF385" s="15"/>
      <c r="AG385" s="15">
        <v>0</v>
      </c>
      <c r="AH385" s="15"/>
      <c r="AI385" s="15">
        <v>289</v>
      </c>
      <c r="AJ385" s="15">
        <v>289</v>
      </c>
      <c r="AK385" s="14">
        <f t="shared" si="492"/>
        <v>100</v>
      </c>
      <c r="AL385" s="15">
        <v>595</v>
      </c>
      <c r="AM385" s="15"/>
      <c r="AN385" s="15"/>
      <c r="AO385" s="15"/>
      <c r="AP385" s="15">
        <v>0</v>
      </c>
      <c r="AQ385" s="15"/>
      <c r="AR385" s="15"/>
      <c r="AS385" s="15">
        <v>0</v>
      </c>
      <c r="AT385" s="15"/>
      <c r="AU385" s="15"/>
      <c r="AV385" s="15">
        <v>0</v>
      </c>
      <c r="AW385" s="14"/>
      <c r="AX385" s="15"/>
      <c r="AY385" s="15">
        <v>0</v>
      </c>
      <c r="AZ385" s="15"/>
      <c r="BA385" s="15"/>
      <c r="BB385" s="15">
        <v>0</v>
      </c>
      <c r="BC385" s="15"/>
      <c r="BD385" s="15">
        <v>64700</v>
      </c>
      <c r="BE385" s="15">
        <v>30566.053199999998</v>
      </c>
      <c r="BF385" s="15">
        <f>BE385/BD385*100</f>
        <v>47.242740649149923</v>
      </c>
      <c r="BG385" s="15">
        <v>1055.8</v>
      </c>
      <c r="BH385" s="15"/>
      <c r="BI385" s="14">
        <f t="shared" si="493"/>
        <v>0</v>
      </c>
      <c r="BJ385" s="15"/>
      <c r="BK385" s="15"/>
      <c r="BL385" s="14"/>
      <c r="BM385" s="15"/>
      <c r="BN385" s="15"/>
      <c r="BO385" s="15"/>
      <c r="BP385" s="15">
        <v>884</v>
      </c>
      <c r="BQ385" s="15">
        <v>884</v>
      </c>
      <c r="BR385" s="14">
        <f t="shared" si="494"/>
        <v>100</v>
      </c>
      <c r="BS385" s="15"/>
      <c r="BT385" s="15"/>
      <c r="BU385" s="14"/>
      <c r="BV385" s="15"/>
      <c r="BW385" s="15"/>
      <c r="BX385" s="14"/>
      <c r="BY385" s="15"/>
      <c r="BZ385" s="15"/>
      <c r="CA385" s="14"/>
      <c r="CB385" s="15"/>
      <c r="CC385" s="15"/>
      <c r="CD385" s="14"/>
      <c r="CE385" s="14">
        <v>300</v>
      </c>
      <c r="CF385" s="14">
        <v>300</v>
      </c>
      <c r="CG385" s="14">
        <f t="shared" si="403"/>
        <v>100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>
        <v>5000</v>
      </c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  <c r="DO385" s="14"/>
      <c r="DP385" s="14"/>
      <c r="DQ385" s="14"/>
      <c r="DR385" s="14"/>
      <c r="DS385" s="14"/>
      <c r="DT385" s="14"/>
      <c r="DU385" s="14"/>
      <c r="DV385" s="14"/>
      <c r="DW385" s="14"/>
      <c r="DX385" s="14"/>
      <c r="DY385" s="14"/>
      <c r="DZ385" s="14"/>
    </row>
    <row r="386" spans="1:130" s="10" customFormat="1" ht="31.5" x14ac:dyDescent="0.25">
      <c r="A386" s="175" t="s">
        <v>1000</v>
      </c>
      <c r="B386" s="181">
        <f>E386+H386+K386+N386+Q386+T386+W386+Z386+AC386+AF386+AI386+AL386+AO386+AR386+AU386+AX386+BA386+BD386+BG386+BJ386+BM386+BP386+BS386+BV386+BY386+CB386+CE386+CH386+CK386+CN386+CQ386+CT386+CW386+CZ386+DC386+DF386+DI386+DL386+DO386+DR386+DU386+DX386</f>
        <v>36602.756000000001</v>
      </c>
      <c r="C386" s="181">
        <f>F386+I386+L386+O386+R386+U386+X386+AA386+AD386+AG386+AJ386+AM386+AP386+AS386+AV386+AY386+BB386+BE386+BH386+BK386+BN386+BQ386+BT386+BW386+BZ386+CC386+CF386+CI386+CL386+CO386+CR386+CU386+CX386+DA386+DD386+DG386+DJ386+DM386+DP386+DS386+DV386+DY386</f>
        <v>0</v>
      </c>
      <c r="D386" s="179"/>
      <c r="E386" s="180"/>
      <c r="F386" s="180"/>
      <c r="G386" s="180"/>
      <c r="H386" s="180"/>
      <c r="I386" s="180"/>
      <c r="J386" s="180"/>
      <c r="K386" s="180"/>
      <c r="L386" s="180"/>
      <c r="M386" s="180"/>
      <c r="N386" s="180"/>
      <c r="O386" s="180"/>
      <c r="P386" s="180"/>
      <c r="Q386" s="180"/>
      <c r="R386" s="180"/>
      <c r="S386" s="180"/>
      <c r="T386" s="180"/>
      <c r="U386" s="180"/>
      <c r="V386" s="180"/>
      <c r="W386" s="180"/>
      <c r="X386" s="180"/>
      <c r="Y386" s="180"/>
      <c r="Z386" s="180"/>
      <c r="AA386" s="180"/>
      <c r="AB386" s="180"/>
      <c r="AC386" s="180"/>
      <c r="AD386" s="180"/>
      <c r="AE386" s="180"/>
      <c r="AF386" s="180"/>
      <c r="AG386" s="180"/>
      <c r="AH386" s="180"/>
      <c r="AI386" s="180"/>
      <c r="AJ386" s="180"/>
      <c r="AK386" s="180"/>
      <c r="AL386" s="180"/>
      <c r="AM386" s="180"/>
      <c r="AN386" s="180"/>
      <c r="AO386" s="180"/>
      <c r="AP386" s="180"/>
      <c r="AQ386" s="180"/>
      <c r="AR386" s="180"/>
      <c r="AS386" s="180"/>
      <c r="AT386" s="180"/>
      <c r="AU386" s="180"/>
      <c r="AV386" s="180"/>
      <c r="AW386" s="180"/>
      <c r="AX386" s="180"/>
      <c r="AY386" s="180"/>
      <c r="AZ386" s="180"/>
      <c r="BA386" s="180"/>
      <c r="BB386" s="180"/>
      <c r="BC386" s="180"/>
      <c r="BD386" s="180"/>
      <c r="BE386" s="180"/>
      <c r="BF386" s="180"/>
      <c r="BG386" s="180"/>
      <c r="BH386" s="180"/>
      <c r="BI386" s="180"/>
      <c r="BJ386" s="180"/>
      <c r="BK386" s="180"/>
      <c r="BL386" s="180"/>
      <c r="BM386" s="180"/>
      <c r="BN386" s="180"/>
      <c r="BO386" s="180"/>
      <c r="BP386" s="180"/>
      <c r="BQ386" s="180"/>
      <c r="BR386" s="180"/>
      <c r="BS386" s="180"/>
      <c r="BT386" s="180"/>
      <c r="BU386" s="180"/>
      <c r="BV386" s="180"/>
      <c r="BW386" s="180"/>
      <c r="BX386" s="180"/>
      <c r="BY386" s="180"/>
      <c r="BZ386" s="180"/>
      <c r="CA386" s="180"/>
      <c r="CB386" s="180"/>
      <c r="CC386" s="180"/>
      <c r="CD386" s="180"/>
      <c r="CE386" s="180"/>
      <c r="CF386" s="180"/>
      <c r="CG386" s="180"/>
      <c r="CH386" s="180"/>
      <c r="CI386" s="180"/>
      <c r="CJ386" s="180"/>
      <c r="CK386" s="180"/>
      <c r="CL386" s="180"/>
      <c r="CM386" s="180"/>
      <c r="CN386" s="180"/>
      <c r="CO386" s="180"/>
      <c r="CP386" s="180"/>
      <c r="CQ386" s="180"/>
      <c r="CR386" s="180"/>
      <c r="CS386" s="180"/>
      <c r="CT386" s="180"/>
      <c r="CU386" s="180"/>
      <c r="CV386" s="180"/>
      <c r="CW386" s="180"/>
      <c r="CX386" s="180"/>
      <c r="CY386" s="180"/>
      <c r="CZ386" s="180"/>
      <c r="DA386" s="180"/>
      <c r="DB386" s="180"/>
      <c r="DC386" s="180"/>
      <c r="DD386" s="180"/>
      <c r="DE386" s="180"/>
      <c r="DF386" s="180"/>
      <c r="DG386" s="180"/>
      <c r="DH386" s="180"/>
      <c r="DI386" s="180"/>
      <c r="DJ386" s="180"/>
      <c r="DK386" s="180"/>
      <c r="DL386" s="180"/>
      <c r="DM386" s="180"/>
      <c r="DN386" s="180"/>
      <c r="DO386" s="180"/>
      <c r="DP386" s="180"/>
      <c r="DQ386" s="180"/>
      <c r="DR386" s="180"/>
      <c r="DS386" s="180"/>
      <c r="DT386" s="180"/>
      <c r="DU386" s="180">
        <v>16602.756000000001</v>
      </c>
      <c r="DV386" s="180"/>
      <c r="DW386" s="180"/>
      <c r="DX386" s="180">
        <v>20000</v>
      </c>
      <c r="DY386" s="180"/>
      <c r="DZ386" s="180"/>
    </row>
    <row r="387" spans="1:130" s="12" customFormat="1" ht="15.75" x14ac:dyDescent="0.25">
      <c r="A387" s="175" t="s">
        <v>157</v>
      </c>
      <c r="B387" s="181">
        <f>E387+H387+K387+N387+Q387+T387+W387+Z387+AC387+AF387+AI387+AL387+AO387+AR387+AU387+AX387+BA387+BD387+BG387+BJ387+BM387+BP387+BS387+BV387+BY387+CB387+CE387+CH387+CK387+CN387+CQ387+CT387+CW387+CZ387+DC387+DF387+DI387+DL387+DO387+DR387+DU387+DX387</f>
        <v>3954912.0537999999</v>
      </c>
      <c r="C387" s="181">
        <f>F387+I387+L387+O387+R387+U387+X387+AA387+AD387+AG387+AJ387+AM387+AP387+AS387+AV387+AY387+BB387+BE387+BH387+BK387+BN387+BQ387+BT387+BW387+BZ387+CC387+CF387+CI387+CL387+CO387+CR387+CU387+CX387+DA387+DD387+DG387+DJ387+DM387+DP387+DS387+DV387+DY387</f>
        <v>1428926.6174300001</v>
      </c>
      <c r="D387" s="181">
        <f>C387/B387*100</f>
        <v>36.130427124341338</v>
      </c>
      <c r="E387" s="181">
        <f>E8+E381+E386</f>
        <v>1114100</v>
      </c>
      <c r="F387" s="181">
        <f>F8+F381+F386</f>
        <v>247865.77716999999</v>
      </c>
      <c r="G387" s="181">
        <f>F387/E387*100</f>
        <v>22.248072629925499</v>
      </c>
      <c r="H387" s="181">
        <f>H8+H381+H386</f>
        <v>299900</v>
      </c>
      <c r="I387" s="181">
        <f>I8+I381+I386</f>
        <v>214675.75433000003</v>
      </c>
      <c r="J387" s="181">
        <f>I387/H387*100</f>
        <v>71.582445591863959</v>
      </c>
      <c r="K387" s="181">
        <f>K8+K381+K386</f>
        <v>100000</v>
      </c>
      <c r="L387" s="181">
        <f>L8+L381+L386</f>
        <v>70565.936489999993</v>
      </c>
      <c r="M387" s="181">
        <f>L387/K387*100</f>
        <v>70.565936489999999</v>
      </c>
      <c r="N387" s="179">
        <f>N8+N381+N386</f>
        <v>2500</v>
      </c>
      <c r="O387" s="179">
        <f>O8+O381+O386</f>
        <v>2500</v>
      </c>
      <c r="P387" s="179">
        <f>O387/N387*100</f>
        <v>100</v>
      </c>
      <c r="Q387" s="179">
        <f>Q8+Q381+Q386</f>
        <v>30558.400000000001</v>
      </c>
      <c r="R387" s="179">
        <f>R8+R381+R386</f>
        <v>0</v>
      </c>
      <c r="S387" s="179">
        <f>R387/Q387*100</f>
        <v>0</v>
      </c>
      <c r="T387" s="179">
        <f>T8+T381+T386</f>
        <v>70234.600000000006</v>
      </c>
      <c r="U387" s="179">
        <f>U8+U381+U386</f>
        <v>0</v>
      </c>
      <c r="V387" s="179">
        <f>U387/T387*100</f>
        <v>0</v>
      </c>
      <c r="W387" s="179">
        <f>W8+W381+W386</f>
        <v>340000</v>
      </c>
      <c r="X387" s="179">
        <f>X8+X381+X386</f>
        <v>58238.091</v>
      </c>
      <c r="Y387" s="179">
        <f>X387/W387*100</f>
        <v>17.128850294117647</v>
      </c>
      <c r="Z387" s="179">
        <f>Z8+Z381+Z386</f>
        <v>19999.999999999993</v>
      </c>
      <c r="AA387" s="179">
        <f>AA8+AA381+AA386</f>
        <v>13775.7482</v>
      </c>
      <c r="AB387" s="179">
        <f>AA387/Z387*100</f>
        <v>68.878741000000019</v>
      </c>
      <c r="AC387" s="179">
        <f>AC8+AC381+AC386</f>
        <v>3704.1089999999999</v>
      </c>
      <c r="AD387" s="179">
        <f>AD8+AD381+AD386</f>
        <v>3704.1089999999999</v>
      </c>
      <c r="AE387" s="179">
        <f>AD387/AC387*100</f>
        <v>100</v>
      </c>
      <c r="AF387" s="179">
        <f>AF8+AF381+AF386</f>
        <v>70000</v>
      </c>
      <c r="AG387" s="179">
        <f>AG8+AG381+AG386</f>
        <v>21000</v>
      </c>
      <c r="AH387" s="179">
        <f>AG387/AF387*100</f>
        <v>30</v>
      </c>
      <c r="AI387" s="179">
        <f>AI8+AI381+AI386</f>
        <v>90538</v>
      </c>
      <c r="AJ387" s="179">
        <f>AJ8+AJ381+AJ386</f>
        <v>85151.313140000013</v>
      </c>
      <c r="AK387" s="179">
        <f>AJ387/AI387*100</f>
        <v>94.050358015418951</v>
      </c>
      <c r="AL387" s="179">
        <f>AL8+AL381+AL386</f>
        <v>251389</v>
      </c>
      <c r="AM387" s="179">
        <f>AM8+AM381+AM386</f>
        <v>231646.19431999998</v>
      </c>
      <c r="AN387" s="179">
        <f>AM387/AL387*100</f>
        <v>92.146511708945084</v>
      </c>
      <c r="AO387" s="179">
        <f>AO8+AO381+AO386</f>
        <v>48500</v>
      </c>
      <c r="AP387" s="179">
        <f>AP8+AP381+AP386</f>
        <v>4620.7732100000003</v>
      </c>
      <c r="AQ387" s="179">
        <f>AP387/AO387*100</f>
        <v>9.5273674432989708</v>
      </c>
      <c r="AR387" s="179">
        <f>AR8+AR381+AR386</f>
        <v>80000</v>
      </c>
      <c r="AS387" s="179">
        <f>AS8+AS381+AS386</f>
        <v>8467.3127700000005</v>
      </c>
      <c r="AT387" s="179">
        <f>AS387/AR387*100</f>
        <v>10.584140962500001</v>
      </c>
      <c r="AU387" s="179">
        <f>AU8+AU381+AU386</f>
        <v>26200</v>
      </c>
      <c r="AV387" s="179">
        <f>AV8+AV381+AV386</f>
        <v>26200</v>
      </c>
      <c r="AW387" s="179">
        <f t="shared" ref="AW387" si="495">AV387/AU387*100</f>
        <v>100</v>
      </c>
      <c r="AX387" s="179">
        <f>AX8+AX381+AX386</f>
        <v>100000</v>
      </c>
      <c r="AY387" s="179">
        <f>AY8+AY381+AY386</f>
        <v>100000</v>
      </c>
      <c r="AZ387" s="179">
        <f>AY387/AX387*100</f>
        <v>100</v>
      </c>
      <c r="BA387" s="179">
        <f>BA8+BA381+BA386</f>
        <v>136364.4</v>
      </c>
      <c r="BB387" s="179">
        <f>BB8+BB381+BB386</f>
        <v>70187.915800000002</v>
      </c>
      <c r="BC387" s="179">
        <f>BB387/BA387*100</f>
        <v>51.470850016573245</v>
      </c>
      <c r="BD387" s="179">
        <f>BD8+BD381+BD386</f>
        <v>64700</v>
      </c>
      <c r="BE387" s="179">
        <f>BE8+BE381+BE386</f>
        <v>30566.053199999998</v>
      </c>
      <c r="BF387" s="179">
        <f>BE387/BD387*100</f>
        <v>47.242740649149923</v>
      </c>
      <c r="BG387" s="179">
        <f>BG8+BG381+BG386</f>
        <v>81205.5</v>
      </c>
      <c r="BH387" s="179">
        <f>BH8+BH381+BH386</f>
        <v>0</v>
      </c>
      <c r="BI387" s="179">
        <f>BH387/BG387*100</f>
        <v>0</v>
      </c>
      <c r="BJ387" s="179">
        <f>BJ8+BJ381+BJ386</f>
        <v>52000</v>
      </c>
      <c r="BK387" s="179">
        <f>BK8+BK381+BK386</f>
        <v>0</v>
      </c>
      <c r="BL387" s="179">
        <f>BK387/BJ387*100</f>
        <v>0</v>
      </c>
      <c r="BM387" s="179">
        <f>BM8+BM381+BM386</f>
        <v>300000</v>
      </c>
      <c r="BN387" s="179">
        <f>BN8+BN381+BN386</f>
        <v>0</v>
      </c>
      <c r="BO387" s="179">
        <f>BN387/BM387*100</f>
        <v>0</v>
      </c>
      <c r="BP387" s="179">
        <f>BP8+BP381+BP386</f>
        <v>19508</v>
      </c>
      <c r="BQ387" s="179">
        <f>BQ8+BQ381+BQ386</f>
        <v>19508</v>
      </c>
      <c r="BR387" s="179">
        <f>BQ387/BP387*100</f>
        <v>100</v>
      </c>
      <c r="BS387" s="179">
        <f>BS8+BS381+BS386</f>
        <v>9400</v>
      </c>
      <c r="BT387" s="179">
        <f>BT8+BT381+BT386</f>
        <v>9400</v>
      </c>
      <c r="BU387" s="179">
        <f>BT387/BS387*100</f>
        <v>100</v>
      </c>
      <c r="BV387" s="179">
        <f>BV8+BV381+BV386</f>
        <v>47900</v>
      </c>
      <c r="BW387" s="179">
        <f>BW8+BW381+BW386</f>
        <v>0</v>
      </c>
      <c r="BX387" s="179">
        <f>BW387/BV387*100</f>
        <v>0</v>
      </c>
      <c r="BY387" s="179">
        <f>BY8+BY381+BY386</f>
        <v>15000</v>
      </c>
      <c r="BZ387" s="179">
        <f>BZ8+BZ381+BZ386</f>
        <v>0</v>
      </c>
      <c r="CA387" s="179">
        <f>BZ387/BY387*100</f>
        <v>0</v>
      </c>
      <c r="CB387" s="179">
        <f>CB8+CB381+CB386</f>
        <v>71434.744000000006</v>
      </c>
      <c r="CC387" s="179">
        <f>CC8+CC381+CC386</f>
        <v>71434.744000000006</v>
      </c>
      <c r="CD387" s="179">
        <f>CC387/CB387*100</f>
        <v>100</v>
      </c>
      <c r="CE387" s="179">
        <f>CE8+CE381+CE386</f>
        <v>19779.8</v>
      </c>
      <c r="CF387" s="179">
        <f>CF8+CF381+CF386</f>
        <v>19779.8</v>
      </c>
      <c r="CG387" s="179">
        <f>CF387/CE387*100</f>
        <v>100</v>
      </c>
      <c r="CH387" s="179">
        <f>CH8+CH381+CH386</f>
        <v>1815</v>
      </c>
      <c r="CI387" s="179">
        <f>CI8+CI381+CI386</f>
        <v>0</v>
      </c>
      <c r="CJ387" s="179">
        <f>CI387/CH387*100</f>
        <v>0</v>
      </c>
      <c r="CK387" s="179">
        <f>CK8+CK381+CK386</f>
        <v>25000</v>
      </c>
      <c r="CL387" s="179">
        <f>CL8+CL381+CL386</f>
        <v>25000</v>
      </c>
      <c r="CM387" s="179">
        <f>CL387/CK387*100</f>
        <v>100</v>
      </c>
      <c r="CN387" s="179">
        <f>CN8+CN381+CN386</f>
        <v>1700</v>
      </c>
      <c r="CO387" s="179">
        <f>CO8+CO381+CO386</f>
        <v>0</v>
      </c>
      <c r="CP387" s="179">
        <f>CO387/CN387*100</f>
        <v>0</v>
      </c>
      <c r="CQ387" s="179">
        <f>CQ8+CQ381+CQ386</f>
        <v>44100</v>
      </c>
      <c r="CR387" s="179">
        <f>CR8+CR381+CR386</f>
        <v>44100</v>
      </c>
      <c r="CS387" s="179">
        <f>CR387/CQ387*100</f>
        <v>100</v>
      </c>
      <c r="CT387" s="179">
        <f>CT8+CT381+CT386</f>
        <v>22000</v>
      </c>
      <c r="CU387" s="179">
        <f>CU8+CU381+CU386</f>
        <v>0</v>
      </c>
      <c r="CV387" s="179">
        <f>CU387/CT387*100</f>
        <v>0</v>
      </c>
      <c r="CW387" s="179">
        <f>CW8+CW381+CW386</f>
        <v>5000</v>
      </c>
      <c r="CX387" s="179">
        <f>CX8+CX381+CX386</f>
        <v>0</v>
      </c>
      <c r="CY387" s="179">
        <f>CX387/CW387*100</f>
        <v>0</v>
      </c>
      <c r="CZ387" s="179">
        <f>CZ8+CZ381+CZ386</f>
        <v>43000</v>
      </c>
      <c r="DA387" s="179">
        <f>DA8+DA381+DA386</f>
        <v>0</v>
      </c>
      <c r="DB387" s="179">
        <f>DA387/CZ387*100</f>
        <v>0</v>
      </c>
      <c r="DC387" s="179">
        <f>DC8+DC381+DC386</f>
        <v>108040.09</v>
      </c>
      <c r="DD387" s="179">
        <f>DD8+DD381+DD386</f>
        <v>0</v>
      </c>
      <c r="DE387" s="179">
        <f>DD387/DC387*100</f>
        <v>0</v>
      </c>
      <c r="DF387" s="179">
        <f>DF8+DF381+DF386</f>
        <v>41400</v>
      </c>
      <c r="DG387" s="179">
        <f>DG8+DG381+DG386</f>
        <v>0</v>
      </c>
      <c r="DH387" s="179">
        <f>DG387/DF387*100</f>
        <v>0</v>
      </c>
      <c r="DI387" s="179">
        <f>DI8+DI381+DI386</f>
        <v>18396.740000000002</v>
      </c>
      <c r="DJ387" s="179">
        <f>DJ8+DJ381+DJ386</f>
        <v>0</v>
      </c>
      <c r="DK387" s="179">
        <f>DJ387/DI387*100</f>
        <v>0</v>
      </c>
      <c r="DL387" s="179">
        <f>DL8+DL381+DL386</f>
        <v>92401.82</v>
      </c>
      <c r="DM387" s="179">
        <f>DM8+DM381+DM386</f>
        <v>0</v>
      </c>
      <c r="DN387" s="179">
        <f>DM387/DL387*100</f>
        <v>0</v>
      </c>
      <c r="DO387" s="179">
        <f>DO8+DO381+DO386</f>
        <v>15453.394800000002</v>
      </c>
      <c r="DP387" s="179">
        <f>DP8+DP381+DP386</f>
        <v>15453.394800000002</v>
      </c>
      <c r="DQ387" s="179">
        <f>DP387/DO387*100</f>
        <v>100</v>
      </c>
      <c r="DR387" s="179">
        <f>DR8+DR381+DR386</f>
        <v>35085.699999999997</v>
      </c>
      <c r="DS387" s="179">
        <f>DS8+DS381+DS386</f>
        <v>35085.699999999997</v>
      </c>
      <c r="DT387" s="179">
        <f>DS387/DR387*100</f>
        <v>100</v>
      </c>
      <c r="DU387" s="179">
        <f>DU8+DU381+DU386</f>
        <v>16602.756000000001</v>
      </c>
      <c r="DV387" s="179">
        <f>DV8+DV381+DV386</f>
        <v>0</v>
      </c>
      <c r="DW387" s="179"/>
      <c r="DX387" s="179">
        <f>DX8+DX381+DX386</f>
        <v>20000</v>
      </c>
      <c r="DY387" s="179">
        <f>DY8+DY381+DY386</f>
        <v>0</v>
      </c>
      <c r="DZ387" s="179"/>
    </row>
    <row r="388" spans="1:130" s="10" customFormat="1" ht="22.5" customHeight="1" x14ac:dyDescent="0.2">
      <c r="A388" s="307" t="s">
        <v>817</v>
      </c>
      <c r="B388" s="307"/>
      <c r="C388" s="307"/>
      <c r="D388" s="307"/>
      <c r="E388" s="307"/>
      <c r="F388" s="307"/>
      <c r="G388" s="307"/>
      <c r="H388" s="307"/>
      <c r="I388" s="307"/>
      <c r="J388" s="307"/>
      <c r="K388" s="307"/>
      <c r="L388" s="307"/>
      <c r="M388" s="307"/>
      <c r="N388" s="307"/>
      <c r="O388" s="307"/>
      <c r="P388" s="307"/>
      <c r="Q388" s="307"/>
      <c r="R388" s="307"/>
      <c r="S388" s="307"/>
    </row>
    <row r="389" spans="1:130" s="10" customFormat="1" ht="34.5" customHeight="1" x14ac:dyDescent="0.2">
      <c r="A389" s="214" t="s">
        <v>802</v>
      </c>
      <c r="B389" s="214"/>
      <c r="C389" s="214"/>
      <c r="D389" s="214"/>
      <c r="E389" s="214"/>
      <c r="F389" s="214"/>
      <c r="G389" s="214"/>
      <c r="H389" s="214"/>
      <c r="I389" s="214"/>
      <c r="J389" s="214"/>
      <c r="K389" s="214"/>
      <c r="L389" s="214"/>
      <c r="M389" s="214"/>
      <c r="N389" s="214"/>
      <c r="O389" s="214"/>
      <c r="P389" s="214"/>
      <c r="Q389" s="214"/>
      <c r="R389" s="214"/>
      <c r="S389" s="214"/>
      <c r="AI389" s="16"/>
      <c r="AJ389" s="16"/>
      <c r="AK389" s="16"/>
      <c r="AL389" s="16"/>
      <c r="AM389" s="16"/>
    </row>
    <row r="390" spans="1:130" s="10" customFormat="1" ht="33.75" customHeight="1" x14ac:dyDescent="0.2">
      <c r="A390" s="214" t="s">
        <v>805</v>
      </c>
      <c r="B390" s="214"/>
      <c r="C390" s="214"/>
      <c r="D390" s="214"/>
      <c r="E390" s="214"/>
      <c r="F390" s="214"/>
      <c r="G390" s="214"/>
      <c r="H390" s="214"/>
      <c r="I390" s="214"/>
      <c r="J390" s="214"/>
      <c r="K390" s="214"/>
      <c r="L390" s="214"/>
      <c r="M390" s="214"/>
      <c r="N390" s="214"/>
      <c r="O390" s="214"/>
      <c r="P390" s="214"/>
      <c r="Q390" s="214"/>
      <c r="R390" s="214"/>
      <c r="S390" s="214"/>
    </row>
    <row r="391" spans="1:130" s="51" customFormat="1" ht="38.25" customHeight="1" x14ac:dyDescent="0.2">
      <c r="A391" s="214" t="s">
        <v>866</v>
      </c>
      <c r="B391" s="214"/>
      <c r="C391" s="214"/>
      <c r="D391" s="214"/>
      <c r="E391" s="214"/>
      <c r="F391" s="214"/>
      <c r="G391" s="214"/>
      <c r="H391" s="214"/>
      <c r="I391" s="214"/>
      <c r="J391" s="214"/>
      <c r="K391" s="214"/>
      <c r="L391" s="214"/>
      <c r="M391" s="214"/>
      <c r="N391" s="214"/>
      <c r="O391" s="214"/>
      <c r="P391" s="214"/>
      <c r="Q391" s="214"/>
      <c r="R391" s="214"/>
      <c r="S391" s="214"/>
      <c r="U391" s="191"/>
      <c r="AI391" s="191"/>
      <c r="AL391" s="191"/>
    </row>
    <row r="392" spans="1:130" s="51" customFormat="1" ht="38.25" customHeight="1" x14ac:dyDescent="0.2">
      <c r="A392" s="214" t="s">
        <v>855</v>
      </c>
      <c r="B392" s="214"/>
      <c r="C392" s="214"/>
      <c r="D392" s="214"/>
      <c r="E392" s="214"/>
      <c r="F392" s="214"/>
      <c r="G392" s="214"/>
      <c r="H392" s="214"/>
      <c r="I392" s="214"/>
      <c r="J392" s="214"/>
      <c r="K392" s="214"/>
      <c r="L392" s="214"/>
      <c r="M392" s="214"/>
      <c r="N392" s="214"/>
      <c r="O392" s="214"/>
      <c r="P392" s="214"/>
      <c r="Q392" s="214"/>
      <c r="R392" s="214"/>
      <c r="S392" s="214"/>
      <c r="AL392" s="191"/>
    </row>
    <row r="393" spans="1:130" s="51" customFormat="1" ht="38.25" customHeight="1" x14ac:dyDescent="0.2">
      <c r="A393" s="214" t="s">
        <v>859</v>
      </c>
      <c r="B393" s="214"/>
      <c r="C393" s="214"/>
      <c r="D393" s="214"/>
      <c r="E393" s="214"/>
      <c r="F393" s="214"/>
      <c r="G393" s="214"/>
      <c r="H393" s="214"/>
      <c r="I393" s="214"/>
      <c r="J393" s="214"/>
      <c r="K393" s="214"/>
      <c r="L393" s="214"/>
      <c r="M393" s="214"/>
      <c r="N393" s="214"/>
      <c r="O393" s="214"/>
      <c r="P393" s="214"/>
      <c r="Q393" s="214"/>
      <c r="R393" s="214"/>
      <c r="S393" s="214"/>
      <c r="AL393" s="191"/>
    </row>
    <row r="394" spans="1:130" s="51" customFormat="1" ht="38.25" customHeight="1" x14ac:dyDescent="0.2">
      <c r="A394" s="214" t="s">
        <v>872</v>
      </c>
      <c r="B394" s="214"/>
      <c r="C394" s="214"/>
      <c r="D394" s="214"/>
      <c r="E394" s="214"/>
      <c r="F394" s="214"/>
      <c r="G394" s="214"/>
      <c r="H394" s="214"/>
      <c r="I394" s="214"/>
      <c r="J394" s="214"/>
      <c r="K394" s="214"/>
      <c r="L394" s="214"/>
      <c r="M394" s="214"/>
      <c r="N394" s="214"/>
      <c r="O394" s="214"/>
      <c r="P394" s="214"/>
      <c r="Q394" s="214"/>
      <c r="R394" s="214"/>
      <c r="S394" s="214"/>
      <c r="AL394" s="191"/>
    </row>
    <row r="395" spans="1:130" s="51" customFormat="1" ht="54" customHeight="1" x14ac:dyDescent="0.2">
      <c r="A395" s="214" t="s">
        <v>883</v>
      </c>
      <c r="B395" s="214"/>
      <c r="C395" s="214"/>
      <c r="D395" s="214"/>
      <c r="E395" s="214"/>
      <c r="F395" s="214"/>
      <c r="G395" s="214"/>
      <c r="H395" s="214"/>
      <c r="I395" s="214"/>
      <c r="J395" s="214"/>
      <c r="K395" s="214"/>
      <c r="L395" s="214"/>
      <c r="M395" s="214"/>
      <c r="N395" s="214"/>
      <c r="O395" s="214"/>
      <c r="P395" s="214"/>
      <c r="Q395" s="214"/>
      <c r="R395" s="214"/>
      <c r="S395" s="214"/>
      <c r="AL395" s="191"/>
    </row>
    <row r="396" spans="1:130" s="51" customFormat="1" ht="39.75" customHeight="1" x14ac:dyDescent="0.2">
      <c r="A396" s="212" t="s">
        <v>884</v>
      </c>
      <c r="B396" s="212"/>
      <c r="C396" s="212"/>
      <c r="D396" s="212"/>
      <c r="E396" s="212"/>
      <c r="F396" s="212"/>
      <c r="G396" s="212"/>
      <c r="H396" s="212"/>
      <c r="I396" s="212"/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AL396" s="191"/>
    </row>
    <row r="397" spans="1:130" s="51" customFormat="1" ht="39.75" customHeight="1" x14ac:dyDescent="0.2">
      <c r="A397" s="212" t="s">
        <v>890</v>
      </c>
      <c r="B397" s="212"/>
      <c r="C397" s="212"/>
      <c r="D397" s="212"/>
      <c r="E397" s="212"/>
      <c r="F397" s="212"/>
      <c r="G397" s="212"/>
      <c r="H397" s="212"/>
      <c r="I397" s="212"/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AL397" s="191"/>
    </row>
    <row r="398" spans="1:130" s="51" customFormat="1" ht="39.75" customHeight="1" x14ac:dyDescent="0.2">
      <c r="A398" s="212" t="s">
        <v>893</v>
      </c>
      <c r="B398" s="212"/>
      <c r="C398" s="212"/>
      <c r="D398" s="212"/>
      <c r="E398" s="212"/>
      <c r="F398" s="212"/>
      <c r="G398" s="212"/>
      <c r="H398" s="212"/>
      <c r="I398" s="212"/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AL398" s="191"/>
    </row>
    <row r="399" spans="1:130" s="51" customFormat="1" ht="39.75" customHeight="1" x14ac:dyDescent="0.2">
      <c r="A399" s="212" t="s">
        <v>904</v>
      </c>
      <c r="B399" s="212"/>
      <c r="C399" s="212"/>
      <c r="D399" s="212"/>
      <c r="E399" s="212"/>
      <c r="F399" s="212"/>
      <c r="G399" s="212"/>
      <c r="H399" s="212"/>
      <c r="I399" s="212"/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AL399" s="191"/>
    </row>
    <row r="400" spans="1:130" s="51" customFormat="1" ht="39.75" customHeight="1" x14ac:dyDescent="0.2">
      <c r="A400" s="212" t="s">
        <v>911</v>
      </c>
      <c r="B400" s="212"/>
      <c r="C400" s="212"/>
      <c r="D400" s="212"/>
      <c r="E400" s="212"/>
      <c r="F400" s="212"/>
      <c r="G400" s="212"/>
      <c r="H400" s="212"/>
      <c r="I400" s="212"/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AL400" s="191"/>
    </row>
    <row r="401" spans="1:38" s="51" customFormat="1" ht="39.75" customHeight="1" x14ac:dyDescent="0.2">
      <c r="A401" s="212" t="s">
        <v>916</v>
      </c>
      <c r="B401" s="212"/>
      <c r="C401" s="212"/>
      <c r="D401" s="212"/>
      <c r="E401" s="212"/>
      <c r="F401" s="212"/>
      <c r="G401" s="212"/>
      <c r="H401" s="212"/>
      <c r="I401" s="212"/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AL401" s="191"/>
    </row>
    <row r="402" spans="1:38" s="51" customFormat="1" ht="39.75" customHeight="1" x14ac:dyDescent="0.2">
      <c r="A402" s="212" t="s">
        <v>922</v>
      </c>
      <c r="B402" s="212"/>
      <c r="C402" s="212"/>
      <c r="D402" s="212"/>
      <c r="E402" s="212"/>
      <c r="F402" s="212"/>
      <c r="G402" s="212"/>
      <c r="H402" s="212"/>
      <c r="I402" s="212"/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AL402" s="191"/>
    </row>
    <row r="403" spans="1:38" s="51" customFormat="1" ht="39.75" customHeight="1" x14ac:dyDescent="0.2">
      <c r="A403" s="212" t="s">
        <v>940</v>
      </c>
      <c r="B403" s="212"/>
      <c r="C403" s="212"/>
      <c r="D403" s="212"/>
      <c r="E403" s="212"/>
      <c r="F403" s="212"/>
      <c r="G403" s="212"/>
      <c r="H403" s="212"/>
      <c r="I403" s="212"/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192"/>
      <c r="AL403" s="191"/>
    </row>
    <row r="404" spans="1:38" s="51" customFormat="1" ht="39.75" customHeight="1" x14ac:dyDescent="0.2">
      <c r="A404" s="212" t="s">
        <v>937</v>
      </c>
      <c r="B404" s="212"/>
      <c r="C404" s="212"/>
      <c r="D404" s="212"/>
      <c r="E404" s="212"/>
      <c r="F404" s="212"/>
      <c r="G404" s="212"/>
      <c r="H404" s="212"/>
      <c r="I404" s="212"/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AL404" s="191"/>
    </row>
    <row r="405" spans="1:38" s="51" customFormat="1" ht="39.75" customHeight="1" x14ac:dyDescent="0.2">
      <c r="A405" s="212" t="s">
        <v>945</v>
      </c>
      <c r="B405" s="212"/>
      <c r="C405" s="212"/>
      <c r="D405" s="212"/>
      <c r="E405" s="212"/>
      <c r="F405" s="212"/>
      <c r="G405" s="212"/>
      <c r="H405" s="212"/>
      <c r="I405" s="212"/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AL405" s="191"/>
    </row>
    <row r="406" spans="1:38" s="51" customFormat="1" ht="39.75" customHeight="1" x14ac:dyDescent="0.2">
      <c r="A406" s="212" t="s">
        <v>956</v>
      </c>
      <c r="B406" s="212"/>
      <c r="C406" s="212"/>
      <c r="D406" s="212"/>
      <c r="E406" s="212"/>
      <c r="F406" s="212"/>
      <c r="G406" s="212"/>
      <c r="H406" s="212"/>
      <c r="I406" s="212"/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AL406" s="191"/>
    </row>
    <row r="407" spans="1:38" s="51" customFormat="1" ht="39.75" customHeight="1" x14ac:dyDescent="0.2">
      <c r="A407" s="212" t="s">
        <v>963</v>
      </c>
      <c r="B407" s="212"/>
      <c r="C407" s="212"/>
      <c r="D407" s="212"/>
      <c r="E407" s="212"/>
      <c r="F407" s="212"/>
      <c r="G407" s="212"/>
      <c r="H407" s="212"/>
      <c r="I407" s="212"/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AL407" s="191"/>
    </row>
    <row r="408" spans="1:38" s="51" customFormat="1" ht="39.75" customHeight="1" x14ac:dyDescent="0.2">
      <c r="A408" s="212" t="s">
        <v>969</v>
      </c>
      <c r="B408" s="212"/>
      <c r="C408" s="212"/>
      <c r="D408" s="212"/>
      <c r="E408" s="212"/>
      <c r="F408" s="212"/>
      <c r="G408" s="212"/>
      <c r="H408" s="212"/>
      <c r="I408" s="212"/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AL408" s="191"/>
    </row>
    <row r="409" spans="1:38" s="51" customFormat="1" ht="44.25" customHeight="1" x14ac:dyDescent="0.2">
      <c r="A409" s="212" t="s">
        <v>972</v>
      </c>
      <c r="B409" s="212"/>
      <c r="C409" s="212"/>
      <c r="D409" s="212"/>
      <c r="E409" s="212"/>
      <c r="F409" s="212"/>
      <c r="G409" s="212"/>
      <c r="H409" s="212"/>
      <c r="I409" s="212"/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AL409" s="191"/>
    </row>
    <row r="410" spans="1:38" s="51" customFormat="1" ht="39.75" customHeight="1" x14ac:dyDescent="0.2">
      <c r="A410" s="212" t="s">
        <v>981</v>
      </c>
      <c r="B410" s="212"/>
      <c r="C410" s="212"/>
      <c r="D410" s="212"/>
      <c r="E410" s="212"/>
      <c r="F410" s="212"/>
      <c r="G410" s="212"/>
      <c r="H410" s="212"/>
      <c r="I410" s="212"/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AL410" s="191"/>
    </row>
    <row r="411" spans="1:38" s="51" customFormat="1" ht="39.75" customHeight="1" x14ac:dyDescent="0.2">
      <c r="A411" s="212" t="s">
        <v>985</v>
      </c>
      <c r="B411" s="212"/>
      <c r="C411" s="212"/>
      <c r="D411" s="212"/>
      <c r="E411" s="212"/>
      <c r="F411" s="212"/>
      <c r="G411" s="212"/>
      <c r="H411" s="212"/>
      <c r="I411" s="212"/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AL411" s="191"/>
    </row>
    <row r="412" spans="1:38" s="51" customFormat="1" ht="24" customHeight="1" x14ac:dyDescent="0.2">
      <c r="A412" s="212" t="s">
        <v>998</v>
      </c>
      <c r="B412" s="212"/>
      <c r="C412" s="212"/>
      <c r="D412" s="212"/>
      <c r="E412" s="212"/>
      <c r="F412" s="212"/>
      <c r="G412" s="212"/>
      <c r="H412" s="212"/>
      <c r="I412" s="212"/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AL412" s="191"/>
    </row>
    <row r="413" spans="1:38" s="51" customFormat="1" ht="39.75" customHeight="1" x14ac:dyDescent="0.2">
      <c r="A413" s="212" t="s">
        <v>997</v>
      </c>
      <c r="B413" s="212"/>
      <c r="C413" s="212"/>
      <c r="D413" s="212"/>
      <c r="E413" s="212"/>
      <c r="F413" s="212"/>
      <c r="G413" s="212"/>
      <c r="H413" s="212"/>
      <c r="I413" s="212"/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AL413" s="191"/>
    </row>
    <row r="414" spans="1:38" s="10" customFormat="1" ht="23.25" customHeight="1" x14ac:dyDescent="0.2">
      <c r="A414" s="306" t="s">
        <v>999</v>
      </c>
      <c r="B414" s="306"/>
      <c r="C414" s="306"/>
      <c r="D414" s="306"/>
      <c r="E414" s="306"/>
      <c r="F414" s="306"/>
      <c r="G414" s="306"/>
      <c r="H414" s="306"/>
      <c r="I414" s="306"/>
      <c r="J414" s="306"/>
      <c r="K414" s="306"/>
      <c r="L414" s="306"/>
      <c r="M414" s="306"/>
      <c r="N414" s="306"/>
      <c r="O414" s="306"/>
      <c r="P414" s="306"/>
      <c r="Q414" s="306"/>
      <c r="R414" s="306"/>
      <c r="S414" s="306"/>
    </row>
    <row r="417" spans="2:3" x14ac:dyDescent="0.2">
      <c r="B417" s="16"/>
      <c r="C417" s="16"/>
    </row>
    <row r="418" spans="2:3" x14ac:dyDescent="0.2">
      <c r="B418" s="16"/>
    </row>
    <row r="422" spans="2:3" x14ac:dyDescent="0.2">
      <c r="B422" s="16"/>
      <c r="C422" s="16"/>
    </row>
  </sheetData>
  <mergeCells count="88">
    <mergeCell ref="CE6:CG6"/>
    <mergeCell ref="CH6:CJ6"/>
    <mergeCell ref="A400:S400"/>
    <mergeCell ref="BS6:BU6"/>
    <mergeCell ref="A395:S395"/>
    <mergeCell ref="BV6:BX6"/>
    <mergeCell ref="A396:S396"/>
    <mergeCell ref="BY6:CA6"/>
    <mergeCell ref="BM6:BO6"/>
    <mergeCell ref="AR6:AT6"/>
    <mergeCell ref="AL6:AN6"/>
    <mergeCell ref="A392:S392"/>
    <mergeCell ref="A393:S393"/>
    <mergeCell ref="BP6:BR6"/>
    <mergeCell ref="A388:S388"/>
    <mergeCell ref="A389:S389"/>
    <mergeCell ref="A390:S390"/>
    <mergeCell ref="A391:S391"/>
    <mergeCell ref="BG6:BI6"/>
    <mergeCell ref="BJ6:BL6"/>
    <mergeCell ref="AU6:AW6"/>
    <mergeCell ref="BD6:BF6"/>
    <mergeCell ref="BA6:BC6"/>
    <mergeCell ref="AX6:AZ6"/>
    <mergeCell ref="T6:V6"/>
    <mergeCell ref="W6:Y6"/>
    <mergeCell ref="AO6:AQ6"/>
    <mergeCell ref="Z6:AB6"/>
    <mergeCell ref="AC6:AE6"/>
    <mergeCell ref="AF6:AH6"/>
    <mergeCell ref="AI6:AK6"/>
    <mergeCell ref="A414:S414"/>
    <mergeCell ref="A397:S397"/>
    <mergeCell ref="A398:S398"/>
    <mergeCell ref="A401:S401"/>
    <mergeCell ref="Q6:S6"/>
    <mergeCell ref="A394:S394"/>
    <mergeCell ref="A402:S402"/>
    <mergeCell ref="A403:S403"/>
    <mergeCell ref="A399:S399"/>
    <mergeCell ref="R1:S1"/>
    <mergeCell ref="B2:S2"/>
    <mergeCell ref="T2:AN2"/>
    <mergeCell ref="T5:AN5"/>
    <mergeCell ref="AO5:BI5"/>
    <mergeCell ref="AO2:BI2"/>
    <mergeCell ref="A406:S406"/>
    <mergeCell ref="A3:M3"/>
    <mergeCell ref="R4:S4"/>
    <mergeCell ref="A5:A7"/>
    <mergeCell ref="E6:G6"/>
    <mergeCell ref="H6:J6"/>
    <mergeCell ref="K6:M6"/>
    <mergeCell ref="N6:P6"/>
    <mergeCell ref="B5:D6"/>
    <mergeCell ref="E5:S5"/>
    <mergeCell ref="A412:S412"/>
    <mergeCell ref="A413:S413"/>
    <mergeCell ref="A409:S409"/>
    <mergeCell ref="DI6:DK6"/>
    <mergeCell ref="DL6:DN6"/>
    <mergeCell ref="A410:S410"/>
    <mergeCell ref="A411:S411"/>
    <mergeCell ref="CZ6:DB6"/>
    <mergeCell ref="DC6:DE6"/>
    <mergeCell ref="A407:S407"/>
    <mergeCell ref="DF6:DH6"/>
    <mergeCell ref="A408:S408"/>
    <mergeCell ref="CT6:CV6"/>
    <mergeCell ref="A404:S404"/>
    <mergeCell ref="A405:S405"/>
    <mergeCell ref="CW6:CY6"/>
    <mergeCell ref="DU6:DW6"/>
    <mergeCell ref="DX6:DZ6"/>
    <mergeCell ref="DU2:DZ2"/>
    <mergeCell ref="DU5:DZ5"/>
    <mergeCell ref="BJ2:CD2"/>
    <mergeCell ref="BJ5:CD5"/>
    <mergeCell ref="CE5:CY5"/>
    <mergeCell ref="CE2:CY2"/>
    <mergeCell ref="CZ2:DT2"/>
    <mergeCell ref="CZ5:DT5"/>
    <mergeCell ref="DO6:DQ6"/>
    <mergeCell ref="DR6:DT6"/>
    <mergeCell ref="CQ6:CS6"/>
    <mergeCell ref="CK6:CM6"/>
    <mergeCell ref="CN6:CP6"/>
    <mergeCell ref="CB6:CD6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4" manualBreakCount="4">
    <brk id="19" max="413" man="1"/>
    <brk id="40" max="413" man="1"/>
    <brk id="61" max="413" man="1"/>
    <brk id="124" max="4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2021-07-30T12:34:21Z</cp:lastPrinted>
  <dcterms:created xsi:type="dcterms:W3CDTF">2019-10-10T14:43:12Z</dcterms:created>
  <dcterms:modified xsi:type="dcterms:W3CDTF">2021-07-30T12:34:01Z</dcterms:modified>
</cp:coreProperties>
</file>