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85" windowWidth="15285" windowHeight="11940"/>
  </bookViews>
  <sheets>
    <sheet name="Итого по видам(с учет нераспр.)" sheetId="7" r:id="rId1"/>
    <sheet name="Всего (с выдел. нераспред)" sheetId="8" r:id="rId2"/>
    <sheet name="Дотации" sheetId="9" r:id="rId3"/>
    <sheet name="Субсидии" sheetId="10" r:id="rId4"/>
    <sheet name="Субвенции " sheetId="11" r:id="rId5"/>
    <sheet name="Иные" sheetId="12" r:id="rId6"/>
  </sheets>
  <definedNames>
    <definedName name="_xlnm.Print_Titles" localSheetId="1">'Всего (с выдел. нераспред)'!$A:$P,'Всего (с выдел. нераспред)'!$3:$6</definedName>
    <definedName name="_xlnm.Print_Titles" localSheetId="5">Иные!$A:$A,Иные!$5:$7</definedName>
    <definedName name="_xlnm.Print_Titles" localSheetId="0">'Итого по видам(с учет нераспр.)'!$4:$6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нераспред)'!$A$1:$P$423</definedName>
    <definedName name="_xlnm.Print_Area" localSheetId="2">Дотации!$A$1:$S$55</definedName>
    <definedName name="_xlnm.Print_Area" localSheetId="5">Иные!$A$1:$BR$188</definedName>
    <definedName name="_xlnm.Print_Area" localSheetId="0">'Итого по видам(с учет нераспр.)'!$A$1:$F$102</definedName>
    <definedName name="_xlnm.Print_Area" localSheetId="4">'Субвенции '!$A$1:$BR$411</definedName>
    <definedName name="_xlnm.Print_Area" localSheetId="3">Субсидии!$A$1:$DH$401</definedName>
  </definedNames>
  <calcPr calcId="145621"/>
</workbook>
</file>

<file path=xl/calcChain.xml><?xml version="1.0" encoding="utf-8"?>
<calcChain xmlns="http://schemas.openxmlformats.org/spreadsheetml/2006/main">
  <c r="E72" i="7" l="1"/>
  <c r="D72" i="7"/>
  <c r="E50" i="7"/>
  <c r="D50" i="7"/>
  <c r="C408" i="11"/>
  <c r="C404" i="11"/>
  <c r="C405" i="11"/>
  <c r="C406" i="11"/>
  <c r="C403" i="11"/>
  <c r="B402" i="11"/>
  <c r="B403" i="11"/>
  <c r="B404" i="11"/>
  <c r="B405" i="11"/>
  <c r="B406" i="11"/>
  <c r="B407" i="11"/>
  <c r="B408" i="11"/>
  <c r="B14" i="11"/>
  <c r="C14" i="11"/>
  <c r="B15" i="11"/>
  <c r="C15" i="11"/>
  <c r="B16" i="11"/>
  <c r="C16" i="11"/>
  <c r="B17" i="11"/>
  <c r="C17" i="11"/>
  <c r="B18" i="11"/>
  <c r="C18" i="11"/>
  <c r="B19" i="11"/>
  <c r="C19" i="11"/>
  <c r="B20" i="11"/>
  <c r="C20" i="11"/>
  <c r="B21" i="11"/>
  <c r="C21" i="11"/>
  <c r="B22" i="11"/>
  <c r="C22" i="11"/>
  <c r="B23" i="11"/>
  <c r="C23" i="11"/>
  <c r="B24" i="11"/>
  <c r="C24" i="11"/>
  <c r="B25" i="11"/>
  <c r="C25" i="11"/>
  <c r="B26" i="11"/>
  <c r="C26" i="11"/>
  <c r="B27" i="11"/>
  <c r="C27" i="11"/>
  <c r="B28" i="11"/>
  <c r="C28" i="11"/>
  <c r="B29" i="11"/>
  <c r="C29" i="11"/>
  <c r="B30" i="11"/>
  <c r="C30" i="11"/>
  <c r="B31" i="11"/>
  <c r="C31" i="11"/>
  <c r="B32" i="11"/>
  <c r="C32" i="11"/>
  <c r="B33" i="11"/>
  <c r="C33" i="11"/>
  <c r="B34" i="11"/>
  <c r="C34" i="11"/>
  <c r="B35" i="11"/>
  <c r="C35" i="11"/>
  <c r="B36" i="11"/>
  <c r="C36" i="11"/>
  <c r="B37" i="11"/>
  <c r="C37" i="11"/>
  <c r="B38" i="11"/>
  <c r="C38" i="11"/>
  <c r="B39" i="11"/>
  <c r="C39" i="11"/>
  <c r="B40" i="11"/>
  <c r="C40" i="11"/>
  <c r="B41" i="11"/>
  <c r="C41" i="11"/>
  <c r="B42" i="11"/>
  <c r="C42" i="11"/>
  <c r="B43" i="11"/>
  <c r="C43" i="11"/>
  <c r="B44" i="11"/>
  <c r="C44" i="11"/>
  <c r="B45" i="11"/>
  <c r="C45" i="11"/>
  <c r="B46" i="11"/>
  <c r="C46" i="11"/>
  <c r="B47" i="11"/>
  <c r="C47" i="11"/>
  <c r="B48" i="11"/>
  <c r="C48" i="11"/>
  <c r="B49" i="11"/>
  <c r="C49" i="11"/>
  <c r="B50" i="11"/>
  <c r="C50" i="11"/>
  <c r="B51" i="11"/>
  <c r="C51" i="11"/>
  <c r="B52" i="11"/>
  <c r="C52" i="11"/>
  <c r="B53" i="11"/>
  <c r="C53" i="11"/>
  <c r="B54" i="11"/>
  <c r="C54" i="11"/>
  <c r="B55" i="11"/>
  <c r="C55" i="11"/>
  <c r="B56" i="11"/>
  <c r="C56" i="11"/>
  <c r="B57" i="11"/>
  <c r="C57" i="11"/>
  <c r="B58" i="11"/>
  <c r="C58" i="11"/>
  <c r="B59" i="11"/>
  <c r="C59" i="11"/>
  <c r="B60" i="11"/>
  <c r="C60" i="11"/>
  <c r="B61" i="11"/>
  <c r="C61" i="11"/>
  <c r="B62" i="11"/>
  <c r="C62" i="11"/>
  <c r="B63" i="11"/>
  <c r="C63" i="11"/>
  <c r="B64" i="11"/>
  <c r="C64" i="11"/>
  <c r="B65" i="11"/>
  <c r="C65" i="11"/>
  <c r="B66" i="11"/>
  <c r="C66" i="11"/>
  <c r="B67" i="11"/>
  <c r="C67" i="11"/>
  <c r="B68" i="11"/>
  <c r="C68" i="11"/>
  <c r="B69" i="11"/>
  <c r="C69" i="11"/>
  <c r="B70" i="11"/>
  <c r="C70" i="11"/>
  <c r="B71" i="11"/>
  <c r="C71" i="11"/>
  <c r="B72" i="11"/>
  <c r="C72" i="11"/>
  <c r="B73" i="11"/>
  <c r="C73" i="11"/>
  <c r="B74" i="11"/>
  <c r="C74" i="11"/>
  <c r="B75" i="11"/>
  <c r="C75" i="11"/>
  <c r="B76" i="11"/>
  <c r="C76" i="11"/>
  <c r="B77" i="11"/>
  <c r="C77" i="11"/>
  <c r="B78" i="11"/>
  <c r="C78" i="11"/>
  <c r="B79" i="11"/>
  <c r="C79" i="11"/>
  <c r="B80" i="11"/>
  <c r="C80" i="11"/>
  <c r="B81" i="11"/>
  <c r="C81" i="11"/>
  <c r="B82" i="11"/>
  <c r="C82" i="11"/>
  <c r="B83" i="11"/>
  <c r="C83" i="11"/>
  <c r="B84" i="11"/>
  <c r="C84" i="11"/>
  <c r="B85" i="11"/>
  <c r="C85" i="11"/>
  <c r="B86" i="11"/>
  <c r="C86" i="11"/>
  <c r="B87" i="11"/>
  <c r="C87" i="11"/>
  <c r="B88" i="11"/>
  <c r="C88" i="11"/>
  <c r="B89" i="11"/>
  <c r="C89" i="11"/>
  <c r="B90" i="11"/>
  <c r="C90" i="11"/>
  <c r="B91" i="11"/>
  <c r="C91" i="11"/>
  <c r="B92" i="11"/>
  <c r="C92" i="11"/>
  <c r="B93" i="11"/>
  <c r="C93" i="11"/>
  <c r="B94" i="11"/>
  <c r="C94" i="11"/>
  <c r="B95" i="11"/>
  <c r="C95" i="11"/>
  <c r="B96" i="11"/>
  <c r="C96" i="11"/>
  <c r="B97" i="11"/>
  <c r="C97" i="11"/>
  <c r="B98" i="11"/>
  <c r="C98" i="11"/>
  <c r="B99" i="11"/>
  <c r="C99" i="11"/>
  <c r="B100" i="11"/>
  <c r="C100" i="11"/>
  <c r="B101" i="11"/>
  <c r="C101" i="11"/>
  <c r="B102" i="11"/>
  <c r="C102" i="11"/>
  <c r="B103" i="11"/>
  <c r="C103" i="11"/>
  <c r="B104" i="11"/>
  <c r="C104" i="11"/>
  <c r="B105" i="11"/>
  <c r="C105" i="11"/>
  <c r="B106" i="11"/>
  <c r="C106" i="11"/>
  <c r="B107" i="11"/>
  <c r="C107" i="11"/>
  <c r="B108" i="11"/>
  <c r="C108" i="11"/>
  <c r="B109" i="11"/>
  <c r="C109" i="11"/>
  <c r="B110" i="11"/>
  <c r="C110" i="11"/>
  <c r="B111" i="11"/>
  <c r="C111" i="11"/>
  <c r="B112" i="11"/>
  <c r="C112" i="11"/>
  <c r="B113" i="11"/>
  <c r="C113" i="11"/>
  <c r="B114" i="11"/>
  <c r="C114" i="11"/>
  <c r="B115" i="11"/>
  <c r="C115" i="11"/>
  <c r="B116" i="11"/>
  <c r="C116" i="11"/>
  <c r="B117" i="11"/>
  <c r="C117" i="11"/>
  <c r="B118" i="11"/>
  <c r="C118" i="11"/>
  <c r="B119" i="11"/>
  <c r="C119" i="11"/>
  <c r="B120" i="11"/>
  <c r="C120" i="11"/>
  <c r="B121" i="11"/>
  <c r="C121" i="11"/>
  <c r="B122" i="11"/>
  <c r="C122" i="11"/>
  <c r="B123" i="11"/>
  <c r="C123" i="11"/>
  <c r="B124" i="11"/>
  <c r="C124" i="11"/>
  <c r="B125" i="11"/>
  <c r="C125" i="11"/>
  <c r="B126" i="11"/>
  <c r="C126" i="11"/>
  <c r="B127" i="11"/>
  <c r="C127" i="11"/>
  <c r="B128" i="11"/>
  <c r="C128" i="11"/>
  <c r="B129" i="11"/>
  <c r="C129" i="11"/>
  <c r="B130" i="11"/>
  <c r="C130" i="11"/>
  <c r="B131" i="11"/>
  <c r="C131" i="11"/>
  <c r="B132" i="11"/>
  <c r="C132" i="11"/>
  <c r="B133" i="11"/>
  <c r="C133" i="11"/>
  <c r="B134" i="11"/>
  <c r="C134" i="11"/>
  <c r="B135" i="11"/>
  <c r="C135" i="11"/>
  <c r="B136" i="11"/>
  <c r="C136" i="11"/>
  <c r="B137" i="11"/>
  <c r="C137" i="11"/>
  <c r="B138" i="11"/>
  <c r="C138" i="11"/>
  <c r="B139" i="11"/>
  <c r="C139" i="11"/>
  <c r="B140" i="11"/>
  <c r="C140" i="11"/>
  <c r="B141" i="11"/>
  <c r="C141" i="11"/>
  <c r="B142" i="11"/>
  <c r="C142" i="11"/>
  <c r="B143" i="11"/>
  <c r="C143" i="11"/>
  <c r="B144" i="11"/>
  <c r="C144" i="11"/>
  <c r="B145" i="11"/>
  <c r="C145" i="11"/>
  <c r="B146" i="11"/>
  <c r="C146" i="11"/>
  <c r="B147" i="11"/>
  <c r="C147" i="11"/>
  <c r="B148" i="11"/>
  <c r="C148" i="11"/>
  <c r="B149" i="11"/>
  <c r="C149" i="11"/>
  <c r="B150" i="11"/>
  <c r="C150" i="11"/>
  <c r="B151" i="11"/>
  <c r="C151" i="11"/>
  <c r="B152" i="11"/>
  <c r="C152" i="11"/>
  <c r="B153" i="11"/>
  <c r="C153" i="11"/>
  <c r="B154" i="11"/>
  <c r="C154" i="11"/>
  <c r="B155" i="11"/>
  <c r="C155" i="11"/>
  <c r="B156" i="11"/>
  <c r="C156" i="11"/>
  <c r="B157" i="11"/>
  <c r="C157" i="11"/>
  <c r="B158" i="11"/>
  <c r="C158" i="11"/>
  <c r="B159" i="11"/>
  <c r="C159" i="11"/>
  <c r="B160" i="11"/>
  <c r="C160" i="11"/>
  <c r="B161" i="11"/>
  <c r="C161" i="11"/>
  <c r="B162" i="11"/>
  <c r="C162" i="11"/>
  <c r="B163" i="11"/>
  <c r="C163" i="11"/>
  <c r="B164" i="11"/>
  <c r="C164" i="11"/>
  <c r="B165" i="11"/>
  <c r="C165" i="11"/>
  <c r="B166" i="11"/>
  <c r="C166" i="11"/>
  <c r="B167" i="11"/>
  <c r="C167" i="11"/>
  <c r="B168" i="11"/>
  <c r="C168" i="11"/>
  <c r="B169" i="11"/>
  <c r="C169" i="11"/>
  <c r="B170" i="11"/>
  <c r="C170" i="11"/>
  <c r="B171" i="11"/>
  <c r="C171" i="11"/>
  <c r="B172" i="11"/>
  <c r="C172" i="11"/>
  <c r="B173" i="11"/>
  <c r="C173" i="11"/>
  <c r="B174" i="11"/>
  <c r="C174" i="11"/>
  <c r="B175" i="11"/>
  <c r="C175" i="11"/>
  <c r="B176" i="11"/>
  <c r="C176" i="11"/>
  <c r="B177" i="11"/>
  <c r="C177" i="11"/>
  <c r="B178" i="11"/>
  <c r="C178" i="11"/>
  <c r="B179" i="11"/>
  <c r="C179" i="11"/>
  <c r="B180" i="11"/>
  <c r="C180" i="11"/>
  <c r="B181" i="11"/>
  <c r="C181" i="11"/>
  <c r="B182" i="11"/>
  <c r="C182" i="11"/>
  <c r="B183" i="11"/>
  <c r="C183" i="11"/>
  <c r="B184" i="11"/>
  <c r="C184" i="11"/>
  <c r="B185" i="11"/>
  <c r="C185" i="11"/>
  <c r="B186" i="11"/>
  <c r="C186" i="11"/>
  <c r="B187" i="11"/>
  <c r="C187" i="11"/>
  <c r="B188" i="11"/>
  <c r="C188" i="11"/>
  <c r="B189" i="11"/>
  <c r="C189" i="11"/>
  <c r="B190" i="11"/>
  <c r="C190" i="11"/>
  <c r="B191" i="11"/>
  <c r="C191" i="11"/>
  <c r="B192" i="11"/>
  <c r="C192" i="11"/>
  <c r="B193" i="11"/>
  <c r="C193" i="11"/>
  <c r="B194" i="11"/>
  <c r="C194" i="11"/>
  <c r="B195" i="11"/>
  <c r="C195" i="11"/>
  <c r="B196" i="11"/>
  <c r="C196" i="11"/>
  <c r="B197" i="11"/>
  <c r="C197" i="11"/>
  <c r="B198" i="11"/>
  <c r="C198" i="11"/>
  <c r="B199" i="11"/>
  <c r="C199" i="11"/>
  <c r="B200" i="11"/>
  <c r="C200" i="11"/>
  <c r="B201" i="11"/>
  <c r="C201" i="11"/>
  <c r="B202" i="11"/>
  <c r="C202" i="11"/>
  <c r="B203" i="11"/>
  <c r="C203" i="11"/>
  <c r="B204" i="11"/>
  <c r="C204" i="11"/>
  <c r="B205" i="11"/>
  <c r="C205" i="11"/>
  <c r="B206" i="11"/>
  <c r="C206" i="11"/>
  <c r="B207" i="11"/>
  <c r="C207" i="11"/>
  <c r="B208" i="11"/>
  <c r="C208" i="11"/>
  <c r="B209" i="11"/>
  <c r="C209" i="11"/>
  <c r="B210" i="11"/>
  <c r="C210" i="11"/>
  <c r="B211" i="11"/>
  <c r="C211" i="11"/>
  <c r="B212" i="11"/>
  <c r="C212" i="11"/>
  <c r="B213" i="11"/>
  <c r="C213" i="11"/>
  <c r="B214" i="11"/>
  <c r="C214" i="11"/>
  <c r="B215" i="11"/>
  <c r="C215" i="11"/>
  <c r="B216" i="11"/>
  <c r="C216" i="11"/>
  <c r="B217" i="11"/>
  <c r="C217" i="11"/>
  <c r="B218" i="11"/>
  <c r="C218" i="11"/>
  <c r="B219" i="11"/>
  <c r="C219" i="11"/>
  <c r="B220" i="11"/>
  <c r="C220" i="11"/>
  <c r="B221" i="11"/>
  <c r="C221" i="11"/>
  <c r="B222" i="11"/>
  <c r="C222" i="11"/>
  <c r="B223" i="11"/>
  <c r="C223" i="11"/>
  <c r="B224" i="11"/>
  <c r="C224" i="11"/>
  <c r="B225" i="11"/>
  <c r="C225" i="11"/>
  <c r="B226" i="11"/>
  <c r="C226" i="11"/>
  <c r="B227" i="11"/>
  <c r="C227" i="11"/>
  <c r="B228" i="11"/>
  <c r="C228" i="11"/>
  <c r="B229" i="11"/>
  <c r="C229" i="11"/>
  <c r="B230" i="11"/>
  <c r="C230" i="11"/>
  <c r="B231" i="11"/>
  <c r="C231" i="11"/>
  <c r="B232" i="11"/>
  <c r="C232" i="11"/>
  <c r="B233" i="11"/>
  <c r="C233" i="11"/>
  <c r="B234" i="11"/>
  <c r="C234" i="11"/>
  <c r="B235" i="11"/>
  <c r="C235" i="11"/>
  <c r="B236" i="11"/>
  <c r="C236" i="11"/>
  <c r="B237" i="11"/>
  <c r="C237" i="11"/>
  <c r="B238" i="11"/>
  <c r="C238" i="11"/>
  <c r="B239" i="11"/>
  <c r="C239" i="11"/>
  <c r="B240" i="11"/>
  <c r="C240" i="11"/>
  <c r="B241" i="11"/>
  <c r="C241" i="11"/>
  <c r="B242" i="11"/>
  <c r="C242" i="11"/>
  <c r="B243" i="11"/>
  <c r="C243" i="11"/>
  <c r="B244" i="11"/>
  <c r="C244" i="11"/>
  <c r="B245" i="11"/>
  <c r="C245" i="11"/>
  <c r="B246" i="11"/>
  <c r="C246" i="11"/>
  <c r="B247" i="11"/>
  <c r="C247" i="11"/>
  <c r="B248" i="11"/>
  <c r="C248" i="11"/>
  <c r="B249" i="11"/>
  <c r="C249" i="11"/>
  <c r="B250" i="11"/>
  <c r="C250" i="11"/>
  <c r="B251" i="11"/>
  <c r="C251" i="11"/>
  <c r="B252" i="11"/>
  <c r="C252" i="11"/>
  <c r="B253" i="11"/>
  <c r="C253" i="11"/>
  <c r="B254" i="11"/>
  <c r="C254" i="11"/>
  <c r="B255" i="11"/>
  <c r="C255" i="11"/>
  <c r="B256" i="11"/>
  <c r="C256" i="11"/>
  <c r="B257" i="11"/>
  <c r="C257" i="11"/>
  <c r="B258" i="11"/>
  <c r="C258" i="11"/>
  <c r="B259" i="11"/>
  <c r="C259" i="11"/>
  <c r="B260" i="11"/>
  <c r="C260" i="11"/>
  <c r="B261" i="11"/>
  <c r="C261" i="11"/>
  <c r="B262" i="11"/>
  <c r="C262" i="11"/>
  <c r="B263" i="11"/>
  <c r="C263" i="11"/>
  <c r="B264" i="11"/>
  <c r="C264" i="11"/>
  <c r="B265" i="11"/>
  <c r="C265" i="11"/>
  <c r="B266" i="11"/>
  <c r="C266" i="11"/>
  <c r="B267" i="11"/>
  <c r="C267" i="11"/>
  <c r="B268" i="11"/>
  <c r="C268" i="11"/>
  <c r="B269" i="11"/>
  <c r="C269" i="11"/>
  <c r="B270" i="11"/>
  <c r="C270" i="11"/>
  <c r="B271" i="11"/>
  <c r="C271" i="11"/>
  <c r="B272" i="11"/>
  <c r="C272" i="11"/>
  <c r="B273" i="11"/>
  <c r="C273" i="11"/>
  <c r="B274" i="11"/>
  <c r="C274" i="11"/>
  <c r="B275" i="11"/>
  <c r="C275" i="11"/>
  <c r="B276" i="11"/>
  <c r="C276" i="11"/>
  <c r="B277" i="11"/>
  <c r="C277" i="11"/>
  <c r="B278" i="11"/>
  <c r="C278" i="11"/>
  <c r="B279" i="11"/>
  <c r="C279" i="11"/>
  <c r="B280" i="11"/>
  <c r="C280" i="11"/>
  <c r="B281" i="11"/>
  <c r="C281" i="11"/>
  <c r="B282" i="11"/>
  <c r="C282" i="11"/>
  <c r="B283" i="11"/>
  <c r="C283" i="11"/>
  <c r="B284" i="11"/>
  <c r="C284" i="11"/>
  <c r="B285" i="11"/>
  <c r="C285" i="11"/>
  <c r="B286" i="11"/>
  <c r="C286" i="11"/>
  <c r="B287" i="11"/>
  <c r="C287" i="11"/>
  <c r="B288" i="11"/>
  <c r="C288" i="11"/>
  <c r="B289" i="11"/>
  <c r="C289" i="11"/>
  <c r="B290" i="11"/>
  <c r="C290" i="11"/>
  <c r="B291" i="11"/>
  <c r="C291" i="11"/>
  <c r="B292" i="11"/>
  <c r="C292" i="11"/>
  <c r="B293" i="11"/>
  <c r="C293" i="11"/>
  <c r="B294" i="11"/>
  <c r="C294" i="11"/>
  <c r="B295" i="11"/>
  <c r="C295" i="11"/>
  <c r="B296" i="11"/>
  <c r="C296" i="11"/>
  <c r="B297" i="11"/>
  <c r="C297" i="11"/>
  <c r="B298" i="11"/>
  <c r="C298" i="11"/>
  <c r="B299" i="11"/>
  <c r="C299" i="11"/>
  <c r="B300" i="11"/>
  <c r="C300" i="11"/>
  <c r="B301" i="11"/>
  <c r="C301" i="11"/>
  <c r="B302" i="11"/>
  <c r="C302" i="11"/>
  <c r="B303" i="11"/>
  <c r="C303" i="11"/>
  <c r="B304" i="11"/>
  <c r="C304" i="11"/>
  <c r="B305" i="11"/>
  <c r="C305" i="11"/>
  <c r="B306" i="11"/>
  <c r="C306" i="11"/>
  <c r="B307" i="11"/>
  <c r="C307" i="11"/>
  <c r="B308" i="11"/>
  <c r="C308" i="11"/>
  <c r="B309" i="11"/>
  <c r="C309" i="11"/>
  <c r="B310" i="11"/>
  <c r="C310" i="11"/>
  <c r="B311" i="11"/>
  <c r="C311" i="11"/>
  <c r="B312" i="11"/>
  <c r="C312" i="11"/>
  <c r="B313" i="11"/>
  <c r="C313" i="11"/>
  <c r="B314" i="11"/>
  <c r="C314" i="11"/>
  <c r="B315" i="11"/>
  <c r="C315" i="11"/>
  <c r="B316" i="11"/>
  <c r="C316" i="11"/>
  <c r="B317" i="11"/>
  <c r="C317" i="11"/>
  <c r="B318" i="11"/>
  <c r="C318" i="11"/>
  <c r="B319" i="11"/>
  <c r="C319" i="11"/>
  <c r="B320" i="11"/>
  <c r="C320" i="11"/>
  <c r="B321" i="11"/>
  <c r="C321" i="11"/>
  <c r="B322" i="11"/>
  <c r="C322" i="11"/>
  <c r="B323" i="11"/>
  <c r="C323" i="11"/>
  <c r="B324" i="11"/>
  <c r="C324" i="11"/>
  <c r="B325" i="11"/>
  <c r="C325" i="11"/>
  <c r="B326" i="11"/>
  <c r="C326" i="11"/>
  <c r="B327" i="11"/>
  <c r="C327" i="11"/>
  <c r="B328" i="11"/>
  <c r="C328" i="11"/>
  <c r="B329" i="11"/>
  <c r="C329" i="11"/>
  <c r="B330" i="11"/>
  <c r="C330" i="11"/>
  <c r="B331" i="11"/>
  <c r="C331" i="11"/>
  <c r="B332" i="11"/>
  <c r="C332" i="11"/>
  <c r="B333" i="11"/>
  <c r="C333" i="11"/>
  <c r="B334" i="11"/>
  <c r="C334" i="11"/>
  <c r="B335" i="11"/>
  <c r="C335" i="11"/>
  <c r="B336" i="11"/>
  <c r="C336" i="11"/>
  <c r="B337" i="11"/>
  <c r="C337" i="11"/>
  <c r="B338" i="11"/>
  <c r="C338" i="11"/>
  <c r="B339" i="11"/>
  <c r="C339" i="11"/>
  <c r="B340" i="11"/>
  <c r="C340" i="11"/>
  <c r="B341" i="11"/>
  <c r="C341" i="11"/>
  <c r="B342" i="11"/>
  <c r="C342" i="11"/>
  <c r="B343" i="11"/>
  <c r="C343" i="11"/>
  <c r="B344" i="11"/>
  <c r="C344" i="11"/>
  <c r="B345" i="11"/>
  <c r="C345" i="11"/>
  <c r="B346" i="11"/>
  <c r="C346" i="11"/>
  <c r="B347" i="11"/>
  <c r="C347" i="11"/>
  <c r="B348" i="11"/>
  <c r="C348" i="11"/>
  <c r="B349" i="11"/>
  <c r="C349" i="11"/>
  <c r="B350" i="11"/>
  <c r="C350" i="11"/>
  <c r="B351" i="11"/>
  <c r="C351" i="11"/>
  <c r="B352" i="11"/>
  <c r="C352" i="11"/>
  <c r="B353" i="11"/>
  <c r="C353" i="11"/>
  <c r="B354" i="11"/>
  <c r="C354" i="11"/>
  <c r="B355" i="11"/>
  <c r="C355" i="11"/>
  <c r="B356" i="11"/>
  <c r="C356" i="11"/>
  <c r="B357" i="11"/>
  <c r="C357" i="11"/>
  <c r="B358" i="11"/>
  <c r="C358" i="11"/>
  <c r="B359" i="11"/>
  <c r="C359" i="11"/>
  <c r="B360" i="11"/>
  <c r="C360" i="11"/>
  <c r="B361" i="11"/>
  <c r="C361" i="11"/>
  <c r="B362" i="11"/>
  <c r="C362" i="11"/>
  <c r="B363" i="11"/>
  <c r="C363" i="11"/>
  <c r="B364" i="11"/>
  <c r="C364" i="11"/>
  <c r="B365" i="11"/>
  <c r="C365" i="11"/>
  <c r="B366" i="11"/>
  <c r="C366" i="11"/>
  <c r="B367" i="11"/>
  <c r="C367" i="11"/>
  <c r="B368" i="11"/>
  <c r="C368" i="11"/>
  <c r="B369" i="11"/>
  <c r="C369" i="11"/>
  <c r="B370" i="11"/>
  <c r="C370" i="11"/>
  <c r="B371" i="11"/>
  <c r="C371" i="11"/>
  <c r="B372" i="11"/>
  <c r="C372" i="11"/>
  <c r="B373" i="11"/>
  <c r="C373" i="11"/>
  <c r="B374" i="11"/>
  <c r="C374" i="11"/>
  <c r="B375" i="11"/>
  <c r="C375" i="11"/>
  <c r="B376" i="11"/>
  <c r="C376" i="11"/>
  <c r="B377" i="11"/>
  <c r="C377" i="11"/>
  <c r="B378" i="11"/>
  <c r="C378" i="11"/>
  <c r="B379" i="11"/>
  <c r="C379" i="11"/>
  <c r="B380" i="11"/>
  <c r="C380" i="11"/>
  <c r="B381" i="11"/>
  <c r="C381" i="11"/>
  <c r="B382" i="11"/>
  <c r="C382" i="11"/>
  <c r="B383" i="11"/>
  <c r="C383" i="11"/>
  <c r="B384" i="11"/>
  <c r="C384" i="11"/>
  <c r="B385" i="11"/>
  <c r="C385" i="11"/>
  <c r="B386" i="11"/>
  <c r="C386" i="11"/>
  <c r="B387" i="11"/>
  <c r="C387" i="11"/>
  <c r="B388" i="11"/>
  <c r="C388" i="11"/>
  <c r="B389" i="11"/>
  <c r="C389" i="11"/>
  <c r="B390" i="11"/>
  <c r="C390" i="11"/>
  <c r="B391" i="11"/>
  <c r="C391" i="11"/>
  <c r="B392" i="11"/>
  <c r="C392" i="11"/>
  <c r="B393" i="11"/>
  <c r="C393" i="11"/>
  <c r="B394" i="11"/>
  <c r="C394" i="11"/>
  <c r="B395" i="11"/>
  <c r="C395" i="11"/>
  <c r="B396" i="11"/>
  <c r="C396" i="11"/>
  <c r="B397" i="11"/>
  <c r="C397" i="11"/>
  <c r="B398" i="11"/>
  <c r="C398" i="11"/>
  <c r="B399" i="11"/>
  <c r="C399" i="11"/>
  <c r="B400" i="11"/>
  <c r="C400" i="11"/>
  <c r="B401" i="11"/>
  <c r="C401" i="11"/>
  <c r="C10" i="11"/>
  <c r="C11" i="11"/>
  <c r="C12" i="11"/>
  <c r="B10" i="11"/>
  <c r="B11" i="11"/>
  <c r="B12" i="11"/>
  <c r="C13" i="11"/>
  <c r="B13" i="11"/>
  <c r="BQ402" i="11"/>
  <c r="BP402" i="11"/>
  <c r="BQ10" i="11"/>
  <c r="BQ12" i="11"/>
  <c r="BP12" i="11"/>
  <c r="BQ11" i="11"/>
  <c r="BP11" i="11"/>
  <c r="B173" i="12"/>
  <c r="B174" i="12"/>
  <c r="B175" i="12"/>
  <c r="C173" i="12"/>
  <c r="C174" i="12"/>
  <c r="C175" i="12"/>
  <c r="C179" i="12"/>
  <c r="C180" i="12"/>
  <c r="C177" i="12" s="1"/>
  <c r="C181" i="12"/>
  <c r="C182" i="12"/>
  <c r="B182" i="12"/>
  <c r="B183" i="12"/>
  <c r="C178" i="12"/>
  <c r="B177" i="12"/>
  <c r="B178" i="12"/>
  <c r="B179" i="12"/>
  <c r="B180" i="12"/>
  <c r="B181" i="12"/>
  <c r="B12" i="12"/>
  <c r="C12" i="12"/>
  <c r="B13" i="12"/>
  <c r="C13" i="12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B31" i="12"/>
  <c r="C31" i="12"/>
  <c r="B32" i="12"/>
  <c r="C32" i="12"/>
  <c r="B33" i="12"/>
  <c r="C33" i="12"/>
  <c r="B34" i="12"/>
  <c r="C34" i="12"/>
  <c r="B35" i="12"/>
  <c r="C35" i="12"/>
  <c r="B36" i="12"/>
  <c r="C36" i="12"/>
  <c r="B37" i="12"/>
  <c r="C37" i="12"/>
  <c r="B38" i="12"/>
  <c r="C38" i="12"/>
  <c r="B39" i="12"/>
  <c r="C39" i="12"/>
  <c r="B40" i="12"/>
  <c r="C40" i="12"/>
  <c r="B41" i="12"/>
  <c r="C41" i="12"/>
  <c r="B42" i="12"/>
  <c r="C42" i="12"/>
  <c r="B43" i="12"/>
  <c r="C43" i="12"/>
  <c r="B44" i="12"/>
  <c r="C44" i="12"/>
  <c r="B45" i="12"/>
  <c r="C45" i="12"/>
  <c r="B46" i="12"/>
  <c r="C46" i="12"/>
  <c r="B47" i="12"/>
  <c r="C47" i="12"/>
  <c r="B48" i="12"/>
  <c r="C48" i="12"/>
  <c r="B49" i="12"/>
  <c r="C49" i="12"/>
  <c r="B50" i="12"/>
  <c r="C50" i="12"/>
  <c r="B51" i="12"/>
  <c r="C51" i="12"/>
  <c r="B52" i="12"/>
  <c r="C52" i="12"/>
  <c r="B53" i="12"/>
  <c r="C53" i="12"/>
  <c r="B54" i="12"/>
  <c r="C54" i="12"/>
  <c r="B55" i="12"/>
  <c r="C55" i="12"/>
  <c r="B56" i="12"/>
  <c r="C56" i="12"/>
  <c r="B57" i="12"/>
  <c r="C57" i="12"/>
  <c r="B58" i="12"/>
  <c r="C58" i="12"/>
  <c r="B59" i="12"/>
  <c r="C59" i="12"/>
  <c r="B60" i="12"/>
  <c r="C60" i="12"/>
  <c r="B61" i="12"/>
  <c r="C61" i="12"/>
  <c r="B62" i="12"/>
  <c r="C62" i="12"/>
  <c r="B63" i="12"/>
  <c r="C63" i="12"/>
  <c r="B64" i="12"/>
  <c r="C64" i="12"/>
  <c r="B65" i="12"/>
  <c r="C65" i="12"/>
  <c r="B66" i="12"/>
  <c r="C66" i="12"/>
  <c r="B67" i="12"/>
  <c r="C67" i="12"/>
  <c r="B68" i="12"/>
  <c r="C68" i="12"/>
  <c r="B69" i="12"/>
  <c r="C69" i="12"/>
  <c r="B70" i="12"/>
  <c r="C70" i="12"/>
  <c r="B71" i="12"/>
  <c r="C71" i="12"/>
  <c r="B72" i="12"/>
  <c r="C72" i="12"/>
  <c r="B73" i="12"/>
  <c r="C73" i="12"/>
  <c r="B74" i="12"/>
  <c r="C74" i="12"/>
  <c r="B75" i="12"/>
  <c r="C75" i="12"/>
  <c r="B76" i="12"/>
  <c r="C76" i="12"/>
  <c r="B77" i="12"/>
  <c r="C77" i="12"/>
  <c r="B78" i="12"/>
  <c r="C78" i="12"/>
  <c r="B79" i="12"/>
  <c r="C79" i="12"/>
  <c r="B80" i="12"/>
  <c r="C80" i="12"/>
  <c r="B81" i="12"/>
  <c r="C81" i="12"/>
  <c r="B82" i="12"/>
  <c r="C82" i="12"/>
  <c r="B83" i="12"/>
  <c r="C83" i="12"/>
  <c r="B84" i="12"/>
  <c r="C84" i="12"/>
  <c r="B85" i="12"/>
  <c r="B86" i="12"/>
  <c r="C86" i="12"/>
  <c r="B87" i="12"/>
  <c r="C87" i="12"/>
  <c r="B88" i="12"/>
  <c r="C88" i="12"/>
  <c r="B89" i="12"/>
  <c r="C89" i="12"/>
  <c r="B90" i="12"/>
  <c r="C90" i="12"/>
  <c r="B91" i="12"/>
  <c r="C91" i="12"/>
  <c r="B92" i="12"/>
  <c r="C92" i="12"/>
  <c r="B93" i="12"/>
  <c r="C93" i="12"/>
  <c r="B94" i="12"/>
  <c r="C94" i="12"/>
  <c r="B95" i="12"/>
  <c r="C95" i="12"/>
  <c r="B96" i="12"/>
  <c r="C96" i="12"/>
  <c r="B97" i="12"/>
  <c r="C97" i="12"/>
  <c r="B98" i="12"/>
  <c r="C98" i="12"/>
  <c r="B99" i="12"/>
  <c r="C99" i="12"/>
  <c r="B100" i="12"/>
  <c r="C100" i="12"/>
  <c r="B101" i="12"/>
  <c r="C101" i="12"/>
  <c r="B102" i="12"/>
  <c r="C102" i="12"/>
  <c r="B103" i="12"/>
  <c r="C103" i="12"/>
  <c r="B104" i="12"/>
  <c r="C104" i="12"/>
  <c r="B105" i="12"/>
  <c r="C105" i="12"/>
  <c r="B106" i="12"/>
  <c r="C106" i="12"/>
  <c r="B107" i="12"/>
  <c r="C107" i="12"/>
  <c r="B108" i="12"/>
  <c r="C108" i="12"/>
  <c r="B109" i="12"/>
  <c r="C109" i="12"/>
  <c r="B110" i="12"/>
  <c r="C110" i="12"/>
  <c r="B111" i="12"/>
  <c r="C111" i="12"/>
  <c r="B112" i="12"/>
  <c r="C112" i="12"/>
  <c r="B113" i="12"/>
  <c r="C113" i="12"/>
  <c r="B114" i="12"/>
  <c r="C114" i="12"/>
  <c r="B115" i="12"/>
  <c r="C115" i="12"/>
  <c r="B116" i="12"/>
  <c r="C116" i="12"/>
  <c r="B117" i="12"/>
  <c r="C117" i="12"/>
  <c r="B118" i="12"/>
  <c r="C118" i="12"/>
  <c r="B119" i="12"/>
  <c r="C119" i="12"/>
  <c r="B120" i="12"/>
  <c r="B121" i="12"/>
  <c r="C121" i="12"/>
  <c r="B122" i="12"/>
  <c r="C122" i="12"/>
  <c r="B123" i="12"/>
  <c r="C123" i="12"/>
  <c r="B124" i="12"/>
  <c r="C124" i="12"/>
  <c r="B125" i="12"/>
  <c r="C125" i="12"/>
  <c r="B126" i="12"/>
  <c r="C126" i="12"/>
  <c r="B127" i="12"/>
  <c r="C127" i="12"/>
  <c r="B128" i="12"/>
  <c r="C128" i="12"/>
  <c r="B129" i="12"/>
  <c r="C129" i="12"/>
  <c r="B130" i="12"/>
  <c r="C130" i="12"/>
  <c r="B131" i="12"/>
  <c r="C131" i="12"/>
  <c r="B132" i="12"/>
  <c r="C132" i="12"/>
  <c r="B133" i="12"/>
  <c r="C133" i="12"/>
  <c r="B134" i="12"/>
  <c r="C134" i="12"/>
  <c r="B135" i="12"/>
  <c r="C135" i="12"/>
  <c r="B136" i="12"/>
  <c r="C136" i="12"/>
  <c r="B137" i="12"/>
  <c r="C137" i="12"/>
  <c r="B138" i="12"/>
  <c r="C138" i="12"/>
  <c r="B139" i="12"/>
  <c r="C139" i="12"/>
  <c r="B140" i="12"/>
  <c r="C140" i="12"/>
  <c r="B141" i="12"/>
  <c r="C141" i="12"/>
  <c r="B142" i="12"/>
  <c r="C142" i="12"/>
  <c r="B143" i="12"/>
  <c r="C143" i="12"/>
  <c r="B144" i="12"/>
  <c r="C144" i="12"/>
  <c r="B145" i="12"/>
  <c r="C145" i="12"/>
  <c r="B146" i="12"/>
  <c r="C146" i="12"/>
  <c r="B147" i="12"/>
  <c r="C147" i="12"/>
  <c r="B148" i="12"/>
  <c r="C148" i="12"/>
  <c r="B149" i="12"/>
  <c r="C149" i="12"/>
  <c r="B150" i="12"/>
  <c r="C150" i="12"/>
  <c r="B151" i="12"/>
  <c r="C151" i="12"/>
  <c r="B152" i="12"/>
  <c r="C152" i="12"/>
  <c r="B153" i="12"/>
  <c r="C153" i="12"/>
  <c r="B154" i="12"/>
  <c r="C154" i="12"/>
  <c r="B155" i="12"/>
  <c r="C155" i="12"/>
  <c r="B156" i="12"/>
  <c r="C156" i="12"/>
  <c r="B157" i="12"/>
  <c r="C157" i="12"/>
  <c r="B158" i="12"/>
  <c r="C158" i="12"/>
  <c r="B159" i="12"/>
  <c r="C159" i="12"/>
  <c r="B160" i="12"/>
  <c r="C160" i="12"/>
  <c r="B161" i="12"/>
  <c r="C161" i="12"/>
  <c r="B162" i="12"/>
  <c r="C162" i="12"/>
  <c r="B163" i="12"/>
  <c r="C163" i="12"/>
  <c r="B164" i="12"/>
  <c r="C164" i="12"/>
  <c r="B165" i="12"/>
  <c r="C165" i="12"/>
  <c r="B166" i="12"/>
  <c r="C166" i="12"/>
  <c r="B167" i="12"/>
  <c r="C167" i="12"/>
  <c r="B168" i="12"/>
  <c r="C168" i="12"/>
  <c r="B169" i="12"/>
  <c r="C169" i="12"/>
  <c r="B170" i="12"/>
  <c r="C170" i="12"/>
  <c r="B171" i="12"/>
  <c r="C171" i="12"/>
  <c r="B172" i="12"/>
  <c r="C172" i="12"/>
  <c r="B176" i="12"/>
  <c r="C176" i="12"/>
  <c r="C10" i="12"/>
  <c r="B8" i="12"/>
  <c r="B9" i="12"/>
  <c r="B10" i="12"/>
  <c r="B11" i="12"/>
  <c r="BE183" i="12"/>
  <c r="BD183" i="12"/>
  <c r="D91" i="7" s="1"/>
  <c r="AM177" i="12"/>
  <c r="AM183" i="12" s="1"/>
  <c r="E85" i="7" s="1"/>
  <c r="AL177" i="12"/>
  <c r="AL183" i="12" s="1"/>
  <c r="D85" i="7" s="1"/>
  <c r="AE59" i="12"/>
  <c r="P176" i="12"/>
  <c r="M168" i="12"/>
  <c r="M80" i="12"/>
  <c r="BB373" i="11"/>
  <c r="BA17" i="11"/>
  <c r="BB17" i="11"/>
  <c r="S387" i="11"/>
  <c r="S357" i="11"/>
  <c r="S365" i="11"/>
  <c r="S332" i="11"/>
  <c r="S305" i="11"/>
  <c r="S314" i="11"/>
  <c r="S285" i="11"/>
  <c r="S268" i="11"/>
  <c r="S241" i="11"/>
  <c r="S222" i="11"/>
  <c r="S202" i="11"/>
  <c r="S185" i="11"/>
  <c r="S161" i="11"/>
  <c r="S138" i="11"/>
  <c r="S115" i="11"/>
  <c r="S98" i="11"/>
  <c r="S76" i="11"/>
  <c r="S55" i="11"/>
  <c r="BL387" i="11"/>
  <c r="BL357" i="11"/>
  <c r="BL365" i="11"/>
  <c r="BL332" i="11"/>
  <c r="BL314" i="11"/>
  <c r="BL295" i="11"/>
  <c r="BL275" i="11"/>
  <c r="BL254" i="11"/>
  <c r="BL229" i="11"/>
  <c r="BL214" i="11"/>
  <c r="BL198" i="11"/>
  <c r="BL173" i="11"/>
  <c r="BL150" i="11"/>
  <c r="BL124" i="11"/>
  <c r="BL98" i="11"/>
  <c r="BL76" i="11"/>
  <c r="BL55" i="11"/>
  <c r="BL27" i="11"/>
  <c r="BL14" i="11"/>
  <c r="BA102" i="11"/>
  <c r="BB102" i="11"/>
  <c r="BC104" i="11"/>
  <c r="BC105" i="11"/>
  <c r="BC106" i="11"/>
  <c r="BC107" i="11"/>
  <c r="BC108" i="11"/>
  <c r="BC109" i="11"/>
  <c r="BC110" i="11"/>
  <c r="BC111" i="11"/>
  <c r="BC112" i="11"/>
  <c r="BC113" i="11"/>
  <c r="BC56" i="11"/>
  <c r="BC57" i="11"/>
  <c r="AW387" i="11"/>
  <c r="AW357" i="11"/>
  <c r="AW365" i="11"/>
  <c r="AW332" i="11"/>
  <c r="AW305" i="11"/>
  <c r="AW314" i="11"/>
  <c r="AW285" i="11"/>
  <c r="AW268" i="11"/>
  <c r="AW241" i="11"/>
  <c r="AW222" i="11"/>
  <c r="AW202" i="11"/>
  <c r="AW185" i="11"/>
  <c r="AW161" i="11"/>
  <c r="AW138" i="11"/>
  <c r="AW115" i="11"/>
  <c r="AW98" i="11"/>
  <c r="AW76" i="11"/>
  <c r="AW55" i="11"/>
  <c r="AW27" i="11"/>
  <c r="AW14" i="11"/>
  <c r="M374" i="11"/>
  <c r="M357" i="11"/>
  <c r="M332" i="11"/>
  <c r="M314" i="11"/>
  <c r="M295" i="11"/>
  <c r="M268" i="11"/>
  <c r="M275" i="11"/>
  <c r="M241" i="11"/>
  <c r="M222" i="11"/>
  <c r="M202" i="11"/>
  <c r="M185" i="11"/>
  <c r="M161" i="11"/>
  <c r="M138" i="11"/>
  <c r="M115" i="11"/>
  <c r="M98" i="11"/>
  <c r="M76" i="11"/>
  <c r="M55" i="11"/>
  <c r="M27" i="11"/>
  <c r="M14" i="11"/>
  <c r="J374" i="11"/>
  <c r="J357" i="11"/>
  <c r="J332" i="11"/>
  <c r="J305" i="11"/>
  <c r="J314" i="11"/>
  <c r="J285" i="11"/>
  <c r="J268" i="11"/>
  <c r="J241" i="11"/>
  <c r="J222" i="11"/>
  <c r="J202" i="11"/>
  <c r="J185" i="11"/>
  <c r="J161" i="11"/>
  <c r="J138" i="11"/>
  <c r="J115" i="11"/>
  <c r="J98" i="11"/>
  <c r="J76" i="11"/>
  <c r="J55" i="11"/>
  <c r="J27" i="11"/>
  <c r="J14" i="11"/>
  <c r="AB387" i="11"/>
  <c r="AB365" i="11"/>
  <c r="AB346" i="11"/>
  <c r="AB314" i="11"/>
  <c r="AB322" i="11"/>
  <c r="AB295" i="11"/>
  <c r="AB275" i="11"/>
  <c r="AB254" i="11"/>
  <c r="AB229" i="11"/>
  <c r="AB214" i="11"/>
  <c r="AB198" i="11"/>
  <c r="AB173" i="11"/>
  <c r="AB150" i="11"/>
  <c r="AB124" i="11"/>
  <c r="AB98" i="11"/>
  <c r="AB76" i="11"/>
  <c r="AB55" i="11"/>
  <c r="AB27" i="11"/>
  <c r="AB14" i="11"/>
  <c r="P374" i="11"/>
  <c r="P357" i="11"/>
  <c r="P332" i="11"/>
  <c r="P314" i="11"/>
  <c r="P295" i="11"/>
  <c r="P268" i="11"/>
  <c r="P275" i="11"/>
  <c r="P241" i="11"/>
  <c r="P222" i="11"/>
  <c r="P198" i="11"/>
  <c r="P202" i="11"/>
  <c r="P173" i="11"/>
  <c r="P150" i="11"/>
  <c r="P124" i="11"/>
  <c r="P103" i="11"/>
  <c r="P82" i="11"/>
  <c r="P59" i="11"/>
  <c r="P41" i="11"/>
  <c r="P14" i="11"/>
  <c r="BP10" i="11" l="1"/>
  <c r="BP408" i="11" s="1"/>
  <c r="BQ408" i="11"/>
  <c r="AN177" i="12"/>
  <c r="BC102" i="11"/>
  <c r="Y387" i="11"/>
  <c r="Y357" i="11"/>
  <c r="Y365" i="11"/>
  <c r="Y332" i="11"/>
  <c r="Y314" i="11"/>
  <c r="Y295" i="11"/>
  <c r="Y268" i="11"/>
  <c r="Y275" i="11"/>
  <c r="Y241" i="11"/>
  <c r="Y214" i="11"/>
  <c r="Y222" i="11"/>
  <c r="Y198" i="11"/>
  <c r="Y173" i="11"/>
  <c r="Y150" i="11"/>
  <c r="Y124" i="11"/>
  <c r="Y76" i="11"/>
  <c r="Y55" i="11"/>
  <c r="V268" i="11"/>
  <c r="V138" i="11"/>
  <c r="BR408" i="11" l="1"/>
  <c r="BI14" i="11"/>
  <c r="BI18" i="11"/>
  <c r="BI27" i="11"/>
  <c r="BI41" i="11"/>
  <c r="BI55" i="11"/>
  <c r="BI59" i="11"/>
  <c r="BI76" i="11"/>
  <c r="BI82" i="11"/>
  <c r="BI98" i="11"/>
  <c r="BI103" i="11"/>
  <c r="BI115" i="11"/>
  <c r="BI124" i="11"/>
  <c r="BI138" i="11"/>
  <c r="BI150" i="11"/>
  <c r="BI161" i="11"/>
  <c r="BI173" i="11"/>
  <c r="BI185" i="11"/>
  <c r="BI198" i="11"/>
  <c r="BI202" i="11"/>
  <c r="BI214" i="11"/>
  <c r="BI222" i="11"/>
  <c r="BI229" i="11"/>
  <c r="BI241" i="11"/>
  <c r="BI254" i="11"/>
  <c r="BI268" i="11"/>
  <c r="BI275" i="11"/>
  <c r="BI285" i="11"/>
  <c r="BI295" i="11"/>
  <c r="BI305" i="11"/>
  <c r="BI314" i="11"/>
  <c r="BI322" i="11"/>
  <c r="BI332" i="11"/>
  <c r="BI346" i="11"/>
  <c r="BI357" i="11"/>
  <c r="BI365" i="11"/>
  <c r="BI374" i="11"/>
  <c r="BI387" i="11"/>
  <c r="AE18" i="11"/>
  <c r="AE27" i="11"/>
  <c r="AE41" i="11"/>
  <c r="AE55" i="11"/>
  <c r="AE59" i="11"/>
  <c r="AE76" i="11"/>
  <c r="AE82" i="11"/>
  <c r="AE98" i="11"/>
  <c r="AE103" i="11"/>
  <c r="AE115" i="11"/>
  <c r="AE124" i="11"/>
  <c r="AE138" i="11"/>
  <c r="AE150" i="11"/>
  <c r="AE161" i="11"/>
  <c r="AE173" i="11"/>
  <c r="AE185" i="11"/>
  <c r="AE198" i="11"/>
  <c r="AE202" i="11"/>
  <c r="AE214" i="11"/>
  <c r="AE222" i="11"/>
  <c r="AE229" i="11"/>
  <c r="AE241" i="11"/>
  <c r="AE254" i="11"/>
  <c r="AE268" i="11"/>
  <c r="AE275" i="11"/>
  <c r="AE285" i="11"/>
  <c r="AE295" i="11"/>
  <c r="AE305" i="11"/>
  <c r="AE314" i="11"/>
  <c r="AE322" i="11"/>
  <c r="AE332" i="11"/>
  <c r="AE346" i="11"/>
  <c r="AE357" i="11"/>
  <c r="AE365" i="11"/>
  <c r="AE374" i="11"/>
  <c r="AE387" i="11"/>
  <c r="AE396" i="11"/>
  <c r="BO18" i="11"/>
  <c r="BO27" i="11"/>
  <c r="BO41" i="11"/>
  <c r="BO55" i="11"/>
  <c r="BO59" i="11"/>
  <c r="BO76" i="11"/>
  <c r="BO82" i="11"/>
  <c r="BO98" i="11"/>
  <c r="BO103" i="11"/>
  <c r="BO115" i="11"/>
  <c r="BO124" i="11"/>
  <c r="BO138" i="11"/>
  <c r="BO150" i="11"/>
  <c r="BO161" i="11"/>
  <c r="BO173" i="11"/>
  <c r="BO185" i="11"/>
  <c r="BO198" i="11"/>
  <c r="BO202" i="11"/>
  <c r="BO214" i="11"/>
  <c r="BO222" i="11"/>
  <c r="BO229" i="11"/>
  <c r="BO241" i="11"/>
  <c r="BO254" i="11"/>
  <c r="BO268" i="11"/>
  <c r="BO275" i="11"/>
  <c r="BO285" i="11"/>
  <c r="BO295" i="11"/>
  <c r="BO305" i="11"/>
  <c r="BO314" i="11"/>
  <c r="BO322" i="11"/>
  <c r="BO332" i="11"/>
  <c r="BO346" i="11"/>
  <c r="BO357" i="11"/>
  <c r="BO365" i="11"/>
  <c r="BO374" i="11"/>
  <c r="BO387" i="11"/>
  <c r="BO396" i="11"/>
  <c r="BO403" i="11"/>
  <c r="BO404" i="11"/>
  <c r="BO405" i="11"/>
  <c r="BO406" i="11"/>
  <c r="BO14" i="11"/>
  <c r="BI406" i="11" l="1"/>
  <c r="BL405" i="11"/>
  <c r="BL406" i="11"/>
  <c r="F12" i="11"/>
  <c r="H12" i="11"/>
  <c r="I12" i="11"/>
  <c r="K12" i="11"/>
  <c r="L12" i="11"/>
  <c r="N12" i="11"/>
  <c r="O12" i="11"/>
  <c r="Q12" i="11"/>
  <c r="R12" i="11"/>
  <c r="S12" i="11"/>
  <c r="T12" i="11"/>
  <c r="U12" i="11"/>
  <c r="V12" i="11"/>
  <c r="W12" i="11"/>
  <c r="X12" i="11"/>
  <c r="Y12" i="11"/>
  <c r="Z12" i="11"/>
  <c r="AA12" i="11"/>
  <c r="AC12" i="11"/>
  <c r="AD12" i="11"/>
  <c r="AF12" i="11"/>
  <c r="AG12" i="11"/>
  <c r="AH12" i="11"/>
  <c r="AI12" i="11"/>
  <c r="AJ12" i="11"/>
  <c r="AK12" i="11"/>
  <c r="AL12" i="11"/>
  <c r="AM12" i="11"/>
  <c r="AN12" i="11"/>
  <c r="AO12" i="11"/>
  <c r="AP12" i="11"/>
  <c r="AQ12" i="11"/>
  <c r="AR12" i="11"/>
  <c r="AS12" i="11"/>
  <c r="AT12" i="11"/>
  <c r="AU12" i="11"/>
  <c r="AV12" i="11"/>
  <c r="AX12" i="11"/>
  <c r="AY12" i="11"/>
  <c r="AZ12" i="11"/>
  <c r="BA12" i="11"/>
  <c r="BB12" i="11"/>
  <c r="BD12" i="11"/>
  <c r="BE12" i="11"/>
  <c r="BF12" i="11"/>
  <c r="BG12" i="11"/>
  <c r="BH12" i="11"/>
  <c r="BJ12" i="11"/>
  <c r="BK12" i="11"/>
  <c r="BM12" i="11"/>
  <c r="BN12" i="11"/>
  <c r="E12" i="11"/>
  <c r="F11" i="11"/>
  <c r="H11" i="11"/>
  <c r="I11" i="11"/>
  <c r="K11" i="11"/>
  <c r="L11" i="11"/>
  <c r="N11" i="11"/>
  <c r="O11" i="11"/>
  <c r="Q11" i="11"/>
  <c r="R11" i="11"/>
  <c r="T11" i="11"/>
  <c r="U11" i="11"/>
  <c r="W11" i="11"/>
  <c r="X11" i="11"/>
  <c r="Z11" i="11"/>
  <c r="AA11" i="11"/>
  <c r="AC11" i="11"/>
  <c r="AD11" i="11"/>
  <c r="AF11" i="11"/>
  <c r="AG11" i="11"/>
  <c r="AI11" i="11"/>
  <c r="AJ11" i="11"/>
  <c r="AL11" i="11"/>
  <c r="AM11" i="11"/>
  <c r="AO11" i="11"/>
  <c r="AP11" i="11"/>
  <c r="AR11" i="11"/>
  <c r="AS11" i="11"/>
  <c r="AU11" i="11"/>
  <c r="AV11" i="11"/>
  <c r="AX11" i="11"/>
  <c r="AY11" i="11"/>
  <c r="BA11" i="11"/>
  <c r="BB11" i="11"/>
  <c r="BD11" i="11"/>
  <c r="BE11" i="11"/>
  <c r="BG11" i="11"/>
  <c r="BH11" i="11"/>
  <c r="BI11" i="11" s="1"/>
  <c r="BJ11" i="11"/>
  <c r="BK11" i="11"/>
  <c r="BM11" i="11"/>
  <c r="BN11" i="11"/>
  <c r="E11" i="11"/>
  <c r="F395" i="11"/>
  <c r="H395" i="11"/>
  <c r="I395" i="11"/>
  <c r="K395" i="11"/>
  <c r="L395" i="11"/>
  <c r="N395" i="11"/>
  <c r="O395" i="11"/>
  <c r="P395" i="11" s="1"/>
  <c r="Q395" i="11"/>
  <c r="R395" i="11"/>
  <c r="T395" i="11"/>
  <c r="U395" i="11"/>
  <c r="W395" i="11"/>
  <c r="X395" i="11"/>
  <c r="Z395" i="11"/>
  <c r="AA395" i="11"/>
  <c r="AB395" i="11" s="1"/>
  <c r="AC395" i="11"/>
  <c r="AD395" i="11"/>
  <c r="AF395" i="11"/>
  <c r="AG395" i="11"/>
  <c r="AI395" i="11"/>
  <c r="AJ395" i="11"/>
  <c r="AL395" i="11"/>
  <c r="AM395" i="11"/>
  <c r="AO395" i="11"/>
  <c r="AP395" i="11"/>
  <c r="AR395" i="11"/>
  <c r="AS395" i="11"/>
  <c r="AU395" i="11"/>
  <c r="AV395" i="11"/>
  <c r="AX395" i="11"/>
  <c r="AY395" i="11"/>
  <c r="AZ395" i="11" s="1"/>
  <c r="BA395" i="11"/>
  <c r="BB395" i="11"/>
  <c r="BD395" i="11"/>
  <c r="BE395" i="11"/>
  <c r="BG395" i="11"/>
  <c r="BH395" i="11"/>
  <c r="BJ395" i="11"/>
  <c r="BK395" i="11"/>
  <c r="BL395" i="11" s="1"/>
  <c r="BM395" i="11"/>
  <c r="BN395" i="11"/>
  <c r="E395" i="11"/>
  <c r="L412" i="8"/>
  <c r="K412" i="8"/>
  <c r="F386" i="11"/>
  <c r="H386" i="11"/>
  <c r="I386" i="11"/>
  <c r="J386" i="11" s="1"/>
  <c r="K386" i="11"/>
  <c r="L386" i="11"/>
  <c r="N386" i="11"/>
  <c r="O386" i="11"/>
  <c r="P386" i="11" s="1"/>
  <c r="Q386" i="11"/>
  <c r="R386" i="11"/>
  <c r="S386" i="11" s="1"/>
  <c r="T386" i="11"/>
  <c r="U386" i="11"/>
  <c r="V386" i="11" s="1"/>
  <c r="W386" i="11"/>
  <c r="X386" i="11"/>
  <c r="Z386" i="11"/>
  <c r="AA386" i="11"/>
  <c r="AB386" i="11" s="1"/>
  <c r="AC386" i="11"/>
  <c r="AD386" i="11"/>
  <c r="AE386" i="11" s="1"/>
  <c r="AF386" i="11"/>
  <c r="AG386" i="11"/>
  <c r="AI386" i="11"/>
  <c r="AJ386" i="11"/>
  <c r="AL386" i="11"/>
  <c r="AM386" i="11"/>
  <c r="AO386" i="11"/>
  <c r="AP386" i="11"/>
  <c r="AR386" i="11"/>
  <c r="AS386" i="11"/>
  <c r="AU386" i="11"/>
  <c r="AV386" i="11"/>
  <c r="AX386" i="11"/>
  <c r="AY386" i="11"/>
  <c r="AZ386" i="11"/>
  <c r="BA386" i="11"/>
  <c r="BB386" i="11"/>
  <c r="BD386" i="11"/>
  <c r="BE386" i="11"/>
  <c r="BG386" i="11"/>
  <c r="BH386" i="11"/>
  <c r="BJ386" i="11"/>
  <c r="BK386" i="11"/>
  <c r="BM386" i="11"/>
  <c r="BN386" i="11"/>
  <c r="E386" i="11"/>
  <c r="F373" i="11"/>
  <c r="H373" i="11"/>
  <c r="I373" i="11"/>
  <c r="K373" i="11"/>
  <c r="L373" i="11"/>
  <c r="M373" i="11" s="1"/>
  <c r="N373" i="11"/>
  <c r="O373" i="11"/>
  <c r="Q373" i="11"/>
  <c r="R373" i="11"/>
  <c r="T373" i="11"/>
  <c r="U373" i="11"/>
  <c r="W373" i="11"/>
  <c r="X373" i="11"/>
  <c r="Y373" i="11" s="1"/>
  <c r="Z373" i="11"/>
  <c r="AA373" i="11"/>
  <c r="AC373" i="11"/>
  <c r="AD373" i="11"/>
  <c r="AF373" i="11"/>
  <c r="AG373" i="11"/>
  <c r="AH373" i="11"/>
  <c r="AI373" i="11"/>
  <c r="AJ373" i="11"/>
  <c r="AL373" i="11"/>
  <c r="AM373" i="11"/>
  <c r="AO373" i="11"/>
  <c r="AP373" i="11"/>
  <c r="AR373" i="11"/>
  <c r="AS373" i="11"/>
  <c r="AU373" i="11"/>
  <c r="AV373" i="11"/>
  <c r="AW373" i="11" s="1"/>
  <c r="AX373" i="11"/>
  <c r="AY373" i="11"/>
  <c r="AZ373" i="11"/>
  <c r="BA373" i="11"/>
  <c r="BD373" i="11"/>
  <c r="BE373" i="11"/>
  <c r="BG373" i="11"/>
  <c r="BH373" i="11"/>
  <c r="BJ373" i="11"/>
  <c r="BK373" i="11"/>
  <c r="BM373" i="11"/>
  <c r="BN373" i="11"/>
  <c r="E373" i="11"/>
  <c r="F364" i="11"/>
  <c r="H364" i="11"/>
  <c r="I364" i="11"/>
  <c r="K364" i="11"/>
  <c r="L364" i="11"/>
  <c r="N364" i="11"/>
  <c r="O364" i="11"/>
  <c r="Q364" i="11"/>
  <c r="R364" i="11"/>
  <c r="S364" i="11" s="1"/>
  <c r="T364" i="11"/>
  <c r="U364" i="11"/>
  <c r="W364" i="11"/>
  <c r="X364" i="11"/>
  <c r="Z364" i="11"/>
  <c r="AA364" i="11"/>
  <c r="AC364" i="11"/>
  <c r="AD364" i="11"/>
  <c r="AE364" i="11" s="1"/>
  <c r="AF364" i="11"/>
  <c r="AG364" i="11"/>
  <c r="AH364" i="11"/>
  <c r="AI364" i="11"/>
  <c r="AJ364" i="11"/>
  <c r="AL364" i="11"/>
  <c r="AM364" i="11"/>
  <c r="AO364" i="11"/>
  <c r="AP364" i="11"/>
  <c r="AR364" i="11"/>
  <c r="AS364" i="11"/>
  <c r="AU364" i="11"/>
  <c r="AV364" i="11"/>
  <c r="AX364" i="11"/>
  <c r="AY364" i="11"/>
  <c r="AZ364" i="11"/>
  <c r="BA364" i="11"/>
  <c r="BB364" i="11"/>
  <c r="BD364" i="11"/>
  <c r="BE364" i="11"/>
  <c r="BG364" i="11"/>
  <c r="BH364" i="11"/>
  <c r="BJ364" i="11"/>
  <c r="BK364" i="11"/>
  <c r="BL364" i="11" s="1"/>
  <c r="BM364" i="11"/>
  <c r="BN364" i="11"/>
  <c r="E364" i="11"/>
  <c r="F356" i="11"/>
  <c r="H356" i="11"/>
  <c r="I356" i="11"/>
  <c r="J356" i="11" s="1"/>
  <c r="K356" i="11"/>
  <c r="L356" i="11"/>
  <c r="N356" i="11"/>
  <c r="O356" i="11"/>
  <c r="Q356" i="11"/>
  <c r="R356" i="11"/>
  <c r="T356" i="11"/>
  <c r="U356" i="11"/>
  <c r="V356" i="11" s="1"/>
  <c r="W356" i="11"/>
  <c r="X356" i="11"/>
  <c r="Z356" i="11"/>
  <c r="AA356" i="11"/>
  <c r="AC356" i="11"/>
  <c r="AD356" i="11"/>
  <c r="AF356" i="11"/>
  <c r="AG356" i="11"/>
  <c r="AH356" i="11" s="1"/>
  <c r="AI356" i="11"/>
  <c r="AJ356" i="11"/>
  <c r="AL356" i="11"/>
  <c r="AM356" i="11"/>
  <c r="AO356" i="11"/>
  <c r="AP356" i="11"/>
  <c r="AR356" i="11"/>
  <c r="AS356" i="11"/>
  <c r="AU356" i="11"/>
  <c r="AV356" i="11"/>
  <c r="AX356" i="11"/>
  <c r="AY356" i="11"/>
  <c r="AZ356" i="11"/>
  <c r="BA356" i="11"/>
  <c r="BB356" i="11"/>
  <c r="BD356" i="11"/>
  <c r="BE356" i="11"/>
  <c r="BG356" i="11"/>
  <c r="BH356" i="11"/>
  <c r="BI356" i="11" s="1"/>
  <c r="BJ356" i="11"/>
  <c r="BK356" i="11"/>
  <c r="BM356" i="11"/>
  <c r="BN356" i="11"/>
  <c r="E356" i="11"/>
  <c r="F345" i="11"/>
  <c r="H345" i="11"/>
  <c r="I345" i="11"/>
  <c r="J345" i="11" s="1"/>
  <c r="K345" i="11"/>
  <c r="L345" i="11"/>
  <c r="N345" i="11"/>
  <c r="O345" i="11"/>
  <c r="Q345" i="11"/>
  <c r="R345" i="11"/>
  <c r="S345" i="11" s="1"/>
  <c r="T345" i="11"/>
  <c r="U345" i="11"/>
  <c r="V345" i="11" s="1"/>
  <c r="W345" i="11"/>
  <c r="X345" i="11"/>
  <c r="Z345" i="11"/>
  <c r="AA345" i="11"/>
  <c r="AC345" i="11"/>
  <c r="AD345" i="11"/>
  <c r="AE345" i="11" s="1"/>
  <c r="AF345" i="11"/>
  <c r="AG345" i="11"/>
  <c r="AH345" i="11"/>
  <c r="AI345" i="11"/>
  <c r="AJ345" i="11"/>
  <c r="AL345" i="11"/>
  <c r="AM345" i="11"/>
  <c r="AO345" i="11"/>
  <c r="AP345" i="11"/>
  <c r="AR345" i="11"/>
  <c r="AS345" i="11"/>
  <c r="AU345" i="11"/>
  <c r="AV345" i="11"/>
  <c r="AX345" i="11"/>
  <c r="AY345" i="11"/>
  <c r="AZ345" i="11"/>
  <c r="BA345" i="11"/>
  <c r="BB345" i="11"/>
  <c r="BC345" i="11" s="1"/>
  <c r="BD345" i="11"/>
  <c r="BE345" i="11"/>
  <c r="BG345" i="11"/>
  <c r="BH345" i="11"/>
  <c r="BJ345" i="11"/>
  <c r="BK345" i="11"/>
  <c r="BL345" i="11" s="1"/>
  <c r="BM345" i="11"/>
  <c r="BN345" i="11"/>
  <c r="BO345" i="11" s="1"/>
  <c r="E345" i="11"/>
  <c r="F331" i="11"/>
  <c r="H331" i="11"/>
  <c r="I331" i="11"/>
  <c r="J331" i="11" s="1"/>
  <c r="K331" i="11"/>
  <c r="L331" i="11"/>
  <c r="M331" i="11" s="1"/>
  <c r="N331" i="11"/>
  <c r="O331" i="11"/>
  <c r="Q331" i="11"/>
  <c r="R331" i="11"/>
  <c r="T331" i="11"/>
  <c r="U331" i="11"/>
  <c r="V331" i="11" s="1"/>
  <c r="W331" i="11"/>
  <c r="X331" i="11"/>
  <c r="Y331" i="11" s="1"/>
  <c r="Z331" i="11"/>
  <c r="AA331" i="11"/>
  <c r="AC331" i="11"/>
  <c r="AD331" i="11"/>
  <c r="AF331" i="11"/>
  <c r="AG331" i="11"/>
  <c r="AI331" i="11"/>
  <c r="AJ331" i="11"/>
  <c r="AL331" i="11"/>
  <c r="AM331" i="11"/>
  <c r="AO331" i="11"/>
  <c r="AP331" i="11"/>
  <c r="AR331" i="11"/>
  <c r="AS331" i="11"/>
  <c r="AU331" i="11"/>
  <c r="AV331" i="11"/>
  <c r="AW331" i="11" s="1"/>
  <c r="AX331" i="11"/>
  <c r="AY331" i="11"/>
  <c r="AZ331" i="11"/>
  <c r="BA331" i="11"/>
  <c r="BB331" i="11"/>
  <c r="BD331" i="11"/>
  <c r="BE331" i="11"/>
  <c r="BG331" i="11"/>
  <c r="BH331" i="11"/>
  <c r="BJ331" i="11"/>
  <c r="BK331" i="11"/>
  <c r="BM331" i="11"/>
  <c r="BN331" i="11"/>
  <c r="E331" i="11"/>
  <c r="F321" i="11"/>
  <c r="H321" i="11"/>
  <c r="I321" i="11"/>
  <c r="K321" i="11"/>
  <c r="L321" i="11"/>
  <c r="N321" i="11"/>
  <c r="O321" i="11"/>
  <c r="Q321" i="11"/>
  <c r="R321" i="11"/>
  <c r="T321" i="11"/>
  <c r="U321" i="11"/>
  <c r="W321" i="11"/>
  <c r="X321" i="11"/>
  <c r="Z321" i="11"/>
  <c r="AA321" i="11"/>
  <c r="AC321" i="11"/>
  <c r="AD321" i="11"/>
  <c r="AF321" i="11"/>
  <c r="AG321" i="11"/>
  <c r="AH321" i="11"/>
  <c r="AI321" i="11"/>
  <c r="AJ321" i="11"/>
  <c r="AL321" i="11"/>
  <c r="AM321" i="11"/>
  <c r="AO321" i="11"/>
  <c r="AP321" i="11"/>
  <c r="AR321" i="11"/>
  <c r="AS321" i="11"/>
  <c r="AU321" i="11"/>
  <c r="AV321" i="11"/>
  <c r="AX321" i="11"/>
  <c r="AY321" i="11"/>
  <c r="AZ321" i="11"/>
  <c r="BA321" i="11"/>
  <c r="BB321" i="11"/>
  <c r="BD321" i="11"/>
  <c r="BE321" i="11"/>
  <c r="BG321" i="11"/>
  <c r="BH321" i="11"/>
  <c r="BJ321" i="11"/>
  <c r="BK321" i="11"/>
  <c r="BL321" i="11" s="1"/>
  <c r="BM321" i="11"/>
  <c r="BN321" i="11"/>
  <c r="E321" i="11"/>
  <c r="F313" i="11"/>
  <c r="H313" i="11"/>
  <c r="I313" i="11"/>
  <c r="K313" i="11"/>
  <c r="L313" i="11"/>
  <c r="M313" i="11" s="1"/>
  <c r="N313" i="11"/>
  <c r="O313" i="11"/>
  <c r="Q313" i="11"/>
  <c r="R313" i="11"/>
  <c r="T313" i="11"/>
  <c r="U313" i="11"/>
  <c r="W313" i="11"/>
  <c r="X313" i="11"/>
  <c r="Y313" i="11" s="1"/>
  <c r="Z313" i="11"/>
  <c r="AA313" i="11"/>
  <c r="AC313" i="11"/>
  <c r="AD313" i="11"/>
  <c r="AF313" i="11"/>
  <c r="AG313" i="11"/>
  <c r="AI313" i="11"/>
  <c r="AJ313" i="11"/>
  <c r="AL313" i="11"/>
  <c r="AM313" i="11"/>
  <c r="AO313" i="11"/>
  <c r="AP313" i="11"/>
  <c r="AR313" i="11"/>
  <c r="AS313" i="11"/>
  <c r="AU313" i="11"/>
  <c r="AV313" i="11"/>
  <c r="AW313" i="11" s="1"/>
  <c r="AX313" i="11"/>
  <c r="AY313" i="11"/>
  <c r="AZ313" i="11"/>
  <c r="BA313" i="11"/>
  <c r="BB313" i="11"/>
  <c r="BD313" i="11"/>
  <c r="BE313" i="11"/>
  <c r="BG313" i="11"/>
  <c r="BH313" i="11"/>
  <c r="BJ313" i="11"/>
  <c r="BK313" i="11"/>
  <c r="BL313" i="11" s="1"/>
  <c r="BM313" i="11"/>
  <c r="BN313" i="11"/>
  <c r="BO313" i="11" s="1"/>
  <c r="E313" i="11"/>
  <c r="F304" i="11"/>
  <c r="H304" i="11"/>
  <c r="I304" i="11"/>
  <c r="J304" i="11" s="1"/>
  <c r="K304" i="11"/>
  <c r="L304" i="11"/>
  <c r="M304" i="11" s="1"/>
  <c r="N304" i="11"/>
  <c r="O304" i="11"/>
  <c r="Q304" i="11"/>
  <c r="R304" i="11"/>
  <c r="T304" i="11"/>
  <c r="U304" i="11"/>
  <c r="V304" i="11" s="1"/>
  <c r="W304" i="11"/>
  <c r="X304" i="11"/>
  <c r="Y304" i="11" s="1"/>
  <c r="Z304" i="11"/>
  <c r="AA304" i="11"/>
  <c r="AC304" i="11"/>
  <c r="AD304" i="11"/>
  <c r="AF304" i="11"/>
  <c r="AG304" i="11"/>
  <c r="AH304" i="11"/>
  <c r="AI304" i="11"/>
  <c r="AJ304" i="11"/>
  <c r="AL304" i="11"/>
  <c r="AM304" i="11"/>
  <c r="AO304" i="11"/>
  <c r="AP304" i="11"/>
  <c r="AR304" i="11"/>
  <c r="AS304" i="11"/>
  <c r="AU304" i="11"/>
  <c r="AV304" i="11"/>
  <c r="AX304" i="11"/>
  <c r="AY304" i="11"/>
  <c r="AZ304" i="11"/>
  <c r="BA304" i="11"/>
  <c r="BB304" i="11"/>
  <c r="BC304" i="11" s="1"/>
  <c r="BD304" i="11"/>
  <c r="BE304" i="11"/>
  <c r="BG304" i="11"/>
  <c r="BH304" i="11"/>
  <c r="BJ304" i="11"/>
  <c r="BK304" i="11"/>
  <c r="BM304" i="11"/>
  <c r="BN304" i="11"/>
  <c r="BO304" i="11" s="1"/>
  <c r="E304" i="11"/>
  <c r="F294" i="11"/>
  <c r="H294" i="11"/>
  <c r="I294" i="11"/>
  <c r="K294" i="11"/>
  <c r="L294" i="11"/>
  <c r="M294" i="11" s="1"/>
  <c r="N294" i="11"/>
  <c r="O294" i="11"/>
  <c r="P294" i="11" s="1"/>
  <c r="Q294" i="11"/>
  <c r="R294" i="11"/>
  <c r="T294" i="11"/>
  <c r="U294" i="11"/>
  <c r="V294" i="11" s="1"/>
  <c r="W294" i="11"/>
  <c r="X294" i="11"/>
  <c r="Y294" i="11" s="1"/>
  <c r="Z294" i="11"/>
  <c r="AA294" i="11"/>
  <c r="AB294" i="11" s="1"/>
  <c r="AC294" i="11"/>
  <c r="AD294" i="11"/>
  <c r="AF294" i="11"/>
  <c r="AG294" i="11"/>
  <c r="AI294" i="11"/>
  <c r="AJ294" i="11"/>
  <c r="AL294" i="11"/>
  <c r="AM294" i="11"/>
  <c r="AO294" i="11"/>
  <c r="AP294" i="11"/>
  <c r="AR294" i="11"/>
  <c r="AS294" i="11"/>
  <c r="AU294" i="11"/>
  <c r="AV294" i="11"/>
  <c r="AW294" i="11" s="1"/>
  <c r="AX294" i="11"/>
  <c r="AY294" i="11"/>
  <c r="AZ294" i="11"/>
  <c r="BA294" i="11"/>
  <c r="BB294" i="11"/>
  <c r="BD294" i="11"/>
  <c r="BE294" i="11"/>
  <c r="BG294" i="11"/>
  <c r="BH294" i="11"/>
  <c r="BI294" i="11" s="1"/>
  <c r="BJ294" i="11"/>
  <c r="BK294" i="11"/>
  <c r="BM294" i="11"/>
  <c r="BN294" i="11"/>
  <c r="E294" i="11"/>
  <c r="F284" i="11"/>
  <c r="H284" i="11"/>
  <c r="I284" i="11"/>
  <c r="J284" i="11" s="1"/>
  <c r="K284" i="11"/>
  <c r="L284" i="11"/>
  <c r="N284" i="11"/>
  <c r="O284" i="11"/>
  <c r="Q284" i="11"/>
  <c r="R284" i="11"/>
  <c r="T284" i="11"/>
  <c r="U284" i="11"/>
  <c r="V284" i="11" s="1"/>
  <c r="W284" i="11"/>
  <c r="X284" i="11"/>
  <c r="Z284" i="11"/>
  <c r="AA284" i="11"/>
  <c r="AC284" i="11"/>
  <c r="AD284" i="11"/>
  <c r="AF284" i="11"/>
  <c r="AG284" i="11"/>
  <c r="AH284" i="11"/>
  <c r="AI284" i="11"/>
  <c r="AJ284" i="11"/>
  <c r="AL284" i="11"/>
  <c r="AM284" i="11"/>
  <c r="AO284" i="11"/>
  <c r="AP284" i="11"/>
  <c r="AR284" i="11"/>
  <c r="AS284" i="11"/>
  <c r="AU284" i="11"/>
  <c r="AV284" i="11"/>
  <c r="AX284" i="11"/>
  <c r="AY284" i="11"/>
  <c r="AZ284" i="11"/>
  <c r="BA284" i="11"/>
  <c r="BB284" i="11"/>
  <c r="BC284" i="11" s="1"/>
  <c r="BD284" i="11"/>
  <c r="BE284" i="11"/>
  <c r="BG284" i="11"/>
  <c r="BH284" i="11"/>
  <c r="BJ284" i="11"/>
  <c r="BK284" i="11"/>
  <c r="BM284" i="11"/>
  <c r="BN284" i="11"/>
  <c r="BO284" i="11" s="1"/>
  <c r="E284" i="11"/>
  <c r="F274" i="11"/>
  <c r="H274" i="11"/>
  <c r="I274" i="11"/>
  <c r="K274" i="11"/>
  <c r="L274" i="11"/>
  <c r="N274" i="11"/>
  <c r="O274" i="11"/>
  <c r="P274" i="11" s="1"/>
  <c r="Q274" i="11"/>
  <c r="R274" i="11"/>
  <c r="T274" i="11"/>
  <c r="U274" i="11"/>
  <c r="W274" i="11"/>
  <c r="X274" i="11"/>
  <c r="Z274" i="11"/>
  <c r="AA274" i="11"/>
  <c r="AB274" i="11" s="1"/>
  <c r="AC274" i="11"/>
  <c r="AD274" i="11"/>
  <c r="AF274" i="11"/>
  <c r="AG274" i="11"/>
  <c r="AH274" i="11"/>
  <c r="AI274" i="11"/>
  <c r="AJ274" i="11"/>
  <c r="AL274" i="11"/>
  <c r="AM274" i="11"/>
  <c r="AO274" i="11"/>
  <c r="AP274" i="11"/>
  <c r="AR274" i="11"/>
  <c r="AS274" i="11"/>
  <c r="AU274" i="11"/>
  <c r="AV274" i="11"/>
  <c r="AX274" i="11"/>
  <c r="AY274" i="11"/>
  <c r="AZ274" i="11"/>
  <c r="BA274" i="11"/>
  <c r="BB274" i="11"/>
  <c r="BD274" i="11"/>
  <c r="BE274" i="11"/>
  <c r="BG274" i="11"/>
  <c r="BH274" i="11"/>
  <c r="BI274" i="11" s="1"/>
  <c r="BJ274" i="11"/>
  <c r="BK274" i="11"/>
  <c r="BM274" i="11"/>
  <c r="BN274" i="11"/>
  <c r="E274" i="11"/>
  <c r="F267" i="11"/>
  <c r="H267" i="11"/>
  <c r="I267" i="11"/>
  <c r="J267" i="11" s="1"/>
  <c r="K267" i="11"/>
  <c r="L267" i="11"/>
  <c r="N267" i="11"/>
  <c r="O267" i="11"/>
  <c r="Q267" i="11"/>
  <c r="R267" i="11"/>
  <c r="T267" i="11"/>
  <c r="U267" i="11"/>
  <c r="V267" i="11" s="1"/>
  <c r="W267" i="11"/>
  <c r="X267" i="11"/>
  <c r="Z267" i="11"/>
  <c r="AA267" i="11"/>
  <c r="AC267" i="11"/>
  <c r="AD267" i="11"/>
  <c r="AF267" i="11"/>
  <c r="AG267" i="11"/>
  <c r="AI267" i="11"/>
  <c r="AJ267" i="11"/>
  <c r="AL267" i="11"/>
  <c r="AM267" i="11"/>
  <c r="AO267" i="11"/>
  <c r="AP267" i="11"/>
  <c r="AR267" i="11"/>
  <c r="AS267" i="11"/>
  <c r="AU267" i="11"/>
  <c r="AV267" i="11"/>
  <c r="AX267" i="11"/>
  <c r="AY267" i="11"/>
  <c r="BA267" i="11"/>
  <c r="BB267" i="11"/>
  <c r="BD267" i="11"/>
  <c r="BE267" i="11"/>
  <c r="BG267" i="11"/>
  <c r="BH267" i="11"/>
  <c r="BJ267" i="11"/>
  <c r="BK267" i="11"/>
  <c r="BM267" i="11"/>
  <c r="BN267" i="11"/>
  <c r="E267" i="11"/>
  <c r="F253" i="11"/>
  <c r="H253" i="11"/>
  <c r="I253" i="11"/>
  <c r="K253" i="11"/>
  <c r="L253" i="11"/>
  <c r="N253" i="11"/>
  <c r="O253" i="11"/>
  <c r="Q253" i="11"/>
  <c r="R253" i="11"/>
  <c r="S253" i="11" s="1"/>
  <c r="T253" i="11"/>
  <c r="U253" i="11"/>
  <c r="W253" i="11"/>
  <c r="X253" i="11"/>
  <c r="Z253" i="11"/>
  <c r="AA253" i="11"/>
  <c r="AC253" i="11"/>
  <c r="AD253" i="11"/>
  <c r="AE253" i="11" s="1"/>
  <c r="AF253" i="11"/>
  <c r="AG253" i="11"/>
  <c r="AH253" i="11"/>
  <c r="AI253" i="11"/>
  <c r="AJ253" i="11"/>
  <c r="AL253" i="11"/>
  <c r="AM253" i="11"/>
  <c r="AO253" i="11"/>
  <c r="AP253" i="11"/>
  <c r="AR253" i="11"/>
  <c r="AS253" i="11"/>
  <c r="AU253" i="11"/>
  <c r="AV253" i="11"/>
  <c r="AX253" i="11"/>
  <c r="AY253" i="11"/>
  <c r="AZ253" i="11"/>
  <c r="BA253" i="11"/>
  <c r="BB253" i="11"/>
  <c r="BD253" i="11"/>
  <c r="BE253" i="11"/>
  <c r="BG253" i="11"/>
  <c r="BH253" i="11"/>
  <c r="BJ253" i="11"/>
  <c r="BK253" i="11"/>
  <c r="BL253" i="11" s="1"/>
  <c r="BM253" i="11"/>
  <c r="BN253" i="11"/>
  <c r="E253" i="11"/>
  <c r="F240" i="11"/>
  <c r="H240" i="11"/>
  <c r="I240" i="11"/>
  <c r="K240" i="11"/>
  <c r="L240" i="11"/>
  <c r="M240" i="11" s="1"/>
  <c r="N240" i="11"/>
  <c r="O240" i="11"/>
  <c r="Q240" i="11"/>
  <c r="R240" i="11"/>
  <c r="T240" i="11"/>
  <c r="U240" i="11"/>
  <c r="W240" i="11"/>
  <c r="X240" i="11"/>
  <c r="Y240" i="11" s="1"/>
  <c r="Z240" i="11"/>
  <c r="AA240" i="11"/>
  <c r="AC240" i="11"/>
  <c r="AD240" i="11"/>
  <c r="AF240" i="11"/>
  <c r="AG240" i="11"/>
  <c r="AI240" i="11"/>
  <c r="AJ240" i="11"/>
  <c r="AL240" i="11"/>
  <c r="AM240" i="11"/>
  <c r="AO240" i="11"/>
  <c r="AP240" i="11"/>
  <c r="AR240" i="11"/>
  <c r="AS240" i="11"/>
  <c r="AU240" i="11"/>
  <c r="AV240" i="11"/>
  <c r="AW240" i="11" s="1"/>
  <c r="AX240" i="11"/>
  <c r="AY240" i="11"/>
  <c r="AZ240" i="11"/>
  <c r="BA240" i="11"/>
  <c r="BB240" i="11"/>
  <c r="BD240" i="11"/>
  <c r="BE240" i="11"/>
  <c r="BG240" i="11"/>
  <c r="BH240" i="11"/>
  <c r="BJ240" i="11"/>
  <c r="BK240" i="11"/>
  <c r="BM240" i="11"/>
  <c r="BN240" i="11"/>
  <c r="E240" i="11"/>
  <c r="F228" i="11"/>
  <c r="H228" i="11"/>
  <c r="I228" i="11"/>
  <c r="K228" i="11"/>
  <c r="L228" i="11"/>
  <c r="M228" i="11" s="1"/>
  <c r="N228" i="11"/>
  <c r="O228" i="11"/>
  <c r="Q228" i="11"/>
  <c r="R228" i="11"/>
  <c r="T228" i="11"/>
  <c r="U228" i="11"/>
  <c r="V228" i="11" s="1"/>
  <c r="W228" i="11"/>
  <c r="X228" i="11"/>
  <c r="Y228" i="11" s="1"/>
  <c r="Z228" i="11"/>
  <c r="AA228" i="11"/>
  <c r="AC228" i="11"/>
  <c r="AD228" i="11"/>
  <c r="AF228" i="11"/>
  <c r="AG228" i="11"/>
  <c r="AH228" i="11" s="1"/>
  <c r="AI228" i="11"/>
  <c r="AJ228" i="11"/>
  <c r="AL228" i="11"/>
  <c r="AM228" i="11"/>
  <c r="AO228" i="11"/>
  <c r="AP228" i="11"/>
  <c r="AR228" i="11"/>
  <c r="AS228" i="11"/>
  <c r="AU228" i="11"/>
  <c r="AV228" i="11"/>
  <c r="AW228" i="11" s="1"/>
  <c r="AX228" i="11"/>
  <c r="AY228" i="11"/>
  <c r="BA228" i="11"/>
  <c r="BB228" i="11"/>
  <c r="BD228" i="11"/>
  <c r="BE228" i="11"/>
  <c r="BG228" i="11"/>
  <c r="BH228" i="11"/>
  <c r="BI228" i="11" s="1"/>
  <c r="BJ228" i="11"/>
  <c r="BK228" i="11"/>
  <c r="BM228" i="11"/>
  <c r="BN228" i="11"/>
  <c r="E228" i="11"/>
  <c r="F221" i="11"/>
  <c r="H221" i="11"/>
  <c r="I221" i="11"/>
  <c r="J221" i="11" s="1"/>
  <c r="K221" i="11"/>
  <c r="L221" i="11"/>
  <c r="N221" i="11"/>
  <c r="O221" i="11"/>
  <c r="P221" i="11" s="1"/>
  <c r="Q221" i="11"/>
  <c r="R221" i="11"/>
  <c r="S221" i="11" s="1"/>
  <c r="T221" i="11"/>
  <c r="U221" i="11"/>
  <c r="V221" i="11" s="1"/>
  <c r="W221" i="11"/>
  <c r="X221" i="11"/>
  <c r="Z221" i="11"/>
  <c r="AA221" i="11"/>
  <c r="AB221" i="11" s="1"/>
  <c r="AC221" i="11"/>
  <c r="AD221" i="11"/>
  <c r="AE221" i="11" s="1"/>
  <c r="AF221" i="11"/>
  <c r="AG221" i="11"/>
  <c r="AH221" i="11"/>
  <c r="AI221" i="11"/>
  <c r="AJ221" i="11"/>
  <c r="AL221" i="11"/>
  <c r="AM221" i="11"/>
  <c r="AO221" i="11"/>
  <c r="AP221" i="11"/>
  <c r="AR221" i="11"/>
  <c r="AS221" i="11"/>
  <c r="AU221" i="11"/>
  <c r="AV221" i="11"/>
  <c r="AX221" i="11"/>
  <c r="AY221" i="11"/>
  <c r="AZ221" i="11"/>
  <c r="BA221" i="11"/>
  <c r="BB221" i="11"/>
  <c r="BC221" i="11" s="1"/>
  <c r="BD221" i="11"/>
  <c r="BE221" i="11"/>
  <c r="BG221" i="11"/>
  <c r="BH221" i="11"/>
  <c r="BI221" i="11" s="1"/>
  <c r="BJ221" i="11"/>
  <c r="BK221" i="11"/>
  <c r="BL221" i="11" s="1"/>
  <c r="BM221" i="11"/>
  <c r="BN221" i="11"/>
  <c r="BO221" i="11" s="1"/>
  <c r="E221" i="11"/>
  <c r="F213" i="11"/>
  <c r="H213" i="11"/>
  <c r="I213" i="11"/>
  <c r="J213" i="11" s="1"/>
  <c r="K213" i="11"/>
  <c r="L213" i="11"/>
  <c r="M213" i="11" s="1"/>
  <c r="N213" i="11"/>
  <c r="O213" i="11"/>
  <c r="Q213" i="11"/>
  <c r="R213" i="11"/>
  <c r="S213" i="11" s="1"/>
  <c r="T213" i="11"/>
  <c r="U213" i="11"/>
  <c r="V213" i="11" s="1"/>
  <c r="W213" i="11"/>
  <c r="X213" i="11"/>
  <c r="Y213" i="11" s="1"/>
  <c r="Z213" i="11"/>
  <c r="AA213" i="11"/>
  <c r="AC213" i="11"/>
  <c r="AD213" i="11"/>
  <c r="AE213" i="11" s="1"/>
  <c r="AF213" i="11"/>
  <c r="AG213" i="11"/>
  <c r="AH213" i="11" s="1"/>
  <c r="AI213" i="11"/>
  <c r="AJ213" i="11"/>
  <c r="AL213" i="11"/>
  <c r="AM213" i="11"/>
  <c r="AO213" i="11"/>
  <c r="AP213" i="11"/>
  <c r="AR213" i="11"/>
  <c r="AS213" i="11"/>
  <c r="AU213" i="11"/>
  <c r="AV213" i="11"/>
  <c r="AW213" i="11" s="1"/>
  <c r="AX213" i="11"/>
  <c r="AY213" i="11"/>
  <c r="AZ213" i="11"/>
  <c r="BA213" i="11"/>
  <c r="BB213" i="11"/>
  <c r="BD213" i="11"/>
  <c r="BE213" i="11"/>
  <c r="BG213" i="11"/>
  <c r="BH213" i="11"/>
  <c r="BJ213" i="11"/>
  <c r="BK213" i="11"/>
  <c r="BM213" i="11"/>
  <c r="BN213" i="11"/>
  <c r="E213" i="11"/>
  <c r="F201" i="11"/>
  <c r="H201" i="11"/>
  <c r="I201" i="11"/>
  <c r="K201" i="11"/>
  <c r="L201" i="11"/>
  <c r="N201" i="11"/>
  <c r="O201" i="11"/>
  <c r="Q201" i="11"/>
  <c r="R201" i="11"/>
  <c r="S201" i="11" s="1"/>
  <c r="T201" i="11"/>
  <c r="U201" i="11"/>
  <c r="W201" i="11"/>
  <c r="X201" i="11"/>
  <c r="Z201" i="11"/>
  <c r="AA201" i="11"/>
  <c r="AC201" i="11"/>
  <c r="AD201" i="11"/>
  <c r="AE201" i="11" s="1"/>
  <c r="AF201" i="11"/>
  <c r="AG201" i="11"/>
  <c r="AH201" i="11"/>
  <c r="AI201" i="11"/>
  <c r="AJ201" i="11"/>
  <c r="AL201" i="11"/>
  <c r="AM201" i="11"/>
  <c r="AO201" i="11"/>
  <c r="AP201" i="11"/>
  <c r="AR201" i="11"/>
  <c r="AS201" i="11"/>
  <c r="AU201" i="11"/>
  <c r="AV201" i="11"/>
  <c r="AX201" i="11"/>
  <c r="AY201" i="11"/>
  <c r="AZ201" i="11"/>
  <c r="BA201" i="11"/>
  <c r="BB201" i="11"/>
  <c r="BD201" i="11"/>
  <c r="BE201" i="11"/>
  <c r="BG201" i="11"/>
  <c r="BH201" i="11"/>
  <c r="BJ201" i="11"/>
  <c r="BK201" i="11"/>
  <c r="BL201" i="11" s="1"/>
  <c r="BM201" i="11"/>
  <c r="BN201" i="11"/>
  <c r="E201" i="11"/>
  <c r="G386" i="11" l="1"/>
  <c r="G313" i="11"/>
  <c r="G364" i="11"/>
  <c r="G201" i="11"/>
  <c r="G253" i="11"/>
  <c r="AE321" i="11"/>
  <c r="S321" i="11"/>
  <c r="G321" i="11"/>
  <c r="G221" i="11"/>
  <c r="G345" i="11"/>
  <c r="D12" i="11"/>
  <c r="BO201" i="11"/>
  <c r="BC201" i="11"/>
  <c r="V201" i="11"/>
  <c r="J201" i="11"/>
  <c r="AB240" i="11"/>
  <c r="P240" i="11"/>
  <c r="BO253" i="11"/>
  <c r="BC253" i="11"/>
  <c r="V253" i="11"/>
  <c r="J253" i="11"/>
  <c r="BI267" i="11"/>
  <c r="AW267" i="11"/>
  <c r="Y267" i="11"/>
  <c r="M267" i="11"/>
  <c r="BL274" i="11"/>
  <c r="G274" i="11"/>
  <c r="Y284" i="11"/>
  <c r="M284" i="11"/>
  <c r="BL294" i="11"/>
  <c r="AB313" i="11"/>
  <c r="P313" i="11"/>
  <c r="BO321" i="11"/>
  <c r="BC321" i="11"/>
  <c r="V321" i="11"/>
  <c r="J321" i="11"/>
  <c r="AW356" i="11"/>
  <c r="Y356" i="11"/>
  <c r="M356" i="11"/>
  <c r="BO364" i="11"/>
  <c r="BC364" i="11"/>
  <c r="AB373" i="11"/>
  <c r="P373" i="11"/>
  <c r="BO386" i="11"/>
  <c r="BC386" i="11"/>
  <c r="AE11" i="11"/>
  <c r="AB201" i="11"/>
  <c r="P201" i="11"/>
  <c r="AW221" i="11"/>
  <c r="V240" i="11"/>
  <c r="J240" i="11"/>
  <c r="BI253" i="11"/>
  <c r="AB253" i="11"/>
  <c r="P253" i="11"/>
  <c r="BO267" i="11"/>
  <c r="BC267" i="11"/>
  <c r="AE267" i="11"/>
  <c r="S267" i="11"/>
  <c r="Y274" i="11"/>
  <c r="M274" i="11"/>
  <c r="BL284" i="11"/>
  <c r="AE284" i="11"/>
  <c r="S284" i="11"/>
  <c r="G284" i="11"/>
  <c r="V313" i="11"/>
  <c r="J313" i="11"/>
  <c r="AB321" i="11"/>
  <c r="P321" i="11"/>
  <c r="BO331" i="11"/>
  <c r="BC331" i="11"/>
  <c r="AW345" i="11"/>
  <c r="AE356" i="11"/>
  <c r="S356" i="11"/>
  <c r="G356" i="11"/>
  <c r="AB364" i="11"/>
  <c r="P364" i="11"/>
  <c r="BO373" i="11"/>
  <c r="BC373" i="11"/>
  <c r="V373" i="11"/>
  <c r="J373" i="11"/>
  <c r="AW201" i="11"/>
  <c r="BL228" i="11"/>
  <c r="AZ228" i="11"/>
  <c r="AB228" i="11"/>
  <c r="P228" i="11"/>
  <c r="BO240" i="11"/>
  <c r="BC240" i="11"/>
  <c r="BC313" i="11"/>
  <c r="AW321" i="11"/>
  <c r="BL356" i="11"/>
  <c r="AW364" i="11"/>
  <c r="BO395" i="11"/>
  <c r="BC395" i="11"/>
  <c r="AE395" i="11"/>
  <c r="S395" i="11"/>
  <c r="G395" i="11"/>
  <c r="Y201" i="11"/>
  <c r="M201" i="11"/>
  <c r="BL213" i="11"/>
  <c r="AE240" i="11"/>
  <c r="S240" i="11"/>
  <c r="Y253" i="11"/>
  <c r="M253" i="11"/>
  <c r="BL267" i="11"/>
  <c r="AZ267" i="11"/>
  <c r="AB267" i="11"/>
  <c r="P267" i="11"/>
  <c r="BO274" i="11"/>
  <c r="BC274" i="11"/>
  <c r="V274" i="11"/>
  <c r="J274" i="11"/>
  <c r="BO294" i="11"/>
  <c r="BC294" i="11"/>
  <c r="AW304" i="11"/>
  <c r="AE313" i="11"/>
  <c r="S313" i="11"/>
  <c r="Y321" i="11"/>
  <c r="M321" i="11"/>
  <c r="BL331" i="11"/>
  <c r="AB356" i="11"/>
  <c r="P356" i="11"/>
  <c r="Y364" i="11"/>
  <c r="M364" i="11"/>
  <c r="BO213" i="11"/>
  <c r="BC213" i="11"/>
  <c r="G240" i="11"/>
  <c r="AE274" i="11"/>
  <c r="S274" i="11"/>
  <c r="BI284" i="11"/>
  <c r="AB284" i="11"/>
  <c r="P284" i="11"/>
  <c r="BL386" i="11"/>
  <c r="AH11" i="11"/>
  <c r="J228" i="11"/>
  <c r="BL240" i="11"/>
  <c r="AW253" i="11"/>
  <c r="AW284" i="11"/>
  <c r="J294" i="11"/>
  <c r="BL304" i="11"/>
  <c r="AE304" i="11"/>
  <c r="S304" i="11"/>
  <c r="G304" i="11"/>
  <c r="BI313" i="11"/>
  <c r="AE331" i="11"/>
  <c r="S331" i="11"/>
  <c r="G331" i="11"/>
  <c r="BI345" i="11"/>
  <c r="AB345" i="11"/>
  <c r="P345" i="11"/>
  <c r="BI395" i="11"/>
  <c r="AW395" i="11"/>
  <c r="Y395" i="11"/>
  <c r="M395" i="11"/>
  <c r="G267" i="11"/>
  <c r="V364" i="11"/>
  <c r="J364" i="11"/>
  <c r="BL373" i="11"/>
  <c r="AE373" i="11"/>
  <c r="S373" i="11"/>
  <c r="G373" i="11"/>
  <c r="G213" i="11"/>
  <c r="AB213" i="11"/>
  <c r="P213" i="11"/>
  <c r="Y221" i="11"/>
  <c r="M221" i="11"/>
  <c r="BO228" i="11"/>
  <c r="BC228" i="11"/>
  <c r="AE228" i="11"/>
  <c r="S228" i="11"/>
  <c r="G228" i="11"/>
  <c r="BI240" i="11"/>
  <c r="AW274" i="11"/>
  <c r="AE294" i="11"/>
  <c r="S294" i="11"/>
  <c r="G294" i="11"/>
  <c r="BI304" i="11"/>
  <c r="AB304" i="11"/>
  <c r="P304" i="11"/>
  <c r="AB331" i="11"/>
  <c r="P331" i="11"/>
  <c r="Y345" i="11"/>
  <c r="M345" i="11"/>
  <c r="BO356" i="11"/>
  <c r="BC356" i="11"/>
  <c r="AW386" i="11"/>
  <c r="Y386" i="11"/>
  <c r="M386" i="11"/>
  <c r="V395" i="11"/>
  <c r="J395" i="11"/>
  <c r="AZ11" i="11"/>
  <c r="S11" i="11"/>
  <c r="BL11" i="11"/>
  <c r="BC12" i="11"/>
  <c r="AW11" i="11"/>
  <c r="M11" i="11"/>
  <c r="J11" i="11"/>
  <c r="AB11" i="11"/>
  <c r="P11" i="11"/>
  <c r="Y11" i="11"/>
  <c r="V11" i="11"/>
  <c r="BI386" i="11"/>
  <c r="BI373" i="11"/>
  <c r="BI364" i="11"/>
  <c r="BI331" i="11"/>
  <c r="BI321" i="11"/>
  <c r="BI213" i="11"/>
  <c r="BI201" i="11"/>
  <c r="AQ11" i="11"/>
  <c r="AT11" i="11"/>
  <c r="BF11" i="11"/>
  <c r="AK11" i="11"/>
  <c r="AN11" i="11"/>
  <c r="BO11" i="11"/>
  <c r="G11" i="11"/>
  <c r="D365" i="11"/>
  <c r="F197" i="11"/>
  <c r="H197" i="11"/>
  <c r="I197" i="11"/>
  <c r="J197" i="11" s="1"/>
  <c r="K197" i="11"/>
  <c r="L197" i="11"/>
  <c r="M197" i="11" s="1"/>
  <c r="N197" i="11"/>
  <c r="O197" i="11"/>
  <c r="Q197" i="11"/>
  <c r="R197" i="11"/>
  <c r="T197" i="11"/>
  <c r="U197" i="11"/>
  <c r="V197" i="11" s="1"/>
  <c r="W197" i="11"/>
  <c r="X197" i="11"/>
  <c r="Y197" i="11" s="1"/>
  <c r="Z197" i="11"/>
  <c r="AA197" i="11"/>
  <c r="AC197" i="11"/>
  <c r="AD197" i="11"/>
  <c r="AF197" i="11"/>
  <c r="AG197" i="11"/>
  <c r="AH197" i="11"/>
  <c r="AI197" i="11"/>
  <c r="AJ197" i="11"/>
  <c r="AL197" i="11"/>
  <c r="AM197" i="11"/>
  <c r="AO197" i="11"/>
  <c r="AP197" i="11"/>
  <c r="AR197" i="11"/>
  <c r="AS197" i="11"/>
  <c r="AU197" i="11"/>
  <c r="AV197" i="11"/>
  <c r="AX197" i="11"/>
  <c r="AY197" i="11"/>
  <c r="AZ197" i="11"/>
  <c r="BA197" i="11"/>
  <c r="BB197" i="11"/>
  <c r="BC197" i="11" s="1"/>
  <c r="BD197" i="11"/>
  <c r="BE197" i="11"/>
  <c r="BG197" i="11"/>
  <c r="BH197" i="11"/>
  <c r="BJ197" i="11"/>
  <c r="BK197" i="11"/>
  <c r="BM197" i="11"/>
  <c r="BN197" i="11"/>
  <c r="BO197" i="11" s="1"/>
  <c r="E197" i="11"/>
  <c r="F184" i="11"/>
  <c r="H184" i="11"/>
  <c r="I184" i="11"/>
  <c r="K184" i="11"/>
  <c r="L184" i="11"/>
  <c r="N184" i="11"/>
  <c r="O184" i="11"/>
  <c r="P184" i="11" s="1"/>
  <c r="Q184" i="11"/>
  <c r="R184" i="11"/>
  <c r="S184" i="11" s="1"/>
  <c r="T184" i="11"/>
  <c r="U184" i="11"/>
  <c r="W184" i="11"/>
  <c r="X184" i="11"/>
  <c r="Z184" i="11"/>
  <c r="AA184" i="11"/>
  <c r="AB184" i="11" s="1"/>
  <c r="AC184" i="11"/>
  <c r="AD184" i="11"/>
  <c r="AE184" i="11" s="1"/>
  <c r="AF184" i="11"/>
  <c r="AG184" i="11"/>
  <c r="AI184" i="11"/>
  <c r="AJ184" i="11"/>
  <c r="AL184" i="11"/>
  <c r="AM184" i="11"/>
  <c r="AO184" i="11"/>
  <c r="AP184" i="11"/>
  <c r="AR184" i="11"/>
  <c r="AS184" i="11"/>
  <c r="AU184" i="11"/>
  <c r="AV184" i="11"/>
  <c r="AX184" i="11"/>
  <c r="AY184" i="11"/>
  <c r="AZ184" i="11"/>
  <c r="BA184" i="11"/>
  <c r="BB184" i="11"/>
  <c r="BD184" i="11"/>
  <c r="BE184" i="11"/>
  <c r="BG184" i="11"/>
  <c r="BH184" i="11"/>
  <c r="BJ184" i="11"/>
  <c r="BK184" i="11"/>
  <c r="BL184" i="11" s="1"/>
  <c r="BM184" i="11"/>
  <c r="BN184" i="11"/>
  <c r="E184" i="11"/>
  <c r="F172" i="11"/>
  <c r="H172" i="11"/>
  <c r="I172" i="11"/>
  <c r="K172" i="11"/>
  <c r="L172" i="11"/>
  <c r="N172" i="11"/>
  <c r="O172" i="11"/>
  <c r="Q172" i="11"/>
  <c r="R172" i="11"/>
  <c r="T172" i="11"/>
  <c r="U172" i="11"/>
  <c r="W172" i="11"/>
  <c r="X172" i="11"/>
  <c r="Z172" i="11"/>
  <c r="AA172" i="11"/>
  <c r="AC172" i="11"/>
  <c r="AD172" i="11"/>
  <c r="AF172" i="11"/>
  <c r="AG172" i="11"/>
  <c r="AI172" i="11"/>
  <c r="AJ172" i="11"/>
  <c r="AL172" i="11"/>
  <c r="AM172" i="11"/>
  <c r="AO172" i="11"/>
  <c r="AP172" i="11"/>
  <c r="AR172" i="11"/>
  <c r="AS172" i="11"/>
  <c r="AU172" i="11"/>
  <c r="AV172" i="11"/>
  <c r="AX172" i="11"/>
  <c r="AY172" i="11"/>
  <c r="AZ172" i="11"/>
  <c r="BA172" i="11"/>
  <c r="BB172" i="11"/>
  <c r="BD172" i="11"/>
  <c r="BE172" i="11"/>
  <c r="BG172" i="11"/>
  <c r="BH172" i="11"/>
  <c r="BI172" i="11" s="1"/>
  <c r="BJ172" i="11"/>
  <c r="BK172" i="11"/>
  <c r="BM172" i="11"/>
  <c r="BN172" i="11"/>
  <c r="E172" i="11"/>
  <c r="F160" i="11"/>
  <c r="H160" i="11"/>
  <c r="I160" i="11"/>
  <c r="J160" i="11" s="1"/>
  <c r="K160" i="11"/>
  <c r="L160" i="11"/>
  <c r="N160" i="11"/>
  <c r="O160" i="11"/>
  <c r="Q160" i="11"/>
  <c r="R160" i="11"/>
  <c r="S160" i="11" s="1"/>
  <c r="T160" i="11"/>
  <c r="U160" i="11"/>
  <c r="V160" i="11" s="1"/>
  <c r="W160" i="11"/>
  <c r="X160" i="11"/>
  <c r="Z160" i="11"/>
  <c r="AA160" i="11"/>
  <c r="AC160" i="11"/>
  <c r="AD160" i="11"/>
  <c r="AE160" i="11" s="1"/>
  <c r="AF160" i="11"/>
  <c r="AG160" i="11"/>
  <c r="AH160" i="11"/>
  <c r="AI160" i="11"/>
  <c r="AJ160" i="11"/>
  <c r="AL160" i="11"/>
  <c r="AM160" i="11"/>
  <c r="AO160" i="11"/>
  <c r="AP160" i="11"/>
  <c r="AR160" i="11"/>
  <c r="AS160" i="11"/>
  <c r="AU160" i="11"/>
  <c r="AV160" i="11"/>
  <c r="AX160" i="11"/>
  <c r="AY160" i="11"/>
  <c r="AZ160" i="11"/>
  <c r="BA160" i="11"/>
  <c r="BB160" i="11"/>
  <c r="BC160" i="11" s="1"/>
  <c r="BD160" i="11"/>
  <c r="BE160" i="11"/>
  <c r="BG160" i="11"/>
  <c r="BH160" i="11"/>
  <c r="BJ160" i="11"/>
  <c r="BK160" i="11"/>
  <c r="BL160" i="11" s="1"/>
  <c r="BM160" i="11"/>
  <c r="BN160" i="11"/>
  <c r="BO160" i="11" s="1"/>
  <c r="E160" i="11"/>
  <c r="F149" i="11"/>
  <c r="H149" i="11"/>
  <c r="I149" i="11"/>
  <c r="K149" i="11"/>
  <c r="L149" i="11"/>
  <c r="M149" i="11" s="1"/>
  <c r="N149" i="11"/>
  <c r="O149" i="11"/>
  <c r="P149" i="11" s="1"/>
  <c r="Q149" i="11"/>
  <c r="R149" i="11"/>
  <c r="T149" i="11"/>
  <c r="U149" i="11"/>
  <c r="W149" i="11"/>
  <c r="X149" i="11"/>
  <c r="Y149" i="11" s="1"/>
  <c r="Z149" i="11"/>
  <c r="AA149" i="11"/>
  <c r="AB149" i="11" s="1"/>
  <c r="AC149" i="11"/>
  <c r="AD149" i="11"/>
  <c r="AF149" i="11"/>
  <c r="AG149" i="11"/>
  <c r="AH149" i="11"/>
  <c r="AI149" i="11"/>
  <c r="AJ149" i="11"/>
  <c r="AL149" i="11"/>
  <c r="AM149" i="11"/>
  <c r="AO149" i="11"/>
  <c r="AP149" i="11"/>
  <c r="AR149" i="11"/>
  <c r="AS149" i="11"/>
  <c r="AU149" i="11"/>
  <c r="AV149" i="11"/>
  <c r="AX149" i="11"/>
  <c r="AY149" i="11"/>
  <c r="AZ149" i="11"/>
  <c r="BA149" i="11"/>
  <c r="BB149" i="11"/>
  <c r="BD149" i="11"/>
  <c r="BE149" i="11"/>
  <c r="BG149" i="11"/>
  <c r="BH149" i="11"/>
  <c r="BI149" i="11" s="1"/>
  <c r="BJ149" i="11"/>
  <c r="BK149" i="11"/>
  <c r="BM149" i="11"/>
  <c r="BN149" i="11"/>
  <c r="E149" i="11"/>
  <c r="F137" i="11"/>
  <c r="H137" i="11"/>
  <c r="I137" i="11"/>
  <c r="J137" i="11" s="1"/>
  <c r="K137" i="11"/>
  <c r="L137" i="11"/>
  <c r="N137" i="11"/>
  <c r="O137" i="11"/>
  <c r="Q137" i="11"/>
  <c r="R137" i="11"/>
  <c r="S137" i="11" s="1"/>
  <c r="T137" i="11"/>
  <c r="U137" i="11"/>
  <c r="V137" i="11" s="1"/>
  <c r="W137" i="11"/>
  <c r="X137" i="11"/>
  <c r="Z137" i="11"/>
  <c r="AA137" i="11"/>
  <c r="AC137" i="11"/>
  <c r="AD137" i="11"/>
  <c r="AE137" i="11" s="1"/>
  <c r="AF137" i="11"/>
  <c r="AG137" i="11"/>
  <c r="AH137" i="11"/>
  <c r="AI137" i="11"/>
  <c r="AJ137" i="11"/>
  <c r="AL137" i="11"/>
  <c r="AM137" i="11"/>
  <c r="AO137" i="11"/>
  <c r="AP137" i="11"/>
  <c r="AR137" i="11"/>
  <c r="AS137" i="11"/>
  <c r="AU137" i="11"/>
  <c r="AV137" i="11"/>
  <c r="AX137" i="11"/>
  <c r="AY137" i="11"/>
  <c r="BA137" i="11"/>
  <c r="BB137" i="11"/>
  <c r="BC137" i="11" s="1"/>
  <c r="BD137" i="11"/>
  <c r="BE137" i="11"/>
  <c r="BG137" i="11"/>
  <c r="BH137" i="11"/>
  <c r="BJ137" i="11"/>
  <c r="BK137" i="11"/>
  <c r="BM137" i="11"/>
  <c r="BN137" i="11"/>
  <c r="BO137" i="11" s="1"/>
  <c r="E137" i="11"/>
  <c r="F123" i="11"/>
  <c r="H123" i="11"/>
  <c r="I123" i="11"/>
  <c r="K123" i="11"/>
  <c r="L123" i="11"/>
  <c r="N123" i="11"/>
  <c r="O123" i="11"/>
  <c r="Q123" i="11"/>
  <c r="R123" i="11"/>
  <c r="T123" i="11"/>
  <c r="U123" i="11"/>
  <c r="W123" i="11"/>
  <c r="X123" i="11"/>
  <c r="Z123" i="11"/>
  <c r="AA123" i="11"/>
  <c r="AC123" i="11"/>
  <c r="AD123" i="11"/>
  <c r="AF123" i="11"/>
  <c r="AG123" i="11"/>
  <c r="AH123" i="11"/>
  <c r="AI123" i="11"/>
  <c r="AJ123" i="11"/>
  <c r="AL123" i="11"/>
  <c r="AM123" i="11"/>
  <c r="AO123" i="11"/>
  <c r="AP123" i="11"/>
  <c r="AR123" i="11"/>
  <c r="AS123" i="11"/>
  <c r="AU123" i="11"/>
  <c r="AV123" i="11"/>
  <c r="AW123" i="11" s="1"/>
  <c r="AX123" i="11"/>
  <c r="AY123" i="11"/>
  <c r="AZ123" i="11"/>
  <c r="BA123" i="11"/>
  <c r="BB123" i="11"/>
  <c r="BD123" i="11"/>
  <c r="BE123" i="11"/>
  <c r="BG123" i="11"/>
  <c r="BH123" i="11"/>
  <c r="BJ123" i="11"/>
  <c r="BK123" i="11"/>
  <c r="BM123" i="11"/>
  <c r="BN123" i="11"/>
  <c r="E123" i="11"/>
  <c r="F114" i="11"/>
  <c r="H114" i="11"/>
  <c r="I114" i="11"/>
  <c r="K114" i="11"/>
  <c r="L114" i="11"/>
  <c r="N114" i="11"/>
  <c r="O114" i="11"/>
  <c r="Q114" i="11"/>
  <c r="R114" i="11"/>
  <c r="T114" i="11"/>
  <c r="U114" i="11"/>
  <c r="W114" i="11"/>
  <c r="X114" i="11"/>
  <c r="Z114" i="11"/>
  <c r="AA114" i="11"/>
  <c r="AC114" i="11"/>
  <c r="AD114" i="11"/>
  <c r="AF114" i="11"/>
  <c r="AG114" i="11"/>
  <c r="AH114" i="11"/>
  <c r="AI114" i="11"/>
  <c r="AJ114" i="11"/>
  <c r="AL114" i="11"/>
  <c r="AM114" i="11"/>
  <c r="AO114" i="11"/>
  <c r="AP114" i="11"/>
  <c r="AR114" i="11"/>
  <c r="AS114" i="11"/>
  <c r="AU114" i="11"/>
  <c r="AV114" i="11"/>
  <c r="AX114" i="11"/>
  <c r="AY114" i="11"/>
  <c r="AZ114" i="11"/>
  <c r="BA114" i="11"/>
  <c r="BB114" i="11"/>
  <c r="BD114" i="11"/>
  <c r="BE114" i="11"/>
  <c r="BG114" i="11"/>
  <c r="BH114" i="11"/>
  <c r="BJ114" i="11"/>
  <c r="BK114" i="11"/>
  <c r="BM114" i="11"/>
  <c r="BN114" i="11"/>
  <c r="E114" i="11"/>
  <c r="G184" i="11" l="1"/>
  <c r="AW114" i="11"/>
  <c r="Y137" i="11"/>
  <c r="M137" i="11"/>
  <c r="BL149" i="11"/>
  <c r="AE149" i="11"/>
  <c r="S149" i="11"/>
  <c r="G149" i="11"/>
  <c r="Y160" i="11"/>
  <c r="M160" i="11"/>
  <c r="BL172" i="11"/>
  <c r="V184" i="11"/>
  <c r="J184" i="11"/>
  <c r="BI197" i="11"/>
  <c r="AB197" i="11"/>
  <c r="P197" i="11"/>
  <c r="Y123" i="11"/>
  <c r="M123" i="11"/>
  <c r="V172" i="11"/>
  <c r="J172" i="11"/>
  <c r="AB137" i="11"/>
  <c r="P137" i="11"/>
  <c r="BO149" i="11"/>
  <c r="BC149" i="11"/>
  <c r="V149" i="11"/>
  <c r="J149" i="11"/>
  <c r="BI160" i="11"/>
  <c r="AB160" i="11"/>
  <c r="P160" i="11"/>
  <c r="BO172" i="11"/>
  <c r="BC172" i="11"/>
  <c r="AW184" i="11"/>
  <c r="Y184" i="11"/>
  <c r="M184" i="11"/>
  <c r="BL197" i="11"/>
  <c r="AE197" i="11"/>
  <c r="S197" i="11"/>
  <c r="G197" i="11"/>
  <c r="G137" i="11"/>
  <c r="BI114" i="11"/>
  <c r="AB114" i="11"/>
  <c r="P114" i="11"/>
  <c r="AW160" i="11"/>
  <c r="G172" i="11"/>
  <c r="M114" i="11"/>
  <c r="BO123" i="11"/>
  <c r="BC123" i="11"/>
  <c r="V123" i="11"/>
  <c r="J123" i="11"/>
  <c r="BL137" i="11"/>
  <c r="AZ137" i="11"/>
  <c r="AW149" i="11"/>
  <c r="AE172" i="11"/>
  <c r="S172" i="11"/>
  <c r="AW197" i="11"/>
  <c r="BO114" i="11"/>
  <c r="BC114" i="11"/>
  <c r="V114" i="11"/>
  <c r="J114" i="11"/>
  <c r="BL123" i="11"/>
  <c r="AE123" i="11"/>
  <c r="S123" i="11"/>
  <c r="G123" i="11"/>
  <c r="BI137" i="11"/>
  <c r="AW137" i="11"/>
  <c r="AB172" i="11"/>
  <c r="P172" i="11"/>
  <c r="G160" i="11"/>
  <c r="BL114" i="11"/>
  <c r="AE114" i="11"/>
  <c r="S114" i="11"/>
  <c r="G114" i="11"/>
  <c r="BI123" i="11"/>
  <c r="AB123" i="11"/>
  <c r="P123" i="11"/>
  <c r="AW172" i="11"/>
  <c r="Y172" i="11"/>
  <c r="M172" i="11"/>
  <c r="BO184" i="11"/>
  <c r="BC184" i="11"/>
  <c r="BI184" i="11"/>
  <c r="D11" i="11"/>
  <c r="D395" i="11"/>
  <c r="D386" i="11"/>
  <c r="D345" i="11"/>
  <c r="D364" i="11"/>
  <c r="D373" i="11"/>
  <c r="D356" i="11"/>
  <c r="D331" i="11"/>
  <c r="D321" i="11"/>
  <c r="D313" i="11"/>
  <c r="D294" i="11"/>
  <c r="D304" i="11"/>
  <c r="D284" i="11"/>
  <c r="D267" i="11"/>
  <c r="D274" i="11"/>
  <c r="D228" i="11"/>
  <c r="D253" i="11"/>
  <c r="D240" i="11"/>
  <c r="D198" i="11"/>
  <c r="D221" i="11"/>
  <c r="D201" i="11"/>
  <c r="D213" i="11"/>
  <c r="F102" i="11"/>
  <c r="H102" i="11"/>
  <c r="I102" i="11"/>
  <c r="K102" i="11"/>
  <c r="L102" i="11"/>
  <c r="M102" i="11" s="1"/>
  <c r="N102" i="11"/>
  <c r="O102" i="11"/>
  <c r="P102" i="11" s="1"/>
  <c r="Q102" i="11"/>
  <c r="R102" i="11"/>
  <c r="T102" i="11"/>
  <c r="U102" i="11"/>
  <c r="W102" i="11"/>
  <c r="X102" i="11"/>
  <c r="Z102" i="11"/>
  <c r="AA102" i="11"/>
  <c r="AB102" i="11" s="1"/>
  <c r="AC102" i="11"/>
  <c r="AD102" i="11"/>
  <c r="AF102" i="11"/>
  <c r="AG102" i="11"/>
  <c r="AH102" i="11"/>
  <c r="AI102" i="11"/>
  <c r="AJ102" i="11"/>
  <c r="AL102" i="11"/>
  <c r="AM102" i="11"/>
  <c r="AO102" i="11"/>
  <c r="AP102" i="11"/>
  <c r="AR102" i="11"/>
  <c r="AS102" i="11"/>
  <c r="AU102" i="11"/>
  <c r="AV102" i="11"/>
  <c r="AX102" i="11"/>
  <c r="AY102" i="11"/>
  <c r="AZ102" i="11"/>
  <c r="BD102" i="11"/>
  <c r="BE102" i="11"/>
  <c r="BG102" i="11"/>
  <c r="BH102" i="11"/>
  <c r="BI102" i="11" s="1"/>
  <c r="BJ102" i="11"/>
  <c r="BK102" i="11"/>
  <c r="BL102" i="11" s="1"/>
  <c r="BM102" i="11"/>
  <c r="BN102" i="11"/>
  <c r="E102" i="11"/>
  <c r="F97" i="11"/>
  <c r="H97" i="11"/>
  <c r="I97" i="11"/>
  <c r="J97" i="11" s="1"/>
  <c r="K97" i="11"/>
  <c r="L97" i="11"/>
  <c r="M97" i="11" s="1"/>
  <c r="N97" i="11"/>
  <c r="O97" i="11"/>
  <c r="Q97" i="11"/>
  <c r="R97" i="11"/>
  <c r="T97" i="11"/>
  <c r="U97" i="11"/>
  <c r="V97" i="11" s="1"/>
  <c r="W97" i="11"/>
  <c r="X97" i="11"/>
  <c r="Y97" i="11" s="1"/>
  <c r="Z97" i="11"/>
  <c r="AA97" i="11"/>
  <c r="AC97" i="11"/>
  <c r="AD97" i="11"/>
  <c r="AF97" i="11"/>
  <c r="AG97" i="11"/>
  <c r="AH97" i="11"/>
  <c r="AI97" i="11"/>
  <c r="AJ97" i="11"/>
  <c r="AL97" i="11"/>
  <c r="AM97" i="11"/>
  <c r="AO97" i="11"/>
  <c r="AP97" i="11"/>
  <c r="AR97" i="11"/>
  <c r="AS97" i="11"/>
  <c r="AU97" i="11"/>
  <c r="AV97" i="11"/>
  <c r="AX97" i="11"/>
  <c r="AY97" i="11"/>
  <c r="AZ97" i="11"/>
  <c r="BA97" i="11"/>
  <c r="BB97" i="11"/>
  <c r="BC97" i="11" s="1"/>
  <c r="BD97" i="11"/>
  <c r="BE97" i="11"/>
  <c r="BG97" i="11"/>
  <c r="BH97" i="11"/>
  <c r="BJ97" i="11"/>
  <c r="BK97" i="11"/>
  <c r="BM97" i="11"/>
  <c r="BN97" i="11"/>
  <c r="BO97" i="11" s="1"/>
  <c r="E97" i="11"/>
  <c r="F81" i="11"/>
  <c r="H81" i="11"/>
  <c r="I81" i="11"/>
  <c r="K81" i="11"/>
  <c r="L81" i="11"/>
  <c r="N81" i="11"/>
  <c r="O81" i="11"/>
  <c r="P81" i="11" s="1"/>
  <c r="Q81" i="11"/>
  <c r="R81" i="11"/>
  <c r="S81" i="11" s="1"/>
  <c r="T81" i="11"/>
  <c r="U81" i="11"/>
  <c r="W81" i="11"/>
  <c r="X81" i="11"/>
  <c r="Z81" i="11"/>
  <c r="AA81" i="11"/>
  <c r="AC81" i="11"/>
  <c r="AD81" i="11"/>
  <c r="AE81" i="11" s="1"/>
  <c r="AF81" i="11"/>
  <c r="AG81" i="11"/>
  <c r="AI81" i="11"/>
  <c r="AJ81" i="11"/>
  <c r="AL81" i="11"/>
  <c r="AM81" i="11"/>
  <c r="AO81" i="11"/>
  <c r="AP81" i="11"/>
  <c r="AR81" i="11"/>
  <c r="AS81" i="11"/>
  <c r="AU81" i="11"/>
  <c r="AV81" i="11"/>
  <c r="AX81" i="11"/>
  <c r="AY81" i="11"/>
  <c r="AZ81" i="11" s="1"/>
  <c r="BA81" i="11"/>
  <c r="BB81" i="11"/>
  <c r="BC81" i="11" s="1"/>
  <c r="BD81" i="11"/>
  <c r="BE81" i="11"/>
  <c r="BG81" i="11"/>
  <c r="BH81" i="11"/>
  <c r="BJ81" i="11"/>
  <c r="BK81" i="11"/>
  <c r="BL81" i="11" s="1"/>
  <c r="BM81" i="11"/>
  <c r="BN81" i="11"/>
  <c r="BO81" i="11" s="1"/>
  <c r="E81" i="11"/>
  <c r="F75" i="11"/>
  <c r="H75" i="11"/>
  <c r="I75" i="11"/>
  <c r="K75" i="11"/>
  <c r="L75" i="11"/>
  <c r="M75" i="11" s="1"/>
  <c r="N75" i="11"/>
  <c r="O75" i="11"/>
  <c r="P75" i="11" s="1"/>
  <c r="Q75" i="11"/>
  <c r="R75" i="11"/>
  <c r="T75" i="11"/>
  <c r="U75" i="11"/>
  <c r="W75" i="11"/>
  <c r="X75" i="11"/>
  <c r="Y75" i="11" s="1"/>
  <c r="Z75" i="11"/>
  <c r="AA75" i="11"/>
  <c r="AB75" i="11" s="1"/>
  <c r="AC75" i="11"/>
  <c r="AD75" i="11"/>
  <c r="AF75" i="11"/>
  <c r="AG75" i="11"/>
  <c r="AH75" i="11"/>
  <c r="AI75" i="11"/>
  <c r="AJ75" i="11"/>
  <c r="AL75" i="11"/>
  <c r="AM75" i="11"/>
  <c r="AO75" i="11"/>
  <c r="AP75" i="11"/>
  <c r="AR75" i="11"/>
  <c r="AS75" i="11"/>
  <c r="AU75" i="11"/>
  <c r="AV75" i="11"/>
  <c r="AX75" i="11"/>
  <c r="AY75" i="11"/>
  <c r="AZ75" i="11"/>
  <c r="BA75" i="11"/>
  <c r="BB75" i="11"/>
  <c r="BD75" i="11"/>
  <c r="BE75" i="11"/>
  <c r="BG75" i="11"/>
  <c r="BH75" i="11"/>
  <c r="BI75" i="11" s="1"/>
  <c r="BJ75" i="11"/>
  <c r="BK75" i="11"/>
  <c r="BM75" i="11"/>
  <c r="BN75" i="11"/>
  <c r="E75" i="11"/>
  <c r="F58" i="11"/>
  <c r="H58" i="11"/>
  <c r="I58" i="11"/>
  <c r="J58" i="11" s="1"/>
  <c r="K58" i="11"/>
  <c r="L58" i="11"/>
  <c r="N58" i="11"/>
  <c r="O58" i="11"/>
  <c r="Q58" i="11"/>
  <c r="R58" i="11"/>
  <c r="S58" i="11" s="1"/>
  <c r="T58" i="11"/>
  <c r="U58" i="11"/>
  <c r="V58" i="11" s="1"/>
  <c r="W58" i="11"/>
  <c r="X58" i="11"/>
  <c r="Z58" i="11"/>
  <c r="AA58" i="11"/>
  <c r="AC58" i="11"/>
  <c r="AD58" i="11"/>
  <c r="AE58" i="11" s="1"/>
  <c r="AF58" i="11"/>
  <c r="AG58" i="11"/>
  <c r="AI58" i="11"/>
  <c r="AJ58" i="11"/>
  <c r="AL58" i="11"/>
  <c r="AM58" i="11"/>
  <c r="AO58" i="11"/>
  <c r="AP58" i="11"/>
  <c r="AR58" i="11"/>
  <c r="AS58" i="11"/>
  <c r="AU58" i="11"/>
  <c r="AV58" i="11"/>
  <c r="AX58" i="11"/>
  <c r="AY58" i="11"/>
  <c r="BA58" i="11"/>
  <c r="BB58" i="11"/>
  <c r="BC58" i="11" s="1"/>
  <c r="BD58" i="11"/>
  <c r="BE58" i="11"/>
  <c r="BG58" i="11"/>
  <c r="BH58" i="11"/>
  <c r="BJ58" i="11"/>
  <c r="BK58" i="11"/>
  <c r="BM58" i="11"/>
  <c r="BN58" i="11"/>
  <c r="BO58" i="11" s="1"/>
  <c r="E58" i="11"/>
  <c r="F54" i="11"/>
  <c r="H54" i="11"/>
  <c r="I54" i="11"/>
  <c r="K54" i="11"/>
  <c r="L54" i="11"/>
  <c r="N54" i="11"/>
  <c r="O54" i="11"/>
  <c r="P54" i="11" s="1"/>
  <c r="Q54" i="11"/>
  <c r="R54" i="11"/>
  <c r="S54" i="11" s="1"/>
  <c r="T54" i="11"/>
  <c r="U54" i="11"/>
  <c r="W54" i="11"/>
  <c r="X54" i="11"/>
  <c r="Z54" i="11"/>
  <c r="AA54" i="11"/>
  <c r="AB54" i="11" s="1"/>
  <c r="AC54" i="11"/>
  <c r="AD54" i="11"/>
  <c r="AE54" i="11" s="1"/>
  <c r="AF54" i="11"/>
  <c r="AG54" i="11"/>
  <c r="AI54" i="11"/>
  <c r="AJ54" i="11"/>
  <c r="AL54" i="11"/>
  <c r="AM54" i="11"/>
  <c r="AO54" i="11"/>
  <c r="AP54" i="11"/>
  <c r="AR54" i="11"/>
  <c r="AS54" i="11"/>
  <c r="AU54" i="11"/>
  <c r="AV54" i="11"/>
  <c r="AX54" i="11"/>
  <c r="AY54" i="11"/>
  <c r="AZ54" i="11" s="1"/>
  <c r="BA54" i="11"/>
  <c r="BB54" i="11"/>
  <c r="BC54" i="11" s="1"/>
  <c r="BD54" i="11"/>
  <c r="BE54" i="11"/>
  <c r="BG54" i="11"/>
  <c r="BH54" i="11"/>
  <c r="BJ54" i="11"/>
  <c r="BK54" i="11"/>
  <c r="BL54" i="11" s="1"/>
  <c r="BM54" i="11"/>
  <c r="BN54" i="11"/>
  <c r="BO54" i="11" s="1"/>
  <c r="E54" i="11"/>
  <c r="F40" i="11"/>
  <c r="H40" i="11"/>
  <c r="I40" i="11"/>
  <c r="K40" i="11"/>
  <c r="L40" i="11"/>
  <c r="M40" i="11" s="1"/>
  <c r="N40" i="11"/>
  <c r="O40" i="11"/>
  <c r="P40" i="11" s="1"/>
  <c r="Q40" i="11"/>
  <c r="R40" i="11"/>
  <c r="T40" i="11"/>
  <c r="U40" i="11"/>
  <c r="W40" i="11"/>
  <c r="X40" i="11"/>
  <c r="Y40" i="11" s="1"/>
  <c r="Z40" i="11"/>
  <c r="AA40" i="11"/>
  <c r="AB40" i="11" s="1"/>
  <c r="AC40" i="11"/>
  <c r="AD40" i="11"/>
  <c r="AF40" i="11"/>
  <c r="AG40" i="11"/>
  <c r="AH40" i="11"/>
  <c r="AI40" i="11"/>
  <c r="AJ40" i="11"/>
  <c r="AL40" i="11"/>
  <c r="AM40" i="11"/>
  <c r="AO40" i="11"/>
  <c r="AP40" i="11"/>
  <c r="AR40" i="11"/>
  <c r="AS40" i="11"/>
  <c r="AU40" i="11"/>
  <c r="AV40" i="11"/>
  <c r="AX40" i="11"/>
  <c r="AY40" i="11"/>
  <c r="AZ40" i="11"/>
  <c r="BA40" i="11"/>
  <c r="BB40" i="11"/>
  <c r="BD40" i="11"/>
  <c r="BE40" i="11"/>
  <c r="BG40" i="11"/>
  <c r="BH40" i="11"/>
  <c r="BJ40" i="11"/>
  <c r="BK40" i="11"/>
  <c r="BM40" i="11"/>
  <c r="BN40" i="11"/>
  <c r="E40" i="11"/>
  <c r="F26" i="11"/>
  <c r="H26" i="11"/>
  <c r="I26" i="11"/>
  <c r="J26" i="11" s="1"/>
  <c r="K26" i="11"/>
  <c r="L26" i="11"/>
  <c r="N26" i="11"/>
  <c r="O26" i="11"/>
  <c r="P26" i="11"/>
  <c r="Q26" i="11"/>
  <c r="R26" i="11"/>
  <c r="T26" i="11"/>
  <c r="U26" i="11"/>
  <c r="W26" i="11"/>
  <c r="X26" i="11"/>
  <c r="Y26" i="11" s="1"/>
  <c r="Z26" i="11"/>
  <c r="AA26" i="11"/>
  <c r="AC26" i="11"/>
  <c r="AD26" i="11"/>
  <c r="AF26" i="11"/>
  <c r="AG26" i="11"/>
  <c r="AH26" i="11"/>
  <c r="AI26" i="11"/>
  <c r="AJ26" i="11"/>
  <c r="AL26" i="11"/>
  <c r="AM26" i="11"/>
  <c r="AO26" i="11"/>
  <c r="AP26" i="11"/>
  <c r="AR26" i="11"/>
  <c r="AS26" i="11"/>
  <c r="AU26" i="11"/>
  <c r="AV26" i="11"/>
  <c r="AX26" i="11"/>
  <c r="AY26" i="11"/>
  <c r="AZ26" i="11"/>
  <c r="BA26" i="11"/>
  <c r="BB26" i="11"/>
  <c r="BD26" i="11"/>
  <c r="BE26" i="11"/>
  <c r="BG26" i="11"/>
  <c r="BH26" i="11"/>
  <c r="BJ26" i="11"/>
  <c r="BK26" i="11"/>
  <c r="BM26" i="11"/>
  <c r="BN26" i="11"/>
  <c r="E26" i="11"/>
  <c r="F17" i="11"/>
  <c r="H17" i="11"/>
  <c r="I17" i="11"/>
  <c r="J17" i="11" s="1"/>
  <c r="K17" i="11"/>
  <c r="L17" i="11"/>
  <c r="N17" i="11"/>
  <c r="O17" i="11"/>
  <c r="Q17" i="11"/>
  <c r="R17" i="11"/>
  <c r="T17" i="11"/>
  <c r="U17" i="11"/>
  <c r="V17" i="11" s="1"/>
  <c r="W17" i="11"/>
  <c r="X17" i="11"/>
  <c r="Z17" i="11"/>
  <c r="AA17" i="11"/>
  <c r="AC17" i="11"/>
  <c r="AD17" i="11"/>
  <c r="AF17" i="11"/>
  <c r="AG17" i="11"/>
  <c r="AI17" i="11"/>
  <c r="AJ17" i="11"/>
  <c r="AL17" i="11"/>
  <c r="AM17" i="11"/>
  <c r="AO17" i="11"/>
  <c r="AP17" i="11"/>
  <c r="AR17" i="11"/>
  <c r="AS17" i="11"/>
  <c r="AU17" i="11"/>
  <c r="AV17" i="11"/>
  <c r="AX17" i="11"/>
  <c r="AY17" i="11"/>
  <c r="AZ17" i="11"/>
  <c r="BD17" i="11"/>
  <c r="BE17" i="11"/>
  <c r="BG17" i="11"/>
  <c r="BH17" i="11"/>
  <c r="BI17" i="11" s="1"/>
  <c r="BJ17" i="11"/>
  <c r="BK17" i="11"/>
  <c r="BM17" i="11"/>
  <c r="BN17" i="11"/>
  <c r="E17" i="11"/>
  <c r="BB10" i="11" l="1"/>
  <c r="BL17" i="11"/>
  <c r="M26" i="11"/>
  <c r="BL40" i="11"/>
  <c r="AE40" i="11"/>
  <c r="V54" i="11"/>
  <c r="J54" i="11"/>
  <c r="BI58" i="11"/>
  <c r="AW58" i="11"/>
  <c r="Y58" i="11"/>
  <c r="M58" i="11"/>
  <c r="BL75" i="11"/>
  <c r="AE75" i="11"/>
  <c r="S75" i="11"/>
  <c r="AH81" i="11"/>
  <c r="V81" i="11"/>
  <c r="J81" i="11"/>
  <c r="AB97" i="11"/>
  <c r="P97" i="11"/>
  <c r="BO102" i="11"/>
  <c r="AE102" i="11"/>
  <c r="S102" i="11"/>
  <c r="G81" i="11"/>
  <c r="G26" i="11"/>
  <c r="G58" i="11"/>
  <c r="BO17" i="11"/>
  <c r="BC17" i="11"/>
  <c r="AW26" i="11"/>
  <c r="BO40" i="11"/>
  <c r="BC40" i="11"/>
  <c r="V40" i="11"/>
  <c r="J40" i="11"/>
  <c r="AW54" i="11"/>
  <c r="Y54" i="11"/>
  <c r="M54" i="11"/>
  <c r="BL58" i="11"/>
  <c r="AZ58" i="11"/>
  <c r="AB58" i="11"/>
  <c r="P58" i="11"/>
  <c r="BO75" i="11"/>
  <c r="BC75" i="11"/>
  <c r="V75" i="11"/>
  <c r="J75" i="11"/>
  <c r="BI81" i="11"/>
  <c r="AW81" i="11"/>
  <c r="Y81" i="11"/>
  <c r="M81" i="11"/>
  <c r="BL97" i="11"/>
  <c r="AE97" i="11"/>
  <c r="S97" i="11"/>
  <c r="G97" i="11"/>
  <c r="V102" i="11"/>
  <c r="J102" i="11"/>
  <c r="BL26" i="11"/>
  <c r="AE26" i="11"/>
  <c r="AW75" i="11"/>
  <c r="G40" i="11"/>
  <c r="G17" i="11"/>
  <c r="AB17" i="11"/>
  <c r="P17" i="11"/>
  <c r="S40" i="11"/>
  <c r="AE17" i="11"/>
  <c r="S17" i="11"/>
  <c r="BI26" i="11"/>
  <c r="AB26" i="11"/>
  <c r="AW40" i="11"/>
  <c r="AW97" i="11"/>
  <c r="G54" i="11"/>
  <c r="G102" i="11"/>
  <c r="G75" i="11"/>
  <c r="AW17" i="11"/>
  <c r="Y17" i="11"/>
  <c r="M17" i="11"/>
  <c r="BO26" i="11"/>
  <c r="BC26" i="11"/>
  <c r="V26" i="11"/>
  <c r="AW102" i="11"/>
  <c r="AB81" i="11"/>
  <c r="BI97" i="11"/>
  <c r="BI54" i="11"/>
  <c r="BI40" i="11"/>
  <c r="D172" i="11"/>
  <c r="D197" i="11"/>
  <c r="D184" i="11"/>
  <c r="D160" i="11"/>
  <c r="D149" i="11"/>
  <c r="D114" i="11"/>
  <c r="D137" i="11"/>
  <c r="D123" i="11"/>
  <c r="F13" i="11"/>
  <c r="H13" i="11"/>
  <c r="H10" i="11" s="1"/>
  <c r="I13" i="11"/>
  <c r="K13" i="11"/>
  <c r="K10" i="11" s="1"/>
  <c r="L13" i="11"/>
  <c r="N13" i="11"/>
  <c r="N10" i="11" s="1"/>
  <c r="O13" i="11"/>
  <c r="Q13" i="11"/>
  <c r="Q10" i="11" s="1"/>
  <c r="R13" i="11"/>
  <c r="T13" i="11"/>
  <c r="T10" i="11" s="1"/>
  <c r="U13" i="11"/>
  <c r="W13" i="11"/>
  <c r="W10" i="11" s="1"/>
  <c r="X13" i="11"/>
  <c r="Z13" i="11"/>
  <c r="Z10" i="11" s="1"/>
  <c r="AA13" i="11"/>
  <c r="AC13" i="11"/>
  <c r="AC10" i="11" s="1"/>
  <c r="AD13" i="11"/>
  <c r="AF13" i="11"/>
  <c r="AF10" i="11" s="1"/>
  <c r="AG13" i="11"/>
  <c r="AG10" i="11" s="1"/>
  <c r="AH13" i="11"/>
  <c r="AI13" i="11"/>
  <c r="AI10" i="11" s="1"/>
  <c r="AJ13" i="11"/>
  <c r="AJ10" i="11" s="1"/>
  <c r="AL13" i="11"/>
  <c r="AL10" i="11" s="1"/>
  <c r="AM13" i="11"/>
  <c r="AM10" i="11" s="1"/>
  <c r="AO13" i="11"/>
  <c r="AO10" i="11" s="1"/>
  <c r="AP13" i="11"/>
  <c r="AP10" i="11" s="1"/>
  <c r="AR13" i="11"/>
  <c r="AR10" i="11" s="1"/>
  <c r="AS13" i="11"/>
  <c r="AS10" i="11" s="1"/>
  <c r="AU13" i="11"/>
  <c r="AU10" i="11" s="1"/>
  <c r="AU408" i="11" s="1"/>
  <c r="AV13" i="11"/>
  <c r="AX13" i="11"/>
  <c r="AX10" i="11" s="1"/>
  <c r="AY13" i="11"/>
  <c r="AY10" i="11" s="1"/>
  <c r="AZ13" i="11"/>
  <c r="BA13" i="11"/>
  <c r="BA10" i="11" s="1"/>
  <c r="BB13" i="11"/>
  <c r="BD13" i="11"/>
  <c r="BD10" i="11" s="1"/>
  <c r="BE13" i="11"/>
  <c r="BE10" i="11" s="1"/>
  <c r="BG13" i="11"/>
  <c r="BG10" i="11" s="1"/>
  <c r="BH13" i="11"/>
  <c r="BJ13" i="11"/>
  <c r="BJ10" i="11" s="1"/>
  <c r="BK13" i="11"/>
  <c r="BM13" i="11"/>
  <c r="BM10" i="11" s="1"/>
  <c r="BN13" i="11"/>
  <c r="E13" i="11"/>
  <c r="I306" i="8"/>
  <c r="H306" i="8"/>
  <c r="H12" i="8"/>
  <c r="I12" i="8"/>
  <c r="H13" i="8"/>
  <c r="I13" i="8"/>
  <c r="I11" i="8"/>
  <c r="H11" i="8"/>
  <c r="J59" i="8"/>
  <c r="I310" i="8"/>
  <c r="H309" i="8"/>
  <c r="H310" i="8"/>
  <c r="C250" i="10"/>
  <c r="C251" i="10"/>
  <c r="C252" i="10"/>
  <c r="C253" i="10"/>
  <c r="C254" i="10"/>
  <c r="C255" i="10"/>
  <c r="C256" i="10"/>
  <c r="C257" i="10"/>
  <c r="C258" i="10"/>
  <c r="C259" i="10"/>
  <c r="C260" i="10"/>
  <c r="C249" i="10"/>
  <c r="C12" i="10"/>
  <c r="C13" i="10"/>
  <c r="C14" i="10"/>
  <c r="C16" i="10"/>
  <c r="C17" i="10"/>
  <c r="C18" i="10"/>
  <c r="C19" i="10"/>
  <c r="C20" i="10"/>
  <c r="C21" i="10"/>
  <c r="C22" i="10"/>
  <c r="C23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9" i="10"/>
  <c r="C40" i="10"/>
  <c r="C41" i="10"/>
  <c r="C42" i="10"/>
  <c r="C43" i="10"/>
  <c r="C44" i="10"/>
  <c r="C45" i="10"/>
  <c r="C46" i="10"/>
  <c r="C47" i="10"/>
  <c r="C48" i="10"/>
  <c r="C50" i="10"/>
  <c r="C51" i="10"/>
  <c r="C52" i="10"/>
  <c r="C53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2" i="10"/>
  <c r="C73" i="10"/>
  <c r="C74" i="10"/>
  <c r="C75" i="10"/>
  <c r="C76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5" i="10"/>
  <c r="C96" i="10"/>
  <c r="C97" i="10"/>
  <c r="C98" i="10"/>
  <c r="C100" i="10"/>
  <c r="C101" i="10"/>
  <c r="C102" i="10"/>
  <c r="C103" i="10"/>
  <c r="C104" i="10"/>
  <c r="C105" i="10"/>
  <c r="C106" i="10"/>
  <c r="C107" i="10"/>
  <c r="C108" i="10"/>
  <c r="C109" i="10"/>
  <c r="C110" i="10"/>
  <c r="C112" i="10"/>
  <c r="C113" i="10"/>
  <c r="C114" i="10"/>
  <c r="C115" i="10"/>
  <c r="C116" i="10"/>
  <c r="C117" i="10"/>
  <c r="C118" i="10"/>
  <c r="C119" i="10"/>
  <c r="C121" i="10"/>
  <c r="C122" i="10"/>
  <c r="C123" i="10"/>
  <c r="C124" i="10"/>
  <c r="C125" i="10"/>
  <c r="C126" i="10"/>
  <c r="C127" i="10"/>
  <c r="C128" i="10"/>
  <c r="C129" i="10"/>
  <c r="C130" i="10"/>
  <c r="C131" i="10"/>
  <c r="C133" i="10"/>
  <c r="C134" i="10"/>
  <c r="C135" i="10"/>
  <c r="C136" i="10"/>
  <c r="C137" i="10"/>
  <c r="C138" i="10"/>
  <c r="C139" i="10"/>
  <c r="C140" i="10"/>
  <c r="C141" i="10"/>
  <c r="C142" i="10"/>
  <c r="C144" i="10"/>
  <c r="C145" i="10"/>
  <c r="C146" i="10"/>
  <c r="C147" i="10"/>
  <c r="C148" i="10"/>
  <c r="C149" i="10"/>
  <c r="C150" i="10"/>
  <c r="C151" i="10"/>
  <c r="C152" i="10"/>
  <c r="C153" i="10"/>
  <c r="C155" i="10"/>
  <c r="C156" i="10"/>
  <c r="C157" i="10"/>
  <c r="C158" i="10"/>
  <c r="C159" i="10"/>
  <c r="C160" i="10"/>
  <c r="C161" i="10"/>
  <c r="C162" i="10"/>
  <c r="C163" i="10"/>
  <c r="C164" i="10"/>
  <c r="C165" i="10"/>
  <c r="C167" i="10"/>
  <c r="C168" i="10"/>
  <c r="C169" i="10"/>
  <c r="C170" i="10"/>
  <c r="C171" i="10"/>
  <c r="C172" i="10"/>
  <c r="C173" i="10"/>
  <c r="C174" i="10"/>
  <c r="C175" i="10"/>
  <c r="C176" i="10"/>
  <c r="C178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2" i="10"/>
  <c r="C193" i="10"/>
  <c r="C194" i="10"/>
  <c r="C196" i="10"/>
  <c r="C197" i="10"/>
  <c r="C198" i="10"/>
  <c r="C199" i="10"/>
  <c r="C200" i="10"/>
  <c r="C201" i="10"/>
  <c r="C202" i="10"/>
  <c r="C203" i="10"/>
  <c r="C204" i="10"/>
  <c r="C205" i="10"/>
  <c r="C206" i="10"/>
  <c r="C208" i="10"/>
  <c r="C209" i="10"/>
  <c r="C210" i="10"/>
  <c r="C211" i="10"/>
  <c r="C212" i="10"/>
  <c r="C213" i="10"/>
  <c r="C214" i="10"/>
  <c r="C215" i="10"/>
  <c r="C217" i="10"/>
  <c r="C218" i="10"/>
  <c r="C219" i="10"/>
  <c r="C220" i="10"/>
  <c r="C221" i="10"/>
  <c r="C222" i="10"/>
  <c r="C224" i="10"/>
  <c r="C225" i="10"/>
  <c r="C226" i="10"/>
  <c r="C227" i="10"/>
  <c r="C228" i="10"/>
  <c r="C229" i="10"/>
  <c r="C230" i="10"/>
  <c r="C231" i="10"/>
  <c r="C232" i="10"/>
  <c r="C233" i="10"/>
  <c r="C234" i="10"/>
  <c r="C235" i="10"/>
  <c r="C237" i="10"/>
  <c r="C238" i="10"/>
  <c r="C239" i="10"/>
  <c r="C240" i="10"/>
  <c r="C241" i="10"/>
  <c r="C242" i="10"/>
  <c r="C243" i="10"/>
  <c r="C244" i="10"/>
  <c r="C245" i="10"/>
  <c r="C246" i="10"/>
  <c r="C247" i="10"/>
  <c r="C248" i="10"/>
  <c r="C262" i="10"/>
  <c r="C263" i="10"/>
  <c r="C264" i="10"/>
  <c r="C265" i="10"/>
  <c r="C266" i="10"/>
  <c r="C267" i="10"/>
  <c r="C268" i="10"/>
  <c r="C270" i="10"/>
  <c r="C271" i="10"/>
  <c r="C272" i="10"/>
  <c r="C273" i="10"/>
  <c r="C274" i="10"/>
  <c r="C275" i="10"/>
  <c r="C276" i="10"/>
  <c r="C277" i="10"/>
  <c r="C279" i="10"/>
  <c r="C280" i="10"/>
  <c r="C281" i="10"/>
  <c r="C282" i="10"/>
  <c r="C283" i="10"/>
  <c r="C284" i="10"/>
  <c r="C285" i="10"/>
  <c r="C286" i="10"/>
  <c r="C287" i="10"/>
  <c r="C288" i="10"/>
  <c r="C290" i="10"/>
  <c r="C291" i="10"/>
  <c r="C292" i="10"/>
  <c r="C293" i="10"/>
  <c r="C294" i="10"/>
  <c r="C295" i="10"/>
  <c r="C296" i="10"/>
  <c r="C297" i="10"/>
  <c r="C298" i="10"/>
  <c r="C300" i="10"/>
  <c r="C301" i="10"/>
  <c r="C302" i="10"/>
  <c r="C303" i="10"/>
  <c r="C304" i="10"/>
  <c r="C305" i="10"/>
  <c r="C307" i="10"/>
  <c r="C308" i="10"/>
  <c r="C309" i="10"/>
  <c r="C310" i="10"/>
  <c r="C311" i="10"/>
  <c r="C312" i="10"/>
  <c r="C313" i="10"/>
  <c r="C314" i="10"/>
  <c r="C316" i="10"/>
  <c r="C317" i="10"/>
  <c r="C318" i="10"/>
  <c r="C319" i="10"/>
  <c r="C320" i="10"/>
  <c r="C321" i="10"/>
  <c r="C322" i="10"/>
  <c r="C323" i="10"/>
  <c r="C325" i="10"/>
  <c r="C326" i="10"/>
  <c r="C327" i="10"/>
  <c r="C328" i="10"/>
  <c r="C329" i="10"/>
  <c r="C330" i="10"/>
  <c r="C331" i="10"/>
  <c r="C332" i="10"/>
  <c r="C333" i="10"/>
  <c r="C334" i="10"/>
  <c r="C335" i="10"/>
  <c r="C336" i="10"/>
  <c r="C337" i="10"/>
  <c r="C339" i="10"/>
  <c r="C340" i="10"/>
  <c r="C341" i="10"/>
  <c r="C342" i="10"/>
  <c r="C343" i="10"/>
  <c r="C344" i="10"/>
  <c r="C345" i="10"/>
  <c r="C346" i="10"/>
  <c r="C348" i="10"/>
  <c r="C349" i="10"/>
  <c r="C350" i="10"/>
  <c r="C351" i="10"/>
  <c r="C352" i="10"/>
  <c r="C353" i="10"/>
  <c r="C354" i="10"/>
  <c r="C355" i="10"/>
  <c r="C357" i="10"/>
  <c r="C358" i="10"/>
  <c r="C359" i="10"/>
  <c r="C360" i="10"/>
  <c r="C361" i="10"/>
  <c r="C362" i="10"/>
  <c r="C364" i="10"/>
  <c r="C365" i="10"/>
  <c r="C366" i="10"/>
  <c r="C367" i="10"/>
  <c r="C368" i="10"/>
  <c r="C369" i="10"/>
  <c r="C370" i="10"/>
  <c r="C371" i="10"/>
  <c r="C372" i="10"/>
  <c r="C373" i="10"/>
  <c r="C374" i="10"/>
  <c r="B377" i="10"/>
  <c r="C377" i="10"/>
  <c r="B378" i="10"/>
  <c r="C378" i="10"/>
  <c r="B379" i="10"/>
  <c r="C379" i="10"/>
  <c r="B380" i="10"/>
  <c r="C380" i="10"/>
  <c r="B381" i="10"/>
  <c r="C381" i="10"/>
  <c r="B382" i="10"/>
  <c r="C382" i="10"/>
  <c r="B383" i="10"/>
  <c r="C383" i="10"/>
  <c r="C376" i="10"/>
  <c r="C386" i="10"/>
  <c r="C387" i="10"/>
  <c r="C388" i="10"/>
  <c r="C389" i="10"/>
  <c r="C390" i="10"/>
  <c r="C385" i="10"/>
  <c r="C396" i="10"/>
  <c r="C393" i="10"/>
  <c r="C394" i="10"/>
  <c r="C395" i="10"/>
  <c r="C392" i="10"/>
  <c r="B12" i="10"/>
  <c r="B13" i="10"/>
  <c r="B14" i="10"/>
  <c r="B16" i="10"/>
  <c r="B17" i="10"/>
  <c r="B18" i="10"/>
  <c r="B19" i="10"/>
  <c r="B20" i="10"/>
  <c r="B21" i="10"/>
  <c r="B22" i="10"/>
  <c r="B23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9" i="10"/>
  <c r="B40" i="10"/>
  <c r="B41" i="10"/>
  <c r="B42" i="10"/>
  <c r="B43" i="10"/>
  <c r="B44" i="10"/>
  <c r="B45" i="10"/>
  <c r="B46" i="10"/>
  <c r="B47" i="10"/>
  <c r="B48" i="10"/>
  <c r="B50" i="10"/>
  <c r="B51" i="10"/>
  <c r="B52" i="10"/>
  <c r="B53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2" i="10"/>
  <c r="B73" i="10"/>
  <c r="B74" i="10"/>
  <c r="B75" i="10"/>
  <c r="B76" i="10"/>
  <c r="B78" i="10"/>
  <c r="B79" i="10"/>
  <c r="B80" i="10"/>
  <c r="B81" i="10"/>
  <c r="B82" i="10"/>
  <c r="B83" i="10"/>
  <c r="B84" i="10"/>
  <c r="B85" i="10"/>
  <c r="B86" i="10"/>
  <c r="B87" i="10"/>
  <c r="B88" i="10"/>
  <c r="B89" i="10"/>
  <c r="B90" i="10"/>
  <c r="B91" i="10"/>
  <c r="B92" i="10"/>
  <c r="B93" i="10"/>
  <c r="B95" i="10"/>
  <c r="B96" i="10"/>
  <c r="B97" i="10"/>
  <c r="B98" i="10"/>
  <c r="B100" i="10"/>
  <c r="B101" i="10"/>
  <c r="B102" i="10"/>
  <c r="B103" i="10"/>
  <c r="B104" i="10"/>
  <c r="B105" i="10"/>
  <c r="B106" i="10"/>
  <c r="B107" i="10"/>
  <c r="B108" i="10"/>
  <c r="B109" i="10"/>
  <c r="B110" i="10"/>
  <c r="B112" i="10"/>
  <c r="B113" i="10"/>
  <c r="B114" i="10"/>
  <c r="B115" i="10"/>
  <c r="B116" i="10"/>
  <c r="B117" i="10"/>
  <c r="B118" i="10"/>
  <c r="B119" i="10"/>
  <c r="B121" i="10"/>
  <c r="B122" i="10"/>
  <c r="B123" i="10"/>
  <c r="B124" i="10"/>
  <c r="B125" i="10"/>
  <c r="B126" i="10"/>
  <c r="B127" i="10"/>
  <c r="B128" i="10"/>
  <c r="B129" i="10"/>
  <c r="B130" i="10"/>
  <c r="B131" i="10"/>
  <c r="B133" i="10"/>
  <c r="B134" i="10"/>
  <c r="B135" i="10"/>
  <c r="B136" i="10"/>
  <c r="B137" i="10"/>
  <c r="B138" i="10"/>
  <c r="B139" i="10"/>
  <c r="B140" i="10"/>
  <c r="B141" i="10"/>
  <c r="B142" i="10"/>
  <c r="B144" i="10"/>
  <c r="B145" i="10"/>
  <c r="B146" i="10"/>
  <c r="B147" i="10"/>
  <c r="B148" i="10"/>
  <c r="B149" i="10"/>
  <c r="B150" i="10"/>
  <c r="B151" i="10"/>
  <c r="B152" i="10"/>
  <c r="B153" i="10"/>
  <c r="B155" i="10"/>
  <c r="B156" i="10"/>
  <c r="B157" i="10"/>
  <c r="B158" i="10"/>
  <c r="B159" i="10"/>
  <c r="B160" i="10"/>
  <c r="B161" i="10"/>
  <c r="B162" i="10"/>
  <c r="B163" i="10"/>
  <c r="B164" i="10"/>
  <c r="B165" i="10"/>
  <c r="B167" i="10"/>
  <c r="B168" i="10"/>
  <c r="B169" i="10"/>
  <c r="B170" i="10"/>
  <c r="B171" i="10"/>
  <c r="B172" i="10"/>
  <c r="B173" i="10"/>
  <c r="B174" i="10"/>
  <c r="B175" i="10"/>
  <c r="B176" i="10"/>
  <c r="B178" i="10"/>
  <c r="B179" i="10"/>
  <c r="B180" i="10"/>
  <c r="B181" i="10"/>
  <c r="B182" i="10"/>
  <c r="B183" i="10"/>
  <c r="B184" i="10"/>
  <c r="B185" i="10"/>
  <c r="B186" i="10"/>
  <c r="B187" i="10"/>
  <c r="B188" i="10"/>
  <c r="B189" i="10"/>
  <c r="B190" i="10"/>
  <c r="B192" i="10"/>
  <c r="B193" i="10"/>
  <c r="B194" i="10"/>
  <c r="B196" i="10"/>
  <c r="B197" i="10"/>
  <c r="B198" i="10"/>
  <c r="B199" i="10"/>
  <c r="B200" i="10"/>
  <c r="B201" i="10"/>
  <c r="B202" i="10"/>
  <c r="B203" i="10"/>
  <c r="B204" i="10"/>
  <c r="B205" i="10"/>
  <c r="B206" i="10"/>
  <c r="B208" i="10"/>
  <c r="B209" i="10"/>
  <c r="B210" i="10"/>
  <c r="B211" i="10"/>
  <c r="B212" i="10"/>
  <c r="B213" i="10"/>
  <c r="B214" i="10"/>
  <c r="B215" i="10"/>
  <c r="B217" i="10"/>
  <c r="B218" i="10"/>
  <c r="B219" i="10"/>
  <c r="B220" i="10"/>
  <c r="B221" i="10"/>
  <c r="B222" i="10"/>
  <c r="B224" i="10"/>
  <c r="B225" i="10"/>
  <c r="B226" i="10"/>
  <c r="B227" i="10"/>
  <c r="B228" i="10"/>
  <c r="B229" i="10"/>
  <c r="B230" i="10"/>
  <c r="B231" i="10"/>
  <c r="B232" i="10"/>
  <c r="B233" i="10"/>
  <c r="B234" i="10"/>
  <c r="B235" i="10"/>
  <c r="B237" i="10"/>
  <c r="B238" i="10"/>
  <c r="B239" i="10"/>
  <c r="B240" i="10"/>
  <c r="B241" i="10"/>
  <c r="B242" i="10"/>
  <c r="B243" i="10"/>
  <c r="B244" i="10"/>
  <c r="B245" i="10"/>
  <c r="B246" i="10"/>
  <c r="B247" i="10"/>
  <c r="B248" i="10"/>
  <c r="B250" i="10"/>
  <c r="B251" i="10"/>
  <c r="B252" i="10"/>
  <c r="B253" i="10"/>
  <c r="B254" i="10"/>
  <c r="B255" i="10"/>
  <c r="B256" i="10"/>
  <c r="B257" i="10"/>
  <c r="B258" i="10"/>
  <c r="B259" i="10"/>
  <c r="B260" i="10"/>
  <c r="B262" i="10"/>
  <c r="B263" i="10"/>
  <c r="B264" i="10"/>
  <c r="B265" i="10"/>
  <c r="B266" i="10"/>
  <c r="B267" i="10"/>
  <c r="B268" i="10"/>
  <c r="B270" i="10"/>
  <c r="B271" i="10"/>
  <c r="B272" i="10"/>
  <c r="B273" i="10"/>
  <c r="B274" i="10"/>
  <c r="B275" i="10"/>
  <c r="B276" i="10"/>
  <c r="B277" i="10"/>
  <c r="B279" i="10"/>
  <c r="B280" i="10"/>
  <c r="B281" i="10"/>
  <c r="B282" i="10"/>
  <c r="B283" i="10"/>
  <c r="B284" i="10"/>
  <c r="B285" i="10"/>
  <c r="B286" i="10"/>
  <c r="B287" i="10"/>
  <c r="B288" i="10"/>
  <c r="B290" i="10"/>
  <c r="B291" i="10"/>
  <c r="B292" i="10"/>
  <c r="B293" i="10"/>
  <c r="B294" i="10"/>
  <c r="B295" i="10"/>
  <c r="B296" i="10"/>
  <c r="B297" i="10"/>
  <c r="B298" i="10"/>
  <c r="B300" i="10"/>
  <c r="B301" i="10"/>
  <c r="B302" i="10"/>
  <c r="B303" i="10"/>
  <c r="B304" i="10"/>
  <c r="B305" i="10"/>
  <c r="B307" i="10"/>
  <c r="B308" i="10"/>
  <c r="B309" i="10"/>
  <c r="B310" i="10"/>
  <c r="B311" i="10"/>
  <c r="B312" i="10"/>
  <c r="B313" i="10"/>
  <c r="B314" i="10"/>
  <c r="B316" i="10"/>
  <c r="B317" i="10"/>
  <c r="B318" i="10"/>
  <c r="B319" i="10"/>
  <c r="B320" i="10"/>
  <c r="B321" i="10"/>
  <c r="B322" i="10"/>
  <c r="B323" i="10"/>
  <c r="B325" i="10"/>
  <c r="B326" i="10"/>
  <c r="B327" i="10"/>
  <c r="B328" i="10"/>
  <c r="B329" i="10"/>
  <c r="B330" i="10"/>
  <c r="B331" i="10"/>
  <c r="B332" i="10"/>
  <c r="B333" i="10"/>
  <c r="B334" i="10"/>
  <c r="B335" i="10"/>
  <c r="B336" i="10"/>
  <c r="B337" i="10"/>
  <c r="B339" i="10"/>
  <c r="B340" i="10"/>
  <c r="B341" i="10"/>
  <c r="B342" i="10"/>
  <c r="B343" i="10"/>
  <c r="B344" i="10"/>
  <c r="B345" i="10"/>
  <c r="B346" i="10"/>
  <c r="B348" i="10"/>
  <c r="B349" i="10"/>
  <c r="B350" i="10"/>
  <c r="B351" i="10"/>
  <c r="B352" i="10"/>
  <c r="B353" i="10"/>
  <c r="B354" i="10"/>
  <c r="B355" i="10"/>
  <c r="B357" i="10"/>
  <c r="B358" i="10"/>
  <c r="B359" i="10"/>
  <c r="B360" i="10"/>
  <c r="B361" i="10"/>
  <c r="B362" i="10"/>
  <c r="B364" i="10"/>
  <c r="B365" i="10"/>
  <c r="B366" i="10"/>
  <c r="B367" i="10"/>
  <c r="B368" i="10"/>
  <c r="B369" i="10"/>
  <c r="B370" i="10"/>
  <c r="B371" i="10"/>
  <c r="B372" i="10"/>
  <c r="B373" i="10"/>
  <c r="B374" i="10"/>
  <c r="B376" i="10"/>
  <c r="B385" i="10"/>
  <c r="B386" i="10"/>
  <c r="B387" i="10"/>
  <c r="B388" i="10"/>
  <c r="B389" i="10"/>
  <c r="B390" i="10"/>
  <c r="B392" i="10"/>
  <c r="B393" i="10"/>
  <c r="B394" i="10"/>
  <c r="B395" i="10"/>
  <c r="B391" i="10" s="1"/>
  <c r="B396" i="10"/>
  <c r="AF143" i="10"/>
  <c r="AG143" i="10"/>
  <c r="AH143" i="10"/>
  <c r="DG391" i="10"/>
  <c r="DF391" i="10"/>
  <c r="DH384" i="10"/>
  <c r="DG384" i="10"/>
  <c r="DF384" i="10"/>
  <c r="DH375" i="10"/>
  <c r="DG375" i="10"/>
  <c r="DF375" i="10"/>
  <c r="DH363" i="10"/>
  <c r="DG363" i="10"/>
  <c r="DF363" i="10"/>
  <c r="DH356" i="10"/>
  <c r="DG356" i="10"/>
  <c r="DF356" i="10"/>
  <c r="DH347" i="10"/>
  <c r="DG347" i="10"/>
  <c r="DF347" i="10"/>
  <c r="DH338" i="10"/>
  <c r="DG338" i="10"/>
  <c r="DF338" i="10"/>
  <c r="DH324" i="10"/>
  <c r="DG324" i="10"/>
  <c r="DF324" i="10"/>
  <c r="DH315" i="10"/>
  <c r="DG315" i="10"/>
  <c r="DF315" i="10"/>
  <c r="DH306" i="10"/>
  <c r="DG306" i="10"/>
  <c r="DF306" i="10"/>
  <c r="DH299" i="10"/>
  <c r="DG299" i="10"/>
  <c r="DF299" i="10"/>
  <c r="DH289" i="10"/>
  <c r="DG289" i="10"/>
  <c r="DF289" i="10"/>
  <c r="DH278" i="10"/>
  <c r="DG278" i="10"/>
  <c r="DF278" i="10"/>
  <c r="DH269" i="10"/>
  <c r="DG269" i="10"/>
  <c r="DF269" i="10"/>
  <c r="DH261" i="10"/>
  <c r="DG261" i="10"/>
  <c r="DF261" i="10"/>
  <c r="DH249" i="10"/>
  <c r="DG249" i="10"/>
  <c r="DF249" i="10"/>
  <c r="DH236" i="10"/>
  <c r="DG236" i="10"/>
  <c r="DF236" i="10"/>
  <c r="DH223" i="10"/>
  <c r="DG223" i="10"/>
  <c r="DF223" i="10"/>
  <c r="DH216" i="10"/>
  <c r="DG216" i="10"/>
  <c r="DF216" i="10"/>
  <c r="DH207" i="10"/>
  <c r="DG207" i="10"/>
  <c r="DF207" i="10"/>
  <c r="DH195" i="10"/>
  <c r="DG195" i="10"/>
  <c r="DF195" i="10"/>
  <c r="DH191" i="10"/>
  <c r="DG191" i="10"/>
  <c r="DF191" i="10"/>
  <c r="DH177" i="10"/>
  <c r="DG177" i="10"/>
  <c r="DF177" i="10"/>
  <c r="DH166" i="10"/>
  <c r="DG166" i="10"/>
  <c r="DF166" i="10"/>
  <c r="DH154" i="10"/>
  <c r="DG154" i="10"/>
  <c r="DF154" i="10"/>
  <c r="DH143" i="10"/>
  <c r="DG143" i="10"/>
  <c r="DF143" i="10"/>
  <c r="DH132" i="10"/>
  <c r="DG132" i="10"/>
  <c r="DF132" i="10"/>
  <c r="DH120" i="10"/>
  <c r="DG120" i="10"/>
  <c r="DF120" i="10"/>
  <c r="DH111" i="10"/>
  <c r="DG111" i="10"/>
  <c r="DF111" i="10"/>
  <c r="DH99" i="10"/>
  <c r="DG99" i="10"/>
  <c r="DF99" i="10"/>
  <c r="DH94" i="10"/>
  <c r="DG94" i="10"/>
  <c r="DF94" i="10"/>
  <c r="DH77" i="10"/>
  <c r="DG77" i="10"/>
  <c r="DF77" i="10"/>
  <c r="DH71" i="10"/>
  <c r="DG71" i="10"/>
  <c r="DF71" i="10"/>
  <c r="DH54" i="10"/>
  <c r="DG54" i="10"/>
  <c r="DF54" i="10"/>
  <c r="DH49" i="10"/>
  <c r="DG49" i="10"/>
  <c r="DF49" i="10"/>
  <c r="DG38" i="10"/>
  <c r="DF38" i="10"/>
  <c r="DH24" i="10"/>
  <c r="DG24" i="10"/>
  <c r="DF24" i="10"/>
  <c r="DH15" i="10"/>
  <c r="DG15" i="10"/>
  <c r="DF15" i="10"/>
  <c r="DH11" i="10"/>
  <c r="DG11" i="10"/>
  <c r="DF11" i="10"/>
  <c r="DG10" i="10"/>
  <c r="DF10" i="10"/>
  <c r="DG9" i="10"/>
  <c r="DF9" i="10"/>
  <c r="BA11" i="10"/>
  <c r="BB11" i="10"/>
  <c r="DD391" i="10"/>
  <c r="DC391" i="10"/>
  <c r="DE384" i="10"/>
  <c r="DD384" i="10"/>
  <c r="DC384" i="10"/>
  <c r="DE375" i="10"/>
  <c r="DD375" i="10"/>
  <c r="DC375" i="10"/>
  <c r="DE363" i="10"/>
  <c r="DD363" i="10"/>
  <c r="DC363" i="10"/>
  <c r="DE356" i="10"/>
  <c r="DD356" i="10"/>
  <c r="DC356" i="10"/>
  <c r="DE347" i="10"/>
  <c r="DD347" i="10"/>
  <c r="DC347" i="10"/>
  <c r="DE338" i="10"/>
  <c r="DD338" i="10"/>
  <c r="DC338" i="10"/>
  <c r="DE324" i="10"/>
  <c r="DD324" i="10"/>
  <c r="DC324" i="10"/>
  <c r="DE315" i="10"/>
  <c r="DD315" i="10"/>
  <c r="DC315" i="10"/>
  <c r="DE306" i="10"/>
  <c r="DD306" i="10"/>
  <c r="DC306" i="10"/>
  <c r="DE299" i="10"/>
  <c r="DD299" i="10"/>
  <c r="DC299" i="10"/>
  <c r="DE289" i="10"/>
  <c r="DD289" i="10"/>
  <c r="DC289" i="10"/>
  <c r="DE278" i="10"/>
  <c r="DD278" i="10"/>
  <c r="DC278" i="10"/>
  <c r="DE269" i="10"/>
  <c r="DD269" i="10"/>
  <c r="DC269" i="10"/>
  <c r="DE261" i="10"/>
  <c r="DD261" i="10"/>
  <c r="DC261" i="10"/>
  <c r="DE249" i="10"/>
  <c r="DD249" i="10"/>
  <c r="DC249" i="10"/>
  <c r="DE236" i="10"/>
  <c r="DD236" i="10"/>
  <c r="DC236" i="10"/>
  <c r="DE223" i="10"/>
  <c r="DD223" i="10"/>
  <c r="DC223" i="10"/>
  <c r="DE216" i="10"/>
  <c r="DD216" i="10"/>
  <c r="DC216" i="10"/>
  <c r="DE207" i="10"/>
  <c r="DD207" i="10"/>
  <c r="DC207" i="10"/>
  <c r="DE195" i="10"/>
  <c r="DD195" i="10"/>
  <c r="DC195" i="10"/>
  <c r="DE191" i="10"/>
  <c r="DD191" i="10"/>
  <c r="DC191" i="10"/>
  <c r="DE177" i="10"/>
  <c r="DD177" i="10"/>
  <c r="DC177" i="10"/>
  <c r="DE166" i="10"/>
  <c r="DD166" i="10"/>
  <c r="DC166" i="10"/>
  <c r="DE154" i="10"/>
  <c r="DD154" i="10"/>
  <c r="DC154" i="10"/>
  <c r="DE143" i="10"/>
  <c r="DD143" i="10"/>
  <c r="DC143" i="10"/>
  <c r="DE132" i="10"/>
  <c r="DD132" i="10"/>
  <c r="DC132" i="10"/>
  <c r="DE120" i="10"/>
  <c r="DD120" i="10"/>
  <c r="DC120" i="10"/>
  <c r="DE111" i="10"/>
  <c r="DD111" i="10"/>
  <c r="DC111" i="10"/>
  <c r="DE99" i="10"/>
  <c r="DD99" i="10"/>
  <c r="DC99" i="10"/>
  <c r="DE94" i="10"/>
  <c r="DD94" i="10"/>
  <c r="DC94" i="10"/>
  <c r="DE77" i="10"/>
  <c r="DD77" i="10"/>
  <c r="DC77" i="10"/>
  <c r="DE71" i="10"/>
  <c r="DD71" i="10"/>
  <c r="DC71" i="10"/>
  <c r="DE54" i="10"/>
  <c r="DD54" i="10"/>
  <c r="DC54" i="10"/>
  <c r="DE49" i="10"/>
  <c r="DD49" i="10"/>
  <c r="DC49" i="10"/>
  <c r="DD38" i="10"/>
  <c r="DC38" i="10"/>
  <c r="DE24" i="10"/>
  <c r="DD24" i="10"/>
  <c r="DC24" i="10"/>
  <c r="DE15" i="10"/>
  <c r="DD15" i="10"/>
  <c r="DC15" i="10"/>
  <c r="DE11" i="10"/>
  <c r="DD11" i="10"/>
  <c r="DC11" i="10"/>
  <c r="DD10" i="10"/>
  <c r="DC10" i="10"/>
  <c r="DD9" i="10"/>
  <c r="DC9" i="10"/>
  <c r="J392" i="10"/>
  <c r="C391" i="10" l="1"/>
  <c r="E10" i="11"/>
  <c r="BK10" i="11"/>
  <c r="BL10" i="11" s="1"/>
  <c r="BL13" i="11"/>
  <c r="AD10" i="11"/>
  <c r="AE10" i="11" s="1"/>
  <c r="AE13" i="11"/>
  <c r="F10" i="11"/>
  <c r="G13" i="11"/>
  <c r="AA10" i="11"/>
  <c r="AB10" i="11" s="1"/>
  <c r="AB13" i="11"/>
  <c r="O10" i="11"/>
  <c r="P13" i="11"/>
  <c r="AV10" i="11"/>
  <c r="AW10" i="11" s="1"/>
  <c r="AW13" i="11"/>
  <c r="R10" i="11"/>
  <c r="S10" i="11" s="1"/>
  <c r="S13" i="11"/>
  <c r="L10" i="11"/>
  <c r="M10" i="11" s="1"/>
  <c r="M13" i="11"/>
  <c r="BC13" i="11"/>
  <c r="U10" i="11"/>
  <c r="V10" i="11" s="1"/>
  <c r="V13" i="11"/>
  <c r="I10" i="11"/>
  <c r="J10" i="11" s="1"/>
  <c r="J13" i="11"/>
  <c r="X10" i="11"/>
  <c r="Y10" i="11" s="1"/>
  <c r="Y13" i="11"/>
  <c r="BH10" i="11"/>
  <c r="BI10" i="11" s="1"/>
  <c r="BI13" i="11"/>
  <c r="BN10" i="11"/>
  <c r="BO13" i="11"/>
  <c r="AQ10" i="11"/>
  <c r="AN10" i="11"/>
  <c r="AT10" i="11"/>
  <c r="AH10" i="11"/>
  <c r="AK10" i="11"/>
  <c r="AZ10" i="11"/>
  <c r="BF10" i="11"/>
  <c r="P10" i="11"/>
  <c r="D81" i="11"/>
  <c r="D97" i="11"/>
  <c r="D102" i="11"/>
  <c r="D75" i="11"/>
  <c r="D58" i="11"/>
  <c r="D40" i="11"/>
  <c r="D54" i="11"/>
  <c r="D26" i="11"/>
  <c r="D17" i="11"/>
  <c r="DD8" i="10"/>
  <c r="DG8" i="10"/>
  <c r="DH10" i="10"/>
  <c r="DF8" i="10"/>
  <c r="DF397" i="10" s="1"/>
  <c r="D49" i="7" s="1"/>
  <c r="DG397" i="10"/>
  <c r="E49" i="7" s="1"/>
  <c r="DE10" i="10"/>
  <c r="DC8" i="10"/>
  <c r="DC397" i="10" s="1"/>
  <c r="D48" i="7" s="1"/>
  <c r="DD397" i="10"/>
  <c r="E48" i="7" s="1"/>
  <c r="CJ348" i="10"/>
  <c r="CJ392" i="10"/>
  <c r="CP270" i="10"/>
  <c r="CP95" i="10"/>
  <c r="AW392" i="10"/>
  <c r="AW280" i="10"/>
  <c r="AW56" i="10"/>
  <c r="AW50" i="10"/>
  <c r="AZ392" i="10"/>
  <c r="AZ280" i="10"/>
  <c r="AB364" i="10"/>
  <c r="AB339" i="10"/>
  <c r="AB316" i="10"/>
  <c r="AB307" i="10"/>
  <c r="AB250" i="10"/>
  <c r="AB224" i="10"/>
  <c r="AB208" i="10"/>
  <c r="AB192" i="10"/>
  <c r="AB144" i="10"/>
  <c r="AB55" i="10"/>
  <c r="AB52" i="10"/>
  <c r="BC10" i="11" l="1"/>
  <c r="BB408" i="11"/>
  <c r="AV408" i="11"/>
  <c r="AW408" i="11" s="1"/>
  <c r="G10" i="11"/>
  <c r="D10" i="11"/>
  <c r="BO10" i="11"/>
  <c r="D13" i="11"/>
  <c r="F48" i="7"/>
  <c r="F49" i="7"/>
  <c r="DH8" i="10"/>
  <c r="DH397" i="10"/>
  <c r="DE8" i="10"/>
  <c r="DE397" i="10"/>
  <c r="Y376" i="10"/>
  <c r="Y357" i="10"/>
  <c r="Y348" i="10"/>
  <c r="Y316" i="10"/>
  <c r="Y290" i="10"/>
  <c r="Y262" i="10"/>
  <c r="Y250" i="10"/>
  <c r="Y224" i="10"/>
  <c r="Y217" i="10"/>
  <c r="Y208" i="10"/>
  <c r="Y196" i="10"/>
  <c r="Y192" i="10"/>
  <c r="Y167" i="10"/>
  <c r="Y155" i="10"/>
  <c r="Y55" i="10"/>
  <c r="Y39" i="10"/>
  <c r="Y25" i="10"/>
  <c r="V385" i="10"/>
  <c r="V339" i="10"/>
  <c r="V316" i="10"/>
  <c r="V290" i="10"/>
  <c r="V262" i="10"/>
  <c r="V250" i="10"/>
  <c r="V192" i="10"/>
  <c r="V144" i="10"/>
  <c r="V112" i="10"/>
  <c r="V50" i="10"/>
  <c r="H43" i="8"/>
  <c r="I43" i="8"/>
  <c r="E38" i="10"/>
  <c r="F38" i="10"/>
  <c r="H38" i="10"/>
  <c r="I38" i="10"/>
  <c r="K38" i="10"/>
  <c r="L38" i="10"/>
  <c r="N38" i="10"/>
  <c r="O38" i="10"/>
  <c r="Q38" i="10"/>
  <c r="R38" i="10"/>
  <c r="T38" i="10"/>
  <c r="U38" i="10"/>
  <c r="W38" i="10"/>
  <c r="X38" i="10"/>
  <c r="Z38" i="10"/>
  <c r="AA38" i="10"/>
  <c r="AC38" i="10"/>
  <c r="AD38" i="10"/>
  <c r="AF38" i="10"/>
  <c r="AG38" i="10"/>
  <c r="AI38" i="10"/>
  <c r="AJ38" i="10"/>
  <c r="AL38" i="10"/>
  <c r="AM38" i="10"/>
  <c r="AO38" i="10"/>
  <c r="AP38" i="10"/>
  <c r="AR38" i="10"/>
  <c r="AS38" i="10"/>
  <c r="AU38" i="10"/>
  <c r="AV38" i="10"/>
  <c r="AX38" i="10"/>
  <c r="AY38" i="10"/>
  <c r="BA38" i="10"/>
  <c r="BB38" i="10"/>
  <c r="BD38" i="10"/>
  <c r="BE38" i="10"/>
  <c r="BF38" i="10"/>
  <c r="BG38" i="10"/>
  <c r="BH38" i="10"/>
  <c r="BJ38" i="10"/>
  <c r="BK38" i="10"/>
  <c r="BM38" i="10"/>
  <c r="BN38" i="10"/>
  <c r="BP38" i="10"/>
  <c r="BQ38" i="10"/>
  <c r="BS38" i="10"/>
  <c r="BT38" i="10"/>
  <c r="BV38" i="10"/>
  <c r="BW38" i="10"/>
  <c r="BY38" i="10"/>
  <c r="BZ38" i="10"/>
  <c r="CB38" i="10"/>
  <c r="CC38" i="10"/>
  <c r="CE38" i="10"/>
  <c r="CF38" i="10"/>
  <c r="CH38" i="10"/>
  <c r="CI38" i="10"/>
  <c r="CK38" i="10"/>
  <c r="CL38" i="10"/>
  <c r="CN38" i="10"/>
  <c r="CO38" i="10"/>
  <c r="CQ38" i="10"/>
  <c r="CR38" i="10"/>
  <c r="CT38" i="10"/>
  <c r="CU38" i="10"/>
  <c r="CW38" i="10"/>
  <c r="CX38" i="10"/>
  <c r="CZ38" i="10"/>
  <c r="DA38" i="10"/>
  <c r="AT385" i="10"/>
  <c r="DA391" i="10"/>
  <c r="CZ391" i="10"/>
  <c r="DB384" i="10"/>
  <c r="DA384" i="10"/>
  <c r="CZ384" i="10"/>
  <c r="DB375" i="10"/>
  <c r="DA375" i="10"/>
  <c r="CZ375" i="10"/>
  <c r="DB363" i="10"/>
  <c r="DA363" i="10"/>
  <c r="CZ363" i="10"/>
  <c r="DB356" i="10"/>
  <c r="DA356" i="10"/>
  <c r="CZ356" i="10"/>
  <c r="DB347" i="10"/>
  <c r="DA347" i="10"/>
  <c r="CZ347" i="10"/>
  <c r="DB338" i="10"/>
  <c r="DA338" i="10"/>
  <c r="CZ338" i="10"/>
  <c r="DB324" i="10"/>
  <c r="DA324" i="10"/>
  <c r="CZ324" i="10"/>
  <c r="DB315" i="10"/>
  <c r="DA315" i="10"/>
  <c r="CZ315" i="10"/>
  <c r="DB306" i="10"/>
  <c r="DA306" i="10"/>
  <c r="CZ306" i="10"/>
  <c r="DB299" i="10"/>
  <c r="DA299" i="10"/>
  <c r="CZ299" i="10"/>
  <c r="DB289" i="10"/>
  <c r="DA289" i="10"/>
  <c r="CZ289" i="10"/>
  <c r="DB278" i="10"/>
  <c r="DA278" i="10"/>
  <c r="CZ278" i="10"/>
  <c r="DB269" i="10"/>
  <c r="DA269" i="10"/>
  <c r="CZ269" i="10"/>
  <c r="DB261" i="10"/>
  <c r="DA261" i="10"/>
  <c r="CZ261" i="10"/>
  <c r="DB249" i="10"/>
  <c r="DA249" i="10"/>
  <c r="CZ249" i="10"/>
  <c r="DB236" i="10"/>
  <c r="DA236" i="10"/>
  <c r="CZ236" i="10"/>
  <c r="DB223" i="10"/>
  <c r="DA223" i="10"/>
  <c r="CZ223" i="10"/>
  <c r="DB216" i="10"/>
  <c r="DA216" i="10"/>
  <c r="CZ216" i="10"/>
  <c r="DB207" i="10"/>
  <c r="DA207" i="10"/>
  <c r="CZ207" i="10"/>
  <c r="DB195" i="10"/>
  <c r="DA195" i="10"/>
  <c r="CZ195" i="10"/>
  <c r="DB191" i="10"/>
  <c r="DA191" i="10"/>
  <c r="CZ191" i="10"/>
  <c r="DB177" i="10"/>
  <c r="DA177" i="10"/>
  <c r="CZ177" i="10"/>
  <c r="DB166" i="10"/>
  <c r="DA166" i="10"/>
  <c r="CZ166" i="10"/>
  <c r="DB154" i="10"/>
  <c r="DA154" i="10"/>
  <c r="CZ154" i="10"/>
  <c r="DB143" i="10"/>
  <c r="DA143" i="10"/>
  <c r="CZ143" i="10"/>
  <c r="DB132" i="10"/>
  <c r="DA132" i="10"/>
  <c r="CZ132" i="10"/>
  <c r="DB120" i="10"/>
  <c r="DA120" i="10"/>
  <c r="CZ120" i="10"/>
  <c r="DB111" i="10"/>
  <c r="DA111" i="10"/>
  <c r="CZ111" i="10"/>
  <c r="DB99" i="10"/>
  <c r="DA99" i="10"/>
  <c r="CZ99" i="10"/>
  <c r="DB94" i="10"/>
  <c r="DA94" i="10"/>
  <c r="CZ94" i="10"/>
  <c r="DB77" i="10"/>
  <c r="DA77" i="10"/>
  <c r="CZ77" i="10"/>
  <c r="DB71" i="10"/>
  <c r="DA71" i="10"/>
  <c r="CZ71" i="10"/>
  <c r="DB54" i="10"/>
  <c r="DA54" i="10"/>
  <c r="CZ54" i="10"/>
  <c r="DB49" i="10"/>
  <c r="DA49" i="10"/>
  <c r="CZ49" i="10"/>
  <c r="DB24" i="10"/>
  <c r="DA24" i="10"/>
  <c r="CZ24" i="10"/>
  <c r="DB15" i="10"/>
  <c r="DA15" i="10"/>
  <c r="CZ15" i="10"/>
  <c r="DB11" i="10"/>
  <c r="DA11" i="10"/>
  <c r="CZ11" i="10"/>
  <c r="DA10" i="10"/>
  <c r="CZ10" i="10"/>
  <c r="DA9" i="10"/>
  <c r="CZ9" i="10"/>
  <c r="BR385" i="10"/>
  <c r="CX391" i="10"/>
  <c r="CW391" i="10"/>
  <c r="CY384" i="10"/>
  <c r="CX384" i="10"/>
  <c r="CW384" i="10"/>
  <c r="CY375" i="10"/>
  <c r="CX375" i="10"/>
  <c r="CW375" i="10"/>
  <c r="CY363" i="10"/>
  <c r="CX363" i="10"/>
  <c r="CW363" i="10"/>
  <c r="CY356" i="10"/>
  <c r="CX356" i="10"/>
  <c r="CW356" i="10"/>
  <c r="CY347" i="10"/>
  <c r="CX347" i="10"/>
  <c r="CW347" i="10"/>
  <c r="CY338" i="10"/>
  <c r="CX338" i="10"/>
  <c r="CW338" i="10"/>
  <c r="CY324" i="10"/>
  <c r="CX324" i="10"/>
  <c r="CW324" i="10"/>
  <c r="CY315" i="10"/>
  <c r="CX315" i="10"/>
  <c r="CW315" i="10"/>
  <c r="CY306" i="10"/>
  <c r="CX306" i="10"/>
  <c r="CW306" i="10"/>
  <c r="CY299" i="10"/>
  <c r="CX299" i="10"/>
  <c r="CW299" i="10"/>
  <c r="CY289" i="10"/>
  <c r="CX289" i="10"/>
  <c r="CW289" i="10"/>
  <c r="CY278" i="10"/>
  <c r="CX278" i="10"/>
  <c r="CW278" i="10"/>
  <c r="CY269" i="10"/>
  <c r="CX269" i="10"/>
  <c r="CW269" i="10"/>
  <c r="CY261" i="10"/>
  <c r="CX261" i="10"/>
  <c r="CW261" i="10"/>
  <c r="CY249" i="10"/>
  <c r="CX249" i="10"/>
  <c r="CW249" i="10"/>
  <c r="CY236" i="10"/>
  <c r="CX236" i="10"/>
  <c r="CW236" i="10"/>
  <c r="CY223" i="10"/>
  <c r="CX223" i="10"/>
  <c r="CW223" i="10"/>
  <c r="CY216" i="10"/>
  <c r="CX216" i="10"/>
  <c r="CW216" i="10"/>
  <c r="CY207" i="10"/>
  <c r="CX207" i="10"/>
  <c r="CW207" i="10"/>
  <c r="CY195" i="10"/>
  <c r="CX195" i="10"/>
  <c r="CW195" i="10"/>
  <c r="CY191" i="10"/>
  <c r="CX191" i="10"/>
  <c r="CW191" i="10"/>
  <c r="CY177" i="10"/>
  <c r="CX177" i="10"/>
  <c r="CW177" i="10"/>
  <c r="CY166" i="10"/>
  <c r="CX166" i="10"/>
  <c r="CW166" i="10"/>
  <c r="CY154" i="10"/>
  <c r="CX154" i="10"/>
  <c r="CW154" i="10"/>
  <c r="CY143" i="10"/>
  <c r="CX143" i="10"/>
  <c r="CW143" i="10"/>
  <c r="CY132" i="10"/>
  <c r="CX132" i="10"/>
  <c r="CW132" i="10"/>
  <c r="CY120" i="10"/>
  <c r="CX120" i="10"/>
  <c r="CW120" i="10"/>
  <c r="CY111" i="10"/>
  <c r="CX111" i="10"/>
  <c r="CW111" i="10"/>
  <c r="CY99" i="10"/>
  <c r="CX99" i="10"/>
  <c r="CW99" i="10"/>
  <c r="CY94" i="10"/>
  <c r="CX94" i="10"/>
  <c r="CW94" i="10"/>
  <c r="CY77" i="10"/>
  <c r="CX77" i="10"/>
  <c r="CW77" i="10"/>
  <c r="CY71" i="10"/>
  <c r="CX71" i="10"/>
  <c r="CW71" i="10"/>
  <c r="CY54" i="10"/>
  <c r="CX54" i="10"/>
  <c r="CW54" i="10"/>
  <c r="CY49" i="10"/>
  <c r="CX49" i="10"/>
  <c r="CW49" i="10"/>
  <c r="CY24" i="10"/>
  <c r="CX24" i="10"/>
  <c r="CW24" i="10"/>
  <c r="CY15" i="10"/>
  <c r="CX15" i="10"/>
  <c r="CW15" i="10"/>
  <c r="CY11" i="10"/>
  <c r="CX11" i="10"/>
  <c r="CW11" i="10"/>
  <c r="CX10" i="10"/>
  <c r="CW10" i="10"/>
  <c r="CX9" i="10"/>
  <c r="CW9" i="10"/>
  <c r="E9" i="8"/>
  <c r="F9" i="8"/>
  <c r="C38" i="10" l="1"/>
  <c r="B38" i="10"/>
  <c r="CP38" i="10"/>
  <c r="AN38" i="10"/>
  <c r="BC38" i="10"/>
  <c r="DB10" i="10"/>
  <c r="Y38" i="10"/>
  <c r="AK38" i="10"/>
  <c r="D43" i="10"/>
  <c r="M38" i="10"/>
  <c r="J43" i="8"/>
  <c r="DA8" i="10"/>
  <c r="DA397" i="10" s="1"/>
  <c r="E47" i="7" s="1"/>
  <c r="CZ8" i="10"/>
  <c r="CZ397" i="10" s="1"/>
  <c r="D47" i="7" s="1"/>
  <c r="CX8" i="10"/>
  <c r="CX397" i="10" s="1"/>
  <c r="E46" i="7" s="1"/>
  <c r="CY10" i="10"/>
  <c r="CW8" i="10"/>
  <c r="CW397" i="10" s="1"/>
  <c r="D46" i="7" s="1"/>
  <c r="E104" i="8"/>
  <c r="E103" i="8" s="1"/>
  <c r="F104" i="8"/>
  <c r="F103" i="8" s="1"/>
  <c r="E116" i="8"/>
  <c r="E115" i="8" s="1"/>
  <c r="F116" i="8"/>
  <c r="F115" i="8" s="1"/>
  <c r="E125" i="8"/>
  <c r="E124" i="8" s="1"/>
  <c r="F125" i="8"/>
  <c r="F124" i="8" s="1"/>
  <c r="E139" i="8"/>
  <c r="E138" i="8" s="1"/>
  <c r="F139" i="8"/>
  <c r="F138" i="8" s="1"/>
  <c r="E152" i="8"/>
  <c r="E151" i="8" s="1"/>
  <c r="F152" i="8"/>
  <c r="F151" i="8" s="1"/>
  <c r="E163" i="8"/>
  <c r="E162" i="8" s="1"/>
  <c r="F163" i="8"/>
  <c r="F162" i="8" s="1"/>
  <c r="E176" i="8"/>
  <c r="E175" i="8" s="1"/>
  <c r="F176" i="8"/>
  <c r="F175" i="8" s="1"/>
  <c r="E189" i="8"/>
  <c r="E188" i="8" s="1"/>
  <c r="F189" i="8"/>
  <c r="F188" i="8" s="1"/>
  <c r="E203" i="8"/>
  <c r="E202" i="8" s="1"/>
  <c r="F203" i="8"/>
  <c r="F202" i="8" s="1"/>
  <c r="F46" i="7" l="1"/>
  <c r="F47" i="7"/>
  <c r="DB8" i="10"/>
  <c r="DB397" i="10"/>
  <c r="CY8" i="10"/>
  <c r="CY397" i="10"/>
  <c r="G202" i="8"/>
  <c r="G188" i="8"/>
  <c r="G175" i="8"/>
  <c r="G162" i="8"/>
  <c r="G151" i="8"/>
  <c r="G138" i="8"/>
  <c r="G124" i="8"/>
  <c r="G115" i="8"/>
  <c r="G103" i="8"/>
  <c r="G163" i="8"/>
  <c r="G125" i="8"/>
  <c r="G189" i="8"/>
  <c r="G139" i="8"/>
  <c r="G152" i="8"/>
  <c r="G176" i="8"/>
  <c r="G203" i="8"/>
  <c r="G104" i="8"/>
  <c r="G116" i="8"/>
  <c r="D396" i="10"/>
  <c r="AK16" i="10"/>
  <c r="AD10" i="10"/>
  <c r="AE10" i="10"/>
  <c r="AF10" i="10"/>
  <c r="AG10" i="10"/>
  <c r="AI10" i="10"/>
  <c r="AJ10" i="10"/>
  <c r="AL10" i="10"/>
  <c r="AM10" i="10"/>
  <c r="AO10" i="10"/>
  <c r="AP10" i="10"/>
  <c r="AQ10" i="10"/>
  <c r="AR10" i="10"/>
  <c r="AS10" i="10"/>
  <c r="AU10" i="10"/>
  <c r="AV10" i="10"/>
  <c r="AX10" i="10"/>
  <c r="AY10" i="10"/>
  <c r="BA10" i="10"/>
  <c r="BB10" i="10"/>
  <c r="BD10" i="10"/>
  <c r="BE10" i="10"/>
  <c r="BG10" i="10"/>
  <c r="BH10" i="10"/>
  <c r="BJ10" i="10"/>
  <c r="BK10" i="10"/>
  <c r="BM10" i="10"/>
  <c r="BN10" i="10"/>
  <c r="BO10" i="10"/>
  <c r="BP10" i="10"/>
  <c r="BQ10" i="10"/>
  <c r="BS10" i="10"/>
  <c r="BT10" i="10"/>
  <c r="BV10" i="10"/>
  <c r="BW10" i="10"/>
  <c r="BY10" i="10"/>
  <c r="BZ10" i="10"/>
  <c r="CA10" i="10"/>
  <c r="CB10" i="10"/>
  <c r="CC10" i="10"/>
  <c r="CD10" i="10"/>
  <c r="CE10" i="10"/>
  <c r="CF10" i="10"/>
  <c r="CG10" i="10"/>
  <c r="CH10" i="10"/>
  <c r="CI10" i="10"/>
  <c r="CJ10" i="10"/>
  <c r="CK10" i="10"/>
  <c r="CL10" i="10"/>
  <c r="CM10" i="10"/>
  <c r="CN10" i="10"/>
  <c r="CO10" i="10"/>
  <c r="CQ10" i="10"/>
  <c r="CR10" i="10"/>
  <c r="CT10" i="10"/>
  <c r="CU10" i="10"/>
  <c r="CV10" i="10"/>
  <c r="AC10" i="10"/>
  <c r="AI223" i="10"/>
  <c r="E10" i="10"/>
  <c r="F10" i="10"/>
  <c r="H10" i="10"/>
  <c r="I10" i="10"/>
  <c r="J10" i="10"/>
  <c r="K10" i="10"/>
  <c r="L10" i="10"/>
  <c r="M10" i="10"/>
  <c r="N10" i="10"/>
  <c r="O10" i="10"/>
  <c r="P10" i="10"/>
  <c r="Q10" i="10"/>
  <c r="R10" i="10"/>
  <c r="T10" i="10"/>
  <c r="U10" i="10"/>
  <c r="W10" i="10"/>
  <c r="X10" i="10"/>
  <c r="Z10" i="10"/>
  <c r="AA10" i="10"/>
  <c r="E9" i="10"/>
  <c r="F9" i="10"/>
  <c r="H9" i="10"/>
  <c r="I9" i="10"/>
  <c r="K9" i="10"/>
  <c r="L9" i="10"/>
  <c r="N9" i="10"/>
  <c r="O9" i="10"/>
  <c r="Q9" i="10"/>
  <c r="R9" i="10"/>
  <c r="T9" i="10"/>
  <c r="U9" i="10"/>
  <c r="W9" i="10"/>
  <c r="X9" i="10"/>
  <c r="Z9" i="10"/>
  <c r="AA9" i="10"/>
  <c r="AC9" i="10"/>
  <c r="AD9" i="10"/>
  <c r="AF9" i="10"/>
  <c r="AG9" i="10"/>
  <c r="AI9" i="10"/>
  <c r="AJ9" i="10"/>
  <c r="AL9" i="10"/>
  <c r="AM9" i="10"/>
  <c r="AO9" i="10"/>
  <c r="AP9" i="10"/>
  <c r="AR9" i="10"/>
  <c r="AS9" i="10"/>
  <c r="AU9" i="10"/>
  <c r="AV9" i="10"/>
  <c r="AX9" i="10"/>
  <c r="AY9" i="10"/>
  <c r="BA9" i="10"/>
  <c r="BB9" i="10"/>
  <c r="BD9" i="10"/>
  <c r="BE9" i="10"/>
  <c r="BG9" i="10"/>
  <c r="BH9" i="10"/>
  <c r="BJ9" i="10"/>
  <c r="BK9" i="10"/>
  <c r="BM9" i="10"/>
  <c r="BN9" i="10"/>
  <c r="BO9" i="10"/>
  <c r="BP9" i="10"/>
  <c r="BQ9" i="10"/>
  <c r="BS9" i="10"/>
  <c r="BT9" i="10"/>
  <c r="BV9" i="10"/>
  <c r="BW9" i="10"/>
  <c r="BY9" i="10"/>
  <c r="BZ9" i="10"/>
  <c r="CB9" i="10"/>
  <c r="CC9" i="10"/>
  <c r="CD9" i="10"/>
  <c r="CE9" i="10"/>
  <c r="CF9" i="10"/>
  <c r="CH9" i="10"/>
  <c r="CI9" i="10"/>
  <c r="CK9" i="10"/>
  <c r="CL9" i="10"/>
  <c r="CN9" i="10"/>
  <c r="CO9" i="10"/>
  <c r="CQ9" i="10"/>
  <c r="CR9" i="10"/>
  <c r="CT9" i="10"/>
  <c r="CU9" i="10"/>
  <c r="CV9" i="10"/>
  <c r="E384" i="10"/>
  <c r="F384" i="10"/>
  <c r="H384" i="10"/>
  <c r="I384" i="10"/>
  <c r="J384" i="10"/>
  <c r="K384" i="10"/>
  <c r="L384" i="10"/>
  <c r="N384" i="10"/>
  <c r="O384" i="10"/>
  <c r="Q384" i="10"/>
  <c r="R384" i="10"/>
  <c r="S384" i="10"/>
  <c r="T384" i="10"/>
  <c r="U384" i="10"/>
  <c r="W384" i="10"/>
  <c r="X384" i="10"/>
  <c r="Z384" i="10"/>
  <c r="AA384" i="10"/>
  <c r="AC384" i="10"/>
  <c r="AD384" i="10"/>
  <c r="AE384" i="10"/>
  <c r="AF384" i="10"/>
  <c r="AG384" i="10"/>
  <c r="AI384" i="10"/>
  <c r="AJ384" i="10"/>
  <c r="AL384" i="10"/>
  <c r="AM384" i="10"/>
  <c r="AO384" i="10"/>
  <c r="AP384" i="10"/>
  <c r="AR384" i="10"/>
  <c r="AS384" i="10"/>
  <c r="AU384" i="10"/>
  <c r="AV384" i="10"/>
  <c r="AW384" i="10"/>
  <c r="AX384" i="10"/>
  <c r="AY384" i="10"/>
  <c r="AZ384" i="10"/>
  <c r="BA384" i="10"/>
  <c r="BB384" i="10"/>
  <c r="BD384" i="10"/>
  <c r="BE384" i="10"/>
  <c r="BF384" i="10"/>
  <c r="BG384" i="10"/>
  <c r="BH384" i="10"/>
  <c r="BI384" i="10"/>
  <c r="BJ384" i="10"/>
  <c r="BK384" i="10"/>
  <c r="BL384" i="10"/>
  <c r="BM384" i="10"/>
  <c r="BN384" i="10"/>
  <c r="BO384" i="10"/>
  <c r="BP384" i="10"/>
  <c r="BQ384" i="10"/>
  <c r="BS384" i="10"/>
  <c r="BT384" i="10"/>
  <c r="BU384" i="10"/>
  <c r="BV384" i="10"/>
  <c r="BW384" i="10"/>
  <c r="BY384" i="10"/>
  <c r="BZ384" i="10"/>
  <c r="CA384" i="10"/>
  <c r="CB384" i="10"/>
  <c r="CC384" i="10"/>
  <c r="CD384" i="10"/>
  <c r="CE384" i="10"/>
  <c r="CF384" i="10"/>
  <c r="CG384" i="10"/>
  <c r="CH384" i="10"/>
  <c r="CI384" i="10"/>
  <c r="CJ384" i="10"/>
  <c r="CK384" i="10"/>
  <c r="CL384" i="10"/>
  <c r="CM384" i="10"/>
  <c r="CN384" i="10"/>
  <c r="CO384" i="10"/>
  <c r="CQ384" i="10"/>
  <c r="CR384" i="10"/>
  <c r="CT384" i="10"/>
  <c r="CU384" i="10"/>
  <c r="CV384" i="10"/>
  <c r="E375" i="10"/>
  <c r="F375" i="10"/>
  <c r="H375" i="10"/>
  <c r="I375" i="10"/>
  <c r="J375" i="10"/>
  <c r="K375" i="10"/>
  <c r="L375" i="10"/>
  <c r="M375" i="10"/>
  <c r="N375" i="10"/>
  <c r="O375" i="10"/>
  <c r="P375" i="10"/>
  <c r="Q375" i="10"/>
  <c r="R375" i="10"/>
  <c r="S375" i="10"/>
  <c r="T375" i="10"/>
  <c r="U375" i="10"/>
  <c r="W375" i="10"/>
  <c r="X375" i="10"/>
  <c r="Z375" i="10"/>
  <c r="AA375" i="10"/>
  <c r="AB375" i="10"/>
  <c r="AC375" i="10"/>
  <c r="AD375" i="10"/>
  <c r="AE375" i="10"/>
  <c r="AF375" i="10"/>
  <c r="AG375" i="10"/>
  <c r="AI375" i="10"/>
  <c r="AJ375" i="10"/>
  <c r="AL375" i="10"/>
  <c r="AM375" i="10"/>
  <c r="AO375" i="10"/>
  <c r="AP375" i="10"/>
  <c r="AQ375" i="10"/>
  <c r="AR375" i="10"/>
  <c r="AS375" i="10"/>
  <c r="AT375" i="10"/>
  <c r="AU375" i="10"/>
  <c r="AV375" i="10"/>
  <c r="AW375" i="10"/>
  <c r="AX375" i="10"/>
  <c r="AY375" i="10"/>
  <c r="AZ375" i="10"/>
  <c r="BA375" i="10"/>
  <c r="BB375" i="10"/>
  <c r="BD375" i="10"/>
  <c r="BE375" i="10"/>
  <c r="BG375" i="10"/>
  <c r="BH375" i="10"/>
  <c r="BI375" i="10"/>
  <c r="BJ375" i="10"/>
  <c r="BK375" i="10"/>
  <c r="BL375" i="10"/>
  <c r="BM375" i="10"/>
  <c r="BN375" i="10"/>
  <c r="BO375" i="10"/>
  <c r="BP375" i="10"/>
  <c r="BQ375" i="10"/>
  <c r="BR375" i="10"/>
  <c r="BS375" i="10"/>
  <c r="BT375" i="10"/>
  <c r="BU375" i="10"/>
  <c r="BV375" i="10"/>
  <c r="BW375" i="10"/>
  <c r="BY375" i="10"/>
  <c r="BZ375" i="10"/>
  <c r="CA375" i="10"/>
  <c r="CB375" i="10"/>
  <c r="CC375" i="10"/>
  <c r="CD375" i="10"/>
  <c r="CE375" i="10"/>
  <c r="CF375" i="10"/>
  <c r="CG375" i="10"/>
  <c r="CH375" i="10"/>
  <c r="CI375" i="10"/>
  <c r="CJ375" i="10"/>
  <c r="CK375" i="10"/>
  <c r="CL375" i="10"/>
  <c r="CM375" i="10"/>
  <c r="CN375" i="10"/>
  <c r="CO375" i="10"/>
  <c r="CQ375" i="10"/>
  <c r="CR375" i="10"/>
  <c r="CS375" i="10"/>
  <c r="CT375" i="10"/>
  <c r="CU375" i="10"/>
  <c r="CV375" i="10"/>
  <c r="E363" i="10"/>
  <c r="F363" i="10"/>
  <c r="G363" i="10"/>
  <c r="H363" i="10"/>
  <c r="I363" i="10"/>
  <c r="J363" i="10"/>
  <c r="K363" i="10"/>
  <c r="L363" i="10"/>
  <c r="M363" i="10"/>
  <c r="N363" i="10"/>
  <c r="O363" i="10"/>
  <c r="P363" i="10"/>
  <c r="Q363" i="10"/>
  <c r="R363" i="10"/>
  <c r="S363" i="10"/>
  <c r="T363" i="10"/>
  <c r="U363" i="10"/>
  <c r="W363" i="10"/>
  <c r="X363" i="10"/>
  <c r="Z363" i="10"/>
  <c r="AA363" i="10"/>
  <c r="AC363" i="10"/>
  <c r="AD363" i="10"/>
  <c r="AE363" i="10"/>
  <c r="AF363" i="10"/>
  <c r="AG363" i="10"/>
  <c r="AI363" i="10"/>
  <c r="AJ363" i="10"/>
  <c r="AL363" i="10"/>
  <c r="AM363" i="10"/>
  <c r="AO363" i="10"/>
  <c r="AP363" i="10"/>
  <c r="AQ363" i="10"/>
  <c r="AR363" i="10"/>
  <c r="AS363" i="10"/>
  <c r="AT363" i="10"/>
  <c r="AU363" i="10"/>
  <c r="AV363" i="10"/>
  <c r="AW363" i="10"/>
  <c r="AX363" i="10"/>
  <c r="AY363" i="10"/>
  <c r="AZ363" i="10"/>
  <c r="BA363" i="10"/>
  <c r="BB363" i="10"/>
  <c r="BD363" i="10"/>
  <c r="BE363" i="10"/>
  <c r="BF363" i="10"/>
  <c r="BG363" i="10"/>
  <c r="BH363" i="10"/>
  <c r="BI363" i="10"/>
  <c r="BJ363" i="10"/>
  <c r="BK363" i="10"/>
  <c r="BL363" i="10"/>
  <c r="BM363" i="10"/>
  <c r="BN363" i="10"/>
  <c r="BO363" i="10"/>
  <c r="BP363" i="10"/>
  <c r="BQ363" i="10"/>
  <c r="BR363" i="10"/>
  <c r="BS363" i="10"/>
  <c r="BT363" i="10"/>
  <c r="BU363" i="10"/>
  <c r="BV363" i="10"/>
  <c r="BW363" i="10"/>
  <c r="BX363" i="10"/>
  <c r="BY363" i="10"/>
  <c r="BZ363" i="10"/>
  <c r="CA363" i="10"/>
  <c r="CB363" i="10"/>
  <c r="CC363" i="10"/>
  <c r="CD363" i="10"/>
  <c r="CE363" i="10"/>
  <c r="CF363" i="10"/>
  <c r="CG363" i="10"/>
  <c r="CH363" i="10"/>
  <c r="CI363" i="10"/>
  <c r="CJ363" i="10"/>
  <c r="CK363" i="10"/>
  <c r="CL363" i="10"/>
  <c r="CM363" i="10"/>
  <c r="CN363" i="10"/>
  <c r="CO363" i="10"/>
  <c r="CQ363" i="10"/>
  <c r="CR363" i="10"/>
  <c r="CS363" i="10"/>
  <c r="CT363" i="10"/>
  <c r="CU363" i="10"/>
  <c r="CV363" i="10"/>
  <c r="E356" i="10"/>
  <c r="F356" i="10"/>
  <c r="H356" i="10"/>
  <c r="I356" i="10"/>
  <c r="J356" i="10"/>
  <c r="K356" i="10"/>
  <c r="L356" i="10"/>
  <c r="M356" i="10"/>
  <c r="N356" i="10"/>
  <c r="O356" i="10"/>
  <c r="P356" i="10"/>
  <c r="Q356" i="10"/>
  <c r="R356" i="10"/>
  <c r="S356" i="10"/>
  <c r="T356" i="10"/>
  <c r="U356" i="10"/>
  <c r="V356" i="10"/>
  <c r="W356" i="10"/>
  <c r="X356" i="10"/>
  <c r="Z356" i="10"/>
  <c r="AA356" i="10"/>
  <c r="AB356" i="10"/>
  <c r="AC356" i="10"/>
  <c r="AD356" i="10"/>
  <c r="AE356" i="10"/>
  <c r="AF356" i="10"/>
  <c r="AG356" i="10"/>
  <c r="AI356" i="10"/>
  <c r="AJ356" i="10"/>
  <c r="AL356" i="10"/>
  <c r="AM356" i="10"/>
  <c r="AO356" i="10"/>
  <c r="AP356" i="10"/>
  <c r="AQ356" i="10"/>
  <c r="AR356" i="10"/>
  <c r="AS356" i="10"/>
  <c r="AT356" i="10"/>
  <c r="AU356" i="10"/>
  <c r="AV356" i="10"/>
  <c r="AW356" i="10"/>
  <c r="AX356" i="10"/>
  <c r="AY356" i="10"/>
  <c r="AZ356" i="10"/>
  <c r="BA356" i="10"/>
  <c r="BB356" i="10"/>
  <c r="BD356" i="10"/>
  <c r="BE356" i="10"/>
  <c r="BF356" i="10"/>
  <c r="BG356" i="10"/>
  <c r="BH356" i="10"/>
  <c r="BI356" i="10"/>
  <c r="BJ356" i="10"/>
  <c r="BK356" i="10"/>
  <c r="BL356" i="10"/>
  <c r="BM356" i="10"/>
  <c r="BN356" i="10"/>
  <c r="BO356" i="10"/>
  <c r="BP356" i="10"/>
  <c r="BQ356" i="10"/>
  <c r="BR356" i="10"/>
  <c r="BS356" i="10"/>
  <c r="BT356" i="10"/>
  <c r="BU356" i="10"/>
  <c r="BV356" i="10"/>
  <c r="BW356" i="10"/>
  <c r="BX356" i="10"/>
  <c r="BY356" i="10"/>
  <c r="BZ356" i="10"/>
  <c r="CA356" i="10"/>
  <c r="CB356" i="10"/>
  <c r="CC356" i="10"/>
  <c r="CD356" i="10"/>
  <c r="CE356" i="10"/>
  <c r="CF356" i="10"/>
  <c r="CG356" i="10"/>
  <c r="CH356" i="10"/>
  <c r="CI356" i="10"/>
  <c r="CJ356" i="10"/>
  <c r="CK356" i="10"/>
  <c r="CL356" i="10"/>
  <c r="CM356" i="10"/>
  <c r="CN356" i="10"/>
  <c r="CO356" i="10"/>
  <c r="CQ356" i="10"/>
  <c r="CR356" i="10"/>
  <c r="CS356" i="10"/>
  <c r="CT356" i="10"/>
  <c r="CU356" i="10"/>
  <c r="CV356" i="10"/>
  <c r="E347" i="10"/>
  <c r="F347" i="10"/>
  <c r="G347" i="10"/>
  <c r="H347" i="10"/>
  <c r="I347" i="10"/>
  <c r="J347" i="10"/>
  <c r="K347" i="10"/>
  <c r="L347" i="10"/>
  <c r="M347" i="10"/>
  <c r="N347" i="10"/>
  <c r="O347" i="10"/>
  <c r="P347" i="10"/>
  <c r="Q347" i="10"/>
  <c r="R347" i="10"/>
  <c r="S347" i="10"/>
  <c r="T347" i="10"/>
  <c r="U347" i="10"/>
  <c r="W347" i="10"/>
  <c r="X347" i="10"/>
  <c r="Z347" i="10"/>
  <c r="AA347" i="10"/>
  <c r="AB347" i="10"/>
  <c r="AC347" i="10"/>
  <c r="AD347" i="10"/>
  <c r="AE347" i="10"/>
  <c r="AF347" i="10"/>
  <c r="AG347" i="10"/>
  <c r="AI347" i="10"/>
  <c r="AJ347" i="10"/>
  <c r="AL347" i="10"/>
  <c r="AM347" i="10"/>
  <c r="AO347" i="10"/>
  <c r="AP347" i="10"/>
  <c r="AQ347" i="10"/>
  <c r="AR347" i="10"/>
  <c r="AS347" i="10"/>
  <c r="AT347" i="10"/>
  <c r="AU347" i="10"/>
  <c r="AV347" i="10"/>
  <c r="AW347" i="10"/>
  <c r="AX347" i="10"/>
  <c r="AY347" i="10"/>
  <c r="AZ347" i="10"/>
  <c r="BA347" i="10"/>
  <c r="BB347" i="10"/>
  <c r="BD347" i="10"/>
  <c r="BE347" i="10"/>
  <c r="BF347" i="10"/>
  <c r="BG347" i="10"/>
  <c r="BH347" i="10"/>
  <c r="BI347" i="10"/>
  <c r="BJ347" i="10"/>
  <c r="BK347" i="10"/>
  <c r="BL347" i="10"/>
  <c r="BM347" i="10"/>
  <c r="BN347" i="10"/>
  <c r="BO347" i="10"/>
  <c r="BP347" i="10"/>
  <c r="BQ347" i="10"/>
  <c r="BR347" i="10"/>
  <c r="BS347" i="10"/>
  <c r="BT347" i="10"/>
  <c r="BU347" i="10"/>
  <c r="BV347" i="10"/>
  <c r="BW347" i="10"/>
  <c r="BY347" i="10"/>
  <c r="BZ347" i="10"/>
  <c r="CA347" i="10"/>
  <c r="CB347" i="10"/>
  <c r="CC347" i="10"/>
  <c r="CD347" i="10"/>
  <c r="CE347" i="10"/>
  <c r="CF347" i="10"/>
  <c r="CG347" i="10"/>
  <c r="CH347" i="10"/>
  <c r="CI347" i="10"/>
  <c r="CK347" i="10"/>
  <c r="CL347" i="10"/>
  <c r="CM347" i="10"/>
  <c r="CN347" i="10"/>
  <c r="CO347" i="10"/>
  <c r="CQ347" i="10"/>
  <c r="CR347" i="10"/>
  <c r="CS347" i="10"/>
  <c r="CT347" i="10"/>
  <c r="CU347" i="10"/>
  <c r="CV347" i="10"/>
  <c r="E338" i="10"/>
  <c r="F338" i="10"/>
  <c r="G338" i="10"/>
  <c r="H338" i="10"/>
  <c r="I338" i="10"/>
  <c r="J338" i="10"/>
  <c r="K338" i="10"/>
  <c r="L338" i="10"/>
  <c r="N338" i="10"/>
  <c r="O338" i="10"/>
  <c r="Q338" i="10"/>
  <c r="R338" i="10"/>
  <c r="S338" i="10"/>
  <c r="T338" i="10"/>
  <c r="U338" i="10"/>
  <c r="W338" i="10"/>
  <c r="X338" i="10"/>
  <c r="Y338" i="10"/>
  <c r="Z338" i="10"/>
  <c r="AA338" i="10"/>
  <c r="AC338" i="10"/>
  <c r="AD338" i="10"/>
  <c r="AE338" i="10"/>
  <c r="AF338" i="10"/>
  <c r="AG338" i="10"/>
  <c r="AI338" i="10"/>
  <c r="AJ338" i="10"/>
  <c r="AL338" i="10"/>
  <c r="AM338" i="10"/>
  <c r="AO338" i="10"/>
  <c r="AP338" i="10"/>
  <c r="AQ338" i="10"/>
  <c r="AR338" i="10"/>
  <c r="AS338" i="10"/>
  <c r="AT338" i="10"/>
  <c r="AU338" i="10"/>
  <c r="AV338" i="10"/>
  <c r="AW338" i="10"/>
  <c r="AX338" i="10"/>
  <c r="AY338" i="10"/>
  <c r="AZ338" i="10"/>
  <c r="BA338" i="10"/>
  <c r="BB338" i="10"/>
  <c r="BD338" i="10"/>
  <c r="BE338" i="10"/>
  <c r="BF338" i="10"/>
  <c r="BG338" i="10"/>
  <c r="BH338" i="10"/>
  <c r="BI338" i="10"/>
  <c r="BJ338" i="10"/>
  <c r="BK338" i="10"/>
  <c r="BL338" i="10"/>
  <c r="BM338" i="10"/>
  <c r="BN338" i="10"/>
  <c r="BO338" i="10"/>
  <c r="BP338" i="10"/>
  <c r="BQ338" i="10"/>
  <c r="BS338" i="10"/>
  <c r="BT338" i="10"/>
  <c r="BU338" i="10"/>
  <c r="BV338" i="10"/>
  <c r="BW338" i="10"/>
  <c r="BY338" i="10"/>
  <c r="BZ338" i="10"/>
  <c r="CA338" i="10"/>
  <c r="CB338" i="10"/>
  <c r="CC338" i="10"/>
  <c r="CD338" i="10"/>
  <c r="CE338" i="10"/>
  <c r="CF338" i="10"/>
  <c r="CG338" i="10"/>
  <c r="CH338" i="10"/>
  <c r="CI338" i="10"/>
  <c r="CJ338" i="10"/>
  <c r="CK338" i="10"/>
  <c r="CL338" i="10"/>
  <c r="CM338" i="10"/>
  <c r="CN338" i="10"/>
  <c r="CO338" i="10"/>
  <c r="CQ338" i="10"/>
  <c r="CR338" i="10"/>
  <c r="CS338" i="10"/>
  <c r="CT338" i="10"/>
  <c r="CU338" i="10"/>
  <c r="CV338" i="10"/>
  <c r="E324" i="10"/>
  <c r="F324" i="10"/>
  <c r="G324" i="10"/>
  <c r="H324" i="10"/>
  <c r="I324" i="10"/>
  <c r="K324" i="10"/>
  <c r="L324" i="10"/>
  <c r="N324" i="10"/>
  <c r="O324" i="10"/>
  <c r="Q324" i="10"/>
  <c r="R324" i="10"/>
  <c r="S324" i="10"/>
  <c r="T324" i="10"/>
  <c r="U324" i="10"/>
  <c r="V324" i="10"/>
  <c r="W324" i="10"/>
  <c r="X324" i="10"/>
  <c r="Z324" i="10"/>
  <c r="AA324" i="10"/>
  <c r="AC324" i="10"/>
  <c r="AD324" i="10"/>
  <c r="AE324" i="10"/>
  <c r="AF324" i="10"/>
  <c r="AG324" i="10"/>
  <c r="AI324" i="10"/>
  <c r="AJ324" i="10"/>
  <c r="AL324" i="10"/>
  <c r="AM324" i="10"/>
  <c r="AO324" i="10"/>
  <c r="AP324" i="10"/>
  <c r="AQ324" i="10"/>
  <c r="AR324" i="10"/>
  <c r="AS324" i="10"/>
  <c r="AT324" i="10"/>
  <c r="AU324" i="10"/>
  <c r="AV324" i="10"/>
  <c r="AX324" i="10"/>
  <c r="AY324" i="10"/>
  <c r="BA324" i="10"/>
  <c r="BB324" i="10"/>
  <c r="BD324" i="10"/>
  <c r="BE324" i="10"/>
  <c r="BF324" i="10"/>
  <c r="BG324" i="10"/>
  <c r="BH324" i="10"/>
  <c r="BJ324" i="10"/>
  <c r="BK324" i="10"/>
  <c r="BL324" i="10"/>
  <c r="BM324" i="10"/>
  <c r="BN324" i="10"/>
  <c r="BO324" i="10"/>
  <c r="BP324" i="10"/>
  <c r="BQ324" i="10"/>
  <c r="BR324" i="10"/>
  <c r="BS324" i="10"/>
  <c r="BT324" i="10"/>
  <c r="BU324" i="10"/>
  <c r="BV324" i="10"/>
  <c r="BW324" i="10"/>
  <c r="BY324" i="10"/>
  <c r="BZ324" i="10"/>
  <c r="CA324" i="10"/>
  <c r="CB324" i="10"/>
  <c r="CC324" i="10"/>
  <c r="CD324" i="10"/>
  <c r="CE324" i="10"/>
  <c r="CF324" i="10"/>
  <c r="CG324" i="10"/>
  <c r="CH324" i="10"/>
  <c r="CI324" i="10"/>
  <c r="CJ324" i="10"/>
  <c r="CK324" i="10"/>
  <c r="CL324" i="10"/>
  <c r="CM324" i="10"/>
  <c r="CN324" i="10"/>
  <c r="CO324" i="10"/>
  <c r="CQ324" i="10"/>
  <c r="CR324" i="10"/>
  <c r="CS324" i="10"/>
  <c r="CT324" i="10"/>
  <c r="CU324" i="10"/>
  <c r="CV324" i="10"/>
  <c r="B10" i="10" l="1"/>
  <c r="C375" i="10"/>
  <c r="C384" i="10"/>
  <c r="C356" i="10"/>
  <c r="B338" i="10"/>
  <c r="B356" i="10"/>
  <c r="B363" i="10"/>
  <c r="C9" i="10"/>
  <c r="B324" i="10"/>
  <c r="C10" i="10"/>
  <c r="C347" i="10"/>
  <c r="C338" i="10"/>
  <c r="C363" i="10"/>
  <c r="B9" i="10"/>
  <c r="B375" i="10"/>
  <c r="B384" i="10"/>
  <c r="B347" i="10"/>
  <c r="C324" i="10"/>
  <c r="CM9" i="10"/>
  <c r="CA9" i="10"/>
  <c r="AB338" i="10"/>
  <c r="CG9" i="10"/>
  <c r="AW9" i="10"/>
  <c r="CP375" i="10"/>
  <c r="CP384" i="10"/>
  <c r="V384" i="10"/>
  <c r="V338" i="10"/>
  <c r="BC375" i="10"/>
  <c r="CJ9" i="10"/>
  <c r="AZ9" i="10"/>
  <c r="AE9" i="10"/>
  <c r="AK356" i="10"/>
  <c r="AN363" i="10"/>
  <c r="BU10" i="10"/>
  <c r="CP363" i="10"/>
  <c r="AT10" i="10"/>
  <c r="BI10" i="10"/>
  <c r="CP324" i="10"/>
  <c r="AB363" i="10"/>
  <c r="J9" i="10"/>
  <c r="CS10" i="10"/>
  <c r="Y375" i="10"/>
  <c r="CP338" i="10"/>
  <c r="CP347" i="10"/>
  <c r="CJ347" i="10"/>
  <c r="CP356" i="10"/>
  <c r="CS384" i="10"/>
  <c r="BC363" i="10"/>
  <c r="BC347" i="10"/>
  <c r="BC9" i="10"/>
  <c r="G9" i="10"/>
  <c r="AQ9" i="10"/>
  <c r="CP9" i="10"/>
  <c r="AK10" i="10"/>
  <c r="AK384" i="10"/>
  <c r="M9" i="10"/>
  <c r="AW10" i="10"/>
  <c r="AZ10" i="10"/>
  <c r="AB10" i="10"/>
  <c r="AB9" i="10"/>
  <c r="Y9" i="10"/>
  <c r="BC384" i="10"/>
  <c r="AT384" i="10"/>
  <c r="V10" i="10"/>
  <c r="V9" i="10"/>
  <c r="S9" i="10"/>
  <c r="S10" i="10"/>
  <c r="AT9" i="10"/>
  <c r="BL10" i="10"/>
  <c r="BF10" i="10"/>
  <c r="BR9" i="10"/>
  <c r="BR384" i="10"/>
  <c r="BR10" i="10"/>
  <c r="AN9" i="10"/>
  <c r="AN347" i="10"/>
  <c r="AN384" i="10"/>
  <c r="AQ384" i="10"/>
  <c r="Y384" i="10"/>
  <c r="G356" i="10"/>
  <c r="AK363" i="10"/>
  <c r="Y356" i="10"/>
  <c r="BC356" i="10"/>
  <c r="AN356" i="10"/>
  <c r="AK347" i="10"/>
  <c r="Y347" i="10"/>
  <c r="AW324" i="10"/>
  <c r="J324" i="10"/>
  <c r="BC338" i="10"/>
  <c r="AN338" i="10"/>
  <c r="M338" i="10"/>
  <c r="AN324" i="10"/>
  <c r="BX338" i="10"/>
  <c r="AK338" i="10"/>
  <c r="BC324" i="10"/>
  <c r="AK324" i="10"/>
  <c r="BX324" i="10"/>
  <c r="M324" i="10"/>
  <c r="E315" i="10"/>
  <c r="F315" i="10"/>
  <c r="H315" i="10"/>
  <c r="I315" i="10"/>
  <c r="J315" i="10"/>
  <c r="K315" i="10"/>
  <c r="L315" i="10"/>
  <c r="M315" i="10"/>
  <c r="N315" i="10"/>
  <c r="O315" i="10"/>
  <c r="P315" i="10"/>
  <c r="Q315" i="10"/>
  <c r="R315" i="10"/>
  <c r="S315" i="10"/>
  <c r="T315" i="10"/>
  <c r="U315" i="10"/>
  <c r="W315" i="10"/>
  <c r="X315" i="10"/>
  <c r="Z315" i="10"/>
  <c r="AA315" i="10"/>
  <c r="AC315" i="10"/>
  <c r="AD315" i="10"/>
  <c r="AE315" i="10"/>
  <c r="AF315" i="10"/>
  <c r="AG315" i="10"/>
  <c r="AI315" i="10"/>
  <c r="AJ315" i="10"/>
  <c r="AL315" i="10"/>
  <c r="AM315" i="10"/>
  <c r="AO315" i="10"/>
  <c r="AP315" i="10"/>
  <c r="AQ315" i="10"/>
  <c r="AR315" i="10"/>
  <c r="AS315" i="10"/>
  <c r="AT315" i="10"/>
  <c r="AU315" i="10"/>
  <c r="AV315" i="10"/>
  <c r="AW315" i="10"/>
  <c r="AX315" i="10"/>
  <c r="AY315" i="10"/>
  <c r="AZ315" i="10"/>
  <c r="BA315" i="10"/>
  <c r="BB315" i="10"/>
  <c r="BD315" i="10"/>
  <c r="BE315" i="10"/>
  <c r="BF315" i="10"/>
  <c r="BG315" i="10"/>
  <c r="BH315" i="10"/>
  <c r="BI315" i="10"/>
  <c r="BJ315" i="10"/>
  <c r="BK315" i="10"/>
  <c r="BL315" i="10"/>
  <c r="BM315" i="10"/>
  <c r="BN315" i="10"/>
  <c r="BO315" i="10"/>
  <c r="BP315" i="10"/>
  <c r="BQ315" i="10"/>
  <c r="BR315" i="10"/>
  <c r="BS315" i="10"/>
  <c r="BT315" i="10"/>
  <c r="BU315" i="10"/>
  <c r="BV315" i="10"/>
  <c r="BW315" i="10"/>
  <c r="BY315" i="10"/>
  <c r="BZ315" i="10"/>
  <c r="CA315" i="10"/>
  <c r="CB315" i="10"/>
  <c r="CC315" i="10"/>
  <c r="CD315" i="10"/>
  <c r="CE315" i="10"/>
  <c r="CF315" i="10"/>
  <c r="CG315" i="10"/>
  <c r="CH315" i="10"/>
  <c r="CI315" i="10"/>
  <c r="CJ315" i="10"/>
  <c r="CK315" i="10"/>
  <c r="CL315" i="10"/>
  <c r="CM315" i="10"/>
  <c r="CN315" i="10"/>
  <c r="CO315" i="10"/>
  <c r="CP315" i="10" s="1"/>
  <c r="CQ315" i="10"/>
  <c r="CR315" i="10"/>
  <c r="CS315" i="10"/>
  <c r="CT315" i="10"/>
  <c r="CU315" i="10"/>
  <c r="CV315" i="10"/>
  <c r="E306" i="10"/>
  <c r="F306" i="10"/>
  <c r="H306" i="10"/>
  <c r="I306" i="10"/>
  <c r="J306" i="10"/>
  <c r="K306" i="10"/>
  <c r="L306" i="10"/>
  <c r="N306" i="10"/>
  <c r="O306" i="10"/>
  <c r="Q306" i="10"/>
  <c r="R306" i="10"/>
  <c r="S306" i="10"/>
  <c r="T306" i="10"/>
  <c r="U306" i="10"/>
  <c r="W306" i="10"/>
  <c r="X306" i="10"/>
  <c r="Z306" i="10"/>
  <c r="AA306" i="10"/>
  <c r="AC306" i="10"/>
  <c r="AD306" i="10"/>
  <c r="AE306" i="10"/>
  <c r="AF306" i="10"/>
  <c r="AG306" i="10"/>
  <c r="AI306" i="10"/>
  <c r="AJ306" i="10"/>
  <c r="AL306" i="10"/>
  <c r="AM306" i="10"/>
  <c r="AO306" i="10"/>
  <c r="AP306" i="10"/>
  <c r="AQ306" i="10"/>
  <c r="AR306" i="10"/>
  <c r="AS306" i="10"/>
  <c r="AT306" i="10"/>
  <c r="AU306" i="10"/>
  <c r="AV306" i="10"/>
  <c r="AW306" i="10"/>
  <c r="AX306" i="10"/>
  <c r="AY306" i="10"/>
  <c r="AZ306" i="10"/>
  <c r="BA306" i="10"/>
  <c r="BB306" i="10"/>
  <c r="BD306" i="10"/>
  <c r="BE306" i="10"/>
  <c r="BF306" i="10"/>
  <c r="BG306" i="10"/>
  <c r="BH306" i="10"/>
  <c r="BI306" i="10"/>
  <c r="BJ306" i="10"/>
  <c r="BK306" i="10"/>
  <c r="BL306" i="10"/>
  <c r="BM306" i="10"/>
  <c r="BN306" i="10"/>
  <c r="BO306" i="10"/>
  <c r="BP306" i="10"/>
  <c r="BQ306" i="10"/>
  <c r="BR306" i="10"/>
  <c r="BS306" i="10"/>
  <c r="BT306" i="10"/>
  <c r="BU306" i="10"/>
  <c r="BV306" i="10"/>
  <c r="BW306" i="10"/>
  <c r="BX306" i="10"/>
  <c r="BY306" i="10"/>
  <c r="BZ306" i="10"/>
  <c r="CA306" i="10"/>
  <c r="CB306" i="10"/>
  <c r="CC306" i="10"/>
  <c r="CD306" i="10"/>
  <c r="CE306" i="10"/>
  <c r="CF306" i="10"/>
  <c r="CG306" i="10"/>
  <c r="CH306" i="10"/>
  <c r="CI306" i="10"/>
  <c r="CJ306" i="10"/>
  <c r="CK306" i="10"/>
  <c r="CL306" i="10"/>
  <c r="CM306" i="10"/>
  <c r="CN306" i="10"/>
  <c r="CO306" i="10"/>
  <c r="CQ306" i="10"/>
  <c r="CR306" i="10"/>
  <c r="CS306" i="10"/>
  <c r="CT306" i="10"/>
  <c r="CU306" i="10"/>
  <c r="CV306" i="10"/>
  <c r="C315" i="10" l="1"/>
  <c r="C306" i="10"/>
  <c r="B315" i="10"/>
  <c r="B306" i="10"/>
  <c r="AB315" i="10"/>
  <c r="Y315" i="10"/>
  <c r="CP306" i="10"/>
  <c r="AB306" i="10"/>
  <c r="V315" i="10"/>
  <c r="D10" i="10"/>
  <c r="D9" i="10"/>
  <c r="D384" i="10"/>
  <c r="D375" i="10"/>
  <c r="D363" i="10"/>
  <c r="D347" i="10"/>
  <c r="D356" i="10"/>
  <c r="D338" i="10"/>
  <c r="D324" i="10"/>
  <c r="E299" i="10"/>
  <c r="F299" i="10"/>
  <c r="H299" i="10"/>
  <c r="I299" i="10"/>
  <c r="J299" i="10"/>
  <c r="K299" i="10"/>
  <c r="L299" i="10"/>
  <c r="N299" i="10"/>
  <c r="O299" i="10"/>
  <c r="Q299" i="10"/>
  <c r="R299" i="10"/>
  <c r="S299" i="10"/>
  <c r="T299" i="10"/>
  <c r="U299" i="10"/>
  <c r="V299" i="10"/>
  <c r="W299" i="10"/>
  <c r="X299" i="10"/>
  <c r="Y299" i="10"/>
  <c r="Z299" i="10"/>
  <c r="AA299" i="10"/>
  <c r="AB299" i="10"/>
  <c r="AC299" i="10"/>
  <c r="AD299" i="10"/>
  <c r="AE299" i="10"/>
  <c r="AF299" i="10"/>
  <c r="AG299" i="10"/>
  <c r="AI299" i="10"/>
  <c r="AJ299" i="10"/>
  <c r="AL299" i="10"/>
  <c r="AM299" i="10"/>
  <c r="AO299" i="10"/>
  <c r="AP299" i="10"/>
  <c r="AQ299" i="10"/>
  <c r="AR299" i="10"/>
  <c r="AS299" i="10"/>
  <c r="AT299" i="10"/>
  <c r="AU299" i="10"/>
  <c r="AV299" i="10"/>
  <c r="AW299" i="10"/>
  <c r="AX299" i="10"/>
  <c r="AY299" i="10"/>
  <c r="AZ299" i="10"/>
  <c r="BA299" i="10"/>
  <c r="BB299" i="10"/>
  <c r="BD299" i="10"/>
  <c r="BE299" i="10"/>
  <c r="BF299" i="10"/>
  <c r="BG299" i="10"/>
  <c r="BH299" i="10"/>
  <c r="BI299" i="10"/>
  <c r="BJ299" i="10"/>
  <c r="BK299" i="10"/>
  <c r="BL299" i="10"/>
  <c r="BM299" i="10"/>
  <c r="BN299" i="10"/>
  <c r="BO299" i="10"/>
  <c r="BP299" i="10"/>
  <c r="BQ299" i="10"/>
  <c r="BR299" i="10"/>
  <c r="BS299" i="10"/>
  <c r="BT299" i="10"/>
  <c r="BU299" i="10"/>
  <c r="BV299" i="10"/>
  <c r="BW299" i="10"/>
  <c r="BX299" i="10"/>
  <c r="BY299" i="10"/>
  <c r="BZ299" i="10"/>
  <c r="CA299" i="10"/>
  <c r="CB299" i="10"/>
  <c r="CC299" i="10"/>
  <c r="CD299" i="10"/>
  <c r="CE299" i="10"/>
  <c r="CF299" i="10"/>
  <c r="CG299" i="10"/>
  <c r="CH299" i="10"/>
  <c r="CI299" i="10"/>
  <c r="CJ299" i="10"/>
  <c r="CK299" i="10"/>
  <c r="CL299" i="10"/>
  <c r="CM299" i="10"/>
  <c r="CN299" i="10"/>
  <c r="CO299" i="10"/>
  <c r="CQ299" i="10"/>
  <c r="CR299" i="10"/>
  <c r="CS299" i="10"/>
  <c r="CT299" i="10"/>
  <c r="CU299" i="10"/>
  <c r="CV299" i="10"/>
  <c r="E289" i="10"/>
  <c r="F289" i="10"/>
  <c r="G289" i="10"/>
  <c r="H289" i="10"/>
  <c r="I289" i="10"/>
  <c r="J289" i="10"/>
  <c r="K289" i="10"/>
  <c r="L289" i="10"/>
  <c r="M289" i="10"/>
  <c r="N289" i="10"/>
  <c r="O289" i="10"/>
  <c r="P289" i="10"/>
  <c r="Q289" i="10"/>
  <c r="R289" i="10"/>
  <c r="S289" i="10"/>
  <c r="T289" i="10"/>
  <c r="U289" i="10"/>
  <c r="W289" i="10"/>
  <c r="X289" i="10"/>
  <c r="Z289" i="10"/>
  <c r="AA289" i="10"/>
  <c r="AB289" i="10"/>
  <c r="AC289" i="10"/>
  <c r="AD289" i="10"/>
  <c r="AE289" i="10"/>
  <c r="AF289" i="10"/>
  <c r="AG289" i="10"/>
  <c r="AI289" i="10"/>
  <c r="AJ289" i="10"/>
  <c r="AL289" i="10"/>
  <c r="AM289" i="10"/>
  <c r="AO289" i="10"/>
  <c r="AP289" i="10"/>
  <c r="AQ289" i="10"/>
  <c r="AR289" i="10"/>
  <c r="AS289" i="10"/>
  <c r="AT289" i="10"/>
  <c r="AU289" i="10"/>
  <c r="AV289" i="10"/>
  <c r="AW289" i="10"/>
  <c r="AX289" i="10"/>
  <c r="AY289" i="10"/>
  <c r="AZ289" i="10"/>
  <c r="BA289" i="10"/>
  <c r="BB289" i="10"/>
  <c r="BD289" i="10"/>
  <c r="BE289" i="10"/>
  <c r="BF289" i="10"/>
  <c r="BG289" i="10"/>
  <c r="BH289" i="10"/>
  <c r="BI289" i="10"/>
  <c r="BJ289" i="10"/>
  <c r="BK289" i="10"/>
  <c r="BL289" i="10"/>
  <c r="BM289" i="10"/>
  <c r="BN289" i="10"/>
  <c r="BO289" i="10"/>
  <c r="BP289" i="10"/>
  <c r="BQ289" i="10"/>
  <c r="BR289" i="10"/>
  <c r="BS289" i="10"/>
  <c r="BT289" i="10"/>
  <c r="BU289" i="10"/>
  <c r="BV289" i="10"/>
  <c r="BW289" i="10"/>
  <c r="BX289" i="10"/>
  <c r="BY289" i="10"/>
  <c r="BZ289" i="10"/>
  <c r="CA289" i="10"/>
  <c r="CB289" i="10"/>
  <c r="CC289" i="10"/>
  <c r="CD289" i="10"/>
  <c r="CE289" i="10"/>
  <c r="CF289" i="10"/>
  <c r="CG289" i="10"/>
  <c r="CH289" i="10"/>
  <c r="CI289" i="10"/>
  <c r="CJ289" i="10"/>
  <c r="CK289" i="10"/>
  <c r="CL289" i="10"/>
  <c r="CM289" i="10"/>
  <c r="CN289" i="10"/>
  <c r="CO289" i="10"/>
  <c r="CQ289" i="10"/>
  <c r="CR289" i="10"/>
  <c r="CS289" i="10"/>
  <c r="CT289" i="10"/>
  <c r="CU289" i="10"/>
  <c r="CV289" i="10"/>
  <c r="E278" i="10"/>
  <c r="F278" i="10"/>
  <c r="G278" i="10"/>
  <c r="H278" i="10"/>
  <c r="I278" i="10"/>
  <c r="J278" i="10"/>
  <c r="K278" i="10"/>
  <c r="L278" i="10"/>
  <c r="N278" i="10"/>
  <c r="O278" i="10"/>
  <c r="Q278" i="10"/>
  <c r="R278" i="10"/>
  <c r="S278" i="10"/>
  <c r="T278" i="10"/>
  <c r="U278" i="10"/>
  <c r="V278" i="10"/>
  <c r="W278" i="10"/>
  <c r="X278" i="10"/>
  <c r="Z278" i="10"/>
  <c r="AA278" i="10"/>
  <c r="AC278" i="10"/>
  <c r="AD278" i="10"/>
  <c r="AE278" i="10"/>
  <c r="AF278" i="10"/>
  <c r="AG278" i="10"/>
  <c r="AI278" i="10"/>
  <c r="AJ278" i="10"/>
  <c r="AL278" i="10"/>
  <c r="AM278" i="10"/>
  <c r="AO278" i="10"/>
  <c r="AP278" i="10"/>
  <c r="AQ278" i="10"/>
  <c r="AR278" i="10"/>
  <c r="AS278" i="10"/>
  <c r="AT278" i="10"/>
  <c r="AU278" i="10"/>
  <c r="AV278" i="10"/>
  <c r="AX278" i="10"/>
  <c r="AY278" i="10"/>
  <c r="AZ278" i="10"/>
  <c r="BA278" i="10"/>
  <c r="BB278" i="10"/>
  <c r="BD278" i="10"/>
  <c r="BE278" i="10"/>
  <c r="BF278" i="10"/>
  <c r="BG278" i="10"/>
  <c r="BH278" i="10"/>
  <c r="BI278" i="10"/>
  <c r="BJ278" i="10"/>
  <c r="BK278" i="10"/>
  <c r="BL278" i="10"/>
  <c r="BM278" i="10"/>
  <c r="BN278" i="10"/>
  <c r="BO278" i="10"/>
  <c r="BP278" i="10"/>
  <c r="BQ278" i="10"/>
  <c r="BS278" i="10"/>
  <c r="BT278" i="10"/>
  <c r="BU278" i="10"/>
  <c r="BV278" i="10"/>
  <c r="BW278" i="10"/>
  <c r="BX278" i="10"/>
  <c r="BY278" i="10"/>
  <c r="BZ278" i="10"/>
  <c r="CA278" i="10"/>
  <c r="CB278" i="10"/>
  <c r="CC278" i="10"/>
  <c r="CD278" i="10"/>
  <c r="CE278" i="10"/>
  <c r="CF278" i="10"/>
  <c r="CG278" i="10"/>
  <c r="CH278" i="10"/>
  <c r="CI278" i="10"/>
  <c r="CJ278" i="10"/>
  <c r="CK278" i="10"/>
  <c r="CL278" i="10"/>
  <c r="CM278" i="10"/>
  <c r="CN278" i="10"/>
  <c r="CO278" i="10"/>
  <c r="CQ278" i="10"/>
  <c r="CR278" i="10"/>
  <c r="CS278" i="10"/>
  <c r="CT278" i="10"/>
  <c r="CU278" i="10"/>
  <c r="CV278" i="10"/>
  <c r="E269" i="10"/>
  <c r="F269" i="10"/>
  <c r="H269" i="10"/>
  <c r="I269" i="10"/>
  <c r="J269" i="10"/>
  <c r="K269" i="10"/>
  <c r="L269" i="10"/>
  <c r="N269" i="10"/>
  <c r="O269" i="10"/>
  <c r="Q269" i="10"/>
  <c r="R269" i="10"/>
  <c r="S269" i="10"/>
  <c r="T269" i="10"/>
  <c r="U269" i="10"/>
  <c r="V269" i="10"/>
  <c r="W269" i="10"/>
  <c r="X269" i="10"/>
  <c r="Z269" i="10"/>
  <c r="AA269" i="10"/>
  <c r="AC269" i="10"/>
  <c r="AD269" i="10"/>
  <c r="AE269" i="10"/>
  <c r="AF269" i="10"/>
  <c r="AG269" i="10"/>
  <c r="AI269" i="10"/>
  <c r="AJ269" i="10"/>
  <c r="AL269" i="10"/>
  <c r="AM269" i="10"/>
  <c r="AO269" i="10"/>
  <c r="AP269" i="10"/>
  <c r="AQ269" i="10"/>
  <c r="AR269" i="10"/>
  <c r="AS269" i="10"/>
  <c r="AT269" i="10"/>
  <c r="AU269" i="10"/>
  <c r="AV269" i="10"/>
  <c r="AW269" i="10"/>
  <c r="AX269" i="10"/>
  <c r="AY269" i="10"/>
  <c r="AZ269" i="10"/>
  <c r="BA269" i="10"/>
  <c r="BB269" i="10"/>
  <c r="BD269" i="10"/>
  <c r="BE269" i="10"/>
  <c r="BF269" i="10"/>
  <c r="BG269" i="10"/>
  <c r="BH269" i="10"/>
  <c r="BI269" i="10"/>
  <c r="BJ269" i="10"/>
  <c r="BK269" i="10"/>
  <c r="BL269" i="10"/>
  <c r="BM269" i="10"/>
  <c r="BN269" i="10"/>
  <c r="BO269" i="10"/>
  <c r="BP269" i="10"/>
  <c r="BQ269" i="10"/>
  <c r="BR269" i="10"/>
  <c r="BS269" i="10"/>
  <c r="BT269" i="10"/>
  <c r="BU269" i="10"/>
  <c r="BV269" i="10"/>
  <c r="BW269" i="10"/>
  <c r="BY269" i="10"/>
  <c r="BZ269" i="10"/>
  <c r="CA269" i="10"/>
  <c r="CB269" i="10"/>
  <c r="CC269" i="10"/>
  <c r="CD269" i="10"/>
  <c r="CE269" i="10"/>
  <c r="CF269" i="10"/>
  <c r="CG269" i="10"/>
  <c r="CH269" i="10"/>
  <c r="CI269" i="10"/>
  <c r="CJ269" i="10"/>
  <c r="CK269" i="10"/>
  <c r="CL269" i="10"/>
  <c r="CM269" i="10"/>
  <c r="CN269" i="10"/>
  <c r="CO269" i="10"/>
  <c r="CQ269" i="10"/>
  <c r="CR269" i="10"/>
  <c r="CS269" i="10"/>
  <c r="CT269" i="10"/>
  <c r="CU269" i="10"/>
  <c r="CV269" i="10"/>
  <c r="E261" i="10"/>
  <c r="F261" i="10"/>
  <c r="G261" i="10"/>
  <c r="H261" i="10"/>
  <c r="I261" i="10"/>
  <c r="J261" i="10"/>
  <c r="K261" i="10"/>
  <c r="L261" i="10"/>
  <c r="N261" i="10"/>
  <c r="O261" i="10"/>
  <c r="Q261" i="10"/>
  <c r="R261" i="10"/>
  <c r="S261" i="10"/>
  <c r="T261" i="10"/>
  <c r="U261" i="10"/>
  <c r="W261" i="10"/>
  <c r="X261" i="10"/>
  <c r="Z261" i="10"/>
  <c r="AA261" i="10"/>
  <c r="AB261" i="10"/>
  <c r="AC261" i="10"/>
  <c r="AD261" i="10"/>
  <c r="AE261" i="10"/>
  <c r="AF261" i="10"/>
  <c r="AG261" i="10"/>
  <c r="AI261" i="10"/>
  <c r="AJ261" i="10"/>
  <c r="AL261" i="10"/>
  <c r="AM261" i="10"/>
  <c r="AO261" i="10"/>
  <c r="AP261" i="10"/>
  <c r="AQ261" i="10"/>
  <c r="AR261" i="10"/>
  <c r="AS261" i="10"/>
  <c r="AT261" i="10"/>
  <c r="AU261" i="10"/>
  <c r="AV261" i="10"/>
  <c r="AW261" i="10"/>
  <c r="AX261" i="10"/>
  <c r="AY261" i="10"/>
  <c r="AZ261" i="10"/>
  <c r="BA261" i="10"/>
  <c r="BB261" i="10"/>
  <c r="BD261" i="10"/>
  <c r="BE261" i="10"/>
  <c r="BG261" i="10"/>
  <c r="BH261" i="10"/>
  <c r="BI261" i="10"/>
  <c r="BJ261" i="10"/>
  <c r="BK261" i="10"/>
  <c r="BL261" i="10"/>
  <c r="BM261" i="10"/>
  <c r="BN261" i="10"/>
  <c r="BO261" i="10"/>
  <c r="BP261" i="10"/>
  <c r="BQ261" i="10"/>
  <c r="BR261" i="10"/>
  <c r="BS261" i="10"/>
  <c r="BT261" i="10"/>
  <c r="BU261" i="10"/>
  <c r="BV261" i="10"/>
  <c r="BW261" i="10"/>
  <c r="BY261" i="10"/>
  <c r="BZ261" i="10"/>
  <c r="CA261" i="10"/>
  <c r="CB261" i="10"/>
  <c r="CC261" i="10"/>
  <c r="CD261" i="10"/>
  <c r="CE261" i="10"/>
  <c r="CF261" i="10"/>
  <c r="CG261" i="10"/>
  <c r="CH261" i="10"/>
  <c r="CI261" i="10"/>
  <c r="CJ261" i="10"/>
  <c r="CK261" i="10"/>
  <c r="CL261" i="10"/>
  <c r="CM261" i="10"/>
  <c r="CN261" i="10"/>
  <c r="CO261" i="10"/>
  <c r="CQ261" i="10"/>
  <c r="CR261" i="10"/>
  <c r="CS261" i="10"/>
  <c r="CT261" i="10"/>
  <c r="CU261" i="10"/>
  <c r="CV261" i="10"/>
  <c r="E249" i="10"/>
  <c r="F249" i="10"/>
  <c r="H249" i="10"/>
  <c r="I249" i="10"/>
  <c r="J249" i="10"/>
  <c r="K249" i="10"/>
  <c r="L249" i="10"/>
  <c r="M249" i="10"/>
  <c r="N249" i="10"/>
  <c r="O249" i="10"/>
  <c r="P249" i="10"/>
  <c r="Q249" i="10"/>
  <c r="R249" i="10"/>
  <c r="S249" i="10"/>
  <c r="T249" i="10"/>
  <c r="U249" i="10"/>
  <c r="W249" i="10"/>
  <c r="X249" i="10"/>
  <c r="Z249" i="10"/>
  <c r="AA249" i="10"/>
  <c r="AC249" i="10"/>
  <c r="AD249" i="10"/>
  <c r="AE249" i="10"/>
  <c r="AF249" i="10"/>
  <c r="AG249" i="10"/>
  <c r="AI249" i="10"/>
  <c r="AJ249" i="10"/>
  <c r="AL249" i="10"/>
  <c r="AM249" i="10"/>
  <c r="AO249" i="10"/>
  <c r="AP249" i="10"/>
  <c r="AQ249" i="10"/>
  <c r="AR249" i="10"/>
  <c r="AS249" i="10"/>
  <c r="AT249" i="10"/>
  <c r="AU249" i="10"/>
  <c r="AV249" i="10"/>
  <c r="AW249" i="10"/>
  <c r="AX249" i="10"/>
  <c r="AY249" i="10"/>
  <c r="AZ249" i="10"/>
  <c r="BA249" i="10"/>
  <c r="BB249" i="10"/>
  <c r="BD249" i="10"/>
  <c r="BE249" i="10"/>
  <c r="BF249" i="10"/>
  <c r="BG249" i="10"/>
  <c r="BH249" i="10"/>
  <c r="BI249" i="10"/>
  <c r="BJ249" i="10"/>
  <c r="BK249" i="10"/>
  <c r="BL249" i="10"/>
  <c r="BM249" i="10"/>
  <c r="BN249" i="10"/>
  <c r="BO249" i="10"/>
  <c r="BP249" i="10"/>
  <c r="BQ249" i="10"/>
  <c r="BR249" i="10"/>
  <c r="BS249" i="10"/>
  <c r="BT249" i="10"/>
  <c r="BU249" i="10"/>
  <c r="BV249" i="10"/>
  <c r="BW249" i="10"/>
  <c r="BY249" i="10"/>
  <c r="BZ249" i="10"/>
  <c r="CA249" i="10"/>
  <c r="CB249" i="10"/>
  <c r="CC249" i="10"/>
  <c r="CD249" i="10"/>
  <c r="CE249" i="10"/>
  <c r="CF249" i="10"/>
  <c r="CG249" i="10"/>
  <c r="CH249" i="10"/>
  <c r="CI249" i="10"/>
  <c r="CJ249" i="10"/>
  <c r="CK249" i="10"/>
  <c r="CL249" i="10"/>
  <c r="CM249" i="10"/>
  <c r="CN249" i="10"/>
  <c r="CO249" i="10"/>
  <c r="CP249" i="10" s="1"/>
  <c r="CQ249" i="10"/>
  <c r="CR249" i="10"/>
  <c r="CS249" i="10"/>
  <c r="CT249" i="10"/>
  <c r="CU249" i="10"/>
  <c r="CV249" i="10"/>
  <c r="E236" i="10"/>
  <c r="F236" i="10"/>
  <c r="H236" i="10"/>
  <c r="I236" i="10"/>
  <c r="J236" i="10"/>
  <c r="K236" i="10"/>
  <c r="L236" i="10"/>
  <c r="M236" i="10"/>
  <c r="N236" i="10"/>
  <c r="O236" i="10"/>
  <c r="P236" i="10"/>
  <c r="Q236" i="10"/>
  <c r="R236" i="10"/>
  <c r="S236" i="10"/>
  <c r="T236" i="10"/>
  <c r="U236" i="10"/>
  <c r="W236" i="10"/>
  <c r="X236" i="10"/>
  <c r="Y236" i="10"/>
  <c r="Z236" i="10"/>
  <c r="AA236" i="10"/>
  <c r="AC236" i="10"/>
  <c r="AD236" i="10"/>
  <c r="AE236" i="10"/>
  <c r="AF236" i="10"/>
  <c r="AG236" i="10"/>
  <c r="AI236" i="10"/>
  <c r="AJ236" i="10"/>
  <c r="AL236" i="10"/>
  <c r="AM236" i="10"/>
  <c r="AO236" i="10"/>
  <c r="AP236" i="10"/>
  <c r="AQ236" i="10"/>
  <c r="AR236" i="10"/>
  <c r="AS236" i="10"/>
  <c r="AT236" i="10"/>
  <c r="AU236" i="10"/>
  <c r="AV236" i="10"/>
  <c r="AW236" i="10"/>
  <c r="AX236" i="10"/>
  <c r="AY236" i="10"/>
  <c r="AZ236" i="10"/>
  <c r="BA236" i="10"/>
  <c r="BB236" i="10"/>
  <c r="BD236" i="10"/>
  <c r="BE236" i="10"/>
  <c r="BF236" i="10"/>
  <c r="BG236" i="10"/>
  <c r="BH236" i="10"/>
  <c r="BI236" i="10"/>
  <c r="BJ236" i="10"/>
  <c r="BK236" i="10"/>
  <c r="BL236" i="10"/>
  <c r="BM236" i="10"/>
  <c r="BN236" i="10"/>
  <c r="BO236" i="10"/>
  <c r="BP236" i="10"/>
  <c r="BQ236" i="10"/>
  <c r="BR236" i="10"/>
  <c r="BS236" i="10"/>
  <c r="BT236" i="10"/>
  <c r="BU236" i="10"/>
  <c r="BV236" i="10"/>
  <c r="BW236" i="10"/>
  <c r="BY236" i="10"/>
  <c r="BZ236" i="10"/>
  <c r="CA236" i="10"/>
  <c r="CB236" i="10"/>
  <c r="CC236" i="10"/>
  <c r="CD236" i="10"/>
  <c r="CE236" i="10"/>
  <c r="CF236" i="10"/>
  <c r="CG236" i="10"/>
  <c r="CH236" i="10"/>
  <c r="CI236" i="10"/>
  <c r="CJ236" i="10"/>
  <c r="CK236" i="10"/>
  <c r="CL236" i="10"/>
  <c r="CM236" i="10"/>
  <c r="CN236" i="10"/>
  <c r="CO236" i="10"/>
  <c r="CQ236" i="10"/>
  <c r="CR236" i="10"/>
  <c r="CS236" i="10"/>
  <c r="CT236" i="10"/>
  <c r="CU236" i="10"/>
  <c r="CV236" i="10"/>
  <c r="E223" i="10"/>
  <c r="F223" i="10"/>
  <c r="G223" i="10"/>
  <c r="H223" i="10"/>
  <c r="I223" i="10"/>
  <c r="J223" i="10"/>
  <c r="K223" i="10"/>
  <c r="L223" i="10"/>
  <c r="N223" i="10"/>
  <c r="O223" i="10"/>
  <c r="Q223" i="10"/>
  <c r="R223" i="10"/>
  <c r="S223" i="10"/>
  <c r="T223" i="10"/>
  <c r="U223" i="10"/>
  <c r="W223" i="10"/>
  <c r="X223" i="10"/>
  <c r="Z223" i="10"/>
  <c r="AA223" i="10"/>
  <c r="AC223" i="10"/>
  <c r="AD223" i="10"/>
  <c r="AE223" i="10"/>
  <c r="AF223" i="10"/>
  <c r="AG223" i="10"/>
  <c r="AJ223" i="10"/>
  <c r="AL223" i="10"/>
  <c r="AM223" i="10"/>
  <c r="AO223" i="10"/>
  <c r="AP223" i="10"/>
  <c r="AQ223" i="10"/>
  <c r="AR223" i="10"/>
  <c r="AS223" i="10"/>
  <c r="AT223" i="10"/>
  <c r="AU223" i="10"/>
  <c r="AV223" i="10"/>
  <c r="AW223" i="10"/>
  <c r="AX223" i="10"/>
  <c r="AY223" i="10"/>
  <c r="AZ223" i="10"/>
  <c r="BA223" i="10"/>
  <c r="BB223" i="10"/>
  <c r="BD223" i="10"/>
  <c r="BE223" i="10"/>
  <c r="BF223" i="10"/>
  <c r="BG223" i="10"/>
  <c r="BH223" i="10"/>
  <c r="BI223" i="10"/>
  <c r="BJ223" i="10"/>
  <c r="BK223" i="10"/>
  <c r="BL223" i="10"/>
  <c r="BM223" i="10"/>
  <c r="BN223" i="10"/>
  <c r="BO223" i="10"/>
  <c r="BP223" i="10"/>
  <c r="BQ223" i="10"/>
  <c r="BR223" i="10"/>
  <c r="BS223" i="10"/>
  <c r="BT223" i="10"/>
  <c r="BU223" i="10"/>
  <c r="BV223" i="10"/>
  <c r="BW223" i="10"/>
  <c r="BX223" i="10"/>
  <c r="BY223" i="10"/>
  <c r="BZ223" i="10"/>
  <c r="CA223" i="10"/>
  <c r="CB223" i="10"/>
  <c r="CC223" i="10"/>
  <c r="CD223" i="10"/>
  <c r="CE223" i="10"/>
  <c r="CF223" i="10"/>
  <c r="CG223" i="10"/>
  <c r="CH223" i="10"/>
  <c r="CI223" i="10"/>
  <c r="CJ223" i="10"/>
  <c r="CK223" i="10"/>
  <c r="CL223" i="10"/>
  <c r="CM223" i="10"/>
  <c r="CN223" i="10"/>
  <c r="CO223" i="10"/>
  <c r="CQ223" i="10"/>
  <c r="CR223" i="10"/>
  <c r="CS223" i="10"/>
  <c r="CT223" i="10"/>
  <c r="CU223" i="10"/>
  <c r="CV223" i="10"/>
  <c r="E216" i="10"/>
  <c r="F216" i="10"/>
  <c r="H216" i="10"/>
  <c r="I216" i="10"/>
  <c r="J216" i="10"/>
  <c r="K216" i="10"/>
  <c r="L216" i="10"/>
  <c r="M216" i="10"/>
  <c r="N216" i="10"/>
  <c r="O216" i="10"/>
  <c r="P216" i="10"/>
  <c r="Q216" i="10"/>
  <c r="R216" i="10"/>
  <c r="S216" i="10"/>
  <c r="T216" i="10"/>
  <c r="U216" i="10"/>
  <c r="V216" i="10"/>
  <c r="W216" i="10"/>
  <c r="X216" i="10"/>
  <c r="Z216" i="10"/>
  <c r="AA216" i="10"/>
  <c r="AC216" i="10"/>
  <c r="AD216" i="10"/>
  <c r="AE216" i="10"/>
  <c r="AF216" i="10"/>
  <c r="AG216" i="10"/>
  <c r="AI216" i="10"/>
  <c r="AJ216" i="10"/>
  <c r="AL216" i="10"/>
  <c r="AM216" i="10"/>
  <c r="C216" i="10" s="1"/>
  <c r="AO216" i="10"/>
  <c r="AP216" i="10"/>
  <c r="AQ216" i="10"/>
  <c r="AR216" i="10"/>
  <c r="AS216" i="10"/>
  <c r="AT216" i="10"/>
  <c r="AU216" i="10"/>
  <c r="AV216" i="10"/>
  <c r="AW216" i="10"/>
  <c r="AX216" i="10"/>
  <c r="AY216" i="10"/>
  <c r="AZ216" i="10"/>
  <c r="BA216" i="10"/>
  <c r="BB216" i="10"/>
  <c r="BD216" i="10"/>
  <c r="BE216" i="10"/>
  <c r="BF216" i="10"/>
  <c r="BG216" i="10"/>
  <c r="BH216" i="10"/>
  <c r="BI216" i="10"/>
  <c r="BJ216" i="10"/>
  <c r="BK216" i="10"/>
  <c r="BL216" i="10"/>
  <c r="BM216" i="10"/>
  <c r="BN216" i="10"/>
  <c r="BO216" i="10"/>
  <c r="BP216" i="10"/>
  <c r="BQ216" i="10"/>
  <c r="BR216" i="10"/>
  <c r="BS216" i="10"/>
  <c r="BT216" i="10"/>
  <c r="BU216" i="10"/>
  <c r="BV216" i="10"/>
  <c r="BW216" i="10"/>
  <c r="BX216" i="10"/>
  <c r="BY216" i="10"/>
  <c r="BZ216" i="10"/>
  <c r="CA216" i="10"/>
  <c r="CB216" i="10"/>
  <c r="CC216" i="10"/>
  <c r="CD216" i="10"/>
  <c r="CE216" i="10"/>
  <c r="CF216" i="10"/>
  <c r="CG216" i="10"/>
  <c r="CH216" i="10"/>
  <c r="CI216" i="10"/>
  <c r="CJ216" i="10"/>
  <c r="CK216" i="10"/>
  <c r="CL216" i="10"/>
  <c r="CM216" i="10"/>
  <c r="CN216" i="10"/>
  <c r="CO216" i="10"/>
  <c r="CQ216" i="10"/>
  <c r="CR216" i="10"/>
  <c r="CS216" i="10"/>
  <c r="CT216" i="10"/>
  <c r="CU216" i="10"/>
  <c r="CV216" i="10"/>
  <c r="E207" i="10"/>
  <c r="F207" i="10"/>
  <c r="H207" i="10"/>
  <c r="I207" i="10"/>
  <c r="J207" i="10"/>
  <c r="K207" i="10"/>
  <c r="L207" i="10"/>
  <c r="N207" i="10"/>
  <c r="O207" i="10"/>
  <c r="Q207" i="10"/>
  <c r="R207" i="10"/>
  <c r="S207" i="10"/>
  <c r="T207" i="10"/>
  <c r="U207" i="10"/>
  <c r="W207" i="10"/>
  <c r="X207" i="10"/>
  <c r="Z207" i="10"/>
  <c r="AA207" i="10"/>
  <c r="AC207" i="10"/>
  <c r="AD207" i="10"/>
  <c r="AE207" i="10"/>
  <c r="AF207" i="10"/>
  <c r="AG207" i="10"/>
  <c r="AI207" i="10"/>
  <c r="AJ207" i="10"/>
  <c r="AL207" i="10"/>
  <c r="AM207" i="10"/>
  <c r="AO207" i="10"/>
  <c r="AP207" i="10"/>
  <c r="AQ207" i="10"/>
  <c r="AR207" i="10"/>
  <c r="AS207" i="10"/>
  <c r="AT207" i="10"/>
  <c r="AU207" i="10"/>
  <c r="AV207" i="10"/>
  <c r="AW207" i="10"/>
  <c r="AX207" i="10"/>
  <c r="AY207" i="10"/>
  <c r="AZ207" i="10"/>
  <c r="BA207" i="10"/>
  <c r="BB207" i="10"/>
  <c r="BD207" i="10"/>
  <c r="BE207" i="10"/>
  <c r="BF207" i="10"/>
  <c r="BG207" i="10"/>
  <c r="BH207" i="10"/>
  <c r="BI207" i="10"/>
  <c r="BJ207" i="10"/>
  <c r="BK207" i="10"/>
  <c r="BL207" i="10"/>
  <c r="BM207" i="10"/>
  <c r="BN207" i="10"/>
  <c r="BO207" i="10"/>
  <c r="BP207" i="10"/>
  <c r="BQ207" i="10"/>
  <c r="BR207" i="10"/>
  <c r="BS207" i="10"/>
  <c r="BT207" i="10"/>
  <c r="BU207" i="10"/>
  <c r="BV207" i="10"/>
  <c r="BW207" i="10"/>
  <c r="BY207" i="10"/>
  <c r="BZ207" i="10"/>
  <c r="CA207" i="10"/>
  <c r="CB207" i="10"/>
  <c r="CC207" i="10"/>
  <c r="CD207" i="10"/>
  <c r="CE207" i="10"/>
  <c r="CF207" i="10"/>
  <c r="CG207" i="10"/>
  <c r="CH207" i="10"/>
  <c r="CI207" i="10"/>
  <c r="CJ207" i="10"/>
  <c r="CK207" i="10"/>
  <c r="CL207" i="10"/>
  <c r="CM207" i="10"/>
  <c r="CN207" i="10"/>
  <c r="CO207" i="10"/>
  <c r="CQ207" i="10"/>
  <c r="CR207" i="10"/>
  <c r="CS207" i="10"/>
  <c r="CT207" i="10"/>
  <c r="CU207" i="10"/>
  <c r="CV207" i="10"/>
  <c r="E195" i="10"/>
  <c r="F195" i="10"/>
  <c r="G195" i="10"/>
  <c r="H195" i="10"/>
  <c r="I195" i="10"/>
  <c r="J195" i="10"/>
  <c r="K195" i="10"/>
  <c r="L195" i="10"/>
  <c r="N195" i="10"/>
  <c r="O195" i="10"/>
  <c r="Q195" i="10"/>
  <c r="R195" i="10"/>
  <c r="S195" i="10"/>
  <c r="T195" i="10"/>
  <c r="U195" i="10"/>
  <c r="W195" i="10"/>
  <c r="X195" i="10"/>
  <c r="Z195" i="10"/>
  <c r="AA195" i="10"/>
  <c r="AC195" i="10"/>
  <c r="AD195" i="10"/>
  <c r="AE195" i="10"/>
  <c r="AF195" i="10"/>
  <c r="AG195" i="10"/>
  <c r="AI195" i="10"/>
  <c r="AJ195" i="10"/>
  <c r="AL195" i="10"/>
  <c r="AM195" i="10"/>
  <c r="AO195" i="10"/>
  <c r="AP195" i="10"/>
  <c r="AQ195" i="10"/>
  <c r="AR195" i="10"/>
  <c r="AS195" i="10"/>
  <c r="AT195" i="10"/>
  <c r="AU195" i="10"/>
  <c r="AV195" i="10"/>
  <c r="AW195" i="10"/>
  <c r="AX195" i="10"/>
  <c r="AY195" i="10"/>
  <c r="AZ195" i="10"/>
  <c r="BA195" i="10"/>
  <c r="BB195" i="10"/>
  <c r="BD195" i="10"/>
  <c r="BE195" i="10"/>
  <c r="BF195" i="10"/>
  <c r="BG195" i="10"/>
  <c r="BH195" i="10"/>
  <c r="BI195" i="10"/>
  <c r="BJ195" i="10"/>
  <c r="BK195" i="10"/>
  <c r="BL195" i="10"/>
  <c r="BM195" i="10"/>
  <c r="BN195" i="10"/>
  <c r="BO195" i="10"/>
  <c r="BP195" i="10"/>
  <c r="BQ195" i="10"/>
  <c r="BR195" i="10"/>
  <c r="BS195" i="10"/>
  <c r="BT195" i="10"/>
  <c r="BU195" i="10"/>
  <c r="BV195" i="10"/>
  <c r="BW195" i="10"/>
  <c r="BY195" i="10"/>
  <c r="BZ195" i="10"/>
  <c r="CA195" i="10"/>
  <c r="CB195" i="10"/>
  <c r="CC195" i="10"/>
  <c r="CD195" i="10"/>
  <c r="CE195" i="10"/>
  <c r="CF195" i="10"/>
  <c r="CG195" i="10"/>
  <c r="CH195" i="10"/>
  <c r="CI195" i="10"/>
  <c r="CJ195" i="10"/>
  <c r="CK195" i="10"/>
  <c r="CL195" i="10"/>
  <c r="CM195" i="10"/>
  <c r="CN195" i="10"/>
  <c r="CO195" i="10"/>
  <c r="CQ195" i="10"/>
  <c r="CR195" i="10"/>
  <c r="CS195" i="10"/>
  <c r="CT195" i="10"/>
  <c r="CU195" i="10"/>
  <c r="CV195" i="10"/>
  <c r="E191" i="10"/>
  <c r="F191" i="10"/>
  <c r="G191" i="10"/>
  <c r="H191" i="10"/>
  <c r="I191" i="10"/>
  <c r="J191" i="10"/>
  <c r="K191" i="10"/>
  <c r="L191" i="10"/>
  <c r="M191" i="10"/>
  <c r="N191" i="10"/>
  <c r="O191" i="10"/>
  <c r="P191" i="10"/>
  <c r="Q191" i="10"/>
  <c r="R191" i="10"/>
  <c r="S191" i="10"/>
  <c r="T191" i="10"/>
  <c r="U191" i="10"/>
  <c r="W191" i="10"/>
  <c r="X191" i="10"/>
  <c r="Z191" i="10"/>
  <c r="AA191" i="10"/>
  <c r="AC191" i="10"/>
  <c r="AD191" i="10"/>
  <c r="AE191" i="10"/>
  <c r="AF191" i="10"/>
  <c r="AG191" i="10"/>
  <c r="AI191" i="10"/>
  <c r="AJ191" i="10"/>
  <c r="AL191" i="10"/>
  <c r="AM191" i="10"/>
  <c r="AO191" i="10"/>
  <c r="AP191" i="10"/>
  <c r="AQ191" i="10"/>
  <c r="AR191" i="10"/>
  <c r="AS191" i="10"/>
  <c r="AT191" i="10"/>
  <c r="AU191" i="10"/>
  <c r="AV191" i="10"/>
  <c r="AX191" i="10"/>
  <c r="AY191" i="10"/>
  <c r="BA191" i="10"/>
  <c r="BB191" i="10"/>
  <c r="BD191" i="10"/>
  <c r="BE191" i="10"/>
  <c r="BF191" i="10"/>
  <c r="BG191" i="10"/>
  <c r="BH191" i="10"/>
  <c r="BI191" i="10"/>
  <c r="BJ191" i="10"/>
  <c r="BK191" i="10"/>
  <c r="BL191" i="10"/>
  <c r="BM191" i="10"/>
  <c r="BN191" i="10"/>
  <c r="BO191" i="10"/>
  <c r="BP191" i="10"/>
  <c r="BQ191" i="10"/>
  <c r="BR191" i="10"/>
  <c r="BS191" i="10"/>
  <c r="BT191" i="10"/>
  <c r="BU191" i="10"/>
  <c r="BV191" i="10"/>
  <c r="BW191" i="10"/>
  <c r="BY191" i="10"/>
  <c r="BZ191" i="10"/>
  <c r="CA191" i="10"/>
  <c r="CB191" i="10"/>
  <c r="CC191" i="10"/>
  <c r="CD191" i="10"/>
  <c r="CE191" i="10"/>
  <c r="CF191" i="10"/>
  <c r="CG191" i="10"/>
  <c r="CH191" i="10"/>
  <c r="CI191" i="10"/>
  <c r="CJ191" i="10"/>
  <c r="CK191" i="10"/>
  <c r="CL191" i="10"/>
  <c r="CM191" i="10"/>
  <c r="CN191" i="10"/>
  <c r="CO191" i="10"/>
  <c r="CQ191" i="10"/>
  <c r="CR191" i="10"/>
  <c r="CS191" i="10"/>
  <c r="CT191" i="10"/>
  <c r="CU191" i="10"/>
  <c r="CV191" i="10"/>
  <c r="E177" i="10"/>
  <c r="F177" i="10"/>
  <c r="G177" i="10"/>
  <c r="H177" i="10"/>
  <c r="I177" i="10"/>
  <c r="J177" i="10"/>
  <c r="K177" i="10"/>
  <c r="L177" i="10"/>
  <c r="N177" i="10"/>
  <c r="O177" i="10"/>
  <c r="Q177" i="10"/>
  <c r="R177" i="10"/>
  <c r="S177" i="10"/>
  <c r="T177" i="10"/>
  <c r="U177" i="10"/>
  <c r="V177" i="10"/>
  <c r="W177" i="10"/>
  <c r="X177" i="10"/>
  <c r="Z177" i="10"/>
  <c r="AA177" i="10"/>
  <c r="AC177" i="10"/>
  <c r="AD177" i="10"/>
  <c r="AE177" i="10"/>
  <c r="AF177" i="10"/>
  <c r="AG177" i="10"/>
  <c r="AI177" i="10"/>
  <c r="AJ177" i="10"/>
  <c r="AL177" i="10"/>
  <c r="AM177" i="10"/>
  <c r="AO177" i="10"/>
  <c r="AP177" i="10"/>
  <c r="AQ177" i="10"/>
  <c r="AR177" i="10"/>
  <c r="AS177" i="10"/>
  <c r="AT177" i="10"/>
  <c r="AU177" i="10"/>
  <c r="AV177" i="10"/>
  <c r="AW177" i="10"/>
  <c r="AX177" i="10"/>
  <c r="AY177" i="10"/>
  <c r="AZ177" i="10"/>
  <c r="BA177" i="10"/>
  <c r="BB177" i="10"/>
  <c r="BD177" i="10"/>
  <c r="BE177" i="10"/>
  <c r="BF177" i="10"/>
  <c r="BG177" i="10"/>
  <c r="BH177" i="10"/>
  <c r="BI177" i="10"/>
  <c r="BJ177" i="10"/>
  <c r="BK177" i="10"/>
  <c r="BL177" i="10"/>
  <c r="BM177" i="10"/>
  <c r="BN177" i="10"/>
  <c r="BO177" i="10"/>
  <c r="BP177" i="10"/>
  <c r="BQ177" i="10"/>
  <c r="BR177" i="10"/>
  <c r="BS177" i="10"/>
  <c r="BT177" i="10"/>
  <c r="BU177" i="10"/>
  <c r="BV177" i="10"/>
  <c r="BW177" i="10"/>
  <c r="BX177" i="10"/>
  <c r="BY177" i="10"/>
  <c r="BZ177" i="10"/>
  <c r="CA177" i="10"/>
  <c r="CB177" i="10"/>
  <c r="CC177" i="10"/>
  <c r="CD177" i="10"/>
  <c r="CE177" i="10"/>
  <c r="CF177" i="10"/>
  <c r="CG177" i="10"/>
  <c r="CH177" i="10"/>
  <c r="CI177" i="10"/>
  <c r="CJ177" i="10"/>
  <c r="CK177" i="10"/>
  <c r="CL177" i="10"/>
  <c r="CM177" i="10"/>
  <c r="CN177" i="10"/>
  <c r="CO177" i="10"/>
  <c r="CQ177" i="10"/>
  <c r="CR177" i="10"/>
  <c r="CS177" i="10"/>
  <c r="CT177" i="10"/>
  <c r="CU177" i="10"/>
  <c r="CV177" i="10"/>
  <c r="E166" i="10"/>
  <c r="F166" i="10"/>
  <c r="G166" i="10"/>
  <c r="H166" i="10"/>
  <c r="I166" i="10"/>
  <c r="J166" i="10"/>
  <c r="K166" i="10"/>
  <c r="L166" i="10"/>
  <c r="N166" i="10"/>
  <c r="O166" i="10"/>
  <c r="Q166" i="10"/>
  <c r="R166" i="10"/>
  <c r="S166" i="10"/>
  <c r="T166" i="10"/>
  <c r="U166" i="10"/>
  <c r="W166" i="10"/>
  <c r="X166" i="10"/>
  <c r="Z166" i="10"/>
  <c r="AA166" i="10"/>
  <c r="AC166" i="10"/>
  <c r="AD166" i="10"/>
  <c r="AE166" i="10"/>
  <c r="AF166" i="10"/>
  <c r="AG166" i="10"/>
  <c r="AI166" i="10"/>
  <c r="AJ166" i="10"/>
  <c r="AL166" i="10"/>
  <c r="AM166" i="10"/>
  <c r="AO166" i="10"/>
  <c r="AP166" i="10"/>
  <c r="AQ166" i="10"/>
  <c r="AR166" i="10"/>
  <c r="AS166" i="10"/>
  <c r="AT166" i="10"/>
  <c r="AU166" i="10"/>
  <c r="AV166" i="10"/>
  <c r="AW166" i="10"/>
  <c r="AX166" i="10"/>
  <c r="AY166" i="10"/>
  <c r="AZ166" i="10"/>
  <c r="BA166" i="10"/>
  <c r="BB166" i="10"/>
  <c r="BD166" i="10"/>
  <c r="BE166" i="10"/>
  <c r="BF166" i="10"/>
  <c r="BG166" i="10"/>
  <c r="BH166" i="10"/>
  <c r="BI166" i="10"/>
  <c r="BJ166" i="10"/>
  <c r="BK166" i="10"/>
  <c r="BL166" i="10"/>
  <c r="BM166" i="10"/>
  <c r="BN166" i="10"/>
  <c r="BO166" i="10"/>
  <c r="BP166" i="10"/>
  <c r="BQ166" i="10"/>
  <c r="BR166" i="10"/>
  <c r="BS166" i="10"/>
  <c r="BT166" i="10"/>
  <c r="BU166" i="10"/>
  <c r="BV166" i="10"/>
  <c r="BW166" i="10"/>
  <c r="BY166" i="10"/>
  <c r="BZ166" i="10"/>
  <c r="CA166" i="10"/>
  <c r="CB166" i="10"/>
  <c r="CC166" i="10"/>
  <c r="CD166" i="10"/>
  <c r="CE166" i="10"/>
  <c r="CF166" i="10"/>
  <c r="CG166" i="10"/>
  <c r="CH166" i="10"/>
  <c r="CI166" i="10"/>
  <c r="CJ166" i="10"/>
  <c r="CK166" i="10"/>
  <c r="CL166" i="10"/>
  <c r="CM166" i="10"/>
  <c r="CN166" i="10"/>
  <c r="CO166" i="10"/>
  <c r="CQ166" i="10"/>
  <c r="CR166" i="10"/>
  <c r="CS166" i="10"/>
  <c r="CT166" i="10"/>
  <c r="CU166" i="10"/>
  <c r="CV166" i="10"/>
  <c r="E154" i="10"/>
  <c r="F154" i="10"/>
  <c r="G154" i="10"/>
  <c r="H154" i="10"/>
  <c r="I154" i="10"/>
  <c r="J154" i="10"/>
  <c r="K154" i="10"/>
  <c r="L154" i="10"/>
  <c r="N154" i="10"/>
  <c r="O154" i="10"/>
  <c r="Q154" i="10"/>
  <c r="R154" i="10"/>
  <c r="S154" i="10"/>
  <c r="T154" i="10"/>
  <c r="U154" i="10"/>
  <c r="V154" i="10"/>
  <c r="W154" i="10"/>
  <c r="X154" i="10"/>
  <c r="Z154" i="10"/>
  <c r="AA154" i="10"/>
  <c r="AB154" i="10"/>
  <c r="AC154" i="10"/>
  <c r="AD154" i="10"/>
  <c r="AE154" i="10"/>
  <c r="AF154" i="10"/>
  <c r="AG154" i="10"/>
  <c r="AI154" i="10"/>
  <c r="AJ154" i="10"/>
  <c r="AL154" i="10"/>
  <c r="AM154" i="10"/>
  <c r="AO154" i="10"/>
  <c r="AP154" i="10"/>
  <c r="AQ154" i="10"/>
  <c r="AR154" i="10"/>
  <c r="AS154" i="10"/>
  <c r="AU154" i="10"/>
  <c r="AV154" i="10"/>
  <c r="AW154" i="10"/>
  <c r="AX154" i="10"/>
  <c r="AY154" i="10"/>
  <c r="AZ154" i="10"/>
  <c r="BA154" i="10"/>
  <c r="BB154" i="10"/>
  <c r="BD154" i="10"/>
  <c r="BE154" i="10"/>
  <c r="BF154" i="10"/>
  <c r="BG154" i="10"/>
  <c r="BH154" i="10"/>
  <c r="BI154" i="10"/>
  <c r="BJ154" i="10"/>
  <c r="BK154" i="10"/>
  <c r="BM154" i="10"/>
  <c r="BN154" i="10"/>
  <c r="BO154" i="10"/>
  <c r="BP154" i="10"/>
  <c r="BQ154" i="10"/>
  <c r="BR154" i="10"/>
  <c r="BS154" i="10"/>
  <c r="BT154" i="10"/>
  <c r="BU154" i="10"/>
  <c r="BV154" i="10"/>
  <c r="BW154" i="10"/>
  <c r="BY154" i="10"/>
  <c r="BZ154" i="10"/>
  <c r="CA154" i="10"/>
  <c r="CB154" i="10"/>
  <c r="CC154" i="10"/>
  <c r="CD154" i="10"/>
  <c r="CE154" i="10"/>
  <c r="CF154" i="10"/>
  <c r="CG154" i="10"/>
  <c r="CH154" i="10"/>
  <c r="CI154" i="10"/>
  <c r="CJ154" i="10"/>
  <c r="CK154" i="10"/>
  <c r="CL154" i="10"/>
  <c r="CM154" i="10"/>
  <c r="CN154" i="10"/>
  <c r="CO154" i="10"/>
  <c r="CQ154" i="10"/>
  <c r="CR154" i="10"/>
  <c r="CS154" i="10"/>
  <c r="CT154" i="10"/>
  <c r="CU154" i="10"/>
  <c r="CV154" i="10"/>
  <c r="E143" i="10"/>
  <c r="F143" i="10"/>
  <c r="H143" i="10"/>
  <c r="I143" i="10"/>
  <c r="J143" i="10"/>
  <c r="K143" i="10"/>
  <c r="L143" i="10"/>
  <c r="M143" i="10"/>
  <c r="N143" i="10"/>
  <c r="O143" i="10"/>
  <c r="P143" i="10"/>
  <c r="Q143" i="10"/>
  <c r="R143" i="10"/>
  <c r="S143" i="10"/>
  <c r="T143" i="10"/>
  <c r="U143" i="10"/>
  <c r="W143" i="10"/>
  <c r="X143" i="10"/>
  <c r="Z143" i="10"/>
  <c r="AA143" i="10"/>
  <c r="AC143" i="10"/>
  <c r="AD143" i="10"/>
  <c r="AE143" i="10"/>
  <c r="AI143" i="10"/>
  <c r="AJ143" i="10"/>
  <c r="AL143" i="10"/>
  <c r="AM143" i="10"/>
  <c r="AO143" i="10"/>
  <c r="AP143" i="10"/>
  <c r="AQ143" i="10"/>
  <c r="AR143" i="10"/>
  <c r="AS143" i="10"/>
  <c r="AU143" i="10"/>
  <c r="AV143" i="10"/>
  <c r="AW143" i="10"/>
  <c r="AX143" i="10"/>
  <c r="AY143" i="10"/>
  <c r="AZ143" i="10"/>
  <c r="BA143" i="10"/>
  <c r="BB143" i="10"/>
  <c r="BD143" i="10"/>
  <c r="BE143" i="10"/>
  <c r="BF143" i="10"/>
  <c r="BG143" i="10"/>
  <c r="BH143" i="10"/>
  <c r="BI143" i="10"/>
  <c r="BJ143" i="10"/>
  <c r="BK143" i="10"/>
  <c r="BL143" i="10"/>
  <c r="BM143" i="10"/>
  <c r="BN143" i="10"/>
  <c r="BO143" i="10"/>
  <c r="BP143" i="10"/>
  <c r="BQ143" i="10"/>
  <c r="BR143" i="10"/>
  <c r="BS143" i="10"/>
  <c r="BT143" i="10"/>
  <c r="BU143" i="10"/>
  <c r="BV143" i="10"/>
  <c r="BW143" i="10"/>
  <c r="BY143" i="10"/>
  <c r="BZ143" i="10"/>
  <c r="CA143" i="10"/>
  <c r="CB143" i="10"/>
  <c r="CC143" i="10"/>
  <c r="CD143" i="10"/>
  <c r="CE143" i="10"/>
  <c r="CF143" i="10"/>
  <c r="CG143" i="10"/>
  <c r="CH143" i="10"/>
  <c r="CI143" i="10"/>
  <c r="CJ143" i="10"/>
  <c r="CK143" i="10"/>
  <c r="CL143" i="10"/>
  <c r="CM143" i="10"/>
  <c r="CN143" i="10"/>
  <c r="CO143" i="10"/>
  <c r="CQ143" i="10"/>
  <c r="CR143" i="10"/>
  <c r="CS143" i="10"/>
  <c r="CT143" i="10"/>
  <c r="CU143" i="10"/>
  <c r="CV143" i="10"/>
  <c r="E132" i="10"/>
  <c r="F132" i="10"/>
  <c r="G132" i="10"/>
  <c r="H132" i="10"/>
  <c r="I132" i="10"/>
  <c r="J132" i="10"/>
  <c r="K132" i="10"/>
  <c r="L132" i="10"/>
  <c r="M132" i="10"/>
  <c r="N132" i="10"/>
  <c r="O132" i="10"/>
  <c r="P132" i="10"/>
  <c r="Q132" i="10"/>
  <c r="R132" i="10"/>
  <c r="S132" i="10"/>
  <c r="T132" i="10"/>
  <c r="U132" i="10"/>
  <c r="V132" i="10"/>
  <c r="W132" i="10"/>
  <c r="X132" i="10"/>
  <c r="Z132" i="10"/>
  <c r="AA132" i="10"/>
  <c r="AB132" i="10"/>
  <c r="AC132" i="10"/>
  <c r="AD132" i="10"/>
  <c r="AE132" i="10"/>
  <c r="AF132" i="10"/>
  <c r="AG132" i="10"/>
  <c r="AI132" i="10"/>
  <c r="AJ132" i="10"/>
  <c r="AL132" i="10"/>
  <c r="AM132" i="10"/>
  <c r="AO132" i="10"/>
  <c r="AP132" i="10"/>
  <c r="AQ132" i="10"/>
  <c r="AR132" i="10"/>
  <c r="AS132" i="10"/>
  <c r="AU132" i="10"/>
  <c r="AV132" i="10"/>
  <c r="AW132" i="10"/>
  <c r="AX132" i="10"/>
  <c r="AY132" i="10"/>
  <c r="AZ132" i="10"/>
  <c r="BA132" i="10"/>
  <c r="BB132" i="10"/>
  <c r="BD132" i="10"/>
  <c r="BE132" i="10"/>
  <c r="BF132" i="10"/>
  <c r="BG132" i="10"/>
  <c r="BH132" i="10"/>
  <c r="BI132" i="10"/>
  <c r="BJ132" i="10"/>
  <c r="BK132" i="10"/>
  <c r="BL132" i="10"/>
  <c r="BM132" i="10"/>
  <c r="BN132" i="10"/>
  <c r="BO132" i="10"/>
  <c r="BP132" i="10"/>
  <c r="BQ132" i="10"/>
  <c r="BS132" i="10"/>
  <c r="BT132" i="10"/>
  <c r="BU132" i="10"/>
  <c r="BV132" i="10"/>
  <c r="BW132" i="10"/>
  <c r="BY132" i="10"/>
  <c r="BZ132" i="10"/>
  <c r="CA132" i="10"/>
  <c r="CB132" i="10"/>
  <c r="CC132" i="10"/>
  <c r="CD132" i="10"/>
  <c r="CE132" i="10"/>
  <c r="CF132" i="10"/>
  <c r="CG132" i="10"/>
  <c r="CH132" i="10"/>
  <c r="CI132" i="10"/>
  <c r="CJ132" i="10"/>
  <c r="CK132" i="10"/>
  <c r="CL132" i="10"/>
  <c r="CM132" i="10"/>
  <c r="CN132" i="10"/>
  <c r="CO132" i="10"/>
  <c r="CQ132" i="10"/>
  <c r="CR132" i="10"/>
  <c r="CS132" i="10"/>
  <c r="CT132" i="10"/>
  <c r="CU132" i="10"/>
  <c r="CV132" i="10"/>
  <c r="E120" i="10"/>
  <c r="F120" i="10"/>
  <c r="G120" i="10"/>
  <c r="H120" i="10"/>
  <c r="I120" i="10"/>
  <c r="J120" i="10"/>
  <c r="K120" i="10"/>
  <c r="L120" i="10"/>
  <c r="N120" i="10"/>
  <c r="O120" i="10"/>
  <c r="Q120" i="10"/>
  <c r="R120" i="10"/>
  <c r="S120" i="10"/>
  <c r="T120" i="10"/>
  <c r="U120" i="10"/>
  <c r="V120" i="10"/>
  <c r="W120" i="10"/>
  <c r="X120" i="10"/>
  <c r="Z120" i="10"/>
  <c r="AA120" i="10"/>
  <c r="AC120" i="10"/>
  <c r="AD120" i="10"/>
  <c r="AE120" i="10"/>
  <c r="AF120" i="10"/>
  <c r="AG120" i="10"/>
  <c r="AI120" i="10"/>
  <c r="AJ120" i="10"/>
  <c r="AL120" i="10"/>
  <c r="AM120" i="10"/>
  <c r="AO120" i="10"/>
  <c r="AP120" i="10"/>
  <c r="AQ120" i="10"/>
  <c r="AR120" i="10"/>
  <c r="AS120" i="10"/>
  <c r="AT120" i="10"/>
  <c r="AU120" i="10"/>
  <c r="AV120" i="10"/>
  <c r="AW120" i="10"/>
  <c r="AX120" i="10"/>
  <c r="AY120" i="10"/>
  <c r="AZ120" i="10"/>
  <c r="BA120" i="10"/>
  <c r="BB120" i="10"/>
  <c r="BD120" i="10"/>
  <c r="BE120" i="10"/>
  <c r="BF120" i="10"/>
  <c r="BG120" i="10"/>
  <c r="BH120" i="10"/>
  <c r="BI120" i="10"/>
  <c r="BJ120" i="10"/>
  <c r="BK120" i="10"/>
  <c r="BL120" i="10"/>
  <c r="BM120" i="10"/>
  <c r="BN120" i="10"/>
  <c r="BO120" i="10"/>
  <c r="BP120" i="10"/>
  <c r="BQ120" i="10"/>
  <c r="BR120" i="10"/>
  <c r="BS120" i="10"/>
  <c r="BT120" i="10"/>
  <c r="BU120" i="10"/>
  <c r="BV120" i="10"/>
  <c r="BW120" i="10"/>
  <c r="BX120" i="10"/>
  <c r="BY120" i="10"/>
  <c r="BZ120" i="10"/>
  <c r="CA120" i="10"/>
  <c r="CB120" i="10"/>
  <c r="CC120" i="10"/>
  <c r="CD120" i="10"/>
  <c r="CE120" i="10"/>
  <c r="CF120" i="10"/>
  <c r="CG120" i="10"/>
  <c r="CH120" i="10"/>
  <c r="CI120" i="10"/>
  <c r="CJ120" i="10"/>
  <c r="CK120" i="10"/>
  <c r="CL120" i="10"/>
  <c r="CM120" i="10"/>
  <c r="CN120" i="10"/>
  <c r="CO120" i="10"/>
  <c r="CQ120" i="10"/>
  <c r="CR120" i="10"/>
  <c r="CS120" i="10"/>
  <c r="CT120" i="10"/>
  <c r="CU120" i="10"/>
  <c r="CV120" i="10"/>
  <c r="E111" i="10"/>
  <c r="F111" i="10"/>
  <c r="G111" i="10"/>
  <c r="H111" i="10"/>
  <c r="I111" i="10"/>
  <c r="J111" i="10"/>
  <c r="K111" i="10"/>
  <c r="L111" i="10"/>
  <c r="N111" i="10"/>
  <c r="O111" i="10"/>
  <c r="Q111" i="10"/>
  <c r="R111" i="10"/>
  <c r="S111" i="10"/>
  <c r="T111" i="10"/>
  <c r="U111" i="10"/>
  <c r="W111" i="10"/>
  <c r="X111" i="10"/>
  <c r="Z111" i="10"/>
  <c r="AA111" i="10"/>
  <c r="AB111" i="10"/>
  <c r="AC111" i="10"/>
  <c r="AD111" i="10"/>
  <c r="AE111" i="10"/>
  <c r="AF111" i="10"/>
  <c r="AG111" i="10"/>
  <c r="AI111" i="10"/>
  <c r="AJ111" i="10"/>
  <c r="AL111" i="10"/>
  <c r="AM111" i="10"/>
  <c r="AO111" i="10"/>
  <c r="AP111" i="10"/>
  <c r="AQ111" i="10"/>
  <c r="AR111" i="10"/>
  <c r="AS111" i="10"/>
  <c r="AT111" i="10"/>
  <c r="AU111" i="10"/>
  <c r="AV111" i="10"/>
  <c r="AW111" i="10"/>
  <c r="AX111" i="10"/>
  <c r="AY111" i="10"/>
  <c r="AZ111" i="10"/>
  <c r="BA111" i="10"/>
  <c r="BB111" i="10"/>
  <c r="BD111" i="10"/>
  <c r="BE111" i="10"/>
  <c r="BF111" i="10"/>
  <c r="BG111" i="10"/>
  <c r="BH111" i="10"/>
  <c r="BI111" i="10"/>
  <c r="BJ111" i="10"/>
  <c r="BK111" i="10"/>
  <c r="BL111" i="10"/>
  <c r="BM111" i="10"/>
  <c r="BN111" i="10"/>
  <c r="BO111" i="10"/>
  <c r="BP111" i="10"/>
  <c r="BQ111" i="10"/>
  <c r="BR111" i="10"/>
  <c r="BS111" i="10"/>
  <c r="BT111" i="10"/>
  <c r="BU111" i="10"/>
  <c r="BV111" i="10"/>
  <c r="BW111" i="10"/>
  <c r="BY111" i="10"/>
  <c r="BZ111" i="10"/>
  <c r="CA111" i="10"/>
  <c r="CB111" i="10"/>
  <c r="CC111" i="10"/>
  <c r="CD111" i="10"/>
  <c r="CE111" i="10"/>
  <c r="CF111" i="10"/>
  <c r="CG111" i="10"/>
  <c r="CH111" i="10"/>
  <c r="CI111" i="10"/>
  <c r="CJ111" i="10"/>
  <c r="CK111" i="10"/>
  <c r="CL111" i="10"/>
  <c r="CM111" i="10"/>
  <c r="CN111" i="10"/>
  <c r="CO111" i="10"/>
  <c r="CQ111" i="10"/>
  <c r="CR111" i="10"/>
  <c r="CS111" i="10"/>
  <c r="CT111" i="10"/>
  <c r="CU111" i="10"/>
  <c r="CV111" i="10"/>
  <c r="E99" i="10"/>
  <c r="F99" i="10"/>
  <c r="H99" i="10"/>
  <c r="I99" i="10"/>
  <c r="J99" i="10"/>
  <c r="K99" i="10"/>
  <c r="L99" i="10"/>
  <c r="N99" i="10"/>
  <c r="O99" i="10"/>
  <c r="Q99" i="10"/>
  <c r="R99" i="10"/>
  <c r="S99" i="10"/>
  <c r="T99" i="10"/>
  <c r="U99" i="10"/>
  <c r="V99" i="10"/>
  <c r="W99" i="10"/>
  <c r="X99" i="10"/>
  <c r="Y99" i="10"/>
  <c r="Z99" i="10"/>
  <c r="AA99" i="10"/>
  <c r="AB99" i="10"/>
  <c r="AC99" i="10"/>
  <c r="AD99" i="10"/>
  <c r="AE99" i="10"/>
  <c r="AF99" i="10"/>
  <c r="AG99" i="10"/>
  <c r="AI99" i="10"/>
  <c r="AJ99" i="10"/>
  <c r="AL99" i="10"/>
  <c r="AM99" i="10"/>
  <c r="AO99" i="10"/>
  <c r="AP99" i="10"/>
  <c r="AQ99" i="10"/>
  <c r="AR99" i="10"/>
  <c r="AS99" i="10"/>
  <c r="AU99" i="10"/>
  <c r="AV99" i="10"/>
  <c r="AW99" i="10"/>
  <c r="AX99" i="10"/>
  <c r="AY99" i="10"/>
  <c r="AZ99" i="10"/>
  <c r="BA99" i="10"/>
  <c r="BB99" i="10"/>
  <c r="BD99" i="10"/>
  <c r="BE99" i="10"/>
  <c r="BF99" i="10"/>
  <c r="BG99" i="10"/>
  <c r="BH99" i="10"/>
  <c r="BI99" i="10"/>
  <c r="BJ99" i="10"/>
  <c r="BK99" i="10"/>
  <c r="BL99" i="10"/>
  <c r="BM99" i="10"/>
  <c r="BN99" i="10"/>
  <c r="BO99" i="10"/>
  <c r="BP99" i="10"/>
  <c r="BQ99" i="10"/>
  <c r="BR99" i="10"/>
  <c r="BS99" i="10"/>
  <c r="BT99" i="10"/>
  <c r="BU99" i="10"/>
  <c r="BV99" i="10"/>
  <c r="BW99" i="10"/>
  <c r="BY99" i="10"/>
  <c r="BZ99" i="10"/>
  <c r="CA99" i="10"/>
  <c r="CB99" i="10"/>
  <c r="CC99" i="10"/>
  <c r="CD99" i="10"/>
  <c r="CE99" i="10"/>
  <c r="CF99" i="10"/>
  <c r="CG99" i="10"/>
  <c r="CH99" i="10"/>
  <c r="CI99" i="10"/>
  <c r="CJ99" i="10"/>
  <c r="CK99" i="10"/>
  <c r="CL99" i="10"/>
  <c r="CM99" i="10"/>
  <c r="CN99" i="10"/>
  <c r="CO99" i="10"/>
  <c r="CQ99" i="10"/>
  <c r="CR99" i="10"/>
  <c r="CS99" i="10"/>
  <c r="CT99" i="10"/>
  <c r="CU99" i="10"/>
  <c r="CV99" i="10"/>
  <c r="E94" i="10"/>
  <c r="F94" i="10"/>
  <c r="G94" i="10"/>
  <c r="H94" i="10"/>
  <c r="I94" i="10"/>
  <c r="J94" i="10"/>
  <c r="K94" i="10"/>
  <c r="L94" i="10"/>
  <c r="M94" i="10"/>
  <c r="N94" i="10"/>
  <c r="O94" i="10"/>
  <c r="P94" i="10"/>
  <c r="Q94" i="10"/>
  <c r="R94" i="10"/>
  <c r="S94" i="10"/>
  <c r="T94" i="10"/>
  <c r="U94" i="10"/>
  <c r="V94" i="10"/>
  <c r="W94" i="10"/>
  <c r="X94" i="10"/>
  <c r="Y94" i="10"/>
  <c r="Z94" i="10"/>
  <c r="AA94" i="10"/>
  <c r="AB94" i="10"/>
  <c r="AC94" i="10"/>
  <c r="AD94" i="10"/>
  <c r="AE94" i="10"/>
  <c r="AF94" i="10"/>
  <c r="AG94" i="10"/>
  <c r="AI94" i="10"/>
  <c r="AJ94" i="10"/>
  <c r="AL94" i="10"/>
  <c r="AM94" i="10"/>
  <c r="AO94" i="10"/>
  <c r="AP94" i="10"/>
  <c r="AQ94" i="10"/>
  <c r="AR94" i="10"/>
  <c r="AS94" i="10"/>
  <c r="AT94" i="10"/>
  <c r="AU94" i="10"/>
  <c r="AV94" i="10"/>
  <c r="AW94" i="10"/>
  <c r="AX94" i="10"/>
  <c r="AY94" i="10"/>
  <c r="AZ94" i="10"/>
  <c r="BA94" i="10"/>
  <c r="BB94" i="10"/>
  <c r="BD94" i="10"/>
  <c r="BE94" i="10"/>
  <c r="BF94" i="10"/>
  <c r="BG94" i="10"/>
  <c r="BH94" i="10"/>
  <c r="BI94" i="10"/>
  <c r="BJ94" i="10"/>
  <c r="BK94" i="10"/>
  <c r="BL94" i="10"/>
  <c r="BM94" i="10"/>
  <c r="BN94" i="10"/>
  <c r="BO94" i="10"/>
  <c r="BP94" i="10"/>
  <c r="BQ94" i="10"/>
  <c r="BR94" i="10"/>
  <c r="BS94" i="10"/>
  <c r="BT94" i="10"/>
  <c r="BU94" i="10"/>
  <c r="BV94" i="10"/>
  <c r="BW94" i="10"/>
  <c r="BY94" i="10"/>
  <c r="BZ94" i="10"/>
  <c r="CA94" i="10"/>
  <c r="CB94" i="10"/>
  <c r="CC94" i="10"/>
  <c r="CD94" i="10"/>
  <c r="CE94" i="10"/>
  <c r="CF94" i="10"/>
  <c r="CG94" i="10"/>
  <c r="CH94" i="10"/>
  <c r="CI94" i="10"/>
  <c r="CJ94" i="10"/>
  <c r="CK94" i="10"/>
  <c r="CL94" i="10"/>
  <c r="CM94" i="10"/>
  <c r="CN94" i="10"/>
  <c r="CO94" i="10"/>
  <c r="CQ94" i="10"/>
  <c r="CR94" i="10"/>
  <c r="CS94" i="10"/>
  <c r="CT94" i="10"/>
  <c r="CU94" i="10"/>
  <c r="CV94" i="10"/>
  <c r="E77" i="10"/>
  <c r="F77" i="10"/>
  <c r="G77" i="10"/>
  <c r="H77" i="10"/>
  <c r="I77" i="10"/>
  <c r="J77" i="10"/>
  <c r="K77" i="10"/>
  <c r="L77" i="10"/>
  <c r="N77" i="10"/>
  <c r="O77" i="10"/>
  <c r="Q77" i="10"/>
  <c r="R77" i="10"/>
  <c r="S77" i="10"/>
  <c r="T77" i="10"/>
  <c r="U77" i="10"/>
  <c r="W77" i="10"/>
  <c r="X77" i="10"/>
  <c r="Z77" i="10"/>
  <c r="AA77" i="10"/>
  <c r="AB77" i="10"/>
  <c r="AC77" i="10"/>
  <c r="AD77" i="10"/>
  <c r="AE77" i="10"/>
  <c r="AF77" i="10"/>
  <c r="AG77" i="10"/>
  <c r="AI77" i="10"/>
  <c r="AJ77" i="10"/>
  <c r="AL77" i="10"/>
  <c r="AM77" i="10"/>
  <c r="AO77" i="10"/>
  <c r="AP77" i="10"/>
  <c r="AQ77" i="10"/>
  <c r="AR77" i="10"/>
  <c r="AS77" i="10"/>
  <c r="AU77" i="10"/>
  <c r="AV77" i="10"/>
  <c r="AX77" i="10"/>
  <c r="AY77" i="10"/>
  <c r="BA77" i="10"/>
  <c r="BB77" i="10"/>
  <c r="BD77" i="10"/>
  <c r="BE77" i="10"/>
  <c r="BF77" i="10"/>
  <c r="BG77" i="10"/>
  <c r="BH77" i="10"/>
  <c r="BI77" i="10"/>
  <c r="BJ77" i="10"/>
  <c r="BK77" i="10"/>
  <c r="BL77" i="10"/>
  <c r="BM77" i="10"/>
  <c r="BN77" i="10"/>
  <c r="BO77" i="10"/>
  <c r="BP77" i="10"/>
  <c r="BQ77" i="10"/>
  <c r="BR77" i="10"/>
  <c r="BS77" i="10"/>
  <c r="BT77" i="10"/>
  <c r="BU77" i="10"/>
  <c r="BV77" i="10"/>
  <c r="BW77" i="10"/>
  <c r="BY77" i="10"/>
  <c r="BZ77" i="10"/>
  <c r="CA77" i="10"/>
  <c r="CB77" i="10"/>
  <c r="CC77" i="10"/>
  <c r="CD77" i="10"/>
  <c r="CE77" i="10"/>
  <c r="CF77" i="10"/>
  <c r="CG77" i="10"/>
  <c r="CH77" i="10"/>
  <c r="CI77" i="10"/>
  <c r="CK77" i="10"/>
  <c r="CL77" i="10"/>
  <c r="CM77" i="10"/>
  <c r="CN77" i="10"/>
  <c r="CO77" i="10"/>
  <c r="CQ77" i="10"/>
  <c r="CR77" i="10"/>
  <c r="CS77" i="10"/>
  <c r="CT77" i="10"/>
  <c r="CU77" i="10"/>
  <c r="CV77" i="10"/>
  <c r="E71" i="10"/>
  <c r="F71" i="10"/>
  <c r="G71" i="10"/>
  <c r="H71" i="10"/>
  <c r="I71" i="10"/>
  <c r="J71" i="10"/>
  <c r="K71" i="10"/>
  <c r="L71" i="10"/>
  <c r="M71" i="10"/>
  <c r="N71" i="10"/>
  <c r="O71" i="10"/>
  <c r="P71" i="10"/>
  <c r="Q71" i="10"/>
  <c r="R71" i="10"/>
  <c r="S71" i="10"/>
  <c r="T71" i="10"/>
  <c r="U71" i="10"/>
  <c r="V71" i="10"/>
  <c r="W71" i="10"/>
  <c r="X71" i="10"/>
  <c r="Z71" i="10"/>
  <c r="AA71" i="10"/>
  <c r="AC71" i="10"/>
  <c r="AD71" i="10"/>
  <c r="AE71" i="10"/>
  <c r="AF71" i="10"/>
  <c r="AG71" i="10"/>
  <c r="AI71" i="10"/>
  <c r="AJ71" i="10"/>
  <c r="AL71" i="10"/>
  <c r="AM71" i="10"/>
  <c r="AO71" i="10"/>
  <c r="AP71" i="10"/>
  <c r="AQ71" i="10"/>
  <c r="AR71" i="10"/>
  <c r="AS71" i="10"/>
  <c r="AT71" i="10"/>
  <c r="AU71" i="10"/>
  <c r="AV71" i="10"/>
  <c r="AW71" i="10"/>
  <c r="AX71" i="10"/>
  <c r="AY71" i="10"/>
  <c r="AZ71" i="10"/>
  <c r="BA71" i="10"/>
  <c r="BB71" i="10"/>
  <c r="BD71" i="10"/>
  <c r="BE71" i="10"/>
  <c r="BF71" i="10"/>
  <c r="BG71" i="10"/>
  <c r="BH71" i="10"/>
  <c r="BI71" i="10"/>
  <c r="BJ71" i="10"/>
  <c r="BK71" i="10"/>
  <c r="BL71" i="10"/>
  <c r="BM71" i="10"/>
  <c r="BN71" i="10"/>
  <c r="BO71" i="10"/>
  <c r="BP71" i="10"/>
  <c r="BQ71" i="10"/>
  <c r="BR71" i="10"/>
  <c r="BS71" i="10"/>
  <c r="BT71" i="10"/>
  <c r="BU71" i="10"/>
  <c r="BV71" i="10"/>
  <c r="BW71" i="10"/>
  <c r="BX71" i="10"/>
  <c r="BY71" i="10"/>
  <c r="BZ71" i="10"/>
  <c r="CA71" i="10"/>
  <c r="CB71" i="10"/>
  <c r="CC71" i="10"/>
  <c r="CD71" i="10"/>
  <c r="CE71" i="10"/>
  <c r="CF71" i="10"/>
  <c r="CG71" i="10"/>
  <c r="CH71" i="10"/>
  <c r="CI71" i="10"/>
  <c r="CJ71" i="10"/>
  <c r="CK71" i="10"/>
  <c r="CL71" i="10"/>
  <c r="CM71" i="10"/>
  <c r="CN71" i="10"/>
  <c r="CO71" i="10"/>
  <c r="CQ71" i="10"/>
  <c r="CR71" i="10"/>
  <c r="CS71" i="10"/>
  <c r="CT71" i="10"/>
  <c r="CU71" i="10"/>
  <c r="CV71" i="10"/>
  <c r="E54" i="10"/>
  <c r="F54" i="10"/>
  <c r="G54" i="10"/>
  <c r="H54" i="10"/>
  <c r="I54" i="10"/>
  <c r="J54" i="10"/>
  <c r="K54" i="10"/>
  <c r="L54" i="10"/>
  <c r="N54" i="10"/>
  <c r="O54" i="10"/>
  <c r="Q54" i="10"/>
  <c r="R54" i="10"/>
  <c r="T54" i="10"/>
  <c r="U54" i="10"/>
  <c r="V54" i="10"/>
  <c r="W54" i="10"/>
  <c r="X54" i="10"/>
  <c r="Z54" i="10"/>
  <c r="AA54" i="10"/>
  <c r="AC54" i="10"/>
  <c r="AD54" i="10"/>
  <c r="AE54" i="10"/>
  <c r="AF54" i="10"/>
  <c r="AG54" i="10"/>
  <c r="AI54" i="10"/>
  <c r="AJ54" i="10"/>
  <c r="AL54" i="10"/>
  <c r="AM54" i="10"/>
  <c r="AO54" i="10"/>
  <c r="AP54" i="10"/>
  <c r="AQ54" i="10"/>
  <c r="AR54" i="10"/>
  <c r="AS54" i="10"/>
  <c r="AT54" i="10"/>
  <c r="AU54" i="10"/>
  <c r="AV54" i="10"/>
  <c r="AX54" i="10"/>
  <c r="AY54" i="10"/>
  <c r="BA54" i="10"/>
  <c r="BB54" i="10"/>
  <c r="BD54" i="10"/>
  <c r="BE54" i="10"/>
  <c r="BF54" i="10"/>
  <c r="BG54" i="10"/>
  <c r="BH54" i="10"/>
  <c r="BI54" i="10"/>
  <c r="BJ54" i="10"/>
  <c r="BK54" i="10"/>
  <c r="BM54" i="10"/>
  <c r="BN54" i="10"/>
  <c r="BO54" i="10"/>
  <c r="BP54" i="10"/>
  <c r="BQ54" i="10"/>
  <c r="BR54" i="10"/>
  <c r="BS54" i="10"/>
  <c r="BT54" i="10"/>
  <c r="BU54" i="10"/>
  <c r="BV54" i="10"/>
  <c r="BW54" i="10"/>
  <c r="BY54" i="10"/>
  <c r="BZ54" i="10"/>
  <c r="CA54" i="10"/>
  <c r="CB54" i="10"/>
  <c r="CC54" i="10"/>
  <c r="CD54" i="10"/>
  <c r="CE54" i="10"/>
  <c r="CF54" i="10"/>
  <c r="CH54" i="10"/>
  <c r="CI54" i="10"/>
  <c r="CJ54" i="10"/>
  <c r="CK54" i="10"/>
  <c r="CL54" i="10"/>
  <c r="CN54" i="10"/>
  <c r="CO54" i="10"/>
  <c r="CQ54" i="10"/>
  <c r="CR54" i="10"/>
  <c r="CS54" i="10"/>
  <c r="CT54" i="10"/>
  <c r="CU54" i="10"/>
  <c r="CV54" i="10"/>
  <c r="E49" i="10"/>
  <c r="F49" i="10"/>
  <c r="H49" i="10"/>
  <c r="I49" i="10"/>
  <c r="J49" i="10"/>
  <c r="K49" i="10"/>
  <c r="L49" i="10"/>
  <c r="N49" i="10"/>
  <c r="O49" i="10"/>
  <c r="Q49" i="10"/>
  <c r="R49" i="10"/>
  <c r="T49" i="10"/>
  <c r="U49" i="10"/>
  <c r="W49" i="10"/>
  <c r="X49" i="10"/>
  <c r="Y49" i="10"/>
  <c r="Z49" i="10"/>
  <c r="AA49" i="10"/>
  <c r="AC49" i="10"/>
  <c r="AD49" i="10"/>
  <c r="AF49" i="10"/>
  <c r="AG49" i="10"/>
  <c r="AI49" i="10"/>
  <c r="AJ49" i="10"/>
  <c r="AL49" i="10"/>
  <c r="AM49" i="10"/>
  <c r="AO49" i="10"/>
  <c r="AP49" i="10"/>
  <c r="AQ49" i="10"/>
  <c r="AR49" i="10"/>
  <c r="AS49" i="10"/>
  <c r="AU49" i="10"/>
  <c r="AV49" i="10"/>
  <c r="AX49" i="10"/>
  <c r="AY49" i="10"/>
  <c r="BA49" i="10"/>
  <c r="BB49" i="10"/>
  <c r="BD49" i="10"/>
  <c r="BE49" i="10"/>
  <c r="BF49" i="10"/>
  <c r="BG49" i="10"/>
  <c r="BH49" i="10"/>
  <c r="BI49" i="10"/>
  <c r="BJ49" i="10"/>
  <c r="BK49" i="10"/>
  <c r="BL49" i="10"/>
  <c r="BM49" i="10"/>
  <c r="BN49" i="10"/>
  <c r="BO49" i="10"/>
  <c r="BP49" i="10"/>
  <c r="BQ49" i="10"/>
  <c r="BS49" i="10"/>
  <c r="BT49" i="10"/>
  <c r="BV49" i="10"/>
  <c r="BW49" i="10"/>
  <c r="BY49" i="10"/>
  <c r="BZ49" i="10"/>
  <c r="CB49" i="10"/>
  <c r="CC49" i="10"/>
  <c r="CD49" i="10"/>
  <c r="CE49" i="10"/>
  <c r="CF49" i="10"/>
  <c r="CG49" i="10"/>
  <c r="CH49" i="10"/>
  <c r="CI49" i="10"/>
  <c r="CJ49" i="10"/>
  <c r="CK49" i="10"/>
  <c r="CL49" i="10"/>
  <c r="CM49" i="10"/>
  <c r="CN49" i="10"/>
  <c r="CO49" i="10"/>
  <c r="CQ49" i="10"/>
  <c r="CR49" i="10"/>
  <c r="CS49" i="10"/>
  <c r="CT49" i="10"/>
  <c r="CU49" i="10"/>
  <c r="CV49" i="10"/>
  <c r="E24" i="10"/>
  <c r="F24" i="10"/>
  <c r="G24" i="10"/>
  <c r="H24" i="10"/>
  <c r="I24" i="10"/>
  <c r="J24" i="10"/>
  <c r="K24" i="10"/>
  <c r="L24" i="10"/>
  <c r="N24" i="10"/>
  <c r="O24" i="10"/>
  <c r="Q24" i="10"/>
  <c r="R24" i="10"/>
  <c r="S24" i="10"/>
  <c r="T24" i="10"/>
  <c r="U24" i="10"/>
  <c r="V24" i="10"/>
  <c r="W24" i="10"/>
  <c r="X24" i="10"/>
  <c r="Z24" i="10"/>
  <c r="AA24" i="10"/>
  <c r="AC24" i="10"/>
  <c r="AD24" i="10"/>
  <c r="AE24" i="10"/>
  <c r="AF24" i="10"/>
  <c r="AG24" i="10"/>
  <c r="AI24" i="10"/>
  <c r="AJ24" i="10"/>
  <c r="AL24" i="10"/>
  <c r="AM24" i="10"/>
  <c r="AO24" i="10"/>
  <c r="AP24" i="10"/>
  <c r="AQ24" i="10"/>
  <c r="AR24" i="10"/>
  <c r="AS24" i="10"/>
  <c r="AT24" i="10"/>
  <c r="AU24" i="10"/>
  <c r="AV24" i="10"/>
  <c r="AW24" i="10"/>
  <c r="AX24" i="10"/>
  <c r="AY24" i="10"/>
  <c r="AZ24" i="10"/>
  <c r="BA24" i="10"/>
  <c r="BB24" i="10"/>
  <c r="BD24" i="10"/>
  <c r="BE24" i="10"/>
  <c r="BF24" i="10"/>
  <c r="BG24" i="10"/>
  <c r="BH24" i="10"/>
  <c r="BI24" i="10"/>
  <c r="BJ24" i="10"/>
  <c r="BK24" i="10"/>
  <c r="BL24" i="10"/>
  <c r="BM24" i="10"/>
  <c r="BN24" i="10"/>
  <c r="BO24" i="10"/>
  <c r="BP24" i="10"/>
  <c r="BQ24" i="10"/>
  <c r="BR24" i="10"/>
  <c r="BS24" i="10"/>
  <c r="BT24" i="10"/>
  <c r="BU24" i="10"/>
  <c r="BV24" i="10"/>
  <c r="BW24" i="10"/>
  <c r="BY24" i="10"/>
  <c r="BZ24" i="10"/>
  <c r="CA24" i="10"/>
  <c r="CB24" i="10"/>
  <c r="CC24" i="10"/>
  <c r="CD24" i="10"/>
  <c r="CE24" i="10"/>
  <c r="CF24" i="10"/>
  <c r="CG24" i="10"/>
  <c r="CH24" i="10"/>
  <c r="CI24" i="10"/>
  <c r="CJ24" i="10"/>
  <c r="CK24" i="10"/>
  <c r="CL24" i="10"/>
  <c r="CM24" i="10"/>
  <c r="CN24" i="10"/>
  <c r="CO24" i="10"/>
  <c r="CQ24" i="10"/>
  <c r="CR24" i="10"/>
  <c r="CS24" i="10"/>
  <c r="CT24" i="10"/>
  <c r="CU24" i="10"/>
  <c r="CV24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C15" i="10"/>
  <c r="AD15" i="10"/>
  <c r="AE15" i="10"/>
  <c r="AF15" i="10"/>
  <c r="AG15" i="10"/>
  <c r="AI15" i="10"/>
  <c r="AJ15" i="10"/>
  <c r="AL15" i="10"/>
  <c r="AM15" i="10"/>
  <c r="AO15" i="10"/>
  <c r="AP15" i="10"/>
  <c r="AQ15" i="10"/>
  <c r="AR15" i="10"/>
  <c r="AS15" i="10"/>
  <c r="AT15" i="10"/>
  <c r="AU15" i="10"/>
  <c r="AV15" i="10"/>
  <c r="AW15" i="10"/>
  <c r="AX15" i="10"/>
  <c r="AY15" i="10"/>
  <c r="AZ15" i="10"/>
  <c r="BA15" i="10"/>
  <c r="BB15" i="10"/>
  <c r="BD15" i="10"/>
  <c r="BE15" i="10"/>
  <c r="BF15" i="10"/>
  <c r="BG15" i="10"/>
  <c r="BH15" i="10"/>
  <c r="BI15" i="10"/>
  <c r="BJ15" i="10"/>
  <c r="BK15" i="10"/>
  <c r="BL15" i="10"/>
  <c r="BM15" i="10"/>
  <c r="BN15" i="10"/>
  <c r="BO15" i="10"/>
  <c r="BP15" i="10"/>
  <c r="BQ15" i="10"/>
  <c r="BR15" i="10"/>
  <c r="BS15" i="10"/>
  <c r="BT15" i="10"/>
  <c r="BU15" i="10"/>
  <c r="BV15" i="10"/>
  <c r="BW15" i="10"/>
  <c r="BY15" i="10"/>
  <c r="BZ15" i="10"/>
  <c r="CA15" i="10"/>
  <c r="CB15" i="10"/>
  <c r="CC15" i="10"/>
  <c r="CD15" i="10"/>
  <c r="CE15" i="10"/>
  <c r="CF15" i="10"/>
  <c r="CG15" i="10"/>
  <c r="CH15" i="10"/>
  <c r="CI15" i="10"/>
  <c r="CJ15" i="10"/>
  <c r="CK15" i="10"/>
  <c r="CL15" i="10"/>
  <c r="CM15" i="10"/>
  <c r="CN15" i="10"/>
  <c r="CO15" i="10"/>
  <c r="CQ15" i="10"/>
  <c r="CR15" i="10"/>
  <c r="CS15" i="10"/>
  <c r="CT15" i="10"/>
  <c r="CU15" i="10"/>
  <c r="CV15" i="10"/>
  <c r="E11" i="10"/>
  <c r="F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Z11" i="10"/>
  <c r="AA11" i="10"/>
  <c r="AC11" i="10"/>
  <c r="AD11" i="10"/>
  <c r="AE11" i="10"/>
  <c r="AF11" i="10"/>
  <c r="AG11" i="10"/>
  <c r="AI11" i="10"/>
  <c r="AJ11" i="10"/>
  <c r="AL11" i="10"/>
  <c r="AM11" i="10"/>
  <c r="AO11" i="10"/>
  <c r="AP11" i="10"/>
  <c r="AQ11" i="10"/>
  <c r="AR11" i="10"/>
  <c r="AS11" i="10"/>
  <c r="AT11" i="10"/>
  <c r="AU11" i="10"/>
  <c r="AV11" i="10"/>
  <c r="AW11" i="10"/>
  <c r="AX11" i="10"/>
  <c r="AY11" i="10"/>
  <c r="AZ11" i="10"/>
  <c r="BC11" i="10"/>
  <c r="BD11" i="10"/>
  <c r="BE11" i="10"/>
  <c r="BF11" i="10"/>
  <c r="BG11" i="10"/>
  <c r="BH11" i="10"/>
  <c r="BI11" i="10"/>
  <c r="BJ11" i="10"/>
  <c r="BK11" i="10"/>
  <c r="BL11" i="10"/>
  <c r="BM11" i="10"/>
  <c r="BN11" i="10"/>
  <c r="BO11" i="10"/>
  <c r="BP11" i="10"/>
  <c r="BQ11" i="10"/>
  <c r="BR11" i="10"/>
  <c r="BS11" i="10"/>
  <c r="BT11" i="10"/>
  <c r="BU11" i="10"/>
  <c r="BV11" i="10"/>
  <c r="BW11" i="10"/>
  <c r="BY11" i="10"/>
  <c r="BZ11" i="10"/>
  <c r="CA11" i="10"/>
  <c r="CB11" i="10"/>
  <c r="CC11" i="10"/>
  <c r="CD11" i="10"/>
  <c r="CE11" i="10"/>
  <c r="CF11" i="10"/>
  <c r="CG11" i="10"/>
  <c r="CH11" i="10"/>
  <c r="CI11" i="10"/>
  <c r="CJ11" i="10"/>
  <c r="CK11" i="10"/>
  <c r="CL11" i="10"/>
  <c r="CM11" i="10"/>
  <c r="CN11" i="10"/>
  <c r="CO11" i="10"/>
  <c r="CQ11" i="10"/>
  <c r="CR11" i="10"/>
  <c r="CS11" i="10"/>
  <c r="CT11" i="10"/>
  <c r="CU11" i="10"/>
  <c r="CV11" i="10"/>
  <c r="E11" i="7"/>
  <c r="C52" i="9"/>
  <c r="B51" i="9"/>
  <c r="B52" i="9"/>
  <c r="C51" i="9"/>
  <c r="C46" i="9"/>
  <c r="C47" i="9"/>
  <c r="C48" i="9"/>
  <c r="C49" i="9"/>
  <c r="C50" i="9"/>
  <c r="B46" i="9"/>
  <c r="B47" i="9"/>
  <c r="B48" i="9"/>
  <c r="B49" i="9"/>
  <c r="B50" i="9"/>
  <c r="D12" i="9"/>
  <c r="B9" i="9"/>
  <c r="C9" i="9"/>
  <c r="B10" i="9"/>
  <c r="C10" i="9"/>
  <c r="B11" i="9"/>
  <c r="C11" i="9"/>
  <c r="B12" i="9"/>
  <c r="C12" i="9"/>
  <c r="B13" i="9"/>
  <c r="C13" i="9"/>
  <c r="B14" i="9"/>
  <c r="C14" i="9"/>
  <c r="B15" i="9"/>
  <c r="C15" i="9"/>
  <c r="B16" i="9"/>
  <c r="C16" i="9"/>
  <c r="B17" i="9"/>
  <c r="C17" i="9"/>
  <c r="B18" i="9"/>
  <c r="C18" i="9"/>
  <c r="B19" i="9"/>
  <c r="C19" i="9"/>
  <c r="B20" i="9"/>
  <c r="C20" i="9"/>
  <c r="B21" i="9"/>
  <c r="C21" i="9"/>
  <c r="B22" i="9"/>
  <c r="C22" i="9"/>
  <c r="B23" i="9"/>
  <c r="C23" i="9"/>
  <c r="B24" i="9"/>
  <c r="C24" i="9"/>
  <c r="B25" i="9"/>
  <c r="C25" i="9"/>
  <c r="B26" i="9"/>
  <c r="C26" i="9"/>
  <c r="B27" i="9"/>
  <c r="C27" i="9"/>
  <c r="B28" i="9"/>
  <c r="C28" i="9"/>
  <c r="B29" i="9"/>
  <c r="C29" i="9"/>
  <c r="B30" i="9"/>
  <c r="C30" i="9"/>
  <c r="B31" i="9"/>
  <c r="C31" i="9"/>
  <c r="B32" i="9"/>
  <c r="C32" i="9"/>
  <c r="B33" i="9"/>
  <c r="C33" i="9"/>
  <c r="B34" i="9"/>
  <c r="C34" i="9"/>
  <c r="B35" i="9"/>
  <c r="C35" i="9"/>
  <c r="B36" i="9"/>
  <c r="C36" i="9"/>
  <c r="B37" i="9"/>
  <c r="C37" i="9"/>
  <c r="B38" i="9"/>
  <c r="C38" i="9"/>
  <c r="B39" i="9"/>
  <c r="C39" i="9"/>
  <c r="B40" i="9"/>
  <c r="C40" i="9"/>
  <c r="B41" i="9"/>
  <c r="C41" i="9"/>
  <c r="B42" i="9"/>
  <c r="C42" i="9"/>
  <c r="B43" i="9"/>
  <c r="C43" i="9"/>
  <c r="B44" i="9"/>
  <c r="C44" i="9"/>
  <c r="B45" i="9"/>
  <c r="C45" i="9"/>
  <c r="C8" i="9"/>
  <c r="B8" i="9"/>
  <c r="S47" i="9"/>
  <c r="R46" i="9"/>
  <c r="Q46" i="9"/>
  <c r="S45" i="9"/>
  <c r="S43" i="9"/>
  <c r="S40" i="9"/>
  <c r="S36" i="9"/>
  <c r="S35" i="9"/>
  <c r="S32" i="9"/>
  <c r="S28" i="9"/>
  <c r="S21" i="9"/>
  <c r="S13" i="9"/>
  <c r="S12" i="9"/>
  <c r="S10" i="9"/>
  <c r="R7" i="9"/>
  <c r="Q7" i="9"/>
  <c r="M48" i="9"/>
  <c r="M49" i="9"/>
  <c r="M36" i="9"/>
  <c r="M37" i="9"/>
  <c r="M38" i="9"/>
  <c r="M40" i="9"/>
  <c r="M41" i="9"/>
  <c r="M42" i="9"/>
  <c r="M43" i="9"/>
  <c r="M31" i="9"/>
  <c r="M16" i="9"/>
  <c r="M17" i="9"/>
  <c r="M18" i="9"/>
  <c r="M19" i="9"/>
  <c r="M20" i="9"/>
  <c r="M21" i="9"/>
  <c r="M22" i="9"/>
  <c r="M23" i="9"/>
  <c r="M24" i="9"/>
  <c r="M25" i="9"/>
  <c r="M26" i="9"/>
  <c r="K7" i="9"/>
  <c r="F10" i="12"/>
  <c r="G10" i="12"/>
  <c r="H10" i="12"/>
  <c r="I10" i="12"/>
  <c r="K10" i="12"/>
  <c r="L10" i="12"/>
  <c r="N10" i="12"/>
  <c r="O10" i="12"/>
  <c r="Q10" i="12"/>
  <c r="R10" i="12"/>
  <c r="S10" i="12"/>
  <c r="T10" i="12"/>
  <c r="U10" i="12"/>
  <c r="W10" i="12"/>
  <c r="X10" i="12"/>
  <c r="Z10" i="12"/>
  <c r="AA10" i="12"/>
  <c r="AF10" i="12"/>
  <c r="AG10" i="12"/>
  <c r="AH10" i="12"/>
  <c r="AI10" i="12"/>
  <c r="AJ10" i="12"/>
  <c r="AK10" i="12"/>
  <c r="AO10" i="12"/>
  <c r="AP10" i="12"/>
  <c r="AQ10" i="12"/>
  <c r="AR10" i="12"/>
  <c r="AS10" i="12"/>
  <c r="AT10" i="12"/>
  <c r="AU10" i="12"/>
  <c r="AV10" i="12"/>
  <c r="AW10" i="12"/>
  <c r="AX10" i="12"/>
  <c r="AY10" i="12"/>
  <c r="AZ10" i="12"/>
  <c r="BA10" i="12"/>
  <c r="BB10" i="12"/>
  <c r="BC10" i="12"/>
  <c r="BG10" i="12"/>
  <c r="BH10" i="12"/>
  <c r="BI10" i="12"/>
  <c r="BJ10" i="12"/>
  <c r="BK10" i="12"/>
  <c r="BL10" i="12"/>
  <c r="BM10" i="12"/>
  <c r="BN10" i="12"/>
  <c r="BP10" i="12"/>
  <c r="BQ10" i="12"/>
  <c r="BR10" i="12"/>
  <c r="E10" i="12"/>
  <c r="F9" i="12"/>
  <c r="G9" i="12"/>
  <c r="H9" i="12"/>
  <c r="I9" i="12"/>
  <c r="K9" i="12"/>
  <c r="L9" i="12"/>
  <c r="C9" i="12" s="1"/>
  <c r="N9" i="12"/>
  <c r="O9" i="12"/>
  <c r="Q9" i="12"/>
  <c r="R9" i="12"/>
  <c r="T9" i="12"/>
  <c r="U9" i="12"/>
  <c r="W9" i="12"/>
  <c r="X9" i="12"/>
  <c r="Z9" i="12"/>
  <c r="AA9" i="12"/>
  <c r="AF9" i="12"/>
  <c r="AG9" i="12"/>
  <c r="AH9" i="12"/>
  <c r="AI9" i="12"/>
  <c r="AJ9" i="12"/>
  <c r="AO9" i="12"/>
  <c r="AP9" i="12"/>
  <c r="AQ9" i="12"/>
  <c r="AR9" i="12"/>
  <c r="AS9" i="12"/>
  <c r="AT9" i="12"/>
  <c r="AU9" i="12"/>
  <c r="AV9" i="12"/>
  <c r="AW9" i="12"/>
  <c r="AX9" i="12"/>
  <c r="AY9" i="12"/>
  <c r="AZ9" i="12"/>
  <c r="BA9" i="12"/>
  <c r="BB9" i="12"/>
  <c r="BC9" i="12"/>
  <c r="BG9" i="12"/>
  <c r="BH9" i="12"/>
  <c r="BI9" i="12"/>
  <c r="BJ9" i="12"/>
  <c r="BK9" i="12"/>
  <c r="BL9" i="12"/>
  <c r="BM9" i="12"/>
  <c r="BN9" i="12"/>
  <c r="BO9" i="12" s="1"/>
  <c r="BP9" i="12"/>
  <c r="BQ9" i="12"/>
  <c r="BR9" i="12"/>
  <c r="E9" i="12"/>
  <c r="F135" i="12"/>
  <c r="G135" i="12"/>
  <c r="H135" i="12"/>
  <c r="I135" i="12"/>
  <c r="J135" i="12"/>
  <c r="K135" i="12"/>
  <c r="L135" i="12"/>
  <c r="M135" i="12"/>
  <c r="N135" i="12"/>
  <c r="O135" i="12"/>
  <c r="P135" i="12"/>
  <c r="Q135" i="12"/>
  <c r="R135" i="12"/>
  <c r="S135" i="12"/>
  <c r="T135" i="12"/>
  <c r="U135" i="12"/>
  <c r="V135" i="12"/>
  <c r="W135" i="12"/>
  <c r="X135" i="12"/>
  <c r="Y135" i="12"/>
  <c r="Z135" i="12"/>
  <c r="AA135" i="12"/>
  <c r="AD135" i="12"/>
  <c r="AF135" i="12"/>
  <c r="AG135" i="12"/>
  <c r="AH135" i="12"/>
  <c r="AI135" i="12"/>
  <c r="AJ135" i="12"/>
  <c r="AK135" i="12"/>
  <c r="AO135" i="12"/>
  <c r="AP135" i="12"/>
  <c r="AQ135" i="12"/>
  <c r="AR135" i="12"/>
  <c r="AS135" i="12"/>
  <c r="AT135" i="12"/>
  <c r="AU135" i="12"/>
  <c r="AV135" i="12"/>
  <c r="AW135" i="12"/>
  <c r="AX135" i="12"/>
  <c r="AY135" i="12"/>
  <c r="AZ135" i="12"/>
  <c r="BA135" i="12"/>
  <c r="BB135" i="12"/>
  <c r="BC135" i="12"/>
  <c r="BG135" i="12"/>
  <c r="BH135" i="12"/>
  <c r="BI135" i="12"/>
  <c r="BJ135" i="12"/>
  <c r="BK135" i="12"/>
  <c r="BL135" i="12"/>
  <c r="BM135" i="12"/>
  <c r="BN135" i="12"/>
  <c r="BO135" i="12"/>
  <c r="BP135" i="12"/>
  <c r="BQ135" i="12"/>
  <c r="BR135" i="12"/>
  <c r="E135" i="12"/>
  <c r="F138" i="12"/>
  <c r="G138" i="12"/>
  <c r="H138" i="12"/>
  <c r="I138" i="12"/>
  <c r="J138" i="12"/>
  <c r="K138" i="12"/>
  <c r="L138" i="12"/>
  <c r="M138" i="12"/>
  <c r="N138" i="12"/>
  <c r="O138" i="12"/>
  <c r="P138" i="12"/>
  <c r="Q138" i="12"/>
  <c r="R138" i="12"/>
  <c r="S138" i="12"/>
  <c r="T138" i="12"/>
  <c r="U138" i="12"/>
  <c r="V138" i="12"/>
  <c r="W138" i="12"/>
  <c r="X138" i="12"/>
  <c r="Y138" i="12"/>
  <c r="Z138" i="12"/>
  <c r="AA138" i="12"/>
  <c r="AD138" i="12"/>
  <c r="AF138" i="12"/>
  <c r="AG138" i="12"/>
  <c r="AH138" i="12"/>
  <c r="AI138" i="12"/>
  <c r="AJ138" i="12"/>
  <c r="AK138" i="12"/>
  <c r="AO138" i="12"/>
  <c r="AP138" i="12"/>
  <c r="AQ138" i="12"/>
  <c r="AR138" i="12"/>
  <c r="AS138" i="12"/>
  <c r="AT138" i="12"/>
  <c r="AU138" i="12"/>
  <c r="AV138" i="12"/>
  <c r="AW138" i="12"/>
  <c r="AX138" i="12"/>
  <c r="AY138" i="12"/>
  <c r="AZ138" i="12"/>
  <c r="BA138" i="12"/>
  <c r="BB138" i="12"/>
  <c r="BC138" i="12"/>
  <c r="BG138" i="12"/>
  <c r="BH138" i="12"/>
  <c r="BI138" i="12"/>
  <c r="BJ138" i="12"/>
  <c r="BK138" i="12"/>
  <c r="BL138" i="12"/>
  <c r="BM138" i="12"/>
  <c r="BN138" i="12"/>
  <c r="BO138" i="12"/>
  <c r="BP138" i="12"/>
  <c r="BQ138" i="12"/>
  <c r="BR138" i="12"/>
  <c r="E138" i="12"/>
  <c r="F155" i="12"/>
  <c r="G155" i="12"/>
  <c r="H155" i="12"/>
  <c r="I155" i="12"/>
  <c r="J155" i="12"/>
  <c r="K155" i="12"/>
  <c r="L155" i="12"/>
  <c r="N155" i="12"/>
  <c r="O155" i="12"/>
  <c r="P155" i="12"/>
  <c r="Q155" i="12"/>
  <c r="R155" i="12"/>
  <c r="S155" i="12"/>
  <c r="T155" i="12"/>
  <c r="U155" i="12"/>
  <c r="V155" i="12"/>
  <c r="W155" i="12"/>
  <c r="X155" i="12"/>
  <c r="Y155" i="12"/>
  <c r="Z155" i="12"/>
  <c r="AA155" i="12"/>
  <c r="AD155" i="12"/>
  <c r="AF155" i="12"/>
  <c r="AG155" i="12"/>
  <c r="AH155" i="12"/>
  <c r="AI155" i="12"/>
  <c r="AJ155" i="12"/>
  <c r="AK155" i="12"/>
  <c r="AO155" i="12"/>
  <c r="AP155" i="12"/>
  <c r="AQ155" i="12"/>
  <c r="AR155" i="12"/>
  <c r="AS155" i="12"/>
  <c r="AT155" i="12"/>
  <c r="AU155" i="12"/>
  <c r="AV155" i="12"/>
  <c r="AW155" i="12"/>
  <c r="AX155" i="12"/>
  <c r="AY155" i="12"/>
  <c r="AZ155" i="12"/>
  <c r="BA155" i="12"/>
  <c r="BB155" i="12"/>
  <c r="BC155" i="12"/>
  <c r="BG155" i="12"/>
  <c r="BH155" i="12"/>
  <c r="BI155" i="12"/>
  <c r="BJ155" i="12"/>
  <c r="BK155" i="12"/>
  <c r="BL155" i="12"/>
  <c r="BM155" i="12"/>
  <c r="BN155" i="12"/>
  <c r="BO155" i="12"/>
  <c r="BP155" i="12"/>
  <c r="BQ155" i="12"/>
  <c r="BR155" i="12"/>
  <c r="E155" i="12"/>
  <c r="F132" i="12"/>
  <c r="G132" i="12"/>
  <c r="H132" i="12"/>
  <c r="I132" i="12"/>
  <c r="J132" i="12"/>
  <c r="K132" i="12"/>
  <c r="L132" i="12"/>
  <c r="M132" i="12"/>
  <c r="N132" i="12"/>
  <c r="O132" i="12"/>
  <c r="P132" i="12"/>
  <c r="Q132" i="12"/>
  <c r="R132" i="12"/>
  <c r="S132" i="12"/>
  <c r="T132" i="12"/>
  <c r="U132" i="12"/>
  <c r="V132" i="12"/>
  <c r="W132" i="12"/>
  <c r="X132" i="12"/>
  <c r="Y132" i="12"/>
  <c r="Z132" i="12"/>
  <c r="AA132" i="12"/>
  <c r="AD132" i="12"/>
  <c r="AF132" i="12"/>
  <c r="AG132" i="12"/>
  <c r="AH132" i="12"/>
  <c r="AI132" i="12"/>
  <c r="AJ132" i="12"/>
  <c r="AK132" i="12"/>
  <c r="AO132" i="12"/>
  <c r="AP132" i="12"/>
  <c r="AQ132" i="12"/>
  <c r="AR132" i="12"/>
  <c r="AS132" i="12"/>
  <c r="AT132" i="12"/>
  <c r="AU132" i="12"/>
  <c r="AV132" i="12"/>
  <c r="AW132" i="12"/>
  <c r="AX132" i="12"/>
  <c r="AY132" i="12"/>
  <c r="AZ132" i="12"/>
  <c r="BA132" i="12"/>
  <c r="BB132" i="12"/>
  <c r="BC132" i="12"/>
  <c r="BG132" i="12"/>
  <c r="BH132" i="12"/>
  <c r="BI132" i="12"/>
  <c r="BJ132" i="12"/>
  <c r="BK132" i="12"/>
  <c r="BL132" i="12"/>
  <c r="BM132" i="12"/>
  <c r="BN132" i="12"/>
  <c r="BO132" i="12"/>
  <c r="BP132" i="12"/>
  <c r="BQ132" i="12"/>
  <c r="BR132" i="12"/>
  <c r="E132" i="12"/>
  <c r="F123" i="12"/>
  <c r="G123" i="12"/>
  <c r="H123" i="12"/>
  <c r="I123" i="12"/>
  <c r="J123" i="12"/>
  <c r="K123" i="12"/>
  <c r="L123" i="12"/>
  <c r="M123" i="12"/>
  <c r="N123" i="12"/>
  <c r="O123" i="12"/>
  <c r="P123" i="12"/>
  <c r="Q123" i="12"/>
  <c r="R123" i="12"/>
  <c r="S123" i="12"/>
  <c r="T123" i="12"/>
  <c r="U123" i="12"/>
  <c r="V123" i="12"/>
  <c r="W123" i="12"/>
  <c r="X123" i="12"/>
  <c r="Y123" i="12"/>
  <c r="Z123" i="12"/>
  <c r="AA123" i="12"/>
  <c r="AD123" i="12"/>
  <c r="AF123" i="12"/>
  <c r="AG123" i="12"/>
  <c r="AH123" i="12"/>
  <c r="AI123" i="12"/>
  <c r="AJ123" i="12"/>
  <c r="AK123" i="12"/>
  <c r="AO123" i="12"/>
  <c r="AP123" i="12"/>
  <c r="AQ123" i="12"/>
  <c r="AR123" i="12"/>
  <c r="AS123" i="12"/>
  <c r="AT123" i="12"/>
  <c r="AU123" i="12"/>
  <c r="AV123" i="12"/>
  <c r="AW123" i="12"/>
  <c r="AX123" i="12"/>
  <c r="AY123" i="12"/>
  <c r="AZ123" i="12"/>
  <c r="BA123" i="12"/>
  <c r="BB123" i="12"/>
  <c r="BC123" i="12"/>
  <c r="BG123" i="12"/>
  <c r="BH123" i="12"/>
  <c r="BI123" i="12"/>
  <c r="BJ123" i="12"/>
  <c r="BK123" i="12"/>
  <c r="BL123" i="12"/>
  <c r="BM123" i="12"/>
  <c r="BN123" i="12"/>
  <c r="BO123" i="12"/>
  <c r="BP123" i="12"/>
  <c r="BQ123" i="12"/>
  <c r="BR123" i="12"/>
  <c r="E123" i="12"/>
  <c r="F141" i="12"/>
  <c r="G141" i="12"/>
  <c r="H141" i="12"/>
  <c r="I141" i="12"/>
  <c r="J141" i="12"/>
  <c r="K141" i="12"/>
  <c r="L141" i="12"/>
  <c r="M141" i="12"/>
  <c r="N141" i="12"/>
  <c r="O141" i="12"/>
  <c r="P141" i="12"/>
  <c r="Q141" i="12"/>
  <c r="R141" i="12"/>
  <c r="S141" i="12"/>
  <c r="T141" i="12"/>
  <c r="U141" i="12"/>
  <c r="V141" i="12"/>
  <c r="W141" i="12"/>
  <c r="X141" i="12"/>
  <c r="Y141" i="12"/>
  <c r="Z141" i="12"/>
  <c r="AA141" i="12"/>
  <c r="AD141" i="12"/>
  <c r="AF141" i="12"/>
  <c r="AG141" i="12"/>
  <c r="AH141" i="12"/>
  <c r="AI141" i="12"/>
  <c r="AJ141" i="12"/>
  <c r="AK141" i="12"/>
  <c r="AO141" i="12"/>
  <c r="AP141" i="12"/>
  <c r="AQ141" i="12"/>
  <c r="AR141" i="12"/>
  <c r="AS141" i="12"/>
  <c r="AT141" i="12"/>
  <c r="AU141" i="12"/>
  <c r="AV141" i="12"/>
  <c r="AW141" i="12"/>
  <c r="AX141" i="12"/>
  <c r="AY141" i="12"/>
  <c r="AZ141" i="12"/>
  <c r="BA141" i="12"/>
  <c r="BB141" i="12"/>
  <c r="BC141" i="12"/>
  <c r="BG141" i="12"/>
  <c r="BH141" i="12"/>
  <c r="BI141" i="12"/>
  <c r="BJ141" i="12"/>
  <c r="BK141" i="12"/>
  <c r="BL141" i="12"/>
  <c r="BM141" i="12"/>
  <c r="BN141" i="12"/>
  <c r="BO141" i="12"/>
  <c r="BP141" i="12"/>
  <c r="BQ141" i="12"/>
  <c r="BR141" i="12"/>
  <c r="E141" i="12"/>
  <c r="F144" i="12"/>
  <c r="G144" i="12"/>
  <c r="H144" i="12"/>
  <c r="I144" i="12"/>
  <c r="J144" i="12"/>
  <c r="K144" i="12"/>
  <c r="L144" i="12"/>
  <c r="M144" i="12"/>
  <c r="N144" i="12"/>
  <c r="O144" i="12"/>
  <c r="P144" i="12"/>
  <c r="Q144" i="12"/>
  <c r="R144" i="12"/>
  <c r="S144" i="12"/>
  <c r="T144" i="12"/>
  <c r="U144" i="12"/>
  <c r="V144" i="12"/>
  <c r="W144" i="12"/>
  <c r="X144" i="12"/>
  <c r="Y144" i="12"/>
  <c r="Z144" i="12"/>
  <c r="AA144" i="12"/>
  <c r="AD144" i="12"/>
  <c r="AF144" i="12"/>
  <c r="AG144" i="12"/>
  <c r="AH144" i="12"/>
  <c r="AI144" i="12"/>
  <c r="AJ144" i="12"/>
  <c r="AK144" i="12"/>
  <c r="AO144" i="12"/>
  <c r="AP144" i="12"/>
  <c r="AQ144" i="12"/>
  <c r="AR144" i="12"/>
  <c r="AS144" i="12"/>
  <c r="AT144" i="12"/>
  <c r="AU144" i="12"/>
  <c r="AV144" i="12"/>
  <c r="AW144" i="12"/>
  <c r="AX144" i="12"/>
  <c r="AY144" i="12"/>
  <c r="AZ144" i="12"/>
  <c r="BA144" i="12"/>
  <c r="BB144" i="12"/>
  <c r="BC144" i="12"/>
  <c r="BG144" i="12"/>
  <c r="BH144" i="12"/>
  <c r="BI144" i="12"/>
  <c r="BJ144" i="12"/>
  <c r="BK144" i="12"/>
  <c r="BL144" i="12"/>
  <c r="BM144" i="12"/>
  <c r="BN144" i="12"/>
  <c r="BO144" i="12"/>
  <c r="BP144" i="12"/>
  <c r="BQ144" i="12"/>
  <c r="BR144" i="12"/>
  <c r="E144" i="12"/>
  <c r="F149" i="12"/>
  <c r="G149" i="12"/>
  <c r="H149" i="12"/>
  <c r="I149" i="12"/>
  <c r="J149" i="12"/>
  <c r="K149" i="12"/>
  <c r="L149" i="12"/>
  <c r="N149" i="12"/>
  <c r="O149" i="12"/>
  <c r="P149" i="12"/>
  <c r="Q149" i="12"/>
  <c r="R149" i="12"/>
  <c r="S149" i="12"/>
  <c r="T149" i="12"/>
  <c r="U149" i="12"/>
  <c r="V149" i="12"/>
  <c r="W149" i="12"/>
  <c r="X149" i="12"/>
  <c r="Y149" i="12"/>
  <c r="Z149" i="12"/>
  <c r="AA149" i="12"/>
  <c r="AD149" i="12"/>
  <c r="AF149" i="12"/>
  <c r="AG149" i="12"/>
  <c r="AH149" i="12"/>
  <c r="AI149" i="12"/>
  <c r="AJ149" i="12"/>
  <c r="AK149" i="12"/>
  <c r="AO149" i="12"/>
  <c r="AP149" i="12"/>
  <c r="AQ149" i="12"/>
  <c r="AR149" i="12"/>
  <c r="AS149" i="12"/>
  <c r="AT149" i="12"/>
  <c r="AU149" i="12"/>
  <c r="AV149" i="12"/>
  <c r="AW149" i="12"/>
  <c r="AX149" i="12"/>
  <c r="AY149" i="12"/>
  <c r="AZ149" i="12"/>
  <c r="BA149" i="12"/>
  <c r="BB149" i="12"/>
  <c r="BC149" i="12"/>
  <c r="BG149" i="12"/>
  <c r="BH149" i="12"/>
  <c r="BI149" i="12"/>
  <c r="BJ149" i="12"/>
  <c r="BK149" i="12"/>
  <c r="BL149" i="12"/>
  <c r="BM149" i="12"/>
  <c r="BN149" i="12"/>
  <c r="BO149" i="12"/>
  <c r="BP149" i="12"/>
  <c r="BQ149" i="12"/>
  <c r="BR149" i="12"/>
  <c r="E149" i="12"/>
  <c r="F126" i="12"/>
  <c r="G126" i="12"/>
  <c r="H126" i="12"/>
  <c r="I126" i="12"/>
  <c r="J126" i="12"/>
  <c r="K126" i="12"/>
  <c r="L126" i="12"/>
  <c r="N126" i="12"/>
  <c r="O126" i="12"/>
  <c r="P126" i="12"/>
  <c r="Q126" i="12"/>
  <c r="R126" i="12"/>
  <c r="S126" i="12"/>
  <c r="T126" i="12"/>
  <c r="U126" i="12"/>
  <c r="V126" i="12"/>
  <c r="W126" i="12"/>
  <c r="X126" i="12"/>
  <c r="Z126" i="12"/>
  <c r="AA126" i="12"/>
  <c r="AD126" i="12"/>
  <c r="AF126" i="12"/>
  <c r="AG126" i="12"/>
  <c r="AH126" i="12"/>
  <c r="AI126" i="12"/>
  <c r="AJ126" i="12"/>
  <c r="AK126" i="12"/>
  <c r="AO126" i="12"/>
  <c r="AP126" i="12"/>
  <c r="AQ126" i="12"/>
  <c r="AR126" i="12"/>
  <c r="AS126" i="12"/>
  <c r="AT126" i="12"/>
  <c r="AU126" i="12"/>
  <c r="AV126" i="12"/>
  <c r="AW126" i="12"/>
  <c r="AX126" i="12"/>
  <c r="AY126" i="12"/>
  <c r="AZ126" i="12"/>
  <c r="BA126" i="12"/>
  <c r="BB126" i="12"/>
  <c r="BC126" i="12"/>
  <c r="BG126" i="12"/>
  <c r="BH126" i="12"/>
  <c r="BI126" i="12"/>
  <c r="BJ126" i="12"/>
  <c r="BK126" i="12"/>
  <c r="BL126" i="12"/>
  <c r="BM126" i="12"/>
  <c r="BN126" i="12"/>
  <c r="BO126" i="12"/>
  <c r="BP126" i="12"/>
  <c r="BQ126" i="12"/>
  <c r="BR126" i="12"/>
  <c r="E126" i="12"/>
  <c r="F158" i="12"/>
  <c r="G158" i="12"/>
  <c r="H158" i="12"/>
  <c r="I158" i="12"/>
  <c r="J158" i="12"/>
  <c r="K158" i="12"/>
  <c r="L158" i="12"/>
  <c r="M158" i="12"/>
  <c r="N158" i="12"/>
  <c r="O158" i="12"/>
  <c r="P158" i="12"/>
  <c r="Q158" i="12"/>
  <c r="R158" i="12"/>
  <c r="S158" i="12"/>
  <c r="T158" i="12"/>
  <c r="U158" i="12"/>
  <c r="V158" i="12"/>
  <c r="W158" i="12"/>
  <c r="X158" i="12"/>
  <c r="Y158" i="12"/>
  <c r="Z158" i="12"/>
  <c r="AA158" i="12"/>
  <c r="AD158" i="12"/>
  <c r="AF158" i="12"/>
  <c r="AG158" i="12"/>
  <c r="AH158" i="12"/>
  <c r="AI158" i="12"/>
  <c r="AJ158" i="12"/>
  <c r="AK158" i="12"/>
  <c r="AO158" i="12"/>
  <c r="AP158" i="12"/>
  <c r="AQ158" i="12"/>
  <c r="AR158" i="12"/>
  <c r="AS158" i="12"/>
  <c r="AT158" i="12"/>
  <c r="AU158" i="12"/>
  <c r="AV158" i="12"/>
  <c r="AW158" i="12"/>
  <c r="AX158" i="12"/>
  <c r="AY158" i="12"/>
  <c r="AZ158" i="12"/>
  <c r="BA158" i="12"/>
  <c r="BB158" i="12"/>
  <c r="BC158" i="12"/>
  <c r="BG158" i="12"/>
  <c r="BH158" i="12"/>
  <c r="BI158" i="12"/>
  <c r="BJ158" i="12"/>
  <c r="BK158" i="12"/>
  <c r="BL158" i="12"/>
  <c r="BM158" i="12"/>
  <c r="BN158" i="12"/>
  <c r="BO158" i="12"/>
  <c r="BP158" i="12"/>
  <c r="BQ158" i="12"/>
  <c r="BR158" i="12"/>
  <c r="E158" i="12"/>
  <c r="F163" i="12"/>
  <c r="G163" i="12"/>
  <c r="H163" i="12"/>
  <c r="I163" i="12"/>
  <c r="J163" i="12"/>
  <c r="K163" i="12"/>
  <c r="L163" i="12"/>
  <c r="M163" i="12"/>
  <c r="N163" i="12"/>
  <c r="O163" i="12"/>
  <c r="P163" i="12"/>
  <c r="Q163" i="12"/>
  <c r="R163" i="12"/>
  <c r="S163" i="12"/>
  <c r="T163" i="12"/>
  <c r="U163" i="12"/>
  <c r="V163" i="12"/>
  <c r="W163" i="12"/>
  <c r="X163" i="12"/>
  <c r="Y163" i="12"/>
  <c r="Z163" i="12"/>
  <c r="AA163" i="12"/>
  <c r="AD163" i="12"/>
  <c r="AF163" i="12"/>
  <c r="AG163" i="12"/>
  <c r="AH163" i="12"/>
  <c r="AI163" i="12"/>
  <c r="AJ163" i="12"/>
  <c r="AK163" i="12"/>
  <c r="AO163" i="12"/>
  <c r="AP163" i="12"/>
  <c r="AQ163" i="12"/>
  <c r="AR163" i="12"/>
  <c r="AS163" i="12"/>
  <c r="AT163" i="12"/>
  <c r="AU163" i="12"/>
  <c r="AV163" i="12"/>
  <c r="AW163" i="12"/>
  <c r="AX163" i="12"/>
  <c r="AY163" i="12"/>
  <c r="AZ163" i="12"/>
  <c r="BA163" i="12"/>
  <c r="BB163" i="12"/>
  <c r="BC163" i="12"/>
  <c r="BG163" i="12"/>
  <c r="BH163" i="12"/>
  <c r="BI163" i="12"/>
  <c r="BJ163" i="12"/>
  <c r="BK163" i="12"/>
  <c r="BL163" i="12"/>
  <c r="BM163" i="12"/>
  <c r="BN163" i="12"/>
  <c r="BO163" i="12"/>
  <c r="BP163" i="12"/>
  <c r="BQ163" i="12"/>
  <c r="BR163" i="12"/>
  <c r="E163" i="12"/>
  <c r="F167" i="12"/>
  <c r="G167" i="12"/>
  <c r="H167" i="12"/>
  <c r="I167" i="12"/>
  <c r="J167" i="12"/>
  <c r="K167" i="12"/>
  <c r="L167" i="12"/>
  <c r="N167" i="12"/>
  <c r="O167" i="12"/>
  <c r="P167" i="12"/>
  <c r="Q167" i="12"/>
  <c r="R167" i="12"/>
  <c r="S167" i="12"/>
  <c r="T167" i="12"/>
  <c r="U167" i="12"/>
  <c r="V167" i="12"/>
  <c r="W167" i="12"/>
  <c r="X167" i="12"/>
  <c r="Y167" i="12"/>
  <c r="Z167" i="12"/>
  <c r="AA167" i="12"/>
  <c r="AD167" i="12"/>
  <c r="AF167" i="12"/>
  <c r="AG167" i="12"/>
  <c r="AH167" i="12"/>
  <c r="AI167" i="12"/>
  <c r="AJ167" i="12"/>
  <c r="AK167" i="12"/>
  <c r="AO167" i="12"/>
  <c r="AP167" i="12"/>
  <c r="AQ167" i="12"/>
  <c r="AR167" i="12"/>
  <c r="AS167" i="12"/>
  <c r="AT167" i="12"/>
  <c r="AU167" i="12"/>
  <c r="AV167" i="12"/>
  <c r="AW167" i="12"/>
  <c r="AX167" i="12"/>
  <c r="AY167" i="12"/>
  <c r="AZ167" i="12"/>
  <c r="BA167" i="12"/>
  <c r="BB167" i="12"/>
  <c r="BC167" i="12"/>
  <c r="BG167" i="12"/>
  <c r="BH167" i="12"/>
  <c r="BI167" i="12"/>
  <c r="BJ167" i="12"/>
  <c r="BK167" i="12"/>
  <c r="BL167" i="12"/>
  <c r="BM167" i="12"/>
  <c r="BN167" i="12"/>
  <c r="BO167" i="12"/>
  <c r="BP167" i="12"/>
  <c r="BQ167" i="12"/>
  <c r="BR167" i="12"/>
  <c r="E167" i="12"/>
  <c r="F106" i="12"/>
  <c r="G106" i="12"/>
  <c r="H106" i="12"/>
  <c r="I106" i="12"/>
  <c r="J106" i="12"/>
  <c r="K106" i="12"/>
  <c r="L106" i="12"/>
  <c r="M106" i="12"/>
  <c r="N106" i="12"/>
  <c r="O106" i="12"/>
  <c r="P106" i="12"/>
  <c r="Q106" i="12"/>
  <c r="R106" i="12"/>
  <c r="S106" i="12"/>
  <c r="T106" i="12"/>
  <c r="U106" i="12"/>
  <c r="W106" i="12"/>
  <c r="X106" i="12"/>
  <c r="Y106" i="12"/>
  <c r="Z106" i="12"/>
  <c r="AA106" i="12"/>
  <c r="AD106" i="12"/>
  <c r="AF106" i="12"/>
  <c r="AG106" i="12"/>
  <c r="AH106" i="12"/>
  <c r="AI106" i="12"/>
  <c r="AJ106" i="12"/>
  <c r="AK106" i="12"/>
  <c r="AO106" i="12"/>
  <c r="AP106" i="12"/>
  <c r="AQ106" i="12"/>
  <c r="AR106" i="12"/>
  <c r="AS106" i="12"/>
  <c r="AT106" i="12"/>
  <c r="AU106" i="12"/>
  <c r="AV106" i="12"/>
  <c r="AW106" i="12"/>
  <c r="AX106" i="12"/>
  <c r="AY106" i="12"/>
  <c r="AZ106" i="12"/>
  <c r="BA106" i="12"/>
  <c r="BB106" i="12"/>
  <c r="BC106" i="12"/>
  <c r="BG106" i="12"/>
  <c r="BH106" i="12"/>
  <c r="BI106" i="12"/>
  <c r="BJ106" i="12"/>
  <c r="BK106" i="12"/>
  <c r="BL106" i="12"/>
  <c r="BM106" i="12"/>
  <c r="BN106" i="12"/>
  <c r="BO106" i="12"/>
  <c r="BP106" i="12"/>
  <c r="BQ106" i="12"/>
  <c r="BR106" i="12"/>
  <c r="E106" i="12"/>
  <c r="F120" i="12"/>
  <c r="G120" i="12"/>
  <c r="H120" i="12"/>
  <c r="I120" i="12"/>
  <c r="J120" i="12"/>
  <c r="K120" i="12"/>
  <c r="L120" i="12"/>
  <c r="C120" i="12" s="1"/>
  <c r="N120" i="12"/>
  <c r="O120" i="12"/>
  <c r="P120" i="12"/>
  <c r="Q120" i="12"/>
  <c r="R120" i="12"/>
  <c r="S120" i="12"/>
  <c r="T120" i="12"/>
  <c r="U120" i="12"/>
  <c r="V120" i="12"/>
  <c r="W120" i="12"/>
  <c r="X120" i="12"/>
  <c r="Y120" i="12"/>
  <c r="Z120" i="12"/>
  <c r="AA120" i="12"/>
  <c r="AD120" i="12"/>
  <c r="AF120" i="12"/>
  <c r="AG120" i="12"/>
  <c r="AH120" i="12"/>
  <c r="AI120" i="12"/>
  <c r="AJ120" i="12"/>
  <c r="AK120" i="12"/>
  <c r="AO120" i="12"/>
  <c r="AP120" i="12"/>
  <c r="AQ120" i="12"/>
  <c r="AR120" i="12"/>
  <c r="AS120" i="12"/>
  <c r="AT120" i="12"/>
  <c r="AU120" i="12"/>
  <c r="AV120" i="12"/>
  <c r="AW120" i="12"/>
  <c r="AX120" i="12"/>
  <c r="AY120" i="12"/>
  <c r="AZ120" i="12"/>
  <c r="BA120" i="12"/>
  <c r="BB120" i="12"/>
  <c r="BC120" i="12"/>
  <c r="BG120" i="12"/>
  <c r="BH120" i="12"/>
  <c r="BI120" i="12"/>
  <c r="BJ120" i="12"/>
  <c r="BK120" i="12"/>
  <c r="BL120" i="12"/>
  <c r="BM120" i="12"/>
  <c r="BN120" i="12"/>
  <c r="BO120" i="12"/>
  <c r="BP120" i="12"/>
  <c r="BQ120" i="12"/>
  <c r="BR120" i="12"/>
  <c r="E120" i="12"/>
  <c r="F96" i="12"/>
  <c r="G96" i="12"/>
  <c r="H96" i="12"/>
  <c r="I96" i="12"/>
  <c r="J96" i="12"/>
  <c r="K96" i="12"/>
  <c r="L96" i="12"/>
  <c r="M96" i="12"/>
  <c r="N96" i="12"/>
  <c r="O96" i="12"/>
  <c r="P96" i="12"/>
  <c r="Q96" i="12"/>
  <c r="R96" i="12"/>
  <c r="S96" i="12"/>
  <c r="T96" i="12"/>
  <c r="U96" i="12"/>
  <c r="V96" i="12"/>
  <c r="W96" i="12"/>
  <c r="X96" i="12"/>
  <c r="Y96" i="12"/>
  <c r="Z96" i="12"/>
  <c r="AA96" i="12"/>
  <c r="AD96" i="12"/>
  <c r="AF96" i="12"/>
  <c r="AG96" i="12"/>
  <c r="AH96" i="12"/>
  <c r="AI96" i="12"/>
  <c r="AJ96" i="12"/>
  <c r="AK96" i="12"/>
  <c r="AO96" i="12"/>
  <c r="AP96" i="12"/>
  <c r="AQ96" i="12"/>
  <c r="AR96" i="12"/>
  <c r="AS96" i="12"/>
  <c r="AT96" i="12"/>
  <c r="AU96" i="12"/>
  <c r="AV96" i="12"/>
  <c r="AW96" i="12"/>
  <c r="AX96" i="12"/>
  <c r="AY96" i="12"/>
  <c r="AZ96" i="12"/>
  <c r="BA96" i="12"/>
  <c r="BB96" i="12"/>
  <c r="BC96" i="12"/>
  <c r="BG96" i="12"/>
  <c r="BH96" i="12"/>
  <c r="BI96" i="12"/>
  <c r="BJ96" i="12"/>
  <c r="BK96" i="12"/>
  <c r="BL96" i="12"/>
  <c r="BM96" i="12"/>
  <c r="BN96" i="12"/>
  <c r="BO96" i="12"/>
  <c r="BP96" i="12"/>
  <c r="BQ96" i="12"/>
  <c r="BR96" i="12"/>
  <c r="E96" i="12"/>
  <c r="F93" i="12"/>
  <c r="G93" i="12"/>
  <c r="H93" i="12"/>
  <c r="I93" i="12"/>
  <c r="J93" i="12"/>
  <c r="K93" i="12"/>
  <c r="L93" i="12"/>
  <c r="N93" i="12"/>
  <c r="O93" i="12"/>
  <c r="P93" i="12"/>
  <c r="Q93" i="12"/>
  <c r="R93" i="12"/>
  <c r="S93" i="12"/>
  <c r="T93" i="12"/>
  <c r="U93" i="12"/>
  <c r="V93" i="12"/>
  <c r="W93" i="12"/>
  <c r="X93" i="12"/>
  <c r="Y93" i="12"/>
  <c r="Z93" i="12"/>
  <c r="AA93" i="12"/>
  <c r="AC93" i="12"/>
  <c r="AD93" i="12"/>
  <c r="AF93" i="12"/>
  <c r="AG93" i="12"/>
  <c r="AH93" i="12"/>
  <c r="AI93" i="12"/>
  <c r="AJ93" i="12"/>
  <c r="AK93" i="12"/>
  <c r="AO93" i="12"/>
  <c r="AP93" i="12"/>
  <c r="AQ93" i="12"/>
  <c r="AR93" i="12"/>
  <c r="AS93" i="12"/>
  <c r="AT93" i="12"/>
  <c r="AU93" i="12"/>
  <c r="AV93" i="12"/>
  <c r="AW93" i="12"/>
  <c r="AX93" i="12"/>
  <c r="AY93" i="12"/>
  <c r="AZ93" i="12"/>
  <c r="BA93" i="12"/>
  <c r="BB93" i="12"/>
  <c r="BC93" i="12"/>
  <c r="BG93" i="12"/>
  <c r="BH93" i="12"/>
  <c r="BI93" i="12"/>
  <c r="BJ93" i="12"/>
  <c r="BK93" i="12"/>
  <c r="BL93" i="12"/>
  <c r="BM93" i="12"/>
  <c r="BN93" i="12"/>
  <c r="BO93" i="12"/>
  <c r="BP93" i="12"/>
  <c r="BQ93" i="12"/>
  <c r="BR93" i="12"/>
  <c r="E93" i="12"/>
  <c r="F85" i="12"/>
  <c r="G85" i="12"/>
  <c r="H85" i="12"/>
  <c r="I85" i="12"/>
  <c r="J85" i="12"/>
  <c r="K85" i="12"/>
  <c r="L85" i="12"/>
  <c r="C85" i="12" s="1"/>
  <c r="N85" i="12"/>
  <c r="O85" i="12"/>
  <c r="P85" i="12"/>
  <c r="Q85" i="12"/>
  <c r="R85" i="12"/>
  <c r="S85" i="12"/>
  <c r="T85" i="12"/>
  <c r="U85" i="12"/>
  <c r="V85" i="12"/>
  <c r="W85" i="12"/>
  <c r="X85" i="12"/>
  <c r="Y85" i="12"/>
  <c r="Z85" i="12"/>
  <c r="AA85" i="12"/>
  <c r="AD85" i="12"/>
  <c r="AF85" i="12"/>
  <c r="AG85" i="12"/>
  <c r="AH85" i="12"/>
  <c r="AI85" i="12"/>
  <c r="AJ85" i="12"/>
  <c r="AK85" i="12"/>
  <c r="AO85" i="12"/>
  <c r="AP85" i="12"/>
  <c r="AQ85" i="12"/>
  <c r="AR85" i="12"/>
  <c r="AS85" i="12"/>
  <c r="AT85" i="12"/>
  <c r="AU85" i="12"/>
  <c r="AV85" i="12"/>
  <c r="AW85" i="12"/>
  <c r="AX85" i="12"/>
  <c r="AY85" i="12"/>
  <c r="AZ85" i="12"/>
  <c r="BA85" i="12"/>
  <c r="BB85" i="12"/>
  <c r="BC85" i="12"/>
  <c r="BG85" i="12"/>
  <c r="BH85" i="12"/>
  <c r="BI85" i="12"/>
  <c r="BJ85" i="12"/>
  <c r="BK85" i="12"/>
  <c r="BL85" i="12"/>
  <c r="BM85" i="12"/>
  <c r="BN85" i="12"/>
  <c r="BO85" i="12"/>
  <c r="BP85" i="12"/>
  <c r="BQ85" i="12"/>
  <c r="BR85" i="12"/>
  <c r="E85" i="12"/>
  <c r="BR82" i="12"/>
  <c r="F82" i="12"/>
  <c r="G82" i="12"/>
  <c r="H82" i="12"/>
  <c r="I82" i="12"/>
  <c r="J82" i="12"/>
  <c r="K82" i="12"/>
  <c r="L82" i="12"/>
  <c r="N82" i="12"/>
  <c r="O82" i="12"/>
  <c r="P82" i="12"/>
  <c r="Q82" i="12"/>
  <c r="R82" i="12"/>
  <c r="S82" i="12"/>
  <c r="T82" i="12"/>
  <c r="U82" i="12"/>
  <c r="V82" i="12"/>
  <c r="W82" i="12"/>
  <c r="X82" i="12"/>
  <c r="Y82" i="12"/>
  <c r="Z82" i="12"/>
  <c r="AA82" i="12"/>
  <c r="AC82" i="12"/>
  <c r="AD82" i="12"/>
  <c r="AF82" i="12"/>
  <c r="AG82" i="12"/>
  <c r="AH82" i="12"/>
  <c r="AI82" i="12"/>
  <c r="AJ82" i="12"/>
  <c r="AK82" i="12"/>
  <c r="AO82" i="12"/>
  <c r="AP82" i="12"/>
  <c r="AQ82" i="12"/>
  <c r="AR82" i="12"/>
  <c r="AS82" i="12"/>
  <c r="AT82" i="12"/>
  <c r="AU82" i="12"/>
  <c r="AV82" i="12"/>
  <c r="AW82" i="12"/>
  <c r="AX82" i="12"/>
  <c r="AY82" i="12"/>
  <c r="AZ82" i="12"/>
  <c r="BA82" i="12"/>
  <c r="BB82" i="12"/>
  <c r="BC82" i="12"/>
  <c r="BG82" i="12"/>
  <c r="BH82" i="12"/>
  <c r="BI82" i="12"/>
  <c r="BJ82" i="12"/>
  <c r="BK82" i="12"/>
  <c r="BL82" i="12"/>
  <c r="BM82" i="12"/>
  <c r="BN82" i="12"/>
  <c r="BO82" i="12"/>
  <c r="BP82" i="12"/>
  <c r="BQ82" i="12"/>
  <c r="E82" i="12"/>
  <c r="F79" i="12"/>
  <c r="G79" i="12"/>
  <c r="H79" i="12"/>
  <c r="I79" i="12"/>
  <c r="J79" i="12"/>
  <c r="K79" i="12"/>
  <c r="L79" i="12"/>
  <c r="N79" i="12"/>
  <c r="O79" i="12"/>
  <c r="P79" i="12"/>
  <c r="Q79" i="12"/>
  <c r="R79" i="12"/>
  <c r="S79" i="12"/>
  <c r="T79" i="12"/>
  <c r="U79" i="12"/>
  <c r="V79" i="12"/>
  <c r="W79" i="12"/>
  <c r="X79" i="12"/>
  <c r="Y79" i="12"/>
  <c r="Z79" i="12"/>
  <c r="AA79" i="12"/>
  <c r="AD79" i="12"/>
  <c r="AF79" i="12"/>
  <c r="AG79" i="12"/>
  <c r="AH79" i="12"/>
  <c r="AI79" i="12"/>
  <c r="AJ79" i="12"/>
  <c r="AK79" i="12"/>
  <c r="AO79" i="12"/>
  <c r="AP79" i="12"/>
  <c r="AQ79" i="12"/>
  <c r="AR79" i="12"/>
  <c r="AS79" i="12"/>
  <c r="AT79" i="12"/>
  <c r="AU79" i="12"/>
  <c r="AV79" i="12"/>
  <c r="AW79" i="12"/>
  <c r="AX79" i="12"/>
  <c r="AY79" i="12"/>
  <c r="AZ79" i="12"/>
  <c r="BA79" i="12"/>
  <c r="BB79" i="12"/>
  <c r="BC79" i="12"/>
  <c r="BG79" i="12"/>
  <c r="BH79" i="12"/>
  <c r="BI79" i="12"/>
  <c r="BJ79" i="12"/>
  <c r="BK79" i="12"/>
  <c r="BL79" i="12"/>
  <c r="BM79" i="12"/>
  <c r="BN79" i="12"/>
  <c r="BO79" i="12"/>
  <c r="BP79" i="12"/>
  <c r="BQ79" i="12"/>
  <c r="BR79" i="12"/>
  <c r="E79" i="12"/>
  <c r="F76" i="12"/>
  <c r="G76" i="12"/>
  <c r="H76" i="12"/>
  <c r="I76" i="12"/>
  <c r="J76" i="12"/>
  <c r="K76" i="12"/>
  <c r="L76" i="12"/>
  <c r="M76" i="12"/>
  <c r="N76" i="12"/>
  <c r="O76" i="12"/>
  <c r="P76" i="12"/>
  <c r="Q76" i="12"/>
  <c r="R76" i="12"/>
  <c r="S76" i="12"/>
  <c r="T76" i="12"/>
  <c r="U76" i="12"/>
  <c r="V76" i="12"/>
  <c r="W76" i="12"/>
  <c r="X76" i="12"/>
  <c r="Y76" i="12"/>
  <c r="Z76" i="12"/>
  <c r="AA76" i="12"/>
  <c r="AD76" i="12"/>
  <c r="AF76" i="12"/>
  <c r="AG76" i="12"/>
  <c r="AH76" i="12"/>
  <c r="AI76" i="12"/>
  <c r="AJ76" i="12"/>
  <c r="AK76" i="12"/>
  <c r="AO76" i="12"/>
  <c r="AP76" i="12"/>
  <c r="AQ76" i="12"/>
  <c r="AR76" i="12"/>
  <c r="AS76" i="12"/>
  <c r="AT76" i="12"/>
  <c r="AU76" i="12"/>
  <c r="AV76" i="12"/>
  <c r="AW76" i="12"/>
  <c r="AX76" i="12"/>
  <c r="AY76" i="12"/>
  <c r="AZ76" i="12"/>
  <c r="BA76" i="12"/>
  <c r="BB76" i="12"/>
  <c r="BC76" i="12"/>
  <c r="BG76" i="12"/>
  <c r="BH76" i="12"/>
  <c r="BI76" i="12"/>
  <c r="BJ76" i="12"/>
  <c r="BK76" i="12"/>
  <c r="BL76" i="12"/>
  <c r="BM76" i="12"/>
  <c r="BN76" i="12"/>
  <c r="BO76" i="12"/>
  <c r="BP76" i="12"/>
  <c r="BQ76" i="12"/>
  <c r="BR76" i="12"/>
  <c r="E76" i="12"/>
  <c r="V10" i="12" l="1"/>
  <c r="M79" i="12"/>
  <c r="M167" i="12"/>
  <c r="M149" i="12"/>
  <c r="M85" i="12"/>
  <c r="M120" i="12"/>
  <c r="P10" i="12"/>
  <c r="C120" i="10"/>
  <c r="B132" i="10"/>
  <c r="B154" i="10"/>
  <c r="C191" i="10"/>
  <c r="C261" i="10"/>
  <c r="B49" i="10"/>
  <c r="Y54" i="10"/>
  <c r="B54" i="10"/>
  <c r="C71" i="10"/>
  <c r="C111" i="10"/>
  <c r="B120" i="10"/>
  <c r="B191" i="10"/>
  <c r="C207" i="10"/>
  <c r="CP216" i="10"/>
  <c r="B261" i="10"/>
  <c r="B223" i="10"/>
  <c r="C54" i="10"/>
  <c r="C278" i="10"/>
  <c r="C49" i="10"/>
  <c r="B71" i="10"/>
  <c r="C143" i="10"/>
  <c r="B143" i="10"/>
  <c r="C177" i="10"/>
  <c r="C289" i="10"/>
  <c r="C299" i="10"/>
  <c r="C11" i="10"/>
  <c r="B24" i="10"/>
  <c r="B77" i="10"/>
  <c r="B99" i="10"/>
  <c r="C166" i="10"/>
  <c r="B177" i="10"/>
  <c r="B249" i="10"/>
  <c r="B289" i="10"/>
  <c r="B299" i="10"/>
  <c r="C132" i="10"/>
  <c r="B111" i="10"/>
  <c r="B216" i="10"/>
  <c r="C77" i="10"/>
  <c r="C99" i="10"/>
  <c r="B278" i="10"/>
  <c r="B11" i="10"/>
  <c r="C15" i="10"/>
  <c r="C94" i="10"/>
  <c r="B166" i="10"/>
  <c r="C195" i="10"/>
  <c r="C236" i="10"/>
  <c r="C269" i="10"/>
  <c r="C154" i="10"/>
  <c r="B207" i="10"/>
  <c r="C24" i="10"/>
  <c r="B15" i="10"/>
  <c r="B94" i="10"/>
  <c r="B195" i="10"/>
  <c r="C223" i="10"/>
  <c r="B236" i="10"/>
  <c r="B269" i="10"/>
  <c r="BX11" i="10"/>
  <c r="CP94" i="10"/>
  <c r="AK177" i="10"/>
  <c r="AW278" i="10"/>
  <c r="V111" i="10"/>
  <c r="Y289" i="10"/>
  <c r="CP54" i="10"/>
  <c r="CP195" i="10"/>
  <c r="CP278" i="10"/>
  <c r="CP261" i="10"/>
  <c r="AB49" i="10"/>
  <c r="CP143" i="10"/>
  <c r="CP132" i="10"/>
  <c r="Y154" i="10"/>
  <c r="Y166" i="10"/>
  <c r="Y191" i="10"/>
  <c r="CP207" i="10"/>
  <c r="AB207" i="10"/>
  <c r="Y249" i="10"/>
  <c r="CP120" i="10"/>
  <c r="Y261" i="10"/>
  <c r="AK11" i="10"/>
  <c r="AW54" i="10"/>
  <c r="AB54" i="10"/>
  <c r="AB143" i="10"/>
  <c r="CP177" i="10"/>
  <c r="Y216" i="10"/>
  <c r="Y223" i="10"/>
  <c r="V261" i="10"/>
  <c r="CP299" i="10"/>
  <c r="CP15" i="10"/>
  <c r="AW49" i="10"/>
  <c r="CP111" i="10"/>
  <c r="AK132" i="10"/>
  <c r="V143" i="10"/>
  <c r="CP166" i="10"/>
  <c r="CP191" i="10"/>
  <c r="CP236" i="10"/>
  <c r="Y11" i="10"/>
  <c r="BC15" i="10"/>
  <c r="V49" i="10"/>
  <c r="CP77" i="10"/>
  <c r="V191" i="10"/>
  <c r="AB249" i="10"/>
  <c r="CP289" i="10"/>
  <c r="V289" i="10"/>
  <c r="AB15" i="10"/>
  <c r="AB191" i="10"/>
  <c r="Y207" i="10"/>
  <c r="V249" i="10"/>
  <c r="CP269" i="10"/>
  <c r="BE8" i="10"/>
  <c r="BM8" i="10"/>
  <c r="BS8" i="10"/>
  <c r="Y24" i="10"/>
  <c r="CP154" i="10"/>
  <c r="Y195" i="10"/>
  <c r="CP223" i="10"/>
  <c r="AB223" i="10"/>
  <c r="CB8" i="10"/>
  <c r="G11" i="10"/>
  <c r="CP99" i="10"/>
  <c r="CP71" i="10"/>
  <c r="CP49" i="10"/>
  <c r="CP24" i="10"/>
  <c r="CP11" i="10"/>
  <c r="CN8" i="10"/>
  <c r="AK15" i="10"/>
  <c r="L8" i="10"/>
  <c r="AV8" i="10"/>
  <c r="AA8" i="10"/>
  <c r="AA397" i="10" s="1"/>
  <c r="AN11" i="10"/>
  <c r="AN15" i="10"/>
  <c r="CU8" i="10"/>
  <c r="CT8" i="10"/>
  <c r="CK8" i="10"/>
  <c r="BY8" i="10"/>
  <c r="BP8" i="10"/>
  <c r="BJ8" i="10"/>
  <c r="BA8" i="10"/>
  <c r="AS8" i="10"/>
  <c r="AL8" i="10"/>
  <c r="AD8" i="10"/>
  <c r="W8" i="10"/>
  <c r="W397" i="10" s="1"/>
  <c r="Q8" i="10"/>
  <c r="I8" i="10"/>
  <c r="CV8" i="10"/>
  <c r="BZ8" i="10"/>
  <c r="R8" i="10"/>
  <c r="R397" i="10" s="1"/>
  <c r="CF8" i="10"/>
  <c r="AJ8" i="10"/>
  <c r="CR8" i="10"/>
  <c r="CE8" i="10"/>
  <c r="BV8" i="10"/>
  <c r="BH8" i="10"/>
  <c r="AY8" i="10"/>
  <c r="AI8" i="10"/>
  <c r="U8" i="10"/>
  <c r="O8" i="10"/>
  <c r="F8" i="10"/>
  <c r="CI8" i="10"/>
  <c r="BD8" i="10"/>
  <c r="Z8" i="10"/>
  <c r="Z397" i="10" s="1"/>
  <c r="CL8" i="10"/>
  <c r="BQ8" i="10"/>
  <c r="BB8" i="10"/>
  <c r="X8" i="10"/>
  <c r="CQ8" i="10"/>
  <c r="CD8" i="10"/>
  <c r="BO8" i="10"/>
  <c r="BG8" i="10"/>
  <c r="AX8" i="10"/>
  <c r="AP8" i="10"/>
  <c r="AG8" i="10"/>
  <c r="T8" i="10"/>
  <c r="T397" i="10" s="1"/>
  <c r="N8" i="10"/>
  <c r="E8" i="10"/>
  <c r="AU8" i="10"/>
  <c r="K8" i="10"/>
  <c r="CH8" i="10"/>
  <c r="BK8" i="10"/>
  <c r="AM8" i="10"/>
  <c r="BW8" i="10"/>
  <c r="AR8" i="10"/>
  <c r="AC8" i="10"/>
  <c r="AC397" i="10" s="1"/>
  <c r="H8" i="10"/>
  <c r="CO8" i="10"/>
  <c r="CC8" i="10"/>
  <c r="BT8" i="10"/>
  <c r="BN8" i="10"/>
  <c r="AO8" i="10"/>
  <c r="AF8" i="10"/>
  <c r="D315" i="10"/>
  <c r="S46" i="9"/>
  <c r="R52" i="9"/>
  <c r="E12" i="7" s="1"/>
  <c r="Q52" i="9"/>
  <c r="D12" i="7" s="1"/>
  <c r="S7" i="9"/>
  <c r="AB9" i="12"/>
  <c r="Y10" i="12"/>
  <c r="AB132" i="12"/>
  <c r="M9" i="12"/>
  <c r="AB155" i="12"/>
  <c r="AB138" i="12"/>
  <c r="J10" i="12"/>
  <c r="AB135" i="12"/>
  <c r="AB123" i="12"/>
  <c r="AB141" i="12"/>
  <c r="AB144" i="12"/>
  <c r="AB149" i="12"/>
  <c r="AB163" i="12"/>
  <c r="AB158" i="12"/>
  <c r="AB167" i="12"/>
  <c r="AB93" i="12"/>
  <c r="AB106" i="12"/>
  <c r="AB120" i="12"/>
  <c r="AB96" i="12"/>
  <c r="AB79" i="12"/>
  <c r="AB76" i="12"/>
  <c r="F101" i="12"/>
  <c r="G101" i="12"/>
  <c r="H101" i="12"/>
  <c r="I101" i="12"/>
  <c r="J101" i="12"/>
  <c r="K101" i="12"/>
  <c r="L101" i="12"/>
  <c r="M101" i="12"/>
  <c r="N101" i="12"/>
  <c r="O101" i="12"/>
  <c r="P101" i="12"/>
  <c r="Q101" i="12"/>
  <c r="R101" i="12"/>
  <c r="S101" i="12"/>
  <c r="T101" i="12"/>
  <c r="U101" i="12"/>
  <c r="V101" i="12"/>
  <c r="W101" i="12"/>
  <c r="X101" i="12"/>
  <c r="Y101" i="12"/>
  <c r="Z101" i="12"/>
  <c r="AA101" i="12"/>
  <c r="AD101" i="12"/>
  <c r="AF101" i="12"/>
  <c r="AG101" i="12"/>
  <c r="AH101" i="12"/>
  <c r="AI101" i="12"/>
  <c r="AJ101" i="12"/>
  <c r="AK101" i="12"/>
  <c r="AO101" i="12"/>
  <c r="AP101" i="12"/>
  <c r="AQ101" i="12"/>
  <c r="AR101" i="12"/>
  <c r="AS101" i="12"/>
  <c r="AT101" i="12"/>
  <c r="AU101" i="12"/>
  <c r="AV101" i="12"/>
  <c r="AW101" i="12"/>
  <c r="AX101" i="12"/>
  <c r="AY101" i="12"/>
  <c r="AZ101" i="12"/>
  <c r="BA101" i="12"/>
  <c r="BB101" i="12"/>
  <c r="BC101" i="12"/>
  <c r="BG101" i="12"/>
  <c r="BH101" i="12"/>
  <c r="BI101" i="12"/>
  <c r="BJ101" i="12"/>
  <c r="BK101" i="12"/>
  <c r="BL101" i="12"/>
  <c r="BM101" i="12"/>
  <c r="BN101" i="12"/>
  <c r="BO101" i="12"/>
  <c r="BP101" i="12"/>
  <c r="BQ101" i="12"/>
  <c r="BR101" i="12"/>
  <c r="E101" i="12"/>
  <c r="F171" i="12"/>
  <c r="G171" i="12"/>
  <c r="H171" i="12"/>
  <c r="I171" i="12"/>
  <c r="K171" i="12"/>
  <c r="L171" i="12"/>
  <c r="N171" i="12"/>
  <c r="O171" i="12"/>
  <c r="Q171" i="12"/>
  <c r="R171" i="12"/>
  <c r="S171" i="12"/>
  <c r="T171" i="12"/>
  <c r="U171" i="12"/>
  <c r="W171" i="12"/>
  <c r="X171" i="12"/>
  <c r="Y171" i="12"/>
  <c r="Z171" i="12"/>
  <c r="AA171" i="12"/>
  <c r="AD171" i="12"/>
  <c r="AF171" i="12"/>
  <c r="AG171" i="12"/>
  <c r="AH171" i="12"/>
  <c r="AI171" i="12"/>
  <c r="AJ171" i="12"/>
  <c r="AO171" i="12"/>
  <c r="AP171" i="12"/>
  <c r="AQ171" i="12"/>
  <c r="AR171" i="12"/>
  <c r="AS171" i="12"/>
  <c r="AT171" i="12"/>
  <c r="AU171" i="12"/>
  <c r="AV171" i="12"/>
  <c r="AW171" i="12"/>
  <c r="AX171" i="12"/>
  <c r="AY171" i="12"/>
  <c r="AZ171" i="12"/>
  <c r="BA171" i="12"/>
  <c r="BB171" i="12"/>
  <c r="BC171" i="12"/>
  <c r="BG171" i="12"/>
  <c r="BH171" i="12"/>
  <c r="BI171" i="12"/>
  <c r="BJ171" i="12"/>
  <c r="BK171" i="12"/>
  <c r="BL171" i="12"/>
  <c r="BM171" i="12"/>
  <c r="BN171" i="12"/>
  <c r="BP171" i="12"/>
  <c r="BQ171" i="12"/>
  <c r="BR171" i="12"/>
  <c r="E171" i="12"/>
  <c r="F72" i="12"/>
  <c r="G72" i="12"/>
  <c r="H72" i="12"/>
  <c r="I72" i="12"/>
  <c r="J72" i="12"/>
  <c r="K72" i="12"/>
  <c r="L72" i="12"/>
  <c r="M72" i="12"/>
  <c r="N72" i="12"/>
  <c r="O72" i="12"/>
  <c r="P72" i="12"/>
  <c r="Q72" i="12"/>
  <c r="R72" i="12"/>
  <c r="S72" i="12"/>
  <c r="T72" i="12"/>
  <c r="U72" i="12"/>
  <c r="V72" i="12"/>
  <c r="W72" i="12"/>
  <c r="X72" i="12"/>
  <c r="Y72" i="12"/>
  <c r="Z72" i="12"/>
  <c r="AA72" i="12"/>
  <c r="AD72" i="12"/>
  <c r="AF72" i="12"/>
  <c r="AG72" i="12"/>
  <c r="AH72" i="12"/>
  <c r="AI72" i="12"/>
  <c r="AJ72" i="12"/>
  <c r="AK72" i="12"/>
  <c r="AO72" i="12"/>
  <c r="AP72" i="12"/>
  <c r="AQ72" i="12"/>
  <c r="AR72" i="12"/>
  <c r="AS72" i="12"/>
  <c r="AT72" i="12"/>
  <c r="AU72" i="12"/>
  <c r="AV72" i="12"/>
  <c r="AW72" i="12"/>
  <c r="AX72" i="12"/>
  <c r="AY72" i="12"/>
  <c r="AZ72" i="12"/>
  <c r="BA72" i="12"/>
  <c r="BB72" i="12"/>
  <c r="BC72" i="12"/>
  <c r="BG72" i="12"/>
  <c r="BH72" i="12"/>
  <c r="BI72" i="12"/>
  <c r="BJ72" i="12"/>
  <c r="BK72" i="12"/>
  <c r="BL72" i="12"/>
  <c r="BM72" i="12"/>
  <c r="BN72" i="12"/>
  <c r="BO72" i="12"/>
  <c r="BP72" i="12"/>
  <c r="BQ72" i="12"/>
  <c r="BR72" i="12"/>
  <c r="E72" i="12"/>
  <c r="F68" i="12"/>
  <c r="G68" i="12"/>
  <c r="H68" i="12"/>
  <c r="I68" i="12"/>
  <c r="J68" i="12"/>
  <c r="K68" i="12"/>
  <c r="L68" i="12"/>
  <c r="M68" i="12"/>
  <c r="N68" i="12"/>
  <c r="O68" i="12"/>
  <c r="P68" i="12"/>
  <c r="Q68" i="12"/>
  <c r="R68" i="12"/>
  <c r="S68" i="12"/>
  <c r="T68" i="12"/>
  <c r="U68" i="12"/>
  <c r="V68" i="12"/>
  <c r="W68" i="12"/>
  <c r="X68" i="12"/>
  <c r="Y68" i="12"/>
  <c r="Z68" i="12"/>
  <c r="AA68" i="12"/>
  <c r="AF68" i="12"/>
  <c r="AG68" i="12"/>
  <c r="AH68" i="12"/>
  <c r="AI68" i="12"/>
  <c r="AJ68" i="12"/>
  <c r="AK68" i="12"/>
  <c r="AO68" i="12"/>
  <c r="AP68" i="12"/>
  <c r="AQ68" i="12"/>
  <c r="AR68" i="12"/>
  <c r="AS68" i="12"/>
  <c r="AT68" i="12"/>
  <c r="AU68" i="12"/>
  <c r="AV68" i="12"/>
  <c r="AW68" i="12"/>
  <c r="AX68" i="12"/>
  <c r="AY68" i="12"/>
  <c r="AZ68" i="12"/>
  <c r="BA68" i="12"/>
  <c r="BB68" i="12"/>
  <c r="BC68" i="12"/>
  <c r="BG68" i="12"/>
  <c r="BH68" i="12"/>
  <c r="BI68" i="12"/>
  <c r="BJ68" i="12"/>
  <c r="BK68" i="12"/>
  <c r="BL68" i="12"/>
  <c r="BM68" i="12"/>
  <c r="BN68" i="12"/>
  <c r="BO68" i="12"/>
  <c r="BP68" i="12"/>
  <c r="BQ68" i="12"/>
  <c r="BR68" i="12"/>
  <c r="E68" i="12"/>
  <c r="L64" i="12"/>
  <c r="E64" i="12"/>
  <c r="F64" i="12"/>
  <c r="G64" i="12"/>
  <c r="H64" i="12"/>
  <c r="I64" i="12"/>
  <c r="J64" i="12"/>
  <c r="K64" i="12"/>
  <c r="N64" i="12"/>
  <c r="O64" i="12"/>
  <c r="P64" i="12"/>
  <c r="Q64" i="12"/>
  <c r="R64" i="12"/>
  <c r="S64" i="12"/>
  <c r="T64" i="12"/>
  <c r="U64" i="12"/>
  <c r="V64" i="12"/>
  <c r="W64" i="12"/>
  <c r="X64" i="12"/>
  <c r="Y64" i="12"/>
  <c r="Z64" i="12"/>
  <c r="AA64" i="12"/>
  <c r="AD64" i="12"/>
  <c r="AF64" i="12"/>
  <c r="AG64" i="12"/>
  <c r="AH64" i="12"/>
  <c r="AI64" i="12"/>
  <c r="AJ64" i="12"/>
  <c r="AK64" i="12"/>
  <c r="AO64" i="12"/>
  <c r="AP64" i="12"/>
  <c r="AQ64" i="12"/>
  <c r="AR64" i="12"/>
  <c r="AS64" i="12"/>
  <c r="AT64" i="12"/>
  <c r="AU64" i="12"/>
  <c r="AV64" i="12"/>
  <c r="AW64" i="12"/>
  <c r="AX64" i="12"/>
  <c r="AY64" i="12"/>
  <c r="AZ64" i="12"/>
  <c r="BA64" i="12"/>
  <c r="BB64" i="12"/>
  <c r="BC64" i="12"/>
  <c r="BG64" i="12"/>
  <c r="BH64" i="12"/>
  <c r="BI64" i="12"/>
  <c r="BJ64" i="12"/>
  <c r="BK64" i="12"/>
  <c r="BL64" i="12"/>
  <c r="BM64" i="12"/>
  <c r="BN64" i="12"/>
  <c r="BO64" i="12"/>
  <c r="BP64" i="12"/>
  <c r="BQ64" i="12"/>
  <c r="BR64" i="12"/>
  <c r="F61" i="12"/>
  <c r="G61" i="12"/>
  <c r="H61" i="12"/>
  <c r="I61" i="12"/>
  <c r="J61" i="12"/>
  <c r="K61" i="12"/>
  <c r="L61" i="12"/>
  <c r="N61" i="12"/>
  <c r="O61" i="12"/>
  <c r="P61" i="12"/>
  <c r="Q61" i="12"/>
  <c r="R61" i="12"/>
  <c r="S61" i="12"/>
  <c r="T61" i="12"/>
  <c r="U61" i="12"/>
  <c r="V61" i="12"/>
  <c r="W61" i="12"/>
  <c r="X61" i="12"/>
  <c r="Z61" i="12"/>
  <c r="AA61" i="12"/>
  <c r="AF61" i="12"/>
  <c r="AG61" i="12"/>
  <c r="AH61" i="12"/>
  <c r="AI61" i="12"/>
  <c r="AJ61" i="12"/>
  <c r="AK61" i="12"/>
  <c r="AO61" i="12"/>
  <c r="AP61" i="12"/>
  <c r="AQ61" i="12"/>
  <c r="AR61" i="12"/>
  <c r="AS61" i="12"/>
  <c r="AT61" i="12"/>
  <c r="AU61" i="12"/>
  <c r="AV61" i="12"/>
  <c r="AW61" i="12"/>
  <c r="AX61" i="12"/>
  <c r="AY61" i="12"/>
  <c r="AZ61" i="12"/>
  <c r="BA61" i="12"/>
  <c r="BB61" i="12"/>
  <c r="BC61" i="12"/>
  <c r="BG61" i="12"/>
  <c r="BH61" i="12"/>
  <c r="BI61" i="12"/>
  <c r="BJ61" i="12"/>
  <c r="BK61" i="12"/>
  <c r="BL61" i="12"/>
  <c r="BM61" i="12"/>
  <c r="BN61" i="12"/>
  <c r="BO61" i="12"/>
  <c r="BP61" i="12"/>
  <c r="BQ61" i="12"/>
  <c r="BR61" i="12"/>
  <c r="E61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R58" i="12"/>
  <c r="S58" i="12"/>
  <c r="T58" i="12"/>
  <c r="U58" i="12"/>
  <c r="V58" i="12"/>
  <c r="W58" i="12"/>
  <c r="X58" i="12"/>
  <c r="Y58" i="12"/>
  <c r="Z58" i="12"/>
  <c r="AA58" i="12"/>
  <c r="AD58" i="12"/>
  <c r="AF58" i="12"/>
  <c r="AG58" i="12"/>
  <c r="AH58" i="12"/>
  <c r="AI58" i="12"/>
  <c r="AJ58" i="12"/>
  <c r="AK58" i="12"/>
  <c r="AO58" i="12"/>
  <c r="AP58" i="12"/>
  <c r="AQ58" i="12"/>
  <c r="AR58" i="12"/>
  <c r="AS58" i="12"/>
  <c r="AT58" i="12"/>
  <c r="AU58" i="12"/>
  <c r="AV58" i="12"/>
  <c r="AW58" i="12"/>
  <c r="AX58" i="12"/>
  <c r="AY58" i="12"/>
  <c r="AZ58" i="12"/>
  <c r="BA58" i="12"/>
  <c r="BB58" i="12"/>
  <c r="BC58" i="12"/>
  <c r="BG58" i="12"/>
  <c r="BH58" i="12"/>
  <c r="BI58" i="12"/>
  <c r="BJ58" i="12"/>
  <c r="BK58" i="12"/>
  <c r="BL58" i="12"/>
  <c r="BM58" i="12"/>
  <c r="BN58" i="12"/>
  <c r="BO58" i="12"/>
  <c r="BP58" i="12"/>
  <c r="BQ58" i="12"/>
  <c r="BR58" i="12"/>
  <c r="E58" i="12"/>
  <c r="F53" i="12"/>
  <c r="G53" i="12"/>
  <c r="H53" i="12"/>
  <c r="I53" i="12"/>
  <c r="J53" i="12"/>
  <c r="K53" i="12"/>
  <c r="L53" i="12"/>
  <c r="N53" i="12"/>
  <c r="O53" i="12"/>
  <c r="P53" i="12"/>
  <c r="Q53" i="12"/>
  <c r="R53" i="12"/>
  <c r="S53" i="12"/>
  <c r="T53" i="12"/>
  <c r="U53" i="12"/>
  <c r="V53" i="12"/>
  <c r="W53" i="12"/>
  <c r="X53" i="12"/>
  <c r="Y53" i="12"/>
  <c r="Z53" i="12"/>
  <c r="AA53" i="12"/>
  <c r="AD53" i="12"/>
  <c r="AF53" i="12"/>
  <c r="AG53" i="12"/>
  <c r="AH53" i="12"/>
  <c r="AI53" i="12"/>
  <c r="AJ53" i="12"/>
  <c r="AK53" i="12"/>
  <c r="AO53" i="12"/>
  <c r="AP53" i="12"/>
  <c r="AQ53" i="12"/>
  <c r="AR53" i="12"/>
  <c r="AS53" i="12"/>
  <c r="AT53" i="12"/>
  <c r="AU53" i="12"/>
  <c r="AV53" i="12"/>
  <c r="AW53" i="12"/>
  <c r="AX53" i="12"/>
  <c r="AY53" i="12"/>
  <c r="AZ53" i="12"/>
  <c r="BA53" i="12"/>
  <c r="BB53" i="12"/>
  <c r="BC53" i="12"/>
  <c r="BG53" i="12"/>
  <c r="BH53" i="12"/>
  <c r="BI53" i="12"/>
  <c r="BJ53" i="12"/>
  <c r="BK53" i="12"/>
  <c r="BL53" i="12"/>
  <c r="BM53" i="12"/>
  <c r="BN53" i="12"/>
  <c r="BO53" i="12"/>
  <c r="BP53" i="12"/>
  <c r="BQ53" i="12"/>
  <c r="BR53" i="12"/>
  <c r="E53" i="12"/>
  <c r="F49" i="12"/>
  <c r="G49" i="12"/>
  <c r="H49" i="12"/>
  <c r="I49" i="12"/>
  <c r="J49" i="12"/>
  <c r="K49" i="12"/>
  <c r="L49" i="12"/>
  <c r="N49" i="12"/>
  <c r="O49" i="12"/>
  <c r="P49" i="12"/>
  <c r="Q49" i="12"/>
  <c r="R49" i="12"/>
  <c r="S49" i="12"/>
  <c r="T49" i="12"/>
  <c r="U49" i="12"/>
  <c r="V49" i="12"/>
  <c r="W49" i="12"/>
  <c r="X49" i="12"/>
  <c r="Y49" i="12"/>
  <c r="Z49" i="12"/>
  <c r="AA49" i="12"/>
  <c r="AD49" i="12"/>
  <c r="AF49" i="12"/>
  <c r="AG49" i="12"/>
  <c r="AH49" i="12"/>
  <c r="AI49" i="12"/>
  <c r="AJ49" i="12"/>
  <c r="AK49" i="12"/>
  <c r="AO49" i="12"/>
  <c r="AP49" i="12"/>
  <c r="AQ49" i="12"/>
  <c r="AR49" i="12"/>
  <c r="AS49" i="12"/>
  <c r="AT49" i="12"/>
  <c r="AU49" i="12"/>
  <c r="AV49" i="12"/>
  <c r="AW49" i="12"/>
  <c r="AX49" i="12"/>
  <c r="AY49" i="12"/>
  <c r="AZ49" i="12"/>
  <c r="BA49" i="12"/>
  <c r="BB49" i="12"/>
  <c r="BC49" i="12"/>
  <c r="BG49" i="12"/>
  <c r="BH49" i="12"/>
  <c r="BI49" i="12"/>
  <c r="BJ49" i="12"/>
  <c r="BK49" i="12"/>
  <c r="BL49" i="12"/>
  <c r="BM49" i="12"/>
  <c r="BN49" i="12"/>
  <c r="BO49" i="12"/>
  <c r="BP49" i="12"/>
  <c r="BQ49" i="12"/>
  <c r="BR49" i="12"/>
  <c r="E49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R46" i="12"/>
  <c r="S46" i="12"/>
  <c r="T46" i="12"/>
  <c r="U46" i="12"/>
  <c r="V46" i="12"/>
  <c r="W46" i="12"/>
  <c r="X46" i="12"/>
  <c r="Y46" i="12"/>
  <c r="Z46" i="12"/>
  <c r="AA46" i="12"/>
  <c r="AD46" i="12"/>
  <c r="AF46" i="12"/>
  <c r="AG46" i="12"/>
  <c r="AH46" i="12"/>
  <c r="AI46" i="12"/>
  <c r="AJ46" i="12"/>
  <c r="AK46" i="12"/>
  <c r="AO46" i="12"/>
  <c r="AP46" i="12"/>
  <c r="AQ46" i="12"/>
  <c r="AR46" i="12"/>
  <c r="AS46" i="12"/>
  <c r="AT46" i="12"/>
  <c r="AU46" i="12"/>
  <c r="AV46" i="12"/>
  <c r="AW46" i="12"/>
  <c r="AX46" i="12"/>
  <c r="AY46" i="12"/>
  <c r="AZ46" i="12"/>
  <c r="BA46" i="12"/>
  <c r="BB46" i="12"/>
  <c r="BC46" i="12"/>
  <c r="BG46" i="12"/>
  <c r="BH46" i="12"/>
  <c r="BI46" i="12"/>
  <c r="BJ46" i="12"/>
  <c r="BK46" i="12"/>
  <c r="BL46" i="12"/>
  <c r="BM46" i="12"/>
  <c r="BN46" i="12"/>
  <c r="BO46" i="12"/>
  <c r="BP46" i="12"/>
  <c r="BQ46" i="12"/>
  <c r="BR46" i="12"/>
  <c r="E46" i="12"/>
  <c r="F42" i="12"/>
  <c r="G42" i="12"/>
  <c r="H42" i="12"/>
  <c r="I42" i="12"/>
  <c r="J42" i="12"/>
  <c r="K42" i="12"/>
  <c r="L42" i="12"/>
  <c r="M42" i="12"/>
  <c r="N42" i="12"/>
  <c r="O42" i="12"/>
  <c r="P42" i="12"/>
  <c r="Q42" i="12"/>
  <c r="R42" i="12"/>
  <c r="S42" i="12"/>
  <c r="T42" i="12"/>
  <c r="U42" i="12"/>
  <c r="W42" i="12"/>
  <c r="X42" i="12"/>
  <c r="Z42" i="12"/>
  <c r="AA42" i="12"/>
  <c r="AD42" i="12"/>
  <c r="AF42" i="12"/>
  <c r="AG42" i="12"/>
  <c r="AH42" i="12"/>
  <c r="AI42" i="12"/>
  <c r="AJ42" i="12"/>
  <c r="AK42" i="12"/>
  <c r="AO42" i="12"/>
  <c r="AP42" i="12"/>
  <c r="AQ42" i="12"/>
  <c r="AR42" i="12"/>
  <c r="AS42" i="12"/>
  <c r="AT42" i="12"/>
  <c r="AU42" i="12"/>
  <c r="AV42" i="12"/>
  <c r="AW42" i="12"/>
  <c r="AX42" i="12"/>
  <c r="AY42" i="12"/>
  <c r="AZ42" i="12"/>
  <c r="BA42" i="12"/>
  <c r="BB42" i="12"/>
  <c r="BC42" i="12"/>
  <c r="BG42" i="12"/>
  <c r="BH42" i="12"/>
  <c r="BI42" i="12"/>
  <c r="BJ42" i="12"/>
  <c r="BK42" i="12"/>
  <c r="BL42" i="12"/>
  <c r="BM42" i="12"/>
  <c r="BN42" i="12"/>
  <c r="BO42" i="12"/>
  <c r="BP42" i="12"/>
  <c r="BQ42" i="12"/>
  <c r="BR42" i="12"/>
  <c r="E42" i="12"/>
  <c r="F38" i="12"/>
  <c r="G38" i="12"/>
  <c r="H38" i="12"/>
  <c r="I38" i="12"/>
  <c r="J38" i="12"/>
  <c r="K38" i="12"/>
  <c r="L38" i="12"/>
  <c r="N38" i="12"/>
  <c r="O38" i="12"/>
  <c r="P38" i="12"/>
  <c r="Q38" i="12"/>
  <c r="R38" i="12"/>
  <c r="S38" i="12"/>
  <c r="T38" i="12"/>
  <c r="U38" i="12"/>
  <c r="V38" i="12"/>
  <c r="W38" i="12"/>
  <c r="X38" i="12"/>
  <c r="Y38" i="12"/>
  <c r="Z38" i="12"/>
  <c r="AA38" i="12"/>
  <c r="AD38" i="12"/>
  <c r="AF38" i="12"/>
  <c r="AG38" i="12"/>
  <c r="AH38" i="12"/>
  <c r="AI38" i="12"/>
  <c r="AJ38" i="12"/>
  <c r="AK38" i="12"/>
  <c r="AO38" i="12"/>
  <c r="AP38" i="12"/>
  <c r="AQ38" i="12"/>
  <c r="AR38" i="12"/>
  <c r="AS38" i="12"/>
  <c r="AT38" i="12"/>
  <c r="AU38" i="12"/>
  <c r="AV38" i="12"/>
  <c r="AW38" i="12"/>
  <c r="AX38" i="12"/>
  <c r="AY38" i="12"/>
  <c r="AZ38" i="12"/>
  <c r="BA38" i="12"/>
  <c r="BB38" i="12"/>
  <c r="BC38" i="12"/>
  <c r="BG38" i="12"/>
  <c r="BH38" i="12"/>
  <c r="BI38" i="12"/>
  <c r="BJ38" i="12"/>
  <c r="BK38" i="12"/>
  <c r="BL38" i="12"/>
  <c r="BM38" i="12"/>
  <c r="BN38" i="12"/>
  <c r="BO38" i="12"/>
  <c r="BP38" i="12"/>
  <c r="BQ38" i="12"/>
  <c r="BR38" i="12"/>
  <c r="E38" i="12"/>
  <c r="F30" i="12"/>
  <c r="G30" i="12"/>
  <c r="H30" i="12"/>
  <c r="I30" i="12"/>
  <c r="J30" i="12"/>
  <c r="K30" i="12"/>
  <c r="L30" i="12"/>
  <c r="C30" i="12" s="1"/>
  <c r="N30" i="12"/>
  <c r="O30" i="12"/>
  <c r="P30" i="12"/>
  <c r="Q30" i="12"/>
  <c r="R30" i="12"/>
  <c r="S30" i="12"/>
  <c r="T30" i="12"/>
  <c r="U30" i="12"/>
  <c r="V30" i="12"/>
  <c r="W30" i="12"/>
  <c r="X30" i="12"/>
  <c r="Y30" i="12"/>
  <c r="Z30" i="12"/>
  <c r="AA30" i="12"/>
  <c r="AD30" i="12"/>
  <c r="AF30" i="12"/>
  <c r="AG30" i="12"/>
  <c r="AH30" i="12"/>
  <c r="AI30" i="12"/>
  <c r="AJ30" i="12"/>
  <c r="AK30" i="12"/>
  <c r="AO30" i="12"/>
  <c r="AP30" i="12"/>
  <c r="AQ30" i="12"/>
  <c r="AR30" i="12"/>
  <c r="AS30" i="12"/>
  <c r="AT30" i="12"/>
  <c r="AU30" i="12"/>
  <c r="AV30" i="12"/>
  <c r="AW30" i="12"/>
  <c r="AX30" i="12"/>
  <c r="AY30" i="12"/>
  <c r="AZ30" i="12"/>
  <c r="BA30" i="12"/>
  <c r="BB30" i="12"/>
  <c r="BC30" i="12"/>
  <c r="BG30" i="12"/>
  <c r="BH30" i="12"/>
  <c r="BI30" i="12"/>
  <c r="BJ30" i="12"/>
  <c r="BK30" i="12"/>
  <c r="BL30" i="12"/>
  <c r="BM30" i="12"/>
  <c r="BN30" i="12"/>
  <c r="BO30" i="12"/>
  <c r="BP30" i="12"/>
  <c r="BQ30" i="12"/>
  <c r="BR30" i="12"/>
  <c r="E30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U22" i="12"/>
  <c r="V22" i="12"/>
  <c r="W22" i="12"/>
  <c r="X22" i="12"/>
  <c r="Y22" i="12"/>
  <c r="Z22" i="12"/>
  <c r="AA22" i="12"/>
  <c r="AD22" i="12"/>
  <c r="AF22" i="12"/>
  <c r="AG22" i="12"/>
  <c r="AH22" i="12"/>
  <c r="AI22" i="12"/>
  <c r="AJ22" i="12"/>
  <c r="AK22" i="12"/>
  <c r="AO22" i="12"/>
  <c r="AP22" i="12"/>
  <c r="AQ22" i="12"/>
  <c r="AR22" i="12"/>
  <c r="AS22" i="12"/>
  <c r="AT22" i="12"/>
  <c r="AU22" i="12"/>
  <c r="AV22" i="12"/>
  <c r="AW22" i="12"/>
  <c r="AX22" i="12"/>
  <c r="AY22" i="12"/>
  <c r="AZ22" i="12"/>
  <c r="BA22" i="12"/>
  <c r="BB22" i="12"/>
  <c r="BC22" i="12"/>
  <c r="BG22" i="12"/>
  <c r="BH22" i="12"/>
  <c r="BI22" i="12"/>
  <c r="BJ22" i="12"/>
  <c r="BK22" i="12"/>
  <c r="BL22" i="12"/>
  <c r="BM22" i="12"/>
  <c r="BN22" i="12"/>
  <c r="BO22" i="12"/>
  <c r="BP22" i="12"/>
  <c r="BQ22" i="12"/>
  <c r="BR22" i="12"/>
  <c r="E22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R26" i="12"/>
  <c r="T26" i="12"/>
  <c r="U26" i="12"/>
  <c r="V26" i="12"/>
  <c r="W26" i="12"/>
  <c r="X26" i="12"/>
  <c r="Y26" i="12"/>
  <c r="Z26" i="12"/>
  <c r="AA26" i="12"/>
  <c r="AD26" i="12"/>
  <c r="AF26" i="12"/>
  <c r="AG26" i="12"/>
  <c r="AH26" i="12"/>
  <c r="AI26" i="12"/>
  <c r="AJ26" i="12"/>
  <c r="AK26" i="12"/>
  <c r="AO26" i="12"/>
  <c r="AP26" i="12"/>
  <c r="AQ26" i="12"/>
  <c r="AR26" i="12"/>
  <c r="AS26" i="12"/>
  <c r="AT26" i="12"/>
  <c r="AU26" i="12"/>
  <c r="AV26" i="12"/>
  <c r="AW26" i="12"/>
  <c r="AX26" i="12"/>
  <c r="AY26" i="12"/>
  <c r="AZ26" i="12"/>
  <c r="BA26" i="12"/>
  <c r="BB26" i="12"/>
  <c r="BC26" i="12"/>
  <c r="BG26" i="12"/>
  <c r="BH26" i="12"/>
  <c r="BI26" i="12"/>
  <c r="BJ26" i="12"/>
  <c r="BK26" i="12"/>
  <c r="BL26" i="12"/>
  <c r="BM26" i="12"/>
  <c r="BN26" i="12"/>
  <c r="BO26" i="12"/>
  <c r="BP26" i="12"/>
  <c r="BQ26" i="12"/>
  <c r="BR26" i="12"/>
  <c r="E26" i="12"/>
  <c r="AB12" i="12"/>
  <c r="AB15" i="12"/>
  <c r="F17" i="12"/>
  <c r="G17" i="12"/>
  <c r="H17" i="12"/>
  <c r="I17" i="12"/>
  <c r="J17" i="12"/>
  <c r="K17" i="12"/>
  <c r="L17" i="12"/>
  <c r="M17" i="12"/>
  <c r="N17" i="12"/>
  <c r="O17" i="12"/>
  <c r="Q17" i="12"/>
  <c r="R17" i="12"/>
  <c r="S17" i="12"/>
  <c r="T17" i="12"/>
  <c r="U17" i="12"/>
  <c r="V17" i="12"/>
  <c r="W17" i="12"/>
  <c r="X17" i="12"/>
  <c r="Y17" i="12"/>
  <c r="Z17" i="12"/>
  <c r="AA17" i="12"/>
  <c r="AC17" i="12"/>
  <c r="AD17" i="12"/>
  <c r="AF17" i="12"/>
  <c r="AG17" i="12"/>
  <c r="AH17" i="12"/>
  <c r="AI17" i="12"/>
  <c r="AJ17" i="12"/>
  <c r="AK17" i="12"/>
  <c r="AO17" i="12"/>
  <c r="AP17" i="12"/>
  <c r="AQ17" i="12"/>
  <c r="AR17" i="12"/>
  <c r="AS17" i="12"/>
  <c r="AT17" i="12"/>
  <c r="AU17" i="12"/>
  <c r="AV17" i="12"/>
  <c r="AW17" i="12"/>
  <c r="AX17" i="12"/>
  <c r="AY17" i="12"/>
  <c r="AZ17" i="12"/>
  <c r="BA17" i="12"/>
  <c r="BB17" i="12"/>
  <c r="BC17" i="12"/>
  <c r="BG17" i="12"/>
  <c r="BH17" i="12"/>
  <c r="BI17" i="12"/>
  <c r="BJ17" i="12"/>
  <c r="BK17" i="12"/>
  <c r="BL17" i="12"/>
  <c r="BM17" i="12"/>
  <c r="BN17" i="12"/>
  <c r="BO17" i="12"/>
  <c r="BP17" i="12"/>
  <c r="BQ17" i="12"/>
  <c r="BR17" i="12"/>
  <c r="E17" i="12"/>
  <c r="F14" i="12"/>
  <c r="G14" i="12"/>
  <c r="H14" i="12"/>
  <c r="I14" i="12"/>
  <c r="J14" i="12"/>
  <c r="K14" i="12"/>
  <c r="L14" i="12"/>
  <c r="M14" i="12"/>
  <c r="N14" i="12"/>
  <c r="O14" i="12"/>
  <c r="Q14" i="12"/>
  <c r="R14" i="12"/>
  <c r="S14" i="12"/>
  <c r="T14" i="12"/>
  <c r="U14" i="12"/>
  <c r="V14" i="12"/>
  <c r="W14" i="12"/>
  <c r="X14" i="12"/>
  <c r="Y14" i="12"/>
  <c r="Z14" i="12"/>
  <c r="AA14" i="12"/>
  <c r="AC14" i="12"/>
  <c r="AD14" i="12"/>
  <c r="AF14" i="12"/>
  <c r="AG14" i="12"/>
  <c r="AH14" i="12"/>
  <c r="AI14" i="12"/>
  <c r="AJ14" i="12"/>
  <c r="AK14" i="12"/>
  <c r="AO14" i="12"/>
  <c r="AP14" i="12"/>
  <c r="AQ14" i="12"/>
  <c r="AR14" i="12"/>
  <c r="AS14" i="12"/>
  <c r="AT14" i="12"/>
  <c r="AU14" i="12"/>
  <c r="AV14" i="12"/>
  <c r="AW14" i="12"/>
  <c r="AX14" i="12"/>
  <c r="AY14" i="12"/>
  <c r="AZ14" i="12"/>
  <c r="BA14" i="12"/>
  <c r="BB14" i="12"/>
  <c r="BC14" i="12"/>
  <c r="BG14" i="12"/>
  <c r="BH14" i="12"/>
  <c r="BI14" i="12"/>
  <c r="BJ14" i="12"/>
  <c r="BK14" i="12"/>
  <c r="BL14" i="12"/>
  <c r="BM14" i="12"/>
  <c r="BN14" i="12"/>
  <c r="BO14" i="12"/>
  <c r="BP14" i="12"/>
  <c r="BQ14" i="12"/>
  <c r="BR14" i="12"/>
  <c r="E14" i="12"/>
  <c r="F11" i="12"/>
  <c r="G11" i="12"/>
  <c r="H11" i="12"/>
  <c r="I11" i="12"/>
  <c r="J11" i="12"/>
  <c r="K11" i="12"/>
  <c r="L11" i="12"/>
  <c r="C11" i="12" s="1"/>
  <c r="N11" i="12"/>
  <c r="O11" i="12"/>
  <c r="Q11" i="12"/>
  <c r="R11" i="12"/>
  <c r="S11" i="12"/>
  <c r="T11" i="12"/>
  <c r="U11" i="12"/>
  <c r="V11" i="12"/>
  <c r="W11" i="12"/>
  <c r="X11" i="12"/>
  <c r="Y11" i="12"/>
  <c r="Z11" i="12"/>
  <c r="AA11" i="12"/>
  <c r="AD11" i="12"/>
  <c r="AF11" i="12"/>
  <c r="AG11" i="12"/>
  <c r="AH11" i="12"/>
  <c r="AI11" i="12"/>
  <c r="AJ11" i="12"/>
  <c r="AK11" i="12"/>
  <c r="AO11" i="12"/>
  <c r="AP11" i="12"/>
  <c r="AQ11" i="12"/>
  <c r="AR11" i="12"/>
  <c r="AS11" i="12"/>
  <c r="AT11" i="12"/>
  <c r="AU11" i="12"/>
  <c r="AV11" i="12"/>
  <c r="AW11" i="12"/>
  <c r="AX11" i="12"/>
  <c r="AY11" i="12"/>
  <c r="AZ11" i="12"/>
  <c r="BA11" i="12"/>
  <c r="BB11" i="12"/>
  <c r="BC11" i="12"/>
  <c r="BG11" i="12"/>
  <c r="BH11" i="12"/>
  <c r="BI11" i="12"/>
  <c r="BJ11" i="12"/>
  <c r="BK11" i="12"/>
  <c r="BL11" i="12"/>
  <c r="BM11" i="12"/>
  <c r="BN11" i="12"/>
  <c r="BO11" i="12"/>
  <c r="BP11" i="12"/>
  <c r="BQ11" i="12"/>
  <c r="BR11" i="12"/>
  <c r="E11" i="12"/>
  <c r="M171" i="12" l="1"/>
  <c r="M11" i="12"/>
  <c r="M30" i="12"/>
  <c r="P171" i="12"/>
  <c r="E397" i="10"/>
  <c r="B8" i="10"/>
  <c r="B397" i="10" s="1"/>
  <c r="C8" i="10"/>
  <c r="C397" i="10" s="1"/>
  <c r="M8" i="10"/>
  <c r="D38" i="10"/>
  <c r="AB8" i="10"/>
  <c r="AB397" i="10" s="1"/>
  <c r="CJ8" i="10"/>
  <c r="F397" i="10"/>
  <c r="G8" i="10"/>
  <c r="G397" i="10" s="1"/>
  <c r="J8" i="10"/>
  <c r="X397" i="10"/>
  <c r="Y8" i="10"/>
  <c r="Y397" i="10" s="1"/>
  <c r="CM8" i="10"/>
  <c r="CS8" i="10"/>
  <c r="CP8" i="10"/>
  <c r="AQ8" i="10"/>
  <c r="AK8" i="10"/>
  <c r="CA8" i="10"/>
  <c r="CG8" i="10"/>
  <c r="BC8" i="10"/>
  <c r="AZ8" i="10"/>
  <c r="AW8" i="10"/>
  <c r="U397" i="10"/>
  <c r="V8" i="10"/>
  <c r="V397" i="10" s="1"/>
  <c r="S8" i="10"/>
  <c r="S397" i="10" s="1"/>
  <c r="Q397" i="10"/>
  <c r="AT8" i="10"/>
  <c r="AT397" i="10" s="1"/>
  <c r="BL8" i="10"/>
  <c r="BI8" i="10"/>
  <c r="BI397" i="10" s="1"/>
  <c r="BF8" i="10"/>
  <c r="BF397" i="10" s="1"/>
  <c r="BX8" i="10"/>
  <c r="BU8" i="10"/>
  <c r="BR8" i="10"/>
  <c r="AN8" i="10"/>
  <c r="AD397" i="10"/>
  <c r="AE8" i="10"/>
  <c r="AE397" i="10" s="1"/>
  <c r="D306" i="10"/>
  <c r="D289" i="10"/>
  <c r="D299" i="10"/>
  <c r="D261" i="10"/>
  <c r="D278" i="10"/>
  <c r="D249" i="10"/>
  <c r="D269" i="10"/>
  <c r="D236" i="10"/>
  <c r="D223" i="10"/>
  <c r="D216" i="10"/>
  <c r="D191" i="10"/>
  <c r="D195" i="10"/>
  <c r="D177" i="10"/>
  <c r="D207" i="10"/>
  <c r="D132" i="10"/>
  <c r="D143" i="10"/>
  <c r="D166" i="10"/>
  <c r="D154" i="10"/>
  <c r="D120" i="10"/>
  <c r="D99" i="10"/>
  <c r="D94" i="10"/>
  <c r="D111" i="10"/>
  <c r="D71" i="10"/>
  <c r="D77" i="10"/>
  <c r="D49" i="10"/>
  <c r="D54" i="10"/>
  <c r="D24" i="10"/>
  <c r="D15" i="10"/>
  <c r="D11" i="10"/>
  <c r="F12" i="7"/>
  <c r="S52" i="9"/>
  <c r="BN8" i="12"/>
  <c r="BL8" i="12"/>
  <c r="BQ8" i="12"/>
  <c r="BM8" i="12"/>
  <c r="BR8" i="12"/>
  <c r="BP8" i="12"/>
  <c r="BH8" i="12"/>
  <c r="AW8" i="12"/>
  <c r="AO8" i="12"/>
  <c r="AA8" i="12"/>
  <c r="E8" i="12"/>
  <c r="BG8" i="12"/>
  <c r="AV8" i="12"/>
  <c r="I8" i="12"/>
  <c r="I183" i="12" s="1"/>
  <c r="AY8" i="12"/>
  <c r="AF8" i="12"/>
  <c r="N8" i="12"/>
  <c r="AQ8" i="12"/>
  <c r="L8" i="12"/>
  <c r="C8" i="12" s="1"/>
  <c r="BI8" i="12"/>
  <c r="AX8" i="12"/>
  <c r="AP8" i="12"/>
  <c r="K8" i="12"/>
  <c r="AZ8" i="12"/>
  <c r="AR8" i="12"/>
  <c r="AG8" i="12"/>
  <c r="U8" i="12"/>
  <c r="Z8" i="12"/>
  <c r="BK8" i="12"/>
  <c r="BC8" i="12"/>
  <c r="AU8" i="12"/>
  <c r="AJ8" i="12"/>
  <c r="T8" i="12"/>
  <c r="R8" i="12"/>
  <c r="H8" i="12"/>
  <c r="H183" i="12" s="1"/>
  <c r="BJ8" i="12"/>
  <c r="BB8" i="12"/>
  <c r="AT8" i="12"/>
  <c r="AI8" i="12"/>
  <c r="X8" i="12"/>
  <c r="Q8" i="12"/>
  <c r="G8" i="12"/>
  <c r="BA8" i="12"/>
  <c r="AS8" i="12"/>
  <c r="AH8" i="12"/>
  <c r="W8" i="12"/>
  <c r="O8" i="12"/>
  <c r="F8" i="12"/>
  <c r="D93" i="12"/>
  <c r="D82" i="12"/>
  <c r="AB171" i="12"/>
  <c r="AB42" i="12"/>
  <c r="AB101" i="12"/>
  <c r="BO171" i="12"/>
  <c r="AB72" i="12"/>
  <c r="J171" i="12"/>
  <c r="AB61" i="12"/>
  <c r="AB68" i="12"/>
  <c r="M64" i="12"/>
  <c r="AB58" i="12"/>
  <c r="V42" i="12"/>
  <c r="AB53" i="12"/>
  <c r="M61" i="12"/>
  <c r="AB64" i="12"/>
  <c r="AB26" i="12"/>
  <c r="AB38" i="12"/>
  <c r="M49" i="12"/>
  <c r="AB49" i="12"/>
  <c r="AB46" i="12"/>
  <c r="AB11" i="12"/>
  <c r="AB30" i="12"/>
  <c r="AB22" i="12"/>
  <c r="AB14" i="12"/>
  <c r="AB17" i="12"/>
  <c r="D8" i="10" l="1"/>
  <c r="BO8" i="12"/>
  <c r="M8" i="12"/>
  <c r="V8" i="12"/>
  <c r="P8" i="12"/>
  <c r="AB8" i="12"/>
  <c r="Y8" i="12"/>
  <c r="J8" i="12"/>
  <c r="D17" i="12"/>
  <c r="D14" i="12"/>
  <c r="AT154" i="10" l="1"/>
  <c r="O28" i="8" l="1"/>
  <c r="O83" i="8"/>
  <c r="O190" i="8"/>
  <c r="N294" i="8"/>
  <c r="O294" i="8"/>
  <c r="N350" i="8"/>
  <c r="N351" i="8"/>
  <c r="N365" i="8"/>
  <c r="O365" i="8"/>
  <c r="N410" i="8"/>
  <c r="O410" i="8"/>
  <c r="O104" i="8"/>
  <c r="O116" i="8"/>
  <c r="O125" i="8"/>
  <c r="O124" i="8" s="1"/>
  <c r="O152" i="8"/>
  <c r="N163" i="8"/>
  <c r="O163" i="8"/>
  <c r="O176" i="8"/>
  <c r="O189" i="8"/>
  <c r="O203" i="8"/>
  <c r="BQ177" i="12"/>
  <c r="BQ183" i="12" s="1"/>
  <c r="BP177" i="12"/>
  <c r="BP183" i="12" s="1"/>
  <c r="AD9" i="12"/>
  <c r="AD10" i="12"/>
  <c r="O188" i="8" l="1"/>
  <c r="P163" i="8"/>
  <c r="AC123" i="12"/>
  <c r="AC144" i="12"/>
  <c r="AC149" i="12"/>
  <c r="AC163" i="12"/>
  <c r="AC158" i="12"/>
  <c r="AC167" i="12"/>
  <c r="AC120" i="12"/>
  <c r="AC85" i="12"/>
  <c r="D85" i="12" s="1"/>
  <c r="N203" i="8"/>
  <c r="P203" i="8" s="1"/>
  <c r="AC79" i="12"/>
  <c r="N189" i="8"/>
  <c r="P189" i="8" s="1"/>
  <c r="AC76" i="12"/>
  <c r="AC171" i="12"/>
  <c r="O164" i="8"/>
  <c r="AD68" i="12"/>
  <c r="O139" i="8"/>
  <c r="AD61" i="12"/>
  <c r="N139" i="8"/>
  <c r="AC61" i="12"/>
  <c r="N104" i="8"/>
  <c r="P104" i="8" s="1"/>
  <c r="AC49" i="12"/>
  <c r="N116" i="8"/>
  <c r="P116" i="8" s="1"/>
  <c r="AC53" i="12"/>
  <c r="AC26" i="12"/>
  <c r="AC11" i="12"/>
  <c r="O351" i="8"/>
  <c r="O350" i="8"/>
  <c r="D169" i="12"/>
  <c r="BO172" i="12"/>
  <c r="BN177" i="12"/>
  <c r="BN183" i="12" s="1"/>
  <c r="BM177" i="12"/>
  <c r="BM183" i="12" s="1"/>
  <c r="P139" i="8" l="1"/>
  <c r="AD8" i="12"/>
  <c r="D123" i="12"/>
  <c r="D149" i="12"/>
  <c r="D144" i="12"/>
  <c r="D163" i="12"/>
  <c r="D158" i="12"/>
  <c r="D167" i="12"/>
  <c r="D120" i="12"/>
  <c r="D79" i="12"/>
  <c r="D76" i="12"/>
  <c r="D171" i="12"/>
  <c r="D61" i="12"/>
  <c r="D53" i="12"/>
  <c r="D49" i="12"/>
  <c r="D26" i="12"/>
  <c r="D11" i="12"/>
  <c r="I104" i="8"/>
  <c r="I116" i="8"/>
  <c r="I125" i="8"/>
  <c r="I139" i="8"/>
  <c r="I152" i="8"/>
  <c r="I163" i="8"/>
  <c r="I176" i="8"/>
  <c r="I189" i="8"/>
  <c r="I203" i="8"/>
  <c r="H203" i="8"/>
  <c r="H189" i="8"/>
  <c r="H176" i="8"/>
  <c r="H163" i="8"/>
  <c r="H152" i="8"/>
  <c r="H139" i="8"/>
  <c r="H125" i="8"/>
  <c r="H116" i="8"/>
  <c r="H104" i="8"/>
  <c r="J104" i="8" l="1"/>
  <c r="J116" i="8"/>
  <c r="J125" i="8"/>
  <c r="J139" i="8"/>
  <c r="J152" i="8"/>
  <c r="J163" i="8"/>
  <c r="J176" i="8"/>
  <c r="J189" i="8"/>
  <c r="J203" i="8"/>
  <c r="AH173" i="11" l="1"/>
  <c r="AH172" i="11" s="1"/>
  <c r="AX402" i="11"/>
  <c r="AX408" i="11" s="1"/>
  <c r="CS386" i="10"/>
  <c r="AH306" i="10" l="1"/>
  <c r="AH299" i="10"/>
  <c r="AH261" i="10"/>
  <c r="AH191" i="10"/>
  <c r="AH49" i="10"/>
  <c r="N418" i="8" l="1"/>
  <c r="N412" i="8"/>
  <c r="J176" i="12"/>
  <c r="N411" i="8"/>
  <c r="O257" i="8"/>
  <c r="N257" i="8"/>
  <c r="O405" i="8"/>
  <c r="N405" i="8"/>
  <c r="N386" i="8"/>
  <c r="N390" i="8"/>
  <c r="O381" i="8"/>
  <c r="N381" i="8"/>
  <c r="O382" i="8"/>
  <c r="N382" i="8"/>
  <c r="O373" i="8"/>
  <c r="N373" i="8"/>
  <c r="O362" i="8"/>
  <c r="N354" i="8"/>
  <c r="O338" i="8"/>
  <c r="N338" i="8"/>
  <c r="O324" i="8"/>
  <c r="N320" i="8"/>
  <c r="O311" i="8"/>
  <c r="N311" i="8"/>
  <c r="N273" i="8"/>
  <c r="O272" i="8"/>
  <c r="N272" i="8"/>
  <c r="O271" i="8"/>
  <c r="N271" i="8"/>
  <c r="O270" i="8"/>
  <c r="N269" i="8"/>
  <c r="O268" i="8"/>
  <c r="N268" i="8"/>
  <c r="O267" i="8"/>
  <c r="N267" i="8"/>
  <c r="O266" i="8"/>
  <c r="N266" i="8"/>
  <c r="O264" i="8"/>
  <c r="N264" i="8"/>
  <c r="O263" i="8"/>
  <c r="N263" i="8"/>
  <c r="O262" i="8"/>
  <c r="N262" i="8"/>
  <c r="N276" i="8"/>
  <c r="O250" i="8"/>
  <c r="N250" i="8"/>
  <c r="O254" i="8"/>
  <c r="N254" i="8"/>
  <c r="O244" i="8"/>
  <c r="N244" i="8"/>
  <c r="N242" i="8"/>
  <c r="O232" i="8"/>
  <c r="N232" i="8"/>
  <c r="O226" i="8"/>
  <c r="N226" i="8"/>
  <c r="O225" i="8"/>
  <c r="N225" i="8"/>
  <c r="O223" i="8"/>
  <c r="N223" i="8"/>
  <c r="O222" i="8"/>
  <c r="N222" i="8"/>
  <c r="O221" i="8"/>
  <c r="O220" i="8"/>
  <c r="N220" i="8"/>
  <c r="O213" i="8"/>
  <c r="N213" i="8"/>
  <c r="O204" i="8"/>
  <c r="O202" i="8" s="1"/>
  <c r="N204" i="8"/>
  <c r="N202" i="8" s="1"/>
  <c r="O181" i="8"/>
  <c r="N181" i="8"/>
  <c r="O177" i="8"/>
  <c r="N177" i="8"/>
  <c r="O165" i="8"/>
  <c r="O162" i="8" s="1"/>
  <c r="N165" i="8"/>
  <c r="O161" i="8"/>
  <c r="N161" i="8"/>
  <c r="O156" i="8"/>
  <c r="N156" i="8"/>
  <c r="O140" i="8"/>
  <c r="O138" i="8" s="1"/>
  <c r="N140" i="8"/>
  <c r="N138" i="8" s="1"/>
  <c r="N130" i="8"/>
  <c r="O121" i="8"/>
  <c r="N121" i="8"/>
  <c r="O119" i="8"/>
  <c r="N119" i="8"/>
  <c r="O112" i="8"/>
  <c r="O103" i="8" s="1"/>
  <c r="N112" i="8"/>
  <c r="N108" i="8"/>
  <c r="N93" i="8"/>
  <c r="V44" i="12"/>
  <c r="N83" i="8"/>
  <c r="P83" i="8" s="1"/>
  <c r="N66" i="8"/>
  <c r="N59" i="8"/>
  <c r="O45" i="8"/>
  <c r="N56" i="8"/>
  <c r="O54" i="8"/>
  <c r="O40" i="8"/>
  <c r="N40" i="8"/>
  <c r="O26" i="8"/>
  <c r="N26" i="8"/>
  <c r="O25" i="8"/>
  <c r="N25" i="8"/>
  <c r="O16" i="8"/>
  <c r="N16" i="8"/>
  <c r="AB181" i="12"/>
  <c r="AB180" i="12"/>
  <c r="O416" i="8"/>
  <c r="AB179" i="12"/>
  <c r="N415" i="8"/>
  <c r="BL178" i="12"/>
  <c r="AH178" i="12"/>
  <c r="S178" i="12"/>
  <c r="G178" i="12"/>
  <c r="O414" i="8"/>
  <c r="BK177" i="12"/>
  <c r="BK183" i="12" s="1"/>
  <c r="BJ177" i="12"/>
  <c r="BJ183" i="12" s="1"/>
  <c r="BH177" i="12"/>
  <c r="BH183" i="12" s="1"/>
  <c r="BG177" i="12"/>
  <c r="BG183" i="12" s="1"/>
  <c r="BB177" i="12"/>
  <c r="BB183" i="12" s="1"/>
  <c r="BA177" i="12"/>
  <c r="BA183" i="12" s="1"/>
  <c r="AY177" i="12"/>
  <c r="AY183" i="12" s="1"/>
  <c r="AX177" i="12"/>
  <c r="AX183" i="12" s="1"/>
  <c r="AV177" i="12"/>
  <c r="AV183" i="12" s="1"/>
  <c r="AU177" i="12"/>
  <c r="AU183" i="12" s="1"/>
  <c r="AS177" i="12"/>
  <c r="AS183" i="12" s="1"/>
  <c r="AR177" i="12"/>
  <c r="AR183" i="12" s="1"/>
  <c r="AP177" i="12"/>
  <c r="AP183" i="12" s="1"/>
  <c r="AO177" i="12"/>
  <c r="AO183" i="12" s="1"/>
  <c r="AJ177" i="12"/>
  <c r="AJ183" i="12" s="1"/>
  <c r="AI177" i="12"/>
  <c r="AI183" i="12" s="1"/>
  <c r="AG177" i="12"/>
  <c r="AG183" i="12" s="1"/>
  <c r="AF177" i="12"/>
  <c r="AF183" i="12" s="1"/>
  <c r="AD177" i="12"/>
  <c r="AD183" i="12" s="1"/>
  <c r="AA177" i="12"/>
  <c r="AA183" i="12" s="1"/>
  <c r="Z177" i="12"/>
  <c r="Z183" i="12" s="1"/>
  <c r="X177" i="12"/>
  <c r="X183" i="12" s="1"/>
  <c r="W177" i="12"/>
  <c r="W183" i="12" s="1"/>
  <c r="U177" i="12"/>
  <c r="U183" i="12" s="1"/>
  <c r="T177" i="12"/>
  <c r="T183" i="12" s="1"/>
  <c r="R177" i="12"/>
  <c r="R183" i="12" s="1"/>
  <c r="Q177" i="12"/>
  <c r="Q183" i="12" s="1"/>
  <c r="O177" i="12"/>
  <c r="O183" i="12" s="1"/>
  <c r="N177" i="12"/>
  <c r="N183" i="12" s="1"/>
  <c r="L177" i="12"/>
  <c r="L183" i="12" s="1"/>
  <c r="C183" i="12" s="1"/>
  <c r="K177" i="12"/>
  <c r="K183" i="12" s="1"/>
  <c r="F177" i="12"/>
  <c r="F183" i="12" s="1"/>
  <c r="E177" i="12"/>
  <c r="E183" i="12" s="1"/>
  <c r="AB172" i="12"/>
  <c r="M172" i="12"/>
  <c r="O407" i="8"/>
  <c r="N398" i="8"/>
  <c r="AB168" i="12"/>
  <c r="O398" i="8"/>
  <c r="AB164" i="12"/>
  <c r="O385" i="8"/>
  <c r="AB159" i="12"/>
  <c r="O376" i="8"/>
  <c r="AC155" i="12"/>
  <c r="AB156" i="12"/>
  <c r="O367" i="8"/>
  <c r="AB150" i="12"/>
  <c r="M150" i="12"/>
  <c r="O356" i="8"/>
  <c r="AB145" i="12"/>
  <c r="AC141" i="12"/>
  <c r="AB142" i="12"/>
  <c r="O332" i="8"/>
  <c r="AB139" i="12"/>
  <c r="O323" i="8"/>
  <c r="AC135" i="12"/>
  <c r="AB136" i="12"/>
  <c r="O314" i="8"/>
  <c r="AC132" i="12"/>
  <c r="AB133" i="12"/>
  <c r="O304" i="8"/>
  <c r="AC126" i="12"/>
  <c r="AB127" i="12"/>
  <c r="AB126" i="12" s="1"/>
  <c r="O293" i="8"/>
  <c r="O292" i="8" s="1"/>
  <c r="AB124" i="12"/>
  <c r="O283" i="8"/>
  <c r="O282" i="8" s="1"/>
  <c r="N283" i="8"/>
  <c r="N282" i="8" s="1"/>
  <c r="N275" i="8"/>
  <c r="AB121" i="12"/>
  <c r="M121" i="12"/>
  <c r="O275" i="8"/>
  <c r="AC106" i="12"/>
  <c r="AB107" i="12"/>
  <c r="O261" i="8"/>
  <c r="AC101" i="12"/>
  <c r="AB102" i="12"/>
  <c r="O248" i="8"/>
  <c r="AC96" i="12"/>
  <c r="AB97" i="12"/>
  <c r="AB94" i="12"/>
  <c r="O228" i="8"/>
  <c r="N219" i="8"/>
  <c r="AB86" i="12"/>
  <c r="AB85" i="12" s="1"/>
  <c r="M86" i="12"/>
  <c r="AB83" i="12"/>
  <c r="AB82" i="12" s="1"/>
  <c r="M83" i="12"/>
  <c r="M82" i="12" s="1"/>
  <c r="O207" i="8"/>
  <c r="N207" i="8"/>
  <c r="AB80" i="12"/>
  <c r="AB77" i="12"/>
  <c r="AC72" i="12"/>
  <c r="AB73" i="12"/>
  <c r="AB69" i="12"/>
  <c r="AC64" i="12"/>
  <c r="AB65" i="12"/>
  <c r="M65" i="12"/>
  <c r="AB62" i="12"/>
  <c r="M62" i="12"/>
  <c r="AC58" i="12"/>
  <c r="AE58" i="12" s="1"/>
  <c r="AB59" i="12"/>
  <c r="AB54" i="12"/>
  <c r="AB50" i="12"/>
  <c r="M50" i="12"/>
  <c r="AC46" i="12"/>
  <c r="AB47" i="12"/>
  <c r="O99" i="8"/>
  <c r="O98" i="8" s="1"/>
  <c r="AB43" i="12"/>
  <c r="O82" i="8"/>
  <c r="AC38" i="12"/>
  <c r="AB39" i="12"/>
  <c r="O76" i="8"/>
  <c r="O75" i="8" s="1"/>
  <c r="AC30" i="12"/>
  <c r="AB31" i="12"/>
  <c r="M31" i="12"/>
  <c r="O58" i="8"/>
  <c r="N53" i="8"/>
  <c r="AB27" i="12"/>
  <c r="AB23" i="12"/>
  <c r="O38" i="8"/>
  <c r="AB18" i="12"/>
  <c r="O24" i="8"/>
  <c r="O15" i="8"/>
  <c r="N11" i="8"/>
  <c r="M12" i="12"/>
  <c r="O11" i="8"/>
  <c r="C407" i="11"/>
  <c r="L418" i="8" s="1"/>
  <c r="BC401" i="11"/>
  <c r="L411" i="8"/>
  <c r="BC400" i="11"/>
  <c r="L410" i="8"/>
  <c r="BC399" i="11"/>
  <c r="BC398" i="11"/>
  <c r="L408" i="8"/>
  <c r="BC388" i="11"/>
  <c r="L405" i="8"/>
  <c r="K405" i="8"/>
  <c r="BC394" i="11"/>
  <c r="L404" i="8"/>
  <c r="BC393" i="11"/>
  <c r="K403" i="8"/>
  <c r="B403" i="8" s="1"/>
  <c r="BC392" i="11"/>
  <c r="L402" i="8"/>
  <c r="BC391" i="11"/>
  <c r="L401" i="8"/>
  <c r="BC390" i="11"/>
  <c r="L400" i="8"/>
  <c r="K400" i="8"/>
  <c r="B400" i="8" s="1"/>
  <c r="BC389" i="11"/>
  <c r="BC385" i="11"/>
  <c r="L396" i="8"/>
  <c r="C396" i="8" s="1"/>
  <c r="BC384" i="11"/>
  <c r="L395" i="8"/>
  <c r="K395" i="8"/>
  <c r="BC383" i="11"/>
  <c r="L394" i="8"/>
  <c r="C394" i="8" s="1"/>
  <c r="BC382" i="11"/>
  <c r="L393" i="8"/>
  <c r="K393" i="8"/>
  <c r="BC381" i="11"/>
  <c r="L392" i="8"/>
  <c r="BC380" i="11"/>
  <c r="L391" i="8"/>
  <c r="C391" i="8" s="1"/>
  <c r="BC379" i="11"/>
  <c r="L390" i="8"/>
  <c r="K390" i="8"/>
  <c r="BC378" i="11"/>
  <c r="L389" i="8"/>
  <c r="K389" i="8"/>
  <c r="BC377" i="11"/>
  <c r="L388" i="8"/>
  <c r="K388" i="8"/>
  <c r="BC376" i="11"/>
  <c r="L387" i="8"/>
  <c r="K387" i="8"/>
  <c r="BC375" i="11"/>
  <c r="L386" i="8"/>
  <c r="K386" i="8"/>
  <c r="L383" i="8"/>
  <c r="C383" i="8" s="1"/>
  <c r="K383" i="8"/>
  <c r="B383" i="8" s="1"/>
  <c r="BC371" i="11"/>
  <c r="L382" i="8"/>
  <c r="K382" i="8"/>
  <c r="BC370" i="11"/>
  <c r="K381" i="8"/>
  <c r="BC369" i="11"/>
  <c r="L380" i="8"/>
  <c r="K380" i="8"/>
  <c r="BC368" i="11"/>
  <c r="L379" i="8"/>
  <c r="L378" i="8"/>
  <c r="K378" i="8"/>
  <c r="L377" i="8"/>
  <c r="C377" i="8" s="1"/>
  <c r="K377" i="8"/>
  <c r="B377" i="8" s="1"/>
  <c r="BC363" i="11"/>
  <c r="L374" i="8"/>
  <c r="K374" i="8"/>
  <c r="BC362" i="11"/>
  <c r="K372" i="8"/>
  <c r="BC361" i="11"/>
  <c r="L371" i="8"/>
  <c r="K371" i="8"/>
  <c r="BC360" i="11"/>
  <c r="L370" i="8"/>
  <c r="K370" i="8"/>
  <c r="BC359" i="11"/>
  <c r="L369" i="8"/>
  <c r="K369" i="8"/>
  <c r="BC358" i="11"/>
  <c r="K368" i="8"/>
  <c r="BC355" i="11"/>
  <c r="K365" i="8"/>
  <c r="BC354" i="11"/>
  <c r="L364" i="8"/>
  <c r="K364" i="8"/>
  <c r="BC353" i="11"/>
  <c r="L363" i="8"/>
  <c r="K363" i="8"/>
  <c r="BC352" i="11"/>
  <c r="L362" i="8"/>
  <c r="K362" i="8"/>
  <c r="L361" i="8"/>
  <c r="C361" i="8" s="1"/>
  <c r="K361" i="8"/>
  <c r="B361" i="8" s="1"/>
  <c r="BC350" i="11"/>
  <c r="L360" i="8"/>
  <c r="K360" i="8"/>
  <c r="BC349" i="11"/>
  <c r="L359" i="8"/>
  <c r="L358" i="8"/>
  <c r="C358" i="8" s="1"/>
  <c r="K358" i="8"/>
  <c r="B358" i="8" s="1"/>
  <c r="BC347" i="11"/>
  <c r="L357" i="8"/>
  <c r="C357" i="8" s="1"/>
  <c r="K357" i="8"/>
  <c r="B357" i="8" s="1"/>
  <c r="BC344" i="11"/>
  <c r="K354" i="8"/>
  <c r="BC343" i="11"/>
  <c r="K353" i="8"/>
  <c r="BC342" i="11"/>
  <c r="K352" i="8"/>
  <c r="BC341" i="11"/>
  <c r="L351" i="8"/>
  <c r="K351" i="8"/>
  <c r="BC340" i="11"/>
  <c r="K350" i="8"/>
  <c r="B350" i="8" s="1"/>
  <c r="BC339" i="11"/>
  <c r="K349" i="8"/>
  <c r="BC338" i="11"/>
  <c r="K348" i="8"/>
  <c r="BC337" i="11"/>
  <c r="L347" i="8"/>
  <c r="K347" i="8"/>
  <c r="BC336" i="11"/>
  <c r="L346" i="8"/>
  <c r="K346" i="8"/>
  <c r="BC335" i="11"/>
  <c r="L345" i="8"/>
  <c r="K345" i="8"/>
  <c r="BC334" i="11"/>
  <c r="K344" i="8"/>
  <c r="BC333" i="11"/>
  <c r="L343" i="8"/>
  <c r="K343" i="8"/>
  <c r="BC330" i="11"/>
  <c r="L340" i="8"/>
  <c r="K340" i="8"/>
  <c r="BC329" i="11"/>
  <c r="L339" i="8"/>
  <c r="K339" i="8"/>
  <c r="BC328" i="11"/>
  <c r="K338" i="8"/>
  <c r="BC327" i="11"/>
  <c r="L337" i="8"/>
  <c r="K337" i="8"/>
  <c r="BC326" i="11"/>
  <c r="K336" i="8"/>
  <c r="BC325" i="11"/>
  <c r="K335" i="8"/>
  <c r="BC324" i="11"/>
  <c r="K334" i="8"/>
  <c r="B334" i="8" s="1"/>
  <c r="BC323" i="11"/>
  <c r="K333" i="8"/>
  <c r="BC320" i="11"/>
  <c r="K330" i="8"/>
  <c r="BC319" i="11"/>
  <c r="K329" i="8"/>
  <c r="BC318" i="11"/>
  <c r="L328" i="8"/>
  <c r="K328" i="8"/>
  <c r="BC317" i="11"/>
  <c r="L327" i="8"/>
  <c r="K327" i="8"/>
  <c r="BC316" i="11"/>
  <c r="L326" i="8"/>
  <c r="K326" i="8"/>
  <c r="BC315" i="11"/>
  <c r="L325" i="8"/>
  <c r="K325" i="8"/>
  <c r="BC312" i="11"/>
  <c r="BC311" i="11"/>
  <c r="K320" i="8"/>
  <c r="BC310" i="11"/>
  <c r="L319" i="8"/>
  <c r="K319" i="8"/>
  <c r="BC309" i="11"/>
  <c r="L318" i="8"/>
  <c r="K318" i="8"/>
  <c r="BC308" i="11"/>
  <c r="K317" i="8"/>
  <c r="BC307" i="11"/>
  <c r="L316" i="8"/>
  <c r="C316" i="8" s="1"/>
  <c r="K316" i="8"/>
  <c r="B316" i="8" s="1"/>
  <c r="K315" i="8"/>
  <c r="B315" i="8" s="1"/>
  <c r="BC303" i="11"/>
  <c r="L312" i="8"/>
  <c r="BC302" i="11"/>
  <c r="L311" i="8"/>
  <c r="BC301" i="11"/>
  <c r="L310" i="8"/>
  <c r="K310" i="8"/>
  <c r="BC300" i="11"/>
  <c r="L309" i="8"/>
  <c r="K309" i="8"/>
  <c r="BC299" i="11"/>
  <c r="L308" i="8"/>
  <c r="K308" i="8"/>
  <c r="BC298" i="11"/>
  <c r="L307" i="8"/>
  <c r="K307" i="8"/>
  <c r="BC297" i="11"/>
  <c r="L306" i="8"/>
  <c r="K306" i="8"/>
  <c r="B306" i="8" s="1"/>
  <c r="BC296" i="11"/>
  <c r="L305" i="8"/>
  <c r="C305" i="8" s="1"/>
  <c r="K305" i="8"/>
  <c r="B305" i="8" s="1"/>
  <c r="BC293" i="11"/>
  <c r="L302" i="8"/>
  <c r="K302" i="8"/>
  <c r="BC292" i="11"/>
  <c r="L301" i="8"/>
  <c r="BC291" i="11"/>
  <c r="L300" i="8"/>
  <c r="BC290" i="11"/>
  <c r="L299" i="8"/>
  <c r="K299" i="8"/>
  <c r="BC289" i="11"/>
  <c r="K298" i="8"/>
  <c r="BC288" i="11"/>
  <c r="L297" i="8"/>
  <c r="K297" i="8"/>
  <c r="BC287" i="11"/>
  <c r="L296" i="8"/>
  <c r="K296" i="8"/>
  <c r="BC286" i="11"/>
  <c r="L295" i="8"/>
  <c r="K295" i="8"/>
  <c r="BC283" i="11"/>
  <c r="L291" i="8"/>
  <c r="K291" i="8"/>
  <c r="BC282" i="11"/>
  <c r="L290" i="8"/>
  <c r="BC281" i="11"/>
  <c r="K289" i="8"/>
  <c r="BC280" i="11"/>
  <c r="L288" i="8"/>
  <c r="C288" i="8" s="1"/>
  <c r="BC279" i="11"/>
  <c r="L287" i="8"/>
  <c r="K287" i="8"/>
  <c r="BC278" i="11"/>
  <c r="L286" i="8"/>
  <c r="BC277" i="11"/>
  <c r="L285" i="8"/>
  <c r="BC276" i="11"/>
  <c r="L284" i="8"/>
  <c r="K284" i="8"/>
  <c r="BC273" i="11"/>
  <c r="L281" i="8"/>
  <c r="BC272" i="11"/>
  <c r="L280" i="8"/>
  <c r="K280" i="8"/>
  <c r="BC271" i="11"/>
  <c r="L279" i="8"/>
  <c r="K279" i="8"/>
  <c r="BC270" i="11"/>
  <c r="L278" i="8"/>
  <c r="BC269" i="11"/>
  <c r="L277" i="8"/>
  <c r="BC266" i="11"/>
  <c r="L273" i="8"/>
  <c r="BC265" i="11"/>
  <c r="L272" i="8"/>
  <c r="K272" i="8"/>
  <c r="BC264" i="11"/>
  <c r="L271" i="8"/>
  <c r="BC263" i="11"/>
  <c r="L270" i="8"/>
  <c r="BC262" i="11"/>
  <c r="L269" i="8"/>
  <c r="K269" i="8"/>
  <c r="BC261" i="11"/>
  <c r="L268" i="8"/>
  <c r="BC260" i="11"/>
  <c r="L267" i="8"/>
  <c r="K267" i="8"/>
  <c r="BC259" i="11"/>
  <c r="L266" i="8"/>
  <c r="BC258" i="11"/>
  <c r="L265" i="8"/>
  <c r="BC257" i="11"/>
  <c r="K264" i="8"/>
  <c r="BC256" i="11"/>
  <c r="L263" i="8"/>
  <c r="BC255" i="11"/>
  <c r="L262" i="8"/>
  <c r="K262" i="8"/>
  <c r="BC252" i="11"/>
  <c r="L259" i="8"/>
  <c r="K259" i="8"/>
  <c r="BC251" i="11"/>
  <c r="L258" i="8"/>
  <c r="BC250" i="11"/>
  <c r="L257" i="8"/>
  <c r="K257" i="8"/>
  <c r="BC249" i="11"/>
  <c r="L256" i="8"/>
  <c r="BC248" i="11"/>
  <c r="L255" i="8"/>
  <c r="K255" i="8"/>
  <c r="BC247" i="11"/>
  <c r="L254" i="8"/>
  <c r="K254" i="8"/>
  <c r="BC246" i="11"/>
  <c r="BC245" i="11"/>
  <c r="L252" i="8"/>
  <c r="K252" i="8"/>
  <c r="BC244" i="11"/>
  <c r="L251" i="8"/>
  <c r="BC243" i="11"/>
  <c r="K250" i="8"/>
  <c r="BC242" i="11"/>
  <c r="L249" i="8"/>
  <c r="K249" i="8"/>
  <c r="BC239" i="11"/>
  <c r="L246" i="8"/>
  <c r="K246" i="8"/>
  <c r="BC238" i="11"/>
  <c r="L245" i="8"/>
  <c r="BC237" i="11"/>
  <c r="K244" i="8"/>
  <c r="BC236" i="11"/>
  <c r="K243" i="8"/>
  <c r="BC235" i="11"/>
  <c r="L242" i="8"/>
  <c r="K242" i="8"/>
  <c r="BC234" i="11"/>
  <c r="L241" i="8"/>
  <c r="K241" i="8"/>
  <c r="BC233" i="11"/>
  <c r="L240" i="8"/>
  <c r="BC232" i="11"/>
  <c r="L239" i="8"/>
  <c r="K239" i="8"/>
  <c r="BC231" i="11"/>
  <c r="L238" i="8"/>
  <c r="K238" i="8"/>
  <c r="BC230" i="11"/>
  <c r="L237" i="8"/>
  <c r="K237" i="8"/>
  <c r="BC227" i="11"/>
  <c r="L233" i="8"/>
  <c r="K233" i="8"/>
  <c r="BC226" i="11"/>
  <c r="L232" i="8"/>
  <c r="K232" i="8"/>
  <c r="L231" i="8"/>
  <c r="K231" i="8"/>
  <c r="L230" i="8"/>
  <c r="K230" i="8"/>
  <c r="BC223" i="11"/>
  <c r="L229" i="8"/>
  <c r="K229" i="8"/>
  <c r="BC220" i="11"/>
  <c r="L226" i="8"/>
  <c r="K226" i="8"/>
  <c r="BC219" i="11"/>
  <c r="L225" i="8"/>
  <c r="K225" i="8"/>
  <c r="BC218" i="11"/>
  <c r="L224" i="8"/>
  <c r="K224" i="8"/>
  <c r="BC217" i="11"/>
  <c r="K223" i="8"/>
  <c r="BC216" i="11"/>
  <c r="L222" i="8"/>
  <c r="K222" i="8"/>
  <c r="BC215" i="11"/>
  <c r="L221" i="8"/>
  <c r="K221" i="8"/>
  <c r="BC212" i="11"/>
  <c r="L217" i="8"/>
  <c r="K217" i="8"/>
  <c r="BC211" i="11"/>
  <c r="L216" i="8"/>
  <c r="K216" i="8"/>
  <c r="BC210" i="11"/>
  <c r="L215" i="8"/>
  <c r="K215" i="8"/>
  <c r="BC209" i="11"/>
  <c r="L214" i="8"/>
  <c r="K214" i="8"/>
  <c r="BC208" i="11"/>
  <c r="L213" i="8"/>
  <c r="K213" i="8"/>
  <c r="BC207" i="11"/>
  <c r="L212" i="8"/>
  <c r="K212" i="8"/>
  <c r="BC206" i="11"/>
  <c r="L211" i="8"/>
  <c r="K211" i="8"/>
  <c r="BC205" i="11"/>
  <c r="L210" i="8"/>
  <c r="K210" i="8"/>
  <c r="BC204" i="11"/>
  <c r="L209" i="8"/>
  <c r="K209" i="8"/>
  <c r="BC203" i="11"/>
  <c r="L208" i="8"/>
  <c r="K208" i="8"/>
  <c r="BC200" i="11"/>
  <c r="L205" i="8"/>
  <c r="K205" i="8"/>
  <c r="BC199" i="11"/>
  <c r="L204" i="8"/>
  <c r="K204" i="8"/>
  <c r="BC196" i="11"/>
  <c r="L201" i="8"/>
  <c r="K201" i="8"/>
  <c r="BC195" i="11"/>
  <c r="K200" i="8"/>
  <c r="BC194" i="11"/>
  <c r="K199" i="8"/>
  <c r="BC193" i="11"/>
  <c r="L198" i="8"/>
  <c r="K198" i="8"/>
  <c r="BC192" i="11"/>
  <c r="L197" i="8"/>
  <c r="K197" i="8"/>
  <c r="BC191" i="11"/>
  <c r="L196" i="8"/>
  <c r="K196" i="8"/>
  <c r="BC190" i="11"/>
  <c r="L195" i="8"/>
  <c r="K195" i="8"/>
  <c r="BC189" i="11"/>
  <c r="L194" i="8"/>
  <c r="K194" i="8"/>
  <c r="BC188" i="11"/>
  <c r="L193" i="8"/>
  <c r="K193" i="8"/>
  <c r="BC187" i="11"/>
  <c r="K192" i="8"/>
  <c r="BC186" i="11"/>
  <c r="K191" i="8"/>
  <c r="BC183" i="11"/>
  <c r="L187" i="8"/>
  <c r="K187" i="8"/>
  <c r="BC182" i="11"/>
  <c r="L186" i="8"/>
  <c r="K186" i="8"/>
  <c r="BC181" i="11"/>
  <c r="L185" i="8"/>
  <c r="BC180" i="11"/>
  <c r="L184" i="8"/>
  <c r="K184" i="8"/>
  <c r="B184" i="8" s="1"/>
  <c r="BC179" i="11"/>
  <c r="L183" i="8"/>
  <c r="K183" i="8"/>
  <c r="BC178" i="11"/>
  <c r="L182" i="8"/>
  <c r="K182" i="8"/>
  <c r="BC177" i="11"/>
  <c r="K181" i="8"/>
  <c r="BC176" i="11"/>
  <c r="L180" i="8"/>
  <c r="K180" i="8"/>
  <c r="BC175" i="11"/>
  <c r="L179" i="8"/>
  <c r="K179" i="8"/>
  <c r="B179" i="8" s="1"/>
  <c r="BC174" i="11"/>
  <c r="K178" i="8"/>
  <c r="BC171" i="11"/>
  <c r="L174" i="8"/>
  <c r="K174" i="8"/>
  <c r="BC170" i="11"/>
  <c r="K173" i="8"/>
  <c r="B173" i="8" s="1"/>
  <c r="BC169" i="11"/>
  <c r="L172" i="8"/>
  <c r="K172" i="8"/>
  <c r="BC168" i="11"/>
  <c r="L171" i="8"/>
  <c r="K171" i="8"/>
  <c r="BC167" i="11"/>
  <c r="K170" i="8"/>
  <c r="BC166" i="11"/>
  <c r="K169" i="8"/>
  <c r="BC165" i="11"/>
  <c r="L168" i="8"/>
  <c r="K168" i="8"/>
  <c r="BC164" i="11"/>
  <c r="K167" i="8"/>
  <c r="BC163" i="11"/>
  <c r="L166" i="8"/>
  <c r="K166" i="8"/>
  <c r="BC162" i="11"/>
  <c r="L165" i="8"/>
  <c r="K165" i="8"/>
  <c r="BC159" i="11"/>
  <c r="L161" i="8"/>
  <c r="K161" i="8"/>
  <c r="BC158" i="11"/>
  <c r="L160" i="8"/>
  <c r="K160" i="8"/>
  <c r="BC157" i="11"/>
  <c r="K159" i="8"/>
  <c r="BC156" i="11"/>
  <c r="K158" i="8"/>
  <c r="BC155" i="11"/>
  <c r="L157" i="8"/>
  <c r="K157" i="8"/>
  <c r="BC154" i="11"/>
  <c r="K156" i="8"/>
  <c r="BC153" i="11"/>
  <c r="L155" i="8"/>
  <c r="K155" i="8"/>
  <c r="BC152" i="11"/>
  <c r="L154" i="8"/>
  <c r="K154" i="8"/>
  <c r="BC151" i="11"/>
  <c r="L153" i="8"/>
  <c r="K153" i="8"/>
  <c r="L150" i="8"/>
  <c r="C150" i="8" s="1"/>
  <c r="K150" i="8"/>
  <c r="B150" i="8" s="1"/>
  <c r="BC147" i="11"/>
  <c r="K149" i="8"/>
  <c r="BC146" i="11"/>
  <c r="L148" i="8"/>
  <c r="K148" i="8"/>
  <c r="BC145" i="11"/>
  <c r="K147" i="8"/>
  <c r="BC144" i="11"/>
  <c r="L146" i="8"/>
  <c r="K146" i="8"/>
  <c r="BC143" i="11"/>
  <c r="L145" i="8"/>
  <c r="K145" i="8"/>
  <c r="B145" i="8" s="1"/>
  <c r="BC142" i="11"/>
  <c r="K144" i="8"/>
  <c r="B144" i="8" s="1"/>
  <c r="L143" i="8"/>
  <c r="C143" i="8" s="1"/>
  <c r="K143" i="8"/>
  <c r="B143" i="8" s="1"/>
  <c r="BC140" i="11"/>
  <c r="L142" i="8"/>
  <c r="K142" i="8"/>
  <c r="BC139" i="11"/>
  <c r="L141" i="8"/>
  <c r="K141" i="8"/>
  <c r="BC136" i="11"/>
  <c r="L137" i="8"/>
  <c r="K137" i="8"/>
  <c r="L136" i="8"/>
  <c r="C136" i="8" s="1"/>
  <c r="K136" i="8"/>
  <c r="B136" i="8" s="1"/>
  <c r="BC134" i="11"/>
  <c r="K135" i="8"/>
  <c r="BC133" i="11"/>
  <c r="L134" i="8"/>
  <c r="C134" i="8" s="1"/>
  <c r="K134" i="8"/>
  <c r="B134" i="8" s="1"/>
  <c r="BC132" i="11"/>
  <c r="K133" i="8"/>
  <c r="BC131" i="11"/>
  <c r="K132" i="8"/>
  <c r="BC130" i="11"/>
  <c r="L131" i="8"/>
  <c r="K131" i="8"/>
  <c r="BC129" i="11"/>
  <c r="K130" i="8"/>
  <c r="BC128" i="11"/>
  <c r="L129" i="8"/>
  <c r="K129" i="8"/>
  <c r="B129" i="8" s="1"/>
  <c r="BC127" i="11"/>
  <c r="L128" i="8"/>
  <c r="K128" i="8"/>
  <c r="BC126" i="11"/>
  <c r="L127" i="8"/>
  <c r="K127" i="8"/>
  <c r="BC125" i="11"/>
  <c r="L126" i="8"/>
  <c r="K126" i="8"/>
  <c r="BC122" i="11"/>
  <c r="L123" i="8"/>
  <c r="K123" i="8"/>
  <c r="BC121" i="11"/>
  <c r="L122" i="8"/>
  <c r="K122" i="8"/>
  <c r="BC120" i="11"/>
  <c r="L121" i="8"/>
  <c r="K121" i="8"/>
  <c r="BC119" i="11"/>
  <c r="K120" i="8"/>
  <c r="BC118" i="11"/>
  <c r="L119" i="8"/>
  <c r="K119" i="8"/>
  <c r="BC117" i="11"/>
  <c r="K118" i="8"/>
  <c r="BC116" i="11"/>
  <c r="K117" i="8"/>
  <c r="L114" i="8"/>
  <c r="K114" i="8"/>
  <c r="K113" i="8"/>
  <c r="K112" i="8"/>
  <c r="L111" i="8"/>
  <c r="K111" i="8"/>
  <c r="L110" i="8"/>
  <c r="K110" i="8"/>
  <c r="L109" i="8"/>
  <c r="K109" i="8"/>
  <c r="K108" i="8"/>
  <c r="L107" i="8"/>
  <c r="K107" i="8"/>
  <c r="L106" i="8"/>
  <c r="K106" i="8"/>
  <c r="L105" i="8"/>
  <c r="K105" i="8"/>
  <c r="BC101" i="11"/>
  <c r="K102" i="8"/>
  <c r="BC100" i="11"/>
  <c r="K101" i="8"/>
  <c r="BC99" i="11"/>
  <c r="L100" i="8"/>
  <c r="K100" i="8"/>
  <c r="BC96" i="11"/>
  <c r="L97" i="8"/>
  <c r="K97" i="8"/>
  <c r="BC95" i="11"/>
  <c r="L96" i="8"/>
  <c r="K96" i="8"/>
  <c r="BC94" i="11"/>
  <c r="K95" i="8"/>
  <c r="BC93" i="11"/>
  <c r="K94" i="8"/>
  <c r="BC92" i="11"/>
  <c r="L93" i="8"/>
  <c r="K93" i="8"/>
  <c r="BC91" i="11"/>
  <c r="K92" i="8"/>
  <c r="BC90" i="11"/>
  <c r="L91" i="8"/>
  <c r="K91" i="8"/>
  <c r="BC89" i="11"/>
  <c r="L90" i="8"/>
  <c r="K90" i="8"/>
  <c r="BC88" i="11"/>
  <c r="L89" i="8"/>
  <c r="K89" i="8"/>
  <c r="BC87" i="11"/>
  <c r="L88" i="8"/>
  <c r="K88" i="8"/>
  <c r="BC86" i="11"/>
  <c r="L87" i="8"/>
  <c r="K87" i="8"/>
  <c r="BC85" i="11"/>
  <c r="K86" i="8"/>
  <c r="BC84" i="11"/>
  <c r="L85" i="8"/>
  <c r="K85" i="8"/>
  <c r="BC83" i="11"/>
  <c r="L84" i="8"/>
  <c r="K84" i="8"/>
  <c r="BC80" i="11"/>
  <c r="K80" i="8"/>
  <c r="BC79" i="11"/>
  <c r="L79" i="8"/>
  <c r="K79" i="8"/>
  <c r="BC78" i="11"/>
  <c r="L78" i="8"/>
  <c r="K78" i="8"/>
  <c r="BC77" i="11"/>
  <c r="K77" i="8"/>
  <c r="BC74" i="11"/>
  <c r="K74" i="8"/>
  <c r="BC73" i="11"/>
  <c r="K73" i="8"/>
  <c r="BC72" i="11"/>
  <c r="K72" i="8"/>
  <c r="BC71" i="11"/>
  <c r="K71" i="8"/>
  <c r="BC70" i="11"/>
  <c r="L70" i="8"/>
  <c r="K70" i="8"/>
  <c r="BC69" i="11"/>
  <c r="L69" i="8"/>
  <c r="K69" i="8"/>
  <c r="BC68" i="11"/>
  <c r="L68" i="8"/>
  <c r="K68" i="8"/>
  <c r="BC66" i="11"/>
  <c r="K67" i="8"/>
  <c r="BC67" i="11"/>
  <c r="L66" i="8"/>
  <c r="K66" i="8"/>
  <c r="BC65" i="11"/>
  <c r="L65" i="8"/>
  <c r="K65" i="8"/>
  <c r="BC64" i="11"/>
  <c r="L64" i="8"/>
  <c r="K64" i="8"/>
  <c r="BC63" i="11"/>
  <c r="L63" i="8"/>
  <c r="C63" i="8" s="1"/>
  <c r="K63" i="8"/>
  <c r="B63" i="8" s="1"/>
  <c r="BC62" i="11"/>
  <c r="L62" i="8"/>
  <c r="K62" i="8"/>
  <c r="BC61" i="11"/>
  <c r="K61" i="8"/>
  <c r="BC60" i="11"/>
  <c r="L60" i="8"/>
  <c r="K60" i="8"/>
  <c r="L56" i="8"/>
  <c r="K56" i="8"/>
  <c r="K55" i="8"/>
  <c r="BC53" i="11"/>
  <c r="K51" i="8"/>
  <c r="BC52" i="11"/>
  <c r="L50" i="8"/>
  <c r="K50" i="8"/>
  <c r="B50" i="8" s="1"/>
  <c r="L49" i="8"/>
  <c r="C49" i="8" s="1"/>
  <c r="K49" i="8"/>
  <c r="B49" i="8" s="1"/>
  <c r="L48" i="8"/>
  <c r="C48" i="8" s="1"/>
  <c r="K48" i="8"/>
  <c r="B48" i="8" s="1"/>
  <c r="BC49" i="11"/>
  <c r="L47" i="8"/>
  <c r="K47" i="8"/>
  <c r="BC48" i="11"/>
  <c r="L46" i="8"/>
  <c r="K46" i="8"/>
  <c r="BC47" i="11"/>
  <c r="L45" i="8"/>
  <c r="K45" i="8"/>
  <c r="BC46" i="11"/>
  <c r="L44" i="8"/>
  <c r="K44" i="8"/>
  <c r="BC45" i="11"/>
  <c r="L43" i="8"/>
  <c r="C43" i="8" s="1"/>
  <c r="K43" i="8"/>
  <c r="B43" i="8" s="1"/>
  <c r="L42" i="8"/>
  <c r="C42" i="8" s="1"/>
  <c r="K42" i="8"/>
  <c r="B42" i="8" s="1"/>
  <c r="BC43" i="11"/>
  <c r="L41" i="8"/>
  <c r="K41" i="8"/>
  <c r="BC42" i="11"/>
  <c r="L39" i="8"/>
  <c r="K39" i="8"/>
  <c r="BC28" i="11"/>
  <c r="K25" i="8"/>
  <c r="L36" i="8"/>
  <c r="K36" i="8"/>
  <c r="L35" i="8"/>
  <c r="K35" i="8"/>
  <c r="L34" i="8"/>
  <c r="K34" i="8"/>
  <c r="L33" i="8"/>
  <c r="K33" i="8"/>
  <c r="BC35" i="11"/>
  <c r="K32" i="8"/>
  <c r="BC34" i="11"/>
  <c r="L31" i="8"/>
  <c r="K31" i="8"/>
  <c r="BC33" i="11"/>
  <c r="L30" i="8"/>
  <c r="K30" i="8"/>
  <c r="BC32" i="11"/>
  <c r="L29" i="8"/>
  <c r="K29" i="8"/>
  <c r="BC31" i="11"/>
  <c r="L28" i="8"/>
  <c r="K28" i="8"/>
  <c r="L27" i="8"/>
  <c r="K27" i="8"/>
  <c r="BC29" i="11"/>
  <c r="L26" i="8"/>
  <c r="K26" i="8"/>
  <c r="BC25" i="11"/>
  <c r="L22" i="8"/>
  <c r="K22" i="8"/>
  <c r="BC24" i="11"/>
  <c r="L21" i="8"/>
  <c r="K21" i="8"/>
  <c r="BC23" i="11"/>
  <c r="L20" i="8"/>
  <c r="K20" i="8"/>
  <c r="BC22" i="11"/>
  <c r="L19" i="8"/>
  <c r="K19" i="8"/>
  <c r="BC21" i="11"/>
  <c r="K18" i="8"/>
  <c r="BC20" i="11"/>
  <c r="K17" i="8"/>
  <c r="BC19" i="11"/>
  <c r="K16" i="8"/>
  <c r="BC16" i="11"/>
  <c r="K13" i="8"/>
  <c r="BC15" i="11"/>
  <c r="L12" i="8"/>
  <c r="K12" i="8"/>
  <c r="BF406" i="11"/>
  <c r="BC406" i="11"/>
  <c r="AT406" i="11"/>
  <c r="AQ406" i="11"/>
  <c r="AN406" i="11"/>
  <c r="AK406" i="11"/>
  <c r="AE406" i="11"/>
  <c r="AB406" i="11"/>
  <c r="Y406" i="11"/>
  <c r="V406" i="11"/>
  <c r="S406" i="11"/>
  <c r="P406" i="11"/>
  <c r="M406" i="11"/>
  <c r="J406" i="11"/>
  <c r="G406" i="11"/>
  <c r="K417" i="8"/>
  <c r="BI405" i="11"/>
  <c r="BF405" i="11"/>
  <c r="BC405" i="11"/>
  <c r="AT405" i="11"/>
  <c r="AQ405" i="11"/>
  <c r="AN405" i="11"/>
  <c r="AK405" i="11"/>
  <c r="AE405" i="11"/>
  <c r="AB405" i="11"/>
  <c r="Y405" i="11"/>
  <c r="V405" i="11"/>
  <c r="S405" i="11"/>
  <c r="P405" i="11"/>
  <c r="M405" i="11"/>
  <c r="J405" i="11"/>
  <c r="G405" i="11"/>
  <c r="L416" i="8"/>
  <c r="K416" i="8"/>
  <c r="BL404" i="11"/>
  <c r="BI404" i="11"/>
  <c r="BF404" i="11"/>
  <c r="BC404" i="11"/>
  <c r="AT404" i="11"/>
  <c r="AQ404" i="11"/>
  <c r="AN404" i="11"/>
  <c r="AK404" i="11"/>
  <c r="AE404" i="11"/>
  <c r="AB404" i="11"/>
  <c r="Y404" i="11"/>
  <c r="V404" i="11"/>
  <c r="S404" i="11"/>
  <c r="P404" i="11"/>
  <c r="M404" i="11"/>
  <c r="J404" i="11"/>
  <c r="G404" i="11"/>
  <c r="BL403" i="11"/>
  <c r="BI403" i="11"/>
  <c r="BF403" i="11"/>
  <c r="AZ403" i="11"/>
  <c r="AT403" i="11"/>
  <c r="AQ403" i="11"/>
  <c r="AN403" i="11"/>
  <c r="AK403" i="11"/>
  <c r="AH403" i="11"/>
  <c r="AE403" i="11"/>
  <c r="AB403" i="11"/>
  <c r="Y403" i="11"/>
  <c r="V403" i="11"/>
  <c r="S403" i="11"/>
  <c r="P403" i="11"/>
  <c r="M403" i="11"/>
  <c r="J403" i="11"/>
  <c r="G403" i="11"/>
  <c r="K414" i="8"/>
  <c r="BN402" i="11"/>
  <c r="BM402" i="11"/>
  <c r="BM408" i="11" s="1"/>
  <c r="BK402" i="11"/>
  <c r="BK408" i="11" s="1"/>
  <c r="BJ402" i="11"/>
  <c r="BJ408" i="11" s="1"/>
  <c r="BH402" i="11"/>
  <c r="BH408" i="11" s="1"/>
  <c r="BG402" i="11"/>
  <c r="BG408" i="11" s="1"/>
  <c r="BE402" i="11"/>
  <c r="BE408" i="11" s="1"/>
  <c r="BD402" i="11"/>
  <c r="BD408" i="11" s="1"/>
  <c r="BB402" i="11"/>
  <c r="BA402" i="11"/>
  <c r="BA408" i="11" s="1"/>
  <c r="AY402" i="11"/>
  <c r="AY408" i="11" s="1"/>
  <c r="AZ408" i="11" s="1"/>
  <c r="AS402" i="11"/>
  <c r="AS408" i="11" s="1"/>
  <c r="AR402" i="11"/>
  <c r="AR408" i="11" s="1"/>
  <c r="AP402" i="11"/>
  <c r="AP408" i="11" s="1"/>
  <c r="AO402" i="11"/>
  <c r="AO408" i="11" s="1"/>
  <c r="AM402" i="11"/>
  <c r="AM408" i="11" s="1"/>
  <c r="AL402" i="11"/>
  <c r="AL408" i="11" s="1"/>
  <c r="AJ402" i="11"/>
  <c r="AJ408" i="11" s="1"/>
  <c r="AI402" i="11"/>
  <c r="AI408" i="11" s="1"/>
  <c r="AG402" i="11"/>
  <c r="AG408" i="11" s="1"/>
  <c r="AF402" i="11"/>
  <c r="AF408" i="11" s="1"/>
  <c r="AD402" i="11"/>
  <c r="AD408" i="11" s="1"/>
  <c r="AC402" i="11"/>
  <c r="AC408" i="11" s="1"/>
  <c r="AA402" i="11"/>
  <c r="AA408" i="11" s="1"/>
  <c r="Z402" i="11"/>
  <c r="Z408" i="11" s="1"/>
  <c r="X402" i="11"/>
  <c r="X408" i="11" s="1"/>
  <c r="W402" i="11"/>
  <c r="W408" i="11" s="1"/>
  <c r="U402" i="11"/>
  <c r="U408" i="11" s="1"/>
  <c r="T402" i="11"/>
  <c r="T408" i="11" s="1"/>
  <c r="R402" i="11"/>
  <c r="R408" i="11" s="1"/>
  <c r="Q402" i="11"/>
  <c r="Q408" i="11" s="1"/>
  <c r="O402" i="11"/>
  <c r="O408" i="11" s="1"/>
  <c r="N402" i="11"/>
  <c r="N408" i="11" s="1"/>
  <c r="L402" i="11"/>
  <c r="L408" i="11" s="1"/>
  <c r="K402" i="11"/>
  <c r="K408" i="11" s="1"/>
  <c r="I402" i="11"/>
  <c r="I408" i="11" s="1"/>
  <c r="H402" i="11"/>
  <c r="H408" i="11" s="1"/>
  <c r="F402" i="11"/>
  <c r="F408" i="11" s="1"/>
  <c r="E402" i="11"/>
  <c r="E408" i="11" s="1"/>
  <c r="BL396" i="11"/>
  <c r="BI396" i="11"/>
  <c r="BF396" i="11"/>
  <c r="BF395" i="11" s="1"/>
  <c r="AZ396" i="11"/>
  <c r="AW396" i="11"/>
  <c r="AT396" i="11"/>
  <c r="AT395" i="11" s="1"/>
  <c r="AQ396" i="11"/>
  <c r="AQ395" i="11" s="1"/>
  <c r="AN396" i="11"/>
  <c r="AN395" i="11" s="1"/>
  <c r="AK396" i="11"/>
  <c r="AK395" i="11" s="1"/>
  <c r="AH396" i="11"/>
  <c r="AH395" i="11" s="1"/>
  <c r="AB396" i="11"/>
  <c r="Y396" i="11"/>
  <c r="V396" i="11"/>
  <c r="S396" i="11"/>
  <c r="P396" i="11"/>
  <c r="M396" i="11"/>
  <c r="J396" i="11"/>
  <c r="G396" i="11"/>
  <c r="L407" i="8"/>
  <c r="K407" i="8"/>
  <c r="BF387" i="11"/>
  <c r="BF386" i="11" s="1"/>
  <c r="AT387" i="11"/>
  <c r="AT386" i="11" s="1"/>
  <c r="AQ387" i="11"/>
  <c r="AQ386" i="11" s="1"/>
  <c r="AN387" i="11"/>
  <c r="AN386" i="11" s="1"/>
  <c r="AK387" i="11"/>
  <c r="AK386" i="11" s="1"/>
  <c r="AH386" i="11"/>
  <c r="V387" i="11"/>
  <c r="P387" i="11"/>
  <c r="M387" i="11"/>
  <c r="J387" i="11"/>
  <c r="G387" i="11"/>
  <c r="L398" i="8"/>
  <c r="K398" i="8"/>
  <c r="BL374" i="11"/>
  <c r="BF374" i="11"/>
  <c r="BF373" i="11" s="1"/>
  <c r="AW374" i="11"/>
  <c r="AT374" i="11"/>
  <c r="AT373" i="11" s="1"/>
  <c r="AQ374" i="11"/>
  <c r="AQ373" i="11" s="1"/>
  <c r="AN374" i="11"/>
  <c r="AN373" i="11" s="1"/>
  <c r="AK374" i="11"/>
  <c r="AK373" i="11" s="1"/>
  <c r="AB374" i="11"/>
  <c r="Y374" i="11"/>
  <c r="V374" i="11"/>
  <c r="S374" i="11"/>
  <c r="G374" i="11"/>
  <c r="L385" i="8"/>
  <c r="K385" i="8"/>
  <c r="BF365" i="11"/>
  <c r="BF364" i="11" s="1"/>
  <c r="AT365" i="11"/>
  <c r="AT364" i="11" s="1"/>
  <c r="AQ365" i="11"/>
  <c r="AQ364" i="11" s="1"/>
  <c r="AN365" i="11"/>
  <c r="AN364" i="11" s="1"/>
  <c r="AK365" i="11"/>
  <c r="AK364" i="11" s="1"/>
  <c r="V365" i="11"/>
  <c r="P365" i="11"/>
  <c r="M365" i="11"/>
  <c r="J365" i="11"/>
  <c r="G365" i="11"/>
  <c r="L376" i="8"/>
  <c r="K376" i="8"/>
  <c r="BF357" i="11"/>
  <c r="BF356" i="11" s="1"/>
  <c r="AT357" i="11"/>
  <c r="AT356" i="11" s="1"/>
  <c r="AQ357" i="11"/>
  <c r="AQ356" i="11" s="1"/>
  <c r="AN357" i="11"/>
  <c r="AN356" i="11" s="1"/>
  <c r="AK357" i="11"/>
  <c r="AK356" i="11" s="1"/>
  <c r="AH357" i="11"/>
  <c r="AB357" i="11"/>
  <c r="V357" i="11"/>
  <c r="G357" i="11"/>
  <c r="K367" i="8"/>
  <c r="BL346" i="11"/>
  <c r="BF346" i="11"/>
  <c r="BF345" i="11" s="1"/>
  <c r="AW346" i="11"/>
  <c r="AT346" i="11"/>
  <c r="AT345" i="11" s="1"/>
  <c r="AQ346" i="11"/>
  <c r="AQ345" i="11" s="1"/>
  <c r="AN346" i="11"/>
  <c r="AN345" i="11" s="1"/>
  <c r="AK346" i="11"/>
  <c r="AK345" i="11" s="1"/>
  <c r="Y346" i="11"/>
  <c r="V346" i="11"/>
  <c r="S346" i="11"/>
  <c r="P346" i="11"/>
  <c r="M346" i="11"/>
  <c r="J346" i="11"/>
  <c r="G346" i="11"/>
  <c r="L356" i="8"/>
  <c r="K356" i="8"/>
  <c r="BF332" i="11"/>
  <c r="BF331" i="11" s="1"/>
  <c r="AT332" i="11"/>
  <c r="AT331" i="11" s="1"/>
  <c r="AQ332" i="11"/>
  <c r="AQ331" i="11" s="1"/>
  <c r="AN332" i="11"/>
  <c r="AN331" i="11" s="1"/>
  <c r="AK332" i="11"/>
  <c r="AK331" i="11" s="1"/>
  <c r="AB332" i="11"/>
  <c r="V332" i="11"/>
  <c r="G332" i="11"/>
  <c r="L342" i="8"/>
  <c r="K342" i="8"/>
  <c r="BL322" i="11"/>
  <c r="BF322" i="11"/>
  <c r="BF321" i="11" s="1"/>
  <c r="AW322" i="11"/>
  <c r="AT322" i="11"/>
  <c r="AT321" i="11" s="1"/>
  <c r="AQ322" i="11"/>
  <c r="AQ321" i="11" s="1"/>
  <c r="AN322" i="11"/>
  <c r="AN321" i="11" s="1"/>
  <c r="AK322" i="11"/>
  <c r="AK321" i="11" s="1"/>
  <c r="Y322" i="11"/>
  <c r="V322" i="11"/>
  <c r="S322" i="11"/>
  <c r="P322" i="11"/>
  <c r="M322" i="11"/>
  <c r="J322" i="11"/>
  <c r="G322" i="11"/>
  <c r="L332" i="8"/>
  <c r="K332" i="8"/>
  <c r="BF314" i="11"/>
  <c r="BF313" i="11" s="1"/>
  <c r="AT314" i="11"/>
  <c r="AT313" i="11" s="1"/>
  <c r="AQ314" i="11"/>
  <c r="AQ313" i="11" s="1"/>
  <c r="AN314" i="11"/>
  <c r="AN313" i="11" s="1"/>
  <c r="AK314" i="11"/>
  <c r="AK313" i="11" s="1"/>
  <c r="V314" i="11"/>
  <c r="G314" i="11"/>
  <c r="L323" i="8"/>
  <c r="K323" i="8"/>
  <c r="BL305" i="11"/>
  <c r="BF305" i="11"/>
  <c r="BF304" i="11" s="1"/>
  <c r="AT305" i="11"/>
  <c r="AT304" i="11" s="1"/>
  <c r="AQ305" i="11"/>
  <c r="AQ304" i="11" s="1"/>
  <c r="AN305" i="11"/>
  <c r="AN304" i="11" s="1"/>
  <c r="AK305" i="11"/>
  <c r="AK304" i="11" s="1"/>
  <c r="AB305" i="11"/>
  <c r="Y305" i="11"/>
  <c r="V305" i="11"/>
  <c r="P305" i="11"/>
  <c r="M305" i="11"/>
  <c r="G305" i="11"/>
  <c r="K314" i="8"/>
  <c r="BF295" i="11"/>
  <c r="BF294" i="11" s="1"/>
  <c r="AW295" i="11"/>
  <c r="AT295" i="11"/>
  <c r="AT294" i="11" s="1"/>
  <c r="AQ295" i="11"/>
  <c r="AQ294" i="11" s="1"/>
  <c r="AN295" i="11"/>
  <c r="AN294" i="11" s="1"/>
  <c r="AK295" i="11"/>
  <c r="AK294" i="11" s="1"/>
  <c r="V295" i="11"/>
  <c r="S295" i="11"/>
  <c r="J295" i="11"/>
  <c r="G295" i="11"/>
  <c r="K304" i="8"/>
  <c r="BL285" i="11"/>
  <c r="BF285" i="11"/>
  <c r="BF284" i="11" s="1"/>
  <c r="AT285" i="11"/>
  <c r="AT284" i="11" s="1"/>
  <c r="AQ285" i="11"/>
  <c r="AQ284" i="11" s="1"/>
  <c r="AN285" i="11"/>
  <c r="AN284" i="11" s="1"/>
  <c r="AK285" i="11"/>
  <c r="AK284" i="11" s="1"/>
  <c r="AB285" i="11"/>
  <c r="Y285" i="11"/>
  <c r="V285" i="11"/>
  <c r="P285" i="11"/>
  <c r="M285" i="11"/>
  <c r="G285" i="11"/>
  <c r="L293" i="8"/>
  <c r="BF275" i="11"/>
  <c r="BF274" i="11" s="1"/>
  <c r="AW275" i="11"/>
  <c r="AT275" i="11"/>
  <c r="AT274" i="11" s="1"/>
  <c r="AQ275" i="11"/>
  <c r="AQ274" i="11" s="1"/>
  <c r="AN275" i="11"/>
  <c r="AN274" i="11" s="1"/>
  <c r="AK275" i="11"/>
  <c r="AK274" i="11" s="1"/>
  <c r="V275" i="11"/>
  <c r="S275" i="11"/>
  <c r="J275" i="11"/>
  <c r="G275" i="11"/>
  <c r="L283" i="8"/>
  <c r="K283" i="8"/>
  <c r="BL268" i="11"/>
  <c r="BF268" i="11"/>
  <c r="BF267" i="11" s="1"/>
  <c r="AZ268" i="11"/>
  <c r="AT268" i="11"/>
  <c r="AT267" i="11" s="1"/>
  <c r="AQ268" i="11"/>
  <c r="AQ267" i="11" s="1"/>
  <c r="AN268" i="11"/>
  <c r="AN267" i="11" s="1"/>
  <c r="AK268" i="11"/>
  <c r="AK267" i="11" s="1"/>
  <c r="AH267" i="11"/>
  <c r="AB268" i="11"/>
  <c r="G268" i="11"/>
  <c r="L275" i="8"/>
  <c r="K275" i="8"/>
  <c r="BF254" i="11"/>
  <c r="BF253" i="11" s="1"/>
  <c r="AW254" i="11"/>
  <c r="AT254" i="11"/>
  <c r="AT253" i="11" s="1"/>
  <c r="AQ254" i="11"/>
  <c r="AQ253" i="11" s="1"/>
  <c r="AN254" i="11"/>
  <c r="AN253" i="11" s="1"/>
  <c r="AK254" i="11"/>
  <c r="AK253" i="11" s="1"/>
  <c r="Y254" i="11"/>
  <c r="V254" i="11"/>
  <c r="S254" i="11"/>
  <c r="P254" i="11"/>
  <c r="M254" i="11"/>
  <c r="J254" i="11"/>
  <c r="G254" i="11"/>
  <c r="L261" i="8"/>
  <c r="K261" i="8"/>
  <c r="BL241" i="11"/>
  <c r="BF241" i="11"/>
  <c r="BF240" i="11" s="1"/>
  <c r="AT241" i="11"/>
  <c r="AT240" i="11" s="1"/>
  <c r="AQ241" i="11"/>
  <c r="AQ240" i="11" s="1"/>
  <c r="AN241" i="11"/>
  <c r="AN240" i="11" s="1"/>
  <c r="AK241" i="11"/>
  <c r="AK240" i="11" s="1"/>
  <c r="AH241" i="11"/>
  <c r="AH240" i="11" s="1"/>
  <c r="AB241" i="11"/>
  <c r="V241" i="11"/>
  <c r="G241" i="11"/>
  <c r="K248" i="8"/>
  <c r="BF229" i="11"/>
  <c r="BF228" i="11" s="1"/>
  <c r="AZ229" i="11"/>
  <c r="AW229" i="11"/>
  <c r="AT229" i="11"/>
  <c r="AT228" i="11" s="1"/>
  <c r="AQ229" i="11"/>
  <c r="AQ228" i="11" s="1"/>
  <c r="AN229" i="11"/>
  <c r="AN228" i="11" s="1"/>
  <c r="AK229" i="11"/>
  <c r="AK228" i="11" s="1"/>
  <c r="AH229" i="11"/>
  <c r="Y229" i="11"/>
  <c r="V229" i="11"/>
  <c r="S229" i="11"/>
  <c r="P229" i="11"/>
  <c r="M229" i="11"/>
  <c r="J229" i="11"/>
  <c r="G229" i="11"/>
  <c r="L235" i="8"/>
  <c r="K235" i="8"/>
  <c r="BL222" i="11"/>
  <c r="BF222" i="11"/>
  <c r="BF221" i="11" s="1"/>
  <c r="AT222" i="11"/>
  <c r="AT221" i="11" s="1"/>
  <c r="AQ222" i="11"/>
  <c r="AQ221" i="11" s="1"/>
  <c r="AN222" i="11"/>
  <c r="AN221" i="11" s="1"/>
  <c r="AK222" i="11"/>
  <c r="AK221" i="11" s="1"/>
  <c r="AB222" i="11"/>
  <c r="V222" i="11"/>
  <c r="G222" i="11"/>
  <c r="L228" i="8"/>
  <c r="K228" i="8"/>
  <c r="BF214" i="11"/>
  <c r="BF213" i="11" s="1"/>
  <c r="AW214" i="11"/>
  <c r="AT214" i="11"/>
  <c r="AT213" i="11" s="1"/>
  <c r="AQ214" i="11"/>
  <c r="AQ213" i="11" s="1"/>
  <c r="AN214" i="11"/>
  <c r="AN213" i="11" s="1"/>
  <c r="AK214" i="11"/>
  <c r="AK213" i="11" s="1"/>
  <c r="AH214" i="11"/>
  <c r="V214" i="11"/>
  <c r="S214" i="11"/>
  <c r="P214" i="11"/>
  <c r="M214" i="11"/>
  <c r="J214" i="11"/>
  <c r="G214" i="11"/>
  <c r="L219" i="8"/>
  <c r="K219" i="8"/>
  <c r="BL202" i="11"/>
  <c r="BF202" i="11"/>
  <c r="BF201" i="11" s="1"/>
  <c r="AT202" i="11"/>
  <c r="AT201" i="11" s="1"/>
  <c r="AQ202" i="11"/>
  <c r="AQ201" i="11" s="1"/>
  <c r="AN202" i="11"/>
  <c r="AN201" i="11" s="1"/>
  <c r="AK202" i="11"/>
  <c r="AK201" i="11" s="1"/>
  <c r="AB202" i="11"/>
  <c r="Y202" i="11"/>
  <c r="V202" i="11"/>
  <c r="G202" i="11"/>
  <c r="L207" i="8"/>
  <c r="K207" i="8"/>
  <c r="BF198" i="11"/>
  <c r="BF197" i="11" s="1"/>
  <c r="AW198" i="11"/>
  <c r="AT198" i="11"/>
  <c r="AT197" i="11" s="1"/>
  <c r="AQ198" i="11"/>
  <c r="AQ197" i="11" s="1"/>
  <c r="AN198" i="11"/>
  <c r="AN197" i="11" s="1"/>
  <c r="AK198" i="11"/>
  <c r="AK197" i="11" s="1"/>
  <c r="V198" i="11"/>
  <c r="S198" i="11"/>
  <c r="M198" i="11"/>
  <c r="J198" i="11"/>
  <c r="G198" i="11"/>
  <c r="L203" i="8"/>
  <c r="K203" i="8"/>
  <c r="B203" i="8" s="1"/>
  <c r="BL185" i="11"/>
  <c r="BF185" i="11"/>
  <c r="BF184" i="11" s="1"/>
  <c r="AT185" i="11"/>
  <c r="AT184" i="11" s="1"/>
  <c r="AQ185" i="11"/>
  <c r="AQ184" i="11" s="1"/>
  <c r="AN185" i="11"/>
  <c r="AN184" i="11" s="1"/>
  <c r="AK185" i="11"/>
  <c r="AK184" i="11" s="1"/>
  <c r="AH185" i="11"/>
  <c r="AH184" i="11" s="1"/>
  <c r="AB185" i="11"/>
  <c r="Y185" i="11"/>
  <c r="V185" i="11"/>
  <c r="P185" i="11"/>
  <c r="G185" i="11"/>
  <c r="L189" i="8"/>
  <c r="K189" i="8"/>
  <c r="B189" i="8" s="1"/>
  <c r="BF173" i="11"/>
  <c r="BF172" i="11" s="1"/>
  <c r="AW173" i="11"/>
  <c r="AT173" i="11"/>
  <c r="AT172" i="11" s="1"/>
  <c r="AQ173" i="11"/>
  <c r="AQ172" i="11" s="1"/>
  <c r="AN173" i="11"/>
  <c r="AN172" i="11" s="1"/>
  <c r="AK173" i="11"/>
  <c r="AK172" i="11" s="1"/>
  <c r="V173" i="11"/>
  <c r="S173" i="11"/>
  <c r="M173" i="11"/>
  <c r="J173" i="11"/>
  <c r="G173" i="11"/>
  <c r="L176" i="8"/>
  <c r="K176" i="8"/>
  <c r="BL161" i="11"/>
  <c r="BF161" i="11"/>
  <c r="BF160" i="11" s="1"/>
  <c r="AT161" i="11"/>
  <c r="AT160" i="11" s="1"/>
  <c r="AQ161" i="11"/>
  <c r="AQ160" i="11" s="1"/>
  <c r="AN161" i="11"/>
  <c r="AN160" i="11" s="1"/>
  <c r="AK161" i="11"/>
  <c r="AK160" i="11" s="1"/>
  <c r="AB161" i="11"/>
  <c r="Y161" i="11"/>
  <c r="V161" i="11"/>
  <c r="P161" i="11"/>
  <c r="G161" i="11"/>
  <c r="L163" i="8"/>
  <c r="K163" i="8"/>
  <c r="B163" i="8" s="1"/>
  <c r="BF150" i="11"/>
  <c r="BF149" i="11" s="1"/>
  <c r="AW150" i="11"/>
  <c r="AT150" i="11"/>
  <c r="AT149" i="11" s="1"/>
  <c r="AQ150" i="11"/>
  <c r="AQ149" i="11" s="1"/>
  <c r="AN150" i="11"/>
  <c r="AN149" i="11" s="1"/>
  <c r="AK150" i="11"/>
  <c r="AK149" i="11" s="1"/>
  <c r="V150" i="11"/>
  <c r="S150" i="11"/>
  <c r="M150" i="11"/>
  <c r="J150" i="11"/>
  <c r="G150" i="11"/>
  <c r="L152" i="8"/>
  <c r="K152" i="8"/>
  <c r="BL138" i="11"/>
  <c r="BF138" i="11"/>
  <c r="BF137" i="11" s="1"/>
  <c r="AZ138" i="11"/>
  <c r="AT138" i="11"/>
  <c r="AT137" i="11" s="1"/>
  <c r="AQ138" i="11"/>
  <c r="AQ137" i="11" s="1"/>
  <c r="AN138" i="11"/>
  <c r="AN137" i="11" s="1"/>
  <c r="AK138" i="11"/>
  <c r="AK137" i="11" s="1"/>
  <c r="AB138" i="11"/>
  <c r="Y138" i="11"/>
  <c r="P138" i="11"/>
  <c r="G138" i="11"/>
  <c r="L139" i="8"/>
  <c r="K139" i="8"/>
  <c r="B139" i="8" s="1"/>
  <c r="BF124" i="11"/>
  <c r="BF123" i="11" s="1"/>
  <c r="AW124" i="11"/>
  <c r="AT124" i="11"/>
  <c r="AT123" i="11" s="1"/>
  <c r="AQ124" i="11"/>
  <c r="AQ123" i="11" s="1"/>
  <c r="AN124" i="11"/>
  <c r="AN123" i="11" s="1"/>
  <c r="AK124" i="11"/>
  <c r="AK123" i="11" s="1"/>
  <c r="V124" i="11"/>
  <c r="S124" i="11"/>
  <c r="M124" i="11"/>
  <c r="J124" i="11"/>
  <c r="G124" i="11"/>
  <c r="L125" i="8"/>
  <c r="K125" i="8"/>
  <c r="BL115" i="11"/>
  <c r="BF115" i="11"/>
  <c r="BF114" i="11" s="1"/>
  <c r="AT115" i="11"/>
  <c r="AT114" i="11" s="1"/>
  <c r="AQ115" i="11"/>
  <c r="AQ114" i="11" s="1"/>
  <c r="AN115" i="11"/>
  <c r="AN114" i="11" s="1"/>
  <c r="AK115" i="11"/>
  <c r="AK114" i="11" s="1"/>
  <c r="AB115" i="11"/>
  <c r="Y115" i="11"/>
  <c r="Y114" i="11" s="1"/>
  <c r="V115" i="11"/>
  <c r="P115" i="11"/>
  <c r="G115" i="11"/>
  <c r="L116" i="8"/>
  <c r="K116" i="8"/>
  <c r="B116" i="8" s="1"/>
  <c r="BL103" i="11"/>
  <c r="BF103" i="11"/>
  <c r="BF102" i="11" s="1"/>
  <c r="AW103" i="11"/>
  <c r="AT103" i="11"/>
  <c r="AT102" i="11" s="1"/>
  <c r="AQ103" i="11"/>
  <c r="AQ102" i="11" s="1"/>
  <c r="AN103" i="11"/>
  <c r="AN102" i="11" s="1"/>
  <c r="AK103" i="11"/>
  <c r="AK102" i="11" s="1"/>
  <c r="AB103" i="11"/>
  <c r="Y103" i="11"/>
  <c r="Y102" i="11" s="1"/>
  <c r="V103" i="11"/>
  <c r="S103" i="11"/>
  <c r="M103" i="11"/>
  <c r="J103" i="11"/>
  <c r="G103" i="11"/>
  <c r="L104" i="8"/>
  <c r="K104" i="8"/>
  <c r="B104" i="8" s="1"/>
  <c r="BF98" i="11"/>
  <c r="BF97" i="11" s="1"/>
  <c r="AT98" i="11"/>
  <c r="AT97" i="11" s="1"/>
  <c r="AQ98" i="11"/>
  <c r="AQ97" i="11" s="1"/>
  <c r="AN98" i="11"/>
  <c r="AN97" i="11" s="1"/>
  <c r="AK98" i="11"/>
  <c r="AK97" i="11" s="1"/>
  <c r="Y98" i="11"/>
  <c r="V98" i="11"/>
  <c r="P98" i="11"/>
  <c r="G98" i="11"/>
  <c r="K99" i="8"/>
  <c r="BL82" i="11"/>
  <c r="BF82" i="11"/>
  <c r="BF81" i="11" s="1"/>
  <c r="AZ82" i="11"/>
  <c r="AW82" i="11"/>
  <c r="AT82" i="11"/>
  <c r="AT81" i="11" s="1"/>
  <c r="AQ82" i="11"/>
  <c r="AQ81" i="11" s="1"/>
  <c r="AN82" i="11"/>
  <c r="AN81" i="11" s="1"/>
  <c r="AK82" i="11"/>
  <c r="AK81" i="11" s="1"/>
  <c r="AH82" i="11"/>
  <c r="AB82" i="11"/>
  <c r="Y82" i="11"/>
  <c r="V82" i="11"/>
  <c r="S82" i="11"/>
  <c r="M82" i="11"/>
  <c r="J82" i="11"/>
  <c r="G82" i="11"/>
  <c r="L82" i="8"/>
  <c r="K82" i="8"/>
  <c r="BF76" i="11"/>
  <c r="BF75" i="11" s="1"/>
  <c r="AT76" i="11"/>
  <c r="AT75" i="11" s="1"/>
  <c r="AQ76" i="11"/>
  <c r="AQ75" i="11" s="1"/>
  <c r="AN76" i="11"/>
  <c r="AN75" i="11" s="1"/>
  <c r="AK76" i="11"/>
  <c r="AK75" i="11" s="1"/>
  <c r="V76" i="11"/>
  <c r="P76" i="11"/>
  <c r="G76" i="11"/>
  <c r="L76" i="8"/>
  <c r="K76" i="8"/>
  <c r="BL59" i="11"/>
  <c r="BF59" i="11"/>
  <c r="BF58" i="11" s="1"/>
  <c r="AZ59" i="11"/>
  <c r="AW59" i="11"/>
  <c r="AT59" i="11"/>
  <c r="AT58" i="11" s="1"/>
  <c r="AQ59" i="11"/>
  <c r="AQ58" i="11" s="1"/>
  <c r="AN59" i="11"/>
  <c r="AN58" i="11" s="1"/>
  <c r="AK59" i="11"/>
  <c r="AK58" i="11" s="1"/>
  <c r="AH59" i="11"/>
  <c r="AH58" i="11" s="1"/>
  <c r="AB59" i="11"/>
  <c r="Y59" i="11"/>
  <c r="V59" i="11"/>
  <c r="S59" i="11"/>
  <c r="M59" i="11"/>
  <c r="J59" i="11"/>
  <c r="G59" i="11"/>
  <c r="K58" i="8"/>
  <c r="BF55" i="11"/>
  <c r="BF54" i="11" s="1"/>
  <c r="AZ55" i="11"/>
  <c r="AT55" i="11"/>
  <c r="AT54" i="11" s="1"/>
  <c r="AQ55" i="11"/>
  <c r="AQ54" i="11" s="1"/>
  <c r="AN55" i="11"/>
  <c r="AN54" i="11" s="1"/>
  <c r="AK55" i="11"/>
  <c r="AK54" i="11" s="1"/>
  <c r="AH55" i="11"/>
  <c r="AH54" i="11" s="1"/>
  <c r="V55" i="11"/>
  <c r="P55" i="11"/>
  <c r="G55" i="11"/>
  <c r="K53" i="8"/>
  <c r="BL41" i="11"/>
  <c r="BF41" i="11"/>
  <c r="BF40" i="11" s="1"/>
  <c r="AW41" i="11"/>
  <c r="AT41" i="11"/>
  <c r="AT40" i="11" s="1"/>
  <c r="AQ41" i="11"/>
  <c r="AQ40" i="11" s="1"/>
  <c r="AN41" i="11"/>
  <c r="AN40" i="11" s="1"/>
  <c r="AK41" i="11"/>
  <c r="AK40" i="11" s="1"/>
  <c r="AB41" i="11"/>
  <c r="Y41" i="11"/>
  <c r="V41" i="11"/>
  <c r="S41" i="11"/>
  <c r="M41" i="11"/>
  <c r="J41" i="11"/>
  <c r="G41" i="11"/>
  <c r="L38" i="8"/>
  <c r="BF27" i="11"/>
  <c r="BF26" i="11" s="1"/>
  <c r="AT27" i="11"/>
  <c r="AT26" i="11" s="1"/>
  <c r="AQ27" i="11"/>
  <c r="AQ26" i="11" s="1"/>
  <c r="AN27" i="11"/>
  <c r="AN26" i="11" s="1"/>
  <c r="AK27" i="11"/>
  <c r="AK26" i="11" s="1"/>
  <c r="Y27" i="11"/>
  <c r="V27" i="11"/>
  <c r="G27" i="11"/>
  <c r="K24" i="8"/>
  <c r="BL18" i="11"/>
  <c r="BF18" i="11"/>
  <c r="BF17" i="11" s="1"/>
  <c r="AW18" i="11"/>
  <c r="AT18" i="11"/>
  <c r="AT17" i="11" s="1"/>
  <c r="AQ18" i="11"/>
  <c r="AQ17" i="11" s="1"/>
  <c r="AN18" i="11"/>
  <c r="AN17" i="11" s="1"/>
  <c r="AK18" i="11"/>
  <c r="AK17" i="11" s="1"/>
  <c r="AH18" i="11"/>
  <c r="AH17" i="11" s="1"/>
  <c r="AB18" i="11"/>
  <c r="Y18" i="11"/>
  <c r="V18" i="11"/>
  <c r="S18" i="11"/>
  <c r="P18" i="11"/>
  <c r="M18" i="11"/>
  <c r="J18" i="11"/>
  <c r="G18" i="11"/>
  <c r="K15" i="8"/>
  <c r="BF14" i="11"/>
  <c r="BF13" i="11" s="1"/>
  <c r="AT14" i="11"/>
  <c r="AT13" i="11" s="1"/>
  <c r="AQ14" i="11"/>
  <c r="AQ13" i="11" s="1"/>
  <c r="AN14" i="11"/>
  <c r="AN13" i="11" s="1"/>
  <c r="AK14" i="11"/>
  <c r="AK13" i="11" s="1"/>
  <c r="AE14" i="11"/>
  <c r="Y14" i="11"/>
  <c r="V14" i="11"/>
  <c r="S14" i="11"/>
  <c r="G14" i="11"/>
  <c r="L11" i="8"/>
  <c r="K11" i="8"/>
  <c r="E65" i="7"/>
  <c r="D65" i="7"/>
  <c r="H418" i="8"/>
  <c r="I411" i="8"/>
  <c r="H411" i="8"/>
  <c r="I410" i="8"/>
  <c r="H410" i="8"/>
  <c r="I409" i="8"/>
  <c r="H409" i="8"/>
  <c r="I408" i="8"/>
  <c r="H408" i="8"/>
  <c r="AK386" i="10"/>
  <c r="I412" i="8"/>
  <c r="H412" i="8"/>
  <c r="H404" i="8"/>
  <c r="I402" i="8"/>
  <c r="H402" i="8"/>
  <c r="I401" i="8"/>
  <c r="I399" i="8"/>
  <c r="H399" i="8"/>
  <c r="AK377" i="10"/>
  <c r="AK375" i="10" s="1"/>
  <c r="H405" i="8"/>
  <c r="I395" i="8"/>
  <c r="H395" i="8"/>
  <c r="I393" i="8"/>
  <c r="H393" i="8"/>
  <c r="AK370" i="10"/>
  <c r="I390" i="8"/>
  <c r="H390" i="8"/>
  <c r="I392" i="8"/>
  <c r="H392" i="8"/>
  <c r="I389" i="8"/>
  <c r="H389" i="8"/>
  <c r="I388" i="8"/>
  <c r="H388" i="8"/>
  <c r="I387" i="8"/>
  <c r="H387" i="8"/>
  <c r="I386" i="8"/>
  <c r="H386" i="8"/>
  <c r="AK362" i="10"/>
  <c r="H382" i="8"/>
  <c r="H381" i="8"/>
  <c r="H380" i="8"/>
  <c r="I379" i="8"/>
  <c r="H379" i="8"/>
  <c r="I378" i="8"/>
  <c r="H378" i="8"/>
  <c r="I371" i="8"/>
  <c r="H371" i="8"/>
  <c r="H370" i="8"/>
  <c r="AK354" i="10"/>
  <c r="H373" i="8"/>
  <c r="I369" i="8"/>
  <c r="H369" i="8"/>
  <c r="I372" i="8"/>
  <c r="H372" i="8"/>
  <c r="H368" i="8"/>
  <c r="H374" i="8"/>
  <c r="AK346" i="10"/>
  <c r="I365" i="8"/>
  <c r="H365" i="8"/>
  <c r="H364" i="8"/>
  <c r="H363" i="8"/>
  <c r="I362" i="8"/>
  <c r="H362" i="8"/>
  <c r="H360" i="8"/>
  <c r="I359" i="8"/>
  <c r="H359" i="8"/>
  <c r="AK336" i="10"/>
  <c r="I353" i="8"/>
  <c r="H353" i="8"/>
  <c r="H352" i="8"/>
  <c r="I351" i="8"/>
  <c r="H351" i="8"/>
  <c r="I349" i="8"/>
  <c r="H349" i="8"/>
  <c r="H348" i="8"/>
  <c r="I347" i="8"/>
  <c r="H347" i="8"/>
  <c r="I346" i="8"/>
  <c r="H346" i="8"/>
  <c r="H345" i="8"/>
  <c r="I344" i="8"/>
  <c r="H344" i="8"/>
  <c r="H343" i="8"/>
  <c r="H340" i="8"/>
  <c r="H339" i="8"/>
  <c r="AK321" i="10"/>
  <c r="AK315" i="10" s="1"/>
  <c r="I338" i="8"/>
  <c r="H338" i="8"/>
  <c r="I337" i="8"/>
  <c r="I335" i="8"/>
  <c r="H335" i="8"/>
  <c r="I336" i="8"/>
  <c r="H336" i="8"/>
  <c r="I333" i="8"/>
  <c r="H333" i="8"/>
  <c r="I327" i="8"/>
  <c r="H327" i="8"/>
  <c r="I329" i="8"/>
  <c r="H329" i="8"/>
  <c r="I328" i="8"/>
  <c r="H328" i="8"/>
  <c r="H326" i="8"/>
  <c r="I325" i="8"/>
  <c r="H325" i="8"/>
  <c r="AK308" i="10"/>
  <c r="AK306" i="10" s="1"/>
  <c r="H324" i="8"/>
  <c r="I321" i="8"/>
  <c r="H321" i="8"/>
  <c r="AK304" i="10"/>
  <c r="AK299" i="10" s="1"/>
  <c r="I320" i="8"/>
  <c r="H320" i="8"/>
  <c r="I319" i="8"/>
  <c r="H319" i="8"/>
  <c r="I318" i="8"/>
  <c r="I317" i="8"/>
  <c r="I312" i="8"/>
  <c r="H312" i="8"/>
  <c r="I308" i="8"/>
  <c r="H308" i="8"/>
  <c r="I307" i="8"/>
  <c r="H307" i="8"/>
  <c r="AK291" i="10"/>
  <c r="AK289" i="10" s="1"/>
  <c r="I311" i="8"/>
  <c r="H311" i="8"/>
  <c r="I302" i="8"/>
  <c r="H302" i="8"/>
  <c r="H301" i="8"/>
  <c r="I300" i="8"/>
  <c r="H300" i="8"/>
  <c r="I299" i="8"/>
  <c r="H299" i="8"/>
  <c r="I298" i="8"/>
  <c r="H298" i="8"/>
  <c r="I297" i="8"/>
  <c r="H297" i="8"/>
  <c r="BR282" i="10"/>
  <c r="BR278" i="10" s="1"/>
  <c r="I296" i="8"/>
  <c r="H296" i="8"/>
  <c r="I295" i="8"/>
  <c r="H295" i="8"/>
  <c r="AK280" i="10"/>
  <c r="AK278" i="10" s="1"/>
  <c r="I294" i="8"/>
  <c r="C294" i="8" s="1"/>
  <c r="AK277" i="10"/>
  <c r="AK269" i="10" s="1"/>
  <c r="H291" i="8"/>
  <c r="I290" i="8"/>
  <c r="H290" i="8"/>
  <c r="H289" i="8"/>
  <c r="I287" i="8"/>
  <c r="H287" i="8"/>
  <c r="I286" i="8"/>
  <c r="H286" i="8"/>
  <c r="I284" i="8"/>
  <c r="H284" i="8"/>
  <c r="H285" i="8"/>
  <c r="I281" i="8"/>
  <c r="H281" i="8"/>
  <c r="I280" i="8"/>
  <c r="H280" i="8"/>
  <c r="I279" i="8"/>
  <c r="H279" i="8"/>
  <c r="I278" i="8"/>
  <c r="I277" i="8"/>
  <c r="H277" i="8"/>
  <c r="BF261" i="10"/>
  <c r="AK263" i="10"/>
  <c r="AK261" i="10" s="1"/>
  <c r="I276" i="8"/>
  <c r="I273" i="8"/>
  <c r="H273" i="8"/>
  <c r="AK259" i="10"/>
  <c r="AK249" i="10" s="1"/>
  <c r="I270" i="8"/>
  <c r="H270" i="8"/>
  <c r="H269" i="8"/>
  <c r="I268" i="8"/>
  <c r="H268" i="8"/>
  <c r="H267" i="8"/>
  <c r="I266" i="8"/>
  <c r="H266" i="8"/>
  <c r="I265" i="8"/>
  <c r="H265" i="8"/>
  <c r="I264" i="8"/>
  <c r="H264" i="8"/>
  <c r="H263" i="8"/>
  <c r="I262" i="8"/>
  <c r="H262" i="8"/>
  <c r="H259" i="8"/>
  <c r="I258" i="8"/>
  <c r="H258" i="8"/>
  <c r="I257" i="8"/>
  <c r="H257" i="8"/>
  <c r="H256" i="8"/>
  <c r="I255" i="8"/>
  <c r="H255" i="8"/>
  <c r="AK243" i="10"/>
  <c r="AK236" i="10" s="1"/>
  <c r="H254" i="8"/>
  <c r="I253" i="8"/>
  <c r="H253" i="8"/>
  <c r="I252" i="8"/>
  <c r="H252" i="8"/>
  <c r="BX236" i="10"/>
  <c r="I251" i="8"/>
  <c r="H250" i="8"/>
  <c r="I249" i="8"/>
  <c r="AK225" i="10"/>
  <c r="AK223" i="10" s="1"/>
  <c r="H236" i="8"/>
  <c r="B236" i="8" s="1"/>
  <c r="I246" i="8"/>
  <c r="H246" i="8"/>
  <c r="I245" i="8"/>
  <c r="H245" i="8"/>
  <c r="I244" i="8"/>
  <c r="H244" i="8"/>
  <c r="I243" i="8"/>
  <c r="H243" i="8"/>
  <c r="I242" i="8"/>
  <c r="H242" i="8"/>
  <c r="I241" i="8"/>
  <c r="H241" i="8"/>
  <c r="I240" i="8"/>
  <c r="H240" i="8"/>
  <c r="I239" i="8"/>
  <c r="H239" i="8"/>
  <c r="I238" i="8"/>
  <c r="H238" i="8"/>
  <c r="I237" i="8"/>
  <c r="H237" i="8"/>
  <c r="I233" i="8"/>
  <c r="H233" i="8"/>
  <c r="AK221" i="10"/>
  <c r="AK216" i="10" s="1"/>
  <c r="H232" i="8"/>
  <c r="I231" i="8"/>
  <c r="H231" i="8"/>
  <c r="I230" i="8"/>
  <c r="H230" i="8"/>
  <c r="H229" i="8"/>
  <c r="I226" i="8"/>
  <c r="H226" i="8"/>
  <c r="H225" i="8"/>
  <c r="H224" i="8"/>
  <c r="I223" i="8"/>
  <c r="H223" i="8"/>
  <c r="I222" i="8"/>
  <c r="H222" i="8"/>
  <c r="H221" i="8"/>
  <c r="AK209" i="10"/>
  <c r="AK207" i="10" s="1"/>
  <c r="I220" i="8"/>
  <c r="H220" i="8"/>
  <c r="I217" i="8"/>
  <c r="H217" i="8"/>
  <c r="I216" i="8"/>
  <c r="H216" i="8"/>
  <c r="I215" i="8"/>
  <c r="H215" i="8"/>
  <c r="I214" i="8"/>
  <c r="H214" i="8"/>
  <c r="I212" i="8"/>
  <c r="H212" i="8"/>
  <c r="H211" i="8"/>
  <c r="I210" i="8"/>
  <c r="H210" i="8"/>
  <c r="H209" i="8"/>
  <c r="I208" i="8"/>
  <c r="H208" i="8"/>
  <c r="BX195" i="10"/>
  <c r="AK197" i="10"/>
  <c r="AK195" i="10" s="1"/>
  <c r="I213" i="8"/>
  <c r="H213" i="8"/>
  <c r="BX191" i="10"/>
  <c r="I205" i="8"/>
  <c r="H205" i="8"/>
  <c r="AZ193" i="10"/>
  <c r="AZ191" i="10" s="1"/>
  <c r="AW191" i="10"/>
  <c r="AK193" i="10"/>
  <c r="AK191" i="10" s="1"/>
  <c r="I204" i="8"/>
  <c r="I201" i="8"/>
  <c r="I200" i="8"/>
  <c r="H200" i="8"/>
  <c r="I199" i="8"/>
  <c r="H199" i="8"/>
  <c r="I198" i="8"/>
  <c r="H198" i="8"/>
  <c r="I197" i="8"/>
  <c r="H197" i="8"/>
  <c r="I196" i="8"/>
  <c r="H196" i="8"/>
  <c r="I195" i="8"/>
  <c r="H195" i="8"/>
  <c r="I194" i="8"/>
  <c r="H194" i="8"/>
  <c r="I193" i="8"/>
  <c r="H193" i="8"/>
  <c r="I192" i="8"/>
  <c r="H192" i="8"/>
  <c r="I191" i="8"/>
  <c r="H191" i="8"/>
  <c r="AK179" i="10"/>
  <c r="I190" i="8"/>
  <c r="H190" i="8"/>
  <c r="I187" i="8"/>
  <c r="I185" i="8"/>
  <c r="H185" i="8"/>
  <c r="I186" i="8"/>
  <c r="I183" i="8"/>
  <c r="H183" i="8"/>
  <c r="I182" i="8"/>
  <c r="H182" i="8"/>
  <c r="I181" i="8"/>
  <c r="H181" i="8"/>
  <c r="I180" i="8"/>
  <c r="H180" i="8"/>
  <c r="I178" i="8"/>
  <c r="H178" i="8"/>
  <c r="BX166" i="10"/>
  <c r="AK168" i="10"/>
  <c r="AK166" i="10" s="1"/>
  <c r="H177" i="8"/>
  <c r="I174" i="8"/>
  <c r="H174" i="8"/>
  <c r="I172" i="8"/>
  <c r="H172" i="8"/>
  <c r="I171" i="8"/>
  <c r="H171" i="8"/>
  <c r="I170" i="8"/>
  <c r="H170" i="8"/>
  <c r="I169" i="8"/>
  <c r="H169" i="8"/>
  <c r="I168" i="8"/>
  <c r="H168" i="8"/>
  <c r="I167" i="8"/>
  <c r="H167" i="8"/>
  <c r="I166" i="8"/>
  <c r="H166" i="8"/>
  <c r="I165" i="8"/>
  <c r="H165" i="8"/>
  <c r="BL156" i="10"/>
  <c r="BL154" i="10" s="1"/>
  <c r="AK156" i="10"/>
  <c r="AK154" i="10" s="1"/>
  <c r="I164" i="8"/>
  <c r="H164" i="8"/>
  <c r="I161" i="8"/>
  <c r="H161" i="8"/>
  <c r="I160" i="8"/>
  <c r="I159" i="8"/>
  <c r="H159" i="8"/>
  <c r="I158" i="8"/>
  <c r="H158" i="8"/>
  <c r="H157" i="8"/>
  <c r="I155" i="8"/>
  <c r="H155" i="8"/>
  <c r="I154" i="8"/>
  <c r="H154" i="8"/>
  <c r="H153" i="8"/>
  <c r="AK145" i="10"/>
  <c r="AK143" i="10" s="1"/>
  <c r="I156" i="8"/>
  <c r="H156" i="8"/>
  <c r="I149" i="8"/>
  <c r="H149" i="8"/>
  <c r="I148" i="8"/>
  <c r="I147" i="8"/>
  <c r="H147" i="8"/>
  <c r="I146" i="8"/>
  <c r="H146" i="8"/>
  <c r="H142" i="8"/>
  <c r="BR132" i="10"/>
  <c r="AK134" i="10"/>
  <c r="I140" i="8"/>
  <c r="H140" i="8"/>
  <c r="I137" i="8"/>
  <c r="H137" i="8"/>
  <c r="AK130" i="10"/>
  <c r="AK120" i="10" s="1"/>
  <c r="I130" i="8"/>
  <c r="H130" i="8"/>
  <c r="I135" i="8"/>
  <c r="I131" i="8"/>
  <c r="H131" i="8"/>
  <c r="I128" i="8"/>
  <c r="H128" i="8"/>
  <c r="I127" i="8"/>
  <c r="H127" i="8"/>
  <c r="I126" i="8"/>
  <c r="I123" i="8"/>
  <c r="H123" i="8"/>
  <c r="I122" i="8"/>
  <c r="H122" i="8"/>
  <c r="AK117" i="10"/>
  <c r="AK111" i="10" s="1"/>
  <c r="I121" i="8"/>
  <c r="H121" i="8"/>
  <c r="I120" i="8"/>
  <c r="H120" i="8"/>
  <c r="I119" i="8"/>
  <c r="H119" i="8"/>
  <c r="I118" i="8"/>
  <c r="H118" i="8"/>
  <c r="I117" i="8"/>
  <c r="I113" i="8"/>
  <c r="H113" i="8"/>
  <c r="I114" i="8"/>
  <c r="H114" i="8"/>
  <c r="AH99" i="10"/>
  <c r="I112" i="8"/>
  <c r="H112" i="8"/>
  <c r="I111" i="8"/>
  <c r="H111" i="8"/>
  <c r="I110" i="8"/>
  <c r="H110" i="8"/>
  <c r="I109" i="8"/>
  <c r="H109" i="8"/>
  <c r="BX99" i="10"/>
  <c r="AK104" i="10"/>
  <c r="AK99" i="10" s="1"/>
  <c r="I108" i="8"/>
  <c r="H108" i="8"/>
  <c r="I107" i="8"/>
  <c r="H107" i="8"/>
  <c r="I106" i="8"/>
  <c r="H106" i="8"/>
  <c r="I105" i="8"/>
  <c r="H105" i="8"/>
  <c r="I102" i="8"/>
  <c r="H102" i="8"/>
  <c r="H101" i="8"/>
  <c r="BX94" i="10"/>
  <c r="AK96" i="10"/>
  <c r="AK94" i="10" s="1"/>
  <c r="H100" i="8"/>
  <c r="I97" i="8"/>
  <c r="H97" i="8"/>
  <c r="I96" i="8"/>
  <c r="H96" i="8"/>
  <c r="I95" i="8"/>
  <c r="H95" i="8"/>
  <c r="AH77" i="10"/>
  <c r="I94" i="8"/>
  <c r="H94" i="8"/>
  <c r="BX77" i="10"/>
  <c r="I93" i="8"/>
  <c r="I92" i="8"/>
  <c r="H92" i="8"/>
  <c r="I91" i="8"/>
  <c r="H91" i="8"/>
  <c r="I90" i="8"/>
  <c r="H90" i="8"/>
  <c r="I89" i="8"/>
  <c r="H89" i="8"/>
  <c r="H87" i="8"/>
  <c r="I88" i="8"/>
  <c r="H88" i="8"/>
  <c r="H86" i="8"/>
  <c r="I85" i="8"/>
  <c r="H85" i="8"/>
  <c r="I84" i="8"/>
  <c r="H84" i="8"/>
  <c r="AZ77" i="10"/>
  <c r="AW77" i="10"/>
  <c r="AK79" i="10"/>
  <c r="AK77" i="10" s="1"/>
  <c r="I83" i="8"/>
  <c r="C83" i="8" s="1"/>
  <c r="H83" i="8"/>
  <c r="I80" i="8"/>
  <c r="H80" i="8"/>
  <c r="AH71" i="10"/>
  <c r="I79" i="8"/>
  <c r="H79" i="8"/>
  <c r="I78" i="8"/>
  <c r="H78" i="8"/>
  <c r="AK73" i="10"/>
  <c r="AK71" i="10" s="1"/>
  <c r="I77" i="8"/>
  <c r="H77" i="8"/>
  <c r="I74" i="8"/>
  <c r="H74" i="8"/>
  <c r="I73" i="8"/>
  <c r="H73" i="8"/>
  <c r="I72" i="8"/>
  <c r="H72" i="8"/>
  <c r="I71" i="8"/>
  <c r="H71" i="8"/>
  <c r="I70" i="8"/>
  <c r="H70" i="8"/>
  <c r="I69" i="8"/>
  <c r="H69" i="8"/>
  <c r="I68" i="8"/>
  <c r="H68" i="8"/>
  <c r="I66" i="8"/>
  <c r="H66" i="8"/>
  <c r="BX54" i="10"/>
  <c r="H67" i="8"/>
  <c r="I65" i="8"/>
  <c r="H65" i="8"/>
  <c r="I64" i="8"/>
  <c r="H64" i="8"/>
  <c r="I62" i="8"/>
  <c r="H62" i="8"/>
  <c r="I61" i="8"/>
  <c r="H61" i="8"/>
  <c r="I60" i="8"/>
  <c r="H60" i="8"/>
  <c r="BL56" i="10"/>
  <c r="AK56" i="10"/>
  <c r="AK54" i="10" s="1"/>
  <c r="H59" i="8"/>
  <c r="BX49" i="10"/>
  <c r="H55" i="8"/>
  <c r="BU52" i="10"/>
  <c r="BR52" i="10"/>
  <c r="H56" i="8"/>
  <c r="AK51" i="10"/>
  <c r="AK49" i="10" s="1"/>
  <c r="I54" i="8"/>
  <c r="H54" i="8"/>
  <c r="H51" i="8"/>
  <c r="I47" i="8"/>
  <c r="H47" i="8"/>
  <c r="I46" i="8"/>
  <c r="H46" i="8"/>
  <c r="I45" i="8"/>
  <c r="H45" i="8"/>
  <c r="I44" i="8"/>
  <c r="H44" i="8"/>
  <c r="H41" i="8"/>
  <c r="AK41" i="10"/>
  <c r="I40" i="8"/>
  <c r="H40" i="8"/>
  <c r="I39" i="8"/>
  <c r="H39" i="8"/>
  <c r="I36" i="8"/>
  <c r="H36" i="8"/>
  <c r="H35" i="8"/>
  <c r="I34" i="8"/>
  <c r="H34" i="8"/>
  <c r="I33" i="8"/>
  <c r="H33" i="8"/>
  <c r="I32" i="8"/>
  <c r="H32" i="8"/>
  <c r="I31" i="8"/>
  <c r="H30" i="8"/>
  <c r="I29" i="8"/>
  <c r="H29" i="8"/>
  <c r="I28" i="8"/>
  <c r="H28" i="8"/>
  <c r="I27" i="8"/>
  <c r="H27" i="8"/>
  <c r="BX24" i="10"/>
  <c r="I26" i="8"/>
  <c r="H26" i="8"/>
  <c r="AK26" i="10"/>
  <c r="AK24" i="10" s="1"/>
  <c r="I25" i="8"/>
  <c r="H25" i="8"/>
  <c r="H22" i="8"/>
  <c r="I21" i="8"/>
  <c r="H21" i="8"/>
  <c r="H20" i="8"/>
  <c r="I19" i="8"/>
  <c r="H19" i="8"/>
  <c r="I18" i="8"/>
  <c r="H18" i="8"/>
  <c r="I17" i="8"/>
  <c r="H17" i="8"/>
  <c r="AK17" i="10"/>
  <c r="H16" i="8"/>
  <c r="AK13" i="10"/>
  <c r="CP395" i="10"/>
  <c r="AN395" i="10"/>
  <c r="AK395" i="10"/>
  <c r="I417" i="8"/>
  <c r="H417" i="8"/>
  <c r="CP394" i="10"/>
  <c r="AN394" i="10"/>
  <c r="AK394" i="10"/>
  <c r="H416" i="8"/>
  <c r="CP393" i="10"/>
  <c r="BC393" i="10"/>
  <c r="AN393" i="10"/>
  <c r="AK393" i="10"/>
  <c r="I415" i="8"/>
  <c r="CV392" i="10"/>
  <c r="CP392" i="10"/>
  <c r="CD392" i="10"/>
  <c r="BO392" i="10"/>
  <c r="AQ392" i="10"/>
  <c r="AN392" i="10"/>
  <c r="AK392" i="10"/>
  <c r="CU391" i="10"/>
  <c r="CU397" i="10" s="1"/>
  <c r="CT391" i="10"/>
  <c r="CT397" i="10" s="1"/>
  <c r="CR391" i="10"/>
  <c r="CR397" i="10" s="1"/>
  <c r="CQ391" i="10"/>
  <c r="CQ397" i="10" s="1"/>
  <c r="CO391" i="10"/>
  <c r="CO397" i="10" s="1"/>
  <c r="CN391" i="10"/>
  <c r="CN397" i="10" s="1"/>
  <c r="CL391" i="10"/>
  <c r="CL397" i="10" s="1"/>
  <c r="CK391" i="10"/>
  <c r="CK397" i="10" s="1"/>
  <c r="CI391" i="10"/>
  <c r="CI397" i="10" s="1"/>
  <c r="CH391" i="10"/>
  <c r="CH397" i="10" s="1"/>
  <c r="CF391" i="10"/>
  <c r="CF397" i="10" s="1"/>
  <c r="CE391" i="10"/>
  <c r="CE397" i="10" s="1"/>
  <c r="CC391" i="10"/>
  <c r="CC397" i="10" s="1"/>
  <c r="CB391" i="10"/>
  <c r="CB397" i="10" s="1"/>
  <c r="BZ391" i="10"/>
  <c r="BZ397" i="10" s="1"/>
  <c r="BY391" i="10"/>
  <c r="BY397" i="10" s="1"/>
  <c r="BW391" i="10"/>
  <c r="BW397" i="10" s="1"/>
  <c r="BV391" i="10"/>
  <c r="BV397" i="10" s="1"/>
  <c r="BT391" i="10"/>
  <c r="BT397" i="10" s="1"/>
  <c r="BS391" i="10"/>
  <c r="BS397" i="10" s="1"/>
  <c r="BQ391" i="10"/>
  <c r="BQ397" i="10" s="1"/>
  <c r="BP391" i="10"/>
  <c r="BP397" i="10" s="1"/>
  <c r="BN391" i="10"/>
  <c r="BN397" i="10" s="1"/>
  <c r="BM391" i="10"/>
  <c r="BM397" i="10" s="1"/>
  <c r="BK391" i="10"/>
  <c r="BK397" i="10" s="1"/>
  <c r="BJ391" i="10"/>
  <c r="BJ397" i="10" s="1"/>
  <c r="BH391" i="10"/>
  <c r="BH397" i="10" s="1"/>
  <c r="BG391" i="10"/>
  <c r="BG397" i="10" s="1"/>
  <c r="BE391" i="10"/>
  <c r="BE397" i="10" s="1"/>
  <c r="BD391" i="10"/>
  <c r="BD397" i="10" s="1"/>
  <c r="BB391" i="10"/>
  <c r="BB397" i="10" s="1"/>
  <c r="BA391" i="10"/>
  <c r="BA397" i="10" s="1"/>
  <c r="AY391" i="10"/>
  <c r="AY397" i="10" s="1"/>
  <c r="AX391" i="10"/>
  <c r="AX397" i="10" s="1"/>
  <c r="AV391" i="10"/>
  <c r="AV397" i="10" s="1"/>
  <c r="AU391" i="10"/>
  <c r="AU397" i="10" s="1"/>
  <c r="AS391" i="10"/>
  <c r="AS397" i="10" s="1"/>
  <c r="AR391" i="10"/>
  <c r="AR397" i="10" s="1"/>
  <c r="AP391" i="10"/>
  <c r="AP397" i="10" s="1"/>
  <c r="AO391" i="10"/>
  <c r="AO397" i="10" s="1"/>
  <c r="AM391" i="10"/>
  <c r="AM397" i="10" s="1"/>
  <c r="AL391" i="10"/>
  <c r="AL397" i="10" s="1"/>
  <c r="AJ391" i="10"/>
  <c r="AJ397" i="10" s="1"/>
  <c r="AI391" i="10"/>
  <c r="AI397" i="10" s="1"/>
  <c r="AG391" i="10"/>
  <c r="AG397" i="10" s="1"/>
  <c r="AF391" i="10"/>
  <c r="AF397" i="10" s="1"/>
  <c r="O391" i="10"/>
  <c r="O397" i="10" s="1"/>
  <c r="N391" i="10"/>
  <c r="N397" i="10" s="1"/>
  <c r="L391" i="10"/>
  <c r="L397" i="10" s="1"/>
  <c r="K391" i="10"/>
  <c r="K397" i="10" s="1"/>
  <c r="I391" i="10"/>
  <c r="H391" i="10"/>
  <c r="H397" i="10" s="1"/>
  <c r="CP385" i="10"/>
  <c r="BC385" i="10"/>
  <c r="AQ385" i="10"/>
  <c r="AN385" i="10"/>
  <c r="M384" i="10"/>
  <c r="I407" i="8"/>
  <c r="H407" i="8"/>
  <c r="CP376" i="10"/>
  <c r="BC376" i="10"/>
  <c r="AN376" i="10"/>
  <c r="AN375" i="10" s="1"/>
  <c r="V375" i="10"/>
  <c r="G375" i="10"/>
  <c r="I398" i="8"/>
  <c r="CP364" i="10"/>
  <c r="BC364" i="10"/>
  <c r="AN364" i="10"/>
  <c r="I385" i="8"/>
  <c r="H385" i="8"/>
  <c r="CP357" i="10"/>
  <c r="BC357" i="10"/>
  <c r="AN357" i="10"/>
  <c r="G357" i="10"/>
  <c r="I376" i="8"/>
  <c r="H376" i="8"/>
  <c r="CP348" i="10"/>
  <c r="BC348" i="10"/>
  <c r="AN348" i="10"/>
  <c r="I367" i="8"/>
  <c r="H367" i="8"/>
  <c r="CP339" i="10"/>
  <c r="BC339" i="10"/>
  <c r="AN339" i="10"/>
  <c r="I356" i="8"/>
  <c r="H356" i="8"/>
  <c r="CP325" i="10"/>
  <c r="BC325" i="10"/>
  <c r="AN325" i="10"/>
  <c r="J325" i="10"/>
  <c r="I342" i="8"/>
  <c r="H342" i="8"/>
  <c r="CP316" i="10"/>
  <c r="BC316" i="10"/>
  <c r="BC315" i="10" s="1"/>
  <c r="AN316" i="10"/>
  <c r="AN315" i="10" s="1"/>
  <c r="G316" i="10"/>
  <c r="G315" i="10" s="1"/>
  <c r="H332" i="8"/>
  <c r="CP307" i="10"/>
  <c r="BC307" i="10"/>
  <c r="BC306" i="10" s="1"/>
  <c r="AN307" i="10"/>
  <c r="AN306" i="10" s="1"/>
  <c r="Y306" i="10"/>
  <c r="V306" i="10"/>
  <c r="P306" i="10"/>
  <c r="M306" i="10"/>
  <c r="G306" i="10"/>
  <c r="I323" i="8"/>
  <c r="H323" i="8"/>
  <c r="CP300" i="10"/>
  <c r="BC300" i="10"/>
  <c r="BC299" i="10" s="1"/>
  <c r="AN300" i="10"/>
  <c r="AN299" i="10" s="1"/>
  <c r="P299" i="10"/>
  <c r="M299" i="10"/>
  <c r="G299" i="10"/>
  <c r="I314" i="8"/>
  <c r="H314" i="8"/>
  <c r="CP290" i="10"/>
  <c r="BC290" i="10"/>
  <c r="BC289" i="10" s="1"/>
  <c r="AN290" i="10"/>
  <c r="AN289" i="10" s="1"/>
  <c r="I304" i="8"/>
  <c r="H304" i="8"/>
  <c r="CP279" i="10"/>
  <c r="BC279" i="10"/>
  <c r="BC278" i="10" s="1"/>
  <c r="AN279" i="10"/>
  <c r="AN278" i="10" s="1"/>
  <c r="AB278" i="10"/>
  <c r="Y278" i="10"/>
  <c r="P278" i="10"/>
  <c r="M278" i="10"/>
  <c r="I293" i="8"/>
  <c r="H293" i="8"/>
  <c r="BC270" i="10"/>
  <c r="BC269" i="10" s="1"/>
  <c r="AN270" i="10"/>
  <c r="AN269" i="10" s="1"/>
  <c r="AB269" i="10"/>
  <c r="Y269" i="10"/>
  <c r="P269" i="10"/>
  <c r="M269" i="10"/>
  <c r="G269" i="10"/>
  <c r="H283" i="8"/>
  <c r="CP262" i="10"/>
  <c r="BC262" i="10"/>
  <c r="BC261" i="10" s="1"/>
  <c r="AN262" i="10"/>
  <c r="AN261" i="10" s="1"/>
  <c r="P261" i="10"/>
  <c r="M261" i="10"/>
  <c r="H275" i="8"/>
  <c r="CP250" i="10"/>
  <c r="BC250" i="10"/>
  <c r="BC249" i="10" s="1"/>
  <c r="AN250" i="10"/>
  <c r="AN249" i="10" s="1"/>
  <c r="G249" i="10"/>
  <c r="I261" i="8"/>
  <c r="CP237" i="10"/>
  <c r="BC237" i="10"/>
  <c r="BC236" i="10" s="1"/>
  <c r="AN237" i="10"/>
  <c r="AN236" i="10" s="1"/>
  <c r="AB236" i="10"/>
  <c r="V236" i="10"/>
  <c r="G237" i="10"/>
  <c r="G236" i="10" s="1"/>
  <c r="I248" i="8"/>
  <c r="H248" i="8"/>
  <c r="CP224" i="10"/>
  <c r="BC224" i="10"/>
  <c r="BC223" i="10" s="1"/>
  <c r="AN224" i="10"/>
  <c r="AN223" i="10" s="1"/>
  <c r="V223" i="10"/>
  <c r="P223" i="10"/>
  <c r="M223" i="10"/>
  <c r="H235" i="8"/>
  <c r="CP217" i="10"/>
  <c r="BC217" i="10"/>
  <c r="BC216" i="10" s="1"/>
  <c r="AN217" i="10"/>
  <c r="AN216" i="10" s="1"/>
  <c r="AB216" i="10"/>
  <c r="G216" i="10"/>
  <c r="I228" i="8"/>
  <c r="H228" i="8"/>
  <c r="CP208" i="10"/>
  <c r="BC208" i="10"/>
  <c r="BC207" i="10" s="1"/>
  <c r="AN208" i="10"/>
  <c r="AN207" i="10" s="1"/>
  <c r="V207" i="10"/>
  <c r="P207" i="10"/>
  <c r="M207" i="10"/>
  <c r="G208" i="10"/>
  <c r="G207" i="10" s="1"/>
  <c r="CP196" i="10"/>
  <c r="BC196" i="10"/>
  <c r="BC195" i="10" s="1"/>
  <c r="AN196" i="10"/>
  <c r="AN195" i="10" s="1"/>
  <c r="AB195" i="10"/>
  <c r="V195" i="10"/>
  <c r="P195" i="10"/>
  <c r="M195" i="10"/>
  <c r="I207" i="8"/>
  <c r="H207" i="8"/>
  <c r="CP192" i="10"/>
  <c r="BC192" i="10"/>
  <c r="BC191" i="10" s="1"/>
  <c r="AN192" i="10"/>
  <c r="AN191" i="10" s="1"/>
  <c r="CP178" i="10"/>
  <c r="BC178" i="10"/>
  <c r="BC177" i="10" s="1"/>
  <c r="AN178" i="10"/>
  <c r="AN177" i="10" s="1"/>
  <c r="AB177" i="10"/>
  <c r="Y177" i="10"/>
  <c r="P177" i="10"/>
  <c r="M177" i="10"/>
  <c r="CP167" i="10"/>
  <c r="BC167" i="10"/>
  <c r="BC166" i="10" s="1"/>
  <c r="AN167" i="10"/>
  <c r="AN166" i="10" s="1"/>
  <c r="AB166" i="10"/>
  <c r="V166" i="10"/>
  <c r="P166" i="10"/>
  <c r="M166" i="10"/>
  <c r="CP155" i="10"/>
  <c r="BC155" i="10"/>
  <c r="BC154" i="10" s="1"/>
  <c r="AN155" i="10"/>
  <c r="AN154" i="10" s="1"/>
  <c r="P154" i="10"/>
  <c r="M154" i="10"/>
  <c r="CP144" i="10"/>
  <c r="BC144" i="10"/>
  <c r="BC143" i="10" s="1"/>
  <c r="AT143" i="10"/>
  <c r="AN144" i="10"/>
  <c r="AN143" i="10" s="1"/>
  <c r="Y143" i="10"/>
  <c r="G144" i="10"/>
  <c r="G143" i="10" s="1"/>
  <c r="CP133" i="10"/>
  <c r="BC133" i="10"/>
  <c r="BC132" i="10" s="1"/>
  <c r="AT132" i="10"/>
  <c r="AN133" i="10"/>
  <c r="AN132" i="10" s="1"/>
  <c r="Y132" i="10"/>
  <c r="CP121" i="10"/>
  <c r="BC121" i="10"/>
  <c r="BC120" i="10" s="1"/>
  <c r="AN121" i="10"/>
  <c r="AN120" i="10" s="1"/>
  <c r="AB120" i="10"/>
  <c r="Y120" i="10"/>
  <c r="P120" i="10"/>
  <c r="M120" i="10"/>
  <c r="CP112" i="10"/>
  <c r="BC112" i="10"/>
  <c r="BC111" i="10" s="1"/>
  <c r="AN112" i="10"/>
  <c r="AN111" i="10" s="1"/>
  <c r="Y111" i="10"/>
  <c r="P111" i="10"/>
  <c r="M111" i="10"/>
  <c r="CP100" i="10"/>
  <c r="BC100" i="10"/>
  <c r="BC99" i="10" s="1"/>
  <c r="AT99" i="10"/>
  <c r="AN100" i="10"/>
  <c r="AN99" i="10" s="1"/>
  <c r="P99" i="10"/>
  <c r="M99" i="10"/>
  <c r="G99" i="10"/>
  <c r="BC95" i="10"/>
  <c r="BC94" i="10" s="1"/>
  <c r="AN95" i="10"/>
  <c r="AN94" i="10" s="1"/>
  <c r="I99" i="8"/>
  <c r="H99" i="8"/>
  <c r="CP78" i="10"/>
  <c r="BC78" i="10"/>
  <c r="BC77" i="10" s="1"/>
  <c r="AN78" i="10"/>
  <c r="AN77" i="10" s="1"/>
  <c r="Y77" i="10"/>
  <c r="P77" i="10"/>
  <c r="M77" i="10"/>
  <c r="I82" i="8"/>
  <c r="H82" i="8"/>
  <c r="CP72" i="10"/>
  <c r="BC72" i="10"/>
  <c r="BC71" i="10" s="1"/>
  <c r="AN72" i="10"/>
  <c r="AN71" i="10" s="1"/>
  <c r="AB71" i="10"/>
  <c r="Y71" i="10"/>
  <c r="I76" i="8"/>
  <c r="H76" i="8"/>
  <c r="CP55" i="10"/>
  <c r="CM55" i="10"/>
  <c r="CG55" i="10"/>
  <c r="BC55" i="10"/>
  <c r="BC54" i="10" s="1"/>
  <c r="AN55" i="10"/>
  <c r="AN54" i="10" s="1"/>
  <c r="S55" i="10"/>
  <c r="P54" i="10"/>
  <c r="M54" i="10"/>
  <c r="H58" i="8"/>
  <c r="CP50" i="10"/>
  <c r="BC50" i="10"/>
  <c r="BC49" i="10" s="1"/>
  <c r="AN50" i="10"/>
  <c r="AN49" i="10" s="1"/>
  <c r="AE50" i="10"/>
  <c r="P49" i="10"/>
  <c r="M49" i="10"/>
  <c r="G50" i="10"/>
  <c r="G49" i="10" s="1"/>
  <c r="I53" i="8"/>
  <c r="H53" i="8"/>
  <c r="CP39" i="10"/>
  <c r="BC39" i="10"/>
  <c r="AN39" i="10"/>
  <c r="I38" i="8"/>
  <c r="CP25" i="10"/>
  <c r="BC25" i="10"/>
  <c r="BC24" i="10" s="1"/>
  <c r="AN25" i="10"/>
  <c r="AN24" i="10" s="1"/>
  <c r="AB24" i="10"/>
  <c r="I24" i="8"/>
  <c r="H24" i="8"/>
  <c r="CP16" i="10"/>
  <c r="BC16" i="10"/>
  <c r="AN16" i="10"/>
  <c r="I15" i="8"/>
  <c r="H15" i="8"/>
  <c r="CP12" i="10"/>
  <c r="BC12" i="10"/>
  <c r="AN12" i="10"/>
  <c r="G12" i="10"/>
  <c r="E22" i="7"/>
  <c r="D14" i="7"/>
  <c r="F418" i="8"/>
  <c r="E418" i="8"/>
  <c r="J50" i="9"/>
  <c r="F417" i="8"/>
  <c r="J49" i="9"/>
  <c r="G49" i="9"/>
  <c r="E416" i="8"/>
  <c r="J48" i="9"/>
  <c r="F415" i="8"/>
  <c r="F414" i="8"/>
  <c r="E414" i="8"/>
  <c r="O46" i="9"/>
  <c r="N46" i="9"/>
  <c r="L46" i="9"/>
  <c r="K46" i="9"/>
  <c r="I46" i="9"/>
  <c r="H46" i="9"/>
  <c r="F46" i="9"/>
  <c r="F52" i="9" s="1"/>
  <c r="E46" i="9"/>
  <c r="E52" i="9" s="1"/>
  <c r="D8" i="7" s="1"/>
  <c r="J45" i="9"/>
  <c r="F407" i="8"/>
  <c r="F406" i="8" s="1"/>
  <c r="E407" i="8"/>
  <c r="E406" i="8" s="1"/>
  <c r="J44" i="9"/>
  <c r="F398" i="8"/>
  <c r="F397" i="8" s="1"/>
  <c r="E398" i="8"/>
  <c r="E397" i="8" s="1"/>
  <c r="J43" i="9"/>
  <c r="F385" i="8"/>
  <c r="F384" i="8" s="1"/>
  <c r="E385" i="8"/>
  <c r="E384" i="8" s="1"/>
  <c r="J42" i="9"/>
  <c r="F376" i="8"/>
  <c r="F375" i="8" s="1"/>
  <c r="J41" i="9"/>
  <c r="F367" i="8"/>
  <c r="F366" i="8" s="1"/>
  <c r="E367" i="8"/>
  <c r="E366" i="8" s="1"/>
  <c r="J40" i="9"/>
  <c r="F356" i="8"/>
  <c r="F355" i="8" s="1"/>
  <c r="E356" i="8"/>
  <c r="E355" i="8" s="1"/>
  <c r="F342" i="8"/>
  <c r="F341" i="8" s="1"/>
  <c r="J38" i="9"/>
  <c r="F332" i="8"/>
  <c r="F331" i="8" s="1"/>
  <c r="E332" i="8"/>
  <c r="E331" i="8" s="1"/>
  <c r="J37" i="9"/>
  <c r="F323" i="8"/>
  <c r="F322" i="8" s="1"/>
  <c r="E323" i="8"/>
  <c r="E322" i="8" s="1"/>
  <c r="J36" i="9"/>
  <c r="F314" i="8"/>
  <c r="F313" i="8" s="1"/>
  <c r="J35" i="9"/>
  <c r="F304" i="8"/>
  <c r="F303" i="8" s="1"/>
  <c r="E304" i="8"/>
  <c r="E303" i="8" s="1"/>
  <c r="J34" i="9"/>
  <c r="F293" i="8"/>
  <c r="F292" i="8" s="1"/>
  <c r="E293" i="8"/>
  <c r="E292" i="8" s="1"/>
  <c r="M33" i="9"/>
  <c r="J33" i="9"/>
  <c r="E283" i="8"/>
  <c r="E282" i="8" s="1"/>
  <c r="J32" i="9"/>
  <c r="F275" i="8"/>
  <c r="F274" i="8" s="1"/>
  <c r="J31" i="9"/>
  <c r="F261" i="8"/>
  <c r="F260" i="8" s="1"/>
  <c r="E261" i="8"/>
  <c r="E260" i="8" s="1"/>
  <c r="M30" i="9"/>
  <c r="J30" i="9"/>
  <c r="F248" i="8"/>
  <c r="F247" i="8" s="1"/>
  <c r="E248" i="8"/>
  <c r="E247" i="8" s="1"/>
  <c r="M29" i="9"/>
  <c r="J29" i="9"/>
  <c r="F235" i="8"/>
  <c r="F234" i="8" s="1"/>
  <c r="M28" i="9"/>
  <c r="J28" i="9"/>
  <c r="E228" i="8"/>
  <c r="E227" i="8" s="1"/>
  <c r="J27" i="9"/>
  <c r="F219" i="8"/>
  <c r="F218" i="8" s="1"/>
  <c r="J26" i="9"/>
  <c r="F207" i="8"/>
  <c r="F206" i="8" s="1"/>
  <c r="J25" i="9"/>
  <c r="J24" i="9"/>
  <c r="J23" i="9"/>
  <c r="J22" i="9"/>
  <c r="J21" i="9"/>
  <c r="J20" i="9"/>
  <c r="J19" i="9"/>
  <c r="J18" i="9"/>
  <c r="J17" i="9"/>
  <c r="J16" i="9"/>
  <c r="E99" i="8"/>
  <c r="E98" i="8" s="1"/>
  <c r="J15" i="9"/>
  <c r="F82" i="8"/>
  <c r="F81" i="8" s="1"/>
  <c r="E82" i="8"/>
  <c r="E81" i="8" s="1"/>
  <c r="M14" i="9"/>
  <c r="J14" i="9"/>
  <c r="F76" i="8"/>
  <c r="F75" i="8" s="1"/>
  <c r="E76" i="8"/>
  <c r="E75" i="8" s="1"/>
  <c r="J13" i="9"/>
  <c r="E58" i="8"/>
  <c r="E57" i="8" s="1"/>
  <c r="E53" i="8"/>
  <c r="E52" i="8" s="1"/>
  <c r="M11" i="9"/>
  <c r="J11" i="9"/>
  <c r="F38" i="8"/>
  <c r="F37" i="8" s="1"/>
  <c r="E38" i="8"/>
  <c r="E37" i="8" s="1"/>
  <c r="J10" i="9"/>
  <c r="F24" i="8"/>
  <c r="F23" i="8" s="1"/>
  <c r="E24" i="8"/>
  <c r="E23" i="8" s="1"/>
  <c r="M9" i="9"/>
  <c r="J9" i="9"/>
  <c r="F15" i="8"/>
  <c r="F14" i="8" s="1"/>
  <c r="E15" i="8"/>
  <c r="E14" i="8" s="1"/>
  <c r="M8" i="9"/>
  <c r="J8" i="9"/>
  <c r="F11" i="8"/>
  <c r="E11" i="8"/>
  <c r="O7" i="9"/>
  <c r="N7" i="9"/>
  <c r="L7" i="9"/>
  <c r="I7" i="9"/>
  <c r="H7" i="9"/>
  <c r="O418" i="8"/>
  <c r="K418" i="8"/>
  <c r="O411" i="8"/>
  <c r="L409" i="8"/>
  <c r="K409" i="8"/>
  <c r="N408" i="8"/>
  <c r="K402" i="8"/>
  <c r="L399" i="8"/>
  <c r="O386" i="8"/>
  <c r="K379" i="8"/>
  <c r="L365" i="8"/>
  <c r="O364" i="8"/>
  <c r="N364" i="8"/>
  <c r="N362" i="8"/>
  <c r="L354" i="8"/>
  <c r="L349" i="8"/>
  <c r="L329" i="8"/>
  <c r="N324" i="8"/>
  <c r="K321" i="8"/>
  <c r="O320" i="8"/>
  <c r="L315" i="8"/>
  <c r="C315" i="8" s="1"/>
  <c r="I309" i="8"/>
  <c r="K277" i="8"/>
  <c r="O276" i="8"/>
  <c r="O273" i="8"/>
  <c r="N270" i="8"/>
  <c r="O269" i="8"/>
  <c r="K266" i="8"/>
  <c r="O265" i="8"/>
  <c r="N265" i="8"/>
  <c r="K256" i="8"/>
  <c r="L253" i="8"/>
  <c r="L243" i="8"/>
  <c r="O242" i="8"/>
  <c r="N221" i="8"/>
  <c r="N190" i="8"/>
  <c r="K185" i="8"/>
  <c r="P181" i="8"/>
  <c r="P161" i="8"/>
  <c r="P156" i="8"/>
  <c r="L130" i="8"/>
  <c r="P119" i="8"/>
  <c r="P93" i="8"/>
  <c r="O93" i="8"/>
  <c r="P66" i="8"/>
  <c r="O66" i="8"/>
  <c r="P45" i="8"/>
  <c r="N45" i="8"/>
  <c r="P40" i="8"/>
  <c r="N28" i="8"/>
  <c r="O417" i="8"/>
  <c r="H398" i="8"/>
  <c r="N228" i="8"/>
  <c r="H219" i="8"/>
  <c r="N24" i="8"/>
  <c r="AK183" i="12" l="1"/>
  <c r="O331" i="8"/>
  <c r="O227" i="8"/>
  <c r="G183" i="12"/>
  <c r="N397" i="8"/>
  <c r="BN408" i="11"/>
  <c r="BO408" i="11" s="1"/>
  <c r="BO402" i="11"/>
  <c r="BC408" i="11"/>
  <c r="J408" i="11"/>
  <c r="V408" i="11"/>
  <c r="AE408" i="11"/>
  <c r="AQ408" i="11"/>
  <c r="Y408" i="11"/>
  <c r="AT408" i="11"/>
  <c r="BL408" i="11"/>
  <c r="M408" i="11"/>
  <c r="AH408" i="11"/>
  <c r="P408" i="11"/>
  <c r="AB408" i="11"/>
  <c r="AK408" i="11"/>
  <c r="G408" i="11"/>
  <c r="S408" i="11"/>
  <c r="AN408" i="11"/>
  <c r="BI408" i="11"/>
  <c r="BF408" i="11"/>
  <c r="D264" i="11"/>
  <c r="D385" i="11"/>
  <c r="D398" i="11"/>
  <c r="D280" i="11"/>
  <c r="D233" i="11"/>
  <c r="M139" i="8"/>
  <c r="C139" i="8"/>
  <c r="D139" i="8" s="1"/>
  <c r="M104" i="8"/>
  <c r="C104" i="8"/>
  <c r="D104" i="8" s="1"/>
  <c r="M176" i="8"/>
  <c r="C176" i="8"/>
  <c r="M163" i="8"/>
  <c r="C163" i="8"/>
  <c r="D163" i="8" s="1"/>
  <c r="M189" i="8"/>
  <c r="C189" i="8"/>
  <c r="D189" i="8" s="1"/>
  <c r="M125" i="8"/>
  <c r="C125" i="8"/>
  <c r="M116" i="8"/>
  <c r="C116" i="8"/>
  <c r="D116" i="8" s="1"/>
  <c r="M152" i="8"/>
  <c r="C152" i="8"/>
  <c r="M203" i="8"/>
  <c r="C203" i="8"/>
  <c r="D203" i="8" s="1"/>
  <c r="L406" i="8"/>
  <c r="G384" i="8"/>
  <c r="BU397" i="10"/>
  <c r="CS397" i="10"/>
  <c r="CV397" i="10"/>
  <c r="BR397" i="10"/>
  <c r="CM397" i="10"/>
  <c r="CG397" i="10"/>
  <c r="I397" i="10"/>
  <c r="J391" i="10"/>
  <c r="CA397" i="10"/>
  <c r="BX397" i="10"/>
  <c r="CD397" i="10"/>
  <c r="CJ397" i="10"/>
  <c r="CP397" i="10"/>
  <c r="N227" i="8"/>
  <c r="B418" i="8"/>
  <c r="I406" i="8"/>
  <c r="BO397" i="10"/>
  <c r="C418" i="8"/>
  <c r="O10" i="8"/>
  <c r="E10" i="8"/>
  <c r="G10" i="8" s="1"/>
  <c r="N10" i="8"/>
  <c r="F10" i="8"/>
  <c r="G406" i="8"/>
  <c r="H406" i="8"/>
  <c r="O397" i="8"/>
  <c r="G397" i="8"/>
  <c r="O384" i="8"/>
  <c r="I384" i="8"/>
  <c r="L384" i="8"/>
  <c r="H384" i="8"/>
  <c r="I202" i="8"/>
  <c r="H375" i="8"/>
  <c r="O375" i="8"/>
  <c r="K375" i="8"/>
  <c r="H366" i="8"/>
  <c r="O366" i="8"/>
  <c r="K366" i="8"/>
  <c r="G366" i="8"/>
  <c r="G355" i="8"/>
  <c r="O355" i="8"/>
  <c r="I313" i="8"/>
  <c r="L355" i="8"/>
  <c r="H355" i="8"/>
  <c r="O274" i="8"/>
  <c r="H341" i="8"/>
  <c r="K341" i="8"/>
  <c r="K331" i="8"/>
  <c r="G331" i="8"/>
  <c r="G322" i="8"/>
  <c r="O322" i="8"/>
  <c r="K322" i="8"/>
  <c r="H322" i="8"/>
  <c r="K313" i="8"/>
  <c r="O313" i="8"/>
  <c r="H303" i="8"/>
  <c r="G303" i="8"/>
  <c r="O303" i="8"/>
  <c r="G292" i="8"/>
  <c r="H282" i="8"/>
  <c r="P282" i="8"/>
  <c r="N274" i="8"/>
  <c r="L274" i="8"/>
  <c r="G260" i="8"/>
  <c r="O260" i="8"/>
  <c r="O247" i="8"/>
  <c r="G247" i="8"/>
  <c r="H218" i="8"/>
  <c r="K227" i="8"/>
  <c r="H234" i="8"/>
  <c r="H227" i="8"/>
  <c r="L227" i="8"/>
  <c r="N218" i="8"/>
  <c r="K218" i="8"/>
  <c r="K188" i="8"/>
  <c r="K202" i="8"/>
  <c r="L202" i="8"/>
  <c r="O206" i="8"/>
  <c r="N206" i="8"/>
  <c r="L206" i="8"/>
  <c r="H206" i="8"/>
  <c r="K206" i="8"/>
  <c r="P202" i="8"/>
  <c r="I188" i="8"/>
  <c r="N188" i="8"/>
  <c r="P188" i="8" s="1"/>
  <c r="K175" i="8"/>
  <c r="I75" i="8"/>
  <c r="O81" i="8"/>
  <c r="O175" i="8"/>
  <c r="H162" i="8"/>
  <c r="I162" i="8"/>
  <c r="K162" i="8"/>
  <c r="K151" i="8"/>
  <c r="O151" i="8"/>
  <c r="I124" i="8"/>
  <c r="P138" i="8"/>
  <c r="B141" i="8"/>
  <c r="K138" i="8"/>
  <c r="K124" i="8"/>
  <c r="I115" i="8"/>
  <c r="K115" i="8"/>
  <c r="N115" i="8"/>
  <c r="O115" i="8"/>
  <c r="N103" i="8"/>
  <c r="P103" i="8" s="1"/>
  <c r="H103" i="8"/>
  <c r="I103" i="8"/>
  <c r="K103" i="8"/>
  <c r="K98" i="8"/>
  <c r="H98" i="8"/>
  <c r="O14" i="8"/>
  <c r="K52" i="8"/>
  <c r="H52" i="8"/>
  <c r="G81" i="8"/>
  <c r="K81" i="8"/>
  <c r="H75" i="8"/>
  <c r="K75" i="8"/>
  <c r="G75" i="8"/>
  <c r="K23" i="8"/>
  <c r="H57" i="8"/>
  <c r="O57" i="8"/>
  <c r="K57" i="8"/>
  <c r="G37" i="8"/>
  <c r="O37" i="8"/>
  <c r="O23" i="8"/>
  <c r="G23" i="8"/>
  <c r="N23" i="8"/>
  <c r="H14" i="8"/>
  <c r="G14" i="8"/>
  <c r="K14" i="8"/>
  <c r="K10" i="8"/>
  <c r="B365" i="8"/>
  <c r="C365" i="8"/>
  <c r="M24" i="10"/>
  <c r="S54" i="10"/>
  <c r="CA49" i="10"/>
  <c r="BU49" i="10"/>
  <c r="V77" i="10"/>
  <c r="P24" i="10"/>
  <c r="CM54" i="10"/>
  <c r="BL54" i="10"/>
  <c r="AE49" i="10"/>
  <c r="CG54" i="10"/>
  <c r="CJ77" i="10"/>
  <c r="AZ54" i="10"/>
  <c r="AZ49" i="10"/>
  <c r="AT77" i="10"/>
  <c r="S49" i="10"/>
  <c r="AT49" i="10"/>
  <c r="AH375" i="10"/>
  <c r="AH111" i="10"/>
  <c r="BX315" i="10"/>
  <c r="AH315" i="10"/>
  <c r="AH249" i="10"/>
  <c r="BX269" i="10"/>
  <c r="BX261" i="10"/>
  <c r="BX249" i="10"/>
  <c r="AH269" i="10"/>
  <c r="AH289" i="10"/>
  <c r="AH278" i="10"/>
  <c r="AH195" i="10"/>
  <c r="AH236" i="10"/>
  <c r="AH223" i="10"/>
  <c r="AH216" i="10"/>
  <c r="AH207" i="10"/>
  <c r="BX207" i="10"/>
  <c r="BX111" i="10"/>
  <c r="AH177" i="10"/>
  <c r="AH166" i="10"/>
  <c r="AH154" i="10"/>
  <c r="BX154" i="10"/>
  <c r="BX143" i="10"/>
  <c r="AH132" i="10"/>
  <c r="BX132" i="10"/>
  <c r="AH120" i="10"/>
  <c r="BR49" i="10"/>
  <c r="BO391" i="10"/>
  <c r="AZ391" i="10"/>
  <c r="AZ397" i="10" s="1"/>
  <c r="I211" i="8"/>
  <c r="H414" i="8"/>
  <c r="H413" i="8"/>
  <c r="J296" i="8"/>
  <c r="I301" i="8"/>
  <c r="BL397" i="10"/>
  <c r="CP391" i="10"/>
  <c r="D168" i="10"/>
  <c r="J410" i="8"/>
  <c r="J29" i="8"/>
  <c r="B108" i="8"/>
  <c r="J205" i="8"/>
  <c r="C311" i="8"/>
  <c r="O52" i="9"/>
  <c r="D29" i="9"/>
  <c r="D13" i="9"/>
  <c r="P7" i="9"/>
  <c r="G52" i="9"/>
  <c r="D17" i="9"/>
  <c r="D36" i="9"/>
  <c r="D40" i="9"/>
  <c r="D15" i="9"/>
  <c r="D28" i="9"/>
  <c r="AC10" i="12"/>
  <c r="AC138" i="12"/>
  <c r="D155" i="12"/>
  <c r="AC22" i="12"/>
  <c r="AC9" i="12"/>
  <c r="D135" i="12"/>
  <c r="D132" i="12"/>
  <c r="D126" i="12"/>
  <c r="D141" i="12"/>
  <c r="D106" i="12"/>
  <c r="D96" i="12"/>
  <c r="D101" i="12"/>
  <c r="D72" i="12"/>
  <c r="N164" i="8"/>
  <c r="AC68" i="12"/>
  <c r="D64" i="12"/>
  <c r="D58" i="12"/>
  <c r="D46" i="12"/>
  <c r="N82" i="8"/>
  <c r="AC42" i="12"/>
  <c r="D38" i="12"/>
  <c r="D30" i="12"/>
  <c r="N38" i="8"/>
  <c r="P405" i="8"/>
  <c r="N367" i="8"/>
  <c r="N417" i="8"/>
  <c r="P417" i="8" s="1"/>
  <c r="N76" i="8"/>
  <c r="N235" i="8"/>
  <c r="N234" i="8" s="1"/>
  <c r="N99" i="8"/>
  <c r="N176" i="8"/>
  <c r="P176" i="8" s="1"/>
  <c r="N125" i="8"/>
  <c r="P125" i="8" s="1"/>
  <c r="N293" i="8"/>
  <c r="N292" i="8" s="1"/>
  <c r="P292" i="8" s="1"/>
  <c r="N58" i="8"/>
  <c r="N416" i="8"/>
  <c r="N261" i="8"/>
  <c r="N152" i="8"/>
  <c r="P152" i="8" s="1"/>
  <c r="D102" i="12"/>
  <c r="N304" i="8"/>
  <c r="N303" i="8" s="1"/>
  <c r="J300" i="8"/>
  <c r="J26" i="8"/>
  <c r="J130" i="8"/>
  <c r="J149" i="8"/>
  <c r="J213" i="8"/>
  <c r="J390" i="8"/>
  <c r="O408" i="8"/>
  <c r="D86" i="12"/>
  <c r="D176" i="12"/>
  <c r="O412" i="8"/>
  <c r="C412" i="8" s="1"/>
  <c r="O219" i="8"/>
  <c r="D150" i="12"/>
  <c r="D27" i="12"/>
  <c r="BL177" i="12"/>
  <c r="N342" i="8"/>
  <c r="N341" i="8" s="1"/>
  <c r="O53" i="8"/>
  <c r="D124" i="12"/>
  <c r="G177" i="12"/>
  <c r="D12" i="12"/>
  <c r="D179" i="12"/>
  <c r="S177" i="12"/>
  <c r="D44" i="12"/>
  <c r="AB177" i="12"/>
  <c r="O415" i="8"/>
  <c r="P415" i="8" s="1"/>
  <c r="D15" i="12"/>
  <c r="D80" i="12"/>
  <c r="O342" i="8"/>
  <c r="D94" i="12"/>
  <c r="D168" i="12"/>
  <c r="N356" i="8"/>
  <c r="D121" i="12"/>
  <c r="P140" i="8"/>
  <c r="N15" i="8"/>
  <c r="D69" i="12"/>
  <c r="O235" i="8"/>
  <c r="O234" i="8" s="1"/>
  <c r="D50" i="12"/>
  <c r="B373" i="8"/>
  <c r="B412" i="8"/>
  <c r="D292" i="11"/>
  <c r="D302" i="11"/>
  <c r="D251" i="11"/>
  <c r="D378" i="11"/>
  <c r="D77" i="11"/>
  <c r="D257" i="11"/>
  <c r="D66" i="11"/>
  <c r="D258" i="11"/>
  <c r="D266" i="11"/>
  <c r="D380" i="11"/>
  <c r="D391" i="11"/>
  <c r="D401" i="11"/>
  <c r="D85" i="11"/>
  <c r="D164" i="11"/>
  <c r="L264" i="8"/>
  <c r="C264" i="8" s="1"/>
  <c r="K288" i="8"/>
  <c r="B288" i="8" s="1"/>
  <c r="D288" i="8" s="1"/>
  <c r="D241" i="11"/>
  <c r="D91" i="11"/>
  <c r="D111" i="11"/>
  <c r="D131" i="11"/>
  <c r="D403" i="11"/>
  <c r="D53" i="11"/>
  <c r="D256" i="11"/>
  <c r="D261" i="11"/>
  <c r="D291" i="11"/>
  <c r="D375" i="11"/>
  <c r="D383" i="11"/>
  <c r="D394" i="11"/>
  <c r="L67" i="8"/>
  <c r="M67" i="8" s="1"/>
  <c r="D73" i="11"/>
  <c r="D154" i="11"/>
  <c r="D174" i="11"/>
  <c r="L73" i="8"/>
  <c r="C73" i="8" s="1"/>
  <c r="L112" i="8"/>
  <c r="C112" i="8" s="1"/>
  <c r="D254" i="11"/>
  <c r="D327" i="11"/>
  <c r="D46" i="11"/>
  <c r="D119" i="11"/>
  <c r="D308" i="11"/>
  <c r="L248" i="8"/>
  <c r="L132" i="8"/>
  <c r="C132" i="8" s="1"/>
  <c r="D87" i="11"/>
  <c r="D315" i="11"/>
  <c r="D325" i="11"/>
  <c r="L92" i="8"/>
  <c r="M92" i="8" s="1"/>
  <c r="D27" i="11"/>
  <c r="D59" i="11"/>
  <c r="D99" i="11"/>
  <c r="L414" i="8"/>
  <c r="M414" i="8" s="1"/>
  <c r="L51" i="8"/>
  <c r="M51" i="8" s="1"/>
  <c r="L178" i="8"/>
  <c r="L156" i="8"/>
  <c r="C156" i="8" s="1"/>
  <c r="L167" i="8"/>
  <c r="C167" i="8" s="1"/>
  <c r="D41" i="11"/>
  <c r="BI402" i="11"/>
  <c r="D244" i="11"/>
  <c r="D252" i="11"/>
  <c r="D259" i="11"/>
  <c r="D319" i="11"/>
  <c r="D339" i="11"/>
  <c r="D381" i="11"/>
  <c r="D278" i="11"/>
  <c r="K286" i="8"/>
  <c r="M286" i="8" s="1"/>
  <c r="L335" i="8"/>
  <c r="M335" i="8" s="1"/>
  <c r="D129" i="11"/>
  <c r="D71" i="11"/>
  <c r="D382" i="11"/>
  <c r="D285" i="11"/>
  <c r="K293" i="8"/>
  <c r="D124" i="11"/>
  <c r="D161" i="11"/>
  <c r="L108" i="8"/>
  <c r="M108" i="8" s="1"/>
  <c r="D107" i="11"/>
  <c r="D21" i="11"/>
  <c r="D56" i="11"/>
  <c r="D142" i="11"/>
  <c r="D311" i="11"/>
  <c r="D343" i="11"/>
  <c r="L353" i="8"/>
  <c r="C353" i="8" s="1"/>
  <c r="D61" i="11"/>
  <c r="D117" i="11"/>
  <c r="D323" i="11"/>
  <c r="D333" i="11"/>
  <c r="D393" i="11"/>
  <c r="L18" i="8"/>
  <c r="M18" i="8" s="1"/>
  <c r="L118" i="8"/>
  <c r="C118" i="8" s="1"/>
  <c r="K271" i="8"/>
  <c r="B271" i="8" s="1"/>
  <c r="E51" i="7"/>
  <c r="L71" i="8"/>
  <c r="M71" i="8" s="1"/>
  <c r="L320" i="8"/>
  <c r="C320" i="8" s="1"/>
  <c r="D80" i="11"/>
  <c r="D109" i="11"/>
  <c r="D116" i="11"/>
  <c r="D157" i="11"/>
  <c r="D167" i="11"/>
  <c r="D177" i="11"/>
  <c r="D187" i="11"/>
  <c r="D195" i="11"/>
  <c r="D207" i="11"/>
  <c r="D217" i="11"/>
  <c r="D238" i="11"/>
  <c r="D263" i="11"/>
  <c r="D273" i="11"/>
  <c r="D347" i="11"/>
  <c r="D243" i="11"/>
  <c r="D328" i="11"/>
  <c r="D93" i="11"/>
  <c r="D19" i="11"/>
  <c r="D120" i="11"/>
  <c r="K251" i="8"/>
  <c r="M251" i="8" s="1"/>
  <c r="D79" i="11"/>
  <c r="D101" i="11"/>
  <c r="D113" i="11"/>
  <c r="D125" i="11"/>
  <c r="D269" i="11"/>
  <c r="D48" i="11"/>
  <c r="D100" i="11"/>
  <c r="D134" i="11"/>
  <c r="D281" i="11"/>
  <c r="L61" i="8"/>
  <c r="C61" i="8" s="1"/>
  <c r="L101" i="8"/>
  <c r="M101" i="8" s="1"/>
  <c r="D275" i="11"/>
  <c r="D69" i="11"/>
  <c r="D74" i="11"/>
  <c r="D127" i="11"/>
  <c r="D231" i="11"/>
  <c r="D341" i="11"/>
  <c r="L94" i="8"/>
  <c r="C94" i="8" s="1"/>
  <c r="K268" i="8"/>
  <c r="M268" i="8" s="1"/>
  <c r="L333" i="8"/>
  <c r="C333" i="8" s="1"/>
  <c r="D305" i="11"/>
  <c r="Y402" i="11"/>
  <c r="D15" i="11"/>
  <c r="D62" i="11"/>
  <c r="D89" i="11"/>
  <c r="D94" i="11"/>
  <c r="D227" i="11"/>
  <c r="D242" i="11"/>
  <c r="D277" i="11"/>
  <c r="D307" i="11"/>
  <c r="D368" i="11"/>
  <c r="D399" i="11"/>
  <c r="D353" i="11"/>
  <c r="D363" i="11"/>
  <c r="D392" i="11"/>
  <c r="D71" i="7"/>
  <c r="E69" i="7"/>
  <c r="D406" i="11"/>
  <c r="D317" i="11"/>
  <c r="D337" i="11"/>
  <c r="L58" i="8"/>
  <c r="D18" i="11"/>
  <c r="D63" i="11"/>
  <c r="D265" i="11"/>
  <c r="D279" i="11"/>
  <c r="D324" i="11"/>
  <c r="D335" i="11"/>
  <c r="D20" i="11"/>
  <c r="L417" i="8"/>
  <c r="C417" i="8" s="1"/>
  <c r="L16" i="8"/>
  <c r="M16" i="8" s="1"/>
  <c r="L77" i="8"/>
  <c r="C77" i="8" s="1"/>
  <c r="L120" i="8"/>
  <c r="C120" i="8" s="1"/>
  <c r="L250" i="8"/>
  <c r="M250" i="8" s="1"/>
  <c r="K301" i="8"/>
  <c r="B301" i="8" s="1"/>
  <c r="K311" i="8"/>
  <c r="M311" i="8" s="1"/>
  <c r="D55" i="7"/>
  <c r="D115" i="11"/>
  <c r="G402" i="11"/>
  <c r="S402" i="11"/>
  <c r="D57" i="11"/>
  <c r="D95" i="11"/>
  <c r="D146" i="11"/>
  <c r="D309" i="11"/>
  <c r="D329" i="11"/>
  <c r="L86" i="8"/>
  <c r="M86" i="8" s="1"/>
  <c r="D65" i="11"/>
  <c r="D105" i="11"/>
  <c r="L144" i="8"/>
  <c r="C144" i="8" s="1"/>
  <c r="D144" i="8" s="1"/>
  <c r="D83" i="11"/>
  <c r="L15" i="8"/>
  <c r="K245" i="8"/>
  <c r="B245" i="8" s="1"/>
  <c r="K411" i="8"/>
  <c r="B411" i="8" s="1"/>
  <c r="L102" i="8"/>
  <c r="M102" i="8" s="1"/>
  <c r="K240" i="8"/>
  <c r="M240" i="8" s="1"/>
  <c r="K392" i="8"/>
  <c r="M392" i="8" s="1"/>
  <c r="K396" i="8"/>
  <c r="M396" i="8" s="1"/>
  <c r="D346" i="11"/>
  <c r="D133" i="11"/>
  <c r="D182" i="11"/>
  <c r="D192" i="11"/>
  <c r="D350" i="11"/>
  <c r="D376" i="11"/>
  <c r="D379" i="11"/>
  <c r="D384" i="11"/>
  <c r="D55" i="11"/>
  <c r="L135" i="8"/>
  <c r="C135" i="8" s="1"/>
  <c r="K300" i="8"/>
  <c r="M300" i="8" s="1"/>
  <c r="D121" i="11"/>
  <c r="D98" i="11"/>
  <c r="D143" i="11"/>
  <c r="K404" i="8"/>
  <c r="M404" i="8" s="1"/>
  <c r="K413" i="8"/>
  <c r="D237" i="11"/>
  <c r="L314" i="8"/>
  <c r="L289" i="8"/>
  <c r="M289" i="8" s="1"/>
  <c r="D28" i="11"/>
  <c r="D145" i="11"/>
  <c r="D359" i="11"/>
  <c r="D342" i="11"/>
  <c r="D370" i="11"/>
  <c r="E58" i="7"/>
  <c r="L53" i="8"/>
  <c r="L24" i="8"/>
  <c r="L147" i="8"/>
  <c r="M147" i="8" s="1"/>
  <c r="D76" i="11"/>
  <c r="D24" i="11"/>
  <c r="D147" i="11"/>
  <c r="D220" i="11"/>
  <c r="D235" i="11"/>
  <c r="D247" i="11"/>
  <c r="D361" i="11"/>
  <c r="D388" i="11"/>
  <c r="D400" i="11"/>
  <c r="P402" i="11"/>
  <c r="B409" i="8"/>
  <c r="M194" i="8"/>
  <c r="D56" i="7"/>
  <c r="AZ402" i="11"/>
  <c r="V402" i="11"/>
  <c r="AE402" i="11"/>
  <c r="BF402" i="11"/>
  <c r="B183" i="8"/>
  <c r="M153" i="8"/>
  <c r="M172" i="8"/>
  <c r="D63" i="7"/>
  <c r="B172" i="8"/>
  <c r="D68" i="7"/>
  <c r="E63" i="7"/>
  <c r="D60" i="7"/>
  <c r="B153" i="8"/>
  <c r="D59" i="7"/>
  <c r="B360" i="8"/>
  <c r="D53" i="7"/>
  <c r="AQ402" i="11"/>
  <c r="E64" i="7"/>
  <c r="BC402" i="11"/>
  <c r="D52" i="7"/>
  <c r="AT402" i="11"/>
  <c r="K285" i="8"/>
  <c r="B285" i="8" s="1"/>
  <c r="D214" i="11"/>
  <c r="D222" i="11"/>
  <c r="D332" i="11"/>
  <c r="D72" i="11"/>
  <c r="D112" i="11"/>
  <c r="D282" i="11"/>
  <c r="K290" i="8"/>
  <c r="M290" i="8" s="1"/>
  <c r="D320" i="11"/>
  <c r="L55" i="8"/>
  <c r="M55" i="8" s="1"/>
  <c r="L113" i="8"/>
  <c r="M113" i="8" s="1"/>
  <c r="L159" i="8"/>
  <c r="M159" i="8" s="1"/>
  <c r="L381" i="8"/>
  <c r="M381" i="8" s="1"/>
  <c r="K401" i="8"/>
  <c r="M401" i="8" s="1"/>
  <c r="L170" i="8"/>
  <c r="M170" i="8" s="1"/>
  <c r="L223" i="8"/>
  <c r="M223" i="8" s="1"/>
  <c r="L338" i="8"/>
  <c r="M338" i="8" s="1"/>
  <c r="D173" i="11"/>
  <c r="D22" i="11"/>
  <c r="D60" i="11"/>
  <c r="D78" i="11"/>
  <c r="D96" i="11"/>
  <c r="D118" i="11"/>
  <c r="D144" i="11"/>
  <c r="D260" i="11"/>
  <c r="D272" i="11"/>
  <c r="D286" i="11"/>
  <c r="D296" i="11"/>
  <c r="D301" i="11"/>
  <c r="D326" i="11"/>
  <c r="L336" i="8"/>
  <c r="C336" i="8" s="1"/>
  <c r="D344" i="11"/>
  <c r="D289" i="11"/>
  <c r="D299" i="11"/>
  <c r="L350" i="8"/>
  <c r="M350" i="8" s="1"/>
  <c r="D340" i="11"/>
  <c r="L330" i="8"/>
  <c r="C330" i="8" s="1"/>
  <c r="B354" i="8"/>
  <c r="D82" i="11"/>
  <c r="D404" i="11"/>
  <c r="D31" i="11"/>
  <c r="D152" i="11"/>
  <c r="D180" i="11"/>
  <c r="D239" i="11"/>
  <c r="D338" i="11"/>
  <c r="L117" i="8"/>
  <c r="L149" i="8"/>
  <c r="C149" i="8" s="1"/>
  <c r="L244" i="8"/>
  <c r="M244" i="8" s="1"/>
  <c r="K258" i="8"/>
  <c r="M258" i="8" s="1"/>
  <c r="K263" i="8"/>
  <c r="B263" i="8" s="1"/>
  <c r="K265" i="8"/>
  <c r="M265" i="8" s="1"/>
  <c r="L348" i="8"/>
  <c r="M348" i="8" s="1"/>
  <c r="L403" i="8"/>
  <c r="C403" i="8" s="1"/>
  <c r="D403" i="8" s="1"/>
  <c r="K408" i="8"/>
  <c r="M408" i="8" s="1"/>
  <c r="K410" i="8"/>
  <c r="M410" i="8" s="1"/>
  <c r="D23" i="11"/>
  <c r="D34" i="11"/>
  <c r="D47" i="11"/>
  <c r="D68" i="11"/>
  <c r="D88" i="11"/>
  <c r="D108" i="11"/>
  <c r="D128" i="11"/>
  <c r="D155" i="11"/>
  <c r="D165" i="11"/>
  <c r="D175" i="11"/>
  <c r="D183" i="11"/>
  <c r="D193" i="11"/>
  <c r="D205" i="11"/>
  <c r="D215" i="11"/>
  <c r="D232" i="11"/>
  <c r="D249" i="11"/>
  <c r="D287" i="11"/>
  <c r="D316" i="11"/>
  <c r="D336" i="11"/>
  <c r="D360" i="11"/>
  <c r="L74" i="8"/>
  <c r="M74" i="8" s="1"/>
  <c r="D295" i="11"/>
  <c r="D16" i="11"/>
  <c r="D52" i="11"/>
  <c r="D92" i="11"/>
  <c r="D132" i="11"/>
  <c r="D246" i="11"/>
  <c r="K253" i="8"/>
  <c r="B253" i="8" s="1"/>
  <c r="L99" i="8"/>
  <c r="L200" i="8"/>
  <c r="M200" i="8" s="1"/>
  <c r="L298" i="8"/>
  <c r="M298" i="8" s="1"/>
  <c r="D374" i="11"/>
  <c r="D25" i="11"/>
  <c r="D49" i="11"/>
  <c r="D90" i="11"/>
  <c r="D110" i="11"/>
  <c r="D162" i="11"/>
  <c r="D200" i="11"/>
  <c r="D318" i="11"/>
  <c r="K415" i="8"/>
  <c r="L181" i="8"/>
  <c r="M181" i="8" s="1"/>
  <c r="L352" i="8"/>
  <c r="M352" i="8" s="1"/>
  <c r="K394" i="8"/>
  <c r="B394" i="8" s="1"/>
  <c r="D394" i="8" s="1"/>
  <c r="B27" i="8"/>
  <c r="D45" i="11"/>
  <c r="D67" i="11"/>
  <c r="D86" i="11"/>
  <c r="D106" i="11"/>
  <c r="D126" i="11"/>
  <c r="D218" i="11"/>
  <c r="D303" i="11"/>
  <c r="K312" i="8"/>
  <c r="B312" i="8" s="1"/>
  <c r="D312" i="11"/>
  <c r="L321" i="8"/>
  <c r="M321" i="8" s="1"/>
  <c r="L344" i="8"/>
  <c r="M344" i="8" s="1"/>
  <c r="D334" i="11"/>
  <c r="M387" i="8"/>
  <c r="K270" i="8"/>
  <c r="B270" i="8" s="1"/>
  <c r="D270" i="11"/>
  <c r="K278" i="8"/>
  <c r="M278" i="8" s="1"/>
  <c r="D362" i="11"/>
  <c r="L372" i="8"/>
  <c r="C372" i="8" s="1"/>
  <c r="L95" i="8"/>
  <c r="C95" i="8" s="1"/>
  <c r="D202" i="11"/>
  <c r="C402" i="11"/>
  <c r="L413" i="8" s="1"/>
  <c r="D70" i="11"/>
  <c r="D130" i="11"/>
  <c r="D170" i="11"/>
  <c r="D190" i="11"/>
  <c r="D210" i="11"/>
  <c r="L17" i="8"/>
  <c r="M17" i="8" s="1"/>
  <c r="K38" i="8"/>
  <c r="K8" i="8" s="1"/>
  <c r="L304" i="8"/>
  <c r="L13" i="8"/>
  <c r="M13" i="8" s="1"/>
  <c r="L72" i="8"/>
  <c r="M72" i="8" s="1"/>
  <c r="L80" i="8"/>
  <c r="C80" i="8" s="1"/>
  <c r="L133" i="8"/>
  <c r="C133" i="8" s="1"/>
  <c r="L192" i="8"/>
  <c r="M192" i="8" s="1"/>
  <c r="L415" i="8"/>
  <c r="L25" i="8"/>
  <c r="C25" i="8" s="1"/>
  <c r="L173" i="8"/>
  <c r="C173" i="8" s="1"/>
  <c r="D173" i="8" s="1"/>
  <c r="K273" i="8"/>
  <c r="M273" i="8" s="1"/>
  <c r="K281" i="8"/>
  <c r="B281" i="8" s="1"/>
  <c r="L317" i="8"/>
  <c r="C317" i="8" s="1"/>
  <c r="L334" i="8"/>
  <c r="C334" i="8" s="1"/>
  <c r="D334" i="8" s="1"/>
  <c r="K391" i="8"/>
  <c r="B391" i="8" s="1"/>
  <c r="D391" i="8" s="1"/>
  <c r="D185" i="11"/>
  <c r="D314" i="11"/>
  <c r="D29" i="11"/>
  <c r="D64" i="11"/>
  <c r="D84" i="11"/>
  <c r="D104" i="11"/>
  <c r="D122" i="11"/>
  <c r="D136" i="11"/>
  <c r="D298" i="11"/>
  <c r="D310" i="11"/>
  <c r="D330" i="11"/>
  <c r="D358" i="11"/>
  <c r="L368" i="8"/>
  <c r="M368" i="8" s="1"/>
  <c r="D248" i="11"/>
  <c r="D255" i="11"/>
  <c r="D288" i="11"/>
  <c r="D293" i="11"/>
  <c r="D300" i="11"/>
  <c r="D377" i="11"/>
  <c r="D390" i="11"/>
  <c r="D268" i="11"/>
  <c r="D32" i="11"/>
  <c r="D139" i="11"/>
  <c r="D153" i="11"/>
  <c r="D163" i="11"/>
  <c r="D171" i="11"/>
  <c r="D181" i="11"/>
  <c r="D191" i="11"/>
  <c r="D203" i="11"/>
  <c r="D211" i="11"/>
  <c r="D354" i="11"/>
  <c r="D371" i="11"/>
  <c r="D176" i="11"/>
  <c r="D206" i="11"/>
  <c r="D216" i="11"/>
  <c r="D236" i="11"/>
  <c r="D245" i="11"/>
  <c r="D271" i="11"/>
  <c r="D283" i="11"/>
  <c r="D297" i="11"/>
  <c r="D369" i="11"/>
  <c r="D250" i="11"/>
  <c r="D262" i="11"/>
  <c r="D276" i="11"/>
  <c r="D290" i="11"/>
  <c r="D352" i="11"/>
  <c r="D355" i="11"/>
  <c r="B197" i="8"/>
  <c r="B231" i="8"/>
  <c r="B353" i="8"/>
  <c r="C194" i="8"/>
  <c r="M241" i="8"/>
  <c r="M295" i="8"/>
  <c r="B90" i="8"/>
  <c r="C183" i="8"/>
  <c r="C395" i="8"/>
  <c r="B87" i="8"/>
  <c r="B92" i="8"/>
  <c r="C196" i="8"/>
  <c r="B378" i="8"/>
  <c r="C252" i="8"/>
  <c r="C46" i="8"/>
  <c r="F65" i="7"/>
  <c r="D389" i="10"/>
  <c r="D329" i="10"/>
  <c r="D96" i="10"/>
  <c r="D257" i="10"/>
  <c r="D354" i="10"/>
  <c r="H249" i="8"/>
  <c r="CJ391" i="10"/>
  <c r="I177" i="8"/>
  <c r="I285" i="8"/>
  <c r="D16" i="7"/>
  <c r="D141" i="10"/>
  <c r="D344" i="10"/>
  <c r="D277" i="10"/>
  <c r="I51" i="8"/>
  <c r="I291" i="8"/>
  <c r="J291" i="8" s="1"/>
  <c r="D321" i="10"/>
  <c r="D193" i="10"/>
  <c r="D392" i="10"/>
  <c r="AQ391" i="10"/>
  <c r="AQ397" i="10" s="1"/>
  <c r="D112" i="10"/>
  <c r="D224" i="10"/>
  <c r="I414" i="8"/>
  <c r="D300" i="10"/>
  <c r="D339" i="10"/>
  <c r="I30" i="8"/>
  <c r="I259" i="8"/>
  <c r="I370" i="8"/>
  <c r="C370" i="8" s="1"/>
  <c r="I374" i="8"/>
  <c r="I269" i="8"/>
  <c r="C269" i="8" s="1"/>
  <c r="D52" i="10"/>
  <c r="I56" i="8"/>
  <c r="C56" i="8" s="1"/>
  <c r="H93" i="8"/>
  <c r="B93" i="8" s="1"/>
  <c r="I289" i="8"/>
  <c r="D210" i="10"/>
  <c r="I221" i="8"/>
  <c r="C221" i="8" s="1"/>
  <c r="D17" i="10"/>
  <c r="I16" i="8"/>
  <c r="J16" i="8" s="1"/>
  <c r="I381" i="8"/>
  <c r="D386" i="10"/>
  <c r="I405" i="8"/>
  <c r="J405" i="8" s="1"/>
  <c r="D377" i="10"/>
  <c r="H318" i="8"/>
  <c r="B318" i="8" s="1"/>
  <c r="D393" i="10"/>
  <c r="H415" i="8"/>
  <c r="J415" i="8" s="1"/>
  <c r="I153" i="8"/>
  <c r="D394" i="10"/>
  <c r="H31" i="8"/>
  <c r="B31" i="8" s="1"/>
  <c r="I86" i="8"/>
  <c r="D134" i="10"/>
  <c r="D145" i="10"/>
  <c r="I267" i="8"/>
  <c r="C267" i="8" s="1"/>
  <c r="I373" i="8"/>
  <c r="C373" i="8" s="1"/>
  <c r="CD391" i="10"/>
  <c r="D56" i="10"/>
  <c r="D97" i="10"/>
  <c r="D136" i="10"/>
  <c r="D362" i="10"/>
  <c r="I368" i="8"/>
  <c r="D196" i="10"/>
  <c r="D17" i="7"/>
  <c r="D104" i="10"/>
  <c r="D266" i="10"/>
  <c r="D221" i="10"/>
  <c r="D282" i="10"/>
  <c r="I20" i="8"/>
  <c r="I352" i="8"/>
  <c r="AN391" i="10"/>
  <c r="AN397" i="10" s="1"/>
  <c r="AW391" i="10"/>
  <c r="AW397" i="10" s="1"/>
  <c r="D142" i="10"/>
  <c r="D160" i="10"/>
  <c r="D259" i="10"/>
  <c r="D387" i="10"/>
  <c r="D39" i="10"/>
  <c r="D78" i="10"/>
  <c r="D357" i="10"/>
  <c r="D72" i="10"/>
  <c r="D316" i="10"/>
  <c r="D25" i="10"/>
  <c r="D208" i="10"/>
  <c r="D376" i="10"/>
  <c r="I235" i="8"/>
  <c r="D133" i="10"/>
  <c r="D250" i="10"/>
  <c r="AK391" i="10"/>
  <c r="AK397" i="10" s="1"/>
  <c r="B393" i="8"/>
  <c r="C253" i="8"/>
  <c r="H186" i="8"/>
  <c r="B186" i="8" s="1"/>
  <c r="H38" i="8"/>
  <c r="H261" i="8"/>
  <c r="I332" i="8"/>
  <c r="I59" i="8"/>
  <c r="I67" i="8"/>
  <c r="H201" i="8"/>
  <c r="B201" i="8" s="1"/>
  <c r="I225" i="8"/>
  <c r="I232" i="8"/>
  <c r="C232" i="8" s="1"/>
  <c r="I339" i="8"/>
  <c r="I343" i="8"/>
  <c r="I345" i="8"/>
  <c r="C345" i="8" s="1"/>
  <c r="I363" i="8"/>
  <c r="C363" i="8" s="1"/>
  <c r="D100" i="10"/>
  <c r="D395" i="10"/>
  <c r="D27" i="10"/>
  <c r="D41" i="10"/>
  <c r="D73" i="10"/>
  <c r="D156" i="10"/>
  <c r="I100" i="8"/>
  <c r="C100" i="8" s="1"/>
  <c r="D121" i="10"/>
  <c r="D192" i="10"/>
  <c r="D30" i="10"/>
  <c r="D286" i="10"/>
  <c r="D388" i="10"/>
  <c r="I22" i="8"/>
  <c r="I256" i="8"/>
  <c r="C256" i="8" s="1"/>
  <c r="D55" i="10"/>
  <c r="D179" i="10"/>
  <c r="H204" i="8"/>
  <c r="I224" i="8"/>
  <c r="I229" i="8"/>
  <c r="I340" i="8"/>
  <c r="I348" i="8"/>
  <c r="I360" i="8"/>
  <c r="I364" i="8"/>
  <c r="C364" i="8" s="1"/>
  <c r="I380" i="8"/>
  <c r="H401" i="8"/>
  <c r="H397" i="8" s="1"/>
  <c r="D325" i="10"/>
  <c r="D385" i="10"/>
  <c r="D51" i="10"/>
  <c r="D140" i="10"/>
  <c r="D370" i="10"/>
  <c r="D262" i="10"/>
  <c r="H135" i="8"/>
  <c r="B135" i="8" s="1"/>
  <c r="D167" i="10"/>
  <c r="I416" i="8"/>
  <c r="J416" i="8" s="1"/>
  <c r="I142" i="8"/>
  <c r="I138" i="8" s="1"/>
  <c r="D209" i="10"/>
  <c r="D307" i="10"/>
  <c r="D304" i="10"/>
  <c r="D346" i="10"/>
  <c r="H187" i="8"/>
  <c r="B187" i="8" s="1"/>
  <c r="H317" i="8"/>
  <c r="B317" i="8" s="1"/>
  <c r="D197" i="10"/>
  <c r="I58" i="8"/>
  <c r="I219" i="8"/>
  <c r="I275" i="8"/>
  <c r="I101" i="8"/>
  <c r="H148" i="8"/>
  <c r="B148" i="8" s="1"/>
  <c r="H251" i="8"/>
  <c r="I382" i="8"/>
  <c r="C382" i="8" s="1"/>
  <c r="D155" i="10"/>
  <c r="D237" i="10"/>
  <c r="D117" i="10"/>
  <c r="C378" i="8"/>
  <c r="J367" i="8"/>
  <c r="B20" i="8"/>
  <c r="C96" i="8"/>
  <c r="B127" i="8"/>
  <c r="C131" i="8"/>
  <c r="C137" i="8"/>
  <c r="B169" i="8"/>
  <c r="C171" i="8"/>
  <c r="B68" i="8"/>
  <c r="B78" i="8"/>
  <c r="B89" i="8"/>
  <c r="M137" i="8"/>
  <c r="B167" i="8"/>
  <c r="P228" i="8"/>
  <c r="C154" i="8"/>
  <c r="B191" i="8"/>
  <c r="C243" i="8"/>
  <c r="B86" i="8"/>
  <c r="C88" i="8"/>
  <c r="B177" i="8"/>
  <c r="B198" i="8"/>
  <c r="B220" i="8"/>
  <c r="B233" i="8"/>
  <c r="B238" i="8"/>
  <c r="C258" i="8"/>
  <c r="C325" i="8"/>
  <c r="M31" i="8"/>
  <c r="C33" i="8"/>
  <c r="M146" i="8"/>
  <c r="C226" i="8"/>
  <c r="M262" i="8"/>
  <c r="B101" i="8"/>
  <c r="C105" i="8"/>
  <c r="C160" i="8"/>
  <c r="B246" i="8"/>
  <c r="C309" i="8"/>
  <c r="C328" i="8"/>
  <c r="C31" i="8"/>
  <c r="M221" i="8"/>
  <c r="B229" i="8"/>
  <c r="B237" i="8"/>
  <c r="C239" i="8"/>
  <c r="B96" i="8"/>
  <c r="B114" i="8"/>
  <c r="B121" i="8"/>
  <c r="B147" i="8"/>
  <c r="M171" i="8"/>
  <c r="D43" i="8"/>
  <c r="B84" i="8"/>
  <c r="C111" i="8"/>
  <c r="B128" i="8"/>
  <c r="C347" i="8"/>
  <c r="C255" i="8"/>
  <c r="M275" i="8"/>
  <c r="M43" i="8"/>
  <c r="M45" i="8"/>
  <c r="C215" i="8"/>
  <c r="C217" i="8"/>
  <c r="B255" i="8"/>
  <c r="C295" i="8"/>
  <c r="M347" i="8"/>
  <c r="B65" i="8"/>
  <c r="M119" i="8"/>
  <c r="B131" i="8"/>
  <c r="B200" i="8"/>
  <c r="B210" i="8"/>
  <c r="C212" i="8"/>
  <c r="C362" i="8"/>
  <c r="B105" i="8"/>
  <c r="B333" i="8"/>
  <c r="B35" i="8"/>
  <c r="B106" i="8"/>
  <c r="B223" i="8"/>
  <c r="M287" i="8"/>
  <c r="D357" i="8"/>
  <c r="M362" i="8"/>
  <c r="M371" i="8"/>
  <c r="M44" i="8"/>
  <c r="B77" i="8"/>
  <c r="B88" i="8"/>
  <c r="C91" i="8"/>
  <c r="C97" i="8"/>
  <c r="C114" i="8"/>
  <c r="B178" i="8"/>
  <c r="B309" i="8"/>
  <c r="C337" i="8"/>
  <c r="B372" i="8"/>
  <c r="B149" i="8"/>
  <c r="J156" i="8"/>
  <c r="J76" i="8"/>
  <c r="M249" i="8"/>
  <c r="M296" i="8"/>
  <c r="M329" i="8"/>
  <c r="C70" i="8"/>
  <c r="C78" i="8"/>
  <c r="C185" i="8"/>
  <c r="B230" i="8"/>
  <c r="C238" i="8"/>
  <c r="C240" i="8"/>
  <c r="B296" i="8"/>
  <c r="B298" i="8"/>
  <c r="B381" i="8"/>
  <c r="B382" i="8"/>
  <c r="C392" i="8"/>
  <c r="B17" i="8"/>
  <c r="B19" i="8"/>
  <c r="M78" i="8"/>
  <c r="C85" i="8"/>
  <c r="C110" i="8"/>
  <c r="B158" i="8"/>
  <c r="C161" i="8"/>
  <c r="B165" i="8"/>
  <c r="B217" i="8"/>
  <c r="M226" i="8"/>
  <c r="C230" i="8"/>
  <c r="M238" i="8"/>
  <c r="M242" i="8"/>
  <c r="B321" i="8"/>
  <c r="B325" i="8"/>
  <c r="B379" i="8"/>
  <c r="B402" i="8"/>
  <c r="M65" i="8"/>
  <c r="M332" i="8"/>
  <c r="B36" i="8"/>
  <c r="M121" i="8"/>
  <c r="C242" i="8"/>
  <c r="B272" i="8"/>
  <c r="B284" i="8"/>
  <c r="M325" i="8"/>
  <c r="J15" i="8"/>
  <c r="M76" i="8"/>
  <c r="M21" i="8"/>
  <c r="B25" i="8"/>
  <c r="M131" i="8"/>
  <c r="C278" i="8"/>
  <c r="M346" i="8"/>
  <c r="J353" i="8"/>
  <c r="M393" i="8"/>
  <c r="B33" i="8"/>
  <c r="C60" i="8"/>
  <c r="C84" i="8"/>
  <c r="C123" i="8"/>
  <c r="B213" i="8"/>
  <c r="C216" i="8"/>
  <c r="M239" i="8"/>
  <c r="B267" i="8"/>
  <c r="B279" i="8"/>
  <c r="B347" i="8"/>
  <c r="B386" i="8"/>
  <c r="P11" i="8"/>
  <c r="J323" i="8"/>
  <c r="M388" i="8"/>
  <c r="B30" i="8"/>
  <c r="B40" i="8"/>
  <c r="B348" i="8"/>
  <c r="M283" i="8"/>
  <c r="J356" i="8"/>
  <c r="M398" i="8"/>
  <c r="B16" i="8"/>
  <c r="B209" i="8"/>
  <c r="C213" i="8"/>
  <c r="M299" i="8"/>
  <c r="J54" i="8"/>
  <c r="B112" i="8"/>
  <c r="M148" i="8"/>
  <c r="M185" i="8"/>
  <c r="C195" i="8"/>
  <c r="B302" i="8"/>
  <c r="M328" i="8"/>
  <c r="C323" i="8"/>
  <c r="C237" i="8"/>
  <c r="C312" i="8"/>
  <c r="M88" i="8"/>
  <c r="M187" i="8"/>
  <c r="B205" i="8"/>
  <c r="M213" i="8"/>
  <c r="M229" i="8"/>
  <c r="M302" i="8"/>
  <c r="M337" i="8"/>
  <c r="M228" i="8"/>
  <c r="J376" i="8"/>
  <c r="J407" i="8"/>
  <c r="M20" i="8"/>
  <c r="M22" i="8"/>
  <c r="C26" i="8"/>
  <c r="B41" i="8"/>
  <c r="B97" i="8"/>
  <c r="C121" i="8"/>
  <c r="M128" i="8"/>
  <c r="C197" i="8"/>
  <c r="B242" i="8"/>
  <c r="M246" i="8"/>
  <c r="C270" i="8"/>
  <c r="M345" i="8"/>
  <c r="B212" i="8"/>
  <c r="B28" i="8"/>
  <c r="M29" i="8"/>
  <c r="C172" i="8"/>
  <c r="B174" i="8"/>
  <c r="B264" i="8"/>
  <c r="B327" i="8"/>
  <c r="M56" i="8"/>
  <c r="M96" i="8"/>
  <c r="M182" i="8"/>
  <c r="M284" i="8"/>
  <c r="P275" i="8"/>
  <c r="M356" i="8"/>
  <c r="B110" i="8"/>
  <c r="M130" i="8"/>
  <c r="M267" i="8"/>
  <c r="M326" i="8"/>
  <c r="M389" i="8"/>
  <c r="C402" i="8"/>
  <c r="M416" i="8"/>
  <c r="B70" i="8"/>
  <c r="B74" i="8"/>
  <c r="M195" i="8"/>
  <c r="C201" i="8"/>
  <c r="B211" i="8"/>
  <c r="M376" i="8"/>
  <c r="C28" i="8"/>
  <c r="B32" i="8"/>
  <c r="B44" i="8"/>
  <c r="B56" i="8"/>
  <c r="C69" i="8"/>
  <c r="C79" i="8"/>
  <c r="B91" i="8"/>
  <c r="B94" i="8"/>
  <c r="B113" i="8"/>
  <c r="M129" i="8"/>
  <c r="J140" i="8"/>
  <c r="B182" i="8"/>
  <c r="B196" i="8"/>
  <c r="C198" i="8"/>
  <c r="M215" i="8"/>
  <c r="B224" i="8"/>
  <c r="M233" i="8"/>
  <c r="C245" i="8"/>
  <c r="B262" i="8"/>
  <c r="B299" i="8"/>
  <c r="B308" i="8"/>
  <c r="B340" i="8"/>
  <c r="B363" i="8"/>
  <c r="B387" i="8"/>
  <c r="M390" i="8"/>
  <c r="C399" i="8"/>
  <c r="M82" i="8"/>
  <c r="M19" i="8"/>
  <c r="C54" i="8"/>
  <c r="C109" i="8"/>
  <c r="M127" i="8"/>
  <c r="B140" i="8"/>
  <c r="B146" i="8"/>
  <c r="B185" i="8"/>
  <c r="C193" i="8"/>
  <c r="B195" i="8"/>
  <c r="M198" i="8"/>
  <c r="B216" i="8"/>
  <c r="B239" i="8"/>
  <c r="M252" i="8"/>
  <c r="M297" i="8"/>
  <c r="C299" i="8"/>
  <c r="B310" i="8"/>
  <c r="B324" i="8"/>
  <c r="B328" i="8"/>
  <c r="M380" i="8"/>
  <c r="C387" i="8"/>
  <c r="B389" i="8"/>
  <c r="B395" i="8"/>
  <c r="M201" i="8"/>
  <c r="B85" i="8"/>
  <c r="G367" i="8"/>
  <c r="C27" i="8"/>
  <c r="B29" i="8"/>
  <c r="B289" i="8"/>
  <c r="C302" i="8"/>
  <c r="B338" i="8"/>
  <c r="C410" i="8"/>
  <c r="B53" i="8"/>
  <c r="B11" i="8"/>
  <c r="J24" i="8"/>
  <c r="J304" i="8"/>
  <c r="C356" i="8"/>
  <c r="C19" i="8"/>
  <c r="B21" i="8"/>
  <c r="M30" i="8"/>
  <c r="B47" i="8"/>
  <c r="B64" i="8"/>
  <c r="B69" i="8"/>
  <c r="B73" i="8"/>
  <c r="C140" i="8"/>
  <c r="M161" i="8"/>
  <c r="M174" i="8"/>
  <c r="B190" i="8"/>
  <c r="C241" i="8"/>
  <c r="B256" i="8"/>
  <c r="C273" i="8"/>
  <c r="C284" i="8"/>
  <c r="B307" i="8"/>
  <c r="M327" i="8"/>
  <c r="M339" i="8"/>
  <c r="B362" i="8"/>
  <c r="C214" i="8"/>
  <c r="J248" i="8"/>
  <c r="J77" i="8"/>
  <c r="C265" i="8"/>
  <c r="J11" i="8"/>
  <c r="J25" i="8"/>
  <c r="M97" i="8"/>
  <c r="C371" i="8"/>
  <c r="P398" i="8"/>
  <c r="M89" i="8"/>
  <c r="B109" i="8"/>
  <c r="M134" i="8"/>
  <c r="M193" i="8"/>
  <c r="B193" i="8"/>
  <c r="M196" i="8"/>
  <c r="M165" i="8"/>
  <c r="M26" i="8"/>
  <c r="M47" i="8"/>
  <c r="C47" i="8"/>
  <c r="D305" i="8"/>
  <c r="M357" i="8"/>
  <c r="C38" i="8"/>
  <c r="C407" i="8"/>
  <c r="M11" i="8"/>
  <c r="M385" i="8"/>
  <c r="B45" i="8"/>
  <c r="B55" i="8"/>
  <c r="M60" i="8"/>
  <c r="M62" i="8"/>
  <c r="B95" i="8"/>
  <c r="B111" i="8"/>
  <c r="C208" i="8"/>
  <c r="C281" i="8"/>
  <c r="C308" i="8"/>
  <c r="B329" i="8"/>
  <c r="B339" i="8"/>
  <c r="B388" i="8"/>
  <c r="M409" i="8"/>
  <c r="M186" i="8"/>
  <c r="P207" i="8"/>
  <c r="B142" i="8"/>
  <c r="P24" i="8"/>
  <c r="C45" i="8"/>
  <c r="B241" i="8"/>
  <c r="B335" i="8"/>
  <c r="M207" i="8"/>
  <c r="J314" i="8"/>
  <c r="M323" i="8"/>
  <c r="J385" i="8"/>
  <c r="B13" i="8"/>
  <c r="B18" i="8"/>
  <c r="C21" i="8"/>
  <c r="B26" i="8"/>
  <c r="C29" i="8"/>
  <c r="C34" i="8"/>
  <c r="M39" i="8"/>
  <c r="B62" i="8"/>
  <c r="B67" i="8"/>
  <c r="M68" i="8"/>
  <c r="M79" i="8"/>
  <c r="M85" i="8"/>
  <c r="C89" i="8"/>
  <c r="M105" i="8"/>
  <c r="C107" i="8"/>
  <c r="M110" i="8"/>
  <c r="B118" i="8"/>
  <c r="B130" i="8"/>
  <c r="B208" i="8"/>
  <c r="C210" i="8"/>
  <c r="C276" i="8"/>
  <c r="M279" i="8"/>
  <c r="C300" i="8"/>
  <c r="B326" i="8"/>
  <c r="M351" i="8"/>
  <c r="B368" i="8"/>
  <c r="M374" i="8"/>
  <c r="B390" i="8"/>
  <c r="C393" i="8"/>
  <c r="C401" i="8"/>
  <c r="P283" i="8"/>
  <c r="M12" i="8"/>
  <c r="B22" i="8"/>
  <c r="B39" i="8"/>
  <c r="C44" i="8"/>
  <c r="B61" i="8"/>
  <c r="M93" i="8"/>
  <c r="M114" i="8"/>
  <c r="B122" i="8"/>
  <c r="M212" i="8"/>
  <c r="M216" i="8"/>
  <c r="C220" i="8"/>
  <c r="B244" i="8"/>
  <c r="M379" i="8"/>
  <c r="M395" i="8"/>
  <c r="J412" i="8"/>
  <c r="J398" i="8"/>
  <c r="C65" i="8"/>
  <c r="B66" i="8"/>
  <c r="B72" i="8"/>
  <c r="C90" i="8"/>
  <c r="M91" i="8"/>
  <c r="B107" i="8"/>
  <c r="C122" i="8"/>
  <c r="C126" i="8"/>
  <c r="C128" i="8"/>
  <c r="C130" i="8"/>
  <c r="C148" i="8"/>
  <c r="B159" i="8"/>
  <c r="B171" i="8"/>
  <c r="B199" i="8"/>
  <c r="M209" i="8"/>
  <c r="J220" i="8"/>
  <c r="B225" i="8"/>
  <c r="B297" i="8"/>
  <c r="M305" i="8"/>
  <c r="M310" i="8"/>
  <c r="B344" i="8"/>
  <c r="B346" i="8"/>
  <c r="B351" i="8"/>
  <c r="M363" i="8"/>
  <c r="M382" i="8"/>
  <c r="M402" i="8"/>
  <c r="C411" i="8"/>
  <c r="B283" i="8"/>
  <c r="M235" i="8"/>
  <c r="M342" i="8"/>
  <c r="D63" i="8"/>
  <c r="C66" i="8"/>
  <c r="C119" i="8"/>
  <c r="D134" i="8"/>
  <c r="M154" i="8"/>
  <c r="M157" i="8"/>
  <c r="M197" i="8"/>
  <c r="C204" i="8"/>
  <c r="B215" i="8"/>
  <c r="M237" i="8"/>
  <c r="C262" i="8"/>
  <c r="C296" i="8"/>
  <c r="C297" i="8"/>
  <c r="C327" i="8"/>
  <c r="B374" i="8"/>
  <c r="B380" i="8"/>
  <c r="K52" i="9"/>
  <c r="D10" i="7" s="1"/>
  <c r="D24" i="9"/>
  <c r="L52" i="9"/>
  <c r="E10" i="7" s="1"/>
  <c r="M7" i="9"/>
  <c r="D50" i="9"/>
  <c r="D48" i="9"/>
  <c r="D42" i="9"/>
  <c r="D26" i="9"/>
  <c r="D16" i="9"/>
  <c r="E417" i="8"/>
  <c r="E207" i="8"/>
  <c r="F228" i="8"/>
  <c r="E376" i="8"/>
  <c r="D19" i="9"/>
  <c r="D45" i="9"/>
  <c r="G46" i="9"/>
  <c r="H52" i="9"/>
  <c r="D9" i="7" s="1"/>
  <c r="E314" i="8"/>
  <c r="D33" i="9"/>
  <c r="D11" i="9"/>
  <c r="M46" i="9"/>
  <c r="D20" i="9"/>
  <c r="D35" i="9"/>
  <c r="E8" i="7"/>
  <c r="F99" i="8"/>
  <c r="F98" i="8" s="1"/>
  <c r="E415" i="8"/>
  <c r="J7" i="9"/>
  <c r="N52" i="9"/>
  <c r="D11" i="7" s="1"/>
  <c r="G304" i="8"/>
  <c r="G407" i="8"/>
  <c r="G11" i="8"/>
  <c r="G261" i="8"/>
  <c r="G24" i="8"/>
  <c r="B398" i="8"/>
  <c r="G385" i="8"/>
  <c r="F53" i="8"/>
  <c r="F52" i="8" s="1"/>
  <c r="F283" i="8"/>
  <c r="D10" i="9"/>
  <c r="D23" i="9"/>
  <c r="D32" i="9"/>
  <c r="D49" i="9"/>
  <c r="B24" i="8"/>
  <c r="E235" i="8"/>
  <c r="D14" i="9"/>
  <c r="D22" i="9"/>
  <c r="D34" i="9"/>
  <c r="D43" i="9"/>
  <c r="E413" i="8"/>
  <c r="C261" i="8"/>
  <c r="E275" i="8"/>
  <c r="F58" i="8"/>
  <c r="F57" i="8" s="1"/>
  <c r="D9" i="9"/>
  <c r="D37" i="9"/>
  <c r="D44" i="9"/>
  <c r="B228" i="8"/>
  <c r="E342" i="8"/>
  <c r="E341" i="8" s="1"/>
  <c r="F416" i="8"/>
  <c r="G416" i="8" s="1"/>
  <c r="C376" i="8"/>
  <c r="B133" i="8"/>
  <c r="J147" i="8"/>
  <c r="C287" i="8"/>
  <c r="J228" i="8"/>
  <c r="B123" i="8"/>
  <c r="M123" i="8"/>
  <c r="D270" i="10"/>
  <c r="I283" i="8"/>
  <c r="H337" i="8"/>
  <c r="B337" i="8" s="1"/>
  <c r="J99" i="8"/>
  <c r="C146" i="8"/>
  <c r="M205" i="8"/>
  <c r="C205" i="8"/>
  <c r="M349" i="8"/>
  <c r="C349" i="8"/>
  <c r="D25" i="9"/>
  <c r="D30" i="9"/>
  <c r="D47" i="9"/>
  <c r="B46" i="8"/>
  <c r="I55" i="8"/>
  <c r="J83" i="8"/>
  <c r="B83" i="8"/>
  <c r="D83" i="8" s="1"/>
  <c r="I87" i="8"/>
  <c r="H117" i="8"/>
  <c r="I157" i="8"/>
  <c r="H160" i="8"/>
  <c r="B160" i="8" s="1"/>
  <c r="I209" i="8"/>
  <c r="G332" i="8"/>
  <c r="C106" i="8"/>
  <c r="M106" i="8"/>
  <c r="G414" i="8"/>
  <c r="J164" i="8"/>
  <c r="C164" i="8"/>
  <c r="J40" i="8"/>
  <c r="C40" i="8"/>
  <c r="D27" i="9"/>
  <c r="E219" i="8"/>
  <c r="E218" i="8" s="1"/>
  <c r="G356" i="8"/>
  <c r="C82" i="8"/>
  <c r="B80" i="8"/>
  <c r="B100" i="8"/>
  <c r="M100" i="8"/>
  <c r="J121" i="8"/>
  <c r="M155" i="8"/>
  <c r="C155" i="8"/>
  <c r="M166" i="8"/>
  <c r="C166" i="8"/>
  <c r="M168" i="8"/>
  <c r="C168" i="8"/>
  <c r="B170" i="8"/>
  <c r="C257" i="8"/>
  <c r="C277" i="8"/>
  <c r="G38" i="8"/>
  <c r="G15" i="8"/>
  <c r="M259" i="8"/>
  <c r="B259" i="8"/>
  <c r="J346" i="8"/>
  <c r="C346" i="8"/>
  <c r="I35" i="8"/>
  <c r="C35" i="8" s="1"/>
  <c r="H278" i="8"/>
  <c r="C76" i="8"/>
  <c r="G76" i="8"/>
  <c r="J293" i="8"/>
  <c r="C11" i="8"/>
  <c r="J53" i="8"/>
  <c r="C207" i="8"/>
  <c r="M261" i="8"/>
  <c r="M46" i="8"/>
  <c r="M107" i="8"/>
  <c r="M204" i="8"/>
  <c r="M386" i="8"/>
  <c r="C386" i="8"/>
  <c r="B405" i="8"/>
  <c r="M41" i="8"/>
  <c r="C293" i="8"/>
  <c r="D225" i="10"/>
  <c r="I236" i="8"/>
  <c r="M219" i="8"/>
  <c r="G293" i="8"/>
  <c r="J342" i="8"/>
  <c r="G248" i="8"/>
  <c r="B59" i="8"/>
  <c r="C64" i="8"/>
  <c r="M64" i="8"/>
  <c r="J207" i="8"/>
  <c r="G398" i="8"/>
  <c r="C398" i="8"/>
  <c r="B120" i="8"/>
  <c r="M126" i="8"/>
  <c r="C290" i="8"/>
  <c r="D150" i="11"/>
  <c r="M407" i="8"/>
  <c r="M50" i="8"/>
  <c r="C50" i="8"/>
  <c r="D50" i="8" s="1"/>
  <c r="M111" i="8"/>
  <c r="B137" i="8"/>
  <c r="B157" i="8"/>
  <c r="M179" i="8"/>
  <c r="C179" i="8"/>
  <c r="D179" i="8" s="1"/>
  <c r="M222" i="8"/>
  <c r="C222" i="8"/>
  <c r="M257" i="8"/>
  <c r="B257" i="8"/>
  <c r="B280" i="8"/>
  <c r="C36" i="8"/>
  <c r="B132" i="8"/>
  <c r="C184" i="8"/>
  <c r="D184" i="8" s="1"/>
  <c r="M184" i="8"/>
  <c r="B291" i="8"/>
  <c r="C306" i="8"/>
  <c r="D306" i="8" s="1"/>
  <c r="M306" i="8"/>
  <c r="B320" i="8"/>
  <c r="J320" i="8"/>
  <c r="C369" i="8"/>
  <c r="M369" i="8"/>
  <c r="D13" i="10"/>
  <c r="I41" i="8"/>
  <c r="D243" i="10"/>
  <c r="I254" i="8"/>
  <c r="C68" i="8"/>
  <c r="B102" i="8"/>
  <c r="G82" i="8"/>
  <c r="G323" i="8"/>
  <c r="M63" i="8"/>
  <c r="M84" i="8"/>
  <c r="M109" i="8"/>
  <c r="B119" i="8"/>
  <c r="M122" i="8"/>
  <c r="B168" i="8"/>
  <c r="J168" i="8"/>
  <c r="C359" i="8"/>
  <c r="M364" i="8"/>
  <c r="M391" i="10"/>
  <c r="M397" i="10" s="1"/>
  <c r="B51" i="8"/>
  <c r="B71" i="8"/>
  <c r="C127" i="8"/>
  <c r="B266" i="8"/>
  <c r="D357" i="11"/>
  <c r="L367" i="8"/>
  <c r="D35" i="11"/>
  <c r="L32" i="8"/>
  <c r="M32" i="8" s="1"/>
  <c r="J82" i="8"/>
  <c r="C39" i="8"/>
  <c r="C62" i="8"/>
  <c r="M66" i="8"/>
  <c r="B79" i="8"/>
  <c r="C93" i="8"/>
  <c r="C145" i="8"/>
  <c r="D145" i="8" s="1"/>
  <c r="M145" i="8"/>
  <c r="M160" i="8"/>
  <c r="M180" i="8"/>
  <c r="C180" i="8"/>
  <c r="B194" i="8"/>
  <c r="B221" i="8"/>
  <c r="C231" i="8"/>
  <c r="M291" i="8"/>
  <c r="C385" i="8"/>
  <c r="M28" i="8"/>
  <c r="B34" i="8"/>
  <c r="B60" i="8"/>
  <c r="M90" i="8"/>
  <c r="J108" i="8"/>
  <c r="C129" i="8"/>
  <c r="D129" i="8" s="1"/>
  <c r="C174" i="8"/>
  <c r="C186" i="8"/>
  <c r="M208" i="8"/>
  <c r="B250" i="8"/>
  <c r="C251" i="8"/>
  <c r="J268" i="8"/>
  <c r="C268" i="8"/>
  <c r="M277" i="8"/>
  <c r="B277" i="8"/>
  <c r="B287" i="8"/>
  <c r="B295" i="8"/>
  <c r="M307" i="8"/>
  <c r="C307" i="8"/>
  <c r="C318" i="8"/>
  <c r="M318" i="8"/>
  <c r="C390" i="8"/>
  <c r="M70" i="8"/>
  <c r="M87" i="8"/>
  <c r="M142" i="8"/>
  <c r="B156" i="8"/>
  <c r="C165" i="8"/>
  <c r="B181" i="8"/>
  <c r="C182" i="8"/>
  <c r="B226" i="8"/>
  <c r="C233" i="8"/>
  <c r="M269" i="8"/>
  <c r="B269" i="8"/>
  <c r="C354" i="8"/>
  <c r="M354" i="8"/>
  <c r="J365" i="8"/>
  <c r="J417" i="8"/>
  <c r="M69" i="8"/>
  <c r="C141" i="8"/>
  <c r="M141" i="8"/>
  <c r="B155" i="8"/>
  <c r="B180" i="8"/>
  <c r="B192" i="8"/>
  <c r="B214" i="8"/>
  <c r="B222" i="8"/>
  <c r="M255" i="8"/>
  <c r="M280" i="8"/>
  <c r="C280" i="8"/>
  <c r="D316" i="8"/>
  <c r="B343" i="8"/>
  <c r="B364" i="8"/>
  <c r="B369" i="8"/>
  <c r="D144" i="10"/>
  <c r="B154" i="8"/>
  <c r="B161" i="8"/>
  <c r="M254" i="8"/>
  <c r="B254" i="8"/>
  <c r="C272" i="8"/>
  <c r="M272" i="8"/>
  <c r="I52" i="9"/>
  <c r="J46" i="9"/>
  <c r="H126" i="8"/>
  <c r="I250" i="8"/>
  <c r="C379" i="8"/>
  <c r="D156" i="11"/>
  <c r="L158" i="8"/>
  <c r="D166" i="11"/>
  <c r="L169" i="8"/>
  <c r="M169" i="8" s="1"/>
  <c r="D186" i="11"/>
  <c r="L191" i="8"/>
  <c r="D263" i="10"/>
  <c r="H276" i="8"/>
  <c r="D280" i="10"/>
  <c r="H294" i="8"/>
  <c r="H292" i="8" s="1"/>
  <c r="M217" i="8"/>
  <c r="M232" i="8"/>
  <c r="M243" i="8"/>
  <c r="B252" i="8"/>
  <c r="C286" i="8"/>
  <c r="B319" i="8"/>
  <c r="J338" i="8"/>
  <c r="M340" i="8"/>
  <c r="M365" i="8"/>
  <c r="C389" i="8"/>
  <c r="B7" i="9"/>
  <c r="D290" i="10"/>
  <c r="D364" i="10"/>
  <c r="P391" i="10"/>
  <c r="D252" i="10"/>
  <c r="I263" i="8"/>
  <c r="M400" i="8"/>
  <c r="J409" i="8"/>
  <c r="C409" i="8"/>
  <c r="D41" i="9"/>
  <c r="I404" i="8"/>
  <c r="D14" i="11"/>
  <c r="C190" i="8"/>
  <c r="J190" i="8"/>
  <c r="M211" i="8"/>
  <c r="M214" i="8"/>
  <c r="M225" i="8"/>
  <c r="C249" i="8"/>
  <c r="M256" i="8"/>
  <c r="C266" i="8"/>
  <c r="M266" i="8"/>
  <c r="M309" i="8"/>
  <c r="J311" i="8"/>
  <c r="C319" i="8"/>
  <c r="M319" i="8"/>
  <c r="C388" i="8"/>
  <c r="J408" i="8"/>
  <c r="C7" i="9"/>
  <c r="D18" i="9"/>
  <c r="D178" i="10"/>
  <c r="I303" i="8"/>
  <c r="B166" i="8"/>
  <c r="M183" i="8"/>
  <c r="C187" i="8"/>
  <c r="M210" i="8"/>
  <c r="M224" i="8"/>
  <c r="B232" i="8"/>
  <c r="B243" i="8"/>
  <c r="C246" i="8"/>
  <c r="J270" i="8"/>
  <c r="C271" i="8"/>
  <c r="J279" i="8"/>
  <c r="C279" i="8"/>
  <c r="M308" i="8"/>
  <c r="M316" i="8"/>
  <c r="M360" i="8"/>
  <c r="B370" i="8"/>
  <c r="D8" i="9"/>
  <c r="D16" i="10"/>
  <c r="D308" i="10"/>
  <c r="I324" i="8"/>
  <c r="D310" i="10"/>
  <c r="I326" i="8"/>
  <c r="D349" i="11"/>
  <c r="K359" i="8"/>
  <c r="M359" i="8" s="1"/>
  <c r="D389" i="11"/>
  <c r="K399" i="8"/>
  <c r="D194" i="11"/>
  <c r="L199" i="8"/>
  <c r="M199" i="8" s="1"/>
  <c r="C329" i="8"/>
  <c r="B330" i="8"/>
  <c r="B349" i="8"/>
  <c r="C351" i="8"/>
  <c r="B352" i="8"/>
  <c r="C400" i="8"/>
  <c r="D400" i="8" s="1"/>
  <c r="D31" i="9"/>
  <c r="D12" i="10"/>
  <c r="D95" i="10"/>
  <c r="D279" i="10"/>
  <c r="D26" i="10"/>
  <c r="D336" i="10"/>
  <c r="AK402" i="11"/>
  <c r="D61" i="7"/>
  <c r="M405" i="8"/>
  <c r="D50" i="10"/>
  <c r="CV391" i="10"/>
  <c r="D79" i="10"/>
  <c r="M343" i="8"/>
  <c r="M370" i="8"/>
  <c r="D21" i="9"/>
  <c r="D38" i="9"/>
  <c r="D217" i="10"/>
  <c r="D348" i="10"/>
  <c r="BC391" i="10"/>
  <c r="BC397" i="10" s="1"/>
  <c r="B336" i="8"/>
  <c r="B345" i="8"/>
  <c r="B371" i="8"/>
  <c r="D70" i="7"/>
  <c r="BL402" i="11"/>
  <c r="D58" i="7"/>
  <c r="AB402" i="11"/>
  <c r="AH402" i="11"/>
  <c r="D230" i="11"/>
  <c r="D103" i="11"/>
  <c r="J402" i="11"/>
  <c r="D15" i="7"/>
  <c r="D130" i="10"/>
  <c r="D194" i="10"/>
  <c r="D291" i="10"/>
  <c r="N407" i="8"/>
  <c r="M402" i="11"/>
  <c r="N376" i="8"/>
  <c r="D229" i="11"/>
  <c r="D322" i="11"/>
  <c r="D64" i="7"/>
  <c r="D42" i="11"/>
  <c r="D158" i="11"/>
  <c r="D168" i="11"/>
  <c r="D178" i="11"/>
  <c r="D188" i="11"/>
  <c r="D196" i="11"/>
  <c r="D208" i="11"/>
  <c r="D396" i="11"/>
  <c r="D57" i="7"/>
  <c r="D62" i="7"/>
  <c r="D66" i="7"/>
  <c r="D69" i="7"/>
  <c r="D43" i="11"/>
  <c r="D151" i="11"/>
  <c r="D159" i="11"/>
  <c r="D169" i="11"/>
  <c r="D179" i="11"/>
  <c r="D189" i="11"/>
  <c r="D199" i="11"/>
  <c r="D209" i="11"/>
  <c r="D226" i="11"/>
  <c r="AH177" i="12"/>
  <c r="D138" i="11"/>
  <c r="D387" i="11"/>
  <c r="AN402" i="11"/>
  <c r="D405" i="11"/>
  <c r="D33" i="11"/>
  <c r="D140" i="11"/>
  <c r="D204" i="11"/>
  <c r="D212" i="11"/>
  <c r="D54" i="7"/>
  <c r="AC177" i="12"/>
  <c r="D178" i="12"/>
  <c r="D18" i="12"/>
  <c r="D223" i="11"/>
  <c r="D83" i="12"/>
  <c r="D219" i="11"/>
  <c r="D234" i="11"/>
  <c r="P227" i="8" l="1"/>
  <c r="P397" i="8"/>
  <c r="N175" i="8"/>
  <c r="P175" i="8" s="1"/>
  <c r="B176" i="8"/>
  <c r="D176" i="8" s="1"/>
  <c r="B125" i="8"/>
  <c r="D125" i="8" s="1"/>
  <c r="N124" i="8"/>
  <c r="P124" i="8" s="1"/>
  <c r="N151" i="8"/>
  <c r="P151" i="8" s="1"/>
  <c r="B152" i="8"/>
  <c r="D152" i="8" s="1"/>
  <c r="O8" i="8"/>
  <c r="P10" i="8"/>
  <c r="J397" i="10"/>
  <c r="H274" i="8"/>
  <c r="D397" i="10"/>
  <c r="D418" i="8"/>
  <c r="D7" i="7"/>
  <c r="J406" i="8"/>
  <c r="F8" i="7"/>
  <c r="O9" i="8"/>
  <c r="H8" i="8"/>
  <c r="L9" i="8"/>
  <c r="H9" i="8"/>
  <c r="K9" i="8"/>
  <c r="I9" i="8"/>
  <c r="E8" i="8"/>
  <c r="I8" i="8"/>
  <c r="C12" i="8"/>
  <c r="B12" i="8"/>
  <c r="L8" i="8"/>
  <c r="F8" i="8"/>
  <c r="K406" i="8"/>
  <c r="M406" i="8" s="1"/>
  <c r="O406" i="8"/>
  <c r="B407" i="8"/>
  <c r="D407" i="8" s="1"/>
  <c r="N406" i="8"/>
  <c r="C384" i="8"/>
  <c r="K397" i="8"/>
  <c r="B397" i="8" s="1"/>
  <c r="I375" i="8"/>
  <c r="J375" i="8" s="1"/>
  <c r="L397" i="8"/>
  <c r="I397" i="8"/>
  <c r="K384" i="8"/>
  <c r="M384" i="8" s="1"/>
  <c r="J384" i="8"/>
  <c r="P376" i="8"/>
  <c r="N375" i="8"/>
  <c r="G376" i="8"/>
  <c r="E375" i="8"/>
  <c r="G375" i="8" s="1"/>
  <c r="L375" i="8"/>
  <c r="M375" i="8" s="1"/>
  <c r="L366" i="8"/>
  <c r="M366" i="8" s="1"/>
  <c r="P367" i="8"/>
  <c r="N366" i="8"/>
  <c r="B366" i="8" s="1"/>
  <c r="I366" i="8"/>
  <c r="J366" i="8" s="1"/>
  <c r="B341" i="8"/>
  <c r="I355" i="8"/>
  <c r="C355" i="8" s="1"/>
  <c r="K355" i="8"/>
  <c r="M355" i="8" s="1"/>
  <c r="P274" i="8"/>
  <c r="B356" i="8"/>
  <c r="D356" i="8" s="1"/>
  <c r="N355" i="8"/>
  <c r="P355" i="8" s="1"/>
  <c r="L341" i="8"/>
  <c r="M341" i="8" s="1"/>
  <c r="I341" i="8"/>
  <c r="C342" i="8"/>
  <c r="O341" i="8"/>
  <c r="P341" i="8" s="1"/>
  <c r="I322" i="8"/>
  <c r="J322" i="8" s="1"/>
  <c r="C332" i="8"/>
  <c r="I331" i="8"/>
  <c r="H331" i="8"/>
  <c r="L331" i="8"/>
  <c r="M331" i="8" s="1"/>
  <c r="I206" i="8"/>
  <c r="J206" i="8" s="1"/>
  <c r="L322" i="8"/>
  <c r="M322" i="8" s="1"/>
  <c r="H313" i="8"/>
  <c r="J313" i="8" s="1"/>
  <c r="G314" i="8"/>
  <c r="E313" i="8"/>
  <c r="G313" i="8" s="1"/>
  <c r="C314" i="8"/>
  <c r="L313" i="8"/>
  <c r="J303" i="8"/>
  <c r="M304" i="8"/>
  <c r="L303" i="8"/>
  <c r="C303" i="8" s="1"/>
  <c r="K303" i="8"/>
  <c r="B303" i="8" s="1"/>
  <c r="P303" i="8"/>
  <c r="L292" i="8"/>
  <c r="M293" i="8"/>
  <c r="K292" i="8"/>
  <c r="B292" i="8" s="1"/>
  <c r="I292" i="8"/>
  <c r="K282" i="8"/>
  <c r="B282" i="8" s="1"/>
  <c r="J283" i="8"/>
  <c r="I282" i="8"/>
  <c r="J282" i="8" s="1"/>
  <c r="G283" i="8"/>
  <c r="F282" i="8"/>
  <c r="L282" i="8"/>
  <c r="K274" i="8"/>
  <c r="M274" i="8" s="1"/>
  <c r="I260" i="8"/>
  <c r="B275" i="8"/>
  <c r="E274" i="8"/>
  <c r="J275" i="8"/>
  <c r="I274" i="8"/>
  <c r="M227" i="8"/>
  <c r="L260" i="8"/>
  <c r="J261" i="8"/>
  <c r="H260" i="8"/>
  <c r="P261" i="8"/>
  <c r="N260" i="8"/>
  <c r="P260" i="8" s="1"/>
  <c r="K260" i="8"/>
  <c r="I247" i="8"/>
  <c r="B227" i="8"/>
  <c r="H247" i="8"/>
  <c r="K247" i="8"/>
  <c r="C248" i="8"/>
  <c r="L247" i="8"/>
  <c r="P206" i="8"/>
  <c r="J235" i="8"/>
  <c r="I234" i="8"/>
  <c r="J234" i="8" s="1"/>
  <c r="K234" i="8"/>
  <c r="P234" i="8"/>
  <c r="G235" i="8"/>
  <c r="E234" i="8"/>
  <c r="G234" i="8" s="1"/>
  <c r="L234" i="8"/>
  <c r="B218" i="8"/>
  <c r="C228" i="8"/>
  <c r="D228" i="8" s="1"/>
  <c r="F227" i="8"/>
  <c r="F7" i="8" s="1"/>
  <c r="I227" i="8"/>
  <c r="J227" i="8" s="1"/>
  <c r="M202" i="8"/>
  <c r="G218" i="8"/>
  <c r="P219" i="8"/>
  <c r="O218" i="8"/>
  <c r="P218" i="8" s="1"/>
  <c r="C202" i="8"/>
  <c r="L218" i="8"/>
  <c r="M218" i="8" s="1"/>
  <c r="J219" i="8"/>
  <c r="I218" i="8"/>
  <c r="G207" i="8"/>
  <c r="E206" i="8"/>
  <c r="G206" i="8" s="1"/>
  <c r="M206" i="8"/>
  <c r="B204" i="8"/>
  <c r="D204" i="8" s="1"/>
  <c r="H202" i="8"/>
  <c r="L188" i="8"/>
  <c r="M188" i="8" s="1"/>
  <c r="H188" i="8"/>
  <c r="B188" i="8" s="1"/>
  <c r="J75" i="8"/>
  <c r="J103" i="8"/>
  <c r="J177" i="8"/>
  <c r="I175" i="8"/>
  <c r="H175" i="8"/>
  <c r="M178" i="8"/>
  <c r="L175" i="8"/>
  <c r="M175" i="8" s="1"/>
  <c r="D141" i="8"/>
  <c r="P164" i="8"/>
  <c r="N162" i="8"/>
  <c r="P162" i="8" s="1"/>
  <c r="J162" i="8"/>
  <c r="L162" i="8"/>
  <c r="M162" i="8" s="1"/>
  <c r="C153" i="8"/>
  <c r="D153" i="8" s="1"/>
  <c r="I151" i="8"/>
  <c r="H151" i="8"/>
  <c r="L151" i="8"/>
  <c r="M151" i="8" s="1"/>
  <c r="H138" i="8"/>
  <c r="B138" i="8" s="1"/>
  <c r="L138" i="8"/>
  <c r="M138" i="8" s="1"/>
  <c r="B126" i="8"/>
  <c r="D126" i="8" s="1"/>
  <c r="H124" i="8"/>
  <c r="J124" i="8" s="1"/>
  <c r="L124" i="8"/>
  <c r="B117" i="8"/>
  <c r="H115" i="8"/>
  <c r="B115" i="8" s="1"/>
  <c r="M117" i="8"/>
  <c r="L115" i="8"/>
  <c r="M115" i="8" s="1"/>
  <c r="P115" i="8"/>
  <c r="B103" i="8"/>
  <c r="L103" i="8"/>
  <c r="M103" i="8" s="1"/>
  <c r="I98" i="8"/>
  <c r="J98" i="8" s="1"/>
  <c r="G98" i="8"/>
  <c r="B99" i="8"/>
  <c r="N98" i="8"/>
  <c r="P98" i="8" s="1"/>
  <c r="M99" i="8"/>
  <c r="L98" i="8"/>
  <c r="M98" i="8" s="1"/>
  <c r="I52" i="8"/>
  <c r="J52" i="8" s="1"/>
  <c r="I81" i="8"/>
  <c r="L81" i="8"/>
  <c r="H81" i="8"/>
  <c r="P82" i="8"/>
  <c r="N81" i="8"/>
  <c r="P81" i="8" s="1"/>
  <c r="P76" i="8"/>
  <c r="N75" i="8"/>
  <c r="L75" i="8"/>
  <c r="G57" i="8"/>
  <c r="J58" i="8"/>
  <c r="I57" i="8"/>
  <c r="J57" i="8" s="1"/>
  <c r="M58" i="8"/>
  <c r="L57" i="8"/>
  <c r="M57" i="8" s="1"/>
  <c r="B58" i="8"/>
  <c r="N57" i="8"/>
  <c r="B57" i="8" s="1"/>
  <c r="P53" i="8"/>
  <c r="O52" i="8"/>
  <c r="M53" i="8"/>
  <c r="L52" i="8"/>
  <c r="M52" i="8" s="1"/>
  <c r="I37" i="8"/>
  <c r="M38" i="8"/>
  <c r="K37" i="8"/>
  <c r="P38" i="8"/>
  <c r="N37" i="8"/>
  <c r="P37" i="8" s="1"/>
  <c r="L37" i="8"/>
  <c r="J38" i="8"/>
  <c r="H37" i="8"/>
  <c r="I23" i="8"/>
  <c r="H23" i="8"/>
  <c r="B23" i="8" s="1"/>
  <c r="M24" i="8"/>
  <c r="L23" i="8"/>
  <c r="M23" i="8" s="1"/>
  <c r="P23" i="8"/>
  <c r="C15" i="8"/>
  <c r="L14" i="8"/>
  <c r="B15" i="8"/>
  <c r="N14" i="8"/>
  <c r="P14" i="8" s="1"/>
  <c r="I14" i="8"/>
  <c r="J14" i="8" s="1"/>
  <c r="D365" i="8"/>
  <c r="I10" i="8"/>
  <c r="L10" i="8"/>
  <c r="M73" i="8"/>
  <c r="H10" i="8"/>
  <c r="C108" i="8"/>
  <c r="D108" i="8" s="1"/>
  <c r="C211" i="8"/>
  <c r="D211" i="8" s="1"/>
  <c r="C301" i="8"/>
  <c r="D301" i="8" s="1"/>
  <c r="C285" i="8"/>
  <c r="D285" i="8" s="1"/>
  <c r="B249" i="8"/>
  <c r="D249" i="8" s="1"/>
  <c r="B311" i="8"/>
  <c r="D311" i="8" s="1"/>
  <c r="C291" i="8"/>
  <c r="D291" i="8" s="1"/>
  <c r="B286" i="8"/>
  <c r="D286" i="8" s="1"/>
  <c r="P52" i="9"/>
  <c r="F11" i="7"/>
  <c r="M52" i="9"/>
  <c r="AC8" i="12"/>
  <c r="AC183" i="12" s="1"/>
  <c r="D10" i="12"/>
  <c r="AE9" i="12"/>
  <c r="D9" i="12"/>
  <c r="D138" i="12"/>
  <c r="D70" i="12"/>
  <c r="B164" i="8"/>
  <c r="D164" i="8" s="1"/>
  <c r="D68" i="12"/>
  <c r="D43" i="12"/>
  <c r="B82" i="8"/>
  <c r="D82" i="8" s="1"/>
  <c r="D42" i="12"/>
  <c r="D22" i="12"/>
  <c r="D180" i="12"/>
  <c r="D133" i="12"/>
  <c r="D65" i="12"/>
  <c r="D47" i="12"/>
  <c r="P58" i="8"/>
  <c r="P99" i="8"/>
  <c r="D73" i="12"/>
  <c r="B304" i="8"/>
  <c r="P304" i="8"/>
  <c r="B416" i="8"/>
  <c r="P416" i="8"/>
  <c r="N248" i="8"/>
  <c r="N247" i="8" s="1"/>
  <c r="P247" i="8" s="1"/>
  <c r="C408" i="8"/>
  <c r="P235" i="8"/>
  <c r="D97" i="12"/>
  <c r="D31" i="12"/>
  <c r="C209" i="8"/>
  <c r="D209" i="8" s="1"/>
  <c r="C87" i="8"/>
  <c r="D87" i="8" s="1"/>
  <c r="C224" i="8"/>
  <c r="D224" i="8" s="1"/>
  <c r="C157" i="8"/>
  <c r="D157" i="8" s="1"/>
  <c r="C142" i="8"/>
  <c r="D142" i="8" s="1"/>
  <c r="J142" i="8"/>
  <c r="C22" i="8"/>
  <c r="D22" i="8" s="1"/>
  <c r="C310" i="8"/>
  <c r="D310" i="8" s="1"/>
  <c r="C177" i="8"/>
  <c r="D177" i="8" s="1"/>
  <c r="C374" i="8"/>
  <c r="D374" i="8" s="1"/>
  <c r="J148" i="8"/>
  <c r="C326" i="8"/>
  <c r="D326" i="8" s="1"/>
  <c r="J326" i="8"/>
  <c r="C380" i="8"/>
  <c r="D380" i="8" s="1"/>
  <c r="C20" i="8"/>
  <c r="D20" i="8" s="1"/>
  <c r="C225" i="8"/>
  <c r="D225" i="8" s="1"/>
  <c r="C30" i="8"/>
  <c r="D30" i="8" s="1"/>
  <c r="P412" i="8"/>
  <c r="D145" i="12"/>
  <c r="D77" i="12"/>
  <c r="F10" i="7"/>
  <c r="B342" i="8"/>
  <c r="B417" i="8"/>
  <c r="D417" i="8" s="1"/>
  <c r="P15" i="8"/>
  <c r="P342" i="8"/>
  <c r="D412" i="8"/>
  <c r="B76" i="8"/>
  <c r="D76" i="8" s="1"/>
  <c r="D39" i="12"/>
  <c r="D181" i="12"/>
  <c r="D172" i="12"/>
  <c r="P356" i="8"/>
  <c r="D373" i="8"/>
  <c r="C67" i="8"/>
  <c r="D67" i="8" s="1"/>
  <c r="C18" i="8"/>
  <c r="D18" i="8" s="1"/>
  <c r="M264" i="8"/>
  <c r="M167" i="8"/>
  <c r="M156" i="8"/>
  <c r="M333" i="8"/>
  <c r="C335" i="8"/>
  <c r="D335" i="8" s="1"/>
  <c r="C178" i="8"/>
  <c r="D178" i="8" s="1"/>
  <c r="M248" i="8"/>
  <c r="M94" i="8"/>
  <c r="M112" i="8"/>
  <c r="M118" i="8"/>
  <c r="M353" i="8"/>
  <c r="M288" i="8"/>
  <c r="C51" i="8"/>
  <c r="D51" i="8" s="1"/>
  <c r="C414" i="8"/>
  <c r="M132" i="8"/>
  <c r="M271" i="8"/>
  <c r="C92" i="8"/>
  <c r="D92" i="8" s="1"/>
  <c r="D132" i="8"/>
  <c r="B251" i="8"/>
  <c r="D251" i="8" s="1"/>
  <c r="D402" i="11"/>
  <c r="C102" i="8"/>
  <c r="D102" i="8" s="1"/>
  <c r="M320" i="8"/>
  <c r="B268" i="8"/>
  <c r="D268" i="8" s="1"/>
  <c r="M61" i="8"/>
  <c r="C101" i="8"/>
  <c r="D101" i="8" s="1"/>
  <c r="B293" i="8"/>
  <c r="D293" i="8" s="1"/>
  <c r="C71" i="8"/>
  <c r="D71" i="8" s="1"/>
  <c r="M120" i="8"/>
  <c r="B404" i="8"/>
  <c r="B396" i="8"/>
  <c r="D396" i="8" s="1"/>
  <c r="M301" i="8"/>
  <c r="D409" i="8"/>
  <c r="M245" i="8"/>
  <c r="F69" i="7"/>
  <c r="F58" i="7"/>
  <c r="M413" i="8"/>
  <c r="M144" i="8"/>
  <c r="B300" i="8"/>
  <c r="D300" i="8" s="1"/>
  <c r="M411" i="8"/>
  <c r="M314" i="8"/>
  <c r="M15" i="8"/>
  <c r="M135" i="8"/>
  <c r="M77" i="8"/>
  <c r="C53" i="8"/>
  <c r="D53" i="8" s="1"/>
  <c r="B240" i="8"/>
  <c r="D240" i="8" s="1"/>
  <c r="M417" i="8"/>
  <c r="C86" i="8"/>
  <c r="D86" i="8" s="1"/>
  <c r="B392" i="8"/>
  <c r="D392" i="8" s="1"/>
  <c r="C147" i="8"/>
  <c r="D147" i="8" s="1"/>
  <c r="C24" i="8"/>
  <c r="D24" i="8" s="1"/>
  <c r="M336" i="8"/>
  <c r="M415" i="8"/>
  <c r="C192" i="8"/>
  <c r="D192" i="8" s="1"/>
  <c r="D172" i="8"/>
  <c r="C338" i="8"/>
  <c r="D338" i="8" s="1"/>
  <c r="C117" i="8"/>
  <c r="F63" i="7"/>
  <c r="M285" i="8"/>
  <c r="M270" i="8"/>
  <c r="B258" i="8"/>
  <c r="D258" i="8" s="1"/>
  <c r="C352" i="8"/>
  <c r="D352" i="8" s="1"/>
  <c r="D183" i="8"/>
  <c r="C72" i="8"/>
  <c r="D72" i="8" s="1"/>
  <c r="C381" i="8"/>
  <c r="D381" i="8" s="1"/>
  <c r="M173" i="8"/>
  <c r="M263" i="8"/>
  <c r="C304" i="8"/>
  <c r="C350" i="8"/>
  <c r="D350" i="8" s="1"/>
  <c r="C321" i="8"/>
  <c r="D321" i="8" s="1"/>
  <c r="C113" i="8"/>
  <c r="D113" i="8" s="1"/>
  <c r="M253" i="8"/>
  <c r="M312" i="8"/>
  <c r="M394" i="8"/>
  <c r="C13" i="8"/>
  <c r="D13" i="8" s="1"/>
  <c r="D197" i="8"/>
  <c r="C181" i="8"/>
  <c r="D181" i="8" s="1"/>
  <c r="D297" i="8"/>
  <c r="M95" i="8"/>
  <c r="C200" i="8"/>
  <c r="D200" i="8" s="1"/>
  <c r="C170" i="8"/>
  <c r="D170" i="8" s="1"/>
  <c r="D252" i="8"/>
  <c r="C159" i="8"/>
  <c r="D159" i="8" s="1"/>
  <c r="B410" i="8"/>
  <c r="D410" i="8" s="1"/>
  <c r="M403" i="8"/>
  <c r="D354" i="8"/>
  <c r="M317" i="8"/>
  <c r="B265" i="8"/>
  <c r="D265" i="8" s="1"/>
  <c r="M281" i="8"/>
  <c r="F64" i="7"/>
  <c r="M334" i="8"/>
  <c r="B273" i="8"/>
  <c r="D273" i="8" s="1"/>
  <c r="C74" i="8"/>
  <c r="D74" i="8" s="1"/>
  <c r="M133" i="8"/>
  <c r="C99" i="8"/>
  <c r="M80" i="8"/>
  <c r="D133" i="8"/>
  <c r="D330" i="8"/>
  <c r="M330" i="8"/>
  <c r="B401" i="8"/>
  <c r="D401" i="8" s="1"/>
  <c r="C17" i="8"/>
  <c r="D17" i="8" s="1"/>
  <c r="M372" i="8"/>
  <c r="B408" i="8"/>
  <c r="C344" i="8"/>
  <c r="D344" i="8" s="1"/>
  <c r="C298" i="8"/>
  <c r="D298" i="8" s="1"/>
  <c r="C415" i="8"/>
  <c r="M149" i="8"/>
  <c r="D90" i="8"/>
  <c r="C244" i="8"/>
  <c r="D244" i="8" s="1"/>
  <c r="B290" i="8"/>
  <c r="D290" i="8" s="1"/>
  <c r="D411" i="8"/>
  <c r="C223" i="8"/>
  <c r="D223" i="8" s="1"/>
  <c r="M391" i="8"/>
  <c r="C368" i="8"/>
  <c r="D368" i="8" s="1"/>
  <c r="D353" i="8"/>
  <c r="D196" i="8"/>
  <c r="D46" i="8"/>
  <c r="D194" i="8"/>
  <c r="D395" i="8"/>
  <c r="C289" i="8"/>
  <c r="D289" i="8" s="1"/>
  <c r="C16" i="8"/>
  <c r="D16" i="8" s="1"/>
  <c r="C235" i="8"/>
  <c r="D77" i="8"/>
  <c r="D393" i="8"/>
  <c r="C405" i="8"/>
  <c r="D405" i="8" s="1"/>
  <c r="B415" i="8"/>
  <c r="J373" i="8"/>
  <c r="J221" i="8"/>
  <c r="J414" i="8"/>
  <c r="J56" i="8"/>
  <c r="C259" i="8"/>
  <c r="D259" i="8" s="1"/>
  <c r="J204" i="8"/>
  <c r="C339" i="8"/>
  <c r="D339" i="8" s="1"/>
  <c r="D121" i="8"/>
  <c r="J101" i="8"/>
  <c r="C348" i="8"/>
  <c r="D348" i="8" s="1"/>
  <c r="J382" i="8"/>
  <c r="C340" i="8"/>
  <c r="D340" i="8" s="1"/>
  <c r="C360" i="8"/>
  <c r="D360" i="8" s="1"/>
  <c r="D253" i="8"/>
  <c r="C59" i="8"/>
  <c r="D59" i="8" s="1"/>
  <c r="C229" i="8"/>
  <c r="D229" i="8" s="1"/>
  <c r="C58" i="8"/>
  <c r="J363" i="8"/>
  <c r="J232" i="8"/>
  <c r="D137" i="8"/>
  <c r="D70" i="8"/>
  <c r="J100" i="8"/>
  <c r="J332" i="8"/>
  <c r="C219" i="8"/>
  <c r="C275" i="8"/>
  <c r="D333" i="8"/>
  <c r="C343" i="8"/>
  <c r="D343" i="8" s="1"/>
  <c r="D337" i="8"/>
  <c r="D171" i="8"/>
  <c r="D242" i="8"/>
  <c r="D309" i="8"/>
  <c r="D96" i="8"/>
  <c r="D336" i="8"/>
  <c r="D127" i="8"/>
  <c r="D233" i="8"/>
  <c r="D89" i="8"/>
  <c r="D238" i="8"/>
  <c r="D226" i="8"/>
  <c r="D320" i="8"/>
  <c r="D78" i="8"/>
  <c r="D220" i="8"/>
  <c r="D264" i="8"/>
  <c r="D165" i="8"/>
  <c r="D31" i="8"/>
  <c r="D88" i="8"/>
  <c r="D105" i="8"/>
  <c r="D386" i="8"/>
  <c r="D19" i="8"/>
  <c r="D328" i="8"/>
  <c r="D201" i="8"/>
  <c r="D167" i="8"/>
  <c r="D26" i="8"/>
  <c r="D281" i="8"/>
  <c r="D114" i="8"/>
  <c r="D279" i="8"/>
  <c r="D243" i="8"/>
  <c r="D120" i="8"/>
  <c r="D217" i="8"/>
  <c r="D239" i="8"/>
  <c r="D362" i="8"/>
  <c r="D325" i="8"/>
  <c r="D91" i="8"/>
  <c r="D131" i="8"/>
  <c r="D135" i="8"/>
  <c r="D154" i="8"/>
  <c r="D65" i="8"/>
  <c r="D198" i="8"/>
  <c r="D84" i="8"/>
  <c r="D255" i="8"/>
  <c r="D296" i="8"/>
  <c r="D85" i="8"/>
  <c r="D270" i="8"/>
  <c r="D187" i="8"/>
  <c r="D272" i="8"/>
  <c r="D156" i="8"/>
  <c r="D68" i="8"/>
  <c r="D80" i="8"/>
  <c r="D118" i="8"/>
  <c r="D111" i="8"/>
  <c r="D185" i="8"/>
  <c r="D308" i="8"/>
  <c r="D110" i="8"/>
  <c r="D312" i="8"/>
  <c r="D271" i="8"/>
  <c r="D382" i="8"/>
  <c r="D119" i="8"/>
  <c r="D100" i="8"/>
  <c r="D237" i="8"/>
  <c r="D212" i="8"/>
  <c r="D215" i="8"/>
  <c r="D40" i="8"/>
  <c r="D160" i="8"/>
  <c r="D327" i="8"/>
  <c r="D128" i="8"/>
  <c r="D246" i="8"/>
  <c r="D232" i="8"/>
  <c r="D379" i="8"/>
  <c r="D284" i="8"/>
  <c r="D193" i="8"/>
  <c r="D25" i="8"/>
  <c r="D195" i="8"/>
  <c r="D372" i="8"/>
  <c r="D347" i="8"/>
  <c r="D106" i="8"/>
  <c r="D109" i="8"/>
  <c r="D190" i="8"/>
  <c r="D60" i="8"/>
  <c r="D122" i="8"/>
  <c r="D256" i="8"/>
  <c r="D79" i="8"/>
  <c r="D269" i="8"/>
  <c r="D390" i="8"/>
  <c r="D174" i="8"/>
  <c r="D112" i="8"/>
  <c r="D69" i="8"/>
  <c r="D216" i="8"/>
  <c r="D97" i="8"/>
  <c r="D149" i="8"/>
  <c r="D295" i="8"/>
  <c r="D210" i="8"/>
  <c r="D402" i="8"/>
  <c r="D213" i="8"/>
  <c r="D345" i="8"/>
  <c r="D245" i="8"/>
  <c r="D28" i="8"/>
  <c r="D370" i="8"/>
  <c r="D387" i="8"/>
  <c r="D161" i="8"/>
  <c r="D299" i="8"/>
  <c r="D123" i="8"/>
  <c r="D62" i="8"/>
  <c r="D61" i="8"/>
  <c r="D64" i="8"/>
  <c r="D148" i="8"/>
  <c r="D29" i="8"/>
  <c r="D241" i="8"/>
  <c r="D267" i="8"/>
  <c r="D73" i="8"/>
  <c r="D388" i="8"/>
  <c r="D364" i="8"/>
  <c r="D182" i="8"/>
  <c r="D221" i="8"/>
  <c r="D21" i="8"/>
  <c r="C32" i="8"/>
  <c r="D32" i="8" s="1"/>
  <c r="D66" i="8"/>
  <c r="D214" i="8"/>
  <c r="D146" i="8"/>
  <c r="D389" i="8"/>
  <c r="D186" i="8"/>
  <c r="D94" i="8"/>
  <c r="D205" i="8"/>
  <c r="D44" i="8"/>
  <c r="D45" i="8"/>
  <c r="D302" i="8"/>
  <c r="D56" i="8"/>
  <c r="D257" i="8"/>
  <c r="D371" i="8"/>
  <c r="D266" i="8"/>
  <c r="D363" i="8"/>
  <c r="D262" i="8"/>
  <c r="D130" i="8"/>
  <c r="D140" i="8"/>
  <c r="D307" i="8"/>
  <c r="D346" i="8"/>
  <c r="D155" i="8"/>
  <c r="D208" i="8"/>
  <c r="D317" i="8"/>
  <c r="D11" i="8"/>
  <c r="D95" i="8"/>
  <c r="B359" i="8"/>
  <c r="D359" i="8" s="1"/>
  <c r="D39" i="8"/>
  <c r="D319" i="8"/>
  <c r="D329" i="8"/>
  <c r="C199" i="8"/>
  <c r="D199" i="8" s="1"/>
  <c r="D166" i="8"/>
  <c r="D351" i="8"/>
  <c r="D318" i="8"/>
  <c r="D222" i="8"/>
  <c r="D107" i="8"/>
  <c r="D47" i="8"/>
  <c r="G417" i="8"/>
  <c r="G275" i="8"/>
  <c r="B207" i="8"/>
  <c r="D207" i="8" s="1"/>
  <c r="G99" i="8"/>
  <c r="G415" i="8"/>
  <c r="G228" i="8"/>
  <c r="G58" i="8"/>
  <c r="B235" i="8"/>
  <c r="C416" i="8"/>
  <c r="D398" i="8"/>
  <c r="M367" i="8"/>
  <c r="C367" i="8"/>
  <c r="B367" i="8"/>
  <c r="E54" i="7"/>
  <c r="F54" i="7" s="1"/>
  <c r="E76" i="7"/>
  <c r="E57" i="7"/>
  <c r="F57" i="7" s="1"/>
  <c r="E17" i="7"/>
  <c r="F17" i="7" s="1"/>
  <c r="B219" i="8"/>
  <c r="G219" i="8"/>
  <c r="E70" i="7"/>
  <c r="F70" i="7" s="1"/>
  <c r="E55" i="7"/>
  <c r="F55" i="7" s="1"/>
  <c r="D54" i="12"/>
  <c r="E53" i="7"/>
  <c r="F53" i="7" s="1"/>
  <c r="E61" i="7"/>
  <c r="E60" i="7"/>
  <c r="F60" i="7" s="1"/>
  <c r="D23" i="12"/>
  <c r="C404" i="8"/>
  <c r="C263" i="8"/>
  <c r="D263" i="8" s="1"/>
  <c r="J263" i="8"/>
  <c r="J294" i="8"/>
  <c r="B294" i="8"/>
  <c r="D294" i="8" s="1"/>
  <c r="C158" i="8"/>
  <c r="D158" i="8" s="1"/>
  <c r="M158" i="8"/>
  <c r="J254" i="8"/>
  <c r="C254" i="8"/>
  <c r="D254" i="8" s="1"/>
  <c r="D369" i="8"/>
  <c r="B261" i="8"/>
  <c r="D261" i="8" s="1"/>
  <c r="C236" i="8"/>
  <c r="D236" i="8" s="1"/>
  <c r="J236" i="8"/>
  <c r="C55" i="8"/>
  <c r="D55" i="8" s="1"/>
  <c r="P293" i="8"/>
  <c r="D62" i="12"/>
  <c r="D22" i="7"/>
  <c r="F22" i="7" s="1"/>
  <c r="D107" i="12"/>
  <c r="E66" i="7"/>
  <c r="F66" i="7" s="1"/>
  <c r="D391" i="10"/>
  <c r="I413" i="8"/>
  <c r="J413" i="8" s="1"/>
  <c r="N413" i="8"/>
  <c r="B413" i="8" s="1"/>
  <c r="N414" i="8"/>
  <c r="E62" i="7"/>
  <c r="F62" i="7" s="1"/>
  <c r="E71" i="7"/>
  <c r="F71" i="7" s="1"/>
  <c r="D280" i="8"/>
  <c r="P407" i="8"/>
  <c r="B38" i="8"/>
  <c r="D38" i="8" s="1"/>
  <c r="J12" i="8"/>
  <c r="D168" i="8"/>
  <c r="O413" i="8"/>
  <c r="M399" i="8"/>
  <c r="B399" i="8"/>
  <c r="D399" i="8" s="1"/>
  <c r="D136" i="12"/>
  <c r="N314" i="8"/>
  <c r="N313" i="8" s="1"/>
  <c r="P313" i="8" s="1"/>
  <c r="E16" i="7"/>
  <c r="F16" i="7" s="1"/>
  <c r="D142" i="12"/>
  <c r="N332" i="8"/>
  <c r="N331" i="8" s="1"/>
  <c r="E59" i="7"/>
  <c r="F59" i="7" s="1"/>
  <c r="E56" i="7"/>
  <c r="F56" i="7" s="1"/>
  <c r="D156" i="12"/>
  <c r="E68" i="7"/>
  <c r="F68" i="7" s="1"/>
  <c r="D7" i="9"/>
  <c r="B276" i="8"/>
  <c r="D276" i="8" s="1"/>
  <c r="J276" i="8"/>
  <c r="E14" i="7"/>
  <c r="F14" i="7" s="1"/>
  <c r="C41" i="8"/>
  <c r="D41" i="8" s="1"/>
  <c r="C283" i="8"/>
  <c r="D283" i="8" s="1"/>
  <c r="D349" i="8"/>
  <c r="B376" i="8"/>
  <c r="D376" i="8" s="1"/>
  <c r="D287" i="8"/>
  <c r="D159" i="12"/>
  <c r="D51" i="7"/>
  <c r="J324" i="8"/>
  <c r="C324" i="8"/>
  <c r="D324" i="8" s="1"/>
  <c r="C250" i="8"/>
  <c r="D250" i="8" s="1"/>
  <c r="C169" i="8"/>
  <c r="D169" i="8" s="1"/>
  <c r="B278" i="8"/>
  <c r="D278" i="8" s="1"/>
  <c r="D59" i="12"/>
  <c r="D164" i="12"/>
  <c r="N385" i="8"/>
  <c r="N384" i="8" s="1"/>
  <c r="E15" i="7"/>
  <c r="F15" i="7" s="1"/>
  <c r="E52" i="7"/>
  <c r="D127" i="12"/>
  <c r="D139" i="12"/>
  <c r="N323" i="8"/>
  <c r="N322" i="8" s="1"/>
  <c r="B322" i="8" s="1"/>
  <c r="N54" i="8"/>
  <c r="N9" i="8" s="1"/>
  <c r="M191" i="8"/>
  <c r="C191" i="8"/>
  <c r="D191" i="8" s="1"/>
  <c r="J52" i="9"/>
  <c r="E9" i="7"/>
  <c r="F9" i="7" s="1"/>
  <c r="D180" i="8"/>
  <c r="D93" i="8"/>
  <c r="D277" i="8"/>
  <c r="D46" i="9"/>
  <c r="F413" i="8"/>
  <c r="K7" i="8" l="1"/>
  <c r="B175" i="8"/>
  <c r="B151" i="8"/>
  <c r="F61" i="7"/>
  <c r="M8" i="8"/>
  <c r="F419" i="8"/>
  <c r="O7" i="8"/>
  <c r="O419" i="8" s="1"/>
  <c r="P9" i="8"/>
  <c r="D12" i="8"/>
  <c r="J8" i="8"/>
  <c r="E7" i="7"/>
  <c r="F7" i="7" s="1"/>
  <c r="J9" i="8"/>
  <c r="M9" i="8"/>
  <c r="N52" i="8"/>
  <c r="B52" i="8" s="1"/>
  <c r="C8" i="8"/>
  <c r="G8" i="8"/>
  <c r="C9" i="8"/>
  <c r="B9" i="8"/>
  <c r="E7" i="8"/>
  <c r="E419" i="8" s="1"/>
  <c r="G419" i="8" s="1"/>
  <c r="H7" i="8"/>
  <c r="H419" i="8" s="1"/>
  <c r="M10" i="8"/>
  <c r="L7" i="8"/>
  <c r="I7" i="8"/>
  <c r="N8" i="8"/>
  <c r="C406" i="8"/>
  <c r="P406" i="8"/>
  <c r="M397" i="8"/>
  <c r="B406" i="8"/>
  <c r="J397" i="8"/>
  <c r="C397" i="8"/>
  <c r="D397" i="8" s="1"/>
  <c r="B384" i="8"/>
  <c r="D384" i="8" s="1"/>
  <c r="P384" i="8"/>
  <c r="B375" i="8"/>
  <c r="P375" i="8"/>
  <c r="C375" i="8"/>
  <c r="D342" i="8"/>
  <c r="J355" i="8"/>
  <c r="P366" i="8"/>
  <c r="C366" i="8"/>
  <c r="D366" i="8" s="1"/>
  <c r="B355" i="8"/>
  <c r="D355" i="8" s="1"/>
  <c r="D275" i="8"/>
  <c r="J341" i="8"/>
  <c r="C341" i="8"/>
  <c r="D341" i="8" s="1"/>
  <c r="C206" i="8"/>
  <c r="B331" i="8"/>
  <c r="P331" i="8"/>
  <c r="J331" i="8"/>
  <c r="C331" i="8"/>
  <c r="P322" i="8"/>
  <c r="C322" i="8"/>
  <c r="D322" i="8" s="1"/>
  <c r="B313" i="8"/>
  <c r="M313" i="8"/>
  <c r="C313" i="8"/>
  <c r="M292" i="8"/>
  <c r="M303" i="8"/>
  <c r="D303" i="8"/>
  <c r="M282" i="8"/>
  <c r="J292" i="8"/>
  <c r="C292" i="8"/>
  <c r="D292" i="8" s="1"/>
  <c r="C260" i="8"/>
  <c r="G282" i="8"/>
  <c r="C282" i="8"/>
  <c r="D282" i="8" s="1"/>
  <c r="M260" i="8"/>
  <c r="J274" i="8"/>
  <c r="C274" i="8"/>
  <c r="G274" i="8"/>
  <c r="B274" i="8"/>
  <c r="J247" i="8"/>
  <c r="B260" i="8"/>
  <c r="J260" i="8"/>
  <c r="B247" i="8"/>
  <c r="M247" i="8"/>
  <c r="C247" i="8"/>
  <c r="C234" i="8"/>
  <c r="M234" i="8"/>
  <c r="B234" i="8"/>
  <c r="G227" i="8"/>
  <c r="C227" i="8"/>
  <c r="D227" i="8" s="1"/>
  <c r="J218" i="8"/>
  <c r="C218" i="8"/>
  <c r="D218" i="8" s="1"/>
  <c r="J188" i="8"/>
  <c r="C188" i="8"/>
  <c r="D188" i="8" s="1"/>
  <c r="B206" i="8"/>
  <c r="J202" i="8"/>
  <c r="B202" i="8"/>
  <c r="D202" i="8" s="1"/>
  <c r="C162" i="8"/>
  <c r="J175" i="8"/>
  <c r="C175" i="8"/>
  <c r="D175" i="8" s="1"/>
  <c r="B162" i="8"/>
  <c r="J138" i="8"/>
  <c r="J151" i="8"/>
  <c r="C151" i="8"/>
  <c r="C138" i="8"/>
  <c r="D138" i="8" s="1"/>
  <c r="B124" i="8"/>
  <c r="D117" i="8"/>
  <c r="M124" i="8"/>
  <c r="C124" i="8"/>
  <c r="J115" i="8"/>
  <c r="C115" i="8"/>
  <c r="D115" i="8" s="1"/>
  <c r="C103" i="8"/>
  <c r="D103" i="8" s="1"/>
  <c r="C98" i="8"/>
  <c r="D99" i="8"/>
  <c r="B98" i="8"/>
  <c r="B81" i="8"/>
  <c r="C81" i="8"/>
  <c r="M81" i="8"/>
  <c r="J81" i="8"/>
  <c r="M75" i="8"/>
  <c r="C75" i="8"/>
  <c r="B75" i="8"/>
  <c r="P75" i="8"/>
  <c r="D58" i="8"/>
  <c r="P57" i="8"/>
  <c r="C57" i="8"/>
  <c r="D57" i="8" s="1"/>
  <c r="C52" i="8"/>
  <c r="M37" i="8"/>
  <c r="D15" i="8"/>
  <c r="B37" i="8"/>
  <c r="C37" i="8"/>
  <c r="J37" i="8"/>
  <c r="J23" i="8"/>
  <c r="C23" i="8"/>
  <c r="D23" i="8" s="1"/>
  <c r="C10" i="8"/>
  <c r="J10" i="8"/>
  <c r="B14" i="8"/>
  <c r="C14" i="8"/>
  <c r="M14" i="8"/>
  <c r="B10" i="8"/>
  <c r="D52" i="9"/>
  <c r="D8" i="12"/>
  <c r="AE8" i="12"/>
  <c r="D416" i="8"/>
  <c r="D304" i="8"/>
  <c r="B248" i="8"/>
  <c r="D248" i="8" s="1"/>
  <c r="P248" i="8"/>
  <c r="D408" i="8"/>
  <c r="D404" i="8"/>
  <c r="D415" i="8"/>
  <c r="D235" i="8"/>
  <c r="D219" i="8"/>
  <c r="P413" i="8"/>
  <c r="F52" i="7"/>
  <c r="B54" i="8"/>
  <c r="D54" i="8" s="1"/>
  <c r="D177" i="12"/>
  <c r="D367" i="8"/>
  <c r="P385" i="8"/>
  <c r="B385" i="8"/>
  <c r="D385" i="8" s="1"/>
  <c r="P314" i="8"/>
  <c r="B314" i="8"/>
  <c r="D314" i="8" s="1"/>
  <c r="P414" i="8"/>
  <c r="B414" i="8"/>
  <c r="D414" i="8" s="1"/>
  <c r="P323" i="8"/>
  <c r="B323" i="8"/>
  <c r="D323" i="8" s="1"/>
  <c r="C413" i="8"/>
  <c r="D413" i="8" s="1"/>
  <c r="G413" i="8"/>
  <c r="F51" i="7"/>
  <c r="B332" i="8"/>
  <c r="D332" i="8" s="1"/>
  <c r="P332" i="8"/>
  <c r="B7" i="8" l="1"/>
  <c r="K419" i="8"/>
  <c r="D151" i="8"/>
  <c r="G7" i="8"/>
  <c r="P52" i="8"/>
  <c r="M7" i="8"/>
  <c r="L419" i="8"/>
  <c r="J7" i="8"/>
  <c r="I419" i="8"/>
  <c r="D52" i="8"/>
  <c r="C7" i="8"/>
  <c r="B8" i="8"/>
  <c r="D8" i="8" s="1"/>
  <c r="P8" i="8"/>
  <c r="N7" i="8"/>
  <c r="D9" i="8"/>
  <c r="D375" i="8"/>
  <c r="D406" i="8"/>
  <c r="D331" i="8"/>
  <c r="D206" i="8"/>
  <c r="D260" i="8"/>
  <c r="D313" i="8"/>
  <c r="D247" i="8"/>
  <c r="D274" i="8"/>
  <c r="D234" i="8"/>
  <c r="D162" i="8"/>
  <c r="D124" i="8"/>
  <c r="D81" i="8"/>
  <c r="D98" i="8"/>
  <c r="D75" i="8"/>
  <c r="D37" i="8"/>
  <c r="D10" i="8"/>
  <c r="D14" i="8"/>
  <c r="E92" i="7"/>
  <c r="D87" i="7"/>
  <c r="D78" i="7"/>
  <c r="D79" i="7"/>
  <c r="D82" i="7"/>
  <c r="E80" i="7"/>
  <c r="E93" i="7"/>
  <c r="D92" i="7"/>
  <c r="M183" i="12"/>
  <c r="D95" i="7"/>
  <c r="E90" i="7"/>
  <c r="D75" i="7"/>
  <c r="D89" i="7"/>
  <c r="E78" i="7"/>
  <c r="E74" i="7"/>
  <c r="D88" i="7"/>
  <c r="E87" i="7"/>
  <c r="E84" i="7"/>
  <c r="D84" i="7"/>
  <c r="E95" i="7"/>
  <c r="E86" i="7"/>
  <c r="D81" i="7"/>
  <c r="D94" i="7"/>
  <c r="D83" i="7"/>
  <c r="E83" i="7"/>
  <c r="E75" i="7"/>
  <c r="D77" i="7"/>
  <c r="E94" i="7"/>
  <c r="M419" i="8" l="1"/>
  <c r="F92" i="7"/>
  <c r="P7" i="8"/>
  <c r="N419" i="8"/>
  <c r="B419" i="8" s="1"/>
  <c r="D7" i="8"/>
  <c r="AZ183" i="12"/>
  <c r="AE183" i="12"/>
  <c r="F75" i="7"/>
  <c r="Y183" i="12"/>
  <c r="AW183" i="12"/>
  <c r="AB183" i="12"/>
  <c r="AT183" i="12"/>
  <c r="E81" i="7"/>
  <c r="F81" i="7" s="1"/>
  <c r="BL183" i="12"/>
  <c r="BC183" i="12"/>
  <c r="E89" i="7"/>
  <c r="F89" i="7" s="1"/>
  <c r="F83" i="7"/>
  <c r="F94" i="7"/>
  <c r="D183" i="12"/>
  <c r="BO183" i="12"/>
  <c r="V183" i="12"/>
  <c r="D74" i="7"/>
  <c r="E88" i="7"/>
  <c r="F88" i="7" s="1"/>
  <c r="D80" i="7"/>
  <c r="F80" i="7" s="1"/>
  <c r="D76" i="7"/>
  <c r="F76" i="7" s="1"/>
  <c r="AH183" i="12"/>
  <c r="AQ183" i="12"/>
  <c r="D93" i="7"/>
  <c r="F93" i="7" s="1"/>
  <c r="F87" i="7"/>
  <c r="D90" i="7"/>
  <c r="F90" i="7" s="1"/>
  <c r="S183" i="12"/>
  <c r="P183" i="12"/>
  <c r="F78" i="7"/>
  <c r="F84" i="7"/>
  <c r="D86" i="7"/>
  <c r="F86" i="7" s="1"/>
  <c r="E82" i="7"/>
  <c r="F82" i="7" s="1"/>
  <c r="E79" i="7"/>
  <c r="F79" i="7" s="1"/>
  <c r="J183" i="12"/>
  <c r="E77" i="7"/>
  <c r="F77" i="7" s="1"/>
  <c r="D73" i="7" l="1"/>
  <c r="E73" i="7"/>
  <c r="P419" i="8"/>
  <c r="F74" i="7"/>
  <c r="D24" i="7"/>
  <c r="D30" i="7"/>
  <c r="D28" i="7"/>
  <c r="D20" i="7"/>
  <c r="D40" i="7"/>
  <c r="E44" i="7"/>
  <c r="E29" i="7"/>
  <c r="D43" i="7"/>
  <c r="E36" i="7"/>
  <c r="D35" i="7"/>
  <c r="D45" i="7"/>
  <c r="E34" i="7"/>
  <c r="E27" i="7"/>
  <c r="E28" i="7"/>
  <c r="E37" i="7"/>
  <c r="E30" i="7"/>
  <c r="E42" i="7"/>
  <c r="D42" i="7"/>
  <c r="D29" i="7"/>
  <c r="E19" i="7"/>
  <c r="D37" i="7"/>
  <c r="D26" i="7"/>
  <c r="E31" i="7"/>
  <c r="D34" i="7"/>
  <c r="D38" i="7"/>
  <c r="D31" i="7"/>
  <c r="D21" i="7"/>
  <c r="E40" i="7"/>
  <c r="D27" i="7"/>
  <c r="D39" i="7"/>
  <c r="E25" i="7"/>
  <c r="E21" i="7"/>
  <c r="D19" i="7"/>
  <c r="D33" i="7"/>
  <c r="E33" i="7"/>
  <c r="E32" i="7"/>
  <c r="D44" i="7"/>
  <c r="D25" i="7"/>
  <c r="D41" i="7"/>
  <c r="D18" i="7"/>
  <c r="E26" i="7"/>
  <c r="D23" i="7"/>
  <c r="F73" i="7" l="1"/>
  <c r="F40" i="7"/>
  <c r="F28" i="7"/>
  <c r="E20" i="7"/>
  <c r="F20" i="7" s="1"/>
  <c r="F44" i="7"/>
  <c r="F19" i="7"/>
  <c r="D36" i="7"/>
  <c r="F36" i="7" s="1"/>
  <c r="E24" i="7"/>
  <c r="F24" i="7" s="1"/>
  <c r="F42" i="7"/>
  <c r="F33" i="7"/>
  <c r="F26" i="7"/>
  <c r="E43" i="7"/>
  <c r="F43" i="7" s="1"/>
  <c r="F29" i="7"/>
  <c r="F25" i="7"/>
  <c r="E35" i="7"/>
  <c r="F35" i="7" s="1"/>
  <c r="F30" i="7"/>
  <c r="F27" i="7"/>
  <c r="F21" i="7"/>
  <c r="F31" i="7"/>
  <c r="F34" i="7"/>
  <c r="F37" i="7"/>
  <c r="D32" i="7"/>
  <c r="F32" i="7" s="1"/>
  <c r="E38" i="7"/>
  <c r="F38" i="7" s="1"/>
  <c r="E45" i="7"/>
  <c r="F45" i="7" s="1"/>
  <c r="E23" i="7"/>
  <c r="E18" i="7"/>
  <c r="E41" i="7"/>
  <c r="F41" i="7" s="1"/>
  <c r="E39" i="7"/>
  <c r="F39" i="7" s="1"/>
  <c r="D13" i="7" l="1"/>
  <c r="F23" i="7"/>
  <c r="E13" i="7"/>
  <c r="F18" i="7"/>
  <c r="C419" i="8"/>
  <c r="D419" i="8" s="1"/>
  <c r="F13" i="7" l="1"/>
  <c r="J419" i="8"/>
  <c r="D67" i="7"/>
  <c r="D96" i="7" l="1"/>
  <c r="D408" i="11"/>
  <c r="E67" i="7"/>
  <c r="F67" i="7" l="1"/>
  <c r="F50" i="7" l="1"/>
  <c r="E96" i="7"/>
  <c r="F96" i="7" s="1"/>
</calcChain>
</file>

<file path=xl/sharedStrings.xml><?xml version="1.0" encoding="utf-8"?>
<sst xmlns="http://schemas.openxmlformats.org/spreadsheetml/2006/main" count="2144" uniqueCount="852">
  <si>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</si>
  <si>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</si>
  <si>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</si>
  <si>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</si>
  <si>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</si>
  <si>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</si>
  <si>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</si>
  <si>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</si>
  <si>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</si>
  <si>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</si>
  <si>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</si>
  <si>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1.4.</t>
  </si>
  <si>
    <t>000 1401 6640170200 511</t>
  </si>
  <si>
    <t>1.5.</t>
  </si>
  <si>
    <t>2.</t>
  </si>
  <si>
    <t>Субсидии - всего</t>
  </si>
  <si>
    <t>2.1.</t>
  </si>
  <si>
    <t>2.2.</t>
  </si>
  <si>
    <t>2.3.</t>
  </si>
  <si>
    <t xml:space="preserve">000 0702 5A2E250970 521 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</si>
  <si>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</si>
  <si>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</si>
  <si>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</si>
  <si>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</si>
  <si>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</si>
  <si>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</si>
  <si>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</si>
  <si>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</si>
  <si>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</si>
  <si>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</si>
  <si>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</si>
  <si>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</si>
  <si>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</si>
  <si>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</si>
  <si>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</si>
  <si>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</si>
  <si>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</si>
  <si>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</si>
  <si>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</si>
  <si>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</si>
  <si>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</si>
  <si>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</si>
  <si>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</si>
  <si>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2.25.</t>
  </si>
  <si>
    <t>2.26.</t>
  </si>
  <si>
    <t>2.27.</t>
  </si>
  <si>
    <t>2.28.</t>
  </si>
  <si>
    <t>2.29.</t>
  </si>
  <si>
    <t>2.30.</t>
  </si>
  <si>
    <t>2.31.</t>
  </si>
  <si>
    <t>2.32.</t>
  </si>
  <si>
    <t>2.33.</t>
  </si>
  <si>
    <t>2.34.</t>
  </si>
  <si>
    <t>2.35.</t>
  </si>
  <si>
    <t>2.36.</t>
  </si>
  <si>
    <t>000 0702 5A2E1U1130 521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</si>
  <si>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</si>
  <si>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</si>
  <si>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</si>
  <si>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</si>
  <si>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</si>
  <si>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</si>
  <si>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</si>
  <si>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</si>
  <si>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</si>
  <si>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</si>
  <si>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</si>
  <si>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</si>
  <si>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</si>
  <si>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</si>
  <si>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</si>
  <si>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</si>
  <si>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</si>
  <si>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</si>
  <si>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</si>
  <si>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</si>
  <si>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</si>
  <si>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</si>
  <si>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</si>
  <si>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</si>
  <si>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</si>
  <si>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</si>
  <si>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</si>
  <si>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</si>
  <si>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</si>
  <si>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</si>
  <si>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</si>
  <si>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</si>
  <si>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000 0401 9610076300 530</t>
  </si>
  <si>
    <t>3.18.</t>
  </si>
  <si>
    <t>3.19.</t>
  </si>
  <si>
    <t>3.20.</t>
  </si>
  <si>
    <t>4.</t>
  </si>
  <si>
    <t>Иные межбюджетные трансферты</t>
  </si>
  <si>
    <t>4.1.</t>
  </si>
  <si>
    <t>000 0409 5Ж2R153930 540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</si>
  <si>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</si>
  <si>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</si>
  <si>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</si>
  <si>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</si>
  <si>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</si>
  <si>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</si>
  <si>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</si>
  <si>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</si>
  <si>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</si>
  <si>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</si>
  <si>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</si>
  <si>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</si>
  <si>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</si>
  <si>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</si>
  <si>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</si>
  <si>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</si>
  <si>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Муниципальные районы области: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</si>
  <si>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</si>
  <si>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</si>
  <si>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</si>
  <si>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</si>
  <si>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</si>
  <si>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</si>
  <si>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</si>
  <si>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</si>
  <si>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</si>
  <si>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</si>
  <si>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</si>
  <si>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</si>
  <si>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</si>
  <si>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</si>
  <si>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</si>
  <si>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</si>
  <si>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</si>
  <si>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</si>
  <si>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</si>
  <si>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</si>
  <si>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</si>
  <si>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</si>
  <si>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</si>
  <si>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</si>
  <si>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</si>
  <si>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</si>
  <si>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</si>
  <si>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</si>
  <si>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</si>
  <si>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</si>
  <si>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</si>
  <si>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</si>
  <si>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</si>
  <si>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</si>
  <si>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</si>
  <si>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</si>
  <si>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</si>
  <si>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</si>
  <si>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</si>
  <si>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</si>
  <si>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</si>
  <si>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</si>
  <si>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</si>
  <si>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</si>
  <si>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</si>
  <si>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</si>
  <si>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</si>
  <si>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</si>
  <si>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на поддержку мер по обеспечению сбалансированности бюджетов</t>
  </si>
  <si>
    <t>Продолжение таблицы</t>
  </si>
  <si>
    <t>Субсидии, всего</t>
  </si>
  <si>
    <t>в том числе</t>
  </si>
  <si>
    <t>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</si>
  <si>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</si>
  <si>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</si>
  <si>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</si>
  <si>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Субвенции, всего</t>
  </si>
  <si>
    <t xml:space="preserve">Иные межбюджетные трансферты, всего
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</si>
  <si>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</si>
  <si>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</si>
  <si>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</si>
  <si>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</si>
  <si>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</si>
  <si>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>000 0501 5EAF367483 523</t>
  </si>
  <si>
    <t>000 0602 5E8G650130 522</t>
  </si>
  <si>
    <t xml:space="preserve">утвержденные бюджетные назначения*  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</si>
  <si>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</si>
  <si>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</si>
  <si>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</si>
  <si>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</si>
  <si>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</si>
  <si>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</si>
  <si>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</si>
  <si>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000 0801 55206R4660 521</t>
  </si>
  <si>
    <t>000 0701 5A1P252320 523</t>
  </si>
  <si>
    <t>000 0702 5A2E155200 523</t>
  </si>
  <si>
    <t>000 0702 5A2E151690 521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</si>
  <si>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</si>
  <si>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</si>
  <si>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>000 0801 55AA155197 523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</si>
  <si>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
</t>
  </si>
  <si>
    <t>000 0503 66105R2990 521</t>
  </si>
  <si>
    <t>000 0502 70301R5765 522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</si>
  <si>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</si>
  <si>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</si>
  <si>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</si>
  <si>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</si>
  <si>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0702 5A8E452100 521</t>
  </si>
  <si>
    <t>000 0113 6640572100 523</t>
  </si>
  <si>
    <t>бюджетам муниципальных районов и городских округов области на модернизацию (капитальный ремонт, реконструкция) муниципальных детских школ искусств по видам искусств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</si>
  <si>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</si>
  <si>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</si>
  <si>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</si>
  <si>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</si>
  <si>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</si>
  <si>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</si>
  <si>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</si>
  <si>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
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</si>
  <si>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</si>
  <si>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</si>
  <si>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</si>
  <si>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</si>
  <si>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</si>
  <si>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</si>
  <si>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</si>
  <si>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</si>
  <si>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</si>
  <si>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</si>
  <si>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</si>
  <si>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</si>
  <si>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Дотация на поддержку мер по обеспечению сбалансированности бюджетов</t>
  </si>
  <si>
    <t>Субсидия бюджетам муниципальных районов области на благоустройство зданий
муниципальных общеобразовательных организаций в целях соблюдения требований к воздушно-тепловому режиму, водоснабжению и канализации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</si>
  <si>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</si>
  <si>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</si>
  <si>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</si>
  <si>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</si>
  <si>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</si>
  <si>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</si>
  <si>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</si>
  <si>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</si>
  <si>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</si>
  <si>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</si>
  <si>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</si>
  <si>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000 0106 6640177150  530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</si>
  <si>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</si>
  <si>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</si>
  <si>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</si>
  <si>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</si>
  <si>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</si>
  <si>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</si>
  <si>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</si>
  <si>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</si>
  <si>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Субвенция  бюджетам поселений и городских округов области 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</si>
  <si>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бюджетам поселений и городских округов области 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</si>
  <si>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000 0801 55AA354530 540</t>
  </si>
  <si>
    <t>Иные межбюджетные трансферты 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</si>
  <si>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</si>
  <si>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 за счет средств областного дорожного фонда</t>
  </si>
  <si>
    <t>4.6.</t>
  </si>
  <si>
    <t>4.7.</t>
  </si>
  <si>
    <t>утвержденные бюджетные назначения</t>
  </si>
  <si>
    <t>Субсидия бюджетам муниципальных районов и городских округов области на модернизацию (капитальный ремонт, реконструкция) муниципальных детских школ искусств по видам искусств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</si>
  <si>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</si>
  <si>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</si>
  <si>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 бюджетам муниципальных районов области на создание в общеобразователь-ных организациях, расположенных в сельской местности и малых городах, условий для занятий физической культурой и спортом</t>
  </si>
  <si>
    <t>бюджетам муниципальных районов области на создание в общеобразователь-ных организациях, расположенных в сельской местности и малых городах, условий для занятий физической культурой и спортом</t>
  </si>
  <si>
    <t>Субсидия бюджетам муниципальных районов области на обеспечение функционирования центров цифрового образования детей «IT-куб»</t>
  </si>
  <si>
    <t>бюджетам муниципальных районов области на обеспечение функционирования центров цифрового образования детей «IT-куб»</t>
  </si>
  <si>
    <t>000 0703 5A8E4U1240 521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</si>
  <si>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</si>
  <si>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</si>
  <si>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</si>
  <si>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</si>
  <si>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</si>
  <si>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</si>
  <si>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</si>
  <si>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</si>
  <si>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</si>
  <si>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</si>
  <si>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</si>
  <si>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</si>
  <si>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000 0503 692F254240 540</t>
  </si>
  <si>
    <t>4.11.</t>
  </si>
  <si>
    <t>4.12.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</si>
  <si>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</si>
  <si>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</si>
  <si>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000 1204 6651778600 540</t>
  </si>
  <si>
    <t xml:space="preserve">утвержденные бюджетные назначения 4*   </t>
  </si>
  <si>
    <t>4.13.</t>
  </si>
  <si>
    <t>4.14.</t>
  </si>
  <si>
    <t>3.21.</t>
  </si>
  <si>
    <t>Субсидия бюджетам поселений области на реализацию мероприятий по сокращению доли загрязненных сточных вод</t>
  </si>
  <si>
    <t>бюджетам поселений области на реализацию мероприятий по сокращению доли загрязненных сточных вод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</si>
  <si>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</si>
  <si>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Фонда содействия реформированию жилищно-коммунального хозяйства)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</si>
  <si>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Фонда содействия реформированию жилищно-коммунального хозяйства)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</si>
  <si>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</si>
  <si>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000 0501 5EAF367484 523</t>
  </si>
  <si>
    <t>4.15.</t>
  </si>
  <si>
    <t>4.16.</t>
  </si>
  <si>
    <t>4.17.</t>
  </si>
  <si>
    <t>4.18.</t>
  </si>
  <si>
    <t>4.19.</t>
  </si>
  <si>
    <t>4.20.</t>
  </si>
  <si>
    <t>4.21.</t>
  </si>
  <si>
    <t>4.22.</t>
  </si>
  <si>
    <t>Иные межбюджетные трансферты бюджетам городских округов области на обеспечение
бесперебойного функционирования городского наземного электрического транспорта</t>
  </si>
  <si>
    <t>бюджетам городских округов области на обеспечение бесперебойного функционирования городского наземного электрического транспорта</t>
  </si>
  <si>
    <t>000 0408 5Ж11178910 540</t>
  </si>
  <si>
    <t>бюджетам муниципальных районов области на благоустройство зданий муниципальных общеобразовательных организаций в целях соблюдения требований к воздушно-тепловому режиму, водоснабжению и канализации</t>
  </si>
  <si>
    <t>Иные межбюджетные трансферты бюджетам муниципальных районов области
на создание условий для ведения здорового образа жизни</t>
  </si>
  <si>
    <t>000 0503 6920478150 540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</si>
  <si>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</si>
  <si>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</si>
  <si>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бюджетам муниципальных районов, городских округов и поселений области за счет средств, выделяемых из резервного фонда Правительства Саратовской области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</si>
  <si>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</si>
  <si>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</si>
  <si>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</si>
  <si>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</si>
  <si>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</si>
  <si>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</si>
  <si>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</si>
  <si>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</si>
  <si>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</si>
  <si>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</si>
  <si>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</si>
  <si>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</si>
  <si>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</si>
  <si>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</si>
  <si>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</si>
  <si>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</si>
  <si>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</si>
  <si>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</si>
  <si>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</si>
  <si>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</si>
  <si>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</si>
  <si>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</si>
  <si>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</si>
  <si>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</si>
  <si>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</si>
  <si>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</si>
  <si>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</si>
  <si>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</si>
  <si>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</si>
  <si>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</si>
  <si>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</si>
  <si>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</si>
  <si>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</si>
  <si>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</si>
  <si>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</si>
  <si>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</si>
  <si>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</si>
  <si>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</si>
  <si>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</si>
  <si>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</si>
  <si>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</si>
  <si>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</si>
  <si>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</si>
  <si>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</si>
  <si>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</si>
  <si>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</si>
  <si>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</si>
  <si>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</si>
  <si>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</si>
  <si>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</si>
  <si>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</si>
  <si>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</si>
  <si>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</si>
  <si>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</si>
  <si>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</si>
  <si>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</si>
  <si>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</si>
  <si>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</si>
  <si>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</si>
  <si>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</si>
  <si>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</si>
  <si>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</si>
  <si>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</si>
  <si>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</si>
  <si>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</si>
  <si>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</si>
  <si>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</si>
  <si>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</si>
  <si>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</si>
  <si>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</si>
  <si>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</si>
  <si>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</si>
  <si>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</si>
  <si>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</si>
  <si>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</si>
  <si>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</si>
  <si>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</si>
  <si>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</si>
  <si>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</si>
  <si>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</si>
  <si>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</si>
  <si>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</si>
  <si>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Саратовский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</si>
  <si>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</si>
  <si>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</si>
  <si>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</si>
  <si>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</si>
  <si>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</si>
  <si>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</si>
  <si>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</si>
  <si>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</si>
  <si>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</si>
  <si>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</si>
  <si>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</si>
  <si>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</si>
  <si>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</si>
  <si>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</si>
  <si>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</si>
  <si>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</si>
  <si>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</si>
  <si>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</si>
  <si>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</si>
  <si>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</si>
  <si>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</si>
  <si>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</si>
  <si>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</si>
  <si>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</si>
  <si>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</si>
  <si>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</si>
  <si>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</si>
  <si>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</si>
  <si>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</si>
  <si>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</si>
  <si>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</si>
  <si>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</si>
  <si>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</si>
  <si>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</si>
  <si>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</si>
  <si>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</si>
  <si>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</si>
  <si>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</si>
  <si>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</si>
  <si>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</si>
  <si>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</si>
  <si>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</si>
  <si>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</si>
  <si>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</si>
  <si>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</si>
  <si>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</si>
  <si>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</si>
  <si>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</si>
  <si>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</si>
  <si>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</si>
  <si>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</si>
  <si>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</si>
  <si>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</si>
  <si>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</si>
  <si>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</si>
  <si>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</si>
  <si>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</si>
  <si>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</si>
  <si>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</si>
  <si>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</si>
  <si>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</si>
  <si>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</si>
  <si>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</si>
  <si>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</si>
  <si>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</si>
  <si>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</si>
  <si>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</si>
  <si>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</si>
  <si>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Расковское МО</t>
  </si>
  <si>
    <t>Рыбушанское МО</t>
  </si>
  <si>
    <t>Усть-Курдюмское МО</t>
  </si>
  <si>
    <t>Саратовский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</si>
  <si>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</si>
  <si>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</si>
  <si>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</si>
  <si>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</si>
  <si>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</si>
  <si>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</si>
  <si>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</si>
  <si>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</si>
  <si>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</si>
  <si>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</si>
  <si>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</si>
  <si>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*  в соответствии с Законом Саратовской области «Об областном бюджете на 2021 год и на плановый период 2022 и 2023 годов» в редакции от 26.03.2021 года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</si>
  <si>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</si>
  <si>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*</t>
  </si>
  <si>
    <t xml:space="preserve">утвержденные бюджетные назначения *  </t>
  </si>
  <si>
    <t>Дотации бюджетам муниципальных районов и городских округов области на компенсацию
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с 1 января 2021 года</t>
  </si>
  <si>
    <t>000 1402 6640170700 512</t>
  </si>
  <si>
    <t>бюджетам муниципальных районов и городских округов области на компенсацию
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с 1 января 2021 года</t>
  </si>
  <si>
    <t>000 1402 664017080К 512</t>
  </si>
  <si>
    <t>Дотации бюджетам муниципальных районов области на обеспечение финансовой устойчивости местных бюджетов в условиях нестабильной ситуации, связанной с пандемией новой коронавирусной инфекции</t>
  </si>
  <si>
    <t xml:space="preserve">бюджетам муниципальных районов области на обеспечение финансовой устойчивости местных бюджетов в условиях нестабильной ситуации,
связанной с пандемией новой коронавирусной инфекции
</t>
  </si>
  <si>
    <t>Сведения о предоставлении из бюджета Саратовской области межбюджетных трансфертов местным бюджетам за 1 квартал 2021 года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</si>
  <si>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</si>
  <si>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</si>
  <si>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</si>
  <si>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</si>
  <si>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</si>
  <si>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</si>
  <si>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</si>
  <si>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</si>
  <si>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</si>
  <si>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</si>
  <si>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</si>
  <si>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</si>
  <si>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</si>
  <si>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</si>
  <si>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</si>
  <si>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</si>
  <si>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</si>
  <si>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</si>
  <si>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</si>
  <si>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</si>
  <si>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</si>
  <si>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</si>
  <si>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</si>
  <si>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</si>
  <si>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</si>
  <si>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</si>
  <si>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</si>
  <si>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</si>
  <si>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</si>
  <si>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</si>
  <si>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</si>
  <si>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</si>
  <si>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</si>
  <si>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</si>
  <si>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</si>
  <si>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</si>
  <si>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</si>
  <si>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</si>
  <si>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</si>
  <si>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</si>
  <si>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</si>
  <si>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</si>
  <si>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</si>
  <si>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</si>
  <si>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</si>
  <si>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</si>
  <si>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</si>
  <si>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</si>
  <si>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</si>
  <si>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</si>
  <si>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</si>
  <si>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</si>
  <si>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</si>
  <si>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</si>
  <si>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</si>
  <si>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</si>
  <si>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</si>
  <si>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</si>
  <si>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</si>
  <si>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</si>
  <si>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</si>
  <si>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</si>
  <si>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</si>
  <si>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</si>
  <si>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</si>
  <si>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</si>
  <si>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</si>
  <si>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</si>
  <si>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</si>
  <si>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</si>
  <si>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</si>
  <si>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</si>
  <si>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</si>
  <si>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</si>
  <si>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</si>
  <si>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</si>
  <si>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</si>
  <si>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</si>
  <si>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</si>
  <si>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</si>
  <si>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</si>
  <si>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</si>
  <si>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</si>
  <si>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</si>
  <si>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</si>
  <si>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</si>
  <si>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</si>
  <si>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</si>
  <si>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</si>
  <si>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</si>
  <si>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</si>
  <si>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</si>
  <si>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</si>
  <si>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</si>
  <si>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</si>
  <si>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</si>
  <si>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</si>
  <si>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</si>
  <si>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</si>
  <si>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</si>
  <si>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</si>
  <si>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</si>
  <si>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</si>
  <si>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</si>
  <si>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</si>
  <si>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</si>
  <si>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</si>
  <si>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</si>
  <si>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</si>
  <si>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</si>
  <si>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</si>
  <si>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</si>
  <si>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</si>
  <si>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</si>
  <si>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</si>
  <si>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</si>
  <si>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</si>
  <si>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</si>
  <si>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</si>
  <si>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</si>
  <si>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</si>
  <si>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</si>
  <si>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</si>
  <si>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</si>
  <si>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</si>
  <si>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</si>
  <si>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</si>
  <si>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</si>
  <si>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</si>
  <si>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</si>
  <si>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</si>
  <si>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</si>
  <si>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</si>
  <si>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</si>
  <si>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</si>
  <si>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</si>
  <si>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</si>
  <si>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</si>
  <si>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</si>
  <si>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</si>
  <si>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</si>
  <si>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</si>
  <si>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</si>
  <si>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</si>
  <si>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</si>
  <si>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</si>
  <si>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</si>
  <si>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</si>
  <si>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</si>
  <si>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</si>
  <si>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</si>
  <si>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</si>
  <si>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</si>
  <si>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</si>
  <si>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</si>
  <si>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</si>
  <si>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</si>
  <si>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</si>
  <si>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</si>
  <si>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</si>
  <si>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</si>
  <si>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</si>
  <si>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</si>
  <si>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</si>
  <si>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</si>
  <si>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</si>
  <si>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</si>
  <si>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</si>
  <si>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</si>
  <si>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</si>
  <si>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</si>
  <si>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</si>
  <si>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</si>
  <si>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</si>
  <si>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</si>
  <si>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</si>
  <si>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</si>
  <si>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Александровское МО</t>
  </si>
  <si>
    <t>Багаевское МО</t>
  </si>
  <si>
    <t>Вольновское МО</t>
  </si>
  <si>
    <t>Дубковское МО</t>
  </si>
  <si>
    <t>Краснооктябрьское МО</t>
  </si>
  <si>
    <t>МО Красный Текстильщик</t>
  </si>
  <si>
    <t>Михайловское МО</t>
  </si>
  <si>
    <t>Соколовское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</si>
  <si>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</si>
  <si>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</si>
  <si>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</si>
  <si>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</si>
  <si>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</si>
  <si>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</si>
  <si>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</si>
  <si>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</si>
  <si>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</si>
  <si>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</si>
  <si>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</si>
  <si>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</si>
  <si>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</si>
  <si>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</si>
  <si>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</si>
  <si>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</si>
  <si>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</si>
  <si>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</si>
  <si>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</si>
  <si>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</si>
  <si>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</si>
  <si>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</si>
  <si>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</si>
  <si>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</si>
  <si>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</si>
  <si>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</si>
  <si>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</si>
  <si>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</si>
  <si>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</si>
  <si>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</si>
  <si>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</si>
  <si>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</si>
  <si>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</si>
  <si>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</si>
  <si>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</si>
  <si>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</si>
  <si>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</si>
  <si>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</si>
  <si>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</si>
  <si>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</si>
  <si>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</si>
  <si>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</si>
  <si>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</si>
  <si>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</si>
  <si>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</si>
  <si>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</si>
  <si>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</si>
  <si>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</si>
  <si>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Красный Текстильщик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</si>
  <si>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</si>
  <si>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</si>
  <si>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</si>
  <si>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</si>
  <si>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</si>
  <si>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</si>
  <si>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</si>
  <si>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Сведения о предоставленных из бюджета Саратовской области межбюджетных трансфертах бюджетам муниципальных образований за 1 квартал 2021 года</t>
  </si>
  <si>
    <t>за 1 квартал 2021 года</t>
  </si>
  <si>
    <t>Субсидия бюджетам муниципальных районов области на обеспечение деятельности муниципальных бизнес-инкубаторов</t>
  </si>
  <si>
    <t>000 0409 5Ж2R1U7190 521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</si>
  <si>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</si>
  <si>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</si>
  <si>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муниципальных районов области на обеспечение деятельности муниципальных бизнес-инкубаторов</t>
  </si>
  <si>
    <t>Субсидия бюджетам муниципальных районов и городских округов области на выравнивание возможностей местных бюджетов по обеспечению образовательной деятельности муниципальных общеобразовательных учреждений</t>
  </si>
  <si>
    <t>000 0702 5A21171110 521</t>
  </si>
  <si>
    <t>бюджетам муниципальных районов и городских округов области на выравнивание возможностей местных бюджетов по обеспечению образовательной деятельности муниципальных общеобразовательных учреждений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</si>
  <si>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</si>
  <si>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Субсидия бюджетам муниципальных районов и поселений области на развитие инженерной инфраструктуры на сельских территориях (развитие водоснабжения (локальные водоводы) на сельских территориях)</t>
  </si>
  <si>
    <t>бюджетам муниципальных районов и поселений области на развитие инженерной инфраструктуры на сельских территориях (развитие водоснабжения (локальные водоводы) на сельских территориях)</t>
  </si>
  <si>
    <t>Субсидия бюджетам поселений области на создание, реконструкцию (модернизацию), капитальный ремонт объектов социальной и культурной сферы</t>
  </si>
  <si>
    <t>000 1403 70304R5767 523</t>
  </si>
  <si>
    <t>бюджетам поселений области на создание, реконструкцию (модернизацию), капитальный ремонт объектов социальной и культурной сферы</t>
  </si>
  <si>
    <t>утвержденные бюджетные назначения*</t>
  </si>
  <si>
    <t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</si>
  <si>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</si>
  <si>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</si>
  <si>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</si>
  <si>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</si>
  <si>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Субсидия бюджетам муниципальных районов области на государственную поддержку отрасли культуры (создание и модернизация учреждений культурно-досугового типа в сельской местности)</t>
  </si>
  <si>
    <t>бюджетам муниципальных районов области на государственную поддержку отрасли культуры (создание и модернизация учреждений культурно-досугового типа в сельской местности)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</si>
  <si>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</si>
  <si>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</si>
  <si>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0703 55БA255192 523             000 0801 55БA255192 523</t>
  </si>
  <si>
    <t>000 0801 55БA255194 523</t>
  </si>
  <si>
    <t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</si>
  <si>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1403 5E1F150210 523</t>
  </si>
  <si>
    <t>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</si>
  <si>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0703 55AA155195 523</t>
  </si>
  <si>
    <t>Субсидия бюджетам муниципальных районов и городских округов области на создание новых мест в общеобразовательных организациях</t>
  </si>
  <si>
    <t>бюджетам муниципальных районов и городских округов области на создание новых мест в общеобразовательных организациях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</si>
  <si>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
и технологической направленностей в общеобразовательных организациях</t>
  </si>
  <si>
    <t>000 0702 5A2E1U1290 521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</si>
  <si>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
и технологической направленностей в общеобразовательных организациях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</si>
  <si>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</si>
  <si>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</si>
  <si>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</si>
  <si>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000 0702 5A220R2550 521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</si>
  <si>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</si>
  <si>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</t>
  </si>
  <si>
    <t>Субсидии 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</si>
  <si>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</si>
  <si>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и городских округов области на обеспечение образовательных организаций материально-технической базой для внедрения цифровой образовательной среды</t>
  </si>
  <si>
    <t xml:space="preserve">бюджетам муниципальных районов
и городских округов области на обеспечение образовательных
организаций материально-технической базой для внедрения
цифровой образовательной среды
</t>
  </si>
  <si>
    <t>Субсидия бюджетам городских округов области на выполнение мероприятий по ремонту автомобильных дорог общего пользования местного значения в границах городских округов области за счет средств областного дорожного фонда</t>
  </si>
  <si>
    <t>000 0409 5Ж222D7210 521</t>
  </si>
  <si>
    <t>бюджетам городских округов области на выполнение мероприятий по ремонту автомобильных дорог общего пользования местного значения в границах городских округов области за счет средств областного дорожного фонда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</si>
  <si>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</si>
  <si>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0409 5Ж223D7220  521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</si>
  <si>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</si>
  <si>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Субсидия бюджетам муниципальных районов области на реализацию мероприятий по благоустройству сельских территорий 2*</t>
  </si>
  <si>
    <t>утвержденные бюджетные назначения 2*</t>
  </si>
  <si>
    <t>бюджетам городских округов, городских и сельских поселений области на реализацию инициативных проектов</t>
  </si>
  <si>
    <t>Субсидия бюджетам городских округов, городских и сельских поселений области на реализацию инициативных проектов</t>
  </si>
  <si>
    <t>2* в соответствии с Законом Саратовской области «Об областном бюджете на 2021 год и на плановый период 2022 и 2023 годов» в редакции от 26.03.2021 года и бюджетной росписью (распределением, утвержденным правовым актом Правительства области)</t>
  </si>
  <si>
    <t xml:space="preserve">город Хвалынск </t>
  </si>
  <si>
    <t xml:space="preserve"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
деятельности по обращению с животными без владельцев
</t>
  </si>
  <si>
    <t>000 1006  9610076400 530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</si>
  <si>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</si>
  <si>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 xml:space="preserve">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</si>
  <si>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</si>
  <si>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</si>
  <si>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Субвенция бюджетам муниципальных районов и городских округов области на проведение Всероссийской переписи населения 2020 года</t>
  </si>
  <si>
    <t>бюджетам муниципальных
районов и городских округов области на проведение Всероссийской переписи населения 2020 года</t>
  </si>
  <si>
    <t>000 0113 5811554690 530</t>
  </si>
  <si>
    <t>Остаток средств к распределению 2*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</si>
  <si>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</si>
  <si>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</si>
  <si>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 xml:space="preserve">утвержденные бюджетные назначения*   </t>
  </si>
  <si>
    <t>Иные межбюджетные трансферты бюджетам городских округов области на реализацию мероприятий по строительству объектов физической культуры и спорта</t>
  </si>
  <si>
    <t>бюджетам городских округов области на реализацию мероприятий по строительству объектов физической культуры и спорта</t>
  </si>
  <si>
    <t>000 1102 5641072820 540</t>
  </si>
  <si>
    <t>Иные межбюджетные трансферты бюджетам поселений области на создание виртуальных концертных залов</t>
  </si>
  <si>
    <t>бюджетам поселений области на создание виртуальных концертных залов</t>
  </si>
  <si>
    <t>Иные межбюджетные трансферты бюджетам бюджетам муниципальных районов и поселений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</si>
  <si>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бюджетам бюджетам муниципальных районов и поселений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</si>
  <si>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000 0801 55А2255780 540</t>
  </si>
  <si>
    <t>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 за счет средств областного дорожного фонда</t>
  </si>
  <si>
    <t>000 1103 56413R4260 540</t>
  </si>
  <si>
    <t>бюджетам муниципальных районов области на создание условий для ведения здорового образа жизни</t>
  </si>
  <si>
    <t>Иные межбюджетные трансферты бюджетам городских округов области на обновление наземного электрического транспорта для обеспечения организации транспортного обслуживания населения области</t>
  </si>
  <si>
    <t>000 0408 5Ж10878900 540</t>
  </si>
  <si>
    <t>бюджетам городских округов области на обновление наземного электрического транспорта для обеспечения организации транспортного обслуживания населения области</t>
  </si>
  <si>
    <t>Иные межбюджетные трансферты бюджетам муниципальных районов и городских округов области на благоустройство территорий общеобразовательных организаций</t>
  </si>
  <si>
    <t>бюджетам муниципальных районов и городских округов области на благоустройство территорий общеобразовательных организаций</t>
  </si>
  <si>
    <t>000 0702 5A22075500 540</t>
  </si>
  <si>
    <t>2*  в соответствии с распределением, утвержденным постановлениями Правительства Саратовской области от 17 марта 2021 года № 167-П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аварийно-восстановительных работ, связанных с ликвидацией последствий чрезвычайных ситуаций» (3 704,109 тыс. руб.)</t>
  </si>
  <si>
    <t>3*  в соответствии с распределением, утвержденным постановлениями Правительства Саратовской области от 17 марта 2021 года № 167-П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аварийно-восстановительных работ, связанных с ликвидацией последствий чрезвычайных ситуаций» (3 704,109 тыс. руб.)</t>
  </si>
  <si>
    <t>Иные межбюджетные трансферты бюджетам муниципальных районов, городских округов и поселений области за счет средств, выделяемых из резервного фонда Правительства Саратовской области 3*</t>
  </si>
  <si>
    <t>Иные межбюджетные трансферты бюджетам городских округов области на оснащение вновь вводимых общеобразовательных организаций средствами обучения и воспитания 4*</t>
  </si>
  <si>
    <t>000 0702 5A22078160 540</t>
  </si>
  <si>
    <t xml:space="preserve">бюджетам городских округов области на оснащение вновь вводимых общеобразовательных организаций средствами обучения и воспитания </t>
  </si>
  <si>
    <t>3*  в соответствии с распределением, утвержденным постановлениями Правительства Саратовской области от 12 февраля  2021 года № 77-П «О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вновь вводимых общеобразовательных организаций средствами обучения и воспитания» (70000,0 тыс. руб.)</t>
  </si>
  <si>
    <t>4*  в соответствии с распределением, утвержденным постановлениями Правительства Саратовской области от 12 февраля  2021 года № 77-П «О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вновь вводимых общеобразовательных организаций средствами обучения и воспитания» (70000,0 тыс. руб.)</t>
  </si>
  <si>
    <t>бюджетам городских округов области на оснащение и укрепление материально-технической базы образовательных организаций</t>
  </si>
  <si>
    <t xml:space="preserve">000 0701 5A10779Г41 540        </t>
  </si>
  <si>
    <t>000 0702 5A22079Г41 540</t>
  </si>
  <si>
    <t>Иные межбюджетные трансферты бюджетам городских округов области на оснащение и укрепление материально-технической базы образовательных организаций  (за счет I транша из г. Москвы ) 5*</t>
  </si>
  <si>
    <t>бюджетам городских округов области на оснащение и укрепление материально-технической базы образовательных организаций (за счет I транша из г.Москвы)</t>
  </si>
  <si>
    <t>Иные межбюджетные трансферты бюджетам городских округов области на оснащение и укрепление материально-технической базы образовательных организаций (за счет I транша из г. Москвы )  5*</t>
  </si>
  <si>
    <t>4*  в соответствии с распределением, утвержденным постановлениями Правительства Саратовской области от 23 марта 2021 года № 185-П «О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и укрепление материально-технической базы образовательных организаций» (130000,0 тыс. руб.)</t>
  </si>
  <si>
    <t>5*  в соответствии с распределением, утвержденным постановлениями Правительства Саратовской области от 23 марта 2021 года № 185-П «О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и укрепление материально-технической базы образовательных организаций» (130000,0 тыс. руб.)</t>
  </si>
  <si>
    <t>Иных межбюджетные трансферты бюджетам муниципальных районов области на проведение текущего и капитального ремонта муниципальных дошкольных образовательных организаций</t>
  </si>
  <si>
    <t>000 0701 5A10774100 540</t>
  </si>
  <si>
    <t>бюджетам муниципальных районов области на проведение текущего и капитального ремонта муниципальных дошкольных образовательных организаций</t>
  </si>
  <si>
    <t>Иные межбюджетные трансферты бюджетам муниципальных районов и городских округов области на разработку проектно-сметной документации в отношении объектов, находящихся в муниципальной собственности, в целях сохранения культурно-исторического облика муниципальных районов и городских округов области</t>
  </si>
  <si>
    <t xml:space="preserve"> бюджетам муниципальных районов и городских округов области на разработку проектно-сметной документации в отношении объектов, находящихся в муниципальной собственности, в целях сохранения культурно-исторического облика муниципальных районов и городских округов области</t>
  </si>
  <si>
    <t>000 0801 5570778220 540</t>
  </si>
  <si>
    <t>Иные межбюджетные трансферты бюджетам городских округов и городских поселений области на выполнение строительно-монтажных работ по строительству и ремонту пешеходных зон и тротуаров</t>
  </si>
  <si>
    <t>000 0503 6920478141 540</t>
  </si>
  <si>
    <t xml:space="preserve"> бюджетам городских округов и городских поселений области на выполнение строительно-монтажных работ по строительству и ремонту пешеходных зон и тротуаров</t>
  </si>
  <si>
    <t>000 0702 5A22079Г42 540</t>
  </si>
  <si>
    <t xml:space="preserve">Иные межбюджетные трансферты бюджетам муниципальных районов и  городских округов области на оснащение и укрепление материально-технической базы образовательных организаций </t>
  </si>
  <si>
    <t xml:space="preserve">бюджетам муниципальных районов и  городских округов области на оснащение и укрепление материально-технической базы образовательных организаций </t>
  </si>
  <si>
    <t>000 0701 5A10779Г42 540</t>
  </si>
  <si>
    <t xml:space="preserve">000 1403 6640379990 540              </t>
  </si>
  <si>
    <t>5*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</si>
  <si>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5*</t>
  </si>
  <si>
    <t>Утвержденные бюджетные назначения*</t>
  </si>
  <si>
    <t>Субвенция 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</si>
  <si>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000 0105 9020051200 530</t>
  </si>
  <si>
    <t>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</si>
  <si>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2* в соответствии с распределением, утвержденным распоряжением Правительства Саратовской области от 25 января 2021 года № 18-Пр «О внесении изменений в распределение на 2021 год и на плановый период 2022 и 2023 годов субсидии бюджетам муниципальных районов области на реализацию мероприятий по благоустройству сельских территорий»  (24 694,1 тыс.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</si>
</sst>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57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rgb="FFFF0000"/>
      <name val="Cambria"/>
      <family val="1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2"/>
      <color rgb="FFFF0000"/>
      <name val="Cambria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Cambria"/>
      <family val="1"/>
      <charset val="204"/>
    </font>
    <font>
      <sz val="10"/>
      <name val="Arial"/>
      <family val="2"/>
      <charset val="204"/>
    </font>
    <font>
      <sz val="16"/>
      <name val="Cambria"/>
      <family val="1"/>
      <charset val="204"/>
    </font>
    <font>
      <sz val="10"/>
      <name val="Arial"/>
      <charset val="204"/>
    </font>
    <font>
      <sz val="14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name val="Arial"/>
      <family val="2"/>
      <charset val="204"/>
    </font>
    <font>
      <sz val="14"/>
      <name val="Times New Roman"/>
      <family val="2"/>
      <charset val="204"/>
    </font>
    <font>
      <b/>
      <sz val="11"/>
      <name val="Arial"/>
      <family val="2"/>
      <charset val="204"/>
    </font>
    <font>
      <sz val="11"/>
      <name val="Times New Roman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33" fillId="0" borderId="0"/>
    <xf numFmtId="0" fontId="4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47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49" fillId="0" borderId="0"/>
    <xf numFmtId="0" fontId="23" fillId="0" borderId="0"/>
  </cellStyleXfs>
  <cellXfs count="305">
    <xf numFmtId="0" fontId="0" fillId="0" borderId="0" xfId="0"/>
    <xf numFmtId="0" fontId="25" fillId="0" borderId="0" xfId="1" applyFont="1" applyFill="1"/>
    <xf numFmtId="0" fontId="26" fillId="0" borderId="0" xfId="1" applyFont="1" applyFill="1"/>
    <xf numFmtId="0" fontId="26" fillId="0" borderId="0" xfId="1" applyFont="1" applyFill="1" applyAlignment="1">
      <alignment horizontal="center" vertical="center" wrapText="1"/>
    </xf>
    <xf numFmtId="166" fontId="30" fillId="0" borderId="0" xfId="1" applyNumberFormat="1" applyFont="1" applyFill="1" applyBorder="1" applyAlignment="1" applyProtection="1">
      <alignment horizontal="right" wrapText="1"/>
      <protection hidden="1"/>
    </xf>
    <xf numFmtId="166" fontId="26" fillId="0" borderId="0" xfId="1" applyNumberFormat="1" applyFont="1" applyFill="1"/>
    <xf numFmtId="0" fontId="26" fillId="0" borderId="0" xfId="1" applyFont="1" applyFill="1" applyBorder="1"/>
    <xf numFmtId="166" fontId="26" fillId="0" borderId="0" xfId="1" applyNumberFormat="1" applyFont="1" applyFill="1" applyBorder="1"/>
    <xf numFmtId="167" fontId="26" fillId="0" borderId="0" xfId="1" applyNumberFormat="1" applyFont="1" applyFill="1" applyBorder="1"/>
    <xf numFmtId="0" fontId="34" fillId="0" borderId="0" xfId="1" applyFont="1" applyFill="1" applyBorder="1"/>
    <xf numFmtId="0" fontId="35" fillId="0" borderId="0" xfId="0" applyFont="1"/>
    <xf numFmtId="0" fontId="28" fillId="3" borderId="1" xfId="0" applyFont="1" applyFill="1" applyBorder="1" applyAlignment="1">
      <alignment horizontal="center" vertical="center"/>
    </xf>
    <xf numFmtId="0" fontId="36" fillId="0" borderId="0" xfId="0" applyFont="1"/>
    <xf numFmtId="0" fontId="30" fillId="0" borderId="1" xfId="0" applyFont="1" applyBorder="1" applyAlignment="1">
      <alignment wrapText="1"/>
    </xf>
    <xf numFmtId="166" fontId="30" fillId="5" borderId="1" xfId="0" applyNumberFormat="1" applyFont="1" applyFill="1" applyBorder="1"/>
    <xf numFmtId="166" fontId="30" fillId="0" borderId="1" xfId="0" applyNumberFormat="1" applyFont="1" applyBorder="1"/>
    <xf numFmtId="0" fontId="36" fillId="0" borderId="0" xfId="0" applyFont="1" applyBorder="1"/>
    <xf numFmtId="4" fontId="36" fillId="0" borderId="0" xfId="0" applyNumberFormat="1" applyFont="1" applyBorder="1"/>
    <xf numFmtId="0" fontId="0" fillId="0" borderId="0" xfId="0" applyBorder="1"/>
    <xf numFmtId="166" fontId="35" fillId="0" borderId="0" xfId="0" applyNumberFormat="1" applyFont="1"/>
    <xf numFmtId="0" fontId="30" fillId="3" borderId="1" xfId="0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vertical="center" wrapText="1"/>
    </xf>
    <xf numFmtId="166" fontId="28" fillId="11" borderId="1" xfId="0" applyNumberFormat="1" applyFont="1" applyFill="1" applyBorder="1" applyAlignment="1">
      <alignment vertical="center"/>
    </xf>
    <xf numFmtId="167" fontId="28" fillId="11" borderId="1" xfId="0" applyNumberFormat="1" applyFont="1" applyFill="1" applyBorder="1" applyAlignment="1">
      <alignment vertical="center"/>
    </xf>
    <xf numFmtId="0" fontId="36" fillId="0" borderId="0" xfId="0" applyFont="1" applyAlignment="1">
      <alignment vertical="center"/>
    </xf>
    <xf numFmtId="166" fontId="30" fillId="5" borderId="1" xfId="0" applyNumberFormat="1" applyFont="1" applyFill="1" applyBorder="1" applyAlignment="1">
      <alignment vertical="center"/>
    </xf>
    <xf numFmtId="166" fontId="28" fillId="11" borderId="1" xfId="0" applyNumberFormat="1" applyFont="1" applyFill="1" applyBorder="1"/>
    <xf numFmtId="166" fontId="30" fillId="11" borderId="1" xfId="0" applyNumberFormat="1" applyFont="1" applyFill="1" applyBorder="1"/>
    <xf numFmtId="166" fontId="28" fillId="5" borderId="0" xfId="0" applyNumberFormat="1" applyFont="1" applyFill="1" applyBorder="1"/>
    <xf numFmtId="167" fontId="28" fillId="5" borderId="0" xfId="0" applyNumberFormat="1" applyFont="1" applyFill="1" applyBorder="1"/>
    <xf numFmtId="0" fontId="35" fillId="0" borderId="0" xfId="0" applyFont="1" applyBorder="1"/>
    <xf numFmtId="0" fontId="39" fillId="0" borderId="0" xfId="0" applyFont="1"/>
    <xf numFmtId="0" fontId="28" fillId="5" borderId="0" xfId="0" applyFont="1" applyFill="1" applyBorder="1" applyAlignment="1">
      <alignment vertical="center" wrapText="1"/>
    </xf>
    <xf numFmtId="166" fontId="30" fillId="16" borderId="0" xfId="1" applyNumberFormat="1" applyFont="1" applyFill="1" applyBorder="1" applyAlignment="1" applyProtection="1">
      <alignment horizontal="right" wrapText="1"/>
      <protection hidden="1"/>
    </xf>
    <xf numFmtId="165" fontId="31" fillId="0" borderId="0" xfId="1" applyNumberFormat="1" applyFont="1" applyFill="1" applyBorder="1" applyAlignment="1" applyProtection="1">
      <alignment horizontal="left" vertical="top" wrapText="1"/>
      <protection hidden="1"/>
    </xf>
    <xf numFmtId="0" fontId="44" fillId="0" borderId="0" xfId="1" applyFont="1" applyFill="1" applyBorder="1"/>
    <xf numFmtId="4" fontId="35" fillId="0" borderId="0" xfId="0" applyNumberFormat="1" applyFont="1" applyBorder="1"/>
    <xf numFmtId="0" fontId="37" fillId="0" borderId="0" xfId="0" applyFont="1"/>
    <xf numFmtId="0" fontId="45" fillId="0" borderId="0" xfId="0" applyFont="1"/>
    <xf numFmtId="166" fontId="31" fillId="0" borderId="1" xfId="0" applyNumberFormat="1" applyFont="1" applyBorder="1"/>
    <xf numFmtId="0" fontId="27" fillId="0" borderId="0" xfId="1" applyFont="1" applyFill="1" applyBorder="1"/>
    <xf numFmtId="0" fontId="46" fillId="0" borderId="0" xfId="1" applyFont="1" applyFill="1" applyAlignment="1">
      <alignment horizontal="left"/>
    </xf>
    <xf numFmtId="0" fontId="34" fillId="0" borderId="0" xfId="1" applyFont="1" applyFill="1"/>
    <xf numFmtId="0" fontId="44" fillId="0" borderId="0" xfId="1" applyFont="1" applyFill="1"/>
    <xf numFmtId="0" fontId="26" fillId="5" borderId="0" xfId="1" applyFont="1" applyFill="1" applyBorder="1"/>
    <xf numFmtId="167" fontId="26" fillId="5" borderId="0" xfId="1" applyNumberFormat="1" applyFont="1" applyFill="1" applyBorder="1"/>
    <xf numFmtId="0" fontId="26" fillId="5" borderId="0" xfId="1" applyFont="1" applyFill="1"/>
    <xf numFmtId="166" fontId="30" fillId="0" borderId="0" xfId="0" applyNumberFormat="1" applyFont="1" applyAlignment="1">
      <alignment wrapText="1"/>
    </xf>
    <xf numFmtId="166" fontId="30" fillId="0" borderId="0" xfId="0" applyNumberFormat="1" applyFont="1"/>
    <xf numFmtId="0" fontId="48" fillId="0" borderId="0" xfId="1" applyFont="1" applyFill="1"/>
    <xf numFmtId="166" fontId="31" fillId="5" borderId="1" xfId="0" applyNumberFormat="1" applyFont="1" applyFill="1" applyBorder="1"/>
    <xf numFmtId="166" fontId="28" fillId="9" borderId="1" xfId="0" applyNumberFormat="1" applyFont="1" applyFill="1" applyBorder="1"/>
    <xf numFmtId="167" fontId="30" fillId="5" borderId="1" xfId="0" applyNumberFormat="1" applyFont="1" applyFill="1" applyBorder="1"/>
    <xf numFmtId="166" fontId="28" fillId="8" borderId="1" xfId="0" applyNumberFormat="1" applyFont="1" applyFill="1" applyBorder="1"/>
    <xf numFmtId="167" fontId="28" fillId="8" borderId="1" xfId="0" applyNumberFormat="1" applyFont="1" applyFill="1" applyBorder="1"/>
    <xf numFmtId="166" fontId="30" fillId="0" borderId="1" xfId="0" applyNumberFormat="1" applyFont="1" applyFill="1" applyBorder="1"/>
    <xf numFmtId="0" fontId="35" fillId="0" borderId="0" xfId="0" applyFont="1" applyFill="1"/>
    <xf numFmtId="166" fontId="34" fillId="0" borderId="0" xfId="1" applyNumberFormat="1" applyFont="1" applyFill="1" applyBorder="1"/>
    <xf numFmtId="0" fontId="37" fillId="0" borderId="1" xfId="0" applyFont="1" applyBorder="1"/>
    <xf numFmtId="166" fontId="26" fillId="5" borderId="0" xfId="1" applyNumberFormat="1" applyFont="1" applyFill="1" applyBorder="1"/>
    <xf numFmtId="167" fontId="30" fillId="0" borderId="1" xfId="0" applyNumberFormat="1" applyFont="1" applyFill="1" applyBorder="1"/>
    <xf numFmtId="0" fontId="36" fillId="0" borderId="0" xfId="0" applyFont="1" applyFill="1"/>
    <xf numFmtId="0" fontId="28" fillId="3" borderId="1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30" fillId="3" borderId="1" xfId="0" applyFont="1" applyFill="1" applyBorder="1" applyAlignment="1">
      <alignment horizontal="center" vertical="center" wrapText="1"/>
    </xf>
    <xf numFmtId="166" fontId="32" fillId="15" borderId="1" xfId="0" applyNumberFormat="1" applyFont="1" applyFill="1" applyBorder="1"/>
    <xf numFmtId="166" fontId="32" fillId="0" borderId="1" xfId="0" applyNumberFormat="1" applyFont="1" applyBorder="1"/>
    <xf numFmtId="166" fontId="32" fillId="5" borderId="1" xfId="0" applyNumberFormat="1" applyFont="1" applyFill="1" applyBorder="1"/>
    <xf numFmtId="166" fontId="31" fillId="0" borderId="1" xfId="0" applyNumberFormat="1" applyFont="1" applyFill="1" applyBorder="1"/>
    <xf numFmtId="166" fontId="32" fillId="0" borderId="1" xfId="0" applyNumberFormat="1" applyFont="1" applyFill="1" applyBorder="1"/>
    <xf numFmtId="0" fontId="36" fillId="0" borderId="1" xfId="0" applyFont="1" applyFill="1" applyBorder="1"/>
    <xf numFmtId="0" fontId="30" fillId="5" borderId="1" xfId="0" applyFont="1" applyFill="1" applyBorder="1" applyAlignment="1">
      <alignment horizontal="left" wrapText="1" indent="1"/>
    </xf>
    <xf numFmtId="0" fontId="30" fillId="0" borderId="1" xfId="0" applyFont="1" applyBorder="1" applyAlignment="1">
      <alignment horizontal="left" wrapText="1" indent="1"/>
    </xf>
    <xf numFmtId="0" fontId="28" fillId="0" borderId="1" xfId="0" applyFont="1" applyBorder="1" applyAlignment="1">
      <alignment wrapText="1"/>
    </xf>
    <xf numFmtId="0" fontId="30" fillId="0" borderId="1" xfId="0" applyFont="1" applyFill="1" applyBorder="1" applyAlignment="1">
      <alignment horizontal="left" wrapText="1" indent="1"/>
    </xf>
    <xf numFmtId="0" fontId="28" fillId="0" borderId="1" xfId="0" applyFont="1" applyBorder="1" applyAlignment="1">
      <alignment horizontal="left" wrapText="1"/>
    </xf>
    <xf numFmtId="0" fontId="28" fillId="0" borderId="1" xfId="0" applyFont="1" applyFill="1" applyBorder="1" applyAlignment="1">
      <alignment wrapText="1"/>
    </xf>
    <xf numFmtId="0" fontId="28" fillId="15" borderId="1" xfId="0" applyFont="1" applyFill="1" applyBorder="1" applyAlignment="1">
      <alignment vertical="center" wrapText="1"/>
    </xf>
    <xf numFmtId="166" fontId="32" fillId="15" borderId="1" xfId="0" applyNumberFormat="1" applyFont="1" applyFill="1" applyBorder="1" applyAlignment="1">
      <alignment horizontal="right"/>
    </xf>
    <xf numFmtId="166" fontId="32" fillId="15" borderId="1" xfId="0" applyNumberFormat="1" applyFont="1" applyFill="1" applyBorder="1" applyAlignment="1">
      <alignment horizontal="right" wrapText="1"/>
    </xf>
    <xf numFmtId="166" fontId="30" fillId="5" borderId="1" xfId="1" applyNumberFormat="1" applyFont="1" applyFill="1" applyBorder="1" applyAlignment="1" applyProtection="1">
      <alignment horizontal="center" vertical="center" wrapText="1"/>
      <protection hidden="1"/>
    </xf>
    <xf numFmtId="165" fontId="30" fillId="5" borderId="1" xfId="1" applyNumberFormat="1" applyFont="1" applyFill="1" applyBorder="1" applyAlignment="1" applyProtection="1">
      <alignment horizontal="center" vertical="center"/>
      <protection hidden="1"/>
    </xf>
    <xf numFmtId="165" fontId="30" fillId="5" borderId="1" xfId="1" applyNumberFormat="1" applyFont="1" applyFill="1" applyBorder="1" applyAlignment="1" applyProtection="1">
      <alignment horizontal="justify" vertical="center" wrapText="1"/>
      <protection hidden="1"/>
    </xf>
    <xf numFmtId="49" fontId="30" fillId="5" borderId="1" xfId="2" applyNumberFormat="1" applyFont="1" applyFill="1" applyBorder="1" applyAlignment="1" applyProtection="1">
      <alignment horizontal="center" vertical="center"/>
      <protection hidden="1"/>
    </xf>
    <xf numFmtId="165" fontId="30" fillId="0" borderId="1" xfId="1" applyNumberFormat="1" applyFont="1" applyFill="1" applyBorder="1" applyAlignment="1" applyProtection="1">
      <alignment horizontal="center" vertical="center"/>
      <protection hidden="1"/>
    </xf>
    <xf numFmtId="165" fontId="30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30" fillId="0" borderId="1" xfId="2" applyNumberFormat="1" applyFont="1" applyFill="1" applyBorder="1" applyAlignment="1" applyProtection="1">
      <alignment horizontal="center" vertical="center"/>
      <protection hidden="1"/>
    </xf>
    <xf numFmtId="166" fontId="30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8" fillId="11" borderId="1" xfId="0" applyNumberFormat="1" applyFont="1" applyFill="1" applyBorder="1" applyAlignment="1"/>
    <xf numFmtId="0" fontId="30" fillId="0" borderId="0" xfId="0" applyFont="1" applyBorder="1" applyAlignment="1">
      <alignment horizontal="right"/>
    </xf>
    <xf numFmtId="0" fontId="28" fillId="0" borderId="1" xfId="1" applyFont="1" applyFill="1" applyBorder="1" applyAlignment="1">
      <alignment horizontal="center"/>
    </xf>
    <xf numFmtId="165" fontId="28" fillId="3" borderId="1" xfId="1" applyNumberFormat="1" applyFont="1" applyFill="1" applyBorder="1" applyAlignment="1" applyProtection="1">
      <alignment horizontal="center" vertical="center"/>
      <protection hidden="1"/>
    </xf>
    <xf numFmtId="165" fontId="28" fillId="3" borderId="1" xfId="1" applyNumberFormat="1" applyFont="1" applyFill="1" applyBorder="1" applyAlignment="1" applyProtection="1">
      <alignment horizontal="left" vertical="top" wrapText="1"/>
      <protection hidden="1"/>
    </xf>
    <xf numFmtId="165" fontId="30" fillId="3" borderId="1" xfId="1" applyNumberFormat="1" applyFont="1" applyFill="1" applyBorder="1" applyAlignment="1" applyProtection="1">
      <alignment horizontal="left" vertical="top" wrapText="1"/>
      <protection hidden="1"/>
    </xf>
    <xf numFmtId="166" fontId="28" fillId="3" borderId="1" xfId="1" applyNumberFormat="1" applyFont="1" applyFill="1" applyBorder="1" applyAlignment="1" applyProtection="1">
      <alignment horizontal="center" wrapText="1"/>
      <protection hidden="1"/>
    </xf>
    <xf numFmtId="166" fontId="28" fillId="3" borderId="1" xfId="1" applyNumberFormat="1" applyFont="1" applyFill="1" applyBorder="1" applyAlignment="1">
      <alignment horizontal="center"/>
    </xf>
    <xf numFmtId="0" fontId="52" fillId="0" borderId="0" xfId="0" applyFont="1"/>
    <xf numFmtId="0" fontId="28" fillId="5" borderId="1" xfId="0" applyFont="1" applyFill="1" applyBorder="1" applyAlignment="1">
      <alignment wrapText="1"/>
    </xf>
    <xf numFmtId="0" fontId="28" fillId="5" borderId="1" xfId="0" applyFont="1" applyFill="1" applyBorder="1" applyAlignment="1">
      <alignment horizontal="left" wrapText="1"/>
    </xf>
    <xf numFmtId="0" fontId="30" fillId="5" borderId="1" xfId="0" applyFont="1" applyFill="1" applyBorder="1" applyAlignment="1">
      <alignment horizontal="left" vertical="top" wrapText="1" indent="1"/>
    </xf>
    <xf numFmtId="0" fontId="28" fillId="3" borderId="1" xfId="0" applyFont="1" applyFill="1" applyBorder="1" applyAlignment="1">
      <alignment horizontal="center" vertical="center" wrapText="1"/>
    </xf>
    <xf numFmtId="166" fontId="28" fillId="0" borderId="1" xfId="0" applyNumberFormat="1" applyFont="1" applyFill="1" applyBorder="1"/>
    <xf numFmtId="166" fontId="28" fillId="5" borderId="1" xfId="0" applyNumberFormat="1" applyFont="1" applyFill="1" applyBorder="1"/>
    <xf numFmtId="0" fontId="30" fillId="0" borderId="1" xfId="0" applyFont="1" applyBorder="1" applyAlignment="1">
      <alignment horizontal="left" vertical="center" wrapText="1" indent="1"/>
    </xf>
    <xf numFmtId="0" fontId="30" fillId="5" borderId="1" xfId="0" applyFont="1" applyFill="1" applyBorder="1" applyAlignment="1">
      <alignment wrapText="1"/>
    </xf>
    <xf numFmtId="166" fontId="28" fillId="0" borderId="1" xfId="0" applyNumberFormat="1" applyFont="1" applyBorder="1"/>
    <xf numFmtId="0" fontId="39" fillId="5" borderId="0" xfId="0" applyFont="1" applyFill="1"/>
    <xf numFmtId="0" fontId="30" fillId="0" borderId="1" xfId="0" applyFont="1" applyFill="1" applyBorder="1" applyAlignment="1">
      <alignment horizontal="left" vertical="center" wrapText="1" indent="1"/>
    </xf>
    <xf numFmtId="0" fontId="28" fillId="0" borderId="1" xfId="0" applyFont="1" applyBorder="1" applyAlignment="1">
      <alignment vertical="center" wrapText="1"/>
    </xf>
    <xf numFmtId="0" fontId="30" fillId="5" borderId="1" xfId="0" applyFont="1" applyFill="1" applyBorder="1" applyAlignment="1">
      <alignment horizontal="left" vertical="center" wrapText="1" indent="1"/>
    </xf>
    <xf numFmtId="0" fontId="28" fillId="12" borderId="1" xfId="0" applyFont="1" applyFill="1" applyBorder="1" applyAlignment="1">
      <alignment horizontal="left" vertical="center" wrapText="1"/>
    </xf>
    <xf numFmtId="0" fontId="28" fillId="9" borderId="1" xfId="0" applyFont="1" applyFill="1" applyBorder="1" applyAlignment="1">
      <alignment horizontal="left" vertical="center" wrapText="1"/>
    </xf>
    <xf numFmtId="166" fontId="28" fillId="12" borderId="1" xfId="0" applyNumberFormat="1" applyFont="1" applyFill="1" applyBorder="1" applyAlignment="1">
      <alignment horizontal="right" wrapText="1"/>
    </xf>
    <xf numFmtId="166" fontId="28" fillId="5" borderId="1" xfId="3" applyNumberFormat="1" applyFont="1" applyFill="1" applyBorder="1"/>
    <xf numFmtId="0" fontId="53" fillId="0" borderId="0" xfId="0" applyFont="1"/>
    <xf numFmtId="0" fontId="28" fillId="9" borderId="1" xfId="0" applyFont="1" applyFill="1" applyBorder="1" applyAlignment="1">
      <alignment wrapText="1"/>
    </xf>
    <xf numFmtId="0" fontId="28" fillId="8" borderId="1" xfId="0" applyFont="1" applyFill="1" applyBorder="1" applyAlignment="1">
      <alignment wrapText="1"/>
    </xf>
    <xf numFmtId="0" fontId="30" fillId="0" borderId="0" xfId="0" applyFont="1" applyAlignment="1">
      <alignment wrapText="1"/>
    </xf>
    <xf numFmtId="0" fontId="30" fillId="0" borderId="0" xfId="0" applyFont="1"/>
    <xf numFmtId="0" fontId="38" fillId="0" borderId="0" xfId="0" applyFont="1" applyAlignment="1"/>
    <xf numFmtId="0" fontId="30" fillId="4" borderId="1" xfId="0" applyFont="1" applyFill="1" applyBorder="1" applyAlignment="1">
      <alignment horizontal="center" vertical="center" wrapText="1"/>
    </xf>
    <xf numFmtId="166" fontId="28" fillId="12" borderId="1" xfId="0" applyNumberFormat="1" applyFont="1" applyFill="1" applyBorder="1" applyAlignment="1">
      <alignment horizontal="right"/>
    </xf>
    <xf numFmtId="166" fontId="28" fillId="12" borderId="1" xfId="0" applyNumberFormat="1" applyFont="1" applyFill="1" applyBorder="1"/>
    <xf numFmtId="166" fontId="30" fillId="12" borderId="1" xfId="0" applyNumberFormat="1" applyFont="1" applyFill="1" applyBorder="1"/>
    <xf numFmtId="166" fontId="28" fillId="13" borderId="1" xfId="0" applyNumberFormat="1" applyFont="1" applyFill="1" applyBorder="1"/>
    <xf numFmtId="49" fontId="30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30" fillId="0" borderId="1" xfId="0" applyFont="1" applyBorder="1"/>
    <xf numFmtId="0" fontId="30" fillId="5" borderId="1" xfId="0" applyFont="1" applyFill="1" applyBorder="1"/>
    <xf numFmtId="49" fontId="30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37" fillId="5" borderId="0" xfId="0" applyFont="1" applyFill="1"/>
    <xf numFmtId="0" fontId="38" fillId="5" borderId="0" xfId="0" applyFont="1" applyFill="1" applyAlignment="1">
      <alignment vertical="center"/>
    </xf>
    <xf numFmtId="0" fontId="38" fillId="5" borderId="0" xfId="0" applyFont="1" applyFill="1" applyAlignment="1"/>
    <xf numFmtId="0" fontId="28" fillId="4" borderId="1" xfId="0" applyFont="1" applyFill="1" applyBorder="1" applyAlignment="1">
      <alignment horizontal="center" vertical="center" wrapText="1"/>
    </xf>
    <xf numFmtId="0" fontId="28" fillId="12" borderId="1" xfId="0" applyFont="1" applyFill="1" applyBorder="1" applyAlignment="1">
      <alignment vertical="center" wrapText="1"/>
    </xf>
    <xf numFmtId="0" fontId="35" fillId="5" borderId="0" xfId="0" applyFont="1" applyFill="1"/>
    <xf numFmtId="0" fontId="37" fillId="5" borderId="1" xfId="0" applyFont="1" applyFill="1" applyBorder="1"/>
    <xf numFmtId="166" fontId="23" fillId="0" borderId="1" xfId="304" applyNumberFormat="1" applyFont="1" applyBorder="1"/>
    <xf numFmtId="166" fontId="23" fillId="0" borderId="0" xfId="304" applyNumberFormat="1" applyFont="1"/>
    <xf numFmtId="0" fontId="27" fillId="0" borderId="0" xfId="0" applyFont="1" applyAlignment="1">
      <alignment horizontal="center" vertical="top"/>
    </xf>
    <xf numFmtId="0" fontId="37" fillId="0" borderId="0" xfId="0" applyFont="1" applyAlignment="1">
      <alignment horizontal="center" vertical="center"/>
    </xf>
    <xf numFmtId="0" fontId="37" fillId="0" borderId="0" xfId="0" applyFont="1" applyBorder="1" applyAlignment="1">
      <alignment horizontal="right"/>
    </xf>
    <xf numFmtId="166" fontId="37" fillId="0" borderId="0" xfId="0" applyNumberFormat="1" applyFont="1"/>
    <xf numFmtId="166" fontId="37" fillId="0" borderId="0" xfId="0" applyNumberFormat="1" applyFont="1" applyBorder="1"/>
    <xf numFmtId="0" fontId="37" fillId="0" borderId="0" xfId="0" applyFont="1" applyBorder="1"/>
    <xf numFmtId="165" fontId="28" fillId="4" borderId="1" xfId="1" applyNumberFormat="1" applyFont="1" applyFill="1" applyBorder="1" applyAlignment="1" applyProtection="1">
      <alignment horizontal="center" vertical="center"/>
      <protection hidden="1"/>
    </xf>
    <xf numFmtId="165" fontId="28" fillId="4" borderId="1" xfId="1" applyNumberFormat="1" applyFont="1" applyFill="1" applyBorder="1" applyAlignment="1" applyProtection="1">
      <alignment horizontal="left" vertical="top" wrapText="1"/>
      <protection hidden="1"/>
    </xf>
    <xf numFmtId="49" fontId="30" fillId="4" borderId="1" xfId="1" applyNumberFormat="1" applyFont="1" applyFill="1" applyBorder="1" applyAlignment="1" applyProtection="1">
      <alignment horizontal="left" vertical="top" wrapText="1"/>
      <protection hidden="1"/>
    </xf>
    <xf numFmtId="166" fontId="28" fillId="4" borderId="1" xfId="1" applyNumberFormat="1" applyFont="1" applyFill="1" applyBorder="1" applyAlignment="1" applyProtection="1">
      <alignment horizontal="center" wrapText="1"/>
      <protection hidden="1"/>
    </xf>
    <xf numFmtId="166" fontId="28" fillId="0" borderId="1" xfId="0" applyNumberFormat="1" applyFont="1" applyBorder="1" applyAlignment="1">
      <alignment wrapText="1"/>
    </xf>
    <xf numFmtId="166" fontId="30" fillId="0" borderId="1" xfId="0" applyNumberFormat="1" applyFont="1" applyBorder="1" applyAlignment="1">
      <alignment wrapText="1"/>
    </xf>
    <xf numFmtId="164" fontId="35" fillId="0" borderId="0" xfId="0" applyNumberFormat="1" applyFont="1"/>
    <xf numFmtId="166" fontId="35" fillId="5" borderId="0" xfId="0" applyNumberFormat="1" applyFont="1" applyFill="1"/>
    <xf numFmtId="166" fontId="30" fillId="0" borderId="1" xfId="0" applyNumberFormat="1" applyFont="1" applyFill="1" applyBorder="1" applyAlignment="1">
      <alignment wrapText="1"/>
    </xf>
    <xf numFmtId="0" fontId="37" fillId="0" borderId="1" xfId="0" applyFont="1" applyFill="1" applyBorder="1"/>
    <xf numFmtId="0" fontId="30" fillId="0" borderId="1" xfId="0" applyFont="1" applyFill="1" applyBorder="1"/>
    <xf numFmtId="0" fontId="45" fillId="0" borderId="0" xfId="0" applyFont="1" applyFill="1"/>
    <xf numFmtId="166" fontId="28" fillId="9" borderId="1" xfId="0" applyNumberFormat="1" applyFont="1" applyFill="1" applyBorder="1" applyAlignment="1">
      <alignment horizontal="right" wrapText="1"/>
    </xf>
    <xf numFmtId="166" fontId="28" fillId="9" borderId="1" xfId="0" applyNumberFormat="1" applyFont="1" applyFill="1" applyBorder="1" applyAlignment="1"/>
    <xf numFmtId="166" fontId="30" fillId="5" borderId="1" xfId="3" applyNumberFormat="1" applyFont="1" applyFill="1" applyBorder="1"/>
    <xf numFmtId="166" fontId="30" fillId="0" borderId="1" xfId="3" applyNumberFormat="1" applyFont="1" applyFill="1" applyBorder="1"/>
    <xf numFmtId="164" fontId="27" fillId="0" borderId="0" xfId="1" applyNumberFormat="1" applyFont="1" applyFill="1" applyBorder="1" applyAlignment="1">
      <alignment horizontal="center"/>
    </xf>
    <xf numFmtId="0" fontId="39" fillId="0" borderId="0" xfId="0" applyFont="1" applyFill="1"/>
    <xf numFmtId="0" fontId="24" fillId="0" borderId="0" xfId="0" applyFont="1" applyAlignment="1">
      <alignment horizontal="center" vertical="center"/>
    </xf>
    <xf numFmtId="0" fontId="28" fillId="14" borderId="1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30" fillId="0" borderId="1" xfId="0" applyFont="1" applyFill="1" applyBorder="1" applyAlignment="1">
      <alignment horizontal="justify" vertical="center" wrapText="1"/>
    </xf>
    <xf numFmtId="0" fontId="30" fillId="6" borderId="1" xfId="0" applyFont="1" applyFill="1" applyBorder="1" applyAlignment="1">
      <alignment horizontal="center" vertical="center" wrapText="1"/>
    </xf>
    <xf numFmtId="166" fontId="28" fillId="14" borderId="1" xfId="0" applyNumberFormat="1" applyFont="1" applyFill="1" applyBorder="1"/>
    <xf numFmtId="0" fontId="24" fillId="0" borderId="0" xfId="0" applyFont="1" applyAlignment="1">
      <alignment vertical="center"/>
    </xf>
    <xf numFmtId="166" fontId="35" fillId="14" borderId="1" xfId="0" applyNumberFormat="1" applyFont="1" applyFill="1" applyBorder="1"/>
    <xf numFmtId="0" fontId="35" fillId="0" borderId="0" xfId="0" applyFont="1" applyAlignment="1">
      <alignment horizontal="center"/>
    </xf>
    <xf numFmtId="0" fontId="30" fillId="5" borderId="1" xfId="0" applyFont="1" applyFill="1" applyBorder="1" applyAlignment="1">
      <alignment horizontal="justify" vertical="center" wrapText="1"/>
    </xf>
    <xf numFmtId="166" fontId="30" fillId="14" borderId="1" xfId="0" applyNumberFormat="1" applyFont="1" applyFill="1" applyBorder="1"/>
    <xf numFmtId="0" fontId="54" fillId="0" borderId="0" xfId="0" applyFont="1" applyAlignment="1"/>
    <xf numFmtId="0" fontId="35" fillId="0" borderId="0" xfId="0" applyFont="1" applyAlignment="1">
      <alignment horizontal="right"/>
    </xf>
    <xf numFmtId="0" fontId="30" fillId="0" borderId="0" xfId="1" applyFont="1" applyFill="1" applyBorder="1" applyAlignment="1">
      <alignment vertical="top" wrapText="1"/>
    </xf>
    <xf numFmtId="166" fontId="30" fillId="5" borderId="0" xfId="0" applyNumberFormat="1" applyFont="1" applyFill="1" applyBorder="1"/>
    <xf numFmtId="0" fontId="24" fillId="0" borderId="0" xfId="0" applyFont="1" applyAlignment="1">
      <alignment horizontal="center" vertical="center"/>
    </xf>
    <xf numFmtId="0" fontId="28" fillId="8" borderId="1" xfId="0" applyFont="1" applyFill="1" applyBorder="1" applyAlignment="1">
      <alignment horizontal="center" vertical="center" wrapText="1"/>
    </xf>
    <xf numFmtId="0" fontId="23" fillId="0" borderId="0" xfId="304" applyFont="1"/>
    <xf numFmtId="0" fontId="28" fillId="6" borderId="1" xfId="0" applyFont="1" applyFill="1" applyBorder="1" applyAlignment="1">
      <alignment horizontal="center" vertical="center" wrapText="1"/>
    </xf>
    <xf numFmtId="0" fontId="28" fillId="14" borderId="1" xfId="0" applyFont="1" applyFill="1" applyBorder="1" applyAlignment="1">
      <alignment wrapText="1"/>
    </xf>
    <xf numFmtId="0" fontId="28" fillId="14" borderId="1" xfId="0" applyFont="1" applyFill="1" applyBorder="1" applyAlignment="1">
      <alignment vertical="center" wrapText="1"/>
    </xf>
    <xf numFmtId="166" fontId="55" fillId="14" borderId="1" xfId="0" applyNumberFormat="1" applyFont="1" applyFill="1" applyBorder="1"/>
    <xf numFmtId="165" fontId="28" fillId="6" borderId="1" xfId="1" applyNumberFormat="1" applyFont="1" applyFill="1" applyBorder="1" applyAlignment="1" applyProtection="1">
      <alignment horizontal="center" vertical="center"/>
      <protection hidden="1"/>
    </xf>
    <xf numFmtId="165" fontId="28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28" fillId="6" borderId="1" xfId="1" applyNumberFormat="1" applyFont="1" applyFill="1" applyBorder="1" applyAlignment="1" applyProtection="1">
      <alignment horizontal="left" vertical="top" wrapText="1"/>
      <protection hidden="1"/>
    </xf>
    <xf numFmtId="166" fontId="28" fillId="6" borderId="1" xfId="1" applyNumberFormat="1" applyFont="1" applyFill="1" applyBorder="1" applyAlignment="1" applyProtection="1">
      <alignment horizontal="center" wrapText="1"/>
      <protection hidden="1"/>
    </xf>
    <xf numFmtId="0" fontId="30" fillId="7" borderId="1" xfId="0" applyFont="1" applyFill="1" applyBorder="1" applyAlignment="1">
      <alignment horizontal="center" vertical="center" wrapText="1"/>
    </xf>
    <xf numFmtId="166" fontId="28" fillId="15" borderId="1" xfId="0" applyNumberFormat="1" applyFont="1" applyFill="1" applyBorder="1" applyAlignment="1">
      <alignment horizontal="right" wrapText="1"/>
    </xf>
    <xf numFmtId="166" fontId="28" fillId="15" borderId="1" xfId="0" applyNumberFormat="1" applyFont="1" applyFill="1" applyBorder="1" applyAlignment="1">
      <alignment horizontal="right"/>
    </xf>
    <xf numFmtId="166" fontId="28" fillId="15" borderId="1" xfId="0" applyNumberFormat="1" applyFont="1" applyFill="1" applyBorder="1"/>
    <xf numFmtId="166" fontId="30" fillId="15" borderId="1" xfId="0" applyNumberFormat="1" applyFont="1" applyFill="1" applyBorder="1"/>
    <xf numFmtId="166" fontId="28" fillId="15" borderId="1" xfId="0" applyNumberFormat="1" applyFont="1" applyFill="1" applyBorder="1" applyAlignment="1">
      <alignment wrapText="1"/>
    </xf>
    <xf numFmtId="0" fontId="56" fillId="0" borderId="2" xfId="0" applyFont="1" applyBorder="1" applyAlignment="1"/>
    <xf numFmtId="0" fontId="35" fillId="0" borderId="1" xfId="0" applyFont="1" applyFill="1" applyBorder="1"/>
    <xf numFmtId="166" fontId="30" fillId="0" borderId="1" xfId="1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right"/>
    </xf>
    <xf numFmtId="0" fontId="56" fillId="0" borderId="0" xfId="0" applyFont="1" applyBorder="1" applyAlignment="1">
      <alignment horizontal="right"/>
    </xf>
    <xf numFmtId="166" fontId="35" fillId="0" borderId="0" xfId="0" applyNumberFormat="1" applyFont="1" applyFill="1"/>
    <xf numFmtId="0" fontId="28" fillId="7" borderId="1" xfId="0" applyFont="1" applyFill="1" applyBorder="1" applyAlignment="1">
      <alignment horizontal="center" vertical="center" wrapText="1"/>
    </xf>
    <xf numFmtId="166" fontId="28" fillId="10" borderId="0" xfId="0" applyNumberFormat="1" applyFont="1" applyFill="1" applyBorder="1"/>
    <xf numFmtId="166" fontId="30" fillId="5" borderId="1" xfId="0" applyNumberFormat="1" applyFont="1" applyFill="1" applyBorder="1" applyAlignment="1">
      <alignment wrapText="1"/>
    </xf>
    <xf numFmtId="165" fontId="28" fillId="7" borderId="1" xfId="1" applyNumberFormat="1" applyFont="1" applyFill="1" applyBorder="1" applyAlignment="1" applyProtection="1">
      <alignment horizontal="center" vertical="center"/>
      <protection hidden="1"/>
    </xf>
    <xf numFmtId="165" fontId="28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28" fillId="7" borderId="1" xfId="1" applyNumberFormat="1" applyFont="1" applyFill="1" applyBorder="1" applyAlignment="1" applyProtection="1">
      <alignment horizontal="right" wrapText="1"/>
      <protection hidden="1"/>
    </xf>
    <xf numFmtId="166" fontId="28" fillId="7" borderId="1" xfId="1" applyNumberFormat="1" applyFont="1" applyFill="1" applyBorder="1" applyAlignment="1" applyProtection="1">
      <alignment horizontal="center" wrapText="1"/>
      <protection hidden="1"/>
    </xf>
    <xf numFmtId="0" fontId="28" fillId="5" borderId="1" xfId="0" applyFont="1" applyFill="1" applyBorder="1"/>
    <xf numFmtId="49" fontId="30" fillId="5" borderId="1" xfId="2" applyNumberFormat="1" applyFont="1" applyFill="1" applyBorder="1" applyAlignment="1" applyProtection="1">
      <alignment horizontal="center"/>
      <protection hidden="1"/>
    </xf>
    <xf numFmtId="166" fontId="28" fillId="5" borderId="1" xfId="1" applyNumberFormat="1" applyFont="1" applyFill="1" applyBorder="1" applyAlignment="1" applyProtection="1">
      <alignment horizontal="center" wrapText="1"/>
      <protection hidden="1"/>
    </xf>
    <xf numFmtId="166" fontId="28" fillId="5" borderId="1" xfId="1" applyNumberFormat="1" applyFont="1" applyFill="1" applyBorder="1" applyAlignment="1">
      <alignment horizontal="center"/>
    </xf>
    <xf numFmtId="0" fontId="31" fillId="0" borderId="0" xfId="1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left" wrapText="1"/>
    </xf>
    <xf numFmtId="0" fontId="29" fillId="0" borderId="0" xfId="1" applyFont="1" applyFill="1" applyAlignment="1">
      <alignment horizontal="left" vertical="top" wrapText="1"/>
    </xf>
    <xf numFmtId="0" fontId="30" fillId="0" borderId="0" xfId="1" applyFont="1" applyFill="1" applyBorder="1" applyAlignment="1">
      <alignment horizontal="left" vertical="center" wrapText="1"/>
    </xf>
    <xf numFmtId="0" fontId="28" fillId="2" borderId="13" xfId="1" applyFont="1" applyFill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left" vertical="top" wrapText="1"/>
    </xf>
    <xf numFmtId="0" fontId="31" fillId="0" borderId="0" xfId="0" applyFont="1" applyAlignment="1">
      <alignment horizontal="left" wrapText="1"/>
    </xf>
    <xf numFmtId="0" fontId="24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right"/>
    </xf>
    <xf numFmtId="0" fontId="28" fillId="8" borderId="1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center" vertical="center"/>
    </xf>
    <xf numFmtId="0" fontId="28" fillId="8" borderId="4" xfId="0" applyFont="1" applyFill="1" applyBorder="1" applyAlignment="1">
      <alignment horizontal="center" vertical="center"/>
    </xf>
    <xf numFmtId="0" fontId="28" fillId="8" borderId="5" xfId="0" applyFont="1" applyFill="1" applyBorder="1" applyAlignment="1">
      <alignment horizontal="center" vertical="center"/>
    </xf>
    <xf numFmtId="0" fontId="28" fillId="8" borderId="6" xfId="0" applyFont="1" applyFill="1" applyBorder="1" applyAlignment="1">
      <alignment horizontal="center" vertical="center"/>
    </xf>
    <xf numFmtId="0" fontId="28" fillId="8" borderId="0" xfId="0" applyFont="1" applyFill="1" applyBorder="1" applyAlignment="1">
      <alignment horizontal="center" vertical="center"/>
    </xf>
    <xf numFmtId="0" fontId="28" fillId="8" borderId="7" xfId="0" applyFont="1" applyFill="1" applyBorder="1" applyAlignment="1">
      <alignment horizontal="center" vertical="center"/>
    </xf>
    <xf numFmtId="0" fontId="28" fillId="8" borderId="8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horizontal="center" vertical="center"/>
    </xf>
    <xf numFmtId="0" fontId="28" fillId="8" borderId="9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8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9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8" xfId="0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28" fillId="6" borderId="9" xfId="0" applyFont="1" applyFill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center" vertical="center" wrapText="1"/>
    </xf>
    <xf numFmtId="0" fontId="28" fillId="7" borderId="4" xfId="0" applyFont="1" applyFill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center" vertical="center" wrapText="1"/>
    </xf>
    <xf numFmtId="0" fontId="28" fillId="7" borderId="8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28" fillId="7" borderId="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30" fillId="3" borderId="11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166" fontId="30" fillId="0" borderId="0" xfId="1" applyNumberFormat="1" applyFont="1" applyFill="1" applyBorder="1" applyAlignment="1">
      <alignment horizontal="left" vertical="center" wrapText="1"/>
    </xf>
    <xf numFmtId="0" fontId="30" fillId="4" borderId="10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center" vertical="center" wrapText="1"/>
    </xf>
    <xf numFmtId="0" fontId="30" fillId="4" borderId="12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horizontal="right"/>
    </xf>
    <xf numFmtId="0" fontId="27" fillId="0" borderId="0" xfId="0" applyFont="1" applyAlignment="1">
      <alignment horizontal="center" vertical="top"/>
    </xf>
    <xf numFmtId="0" fontId="50" fillId="0" borderId="0" xfId="0" applyFont="1" applyAlignment="1">
      <alignment horizontal="right" vertical="top"/>
    </xf>
    <xf numFmtId="0" fontId="37" fillId="0" borderId="0" xfId="0" applyFont="1" applyAlignment="1">
      <alignment horizontal="center" vertical="center"/>
    </xf>
    <xf numFmtId="0" fontId="30" fillId="4" borderId="10" xfId="0" applyFont="1" applyFill="1" applyBorder="1" applyAlignment="1">
      <alignment horizontal="center"/>
    </xf>
    <xf numFmtId="0" fontId="30" fillId="4" borderId="11" xfId="0" applyFont="1" applyFill="1" applyBorder="1" applyAlignment="1">
      <alignment horizontal="center"/>
    </xf>
    <xf numFmtId="0" fontId="30" fillId="4" borderId="12" xfId="0" applyFont="1" applyFill="1" applyBorder="1" applyAlignment="1">
      <alignment horizontal="center"/>
    </xf>
    <xf numFmtId="0" fontId="28" fillId="4" borderId="10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center" vertical="center" wrapText="1"/>
    </xf>
    <xf numFmtId="0" fontId="28" fillId="4" borderId="12" xfId="0" applyFont="1" applyFill="1" applyBorder="1" applyAlignment="1">
      <alignment horizontal="center" vertical="center" wrapText="1"/>
    </xf>
    <xf numFmtId="0" fontId="30" fillId="6" borderId="10" xfId="0" applyFont="1" applyFill="1" applyBorder="1" applyAlignment="1">
      <alignment horizontal="center" vertical="center" wrapText="1"/>
    </xf>
    <xf numFmtId="0" fontId="30" fillId="6" borderId="11" xfId="0" applyFont="1" applyFill="1" applyBorder="1" applyAlignment="1">
      <alignment horizontal="center" vertical="center" wrapText="1"/>
    </xf>
    <xf numFmtId="0" fontId="30" fillId="6" borderId="12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/>
    </xf>
    <xf numFmtId="0" fontId="35" fillId="0" borderId="0" xfId="0" applyFont="1" applyBorder="1" applyAlignment="1">
      <alignment horizontal="right"/>
    </xf>
    <xf numFmtId="0" fontId="28" fillId="6" borderId="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28" fillId="6" borderId="10" xfId="0" applyFont="1" applyFill="1" applyBorder="1" applyAlignment="1">
      <alignment horizontal="center" vertical="center" wrapText="1"/>
    </xf>
    <xf numFmtId="0" fontId="28" fillId="6" borderId="11" xfId="0" applyFont="1" applyFill="1" applyBorder="1" applyAlignment="1">
      <alignment horizontal="center" vertical="center" wrapText="1"/>
    </xf>
    <xf numFmtId="0" fontId="30" fillId="7" borderId="10" xfId="0" applyFont="1" applyFill="1" applyBorder="1" applyAlignment="1">
      <alignment horizontal="center" vertical="center" wrapText="1"/>
    </xf>
    <xf numFmtId="0" fontId="30" fillId="7" borderId="11" xfId="0" applyFont="1" applyFill="1" applyBorder="1" applyAlignment="1">
      <alignment horizontal="center" vertical="center" wrapText="1"/>
    </xf>
    <xf numFmtId="0" fontId="30" fillId="7" borderId="12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right"/>
    </xf>
    <xf numFmtId="0" fontId="56" fillId="0" borderId="0" xfId="0" applyFont="1" applyBorder="1" applyAlignment="1">
      <alignment horizontal="right"/>
    </xf>
    <xf numFmtId="0" fontId="28" fillId="7" borderId="1" xfId="0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/>
    </xf>
    <xf numFmtId="0" fontId="28" fillId="7" borderId="11" xfId="0" applyFont="1" applyFill="1" applyBorder="1" applyAlignment="1">
      <alignment horizontal="center"/>
    </xf>
    <xf numFmtId="0" fontId="28" fillId="7" borderId="12" xfId="0" applyFont="1" applyFill="1" applyBorder="1" applyAlignment="1">
      <alignment horizontal="center"/>
    </xf>
    <xf numFmtId="0" fontId="28" fillId="7" borderId="11" xfId="0" applyFont="1" applyFill="1" applyBorder="1" applyAlignment="1">
      <alignment horizontal="center" vertical="center"/>
    </xf>
    <xf numFmtId="0" fontId="28" fillId="7" borderId="12" xfId="0" applyFont="1" applyFill="1" applyBorder="1" applyAlignment="1">
      <alignment horizontal="center" vertical="center"/>
    </xf>
    <xf numFmtId="0" fontId="30" fillId="0" borderId="4" xfId="1" applyFont="1" applyFill="1" applyBorder="1" applyAlignment="1">
      <alignment horizontal="left" vertical="top" wrapText="1"/>
    </xf>
    <xf numFmtId="0" fontId="30" fillId="0" borderId="0" xfId="0" applyFont="1" applyAlignment="1">
      <alignment horizontal="left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110"/>
  <sheetViews>
    <sheetView showZeros="0" tabSelected="1" view="pageBreakPreview" zoomScale="55" zoomScaleNormal="70" zoomScaleSheetLayoutView="55" workbookViewId="0">
      <pane xSplit="2" ySplit="6" topLeftCell="C7" activePane="bottomRight" state="frozen"/>
      <selection activeCell="M133" sqref="M133"/>
      <selection pane="topRight" activeCell="M133" sqref="M133"/>
      <selection pane="bottomLeft" activeCell="M133" sqref="M133"/>
      <selection pane="bottomRight" activeCell="K88" sqref="K88"/>
    </sheetView>
  </sheetViews>
  <sheetFormatPr defaultRowHeight="15.75" x14ac:dyDescent="0.25"/>
  <cols>
    <col min="1" max="1" width="9" style="42" customWidth="1"/>
    <col min="2" max="2" width="81.875" style="43" customWidth="1"/>
    <col min="3" max="3" width="31.125" style="43" customWidth="1"/>
    <col min="4" max="4" width="15.5" style="43" customWidth="1"/>
    <col min="5" max="5" width="16" style="42" customWidth="1"/>
    <col min="6" max="6" width="15.125" style="42" customWidth="1"/>
    <col min="7" max="7" width="17.125" style="2" customWidth="1"/>
    <col min="8" max="8" width="17" style="2" customWidth="1"/>
    <col min="9" max="9" width="9" style="2"/>
    <col min="10" max="10" width="17.25" style="2" customWidth="1"/>
    <col min="11" max="255" width="9" style="2"/>
    <col min="256" max="256" width="9" style="2" customWidth="1"/>
    <col min="257" max="257" width="71.625" style="2" customWidth="1"/>
    <col min="258" max="258" width="20.5" style="2" customWidth="1"/>
    <col min="259" max="259" width="18.125" style="2" customWidth="1"/>
    <col min="260" max="260" width="15" style="2" customWidth="1"/>
    <col min="261" max="261" width="17.25" style="2" customWidth="1"/>
    <col min="262" max="511" width="9" style="2"/>
    <col min="512" max="512" width="9" style="2" customWidth="1"/>
    <col min="513" max="513" width="71.625" style="2" customWidth="1"/>
    <col min="514" max="514" width="20.5" style="2" customWidth="1"/>
    <col min="515" max="515" width="18.125" style="2" customWidth="1"/>
    <col min="516" max="516" width="15" style="2" customWidth="1"/>
    <col min="517" max="517" width="17.25" style="2" customWidth="1"/>
    <col min="518" max="767" width="9" style="2"/>
    <col min="768" max="768" width="9" style="2" customWidth="1"/>
    <col min="769" max="769" width="71.625" style="2" customWidth="1"/>
    <col min="770" max="770" width="20.5" style="2" customWidth="1"/>
    <col min="771" max="771" width="18.125" style="2" customWidth="1"/>
    <col min="772" max="772" width="15" style="2" customWidth="1"/>
    <col min="773" max="773" width="17.25" style="2" customWidth="1"/>
    <col min="774" max="1023" width="9" style="2"/>
    <col min="1024" max="1024" width="9" style="2" customWidth="1"/>
    <col min="1025" max="1025" width="71.625" style="2" customWidth="1"/>
    <col min="1026" max="1026" width="20.5" style="2" customWidth="1"/>
    <col min="1027" max="1027" width="18.125" style="2" customWidth="1"/>
    <col min="1028" max="1028" width="15" style="2" customWidth="1"/>
    <col min="1029" max="1029" width="17.25" style="2" customWidth="1"/>
    <col min="1030" max="1279" width="9" style="2"/>
    <col min="1280" max="1280" width="9" style="2" customWidth="1"/>
    <col min="1281" max="1281" width="71.625" style="2" customWidth="1"/>
    <col min="1282" max="1282" width="20.5" style="2" customWidth="1"/>
    <col min="1283" max="1283" width="18.125" style="2" customWidth="1"/>
    <col min="1284" max="1284" width="15" style="2" customWidth="1"/>
    <col min="1285" max="1285" width="17.25" style="2" customWidth="1"/>
    <col min="1286" max="1535" width="9" style="2"/>
    <col min="1536" max="1536" width="9" style="2" customWidth="1"/>
    <col min="1537" max="1537" width="71.625" style="2" customWidth="1"/>
    <col min="1538" max="1538" width="20.5" style="2" customWidth="1"/>
    <col min="1539" max="1539" width="18.125" style="2" customWidth="1"/>
    <col min="1540" max="1540" width="15" style="2" customWidth="1"/>
    <col min="1541" max="1541" width="17.25" style="2" customWidth="1"/>
    <col min="1542" max="1791" width="9" style="2"/>
    <col min="1792" max="1792" width="9" style="2" customWidth="1"/>
    <col min="1793" max="1793" width="71.625" style="2" customWidth="1"/>
    <col min="1794" max="1794" width="20.5" style="2" customWidth="1"/>
    <col min="1795" max="1795" width="18.125" style="2" customWidth="1"/>
    <col min="1796" max="1796" width="15" style="2" customWidth="1"/>
    <col min="1797" max="1797" width="17.25" style="2" customWidth="1"/>
    <col min="1798" max="2047" width="9" style="2"/>
    <col min="2048" max="2048" width="9" style="2" customWidth="1"/>
    <col min="2049" max="2049" width="71.625" style="2" customWidth="1"/>
    <col min="2050" max="2050" width="20.5" style="2" customWidth="1"/>
    <col min="2051" max="2051" width="18.125" style="2" customWidth="1"/>
    <col min="2052" max="2052" width="15" style="2" customWidth="1"/>
    <col min="2053" max="2053" width="17.25" style="2" customWidth="1"/>
    <col min="2054" max="2303" width="9" style="2"/>
    <col min="2304" max="2304" width="9" style="2" customWidth="1"/>
    <col min="2305" max="2305" width="71.625" style="2" customWidth="1"/>
    <col min="2306" max="2306" width="20.5" style="2" customWidth="1"/>
    <col min="2307" max="2307" width="18.125" style="2" customWidth="1"/>
    <col min="2308" max="2308" width="15" style="2" customWidth="1"/>
    <col min="2309" max="2309" width="17.25" style="2" customWidth="1"/>
    <col min="2310" max="2559" width="9" style="2"/>
    <col min="2560" max="2560" width="9" style="2" customWidth="1"/>
    <col min="2561" max="2561" width="71.625" style="2" customWidth="1"/>
    <col min="2562" max="2562" width="20.5" style="2" customWidth="1"/>
    <col min="2563" max="2563" width="18.125" style="2" customWidth="1"/>
    <col min="2564" max="2564" width="15" style="2" customWidth="1"/>
    <col min="2565" max="2565" width="17.25" style="2" customWidth="1"/>
    <col min="2566" max="2815" width="9" style="2"/>
    <col min="2816" max="2816" width="9" style="2" customWidth="1"/>
    <col min="2817" max="2817" width="71.625" style="2" customWidth="1"/>
    <col min="2818" max="2818" width="20.5" style="2" customWidth="1"/>
    <col min="2819" max="2819" width="18.125" style="2" customWidth="1"/>
    <col min="2820" max="2820" width="15" style="2" customWidth="1"/>
    <col min="2821" max="2821" width="17.25" style="2" customWidth="1"/>
    <col min="2822" max="3071" width="9" style="2"/>
    <col min="3072" max="3072" width="9" style="2" customWidth="1"/>
    <col min="3073" max="3073" width="71.625" style="2" customWidth="1"/>
    <col min="3074" max="3074" width="20.5" style="2" customWidth="1"/>
    <col min="3075" max="3075" width="18.125" style="2" customWidth="1"/>
    <col min="3076" max="3076" width="15" style="2" customWidth="1"/>
    <col min="3077" max="3077" width="17.25" style="2" customWidth="1"/>
    <col min="3078" max="3327" width="9" style="2"/>
    <col min="3328" max="3328" width="9" style="2" customWidth="1"/>
    <col min="3329" max="3329" width="71.625" style="2" customWidth="1"/>
    <col min="3330" max="3330" width="20.5" style="2" customWidth="1"/>
    <col min="3331" max="3331" width="18.125" style="2" customWidth="1"/>
    <col min="3332" max="3332" width="15" style="2" customWidth="1"/>
    <col min="3333" max="3333" width="17.25" style="2" customWidth="1"/>
    <col min="3334" max="3583" width="9" style="2"/>
    <col min="3584" max="3584" width="9" style="2" customWidth="1"/>
    <col min="3585" max="3585" width="71.625" style="2" customWidth="1"/>
    <col min="3586" max="3586" width="20.5" style="2" customWidth="1"/>
    <col min="3587" max="3587" width="18.125" style="2" customWidth="1"/>
    <col min="3588" max="3588" width="15" style="2" customWidth="1"/>
    <col min="3589" max="3589" width="17.25" style="2" customWidth="1"/>
    <col min="3590" max="3839" width="9" style="2"/>
    <col min="3840" max="3840" width="9" style="2" customWidth="1"/>
    <col min="3841" max="3841" width="71.625" style="2" customWidth="1"/>
    <col min="3842" max="3842" width="20.5" style="2" customWidth="1"/>
    <col min="3843" max="3843" width="18.125" style="2" customWidth="1"/>
    <col min="3844" max="3844" width="15" style="2" customWidth="1"/>
    <col min="3845" max="3845" width="17.25" style="2" customWidth="1"/>
    <col min="3846" max="4095" width="9" style="2"/>
    <col min="4096" max="4096" width="9" style="2" customWidth="1"/>
    <col min="4097" max="4097" width="71.625" style="2" customWidth="1"/>
    <col min="4098" max="4098" width="20.5" style="2" customWidth="1"/>
    <col min="4099" max="4099" width="18.125" style="2" customWidth="1"/>
    <col min="4100" max="4100" width="15" style="2" customWidth="1"/>
    <col min="4101" max="4101" width="17.25" style="2" customWidth="1"/>
    <col min="4102" max="4351" width="9" style="2"/>
    <col min="4352" max="4352" width="9" style="2" customWidth="1"/>
    <col min="4353" max="4353" width="71.625" style="2" customWidth="1"/>
    <col min="4354" max="4354" width="20.5" style="2" customWidth="1"/>
    <col min="4355" max="4355" width="18.125" style="2" customWidth="1"/>
    <col min="4356" max="4356" width="15" style="2" customWidth="1"/>
    <col min="4357" max="4357" width="17.25" style="2" customWidth="1"/>
    <col min="4358" max="4607" width="9" style="2"/>
    <col min="4608" max="4608" width="9" style="2" customWidth="1"/>
    <col min="4609" max="4609" width="71.625" style="2" customWidth="1"/>
    <col min="4610" max="4610" width="20.5" style="2" customWidth="1"/>
    <col min="4611" max="4611" width="18.125" style="2" customWidth="1"/>
    <col min="4612" max="4612" width="15" style="2" customWidth="1"/>
    <col min="4613" max="4613" width="17.25" style="2" customWidth="1"/>
    <col min="4614" max="4863" width="9" style="2"/>
    <col min="4864" max="4864" width="9" style="2" customWidth="1"/>
    <col min="4865" max="4865" width="71.625" style="2" customWidth="1"/>
    <col min="4866" max="4866" width="20.5" style="2" customWidth="1"/>
    <col min="4867" max="4867" width="18.125" style="2" customWidth="1"/>
    <col min="4868" max="4868" width="15" style="2" customWidth="1"/>
    <col min="4869" max="4869" width="17.25" style="2" customWidth="1"/>
    <col min="4870" max="5119" width="9" style="2"/>
    <col min="5120" max="5120" width="9" style="2" customWidth="1"/>
    <col min="5121" max="5121" width="71.625" style="2" customWidth="1"/>
    <col min="5122" max="5122" width="20.5" style="2" customWidth="1"/>
    <col min="5123" max="5123" width="18.125" style="2" customWidth="1"/>
    <col min="5124" max="5124" width="15" style="2" customWidth="1"/>
    <col min="5125" max="5125" width="17.25" style="2" customWidth="1"/>
    <col min="5126" max="5375" width="9" style="2"/>
    <col min="5376" max="5376" width="9" style="2" customWidth="1"/>
    <col min="5377" max="5377" width="71.625" style="2" customWidth="1"/>
    <col min="5378" max="5378" width="20.5" style="2" customWidth="1"/>
    <col min="5379" max="5379" width="18.125" style="2" customWidth="1"/>
    <col min="5380" max="5380" width="15" style="2" customWidth="1"/>
    <col min="5381" max="5381" width="17.25" style="2" customWidth="1"/>
    <col min="5382" max="5631" width="9" style="2"/>
    <col min="5632" max="5632" width="9" style="2" customWidth="1"/>
    <col min="5633" max="5633" width="71.625" style="2" customWidth="1"/>
    <col min="5634" max="5634" width="20.5" style="2" customWidth="1"/>
    <col min="5635" max="5635" width="18.125" style="2" customWidth="1"/>
    <col min="5636" max="5636" width="15" style="2" customWidth="1"/>
    <col min="5637" max="5637" width="17.25" style="2" customWidth="1"/>
    <col min="5638" max="5887" width="9" style="2"/>
    <col min="5888" max="5888" width="9" style="2" customWidth="1"/>
    <col min="5889" max="5889" width="71.625" style="2" customWidth="1"/>
    <col min="5890" max="5890" width="20.5" style="2" customWidth="1"/>
    <col min="5891" max="5891" width="18.125" style="2" customWidth="1"/>
    <col min="5892" max="5892" width="15" style="2" customWidth="1"/>
    <col min="5893" max="5893" width="17.25" style="2" customWidth="1"/>
    <col min="5894" max="6143" width="9" style="2"/>
    <col min="6144" max="6144" width="9" style="2" customWidth="1"/>
    <col min="6145" max="6145" width="71.625" style="2" customWidth="1"/>
    <col min="6146" max="6146" width="20.5" style="2" customWidth="1"/>
    <col min="6147" max="6147" width="18.125" style="2" customWidth="1"/>
    <col min="6148" max="6148" width="15" style="2" customWidth="1"/>
    <col min="6149" max="6149" width="17.25" style="2" customWidth="1"/>
    <col min="6150" max="6399" width="9" style="2"/>
    <col min="6400" max="6400" width="9" style="2" customWidth="1"/>
    <col min="6401" max="6401" width="71.625" style="2" customWidth="1"/>
    <col min="6402" max="6402" width="20.5" style="2" customWidth="1"/>
    <col min="6403" max="6403" width="18.125" style="2" customWidth="1"/>
    <col min="6404" max="6404" width="15" style="2" customWidth="1"/>
    <col min="6405" max="6405" width="17.25" style="2" customWidth="1"/>
    <col min="6406" max="6655" width="9" style="2"/>
    <col min="6656" max="6656" width="9" style="2" customWidth="1"/>
    <col min="6657" max="6657" width="71.625" style="2" customWidth="1"/>
    <col min="6658" max="6658" width="20.5" style="2" customWidth="1"/>
    <col min="6659" max="6659" width="18.125" style="2" customWidth="1"/>
    <col min="6660" max="6660" width="15" style="2" customWidth="1"/>
    <col min="6661" max="6661" width="17.25" style="2" customWidth="1"/>
    <col min="6662" max="6911" width="9" style="2"/>
    <col min="6912" max="6912" width="9" style="2" customWidth="1"/>
    <col min="6913" max="6913" width="71.625" style="2" customWidth="1"/>
    <col min="6914" max="6914" width="20.5" style="2" customWidth="1"/>
    <col min="6915" max="6915" width="18.125" style="2" customWidth="1"/>
    <col min="6916" max="6916" width="15" style="2" customWidth="1"/>
    <col min="6917" max="6917" width="17.25" style="2" customWidth="1"/>
    <col min="6918" max="7167" width="9" style="2"/>
    <col min="7168" max="7168" width="9" style="2" customWidth="1"/>
    <col min="7169" max="7169" width="71.625" style="2" customWidth="1"/>
    <col min="7170" max="7170" width="20.5" style="2" customWidth="1"/>
    <col min="7171" max="7171" width="18.125" style="2" customWidth="1"/>
    <col min="7172" max="7172" width="15" style="2" customWidth="1"/>
    <col min="7173" max="7173" width="17.25" style="2" customWidth="1"/>
    <col min="7174" max="7423" width="9" style="2"/>
    <col min="7424" max="7424" width="9" style="2" customWidth="1"/>
    <col min="7425" max="7425" width="71.625" style="2" customWidth="1"/>
    <col min="7426" max="7426" width="20.5" style="2" customWidth="1"/>
    <col min="7427" max="7427" width="18.125" style="2" customWidth="1"/>
    <col min="7428" max="7428" width="15" style="2" customWidth="1"/>
    <col min="7429" max="7429" width="17.25" style="2" customWidth="1"/>
    <col min="7430" max="7679" width="9" style="2"/>
    <col min="7680" max="7680" width="9" style="2" customWidth="1"/>
    <col min="7681" max="7681" width="71.625" style="2" customWidth="1"/>
    <col min="7682" max="7682" width="20.5" style="2" customWidth="1"/>
    <col min="7683" max="7683" width="18.125" style="2" customWidth="1"/>
    <col min="7684" max="7684" width="15" style="2" customWidth="1"/>
    <col min="7685" max="7685" width="17.25" style="2" customWidth="1"/>
    <col min="7686" max="7935" width="9" style="2"/>
    <col min="7936" max="7936" width="9" style="2" customWidth="1"/>
    <col min="7937" max="7937" width="71.625" style="2" customWidth="1"/>
    <col min="7938" max="7938" width="20.5" style="2" customWidth="1"/>
    <col min="7939" max="7939" width="18.125" style="2" customWidth="1"/>
    <col min="7940" max="7940" width="15" style="2" customWidth="1"/>
    <col min="7941" max="7941" width="17.25" style="2" customWidth="1"/>
    <col min="7942" max="8191" width="9" style="2"/>
    <col min="8192" max="8192" width="9" style="2" customWidth="1"/>
    <col min="8193" max="8193" width="71.625" style="2" customWidth="1"/>
    <col min="8194" max="8194" width="20.5" style="2" customWidth="1"/>
    <col min="8195" max="8195" width="18.125" style="2" customWidth="1"/>
    <col min="8196" max="8196" width="15" style="2" customWidth="1"/>
    <col min="8197" max="8197" width="17.25" style="2" customWidth="1"/>
    <col min="8198" max="8447" width="9" style="2"/>
    <col min="8448" max="8448" width="9" style="2" customWidth="1"/>
    <col min="8449" max="8449" width="71.625" style="2" customWidth="1"/>
    <col min="8450" max="8450" width="20.5" style="2" customWidth="1"/>
    <col min="8451" max="8451" width="18.125" style="2" customWidth="1"/>
    <col min="8452" max="8452" width="15" style="2" customWidth="1"/>
    <col min="8453" max="8453" width="17.25" style="2" customWidth="1"/>
    <col min="8454" max="8703" width="9" style="2"/>
    <col min="8704" max="8704" width="9" style="2" customWidth="1"/>
    <col min="8705" max="8705" width="71.625" style="2" customWidth="1"/>
    <col min="8706" max="8706" width="20.5" style="2" customWidth="1"/>
    <col min="8707" max="8707" width="18.125" style="2" customWidth="1"/>
    <col min="8708" max="8708" width="15" style="2" customWidth="1"/>
    <col min="8709" max="8709" width="17.25" style="2" customWidth="1"/>
    <col min="8710" max="8959" width="9" style="2"/>
    <col min="8960" max="8960" width="9" style="2" customWidth="1"/>
    <col min="8961" max="8961" width="71.625" style="2" customWidth="1"/>
    <col min="8962" max="8962" width="20.5" style="2" customWidth="1"/>
    <col min="8963" max="8963" width="18.125" style="2" customWidth="1"/>
    <col min="8964" max="8964" width="15" style="2" customWidth="1"/>
    <col min="8965" max="8965" width="17.25" style="2" customWidth="1"/>
    <col min="8966" max="9215" width="9" style="2"/>
    <col min="9216" max="9216" width="9" style="2" customWidth="1"/>
    <col min="9217" max="9217" width="71.625" style="2" customWidth="1"/>
    <col min="9218" max="9218" width="20.5" style="2" customWidth="1"/>
    <col min="9219" max="9219" width="18.125" style="2" customWidth="1"/>
    <col min="9220" max="9220" width="15" style="2" customWidth="1"/>
    <col min="9221" max="9221" width="17.25" style="2" customWidth="1"/>
    <col min="9222" max="9471" width="9" style="2"/>
    <col min="9472" max="9472" width="9" style="2" customWidth="1"/>
    <col min="9473" max="9473" width="71.625" style="2" customWidth="1"/>
    <col min="9474" max="9474" width="20.5" style="2" customWidth="1"/>
    <col min="9475" max="9475" width="18.125" style="2" customWidth="1"/>
    <col min="9476" max="9476" width="15" style="2" customWidth="1"/>
    <col min="9477" max="9477" width="17.25" style="2" customWidth="1"/>
    <col min="9478" max="9727" width="9" style="2"/>
    <col min="9728" max="9728" width="9" style="2" customWidth="1"/>
    <col min="9729" max="9729" width="71.625" style="2" customWidth="1"/>
    <col min="9730" max="9730" width="20.5" style="2" customWidth="1"/>
    <col min="9731" max="9731" width="18.125" style="2" customWidth="1"/>
    <col min="9732" max="9732" width="15" style="2" customWidth="1"/>
    <col min="9733" max="9733" width="17.25" style="2" customWidth="1"/>
    <col min="9734" max="9983" width="9" style="2"/>
    <col min="9984" max="9984" width="9" style="2" customWidth="1"/>
    <col min="9985" max="9985" width="71.625" style="2" customWidth="1"/>
    <col min="9986" max="9986" width="20.5" style="2" customWidth="1"/>
    <col min="9987" max="9987" width="18.125" style="2" customWidth="1"/>
    <col min="9988" max="9988" width="15" style="2" customWidth="1"/>
    <col min="9989" max="9989" width="17.25" style="2" customWidth="1"/>
    <col min="9990" max="10239" width="9" style="2"/>
    <col min="10240" max="10240" width="9" style="2" customWidth="1"/>
    <col min="10241" max="10241" width="71.625" style="2" customWidth="1"/>
    <col min="10242" max="10242" width="20.5" style="2" customWidth="1"/>
    <col min="10243" max="10243" width="18.125" style="2" customWidth="1"/>
    <col min="10244" max="10244" width="15" style="2" customWidth="1"/>
    <col min="10245" max="10245" width="17.25" style="2" customWidth="1"/>
    <col min="10246" max="10495" width="9" style="2"/>
    <col min="10496" max="10496" width="9" style="2" customWidth="1"/>
    <col min="10497" max="10497" width="71.625" style="2" customWidth="1"/>
    <col min="10498" max="10498" width="20.5" style="2" customWidth="1"/>
    <col min="10499" max="10499" width="18.125" style="2" customWidth="1"/>
    <col min="10500" max="10500" width="15" style="2" customWidth="1"/>
    <col min="10501" max="10501" width="17.25" style="2" customWidth="1"/>
    <col min="10502" max="10751" width="9" style="2"/>
    <col min="10752" max="10752" width="9" style="2" customWidth="1"/>
    <col min="10753" max="10753" width="71.625" style="2" customWidth="1"/>
    <col min="10754" max="10754" width="20.5" style="2" customWidth="1"/>
    <col min="10755" max="10755" width="18.125" style="2" customWidth="1"/>
    <col min="10756" max="10756" width="15" style="2" customWidth="1"/>
    <col min="10757" max="10757" width="17.25" style="2" customWidth="1"/>
    <col min="10758" max="11007" width="9" style="2"/>
    <col min="11008" max="11008" width="9" style="2" customWidth="1"/>
    <col min="11009" max="11009" width="71.625" style="2" customWidth="1"/>
    <col min="11010" max="11010" width="20.5" style="2" customWidth="1"/>
    <col min="11011" max="11011" width="18.125" style="2" customWidth="1"/>
    <col min="11012" max="11012" width="15" style="2" customWidth="1"/>
    <col min="11013" max="11013" width="17.25" style="2" customWidth="1"/>
    <col min="11014" max="11263" width="9" style="2"/>
    <col min="11264" max="11264" width="9" style="2" customWidth="1"/>
    <col min="11265" max="11265" width="71.625" style="2" customWidth="1"/>
    <col min="11266" max="11266" width="20.5" style="2" customWidth="1"/>
    <col min="11267" max="11267" width="18.125" style="2" customWidth="1"/>
    <col min="11268" max="11268" width="15" style="2" customWidth="1"/>
    <col min="11269" max="11269" width="17.25" style="2" customWidth="1"/>
    <col min="11270" max="11519" width="9" style="2"/>
    <col min="11520" max="11520" width="9" style="2" customWidth="1"/>
    <col min="11521" max="11521" width="71.625" style="2" customWidth="1"/>
    <col min="11522" max="11522" width="20.5" style="2" customWidth="1"/>
    <col min="11523" max="11523" width="18.125" style="2" customWidth="1"/>
    <col min="11524" max="11524" width="15" style="2" customWidth="1"/>
    <col min="11525" max="11525" width="17.25" style="2" customWidth="1"/>
    <col min="11526" max="11775" width="9" style="2"/>
    <col min="11776" max="11776" width="9" style="2" customWidth="1"/>
    <col min="11777" max="11777" width="71.625" style="2" customWidth="1"/>
    <col min="11778" max="11778" width="20.5" style="2" customWidth="1"/>
    <col min="11779" max="11779" width="18.125" style="2" customWidth="1"/>
    <col min="11780" max="11780" width="15" style="2" customWidth="1"/>
    <col min="11781" max="11781" width="17.25" style="2" customWidth="1"/>
    <col min="11782" max="12031" width="9" style="2"/>
    <col min="12032" max="12032" width="9" style="2" customWidth="1"/>
    <col min="12033" max="12033" width="71.625" style="2" customWidth="1"/>
    <col min="12034" max="12034" width="20.5" style="2" customWidth="1"/>
    <col min="12035" max="12035" width="18.125" style="2" customWidth="1"/>
    <col min="12036" max="12036" width="15" style="2" customWidth="1"/>
    <col min="12037" max="12037" width="17.25" style="2" customWidth="1"/>
    <col min="12038" max="12287" width="9" style="2"/>
    <col min="12288" max="12288" width="9" style="2" customWidth="1"/>
    <col min="12289" max="12289" width="71.625" style="2" customWidth="1"/>
    <col min="12290" max="12290" width="20.5" style="2" customWidth="1"/>
    <col min="12291" max="12291" width="18.125" style="2" customWidth="1"/>
    <col min="12292" max="12292" width="15" style="2" customWidth="1"/>
    <col min="12293" max="12293" width="17.25" style="2" customWidth="1"/>
    <col min="12294" max="12543" width="9" style="2"/>
    <col min="12544" max="12544" width="9" style="2" customWidth="1"/>
    <col min="12545" max="12545" width="71.625" style="2" customWidth="1"/>
    <col min="12546" max="12546" width="20.5" style="2" customWidth="1"/>
    <col min="12547" max="12547" width="18.125" style="2" customWidth="1"/>
    <col min="12548" max="12548" width="15" style="2" customWidth="1"/>
    <col min="12549" max="12549" width="17.25" style="2" customWidth="1"/>
    <col min="12550" max="12799" width="9" style="2"/>
    <col min="12800" max="12800" width="9" style="2" customWidth="1"/>
    <col min="12801" max="12801" width="71.625" style="2" customWidth="1"/>
    <col min="12802" max="12802" width="20.5" style="2" customWidth="1"/>
    <col min="12803" max="12803" width="18.125" style="2" customWidth="1"/>
    <col min="12804" max="12804" width="15" style="2" customWidth="1"/>
    <col min="12805" max="12805" width="17.25" style="2" customWidth="1"/>
    <col min="12806" max="13055" width="9" style="2"/>
    <col min="13056" max="13056" width="9" style="2" customWidth="1"/>
    <col min="13057" max="13057" width="71.625" style="2" customWidth="1"/>
    <col min="13058" max="13058" width="20.5" style="2" customWidth="1"/>
    <col min="13059" max="13059" width="18.125" style="2" customWidth="1"/>
    <col min="13060" max="13060" width="15" style="2" customWidth="1"/>
    <col min="13061" max="13061" width="17.25" style="2" customWidth="1"/>
    <col min="13062" max="13311" width="9" style="2"/>
    <col min="13312" max="13312" width="9" style="2" customWidth="1"/>
    <col min="13313" max="13313" width="71.625" style="2" customWidth="1"/>
    <col min="13314" max="13314" width="20.5" style="2" customWidth="1"/>
    <col min="13315" max="13315" width="18.125" style="2" customWidth="1"/>
    <col min="13316" max="13316" width="15" style="2" customWidth="1"/>
    <col min="13317" max="13317" width="17.25" style="2" customWidth="1"/>
    <col min="13318" max="13567" width="9" style="2"/>
    <col min="13568" max="13568" width="9" style="2" customWidth="1"/>
    <col min="13569" max="13569" width="71.625" style="2" customWidth="1"/>
    <col min="13570" max="13570" width="20.5" style="2" customWidth="1"/>
    <col min="13571" max="13571" width="18.125" style="2" customWidth="1"/>
    <col min="13572" max="13572" width="15" style="2" customWidth="1"/>
    <col min="13573" max="13573" width="17.25" style="2" customWidth="1"/>
    <col min="13574" max="13823" width="9" style="2"/>
    <col min="13824" max="13824" width="9" style="2" customWidth="1"/>
    <col min="13825" max="13825" width="71.625" style="2" customWidth="1"/>
    <col min="13826" max="13826" width="20.5" style="2" customWidth="1"/>
    <col min="13827" max="13827" width="18.125" style="2" customWidth="1"/>
    <col min="13828" max="13828" width="15" style="2" customWidth="1"/>
    <col min="13829" max="13829" width="17.25" style="2" customWidth="1"/>
    <col min="13830" max="14079" width="9" style="2"/>
    <col min="14080" max="14080" width="9" style="2" customWidth="1"/>
    <col min="14081" max="14081" width="71.625" style="2" customWidth="1"/>
    <col min="14082" max="14082" width="20.5" style="2" customWidth="1"/>
    <col min="14083" max="14083" width="18.125" style="2" customWidth="1"/>
    <col min="14084" max="14084" width="15" style="2" customWidth="1"/>
    <col min="14085" max="14085" width="17.25" style="2" customWidth="1"/>
    <col min="14086" max="14335" width="9" style="2"/>
    <col min="14336" max="14336" width="9" style="2" customWidth="1"/>
    <col min="14337" max="14337" width="71.625" style="2" customWidth="1"/>
    <col min="14338" max="14338" width="20.5" style="2" customWidth="1"/>
    <col min="14339" max="14339" width="18.125" style="2" customWidth="1"/>
    <col min="14340" max="14340" width="15" style="2" customWidth="1"/>
    <col min="14341" max="14341" width="17.25" style="2" customWidth="1"/>
    <col min="14342" max="14591" width="9" style="2"/>
    <col min="14592" max="14592" width="9" style="2" customWidth="1"/>
    <col min="14593" max="14593" width="71.625" style="2" customWidth="1"/>
    <col min="14594" max="14594" width="20.5" style="2" customWidth="1"/>
    <col min="14595" max="14595" width="18.125" style="2" customWidth="1"/>
    <col min="14596" max="14596" width="15" style="2" customWidth="1"/>
    <col min="14597" max="14597" width="17.25" style="2" customWidth="1"/>
    <col min="14598" max="14847" width="9" style="2"/>
    <col min="14848" max="14848" width="9" style="2" customWidth="1"/>
    <col min="14849" max="14849" width="71.625" style="2" customWidth="1"/>
    <col min="14850" max="14850" width="20.5" style="2" customWidth="1"/>
    <col min="14851" max="14851" width="18.125" style="2" customWidth="1"/>
    <col min="14852" max="14852" width="15" style="2" customWidth="1"/>
    <col min="14853" max="14853" width="17.25" style="2" customWidth="1"/>
    <col min="14854" max="15103" width="9" style="2"/>
    <col min="15104" max="15104" width="9" style="2" customWidth="1"/>
    <col min="15105" max="15105" width="71.625" style="2" customWidth="1"/>
    <col min="15106" max="15106" width="20.5" style="2" customWidth="1"/>
    <col min="15107" max="15107" width="18.125" style="2" customWidth="1"/>
    <col min="15108" max="15108" width="15" style="2" customWidth="1"/>
    <col min="15109" max="15109" width="17.25" style="2" customWidth="1"/>
    <col min="15110" max="15359" width="9" style="2"/>
    <col min="15360" max="15360" width="9" style="2" customWidth="1"/>
    <col min="15361" max="15361" width="71.625" style="2" customWidth="1"/>
    <col min="15362" max="15362" width="20.5" style="2" customWidth="1"/>
    <col min="15363" max="15363" width="18.125" style="2" customWidth="1"/>
    <col min="15364" max="15364" width="15" style="2" customWidth="1"/>
    <col min="15365" max="15365" width="17.25" style="2" customWidth="1"/>
    <col min="15366" max="15615" width="9" style="2"/>
    <col min="15616" max="15616" width="9" style="2" customWidth="1"/>
    <col min="15617" max="15617" width="71.625" style="2" customWidth="1"/>
    <col min="15618" max="15618" width="20.5" style="2" customWidth="1"/>
    <col min="15619" max="15619" width="18.125" style="2" customWidth="1"/>
    <col min="15620" max="15620" width="15" style="2" customWidth="1"/>
    <col min="15621" max="15621" width="17.25" style="2" customWidth="1"/>
    <col min="15622" max="15871" width="9" style="2"/>
    <col min="15872" max="15872" width="9" style="2" customWidth="1"/>
    <col min="15873" max="15873" width="71.625" style="2" customWidth="1"/>
    <col min="15874" max="15874" width="20.5" style="2" customWidth="1"/>
    <col min="15875" max="15875" width="18.125" style="2" customWidth="1"/>
    <col min="15876" max="15876" width="15" style="2" customWidth="1"/>
    <col min="15877" max="15877" width="17.25" style="2" customWidth="1"/>
    <col min="15878" max="16127" width="9" style="2"/>
    <col min="16128" max="16128" width="9" style="2" customWidth="1"/>
    <col min="16129" max="16129" width="71.625" style="2" customWidth="1"/>
    <col min="16130" max="16130" width="20.5" style="2" customWidth="1"/>
    <col min="16131" max="16131" width="18.125" style="2" customWidth="1"/>
    <col min="16132" max="16132" width="15" style="2" customWidth="1"/>
    <col min="16133" max="16133" width="17.25" style="2" customWidth="1"/>
    <col min="16134" max="16384" width="9" style="2"/>
  </cols>
  <sheetData>
    <row r="1" spans="1:14" s="1" customFormat="1" ht="31.5" customHeight="1" x14ac:dyDescent="0.2">
      <c r="A1" s="217" t="s">
        <v>0</v>
      </c>
      <c r="B1" s="217"/>
      <c r="C1" s="217"/>
      <c r="D1" s="217"/>
      <c r="E1" s="217"/>
      <c r="F1" s="217"/>
    </row>
    <row r="2" spans="1:14" s="1" customFormat="1" ht="23.25" customHeight="1" x14ac:dyDescent="0.2">
      <c r="A2" s="217" t="s">
        <v>727</v>
      </c>
      <c r="B2" s="217"/>
      <c r="C2" s="217"/>
      <c r="D2" s="217"/>
      <c r="E2" s="217"/>
      <c r="F2" s="217"/>
    </row>
    <row r="3" spans="1:14" ht="13.5" customHeight="1" x14ac:dyDescent="0.3">
      <c r="A3" s="2"/>
      <c r="B3" s="41"/>
      <c r="C3" s="41"/>
      <c r="D3" s="41"/>
      <c r="F3" s="160" t="s">
        <v>1</v>
      </c>
    </row>
    <row r="4" spans="1:14" ht="81" customHeight="1" x14ac:dyDescent="0.2">
      <c r="A4" s="218" t="s">
        <v>2</v>
      </c>
      <c r="B4" s="219" t="s">
        <v>3</v>
      </c>
      <c r="C4" s="218" t="s">
        <v>4</v>
      </c>
      <c r="D4" s="215" t="s">
        <v>847</v>
      </c>
      <c r="E4" s="218" t="s">
        <v>5</v>
      </c>
      <c r="F4" s="218" t="s">
        <v>6</v>
      </c>
    </row>
    <row r="5" spans="1:14" s="3" customFormat="1" ht="12.75" customHeight="1" x14ac:dyDescent="0.2">
      <c r="A5" s="218"/>
      <c r="B5" s="219"/>
      <c r="C5" s="218"/>
      <c r="D5" s="216"/>
      <c r="E5" s="218"/>
      <c r="F5" s="218"/>
      <c r="G5" s="213"/>
      <c r="H5" s="213"/>
      <c r="I5" s="213"/>
      <c r="J5" s="213"/>
      <c r="K5" s="213"/>
      <c r="L5" s="213"/>
      <c r="M5" s="213"/>
      <c r="N5" s="213"/>
    </row>
    <row r="6" spans="1:14" x14ac:dyDescent="0.25">
      <c r="A6" s="90">
        <v>1</v>
      </c>
      <c r="B6" s="90">
        <v>2</v>
      </c>
      <c r="C6" s="90">
        <v>3</v>
      </c>
      <c r="D6" s="90">
        <v>4</v>
      </c>
      <c r="E6" s="90">
        <v>5</v>
      </c>
      <c r="F6" s="90">
        <v>6</v>
      </c>
      <c r="G6" s="213"/>
      <c r="H6" s="213"/>
      <c r="I6" s="213"/>
      <c r="J6" s="213"/>
      <c r="K6" s="213"/>
      <c r="L6" s="213"/>
      <c r="M6" s="213"/>
      <c r="N6" s="213"/>
    </row>
    <row r="7" spans="1:14" x14ac:dyDescent="0.25">
      <c r="A7" s="91" t="s">
        <v>7</v>
      </c>
      <c r="B7" s="92" t="s">
        <v>221</v>
      </c>
      <c r="C7" s="93"/>
      <c r="D7" s="94">
        <f>SUM(D8:D12)</f>
        <v>4767163.4610000001</v>
      </c>
      <c r="E7" s="94">
        <f>SUM(E8:E12)</f>
        <v>913119.89999999991</v>
      </c>
      <c r="F7" s="95">
        <f>E7/D7*100</f>
        <v>19.15436522095796</v>
      </c>
      <c r="G7" s="4"/>
    </row>
    <row r="8" spans="1:14" ht="53.25" customHeight="1" x14ac:dyDescent="0.2">
      <c r="A8" s="84" t="s">
        <v>8</v>
      </c>
      <c r="B8" s="85" t="s">
        <v>220</v>
      </c>
      <c r="C8" s="86" t="s">
        <v>180</v>
      </c>
      <c r="D8" s="87">
        <f>Дотации!E52</f>
        <v>41928</v>
      </c>
      <c r="E8" s="87">
        <f>Дотации!F52</f>
        <v>10482</v>
      </c>
      <c r="F8" s="87">
        <f t="shared" ref="F8:F68" si="0">E8/D8*100</f>
        <v>25</v>
      </c>
      <c r="G8" s="5"/>
    </row>
    <row r="9" spans="1:14" s="46" customFormat="1" ht="35.25" customHeight="1" x14ac:dyDescent="0.2">
      <c r="A9" s="81" t="s">
        <v>9</v>
      </c>
      <c r="B9" s="82" t="s">
        <v>222</v>
      </c>
      <c r="C9" s="83" t="s">
        <v>12</v>
      </c>
      <c r="D9" s="80">
        <f>Дотации!H52</f>
        <v>3430574.3000000003</v>
      </c>
      <c r="E9" s="80">
        <f>Дотации!I52</f>
        <v>780279.29999999993</v>
      </c>
      <c r="F9" s="80">
        <f t="shared" si="0"/>
        <v>22.74485936654979</v>
      </c>
    </row>
    <row r="10" spans="1:14" ht="24" customHeight="1" x14ac:dyDescent="0.2">
      <c r="A10" s="84" t="s">
        <v>10</v>
      </c>
      <c r="B10" s="85" t="s">
        <v>223</v>
      </c>
      <c r="C10" s="86" t="s">
        <v>179</v>
      </c>
      <c r="D10" s="87">
        <f>Дотации!K52</f>
        <v>815717.29999999993</v>
      </c>
      <c r="E10" s="87">
        <f>Дотации!L52</f>
        <v>122358.59999999998</v>
      </c>
      <c r="F10" s="87">
        <f t="shared" si="0"/>
        <v>15.000123204448402</v>
      </c>
      <c r="G10" s="6"/>
      <c r="H10" s="6"/>
    </row>
    <row r="11" spans="1:14" ht="75.75" customHeight="1" x14ac:dyDescent="0.2">
      <c r="A11" s="84" t="s">
        <v>11</v>
      </c>
      <c r="B11" s="85" t="s">
        <v>482</v>
      </c>
      <c r="C11" s="86" t="s">
        <v>481</v>
      </c>
      <c r="D11" s="87">
        <f>Дотации!N52</f>
        <v>375856.86099999998</v>
      </c>
      <c r="E11" s="87">
        <f>Дотации!O52</f>
        <v>0</v>
      </c>
      <c r="F11" s="87">
        <f t="shared" si="0"/>
        <v>0</v>
      </c>
      <c r="G11" s="6"/>
      <c r="H11" s="6"/>
    </row>
    <row r="12" spans="1:14" ht="80.25" customHeight="1" x14ac:dyDescent="0.2">
      <c r="A12" s="84" t="s">
        <v>13</v>
      </c>
      <c r="B12" s="85" t="s">
        <v>478</v>
      </c>
      <c r="C12" s="86" t="s">
        <v>479</v>
      </c>
      <c r="D12" s="87">
        <f>Дотации!Q52</f>
        <v>103087</v>
      </c>
      <c r="E12" s="87">
        <f>Дотации!R52</f>
        <v>0</v>
      </c>
      <c r="F12" s="87">
        <f t="shared" si="0"/>
        <v>0</v>
      </c>
      <c r="G12" s="6"/>
      <c r="H12" s="6"/>
    </row>
    <row r="13" spans="1:14" x14ac:dyDescent="0.25">
      <c r="A13" s="144" t="s">
        <v>14</v>
      </c>
      <c r="B13" s="145" t="s">
        <v>15</v>
      </c>
      <c r="C13" s="146"/>
      <c r="D13" s="147">
        <f>SUM(D14:D49)</f>
        <v>11124494.13786</v>
      </c>
      <c r="E13" s="147">
        <f>SUM(E14:E49)</f>
        <v>746652.18553999998</v>
      </c>
      <c r="F13" s="147">
        <f>E13/D13*100</f>
        <v>6.7117855094095287</v>
      </c>
      <c r="G13" s="4"/>
      <c r="H13" s="4"/>
      <c r="J13" s="33"/>
    </row>
    <row r="14" spans="1:14" ht="55.5" customHeight="1" x14ac:dyDescent="0.2">
      <c r="A14" s="84" t="s">
        <v>16</v>
      </c>
      <c r="B14" s="85" t="s">
        <v>257</v>
      </c>
      <c r="C14" s="86" t="s">
        <v>19</v>
      </c>
      <c r="D14" s="87">
        <f>Субсидии!E397</f>
        <v>16624.900000000001</v>
      </c>
      <c r="E14" s="87">
        <f>Субсидии!F397</f>
        <v>0</v>
      </c>
      <c r="F14" s="87">
        <f t="shared" si="0"/>
        <v>0</v>
      </c>
      <c r="G14" s="7"/>
      <c r="H14" s="6"/>
    </row>
    <row r="15" spans="1:14" ht="53.25" customHeight="1" x14ac:dyDescent="0.2">
      <c r="A15" s="84" t="s">
        <v>17</v>
      </c>
      <c r="B15" s="85" t="s">
        <v>758</v>
      </c>
      <c r="C15" s="86" t="s">
        <v>188</v>
      </c>
      <c r="D15" s="87">
        <f>Субсидии!H397</f>
        <v>366156.7</v>
      </c>
      <c r="E15" s="87">
        <f>Субсидии!I397</f>
        <v>17614.901300000001</v>
      </c>
      <c r="F15" s="87">
        <f t="shared" si="0"/>
        <v>4.8107548762592627</v>
      </c>
      <c r="G15" s="6"/>
      <c r="H15" s="6"/>
    </row>
    <row r="16" spans="1:14" ht="42.75" customHeight="1" x14ac:dyDescent="0.2">
      <c r="A16" s="84" t="s">
        <v>18</v>
      </c>
      <c r="B16" s="85" t="s">
        <v>229</v>
      </c>
      <c r="C16" s="86" t="s">
        <v>191</v>
      </c>
      <c r="D16" s="87">
        <f>Субсидии!K397</f>
        <v>62391.499999999993</v>
      </c>
      <c r="E16" s="87">
        <f>Субсидии!L397</f>
        <v>0</v>
      </c>
      <c r="F16" s="87">
        <f t="shared" si="0"/>
        <v>0</v>
      </c>
      <c r="G16" s="6"/>
      <c r="H16" s="6"/>
    </row>
    <row r="17" spans="1:8" ht="53.25" customHeight="1" x14ac:dyDescent="0.2">
      <c r="A17" s="84" t="s">
        <v>20</v>
      </c>
      <c r="B17" s="85" t="s">
        <v>754</v>
      </c>
      <c r="C17" s="86" t="s">
        <v>755</v>
      </c>
      <c r="D17" s="87">
        <f>Субсидии!N397</f>
        <v>86883.7</v>
      </c>
      <c r="E17" s="87">
        <f>Субсидии!O397</f>
        <v>0</v>
      </c>
      <c r="F17" s="87">
        <f t="shared" si="0"/>
        <v>0</v>
      </c>
      <c r="G17" s="6"/>
      <c r="H17" s="6"/>
    </row>
    <row r="18" spans="1:8" ht="51" customHeight="1" x14ac:dyDescent="0.2">
      <c r="A18" s="84" t="s">
        <v>21</v>
      </c>
      <c r="B18" s="85" t="s">
        <v>750</v>
      </c>
      <c r="C18" s="86" t="s">
        <v>186</v>
      </c>
      <c r="D18" s="87">
        <f>Субсидии!Q397</f>
        <v>10058.4</v>
      </c>
      <c r="E18" s="87">
        <f>Субсидии!R397</f>
        <v>5029.2</v>
      </c>
      <c r="F18" s="87">
        <f t="shared" si="0"/>
        <v>50</v>
      </c>
      <c r="G18" s="6"/>
      <c r="H18" s="6"/>
    </row>
    <row r="19" spans="1:8" ht="60" customHeight="1" x14ac:dyDescent="0.2">
      <c r="A19" s="84" t="s">
        <v>22</v>
      </c>
      <c r="B19" s="85" t="s">
        <v>256</v>
      </c>
      <c r="C19" s="86" t="s">
        <v>26</v>
      </c>
      <c r="D19" s="87">
        <f>Субсидии!T397</f>
        <v>40836.1</v>
      </c>
      <c r="E19" s="87">
        <f>Субсидии!U397</f>
        <v>6779.6000000000013</v>
      </c>
      <c r="F19" s="87">
        <f t="shared" si="0"/>
        <v>16.601977172158954</v>
      </c>
      <c r="G19" s="6"/>
      <c r="H19" s="6"/>
    </row>
    <row r="20" spans="1:8" ht="54.75" customHeight="1" x14ac:dyDescent="0.2">
      <c r="A20" s="84" t="s">
        <v>23</v>
      </c>
      <c r="B20" s="85" t="s">
        <v>228</v>
      </c>
      <c r="C20" s="125" t="s">
        <v>752</v>
      </c>
      <c r="D20" s="87">
        <f>Субсидии!W397</f>
        <v>2346.9388599999997</v>
      </c>
      <c r="E20" s="87">
        <f>Субсидии!X397</f>
        <v>1734.6940599999996</v>
      </c>
      <c r="F20" s="87">
        <f t="shared" si="0"/>
        <v>73.913048591304147</v>
      </c>
      <c r="G20" s="6"/>
      <c r="H20" s="6"/>
    </row>
    <row r="21" spans="1:8" ht="51.75" customHeight="1" x14ac:dyDescent="0.2">
      <c r="A21" s="84" t="s">
        <v>24</v>
      </c>
      <c r="B21" s="85" t="s">
        <v>227</v>
      </c>
      <c r="C21" s="86" t="s">
        <v>753</v>
      </c>
      <c r="D21" s="87">
        <f>Субсидии!Z397</f>
        <v>867.34699999999964</v>
      </c>
      <c r="E21" s="87">
        <f>Субсидии!AA397</f>
        <v>561.22452999999985</v>
      </c>
      <c r="F21" s="87">
        <f t="shared" si="0"/>
        <v>64.705882420761256</v>
      </c>
      <c r="G21" s="6"/>
      <c r="H21" s="6"/>
    </row>
    <row r="22" spans="1:8" ht="36" customHeight="1" x14ac:dyDescent="0.2">
      <c r="A22" s="84" t="s">
        <v>25</v>
      </c>
      <c r="B22" s="85" t="s">
        <v>728</v>
      </c>
      <c r="C22" s="86" t="s">
        <v>181</v>
      </c>
      <c r="D22" s="87">
        <f>Субсидии!AC397</f>
        <v>5300</v>
      </c>
      <c r="E22" s="87">
        <f>Субсидии!AD397</f>
        <v>0</v>
      </c>
      <c r="F22" s="87">
        <f t="shared" si="0"/>
        <v>0</v>
      </c>
      <c r="G22" s="6"/>
      <c r="H22" s="6"/>
    </row>
    <row r="23" spans="1:8" ht="42.75" customHeight="1" x14ac:dyDescent="0.2">
      <c r="A23" s="84" t="s">
        <v>27</v>
      </c>
      <c r="B23" s="85" t="s">
        <v>782</v>
      </c>
      <c r="C23" s="86" t="s">
        <v>201</v>
      </c>
      <c r="D23" s="87">
        <f>Субсидии!AF397</f>
        <v>120000</v>
      </c>
      <c r="E23" s="87">
        <f>Субсидии!AG397</f>
        <v>0</v>
      </c>
      <c r="F23" s="87">
        <f t="shared" si="0"/>
        <v>0</v>
      </c>
      <c r="G23" s="6"/>
      <c r="H23" s="6"/>
    </row>
    <row r="24" spans="1:8" ht="43.5" customHeight="1" x14ac:dyDescent="0.2">
      <c r="A24" s="84" t="s">
        <v>28</v>
      </c>
      <c r="B24" s="85" t="s">
        <v>255</v>
      </c>
      <c r="C24" s="86" t="s">
        <v>39</v>
      </c>
      <c r="D24" s="87">
        <f>Субсидии!AI397</f>
        <v>707405</v>
      </c>
      <c r="E24" s="87">
        <f>Субсидии!AJ397</f>
        <v>142364.33168</v>
      </c>
      <c r="F24" s="87">
        <f t="shared" si="0"/>
        <v>20.124869301178251</v>
      </c>
      <c r="G24" s="6"/>
      <c r="H24" s="6"/>
    </row>
    <row r="25" spans="1:8" ht="69.75" customHeight="1" x14ac:dyDescent="0.2">
      <c r="A25" s="84" t="s">
        <v>29</v>
      </c>
      <c r="B25" s="85" t="s">
        <v>736</v>
      </c>
      <c r="C25" s="86" t="s">
        <v>183</v>
      </c>
      <c r="D25" s="87">
        <f>Субсидии!AL397</f>
        <v>1052020.6000000001</v>
      </c>
      <c r="E25" s="87">
        <f>Субсидии!AM397</f>
        <v>161274.91778000002</v>
      </c>
      <c r="F25" s="87">
        <f t="shared" si="0"/>
        <v>15.330015189816626</v>
      </c>
      <c r="G25" s="6"/>
      <c r="H25" s="8"/>
    </row>
    <row r="26" spans="1:8" ht="69.75" customHeight="1" x14ac:dyDescent="0.2">
      <c r="A26" s="84" t="s">
        <v>30</v>
      </c>
      <c r="B26" s="85" t="s">
        <v>226</v>
      </c>
      <c r="C26" s="86" t="s">
        <v>187</v>
      </c>
      <c r="D26" s="87">
        <f>Субсидии!AO397</f>
        <v>1014156.1000000001</v>
      </c>
      <c r="E26" s="87">
        <f>Субсидии!AP397</f>
        <v>0</v>
      </c>
      <c r="F26" s="87">
        <f t="shared" si="0"/>
        <v>0</v>
      </c>
      <c r="G26" s="6"/>
      <c r="H26" s="8"/>
    </row>
    <row r="27" spans="1:8" ht="51.75" customHeight="1" x14ac:dyDescent="0.2">
      <c r="A27" s="84" t="s">
        <v>31</v>
      </c>
      <c r="B27" s="82" t="s">
        <v>748</v>
      </c>
      <c r="C27" s="86" t="s">
        <v>192</v>
      </c>
      <c r="D27" s="87">
        <f>Субсидии!AR397</f>
        <v>30468</v>
      </c>
      <c r="E27" s="87">
        <f>Субсидии!AS397</f>
        <v>2184.3000000000002</v>
      </c>
      <c r="F27" s="87">
        <f t="shared" si="0"/>
        <v>7.1691610870421432</v>
      </c>
      <c r="G27" s="6"/>
      <c r="H27" s="8"/>
    </row>
    <row r="28" spans="1:8" ht="84.75" customHeight="1" x14ac:dyDescent="0.2">
      <c r="A28" s="84" t="s">
        <v>32</v>
      </c>
      <c r="B28" s="85" t="s">
        <v>288</v>
      </c>
      <c r="C28" s="86" t="s">
        <v>176</v>
      </c>
      <c r="D28" s="87">
        <f>Субсидии!AU397</f>
        <v>3604188.4</v>
      </c>
      <c r="E28" s="87">
        <f>Субсидии!AV397</f>
        <v>215794.92709000001</v>
      </c>
      <c r="F28" s="87">
        <f t="shared" si="0"/>
        <v>5.9873375956151467</v>
      </c>
      <c r="G28" s="6"/>
      <c r="H28" s="8"/>
    </row>
    <row r="29" spans="1:8" ht="80.25" customHeight="1" x14ac:dyDescent="0.2">
      <c r="A29" s="84" t="s">
        <v>33</v>
      </c>
      <c r="B29" s="85" t="s">
        <v>289</v>
      </c>
      <c r="C29" s="86" t="s">
        <v>290</v>
      </c>
      <c r="D29" s="87">
        <f>Субсидии!AX397</f>
        <v>85716.3</v>
      </c>
      <c r="E29" s="87">
        <f>Субсидии!AY397</f>
        <v>6048.07</v>
      </c>
      <c r="F29" s="87">
        <f t="shared" si="0"/>
        <v>7.0559158526441292</v>
      </c>
      <c r="G29" s="6"/>
      <c r="H29" s="8"/>
    </row>
    <row r="30" spans="1:8" ht="47.25" customHeight="1" x14ac:dyDescent="0.2">
      <c r="A30" s="84" t="s">
        <v>34</v>
      </c>
      <c r="B30" s="85" t="s">
        <v>767</v>
      </c>
      <c r="C30" s="86" t="s">
        <v>55</v>
      </c>
      <c r="D30" s="87">
        <f>Субсидии!BA397</f>
        <v>181511.59999999992</v>
      </c>
      <c r="E30" s="87">
        <f>Субсидии!BB397</f>
        <v>23552.685000000001</v>
      </c>
      <c r="F30" s="87">
        <f t="shared" si="0"/>
        <v>12.975856639465475</v>
      </c>
      <c r="G30" s="6"/>
      <c r="H30" s="8"/>
    </row>
    <row r="31" spans="1:8" ht="48.75" customHeight="1" x14ac:dyDescent="0.2">
      <c r="A31" s="84" t="s">
        <v>35</v>
      </c>
      <c r="B31" s="85" t="s">
        <v>743</v>
      </c>
      <c r="C31" s="125" t="s">
        <v>745</v>
      </c>
      <c r="D31" s="87">
        <f>Субсидии!BD397</f>
        <v>427354.35199999996</v>
      </c>
      <c r="E31" s="87">
        <f>Субсидии!BE397</f>
        <v>0</v>
      </c>
      <c r="F31" s="87">
        <f t="shared" si="0"/>
        <v>0</v>
      </c>
      <c r="G31" s="6"/>
      <c r="H31" s="8"/>
    </row>
    <row r="32" spans="1:8" ht="45.75" customHeight="1" x14ac:dyDescent="0.2">
      <c r="A32" s="84" t="s">
        <v>36</v>
      </c>
      <c r="B32" s="85" t="s">
        <v>284</v>
      </c>
      <c r="C32" s="125" t="s">
        <v>177</v>
      </c>
      <c r="D32" s="87">
        <f>Субсидии!BG397</f>
        <v>34078.699999999997</v>
      </c>
      <c r="E32" s="87">
        <f>Субсидии!BH397</f>
        <v>0</v>
      </c>
      <c r="F32" s="87">
        <f t="shared" si="0"/>
        <v>0</v>
      </c>
      <c r="G32" s="6"/>
      <c r="H32" s="8"/>
    </row>
    <row r="33" spans="1:8" ht="54" customHeight="1" x14ac:dyDescent="0.2">
      <c r="A33" s="84" t="s">
        <v>37</v>
      </c>
      <c r="B33" s="85" t="s">
        <v>746</v>
      </c>
      <c r="C33" s="125" t="s">
        <v>194</v>
      </c>
      <c r="D33" s="87">
        <f>Субсидии!BJ397</f>
        <v>16769.400000000001</v>
      </c>
      <c r="E33" s="87">
        <f>Субсидии!BK397</f>
        <v>0</v>
      </c>
      <c r="F33" s="87">
        <f t="shared" si="0"/>
        <v>0</v>
      </c>
      <c r="G33" s="6"/>
      <c r="H33" s="8"/>
    </row>
    <row r="34" spans="1:8" ht="85.5" customHeight="1" x14ac:dyDescent="0.2">
      <c r="A34" s="84" t="s">
        <v>38</v>
      </c>
      <c r="B34" s="85" t="s">
        <v>730</v>
      </c>
      <c r="C34" s="125" t="s">
        <v>729</v>
      </c>
      <c r="D34" s="87">
        <f>Субсидии!BM397</f>
        <v>592800</v>
      </c>
      <c r="E34" s="87">
        <f>Субсидии!BN397</f>
        <v>0</v>
      </c>
      <c r="F34" s="87">
        <f t="shared" si="0"/>
        <v>0</v>
      </c>
      <c r="G34" s="6"/>
      <c r="H34" s="8"/>
    </row>
    <row r="35" spans="1:8" ht="52.5" customHeight="1" x14ac:dyDescent="0.2">
      <c r="A35" s="84" t="s">
        <v>40</v>
      </c>
      <c r="B35" s="85" t="s">
        <v>737</v>
      </c>
      <c r="C35" s="125" t="s">
        <v>195</v>
      </c>
      <c r="D35" s="87">
        <f>Субсидии!BP397</f>
        <v>82719.799999999988</v>
      </c>
      <c r="E35" s="87">
        <f>Субсидии!BQ397</f>
        <v>0</v>
      </c>
      <c r="F35" s="87">
        <f t="shared" si="0"/>
        <v>0</v>
      </c>
      <c r="G35" s="6"/>
      <c r="H35" s="8"/>
    </row>
    <row r="36" spans="1:8" ht="52.5" customHeight="1" x14ac:dyDescent="0.2">
      <c r="A36" s="84" t="s">
        <v>41</v>
      </c>
      <c r="B36" s="85" t="s">
        <v>225</v>
      </c>
      <c r="C36" s="125" t="s">
        <v>197</v>
      </c>
      <c r="D36" s="87">
        <f>Субсидии!BS397</f>
        <v>65541.5</v>
      </c>
      <c r="E36" s="87">
        <f>Субсидии!BT397</f>
        <v>0</v>
      </c>
      <c r="F36" s="87">
        <f t="shared" si="0"/>
        <v>0</v>
      </c>
      <c r="G36" s="6"/>
      <c r="H36" s="8"/>
    </row>
    <row r="37" spans="1:8" ht="39.75" customHeight="1" x14ac:dyDescent="0.2">
      <c r="A37" s="84" t="s">
        <v>42</v>
      </c>
      <c r="B37" s="85" t="s">
        <v>779</v>
      </c>
      <c r="C37" s="125" t="s">
        <v>199</v>
      </c>
      <c r="D37" s="87">
        <f>Субсидии!BV397</f>
        <v>24694.100000000002</v>
      </c>
      <c r="E37" s="87">
        <f>Субсидии!BW397</f>
        <v>0</v>
      </c>
      <c r="F37" s="87">
        <f t="shared" si="0"/>
        <v>0</v>
      </c>
      <c r="G37" s="6"/>
      <c r="H37" s="8"/>
    </row>
    <row r="38" spans="1:8" ht="54.75" customHeight="1" x14ac:dyDescent="0.2">
      <c r="A38" s="84" t="s">
        <v>43</v>
      </c>
      <c r="B38" s="85" t="s">
        <v>224</v>
      </c>
      <c r="C38" s="125" t="s">
        <v>766</v>
      </c>
      <c r="D38" s="87">
        <f>Субсидии!BY397</f>
        <v>85511.9</v>
      </c>
      <c r="E38" s="87">
        <f>Субсидии!BZ397</f>
        <v>0</v>
      </c>
      <c r="F38" s="87">
        <f t="shared" si="0"/>
        <v>0</v>
      </c>
      <c r="G38" s="6"/>
      <c r="H38" s="8"/>
    </row>
    <row r="39" spans="1:8" ht="48" customHeight="1" x14ac:dyDescent="0.2">
      <c r="A39" s="81" t="s">
        <v>44</v>
      </c>
      <c r="B39" s="82" t="s">
        <v>763</v>
      </c>
      <c r="C39" s="125" t="s">
        <v>765</v>
      </c>
      <c r="D39" s="80">
        <f>Субсидии!CB397</f>
        <v>16585</v>
      </c>
      <c r="E39" s="80">
        <f>Субсидии!CC397</f>
        <v>0</v>
      </c>
      <c r="F39" s="80">
        <f t="shared" si="0"/>
        <v>0</v>
      </c>
      <c r="G39" s="6"/>
      <c r="H39" s="8"/>
    </row>
    <row r="40" spans="1:8" ht="54.75" customHeight="1" x14ac:dyDescent="0.2">
      <c r="A40" s="81" t="s">
        <v>45</v>
      </c>
      <c r="B40" s="82" t="s">
        <v>771</v>
      </c>
      <c r="C40" s="125" t="s">
        <v>200</v>
      </c>
      <c r="D40" s="80">
        <f>Субсидии!CE397</f>
        <v>250017</v>
      </c>
      <c r="E40" s="80">
        <f>Субсидии!CF397</f>
        <v>0</v>
      </c>
      <c r="F40" s="80">
        <f t="shared" si="0"/>
        <v>0</v>
      </c>
      <c r="G40" s="6"/>
      <c r="H40" s="8"/>
    </row>
    <row r="41" spans="1:8" s="46" customFormat="1" ht="48" customHeight="1" x14ac:dyDescent="0.2">
      <c r="A41" s="81" t="s">
        <v>46</v>
      </c>
      <c r="B41" s="82" t="s">
        <v>254</v>
      </c>
      <c r="C41" s="128" t="s">
        <v>757</v>
      </c>
      <c r="D41" s="80">
        <f>Субсидии!CH397</f>
        <v>39582</v>
      </c>
      <c r="E41" s="80">
        <f>Субсидии!CI397</f>
        <v>11874.599999999999</v>
      </c>
      <c r="F41" s="80">
        <f t="shared" si="0"/>
        <v>30</v>
      </c>
      <c r="G41" s="44"/>
      <c r="H41" s="45"/>
    </row>
    <row r="42" spans="1:8" s="46" customFormat="1" ht="45" customHeight="1" x14ac:dyDescent="0.2">
      <c r="A42" s="81" t="s">
        <v>47</v>
      </c>
      <c r="B42" s="82" t="s">
        <v>259</v>
      </c>
      <c r="C42" s="128" t="s">
        <v>261</v>
      </c>
      <c r="D42" s="80">
        <f>Субсидии!CK397</f>
        <v>16618.3</v>
      </c>
      <c r="E42" s="80">
        <f>Субсидии!CL397</f>
        <v>1738.7976000000001</v>
      </c>
      <c r="F42" s="80">
        <f t="shared" si="0"/>
        <v>10.463149660314233</v>
      </c>
      <c r="G42" s="44"/>
      <c r="H42" s="45"/>
    </row>
    <row r="43" spans="1:8" s="46" customFormat="1" ht="57" customHeight="1" x14ac:dyDescent="0.2">
      <c r="A43" s="81" t="s">
        <v>48</v>
      </c>
      <c r="B43" s="82" t="s">
        <v>262</v>
      </c>
      <c r="C43" s="128" t="s">
        <v>264</v>
      </c>
      <c r="D43" s="80">
        <f>Субсидии!CN397</f>
        <v>941870.2</v>
      </c>
      <c r="E43" s="80">
        <f>Субсидии!CO397</f>
        <v>150099.93650000001</v>
      </c>
      <c r="F43" s="80">
        <f t="shared" si="0"/>
        <v>15.936371752710727</v>
      </c>
      <c r="G43" s="44"/>
      <c r="H43" s="45"/>
    </row>
    <row r="44" spans="1:8" s="46" customFormat="1" ht="63" customHeight="1" x14ac:dyDescent="0.2">
      <c r="A44" s="81" t="s">
        <v>49</v>
      </c>
      <c r="B44" s="82" t="s">
        <v>776</v>
      </c>
      <c r="C44" s="128" t="s">
        <v>777</v>
      </c>
      <c r="D44" s="80">
        <f>Субсидии!CQ397</f>
        <v>200000</v>
      </c>
      <c r="E44" s="80">
        <f>Субсидии!CR397</f>
        <v>0</v>
      </c>
      <c r="F44" s="80">
        <f t="shared" si="0"/>
        <v>0</v>
      </c>
      <c r="G44" s="44"/>
      <c r="H44" s="45"/>
    </row>
    <row r="45" spans="1:8" s="46" customFormat="1" ht="60" customHeight="1" x14ac:dyDescent="0.2">
      <c r="A45" s="81" t="s">
        <v>50</v>
      </c>
      <c r="B45" s="82" t="s">
        <v>773</v>
      </c>
      <c r="C45" s="128" t="s">
        <v>774</v>
      </c>
      <c r="D45" s="80">
        <f>Субсидии!CT397</f>
        <v>500000</v>
      </c>
      <c r="E45" s="80">
        <f>Субсидии!CU397</f>
        <v>0</v>
      </c>
      <c r="F45" s="80">
        <f t="shared" si="0"/>
        <v>0</v>
      </c>
      <c r="G45" s="44"/>
      <c r="H45" s="45"/>
    </row>
    <row r="46" spans="1:8" s="46" customFormat="1" ht="53.25" customHeight="1" x14ac:dyDescent="0.2">
      <c r="A46" s="81" t="s">
        <v>51</v>
      </c>
      <c r="B46" s="82" t="s">
        <v>733</v>
      </c>
      <c r="C46" s="128" t="s">
        <v>734</v>
      </c>
      <c r="D46" s="80">
        <f>Субсидии!CW397</f>
        <v>245819.09999999998</v>
      </c>
      <c r="E46" s="80">
        <f>Субсидии!CX397</f>
        <v>0</v>
      </c>
      <c r="F46" s="80">
        <f t="shared" si="0"/>
        <v>0</v>
      </c>
      <c r="G46" s="44"/>
      <c r="H46" s="45"/>
    </row>
    <row r="47" spans="1:8" s="46" customFormat="1" ht="43.5" customHeight="1" x14ac:dyDescent="0.2">
      <c r="A47" s="81" t="s">
        <v>52</v>
      </c>
      <c r="B47" s="82" t="s">
        <v>739</v>
      </c>
      <c r="C47" s="128" t="s">
        <v>740</v>
      </c>
      <c r="D47" s="80">
        <f>Субсидии!CZ397</f>
        <v>48007.1</v>
      </c>
      <c r="E47" s="80">
        <f>Субсидии!DA397</f>
        <v>0</v>
      </c>
      <c r="F47" s="80">
        <f t="shared" si="0"/>
        <v>0</v>
      </c>
      <c r="G47" s="44"/>
      <c r="H47" s="45"/>
    </row>
    <row r="48" spans="1:8" s="46" customFormat="1" ht="53.25" customHeight="1" x14ac:dyDescent="0.2">
      <c r="A48" s="81" t="s">
        <v>53</v>
      </c>
      <c r="B48" s="82" t="s">
        <v>760</v>
      </c>
      <c r="C48" s="128" t="s">
        <v>761</v>
      </c>
      <c r="D48" s="80">
        <f>Субсидии!DC397</f>
        <v>42920.100000000006</v>
      </c>
      <c r="E48" s="80">
        <f>Субсидии!DD397</f>
        <v>0</v>
      </c>
      <c r="F48" s="80">
        <f t="shared" si="0"/>
        <v>0</v>
      </c>
      <c r="G48" s="44"/>
      <c r="H48" s="45"/>
    </row>
    <row r="49" spans="1:10" s="46" customFormat="1" ht="65.25" customHeight="1" x14ac:dyDescent="0.2">
      <c r="A49" s="81" t="s">
        <v>54</v>
      </c>
      <c r="B49" s="82" t="s">
        <v>769</v>
      </c>
      <c r="C49" s="128" t="s">
        <v>189</v>
      </c>
      <c r="D49" s="80">
        <f>Субсидии!DF397</f>
        <v>106673.99999999996</v>
      </c>
      <c r="E49" s="80">
        <f>Субсидии!DG397</f>
        <v>0</v>
      </c>
      <c r="F49" s="80">
        <f t="shared" si="0"/>
        <v>0</v>
      </c>
      <c r="G49" s="44"/>
      <c r="H49" s="45"/>
    </row>
    <row r="50" spans="1:10" x14ac:dyDescent="0.25">
      <c r="A50" s="184" t="s">
        <v>56</v>
      </c>
      <c r="B50" s="185" t="s">
        <v>57</v>
      </c>
      <c r="C50" s="186"/>
      <c r="D50" s="187">
        <f>SUM(D51:D72)</f>
        <v>21666815.119999994</v>
      </c>
      <c r="E50" s="187">
        <f>SUM(E51:E72)</f>
        <v>4660775.50397</v>
      </c>
      <c r="F50" s="187">
        <f t="shared" si="0"/>
        <v>21.511124169180622</v>
      </c>
      <c r="G50" s="4"/>
      <c r="H50" s="4"/>
      <c r="I50" s="5"/>
      <c r="J50" s="5"/>
    </row>
    <row r="51" spans="1:10" s="46" customFormat="1" ht="91.5" customHeight="1" x14ac:dyDescent="0.2">
      <c r="A51" s="81" t="s">
        <v>58</v>
      </c>
      <c r="B51" s="171" t="s">
        <v>213</v>
      </c>
      <c r="C51" s="83" t="s">
        <v>59</v>
      </c>
      <c r="D51" s="80">
        <f>'Субвенции '!E408</f>
        <v>82819.7</v>
      </c>
      <c r="E51" s="80">
        <f>'Субвенции '!F408</f>
        <v>12261.65</v>
      </c>
      <c r="F51" s="80">
        <f t="shared" si="0"/>
        <v>14.805233537431311</v>
      </c>
      <c r="G51" s="59"/>
      <c r="H51" s="44"/>
    </row>
    <row r="52" spans="1:10" s="46" customFormat="1" ht="105.75" customHeight="1" x14ac:dyDescent="0.2">
      <c r="A52" s="81" t="s">
        <v>60</v>
      </c>
      <c r="B52" s="171" t="s">
        <v>209</v>
      </c>
      <c r="C52" s="83" t="s">
        <v>61</v>
      </c>
      <c r="D52" s="80">
        <f>'Субвенции '!H408</f>
        <v>22624.200000000004</v>
      </c>
      <c r="E52" s="80">
        <f>'Субвенции '!I408</f>
        <v>4675.119999999999</v>
      </c>
      <c r="F52" s="80">
        <f t="shared" si="0"/>
        <v>20.664244481572823</v>
      </c>
      <c r="G52" s="44"/>
      <c r="H52" s="44"/>
    </row>
    <row r="53" spans="1:10" s="46" customFormat="1" ht="95.25" customHeight="1" x14ac:dyDescent="0.2">
      <c r="A53" s="81" t="s">
        <v>62</v>
      </c>
      <c r="B53" s="171" t="s">
        <v>210</v>
      </c>
      <c r="C53" s="83" t="s">
        <v>63</v>
      </c>
      <c r="D53" s="80">
        <f>'Субвенции '!K408</f>
        <v>584284.1</v>
      </c>
      <c r="E53" s="80">
        <f>'Субвенции '!L408</f>
        <v>116087.09</v>
      </c>
      <c r="F53" s="80">
        <f t="shared" si="0"/>
        <v>19.868261005219892</v>
      </c>
      <c r="G53" s="44"/>
      <c r="H53" s="44"/>
    </row>
    <row r="54" spans="1:10" s="46" customFormat="1" ht="55.5" customHeight="1" x14ac:dyDescent="0.2">
      <c r="A54" s="81" t="s">
        <v>64</v>
      </c>
      <c r="B54" s="171" t="s">
        <v>241</v>
      </c>
      <c r="C54" s="83" t="s">
        <v>65</v>
      </c>
      <c r="D54" s="80">
        <f>'Субвенции '!N408</f>
        <v>6115477.7999999998</v>
      </c>
      <c r="E54" s="80">
        <f>'Субвенции '!O408</f>
        <v>1065230.48</v>
      </c>
      <c r="F54" s="80">
        <f t="shared" si="0"/>
        <v>17.418597774976799</v>
      </c>
      <c r="G54" s="44"/>
      <c r="H54" s="44"/>
    </row>
    <row r="55" spans="1:10" s="46" customFormat="1" ht="69" customHeight="1" x14ac:dyDescent="0.2">
      <c r="A55" s="81" t="s">
        <v>66</v>
      </c>
      <c r="B55" s="171" t="s">
        <v>791</v>
      </c>
      <c r="C55" s="83" t="s">
        <v>793</v>
      </c>
      <c r="D55" s="80">
        <f>'Субвенции '!Q408</f>
        <v>37587.699999999997</v>
      </c>
      <c r="E55" s="80">
        <f>'Субвенции '!R408</f>
        <v>0</v>
      </c>
      <c r="F55" s="80">
        <f t="shared" si="0"/>
        <v>0</v>
      </c>
      <c r="G55" s="44"/>
      <c r="H55" s="44"/>
    </row>
    <row r="56" spans="1:10" s="46" customFormat="1" ht="88.5" customHeight="1" x14ac:dyDescent="0.2">
      <c r="A56" s="81" t="s">
        <v>68</v>
      </c>
      <c r="B56" s="171" t="s">
        <v>211</v>
      </c>
      <c r="C56" s="83" t="s">
        <v>67</v>
      </c>
      <c r="D56" s="80">
        <f>'Субвенции '!T408</f>
        <v>333126.09999999998</v>
      </c>
      <c r="E56" s="80">
        <f>'Субвенции '!U408</f>
        <v>58784.789999999994</v>
      </c>
      <c r="F56" s="80">
        <f t="shared" si="0"/>
        <v>17.646407771711672</v>
      </c>
      <c r="G56" s="44"/>
      <c r="H56" s="44"/>
    </row>
    <row r="57" spans="1:10" ht="142.5" customHeight="1" x14ac:dyDescent="0.2">
      <c r="A57" s="84" t="s">
        <v>70</v>
      </c>
      <c r="B57" s="165" t="s">
        <v>787</v>
      </c>
      <c r="C57" s="86" t="s">
        <v>69</v>
      </c>
      <c r="D57" s="87">
        <f>'Субвенции '!W408</f>
        <v>16428.299999999996</v>
      </c>
      <c r="E57" s="87">
        <f>'Субвенции '!X408</f>
        <v>3030.5200000000004</v>
      </c>
      <c r="F57" s="87">
        <f t="shared" si="0"/>
        <v>18.44694825392768</v>
      </c>
      <c r="G57" s="6"/>
      <c r="H57" s="6"/>
    </row>
    <row r="58" spans="1:10" s="46" customFormat="1" ht="51.75" customHeight="1" x14ac:dyDescent="0.2">
      <c r="A58" s="81" t="s">
        <v>72</v>
      </c>
      <c r="B58" s="171" t="s">
        <v>243</v>
      </c>
      <c r="C58" s="83" t="s">
        <v>71</v>
      </c>
      <c r="D58" s="80">
        <f>'Субвенции '!Z408</f>
        <v>12349279.699999999</v>
      </c>
      <c r="E58" s="80">
        <f>'Субвенции '!AA408</f>
        <v>2813242.0500000007</v>
      </c>
      <c r="F58" s="80">
        <f t="shared" si="0"/>
        <v>22.780616508345837</v>
      </c>
      <c r="G58" s="44"/>
      <c r="H58" s="44"/>
    </row>
    <row r="59" spans="1:10" s="46" customFormat="1" ht="111" customHeight="1" x14ac:dyDescent="0.2">
      <c r="A59" s="81" t="s">
        <v>73</v>
      </c>
      <c r="B59" s="171" t="s">
        <v>215</v>
      </c>
      <c r="C59" s="128" t="s">
        <v>217</v>
      </c>
      <c r="D59" s="80">
        <f>'Субвенции '!AC408</f>
        <v>72908.099999999991</v>
      </c>
      <c r="E59" s="80">
        <f>'Субвенции '!AD408</f>
        <v>12223.060000000001</v>
      </c>
      <c r="F59" s="80">
        <f t="shared" si="0"/>
        <v>16.765023365030775</v>
      </c>
      <c r="G59" s="44"/>
      <c r="H59" s="44"/>
    </row>
    <row r="60" spans="1:10" s="46" customFormat="1" ht="102.75" customHeight="1" x14ac:dyDescent="0.2">
      <c r="A60" s="81" t="s">
        <v>75</v>
      </c>
      <c r="B60" s="171" t="s">
        <v>218</v>
      </c>
      <c r="C60" s="83" t="s">
        <v>74</v>
      </c>
      <c r="D60" s="80">
        <f>'Субвенции '!AF408</f>
        <v>1486.7</v>
      </c>
      <c r="E60" s="80">
        <f>'Субвенции '!AG408</f>
        <v>19.159040000000001</v>
      </c>
      <c r="F60" s="80">
        <f t="shared" si="0"/>
        <v>1.288695769153158</v>
      </c>
      <c r="G60" s="44"/>
      <c r="H60" s="44"/>
    </row>
    <row r="61" spans="1:10" s="46" customFormat="1" ht="78" customHeight="1" x14ac:dyDescent="0.2">
      <c r="A61" s="81" t="s">
        <v>77</v>
      </c>
      <c r="B61" s="171" t="s">
        <v>203</v>
      </c>
      <c r="C61" s="83" t="s">
        <v>76</v>
      </c>
      <c r="D61" s="80">
        <f>'Субвенции '!AI408</f>
        <v>58091.199999999983</v>
      </c>
      <c r="E61" s="80">
        <f>'Субвенции '!AJ408</f>
        <v>11685.805680000001</v>
      </c>
      <c r="F61" s="80">
        <f t="shared" si="0"/>
        <v>20.116309664802941</v>
      </c>
      <c r="G61" s="44"/>
      <c r="H61" s="44"/>
    </row>
    <row r="62" spans="1:10" s="46" customFormat="1" ht="67.5" customHeight="1" x14ac:dyDescent="0.2">
      <c r="A62" s="81" t="s">
        <v>80</v>
      </c>
      <c r="B62" s="171" t="s">
        <v>205</v>
      </c>
      <c r="C62" s="83" t="s">
        <v>207</v>
      </c>
      <c r="D62" s="80">
        <f>'Субвенции '!AL408</f>
        <v>666602</v>
      </c>
      <c r="E62" s="80">
        <f>'Субвенции '!AM408</f>
        <v>273928.32728999999</v>
      </c>
      <c r="F62" s="80">
        <f t="shared" si="0"/>
        <v>41.093235137308312</v>
      </c>
      <c r="G62" s="44"/>
      <c r="H62" s="44"/>
    </row>
    <row r="63" spans="1:10" s="46" customFormat="1" ht="72.75" customHeight="1" x14ac:dyDescent="0.2">
      <c r="A63" s="81" t="s">
        <v>78</v>
      </c>
      <c r="B63" s="171" t="s">
        <v>230</v>
      </c>
      <c r="C63" s="128" t="s">
        <v>79</v>
      </c>
      <c r="D63" s="80">
        <f>'Субвенции '!AO408</f>
        <v>29484.299999999992</v>
      </c>
      <c r="E63" s="80">
        <f>'Субвенции '!AP408</f>
        <v>5113.55</v>
      </c>
      <c r="F63" s="80">
        <f t="shared" si="0"/>
        <v>17.343297958574571</v>
      </c>
      <c r="G63" s="44"/>
      <c r="H63" s="44"/>
    </row>
    <row r="64" spans="1:10" s="46" customFormat="1" ht="87" customHeight="1" x14ac:dyDescent="0.2">
      <c r="A64" s="81" t="s">
        <v>80</v>
      </c>
      <c r="B64" s="171" t="s">
        <v>232</v>
      </c>
      <c r="C64" s="128" t="s">
        <v>81</v>
      </c>
      <c r="D64" s="80">
        <f>'Субвенции '!AR408</f>
        <v>17420.699999999997</v>
      </c>
      <c r="E64" s="80">
        <f>'Субвенции '!AS408</f>
        <v>2761.8</v>
      </c>
      <c r="F64" s="80">
        <f t="shared" si="0"/>
        <v>15.853553531143987</v>
      </c>
      <c r="G64" s="44"/>
      <c r="H64" s="44"/>
    </row>
    <row r="65" spans="1:9" s="46" customFormat="1" ht="42.75" customHeight="1" x14ac:dyDescent="0.2">
      <c r="A65" s="81" t="s">
        <v>82</v>
      </c>
      <c r="B65" s="171" t="s">
        <v>789</v>
      </c>
      <c r="C65" s="83" t="s">
        <v>83</v>
      </c>
      <c r="D65" s="80">
        <f>'Субвенции '!AU408</f>
        <v>80705.01999999999</v>
      </c>
      <c r="E65" s="80">
        <f>'Субвенции '!AV408</f>
        <v>20176.2</v>
      </c>
      <c r="F65" s="80">
        <f t="shared" si="0"/>
        <v>24.999931850583774</v>
      </c>
      <c r="G65" s="44"/>
      <c r="H65" s="44"/>
    </row>
    <row r="66" spans="1:9" s="46" customFormat="1" ht="122.25" customHeight="1" x14ac:dyDescent="0.2">
      <c r="A66" s="81" t="s">
        <v>84</v>
      </c>
      <c r="B66" s="171" t="s">
        <v>234</v>
      </c>
      <c r="C66" s="83" t="s">
        <v>236</v>
      </c>
      <c r="D66" s="80">
        <f>'Субвенции '!AX408</f>
        <v>15316.7</v>
      </c>
      <c r="E66" s="80">
        <f>'Субвенции '!AY408</f>
        <v>2911.3399999999997</v>
      </c>
      <c r="F66" s="80">
        <f t="shared" si="0"/>
        <v>19.007619134669998</v>
      </c>
      <c r="G66" s="44"/>
      <c r="H66" s="44"/>
    </row>
    <row r="67" spans="1:9" ht="72.75" customHeight="1" x14ac:dyDescent="0.25">
      <c r="A67" s="84" t="s">
        <v>85</v>
      </c>
      <c r="B67" s="85" t="s">
        <v>245</v>
      </c>
      <c r="C67" s="86" t="s">
        <v>86</v>
      </c>
      <c r="D67" s="87">
        <f>'Субвенции '!BA408</f>
        <v>51627</v>
      </c>
      <c r="E67" s="87">
        <f>'Субвенции '!BB408</f>
        <v>8376.1659599999984</v>
      </c>
      <c r="F67" s="87">
        <f t="shared" si="0"/>
        <v>16.224390260909985</v>
      </c>
      <c r="G67" s="4"/>
      <c r="H67" s="7"/>
      <c r="I67" s="5"/>
    </row>
    <row r="68" spans="1:9" s="46" customFormat="1" ht="59.25" customHeight="1" x14ac:dyDescent="0.2">
      <c r="A68" s="81" t="s">
        <v>87</v>
      </c>
      <c r="B68" s="171" t="s">
        <v>237</v>
      </c>
      <c r="C68" s="83" t="s">
        <v>88</v>
      </c>
      <c r="D68" s="80">
        <f>'Субвенции '!BD408</f>
        <v>15241.999999999998</v>
      </c>
      <c r="E68" s="80">
        <f>'Субвенции '!BE408</f>
        <v>2887.0999999999995</v>
      </c>
      <c r="F68" s="80">
        <f t="shared" si="0"/>
        <v>18.941739929143157</v>
      </c>
      <c r="G68" s="44"/>
      <c r="H68" s="44"/>
    </row>
    <row r="69" spans="1:9" s="46" customFormat="1" ht="66.75" customHeight="1" x14ac:dyDescent="0.2">
      <c r="A69" s="81" t="s">
        <v>89</v>
      </c>
      <c r="B69" s="171" t="s">
        <v>239</v>
      </c>
      <c r="C69" s="83" t="s">
        <v>786</v>
      </c>
      <c r="D69" s="80">
        <f>'Субвенции '!BG408</f>
        <v>21810.299999999988</v>
      </c>
      <c r="E69" s="80">
        <f>'Субвенции '!BH408</f>
        <v>3508.78</v>
      </c>
      <c r="F69" s="80">
        <f t="shared" ref="F69:F94" si="1">E69/D69*100</f>
        <v>16.087720022191359</v>
      </c>
      <c r="G69" s="44"/>
      <c r="H69" s="44"/>
    </row>
    <row r="70" spans="1:9" ht="57.75" customHeight="1" x14ac:dyDescent="0.2">
      <c r="A70" s="84" t="s">
        <v>90</v>
      </c>
      <c r="B70" s="165" t="s">
        <v>268</v>
      </c>
      <c r="C70" s="86" t="s">
        <v>270</v>
      </c>
      <c r="D70" s="87">
        <f>'Субвенции '!BJ408</f>
        <v>1086259.4000000001</v>
      </c>
      <c r="E70" s="87">
        <f>'Субвенции '!BK408</f>
        <v>243727.67</v>
      </c>
      <c r="F70" s="87">
        <f t="shared" si="1"/>
        <v>22.437335870235046</v>
      </c>
      <c r="G70" s="6"/>
      <c r="H70" s="6"/>
    </row>
    <row r="71" spans="1:9" ht="81" customHeight="1" x14ac:dyDescent="0.2">
      <c r="A71" s="84" t="s">
        <v>91</v>
      </c>
      <c r="B71" s="165" t="s">
        <v>266</v>
      </c>
      <c r="C71" s="86" t="s">
        <v>267</v>
      </c>
      <c r="D71" s="87">
        <f>'Субвенции '!BM408</f>
        <v>7565.4</v>
      </c>
      <c r="E71" s="87">
        <f>'Субвенции '!BN408</f>
        <v>144.846</v>
      </c>
      <c r="F71" s="87">
        <f t="shared" si="1"/>
        <v>1.9145848203664051</v>
      </c>
      <c r="G71" s="6"/>
      <c r="H71" s="6"/>
    </row>
    <row r="72" spans="1:9" ht="81" customHeight="1" x14ac:dyDescent="0.2">
      <c r="A72" s="84" t="s">
        <v>283</v>
      </c>
      <c r="B72" s="165" t="s">
        <v>848</v>
      </c>
      <c r="C72" s="86" t="s">
        <v>849</v>
      </c>
      <c r="D72" s="87">
        <f>'Субвенции '!BP408</f>
        <v>668.7</v>
      </c>
      <c r="E72" s="87">
        <f>'Субвенции '!BQ408</f>
        <v>0</v>
      </c>
      <c r="F72" s="87"/>
      <c r="G72" s="6"/>
      <c r="H72" s="6"/>
    </row>
    <row r="73" spans="1:9" x14ac:dyDescent="0.25">
      <c r="A73" s="203" t="s">
        <v>92</v>
      </c>
      <c r="B73" s="204" t="s">
        <v>93</v>
      </c>
      <c r="C73" s="205"/>
      <c r="D73" s="206">
        <f>SUM(D74:D95)</f>
        <v>2394761.5090000001</v>
      </c>
      <c r="E73" s="206">
        <f>SUM(E74:E95)</f>
        <v>205948.32066999999</v>
      </c>
      <c r="F73" s="206">
        <f t="shared" si="1"/>
        <v>8.5999511807753883</v>
      </c>
      <c r="G73" s="4"/>
      <c r="H73" s="4"/>
    </row>
    <row r="74" spans="1:9" ht="92.25" customHeight="1" x14ac:dyDescent="0.2">
      <c r="A74" s="84" t="s">
        <v>94</v>
      </c>
      <c r="B74" s="82" t="s">
        <v>248</v>
      </c>
      <c r="C74" s="128" t="s">
        <v>95</v>
      </c>
      <c r="D74" s="87">
        <f>Иные!E183</f>
        <v>407100</v>
      </c>
      <c r="E74" s="87">
        <f>Иные!F183</f>
        <v>0</v>
      </c>
      <c r="F74" s="87">
        <f t="shared" si="1"/>
        <v>0</v>
      </c>
      <c r="G74" s="7"/>
      <c r="H74" s="7"/>
    </row>
    <row r="75" spans="1:9" ht="90.75" customHeight="1" x14ac:dyDescent="0.2">
      <c r="A75" s="84" t="s">
        <v>96</v>
      </c>
      <c r="B75" s="82" t="s">
        <v>806</v>
      </c>
      <c r="C75" s="128" t="s">
        <v>95</v>
      </c>
      <c r="D75" s="87">
        <f>Иные!H183</f>
        <v>299900</v>
      </c>
      <c r="E75" s="87">
        <f>Иные!I183</f>
        <v>0</v>
      </c>
      <c r="F75" s="87">
        <f t="shared" si="1"/>
        <v>0</v>
      </c>
      <c r="G75" s="6"/>
      <c r="H75" s="7"/>
    </row>
    <row r="76" spans="1:9" s="46" customFormat="1" ht="59.25" customHeight="1" x14ac:dyDescent="0.2">
      <c r="A76" s="81" t="s">
        <v>98</v>
      </c>
      <c r="B76" s="82" t="s">
        <v>795</v>
      </c>
      <c r="C76" s="83" t="s">
        <v>97</v>
      </c>
      <c r="D76" s="87">
        <f>Иные!K183</f>
        <v>100000</v>
      </c>
      <c r="E76" s="87">
        <f>Иные!L183</f>
        <v>29649.849119999999</v>
      </c>
      <c r="F76" s="87">
        <f t="shared" si="1"/>
        <v>29.649849119999999</v>
      </c>
      <c r="G76" s="44"/>
      <c r="H76" s="44"/>
    </row>
    <row r="77" spans="1:9" ht="46.5" customHeight="1" x14ac:dyDescent="0.2">
      <c r="A77" s="84" t="s">
        <v>99</v>
      </c>
      <c r="B77" s="82" t="s">
        <v>801</v>
      </c>
      <c r="C77" s="128" t="s">
        <v>247</v>
      </c>
      <c r="D77" s="196">
        <f>Иные!N183</f>
        <v>2500</v>
      </c>
      <c r="E77" s="196">
        <f>Иные!O183</f>
        <v>2500</v>
      </c>
      <c r="F77" s="87">
        <f t="shared" si="1"/>
        <v>100</v>
      </c>
      <c r="G77" s="6"/>
      <c r="H77" s="6"/>
    </row>
    <row r="78" spans="1:9" ht="54" customHeight="1" x14ac:dyDescent="0.2">
      <c r="A78" s="84" t="s">
        <v>100</v>
      </c>
      <c r="B78" s="82" t="s">
        <v>809</v>
      </c>
      <c r="C78" s="128" t="s">
        <v>810</v>
      </c>
      <c r="D78" s="196">
        <f>Иные!Q183</f>
        <v>30558.400000000001</v>
      </c>
      <c r="E78" s="196">
        <f>Иные!R183</f>
        <v>0</v>
      </c>
      <c r="F78" s="87">
        <f t="shared" si="1"/>
        <v>0</v>
      </c>
      <c r="G78" s="6"/>
      <c r="H78" s="6"/>
    </row>
    <row r="79" spans="1:9" ht="63" customHeight="1" x14ac:dyDescent="0.2">
      <c r="A79" s="84" t="s">
        <v>251</v>
      </c>
      <c r="B79" s="82" t="s">
        <v>803</v>
      </c>
      <c r="C79" s="128" t="s">
        <v>805</v>
      </c>
      <c r="D79" s="196">
        <f>Иные!T183</f>
        <v>70234.600000000006</v>
      </c>
      <c r="E79" s="196">
        <f>Иные!U183</f>
        <v>0</v>
      </c>
      <c r="F79" s="87">
        <f t="shared" si="1"/>
        <v>0</v>
      </c>
      <c r="G79" s="6"/>
      <c r="H79" s="6"/>
    </row>
    <row r="80" spans="1:9" ht="83.25" customHeight="1" x14ac:dyDescent="0.2">
      <c r="A80" s="84" t="s">
        <v>252</v>
      </c>
      <c r="B80" s="82" t="s">
        <v>272</v>
      </c>
      <c r="C80" s="128" t="s">
        <v>274</v>
      </c>
      <c r="D80" s="196">
        <f>Иные!W183</f>
        <v>340000</v>
      </c>
      <c r="E80" s="196">
        <f>Иные!X183</f>
        <v>0</v>
      </c>
      <c r="F80" s="87">
        <f t="shared" si="1"/>
        <v>0</v>
      </c>
      <c r="G80" s="6"/>
      <c r="H80" s="6"/>
    </row>
    <row r="81" spans="1:8" ht="60.75" customHeight="1" x14ac:dyDescent="0.2">
      <c r="A81" s="84" t="s">
        <v>101</v>
      </c>
      <c r="B81" s="82" t="s">
        <v>277</v>
      </c>
      <c r="C81" s="128" t="s">
        <v>279</v>
      </c>
      <c r="D81" s="196">
        <f>Иные!Z183</f>
        <v>19999.999999999993</v>
      </c>
      <c r="E81" s="196">
        <f>Иные!AA183</f>
        <v>0</v>
      </c>
      <c r="F81" s="87">
        <f t="shared" si="1"/>
        <v>0</v>
      </c>
      <c r="G81" s="6"/>
      <c r="H81" s="6"/>
    </row>
    <row r="82" spans="1:8" ht="60.75" customHeight="1" x14ac:dyDescent="0.2">
      <c r="A82" s="84" t="s">
        <v>102</v>
      </c>
      <c r="B82" s="82" t="s">
        <v>817</v>
      </c>
      <c r="C82" s="128" t="s">
        <v>844</v>
      </c>
      <c r="D82" s="196">
        <f>Иные!AC183</f>
        <v>3704.1089999999999</v>
      </c>
      <c r="E82" s="196">
        <f>Иные!AD183</f>
        <v>3704.1089999999999</v>
      </c>
      <c r="F82" s="87">
        <f t="shared" si="1"/>
        <v>100</v>
      </c>
      <c r="G82" s="6"/>
      <c r="H82" s="6"/>
    </row>
    <row r="83" spans="1:8" ht="55.5" customHeight="1" x14ac:dyDescent="0.2">
      <c r="A83" s="84" t="s">
        <v>103</v>
      </c>
      <c r="B83" s="82" t="s">
        <v>818</v>
      </c>
      <c r="C83" s="128" t="s">
        <v>819</v>
      </c>
      <c r="D83" s="196">
        <f>Иные!AF183</f>
        <v>70000</v>
      </c>
      <c r="E83" s="196">
        <f>Иные!AG183</f>
        <v>0</v>
      </c>
      <c r="F83" s="87">
        <f t="shared" si="1"/>
        <v>0</v>
      </c>
      <c r="G83" s="6"/>
      <c r="H83" s="6"/>
    </row>
    <row r="84" spans="1:8" ht="57.75" customHeight="1" x14ac:dyDescent="0.2">
      <c r="A84" s="84" t="s">
        <v>275</v>
      </c>
      <c r="B84" s="82" t="s">
        <v>828</v>
      </c>
      <c r="C84" s="128" t="s">
        <v>824</v>
      </c>
      <c r="D84" s="196">
        <f>Иные!AI183</f>
        <v>37502</v>
      </c>
      <c r="E84" s="196">
        <f>Иные!AJ183</f>
        <v>0</v>
      </c>
      <c r="F84" s="87">
        <f t="shared" si="1"/>
        <v>0</v>
      </c>
      <c r="G84" s="6"/>
      <c r="H84" s="6"/>
    </row>
    <row r="85" spans="1:8" ht="57.75" customHeight="1" x14ac:dyDescent="0.2">
      <c r="A85" s="84" t="s">
        <v>276</v>
      </c>
      <c r="B85" s="82" t="s">
        <v>826</v>
      </c>
      <c r="C85" s="128" t="s">
        <v>825</v>
      </c>
      <c r="D85" s="196">
        <f>Иные!AL183</f>
        <v>92498</v>
      </c>
      <c r="E85" s="196">
        <f>Иные!AM183</f>
        <v>0</v>
      </c>
      <c r="F85" s="87"/>
      <c r="G85" s="6"/>
      <c r="H85" s="6"/>
    </row>
    <row r="86" spans="1:8" ht="57.75" customHeight="1" x14ac:dyDescent="0.2">
      <c r="A86" s="84" t="s">
        <v>281</v>
      </c>
      <c r="B86" s="85" t="s">
        <v>812</v>
      </c>
      <c r="C86" s="125" t="s">
        <v>814</v>
      </c>
      <c r="D86" s="196">
        <f>Иные!AO183</f>
        <v>48500</v>
      </c>
      <c r="E86" s="196">
        <f>Иные!AP183</f>
        <v>0</v>
      </c>
      <c r="F86" s="87">
        <f t="shared" si="1"/>
        <v>0</v>
      </c>
      <c r="G86" s="6"/>
      <c r="H86" s="6"/>
    </row>
    <row r="87" spans="1:8" ht="57.75" customHeight="1" x14ac:dyDescent="0.2">
      <c r="A87" s="84" t="s">
        <v>282</v>
      </c>
      <c r="B87" s="82" t="s">
        <v>831</v>
      </c>
      <c r="C87" s="128" t="s">
        <v>832</v>
      </c>
      <c r="D87" s="196">
        <f>Иные!AR183</f>
        <v>80000</v>
      </c>
      <c r="E87" s="196">
        <f>Иные!AS183</f>
        <v>0</v>
      </c>
      <c r="F87" s="87">
        <f t="shared" si="1"/>
        <v>0</v>
      </c>
      <c r="G87" s="6"/>
      <c r="H87" s="6"/>
    </row>
    <row r="88" spans="1:8" ht="72.75" customHeight="1" x14ac:dyDescent="0.2">
      <c r="A88" s="84" t="s">
        <v>291</v>
      </c>
      <c r="B88" s="82" t="s">
        <v>834</v>
      </c>
      <c r="C88" s="128" t="s">
        <v>836</v>
      </c>
      <c r="D88" s="196">
        <f>Иные!AU183</f>
        <v>15000</v>
      </c>
      <c r="E88" s="196">
        <f>Иные!AV183</f>
        <v>0</v>
      </c>
      <c r="F88" s="87">
        <f t="shared" si="1"/>
        <v>0</v>
      </c>
      <c r="G88" s="6"/>
      <c r="H88" s="6"/>
    </row>
    <row r="89" spans="1:8" ht="57.75" customHeight="1" x14ac:dyDescent="0.2">
      <c r="A89" s="84" t="s">
        <v>292</v>
      </c>
      <c r="B89" s="82" t="s">
        <v>837</v>
      </c>
      <c r="C89" s="128" t="s">
        <v>838</v>
      </c>
      <c r="D89" s="196">
        <f>Иные!AX183</f>
        <v>300000</v>
      </c>
      <c r="E89" s="196">
        <f>Иные!AY183</f>
        <v>0</v>
      </c>
      <c r="F89" s="87">
        <f t="shared" si="1"/>
        <v>0</v>
      </c>
      <c r="G89" s="6"/>
      <c r="H89" s="6"/>
    </row>
    <row r="90" spans="1:8" ht="57.75" customHeight="1" x14ac:dyDescent="0.2">
      <c r="A90" s="84" t="s">
        <v>293</v>
      </c>
      <c r="B90" s="82" t="s">
        <v>841</v>
      </c>
      <c r="C90" s="128" t="s">
        <v>840</v>
      </c>
      <c r="D90" s="196">
        <f>Иные!BA183</f>
        <v>117150</v>
      </c>
      <c r="E90" s="196">
        <f>Иные!BB183</f>
        <v>0</v>
      </c>
      <c r="F90" s="87">
        <f t="shared" si="1"/>
        <v>0</v>
      </c>
      <c r="G90" s="6"/>
      <c r="H90" s="6"/>
    </row>
    <row r="91" spans="1:8" ht="57.75" customHeight="1" x14ac:dyDescent="0.2">
      <c r="A91" s="84" t="s">
        <v>294</v>
      </c>
      <c r="B91" s="82" t="s">
        <v>841</v>
      </c>
      <c r="C91" s="128" t="s">
        <v>843</v>
      </c>
      <c r="D91" s="196">
        <f>Иные!BD183</f>
        <v>32850</v>
      </c>
      <c r="E91" s="196"/>
      <c r="F91" s="87"/>
      <c r="G91" s="6"/>
      <c r="H91" s="6"/>
    </row>
    <row r="92" spans="1:8" ht="67.5" customHeight="1" x14ac:dyDescent="0.2">
      <c r="A92" s="84" t="s">
        <v>295</v>
      </c>
      <c r="B92" s="85" t="s">
        <v>306</v>
      </c>
      <c r="C92" s="125" t="s">
        <v>807</v>
      </c>
      <c r="D92" s="196">
        <f>Иные!BG183</f>
        <v>26200</v>
      </c>
      <c r="E92" s="196">
        <f>Иные!BH183</f>
        <v>0</v>
      </c>
      <c r="F92" s="87">
        <f t="shared" si="1"/>
        <v>0</v>
      </c>
      <c r="G92" s="6"/>
      <c r="H92" s="6"/>
    </row>
    <row r="93" spans="1:8" ht="57.75" customHeight="1" x14ac:dyDescent="0.2">
      <c r="A93" s="84" t="s">
        <v>296</v>
      </c>
      <c r="B93" s="85" t="s">
        <v>299</v>
      </c>
      <c r="C93" s="125" t="s">
        <v>301</v>
      </c>
      <c r="D93" s="196">
        <f>Иные!BJ183</f>
        <v>100000</v>
      </c>
      <c r="E93" s="196">
        <f>Иные!BK183</f>
        <v>100000</v>
      </c>
      <c r="F93" s="87">
        <f t="shared" si="1"/>
        <v>100</v>
      </c>
      <c r="G93" s="6"/>
      <c r="H93" s="6"/>
    </row>
    <row r="94" spans="1:8" ht="44.25" customHeight="1" x14ac:dyDescent="0.2">
      <c r="A94" s="84" t="s">
        <v>297</v>
      </c>
      <c r="B94" s="82" t="s">
        <v>303</v>
      </c>
      <c r="C94" s="128" t="s">
        <v>304</v>
      </c>
      <c r="D94" s="196">
        <f>Иные!BM183</f>
        <v>136364.4</v>
      </c>
      <c r="E94" s="196">
        <f>Иные!BN183</f>
        <v>70094.362550000005</v>
      </c>
      <c r="F94" s="87">
        <f t="shared" si="1"/>
        <v>51.402244684096445</v>
      </c>
      <c r="G94" s="6"/>
      <c r="H94" s="6"/>
    </row>
    <row r="95" spans="1:8" ht="52.5" customHeight="1" x14ac:dyDescent="0.2">
      <c r="A95" s="84" t="s">
        <v>298</v>
      </c>
      <c r="B95" s="82" t="s">
        <v>798</v>
      </c>
      <c r="C95" s="128" t="s">
        <v>800</v>
      </c>
      <c r="D95" s="196">
        <f>Иные!BP183</f>
        <v>64700</v>
      </c>
      <c r="E95" s="196">
        <f>Иные!BQ183</f>
        <v>0</v>
      </c>
      <c r="F95" s="87"/>
      <c r="G95" s="6"/>
      <c r="H95" s="6"/>
    </row>
    <row r="96" spans="1:8" x14ac:dyDescent="0.25">
      <c r="A96" s="84"/>
      <c r="B96" s="207" t="s">
        <v>104</v>
      </c>
      <c r="C96" s="208"/>
      <c r="D96" s="209">
        <f>D7+D13+D50+D73</f>
        <v>39953234.227859996</v>
      </c>
      <c r="E96" s="210">
        <f>E7+E13+E50+E73</f>
        <v>6526495.9101799997</v>
      </c>
      <c r="F96" s="210">
        <f>E96/D96*100</f>
        <v>16.33533814298562</v>
      </c>
      <c r="G96" s="4"/>
      <c r="H96" s="6"/>
    </row>
    <row r="97" spans="1:10" ht="10.5" customHeight="1" x14ac:dyDescent="0.3">
      <c r="A97" s="9"/>
      <c r="B97" s="34"/>
      <c r="C97" s="35"/>
      <c r="D97" s="35"/>
      <c r="E97" s="9"/>
      <c r="F97" s="57"/>
      <c r="G97" s="7"/>
      <c r="H97" s="40"/>
      <c r="J97" s="5"/>
    </row>
    <row r="98" spans="1:10" x14ac:dyDescent="0.2">
      <c r="A98" s="214" t="s">
        <v>474</v>
      </c>
      <c r="B98" s="214"/>
      <c r="C98" s="214"/>
      <c r="D98" s="214"/>
      <c r="E98" s="214"/>
      <c r="F98" s="214"/>
      <c r="G98" s="7"/>
      <c r="H98" s="6"/>
    </row>
    <row r="99" spans="1:10" ht="49.5" customHeight="1" x14ac:dyDescent="0.3">
      <c r="A99" s="214" t="s">
        <v>851</v>
      </c>
      <c r="B99" s="214"/>
      <c r="C99" s="214"/>
      <c r="D99" s="214"/>
      <c r="E99" s="214"/>
      <c r="F99" s="214"/>
      <c r="G99" s="7"/>
      <c r="H99" s="6"/>
      <c r="J99" s="49"/>
    </row>
    <row r="100" spans="1:10" ht="59.25" customHeight="1" x14ac:dyDescent="0.2">
      <c r="A100" s="214" t="s">
        <v>816</v>
      </c>
      <c r="B100" s="214"/>
      <c r="C100" s="214"/>
      <c r="D100" s="214"/>
      <c r="E100" s="214"/>
      <c r="F100" s="214"/>
    </row>
    <row r="101" spans="1:10" ht="54" customHeight="1" x14ac:dyDescent="0.25">
      <c r="A101" s="212" t="s">
        <v>822</v>
      </c>
      <c r="B101" s="212"/>
      <c r="C101" s="212"/>
      <c r="D101" s="212"/>
      <c r="E101" s="212"/>
      <c r="F101" s="212"/>
    </row>
    <row r="102" spans="1:10" ht="50.25" customHeight="1" x14ac:dyDescent="0.25">
      <c r="A102" s="212" t="s">
        <v>830</v>
      </c>
      <c r="B102" s="212"/>
      <c r="C102" s="212"/>
      <c r="D102" s="212"/>
      <c r="E102" s="212"/>
      <c r="F102" s="212"/>
    </row>
    <row r="103" spans="1:10" x14ac:dyDescent="0.25">
      <c r="A103" s="211"/>
      <c r="B103" s="211"/>
      <c r="C103" s="211"/>
      <c r="D103" s="211"/>
      <c r="E103" s="211"/>
      <c r="F103" s="211"/>
    </row>
    <row r="104" spans="1:10" x14ac:dyDescent="0.25">
      <c r="A104" s="211"/>
      <c r="B104" s="211"/>
      <c r="C104" s="211"/>
      <c r="D104" s="211"/>
      <c r="E104" s="211"/>
      <c r="F104" s="211"/>
    </row>
    <row r="105" spans="1:10" x14ac:dyDescent="0.25">
      <c r="A105" s="211"/>
      <c r="B105" s="211"/>
      <c r="C105" s="211"/>
      <c r="D105" s="211"/>
      <c r="E105" s="211"/>
      <c r="F105" s="211"/>
    </row>
    <row r="106" spans="1:10" x14ac:dyDescent="0.25">
      <c r="A106" s="211"/>
      <c r="B106" s="211"/>
      <c r="C106" s="211"/>
      <c r="D106" s="211"/>
      <c r="E106" s="211"/>
      <c r="F106" s="211"/>
    </row>
    <row r="107" spans="1:10" x14ac:dyDescent="0.25">
      <c r="A107" s="211"/>
      <c r="B107" s="211"/>
      <c r="C107" s="211"/>
      <c r="D107" s="211"/>
      <c r="E107" s="211"/>
      <c r="F107" s="211"/>
    </row>
    <row r="108" spans="1:10" x14ac:dyDescent="0.25">
      <c r="A108" s="211"/>
      <c r="B108" s="211"/>
      <c r="C108" s="211"/>
      <c r="D108" s="211"/>
      <c r="E108" s="211"/>
      <c r="F108" s="211"/>
    </row>
    <row r="109" spans="1:10" x14ac:dyDescent="0.25">
      <c r="A109" s="211"/>
      <c r="B109" s="211"/>
      <c r="C109" s="211"/>
      <c r="D109" s="211"/>
      <c r="E109" s="211"/>
      <c r="F109" s="211"/>
    </row>
    <row r="110" spans="1:10" x14ac:dyDescent="0.25">
      <c r="A110" s="211"/>
      <c r="B110" s="211"/>
      <c r="C110" s="211"/>
      <c r="D110" s="211"/>
      <c r="E110" s="211"/>
      <c r="F110" s="211"/>
    </row>
  </sheetData>
  <mergeCells count="22">
    <mergeCell ref="A1:F1"/>
    <mergeCell ref="A2:F2"/>
    <mergeCell ref="A4:A5"/>
    <mergeCell ref="B4:B5"/>
    <mergeCell ref="C4:C5"/>
    <mergeCell ref="E4:E5"/>
    <mergeCell ref="F4:F5"/>
    <mergeCell ref="A102:F102"/>
    <mergeCell ref="G5:N6"/>
    <mergeCell ref="A98:F98"/>
    <mergeCell ref="A99:F99"/>
    <mergeCell ref="A100:F100"/>
    <mergeCell ref="A101:F101"/>
    <mergeCell ref="D4:D5"/>
    <mergeCell ref="A110:F110"/>
    <mergeCell ref="A103:F103"/>
    <mergeCell ref="A104:F104"/>
    <mergeCell ref="A105:F105"/>
    <mergeCell ref="A106:F106"/>
    <mergeCell ref="A107:F107"/>
    <mergeCell ref="A108:F108"/>
    <mergeCell ref="A109:F109"/>
  </mergeCells>
  <pageMargins left="0.31496062992125984" right="0.31496062992125984" top="0.35433070866141736" bottom="0.35433070866141736" header="0" footer="0"/>
  <pageSetup paperSize="9" scale="53" fitToHeight="0" orientation="portrait" r:id="rId1"/>
  <rowBreaks count="3" manualBreakCount="3">
    <brk id="32" max="5" man="1"/>
    <brk id="55" max="5" man="1"/>
    <brk id="7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429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Q4" sqref="Q4"/>
    </sheetView>
  </sheetViews>
  <sheetFormatPr defaultRowHeight="15" x14ac:dyDescent="0.2"/>
  <cols>
    <col min="1" max="1" width="29.125" style="114" customWidth="1"/>
    <col min="2" max="2" width="17.625" style="10" customWidth="1"/>
    <col min="3" max="3" width="16.75" style="10" customWidth="1"/>
    <col min="4" max="4" width="12.375" style="10" customWidth="1"/>
    <col min="5" max="5" width="15" style="10" customWidth="1"/>
    <col min="6" max="6" width="15.125" style="10" customWidth="1"/>
    <col min="7" max="7" width="12" style="10" customWidth="1"/>
    <col min="8" max="8" width="15.75" style="10" customWidth="1"/>
    <col min="9" max="9" width="15.25" style="10" customWidth="1"/>
    <col min="10" max="10" width="12.75" style="10" customWidth="1"/>
    <col min="11" max="11" width="16.25" style="10" customWidth="1"/>
    <col min="12" max="12" width="16.375" style="10" customWidth="1"/>
    <col min="13" max="13" width="13.125" style="10" customWidth="1"/>
    <col min="14" max="14" width="16.375" style="10" customWidth="1"/>
    <col min="15" max="15" width="13.625" style="10" customWidth="1"/>
    <col min="16" max="16" width="12.625" style="10" customWidth="1"/>
    <col min="18" max="18" width="12.875" customWidth="1"/>
    <col min="19" max="19" width="14.75" customWidth="1"/>
    <col min="21" max="21" width="15.625" customWidth="1"/>
  </cols>
  <sheetData>
    <row r="1" spans="1:16" ht="20.25" x14ac:dyDescent="0.2">
      <c r="A1" s="222" t="s">
        <v>726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16" s="10" customFormat="1" ht="16.5" customHeight="1" x14ac:dyDescent="0.25">
      <c r="A2" s="114"/>
      <c r="O2" s="223" t="s">
        <v>105</v>
      </c>
      <c r="P2" s="223"/>
    </row>
    <row r="3" spans="1:16" s="10" customFormat="1" ht="15.75" customHeight="1" x14ac:dyDescent="0.2">
      <c r="A3" s="224" t="s">
        <v>106</v>
      </c>
      <c r="B3" s="232" t="s">
        <v>107</v>
      </c>
      <c r="C3" s="233"/>
      <c r="D3" s="234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</row>
    <row r="4" spans="1:16" ht="17.25" customHeight="1" x14ac:dyDescent="0.2">
      <c r="A4" s="224"/>
      <c r="B4" s="235"/>
      <c r="C4" s="236"/>
      <c r="D4" s="237"/>
      <c r="E4" s="226" t="s">
        <v>108</v>
      </c>
      <c r="F4" s="227"/>
      <c r="G4" s="228"/>
      <c r="H4" s="241" t="s">
        <v>109</v>
      </c>
      <c r="I4" s="242"/>
      <c r="J4" s="243"/>
      <c r="K4" s="247" t="s">
        <v>110</v>
      </c>
      <c r="L4" s="248"/>
      <c r="M4" s="249"/>
      <c r="N4" s="253" t="s">
        <v>93</v>
      </c>
      <c r="O4" s="254"/>
      <c r="P4" s="255"/>
    </row>
    <row r="5" spans="1:16" ht="9.75" customHeight="1" x14ac:dyDescent="0.2">
      <c r="A5" s="224"/>
      <c r="B5" s="238"/>
      <c r="C5" s="239"/>
      <c r="D5" s="240"/>
      <c r="E5" s="229"/>
      <c r="F5" s="230"/>
      <c r="G5" s="231"/>
      <c r="H5" s="244"/>
      <c r="I5" s="245"/>
      <c r="J5" s="246"/>
      <c r="K5" s="250"/>
      <c r="L5" s="251"/>
      <c r="M5" s="252"/>
      <c r="N5" s="256"/>
      <c r="O5" s="257"/>
      <c r="P5" s="258"/>
    </row>
    <row r="6" spans="1:16" ht="64.5" customHeight="1" x14ac:dyDescent="0.2">
      <c r="A6" s="224"/>
      <c r="B6" s="178" t="s">
        <v>168</v>
      </c>
      <c r="C6" s="178" t="s">
        <v>111</v>
      </c>
      <c r="D6" s="178" t="s">
        <v>6</v>
      </c>
      <c r="E6" s="100" t="s">
        <v>178</v>
      </c>
      <c r="F6" s="11" t="s">
        <v>111</v>
      </c>
      <c r="G6" s="100" t="s">
        <v>6</v>
      </c>
      <c r="H6" s="132" t="s">
        <v>168</v>
      </c>
      <c r="I6" s="132" t="s">
        <v>111</v>
      </c>
      <c r="J6" s="132" t="s">
        <v>6</v>
      </c>
      <c r="K6" s="180" t="s">
        <v>178</v>
      </c>
      <c r="L6" s="180" t="s">
        <v>111</v>
      </c>
      <c r="M6" s="180" t="s">
        <v>6</v>
      </c>
      <c r="N6" s="200" t="s">
        <v>168</v>
      </c>
      <c r="O6" s="200" t="s">
        <v>111</v>
      </c>
      <c r="P6" s="200" t="s">
        <v>6</v>
      </c>
    </row>
    <row r="7" spans="1:16" ht="31.5" x14ac:dyDescent="0.25">
      <c r="A7" s="111" t="s">
        <v>320</v>
      </c>
      <c r="B7" s="51">
        <f>E7+H7+K7+N7</f>
        <v>24341299.367859997</v>
      </c>
      <c r="C7" s="51">
        <f t="shared" ref="C7:C9" si="0">F7+I7+L7+O7</f>
        <v>4482124.9723200006</v>
      </c>
      <c r="D7" s="51">
        <f t="shared" ref="D7:D9" si="1">C7/B7*100</f>
        <v>18.413663562423263</v>
      </c>
      <c r="E7" s="156">
        <f>E10+E14+E23+E37+E52+E57+E75+E81+E98+E103+E115+E124+E138+E151+E162+E175+E188+E202+E206+E218+E227+E234+E247+E260+E274+E282+E292+E303+E313+E322+E331+E341+E355+E366+E375+E384+E397+E406</f>
        <v>4530979.6609999994</v>
      </c>
      <c r="F7" s="156">
        <f t="shared" ref="F7:O7" si="2">F10+F14+F23+F37+F52+F57+F75+F81+F98+F103+F115+F124+F138+F151+F162+F175+F188+F202+F206+F218+F227+F234+F247+F260+F274+F282+F292+F303+F313+F322+F331+F341+F355+F366+F375+F384+F397+F406</f>
        <v>868519.80000000016</v>
      </c>
      <c r="G7" s="157">
        <f t="shared" ref="G7:G8" si="3">F7/E7*100</f>
        <v>19.168477128151917</v>
      </c>
      <c r="H7" s="156">
        <f t="shared" si="2"/>
        <v>4159393.2778600007</v>
      </c>
      <c r="I7" s="156">
        <f t="shared" si="2"/>
        <v>294984.09587999998</v>
      </c>
      <c r="J7" s="157">
        <f t="shared" ref="J7:J9" si="4">I7/H7*100</f>
        <v>7.0919981875762579</v>
      </c>
      <c r="K7" s="156">
        <f>K10+K14+K23+K37+K52+K57+K75+K81+K98+K103+K115+K124+K138+K151+K162+K175+K188+K202+K206+K218+K227+K234+K247+K260+K274+K282+K292+K303+K313+K322+K331+K341+K355+K366+K375+K384+K397+K406</f>
        <v>14679301.619999997</v>
      </c>
      <c r="L7" s="156">
        <f t="shared" si="2"/>
        <v>3212672.7557700006</v>
      </c>
      <c r="M7" s="157">
        <f t="shared" ref="M7:M9" si="5">L7/K7*100</f>
        <v>21.885732979236934</v>
      </c>
      <c r="N7" s="156">
        <f t="shared" si="2"/>
        <v>971624.80900000001</v>
      </c>
      <c r="O7" s="156">
        <f t="shared" si="2"/>
        <v>105948.32067</v>
      </c>
      <c r="P7" s="157">
        <f t="shared" ref="P7:P9" si="6">O7/N7*100</f>
        <v>10.904242016940923</v>
      </c>
    </row>
    <row r="8" spans="1:16" s="12" customFormat="1" ht="30.75" customHeight="1" x14ac:dyDescent="0.25">
      <c r="A8" s="111" t="s">
        <v>319</v>
      </c>
      <c r="B8" s="51">
        <f t="shared" ref="B8:B9" si="7">E8+H8+K8+N8</f>
        <v>22495601.155440003</v>
      </c>
      <c r="C8" s="51">
        <f t="shared" si="0"/>
        <v>4462710.7196999993</v>
      </c>
      <c r="D8" s="51">
        <f t="shared" si="1"/>
        <v>19.838148306700411</v>
      </c>
      <c r="E8" s="156">
        <f>E11+E15+E24+E38+E53+E58+E76+E82+E99+E104+E116+E125+E139+E152+E163+E176+E189+E203+E207+E219+E228+E235+E248+E261+E275+E283+E293+E304+E314+E323+E332+E342+E356+E367+E376+E385+E398+E407</f>
        <v>4530979.6609999994</v>
      </c>
      <c r="F8" s="156">
        <f t="shared" ref="F8:O8" si="8">F11+F15+F24+F38+F53+F58+F76+F82+F99+F104+F116+F125+F139+F152+F163+F176+F189+F203+F207+F219+F228+F235+F248+F261+F275+F283+F293+F304+F314+F323+F332+F342+F356+F367+F376+F385+F398+F407</f>
        <v>868519.80000000016</v>
      </c>
      <c r="G8" s="157">
        <f t="shared" si="3"/>
        <v>19.168477128151917</v>
      </c>
      <c r="H8" s="156">
        <f t="shared" si="8"/>
        <v>3077394.5654399991</v>
      </c>
      <c r="I8" s="156">
        <f t="shared" si="8"/>
        <v>286333.10345</v>
      </c>
      <c r="J8" s="157">
        <f t="shared" si="4"/>
        <v>9.3044001138365786</v>
      </c>
      <c r="K8" s="156">
        <f>K11+K15+K24+K38+K53+K58+K76+K82+K99+K104+K116+K125+K139+K152+K163+K176+K189+K203+K207+K219+K228+K235+K248+K261+K275+K283+K293+K304+K314+K323+K332+K342+K356+K367+K376+K385+K398+K407</f>
        <v>14628236.720000004</v>
      </c>
      <c r="L8" s="156">
        <f t="shared" si="8"/>
        <v>3204409.4955799989</v>
      </c>
      <c r="M8" s="157">
        <f t="shared" si="5"/>
        <v>21.905644247600048</v>
      </c>
      <c r="N8" s="156">
        <f t="shared" si="8"/>
        <v>258990.209</v>
      </c>
      <c r="O8" s="156">
        <f t="shared" si="8"/>
        <v>103448.32067</v>
      </c>
      <c r="P8" s="157">
        <f t="shared" si="6"/>
        <v>39.942946518877861</v>
      </c>
    </row>
    <row r="9" spans="1:16" s="12" customFormat="1" ht="18" customHeight="1" x14ac:dyDescent="0.25">
      <c r="A9" s="111" t="s">
        <v>156</v>
      </c>
      <c r="B9" s="51">
        <f t="shared" si="7"/>
        <v>1845698.2124199998</v>
      </c>
      <c r="C9" s="51">
        <f t="shared" si="0"/>
        <v>19414.252619999999</v>
      </c>
      <c r="D9" s="51">
        <f t="shared" si="1"/>
        <v>1.0518649522093253</v>
      </c>
      <c r="E9" s="157">
        <f t="shared" ref="E9:I9" si="9">SUM(E12:E13)+SUM(E16:E22)+SUM(E25:E36)+SUM(E39:E51)+SUM(E54:E56)+SUM(E59:E74)+SUM(E77:E80)+SUM(E83:E97)+SUM(E100:E102)+SUM(E105:E114)+SUM(E117:E123)+SUM(E126:E137)+SUM(E140:E150)+SUM(E153:E161)+SUM(E164:E174)+SUM(E177:E187)+SUM(E190:E201)+SUM(E204:E205)+SUM(E208:E217)+SUM(E220:E226)+SUM(E229:E233)+SUM(E236:E246)+SUM(E249:E259)+SUM(E262:E273)+SUM(E276:E281)+SUM(E284:E291)+SUM(E294:E302)+SUM(E305:E312)+SUM(E315:E321)+SUM(E324:E330)+SUM(E333:E340)+SUM(E343:E354)+SUM(E357:E365)+SUM(E368:E374)+SUM(E377:E383)+SUM(E386:E396)+SUM(E399:E405)+SUM(E408:E412)</f>
        <v>0</v>
      </c>
      <c r="F9" s="157">
        <f t="shared" si="9"/>
        <v>0</v>
      </c>
      <c r="G9" s="157"/>
      <c r="H9" s="157">
        <f t="shared" si="9"/>
        <v>1081998.7124199998</v>
      </c>
      <c r="I9" s="157">
        <f t="shared" si="9"/>
        <v>8650.9924299999984</v>
      </c>
      <c r="J9" s="157">
        <f t="shared" si="4"/>
        <v>0.79953814461120543</v>
      </c>
      <c r="K9" s="157">
        <f>SUM(K12:K13)+SUM(K16:K22)+SUM(K25:K36)+SUM(K39:K51)+SUM(K54:K56)+SUM(K59:K74)+SUM(K77:K80)+SUM(K83:K97)+SUM(K100:K102)+SUM(K105:K114)+SUM(K117:K123)+SUM(K126:K137)+SUM(K140:K150)+SUM(K153:K161)+SUM(K164:K174)+SUM(K177:K187)+SUM(K190:K201)+SUM(K204:K205)+SUM(K208:K217)+SUM(K220:K226)+SUM(K229:K233)+SUM(K236:K246)+SUM(K249:K259)+SUM(K262:K273)+SUM(K276:K281)+SUM(K284:K291)+SUM(K294:K302)+SUM(K305:K312)+SUM(K315:K321)+SUM(K324:K330)+SUM(K333:K340)+SUM(K343:K354)+SUM(K357:K365)+SUM(K368:K374)+SUM(K377:K383)+SUM(K386:K396)+SUM(K399:K405)+SUM(K408:K412)</f>
        <v>51064.9</v>
      </c>
      <c r="L9" s="157">
        <f t="shared" ref="L9:O9" si="10">SUM(L12:L13)+SUM(L16:L22)+SUM(L25:L36)+SUM(L39:L51)+SUM(L54:L56)+SUM(L59:L74)+SUM(L77:L80)+SUM(L83:L97)+SUM(L100:L102)+SUM(L105:L114)+SUM(L117:L123)+SUM(L126:L137)+SUM(L140:L150)+SUM(L153:L161)+SUM(L164:L174)+SUM(L177:L187)+SUM(L190:L201)+SUM(L204:L205)+SUM(L208:L217)+SUM(L220:L226)+SUM(L229:L233)+SUM(L236:L246)+SUM(L249:L259)+SUM(L262:L273)+SUM(L276:L281)+SUM(L284:L291)+SUM(L294:L302)+SUM(L305:L312)+SUM(L315:L321)+SUM(L324:L330)+SUM(L333:L340)+SUM(L343:L354)+SUM(L357:L365)+SUM(L368:L374)+SUM(L377:L383)+SUM(L386:L396)+SUM(L399:L405)+SUM(L408:L412)</f>
        <v>8263.2601899999991</v>
      </c>
      <c r="M9" s="157">
        <f t="shared" si="5"/>
        <v>16.181878726875013</v>
      </c>
      <c r="N9" s="157">
        <f t="shared" si="10"/>
        <v>712634.6</v>
      </c>
      <c r="O9" s="157">
        <f t="shared" si="10"/>
        <v>2500</v>
      </c>
      <c r="P9" s="157">
        <f t="shared" si="6"/>
        <v>0.35081092049137103</v>
      </c>
    </row>
    <row r="10" spans="1:16" s="106" customFormat="1" ht="31.5" x14ac:dyDescent="0.25">
      <c r="A10" s="97" t="s">
        <v>309</v>
      </c>
      <c r="B10" s="102">
        <f t="shared" ref="B10:B73" si="11">E10+H10+K10+N10</f>
        <v>439609.91081999993</v>
      </c>
      <c r="C10" s="102">
        <f t="shared" ref="C10:C73" si="12">F10+I10+L10+O10</f>
        <v>74015.373189999998</v>
      </c>
      <c r="D10" s="102">
        <f t="shared" ref="D10" si="13">C10/B10*100</f>
        <v>16.836602489679969</v>
      </c>
      <c r="E10" s="102">
        <f>E11+E12+E13</f>
        <v>142246.37</v>
      </c>
      <c r="F10" s="102">
        <f t="shared" ref="F10:O10" si="14">F11+F12+F13</f>
        <v>24588.6</v>
      </c>
      <c r="G10" s="105">
        <f>F10/E10*100</f>
        <v>17.285924414099284</v>
      </c>
      <c r="H10" s="102">
        <f t="shared" si="14"/>
        <v>126578.54081999999</v>
      </c>
      <c r="I10" s="102">
        <f t="shared" si="14"/>
        <v>4869.7296800000004</v>
      </c>
      <c r="J10" s="102">
        <f>I10/H10*100</f>
        <v>3.8472000454839819</v>
      </c>
      <c r="K10" s="102">
        <f t="shared" si="14"/>
        <v>166286.19999999992</v>
      </c>
      <c r="L10" s="102">
        <f t="shared" si="14"/>
        <v>42120.991679999999</v>
      </c>
      <c r="M10" s="102">
        <f>L10/K10*100</f>
        <v>25.330419289153287</v>
      </c>
      <c r="N10" s="102">
        <f t="shared" si="14"/>
        <v>4498.8</v>
      </c>
      <c r="O10" s="102">
        <f t="shared" si="14"/>
        <v>2436.0518299999999</v>
      </c>
      <c r="P10" s="102">
        <f>O10/N10*100</f>
        <v>54.148924824397618</v>
      </c>
    </row>
    <row r="11" spans="1:16" s="12" customFormat="1" ht="31.5" x14ac:dyDescent="0.25">
      <c r="A11" s="72" t="s">
        <v>308</v>
      </c>
      <c r="B11" s="14">
        <f t="shared" si="11"/>
        <v>436464.01081999991</v>
      </c>
      <c r="C11" s="14">
        <f t="shared" si="12"/>
        <v>73844.299739999988</v>
      </c>
      <c r="D11" s="14">
        <f t="shared" ref="D11:D417" si="15">C11/B11*100</f>
        <v>16.918760289368688</v>
      </c>
      <c r="E11" s="15">
        <f>Дотации!B8</f>
        <v>142246.37</v>
      </c>
      <c r="F11" s="15">
        <f>Дотации!C8</f>
        <v>24588.6</v>
      </c>
      <c r="G11" s="15">
        <f>F11/E11*100</f>
        <v>17.285924414099284</v>
      </c>
      <c r="H11" s="14">
        <f>Субсидии!B12</f>
        <v>124328.34082</v>
      </c>
      <c r="I11" s="14">
        <f>Субсидии!C12</f>
        <v>4869.7296800000004</v>
      </c>
      <c r="J11" s="14">
        <f>I11/H11*100</f>
        <v>3.9168299422979467</v>
      </c>
      <c r="K11" s="14">
        <f>'Субвенции '!B14</f>
        <v>165390.49999999994</v>
      </c>
      <c r="L11" s="14">
        <f>'Субвенции '!C14</f>
        <v>41949.918229999996</v>
      </c>
      <c r="M11" s="14">
        <f>L11/K11*100</f>
        <v>25.36416434438496</v>
      </c>
      <c r="N11" s="14">
        <f>Иные!B12</f>
        <v>4498.8</v>
      </c>
      <c r="O11" s="14">
        <f>Иные!C12</f>
        <v>2436.0518299999999</v>
      </c>
      <c r="P11" s="14">
        <f>O11/N11*100</f>
        <v>54.148924824397618</v>
      </c>
    </row>
    <row r="12" spans="1:16" s="12" customFormat="1" ht="19.5" customHeight="1" x14ac:dyDescent="0.25">
      <c r="A12" s="103" t="s">
        <v>310</v>
      </c>
      <c r="B12" s="202">
        <f t="shared" si="11"/>
        <v>3040.5</v>
      </c>
      <c r="C12" s="202">
        <f t="shared" si="12"/>
        <v>159.78304</v>
      </c>
      <c r="D12" s="202">
        <f>C12/B12*100</f>
        <v>5.2551567176451242</v>
      </c>
      <c r="E12" s="14"/>
      <c r="F12" s="14"/>
      <c r="G12" s="52"/>
      <c r="H12" s="14">
        <f>Субсидии!B13</f>
        <v>2250.1999999999998</v>
      </c>
      <c r="I12" s="14">
        <f>Субсидии!C13</f>
        <v>0</v>
      </c>
      <c r="J12" s="14">
        <f>I12/H12*100</f>
        <v>0</v>
      </c>
      <c r="K12" s="14">
        <f>'Субвенции '!B15</f>
        <v>790.3</v>
      </c>
      <c r="L12" s="14">
        <f>'Субвенции '!C15</f>
        <v>159.78304</v>
      </c>
      <c r="M12" s="14">
        <f>L12/K12*100</f>
        <v>20.218023535366317</v>
      </c>
      <c r="N12" s="14"/>
      <c r="O12" s="14"/>
      <c r="P12" s="14"/>
    </row>
    <row r="13" spans="1:16" s="12" customFormat="1" ht="16.5" customHeight="1" x14ac:dyDescent="0.25">
      <c r="A13" s="103" t="s">
        <v>485</v>
      </c>
      <c r="B13" s="202">
        <f t="shared" si="11"/>
        <v>105.4</v>
      </c>
      <c r="C13" s="202">
        <f t="shared" si="12"/>
        <v>11.29041</v>
      </c>
      <c r="D13" s="202">
        <f>C13/B13*100</f>
        <v>10.711963946869069</v>
      </c>
      <c r="E13" s="14"/>
      <c r="F13" s="14"/>
      <c r="G13" s="52"/>
      <c r="H13" s="14">
        <f>Субсидии!B14</f>
        <v>0</v>
      </c>
      <c r="I13" s="14">
        <f>Субсидии!C14</f>
        <v>0</v>
      </c>
      <c r="J13" s="14"/>
      <c r="K13" s="14">
        <f>'Субвенции '!B16</f>
        <v>105.4</v>
      </c>
      <c r="L13" s="14">
        <f>'Субвенции '!C16</f>
        <v>11.29041</v>
      </c>
      <c r="M13" s="14">
        <f>L13/K13*100</f>
        <v>10.711963946869069</v>
      </c>
      <c r="N13" s="14"/>
      <c r="O13" s="14"/>
      <c r="P13" s="14"/>
    </row>
    <row r="14" spans="1:16" s="31" customFormat="1" ht="31.5" x14ac:dyDescent="0.25">
      <c r="A14" s="98" t="s">
        <v>312</v>
      </c>
      <c r="B14" s="102">
        <f t="shared" si="11"/>
        <v>338540.52041</v>
      </c>
      <c r="C14" s="102">
        <f t="shared" si="12"/>
        <v>86744.450730000011</v>
      </c>
      <c r="D14" s="102">
        <f t="shared" ref="D14" si="16">C14/B14*100</f>
        <v>25.623062971884565</v>
      </c>
      <c r="E14" s="105">
        <f>SUM(E15:E22)</f>
        <v>83149.099999999991</v>
      </c>
      <c r="F14" s="105">
        <f t="shared" ref="F14:O14" si="17">SUM(F15:F22)</f>
        <v>18068.099999999999</v>
      </c>
      <c r="G14" s="105">
        <f t="shared" ref="G14:G407" si="18">F14/E14*100</f>
        <v>21.729760153747907</v>
      </c>
      <c r="H14" s="105">
        <f t="shared" si="17"/>
        <v>39972.920410000006</v>
      </c>
      <c r="I14" s="105">
        <f t="shared" si="17"/>
        <v>3980.3352999999997</v>
      </c>
      <c r="J14" s="102">
        <f t="shared" ref="J14:J416" si="19">I14/H14*100</f>
        <v>9.9575794292083817</v>
      </c>
      <c r="K14" s="105">
        <f t="shared" si="17"/>
        <v>214837.1</v>
      </c>
      <c r="L14" s="105">
        <f t="shared" si="17"/>
        <v>64696.015430000014</v>
      </c>
      <c r="M14" s="102">
        <f t="shared" ref="M14:M416" si="20">L14/K14*100</f>
        <v>30.113986564704149</v>
      </c>
      <c r="N14" s="105">
        <f t="shared" si="17"/>
        <v>581.4</v>
      </c>
      <c r="O14" s="105">
        <f t="shared" si="17"/>
        <v>0</v>
      </c>
      <c r="P14" s="102">
        <f t="shared" ref="P14:P407" si="21">O14/N14*100</f>
        <v>0</v>
      </c>
    </row>
    <row r="15" spans="1:16" s="12" customFormat="1" ht="31.5" x14ac:dyDescent="0.25">
      <c r="A15" s="72" t="s">
        <v>311</v>
      </c>
      <c r="B15" s="14">
        <f t="shared" si="11"/>
        <v>334892.52040999994</v>
      </c>
      <c r="C15" s="14">
        <f t="shared" si="12"/>
        <v>86474.636010000002</v>
      </c>
      <c r="D15" s="14">
        <f t="shared" si="15"/>
        <v>25.821608647494255</v>
      </c>
      <c r="E15" s="15">
        <f>Дотации!B9</f>
        <v>83149.099999999991</v>
      </c>
      <c r="F15" s="15">
        <f>Дотации!C9</f>
        <v>18068.099999999999</v>
      </c>
      <c r="G15" s="15">
        <f t="shared" si="18"/>
        <v>21.729760153747907</v>
      </c>
      <c r="H15" s="14">
        <f>Субсидии!B16</f>
        <v>37589.720410000009</v>
      </c>
      <c r="I15" s="14">
        <f>Субсидии!C16</f>
        <v>3980.3352999999997</v>
      </c>
      <c r="J15" s="14">
        <f t="shared" si="19"/>
        <v>10.588893071258678</v>
      </c>
      <c r="K15" s="14">
        <f>'Субвенции '!B18</f>
        <v>213572.29999999993</v>
      </c>
      <c r="L15" s="14">
        <f>'Субвенции '!C18</f>
        <v>64426.200710000005</v>
      </c>
      <c r="M15" s="14">
        <f t="shared" si="20"/>
        <v>30.16599095950178</v>
      </c>
      <c r="N15" s="14">
        <f>Иные!B15</f>
        <v>581.4</v>
      </c>
      <c r="O15" s="14">
        <f>Иные!C15</f>
        <v>0</v>
      </c>
      <c r="P15" s="14">
        <f t="shared" si="21"/>
        <v>0</v>
      </c>
    </row>
    <row r="16" spans="1:16" s="12" customFormat="1" ht="15.75" x14ac:dyDescent="0.25">
      <c r="A16" s="103" t="s">
        <v>486</v>
      </c>
      <c r="B16" s="202">
        <f t="shared" si="11"/>
        <v>3085.7999999999997</v>
      </c>
      <c r="C16" s="202">
        <f t="shared" si="12"/>
        <v>149.89664999999999</v>
      </c>
      <c r="D16" s="202">
        <f t="shared" ref="D16:D22" si="22">C16/B16*100</f>
        <v>4.8576268714757926</v>
      </c>
      <c r="E16" s="14"/>
      <c r="F16" s="14"/>
      <c r="G16" s="52"/>
      <c r="H16" s="158">
        <f>Субсидии!B17</f>
        <v>2383.1999999999998</v>
      </c>
      <c r="I16" s="158">
        <f>Субсидии!C17</f>
        <v>0</v>
      </c>
      <c r="J16" s="14">
        <f>I16/H16*100</f>
        <v>0</v>
      </c>
      <c r="K16" s="14">
        <f>'Субвенции '!B19</f>
        <v>702.6</v>
      </c>
      <c r="L16" s="14">
        <f>'Субвенции '!C19</f>
        <v>149.89664999999999</v>
      </c>
      <c r="M16" s="14">
        <f t="shared" ref="M16:M22" si="23">L16/K16*100</f>
        <v>21.334564474807856</v>
      </c>
      <c r="N16" s="14">
        <f>Иные!B16</f>
        <v>0</v>
      </c>
      <c r="O16" s="14">
        <f>Иные!C16</f>
        <v>0</v>
      </c>
      <c r="P16" s="14"/>
    </row>
    <row r="17" spans="1:16" s="12" customFormat="1" ht="15.75" x14ac:dyDescent="0.25">
      <c r="A17" s="103" t="s">
        <v>487</v>
      </c>
      <c r="B17" s="202">
        <f t="shared" si="11"/>
        <v>93.7</v>
      </c>
      <c r="C17" s="202">
        <f t="shared" si="12"/>
        <v>19.98621</v>
      </c>
      <c r="D17" s="202">
        <f t="shared" si="22"/>
        <v>21.33</v>
      </c>
      <c r="E17" s="14"/>
      <c r="F17" s="14"/>
      <c r="G17" s="52"/>
      <c r="H17" s="158">
        <f>Субсидии!B18</f>
        <v>0</v>
      </c>
      <c r="I17" s="158">
        <f>Субсидии!C18</f>
        <v>0</v>
      </c>
      <c r="J17" s="14"/>
      <c r="K17" s="14">
        <f>'Субвенции '!B20</f>
        <v>93.7</v>
      </c>
      <c r="L17" s="14">
        <f>'Субвенции '!C20</f>
        <v>19.98621</v>
      </c>
      <c r="M17" s="14">
        <f t="shared" si="23"/>
        <v>21.33</v>
      </c>
      <c r="N17" s="14"/>
      <c r="O17" s="14"/>
      <c r="P17" s="14"/>
    </row>
    <row r="18" spans="1:16" s="12" customFormat="1" ht="15.75" x14ac:dyDescent="0.25">
      <c r="A18" s="103" t="s">
        <v>488</v>
      </c>
      <c r="B18" s="202">
        <f t="shared" si="11"/>
        <v>93.7</v>
      </c>
      <c r="C18" s="202">
        <f t="shared" si="12"/>
        <v>19.98621</v>
      </c>
      <c r="D18" s="202">
        <f t="shared" si="22"/>
        <v>21.33</v>
      </c>
      <c r="E18" s="14"/>
      <c r="F18" s="14"/>
      <c r="G18" s="52"/>
      <c r="H18" s="158">
        <f>Субсидии!B19</f>
        <v>0</v>
      </c>
      <c r="I18" s="158">
        <f>Субсидии!C19</f>
        <v>0</v>
      </c>
      <c r="J18" s="14"/>
      <c r="K18" s="14">
        <f>'Субвенции '!B21</f>
        <v>93.7</v>
      </c>
      <c r="L18" s="14">
        <f>'Субвенции '!C21</f>
        <v>19.98621</v>
      </c>
      <c r="M18" s="14">
        <f t="shared" si="23"/>
        <v>21.33</v>
      </c>
      <c r="N18" s="14"/>
      <c r="O18" s="14"/>
      <c r="P18" s="14"/>
    </row>
    <row r="19" spans="1:16" s="12" customFormat="1" ht="15.75" x14ac:dyDescent="0.25">
      <c r="A19" s="103" t="s">
        <v>489</v>
      </c>
      <c r="B19" s="202">
        <f t="shared" si="11"/>
        <v>93.7</v>
      </c>
      <c r="C19" s="202">
        <f t="shared" si="12"/>
        <v>19.986219999999999</v>
      </c>
      <c r="D19" s="202">
        <f t="shared" si="22"/>
        <v>21.33001067235859</v>
      </c>
      <c r="E19" s="14"/>
      <c r="F19" s="14"/>
      <c r="G19" s="52"/>
      <c r="H19" s="158">
        <f>Субсидии!B20</f>
        <v>0</v>
      </c>
      <c r="I19" s="158">
        <f>Субсидии!C20</f>
        <v>0</v>
      </c>
      <c r="J19" s="14"/>
      <c r="K19" s="14">
        <f>'Субвенции '!B22</f>
        <v>93.7</v>
      </c>
      <c r="L19" s="14">
        <f>'Субвенции '!C22</f>
        <v>19.986219999999999</v>
      </c>
      <c r="M19" s="14">
        <f t="shared" si="23"/>
        <v>21.33001067235859</v>
      </c>
      <c r="N19" s="14"/>
      <c r="O19" s="14"/>
      <c r="P19" s="14"/>
    </row>
    <row r="20" spans="1:16" s="12" customFormat="1" ht="15.75" x14ac:dyDescent="0.25">
      <c r="A20" s="103" t="s">
        <v>490</v>
      </c>
      <c r="B20" s="202">
        <f t="shared" si="11"/>
        <v>93.7</v>
      </c>
      <c r="C20" s="202">
        <f t="shared" si="12"/>
        <v>19.986990000000002</v>
      </c>
      <c r="D20" s="202">
        <f t="shared" si="22"/>
        <v>21.33083244397012</v>
      </c>
      <c r="E20" s="14"/>
      <c r="F20" s="14"/>
      <c r="G20" s="52"/>
      <c r="H20" s="158">
        <f>Субсидии!B21</f>
        <v>0</v>
      </c>
      <c r="I20" s="158">
        <f>Субсидии!C21</f>
        <v>0</v>
      </c>
      <c r="J20" s="14"/>
      <c r="K20" s="14">
        <f>'Субвенции '!B23</f>
        <v>93.7</v>
      </c>
      <c r="L20" s="14">
        <f>'Субвенции '!C23</f>
        <v>19.986990000000002</v>
      </c>
      <c r="M20" s="14">
        <f t="shared" si="23"/>
        <v>21.33083244397012</v>
      </c>
      <c r="N20" s="14"/>
      <c r="O20" s="14"/>
      <c r="P20" s="14"/>
    </row>
    <row r="21" spans="1:16" s="12" customFormat="1" ht="15.75" x14ac:dyDescent="0.25">
      <c r="A21" s="103" t="s">
        <v>492</v>
      </c>
      <c r="B21" s="202">
        <f t="shared" si="11"/>
        <v>93.7</v>
      </c>
      <c r="C21" s="202">
        <f t="shared" si="12"/>
        <v>19.986229999999999</v>
      </c>
      <c r="D21" s="202">
        <f t="shared" si="22"/>
        <v>21.330021344717181</v>
      </c>
      <c r="E21" s="14"/>
      <c r="F21" s="14"/>
      <c r="G21" s="52"/>
      <c r="H21" s="158">
        <f>Субсидии!B22</f>
        <v>0</v>
      </c>
      <c r="I21" s="158">
        <f>Субсидии!C22</f>
        <v>0</v>
      </c>
      <c r="J21" s="14"/>
      <c r="K21" s="14">
        <f>'Субвенции '!B24</f>
        <v>93.7</v>
      </c>
      <c r="L21" s="14">
        <f>'Субвенции '!C24</f>
        <v>19.986229999999999</v>
      </c>
      <c r="M21" s="14">
        <f t="shared" si="23"/>
        <v>21.330021344717181</v>
      </c>
      <c r="N21" s="14"/>
      <c r="O21" s="14"/>
      <c r="P21" s="14"/>
    </row>
    <row r="22" spans="1:16" s="12" customFormat="1" ht="15.75" x14ac:dyDescent="0.25">
      <c r="A22" s="103" t="s">
        <v>491</v>
      </c>
      <c r="B22" s="202">
        <f t="shared" si="11"/>
        <v>93.7</v>
      </c>
      <c r="C22" s="202">
        <f t="shared" si="12"/>
        <v>19.98621</v>
      </c>
      <c r="D22" s="202">
        <f t="shared" si="22"/>
        <v>21.33</v>
      </c>
      <c r="E22" s="14"/>
      <c r="F22" s="14"/>
      <c r="G22" s="52"/>
      <c r="H22" s="158">
        <f>Субсидии!B23</f>
        <v>0</v>
      </c>
      <c r="I22" s="158">
        <f>Субсидии!C23</f>
        <v>0</v>
      </c>
      <c r="J22" s="14"/>
      <c r="K22" s="14">
        <f>'Субвенции '!B25</f>
        <v>93.7</v>
      </c>
      <c r="L22" s="14">
        <f>'Субвенции '!C25</f>
        <v>19.98621</v>
      </c>
      <c r="M22" s="14">
        <f t="shared" si="23"/>
        <v>21.33</v>
      </c>
      <c r="N22" s="14"/>
      <c r="O22" s="14"/>
      <c r="P22" s="14"/>
    </row>
    <row r="23" spans="1:16" s="31" customFormat="1" ht="31.5" x14ac:dyDescent="0.25">
      <c r="A23" s="97" t="s">
        <v>315</v>
      </c>
      <c r="B23" s="102">
        <f t="shared" si="11"/>
        <v>590850.9408199999</v>
      </c>
      <c r="C23" s="102">
        <f t="shared" si="12"/>
        <v>123146.12550999998</v>
      </c>
      <c r="D23" s="102">
        <f t="shared" ref="D23" si="24">C23/B23*100</f>
        <v>20.842164580307557</v>
      </c>
      <c r="E23" s="102">
        <f t="shared" ref="E23:F23" si="25">SUM(E24:E36)</f>
        <v>128177.2</v>
      </c>
      <c r="F23" s="102">
        <f t="shared" si="25"/>
        <v>28560.6</v>
      </c>
      <c r="G23" s="105">
        <f t="shared" si="18"/>
        <v>22.282121937442852</v>
      </c>
      <c r="H23" s="102">
        <f>SUM(H24:H36)</f>
        <v>66052.540820000009</v>
      </c>
      <c r="I23" s="102">
        <f t="shared" ref="I23:O23" si="26">SUM(I24:I36)</f>
        <v>7049.0085199999994</v>
      </c>
      <c r="J23" s="102">
        <f t="shared" si="19"/>
        <v>10.671820390996427</v>
      </c>
      <c r="K23" s="102">
        <f t="shared" si="26"/>
        <v>395905.69999999995</v>
      </c>
      <c r="L23" s="102">
        <f t="shared" si="26"/>
        <v>87536.516989999989</v>
      </c>
      <c r="M23" s="102">
        <f t="shared" si="20"/>
        <v>22.11044624767969</v>
      </c>
      <c r="N23" s="102">
        <f t="shared" si="26"/>
        <v>715.5</v>
      </c>
      <c r="O23" s="102">
        <f t="shared" si="26"/>
        <v>0</v>
      </c>
      <c r="P23" s="102">
        <f t="shared" si="21"/>
        <v>0</v>
      </c>
    </row>
    <row r="24" spans="1:16" s="12" customFormat="1" ht="31.5" x14ac:dyDescent="0.25">
      <c r="A24" s="72" t="s">
        <v>314</v>
      </c>
      <c r="B24" s="14">
        <f t="shared" si="11"/>
        <v>584282.64081999986</v>
      </c>
      <c r="C24" s="14">
        <f t="shared" si="12"/>
        <v>122946.08957999999</v>
      </c>
      <c r="D24" s="14">
        <f t="shared" si="15"/>
        <v>21.042228707574427</v>
      </c>
      <c r="E24" s="15">
        <f>Дотации!B10</f>
        <v>128177.2</v>
      </c>
      <c r="F24" s="15">
        <f>Дотации!C10</f>
        <v>28560.6</v>
      </c>
      <c r="G24" s="15">
        <f t="shared" si="18"/>
        <v>22.282121937442852</v>
      </c>
      <c r="H24" s="14">
        <f>Субсидии!B25</f>
        <v>61498.540820000009</v>
      </c>
      <c r="I24" s="14">
        <f>Субсидии!C25</f>
        <v>7049.0085199999994</v>
      </c>
      <c r="J24" s="14">
        <f t="shared" si="19"/>
        <v>11.462074426500186</v>
      </c>
      <c r="K24" s="14">
        <f>'Субвенции '!B27</f>
        <v>393891.39999999991</v>
      </c>
      <c r="L24" s="14">
        <f>'Субвенции '!C27</f>
        <v>87336.481059999991</v>
      </c>
      <c r="M24" s="14">
        <f t="shared" si="20"/>
        <v>22.172731128427788</v>
      </c>
      <c r="N24" s="14">
        <f>Иные!B18</f>
        <v>715.5</v>
      </c>
      <c r="O24" s="14">
        <f>Иные!C18</f>
        <v>0</v>
      </c>
      <c r="P24" s="14">
        <f t="shared" si="21"/>
        <v>0</v>
      </c>
    </row>
    <row r="25" spans="1:16" s="12" customFormat="1" ht="15.75" x14ac:dyDescent="0.25">
      <c r="A25" s="103" t="s">
        <v>316</v>
      </c>
      <c r="B25" s="202">
        <f t="shared" si="11"/>
        <v>4516.7999999999993</v>
      </c>
      <c r="C25" s="202">
        <f t="shared" si="12"/>
        <v>64.670180000000002</v>
      </c>
      <c r="D25" s="202">
        <f>C25/B25*100</f>
        <v>1.4317698370527809</v>
      </c>
      <c r="E25" s="14"/>
      <c r="F25" s="14"/>
      <c r="G25" s="52"/>
      <c r="H25" s="158">
        <f>Субсидии!B26</f>
        <v>3345.7</v>
      </c>
      <c r="I25" s="158">
        <f>Субсидии!C26</f>
        <v>0</v>
      </c>
      <c r="J25" s="14">
        <f>I25/H25*100</f>
        <v>0</v>
      </c>
      <c r="K25" s="14">
        <f>'Субвенции '!B28</f>
        <v>1171.0999999999999</v>
      </c>
      <c r="L25" s="14">
        <f>'Субвенции '!C28</f>
        <v>64.670180000000002</v>
      </c>
      <c r="M25" s="14"/>
      <c r="N25" s="14">
        <f>Иные!B19</f>
        <v>0</v>
      </c>
      <c r="O25" s="14">
        <f>Иные!C19</f>
        <v>0</v>
      </c>
      <c r="P25" s="14"/>
    </row>
    <row r="26" spans="1:16" s="12" customFormat="1" ht="15.75" x14ac:dyDescent="0.25">
      <c r="A26" s="103" t="s">
        <v>317</v>
      </c>
      <c r="B26" s="202">
        <f t="shared" si="11"/>
        <v>425.09999999999997</v>
      </c>
      <c r="C26" s="202">
        <f t="shared" si="12"/>
        <v>22.143819999999998</v>
      </c>
      <c r="D26" s="202">
        <f>C26/B26*100</f>
        <v>5.2090849211950125</v>
      </c>
      <c r="E26" s="14"/>
      <c r="F26" s="14"/>
      <c r="G26" s="52"/>
      <c r="H26" s="158">
        <f>Субсидии!B27</f>
        <v>331.4</v>
      </c>
      <c r="I26" s="158">
        <f>Субсидии!C27</f>
        <v>0</v>
      </c>
      <c r="J26" s="14">
        <f>I26/H26*100</f>
        <v>0</v>
      </c>
      <c r="K26" s="14">
        <f>'Субвенции '!B29</f>
        <v>93.7</v>
      </c>
      <c r="L26" s="14">
        <f>'Субвенции '!C29</f>
        <v>22.143819999999998</v>
      </c>
      <c r="M26" s="14">
        <f>L26/K26*100</f>
        <v>23.6326787620064</v>
      </c>
      <c r="N26" s="14">
        <f>Иные!B20</f>
        <v>0</v>
      </c>
      <c r="O26" s="14">
        <f>Иные!C20</f>
        <v>0</v>
      </c>
      <c r="P26" s="14"/>
    </row>
    <row r="27" spans="1:16" s="12" customFormat="1" ht="15.75" x14ac:dyDescent="0.25">
      <c r="A27" s="103" t="s">
        <v>500</v>
      </c>
      <c r="B27" s="202">
        <f t="shared" si="11"/>
        <v>0</v>
      </c>
      <c r="C27" s="202">
        <f t="shared" si="12"/>
        <v>0</v>
      </c>
      <c r="D27" s="202"/>
      <c r="E27" s="14"/>
      <c r="F27" s="14"/>
      <c r="G27" s="52"/>
      <c r="H27" s="158">
        <f>Субсидии!B28</f>
        <v>0</v>
      </c>
      <c r="I27" s="158">
        <f>Субсидии!C28</f>
        <v>0</v>
      </c>
      <c r="J27" s="14"/>
      <c r="K27" s="14">
        <f>'Субвенции '!B30</f>
        <v>0</v>
      </c>
      <c r="L27" s="14">
        <f>'Субвенции '!C30</f>
        <v>0</v>
      </c>
      <c r="M27" s="14"/>
      <c r="N27" s="14"/>
      <c r="O27" s="14"/>
      <c r="P27" s="14"/>
    </row>
    <row r="28" spans="1:16" s="12" customFormat="1" ht="15.75" x14ac:dyDescent="0.25">
      <c r="A28" s="103" t="s">
        <v>318</v>
      </c>
      <c r="B28" s="202">
        <f t="shared" si="11"/>
        <v>234.2</v>
      </c>
      <c r="C28" s="202">
        <f t="shared" si="12"/>
        <v>33.836419999999997</v>
      </c>
      <c r="D28" s="202">
        <f>C28/B28*100</f>
        <v>14.447660119555936</v>
      </c>
      <c r="E28" s="14"/>
      <c r="F28" s="14"/>
      <c r="G28" s="52"/>
      <c r="H28" s="158">
        <f>Субсидии!B29</f>
        <v>0</v>
      </c>
      <c r="I28" s="158">
        <f>Субсидии!C29</f>
        <v>0</v>
      </c>
      <c r="J28" s="14"/>
      <c r="K28" s="14">
        <f>'Субвенции '!B31</f>
        <v>234.2</v>
      </c>
      <c r="L28" s="14">
        <f>'Субвенции '!C31</f>
        <v>33.836419999999997</v>
      </c>
      <c r="M28" s="14">
        <f>L28/K28*100</f>
        <v>14.447660119555936</v>
      </c>
      <c r="N28" s="14">
        <f>Иные!B21</f>
        <v>0</v>
      </c>
      <c r="O28" s="14">
        <f>Иные!C21</f>
        <v>0</v>
      </c>
      <c r="P28" s="14"/>
    </row>
    <row r="29" spans="1:16" s="12" customFormat="1" ht="15.75" x14ac:dyDescent="0.25">
      <c r="A29" s="103" t="s">
        <v>499</v>
      </c>
      <c r="B29" s="202">
        <f t="shared" si="11"/>
        <v>970.6</v>
      </c>
      <c r="C29" s="202">
        <f t="shared" si="12"/>
        <v>14.963620000000001</v>
      </c>
      <c r="D29" s="202">
        <f>C29/B29*100</f>
        <v>1.541687615907686</v>
      </c>
      <c r="E29" s="14"/>
      <c r="F29" s="14"/>
      <c r="G29" s="52"/>
      <c r="H29" s="158">
        <f>Субсидии!B30</f>
        <v>876.9</v>
      </c>
      <c r="I29" s="158">
        <f>Субсидии!C30</f>
        <v>0</v>
      </c>
      <c r="J29" s="14">
        <f>I29/H29*100</f>
        <v>0</v>
      </c>
      <c r="K29" s="14">
        <f>'Субвенции '!B32</f>
        <v>93.7</v>
      </c>
      <c r="L29" s="14">
        <f>'Субвенции '!C32</f>
        <v>14.963620000000001</v>
      </c>
      <c r="M29" s="14">
        <f>L29/K29*100</f>
        <v>15.969711846318035</v>
      </c>
      <c r="N29" s="14"/>
      <c r="O29" s="14"/>
      <c r="P29" s="14"/>
    </row>
    <row r="30" spans="1:16" s="12" customFormat="1" ht="15.75" x14ac:dyDescent="0.25">
      <c r="A30" s="103" t="s">
        <v>498</v>
      </c>
      <c r="B30" s="202">
        <f t="shared" si="11"/>
        <v>234.2</v>
      </c>
      <c r="C30" s="202">
        <f t="shared" si="12"/>
        <v>35.731199999999994</v>
      </c>
      <c r="D30" s="202">
        <f>C30/B30*100</f>
        <v>15.256703672075147</v>
      </c>
      <c r="E30" s="14"/>
      <c r="F30" s="14"/>
      <c r="G30" s="52"/>
      <c r="H30" s="158">
        <f>Субсидии!B31</f>
        <v>0</v>
      </c>
      <c r="I30" s="158">
        <f>Субсидии!C31</f>
        <v>0</v>
      </c>
      <c r="J30" s="14"/>
      <c r="K30" s="14">
        <f>'Субвенции '!B33</f>
        <v>234.2</v>
      </c>
      <c r="L30" s="14">
        <f>'Субвенции '!C33</f>
        <v>35.731199999999994</v>
      </c>
      <c r="M30" s="14">
        <f>L30/K30*100</f>
        <v>15.256703672075147</v>
      </c>
      <c r="N30" s="14"/>
      <c r="O30" s="14"/>
      <c r="P30" s="14"/>
    </row>
    <row r="31" spans="1:16" s="12" customFormat="1" ht="15.75" x14ac:dyDescent="0.25">
      <c r="A31" s="103" t="s">
        <v>501</v>
      </c>
      <c r="B31" s="202">
        <f t="shared" si="11"/>
        <v>93.7</v>
      </c>
      <c r="C31" s="202">
        <f t="shared" si="12"/>
        <v>14.332379999999999</v>
      </c>
      <c r="D31" s="202">
        <f>C31/B31*100</f>
        <v>15.296029882604053</v>
      </c>
      <c r="E31" s="14"/>
      <c r="F31" s="14"/>
      <c r="G31" s="52"/>
      <c r="H31" s="158">
        <f>Субсидии!B32</f>
        <v>0</v>
      </c>
      <c r="I31" s="158">
        <f>Субсидии!C32</f>
        <v>0</v>
      </c>
      <c r="J31" s="14"/>
      <c r="K31" s="14">
        <f>'Субвенции '!B34</f>
        <v>93.7</v>
      </c>
      <c r="L31" s="14">
        <f>'Субвенции '!C34</f>
        <v>14.332379999999999</v>
      </c>
      <c r="M31" s="14">
        <f>L31/K31*100</f>
        <v>15.296029882604053</v>
      </c>
      <c r="N31" s="14"/>
      <c r="O31" s="14"/>
      <c r="P31" s="14"/>
    </row>
    <row r="32" spans="1:16" s="12" customFormat="1" ht="15.75" x14ac:dyDescent="0.25">
      <c r="A32" s="103" t="s">
        <v>497</v>
      </c>
      <c r="B32" s="202">
        <f t="shared" si="11"/>
        <v>93.7</v>
      </c>
      <c r="C32" s="202">
        <f t="shared" si="12"/>
        <v>14.358309999999999</v>
      </c>
      <c r="D32" s="202">
        <f>C32/B32*100</f>
        <v>15.323703308431163</v>
      </c>
      <c r="E32" s="14"/>
      <c r="F32" s="14"/>
      <c r="G32" s="52"/>
      <c r="H32" s="158">
        <f>Субсидии!B33</f>
        <v>0</v>
      </c>
      <c r="I32" s="158">
        <f>Субсидии!C33</f>
        <v>0</v>
      </c>
      <c r="J32" s="14"/>
      <c r="K32" s="14">
        <f>'Субвенции '!B35</f>
        <v>93.7</v>
      </c>
      <c r="L32" s="14">
        <f>'Субвенции '!C35</f>
        <v>14.358309999999999</v>
      </c>
      <c r="M32" s="14">
        <f>L32/K32*100</f>
        <v>15.323703308431163</v>
      </c>
      <c r="N32" s="14"/>
      <c r="O32" s="14"/>
      <c r="P32" s="14"/>
    </row>
    <row r="33" spans="1:16" s="12" customFormat="1" ht="15.75" x14ac:dyDescent="0.25">
      <c r="A33" s="103" t="s">
        <v>496</v>
      </c>
      <c r="B33" s="202">
        <f t="shared" si="11"/>
        <v>0</v>
      </c>
      <c r="C33" s="202">
        <f t="shared" si="12"/>
        <v>0</v>
      </c>
      <c r="D33" s="202"/>
      <c r="E33" s="14"/>
      <c r="F33" s="14"/>
      <c r="G33" s="52"/>
      <c r="H33" s="158">
        <f>Субсидии!B34</f>
        <v>0</v>
      </c>
      <c r="I33" s="158">
        <f>Субсидии!C34</f>
        <v>0</v>
      </c>
      <c r="J33" s="14"/>
      <c r="K33" s="14">
        <f>'Субвенции '!B36</f>
        <v>0</v>
      </c>
      <c r="L33" s="14">
        <f>'Субвенции '!C36</f>
        <v>0</v>
      </c>
      <c r="M33" s="14"/>
      <c r="N33" s="14"/>
      <c r="O33" s="14"/>
      <c r="P33" s="14"/>
    </row>
    <row r="34" spans="1:16" s="12" customFormat="1" ht="15.75" x14ac:dyDescent="0.25">
      <c r="A34" s="103" t="s">
        <v>495</v>
      </c>
      <c r="B34" s="202">
        <f t="shared" si="11"/>
        <v>0</v>
      </c>
      <c r="C34" s="202">
        <f t="shared" si="12"/>
        <v>0</v>
      </c>
      <c r="D34" s="202"/>
      <c r="E34" s="14"/>
      <c r="F34" s="14"/>
      <c r="G34" s="52"/>
      <c r="H34" s="158">
        <f>Субсидии!B35</f>
        <v>0</v>
      </c>
      <c r="I34" s="158">
        <f>Субсидии!C35</f>
        <v>0</v>
      </c>
      <c r="J34" s="14"/>
      <c r="K34" s="14">
        <f>'Субвенции '!B37</f>
        <v>0</v>
      </c>
      <c r="L34" s="14">
        <f>'Субвенции '!C37</f>
        <v>0</v>
      </c>
      <c r="M34" s="14"/>
      <c r="N34" s="14"/>
      <c r="O34" s="14"/>
      <c r="P34" s="14"/>
    </row>
    <row r="35" spans="1:16" s="12" customFormat="1" ht="15.75" x14ac:dyDescent="0.25">
      <c r="A35" s="103" t="s">
        <v>494</v>
      </c>
      <c r="B35" s="202">
        <f t="shared" si="11"/>
        <v>0</v>
      </c>
      <c r="C35" s="202">
        <f t="shared" si="12"/>
        <v>0</v>
      </c>
      <c r="D35" s="202"/>
      <c r="E35" s="14"/>
      <c r="F35" s="14"/>
      <c r="G35" s="52"/>
      <c r="H35" s="158">
        <f>Субсидии!B36</f>
        <v>0</v>
      </c>
      <c r="I35" s="158">
        <f>Субсидии!C36</f>
        <v>0</v>
      </c>
      <c r="J35" s="14"/>
      <c r="K35" s="14">
        <f>'Субвенции '!B38</f>
        <v>0</v>
      </c>
      <c r="L35" s="14">
        <f>'Субвенции '!C38</f>
        <v>0</v>
      </c>
      <c r="M35" s="14"/>
      <c r="N35" s="14"/>
      <c r="O35" s="14"/>
      <c r="P35" s="14"/>
    </row>
    <row r="36" spans="1:16" s="12" customFormat="1" ht="15.75" x14ac:dyDescent="0.25">
      <c r="A36" s="103" t="s">
        <v>493</v>
      </c>
      <c r="B36" s="202">
        <f t="shared" si="11"/>
        <v>0</v>
      </c>
      <c r="C36" s="202">
        <f t="shared" si="12"/>
        <v>0</v>
      </c>
      <c r="D36" s="202"/>
      <c r="E36" s="14"/>
      <c r="F36" s="14"/>
      <c r="G36" s="52"/>
      <c r="H36" s="158">
        <f>Субсидии!B37</f>
        <v>0</v>
      </c>
      <c r="I36" s="158">
        <f>Субсидии!C37</f>
        <v>0</v>
      </c>
      <c r="J36" s="14"/>
      <c r="K36" s="14">
        <f>'Субвенции '!B39</f>
        <v>0</v>
      </c>
      <c r="L36" s="14">
        <f>'Субвенции '!C39</f>
        <v>0</v>
      </c>
      <c r="M36" s="14"/>
      <c r="N36" s="14"/>
      <c r="O36" s="14"/>
      <c r="P36" s="14"/>
    </row>
    <row r="37" spans="1:16" s="31" customFormat="1" ht="31.5" x14ac:dyDescent="0.25">
      <c r="A37" s="97" t="s">
        <v>323</v>
      </c>
      <c r="B37" s="102">
        <f t="shared" si="11"/>
        <v>457740.74082000006</v>
      </c>
      <c r="C37" s="102">
        <f t="shared" si="12"/>
        <v>96045.072580000007</v>
      </c>
      <c r="D37" s="102">
        <f t="shared" ref="D37" si="27">C37/B37*100</f>
        <v>20.982417341297648</v>
      </c>
      <c r="E37" s="102">
        <f t="shared" ref="E37:F37" si="28">SUM(E38:E51)</f>
        <v>113762.2</v>
      </c>
      <c r="F37" s="102">
        <f t="shared" si="28"/>
        <v>25139.1</v>
      </c>
      <c r="G37" s="105">
        <f t="shared" si="18"/>
        <v>22.097937627788493</v>
      </c>
      <c r="H37" s="102">
        <f>SUM(H38:H51)</f>
        <v>51378.040819999995</v>
      </c>
      <c r="I37" s="102">
        <f t="shared" ref="I37:O37" si="29">SUM(I38:I51)</f>
        <v>5563.4067200000009</v>
      </c>
      <c r="J37" s="102">
        <f t="shared" si="19"/>
        <v>10.828374595853267</v>
      </c>
      <c r="K37" s="102">
        <f t="shared" si="29"/>
        <v>291999.70000000007</v>
      </c>
      <c r="L37" s="102">
        <f t="shared" si="29"/>
        <v>65342.565860000002</v>
      </c>
      <c r="M37" s="102">
        <f t="shared" si="20"/>
        <v>22.377614038644555</v>
      </c>
      <c r="N37" s="102">
        <f t="shared" si="29"/>
        <v>600.79999999999995</v>
      </c>
      <c r="O37" s="102">
        <f t="shared" si="29"/>
        <v>0</v>
      </c>
      <c r="P37" s="102">
        <f t="shared" si="21"/>
        <v>0</v>
      </c>
    </row>
    <row r="38" spans="1:16" s="12" customFormat="1" ht="31.5" x14ac:dyDescent="0.25">
      <c r="A38" s="72" t="s">
        <v>322</v>
      </c>
      <c r="B38" s="14">
        <f t="shared" si="11"/>
        <v>451116.74081999995</v>
      </c>
      <c r="C38" s="14">
        <f t="shared" si="12"/>
        <v>95759.42813</v>
      </c>
      <c r="D38" s="14">
        <f t="shared" si="15"/>
        <v>21.227194529721292</v>
      </c>
      <c r="E38" s="15">
        <f>Дотации!B11</f>
        <v>113762.2</v>
      </c>
      <c r="F38" s="15">
        <f>Дотации!C11</f>
        <v>25139.1</v>
      </c>
      <c r="G38" s="15">
        <f t="shared" si="18"/>
        <v>22.097937627788493</v>
      </c>
      <c r="H38" s="14">
        <f>Субсидии!B39</f>
        <v>46440.340819999998</v>
      </c>
      <c r="I38" s="14">
        <f>Субсидии!C39</f>
        <v>5563.4067200000009</v>
      </c>
      <c r="J38" s="14">
        <f t="shared" si="19"/>
        <v>11.979685380784423</v>
      </c>
      <c r="K38" s="14">
        <f>'Субвенции '!B41</f>
        <v>290313.39999999997</v>
      </c>
      <c r="L38" s="14">
        <f>'Субвенции '!C41</f>
        <v>65056.921410000003</v>
      </c>
      <c r="M38" s="14">
        <f t="shared" si="20"/>
        <v>22.409203781155128</v>
      </c>
      <c r="N38" s="14">
        <f>Иные!B23</f>
        <v>600.79999999999995</v>
      </c>
      <c r="O38" s="14">
        <f>Иные!C23</f>
        <v>0</v>
      </c>
      <c r="P38" s="14">
        <f t="shared" si="21"/>
        <v>0</v>
      </c>
    </row>
    <row r="39" spans="1:16" s="12" customFormat="1" ht="15.75" x14ac:dyDescent="0.25">
      <c r="A39" s="103" t="s">
        <v>503</v>
      </c>
      <c r="B39" s="202">
        <f t="shared" si="11"/>
        <v>234.2</v>
      </c>
      <c r="C39" s="202">
        <f t="shared" si="12"/>
        <v>39.251599999999996</v>
      </c>
      <c r="D39" s="202">
        <f>C39/B39*100</f>
        <v>16.759863364645604</v>
      </c>
      <c r="E39" s="14"/>
      <c r="F39" s="14"/>
      <c r="G39" s="52"/>
      <c r="H39" s="158">
        <f>Субсидии!B40</f>
        <v>0</v>
      </c>
      <c r="I39" s="158">
        <f>Субсидии!C40</f>
        <v>0</v>
      </c>
      <c r="J39" s="14"/>
      <c r="K39" s="14">
        <f>'Субвенции '!B42</f>
        <v>234.2</v>
      </c>
      <c r="L39" s="14">
        <f>'Субвенции '!C42</f>
        <v>39.251599999999996</v>
      </c>
      <c r="M39" s="14">
        <f>L39/K39*100</f>
        <v>16.759863364645604</v>
      </c>
      <c r="N39" s="14"/>
      <c r="O39" s="14"/>
      <c r="P39" s="14"/>
    </row>
    <row r="40" spans="1:16" s="12" customFormat="1" ht="15.75" x14ac:dyDescent="0.25">
      <c r="A40" s="74" t="s">
        <v>321</v>
      </c>
      <c r="B40" s="202">
        <f t="shared" si="11"/>
        <v>1993.6</v>
      </c>
      <c r="C40" s="202">
        <f t="shared" si="12"/>
        <v>0</v>
      </c>
      <c r="D40" s="202">
        <f>C40/B40*100</f>
        <v>0</v>
      </c>
      <c r="E40" s="14"/>
      <c r="F40" s="14"/>
      <c r="G40" s="52"/>
      <c r="H40" s="158">
        <f>Субсидии!B41</f>
        <v>1993.6</v>
      </c>
      <c r="I40" s="158">
        <f>Субсидии!C41</f>
        <v>0</v>
      </c>
      <c r="J40" s="14">
        <f>I40/H40*100</f>
        <v>0</v>
      </c>
      <c r="K40" s="14"/>
      <c r="L40" s="14"/>
      <c r="M40" s="14"/>
      <c r="N40" s="14">
        <f>Иные!B24</f>
        <v>0</v>
      </c>
      <c r="O40" s="14">
        <f>Иные!C24</f>
        <v>0</v>
      </c>
      <c r="P40" s="14">
        <f>Иные!D24</f>
        <v>0</v>
      </c>
    </row>
    <row r="41" spans="1:16" s="12" customFormat="1" ht="15.75" x14ac:dyDescent="0.25">
      <c r="A41" s="103" t="s">
        <v>504</v>
      </c>
      <c r="B41" s="202">
        <f t="shared" si="11"/>
        <v>93.7</v>
      </c>
      <c r="C41" s="202">
        <f t="shared" si="12"/>
        <v>15.55655</v>
      </c>
      <c r="D41" s="202">
        <f>C41/B41*100</f>
        <v>16.602508004268941</v>
      </c>
      <c r="E41" s="14"/>
      <c r="F41" s="14"/>
      <c r="G41" s="52"/>
      <c r="H41" s="158">
        <f>Субсидии!B42</f>
        <v>0</v>
      </c>
      <c r="I41" s="158">
        <f>Субсидии!C42</f>
        <v>0</v>
      </c>
      <c r="J41" s="14"/>
      <c r="K41" s="14">
        <f>'Субвенции '!B43</f>
        <v>93.7</v>
      </c>
      <c r="L41" s="14">
        <f>'Субвенции '!C43</f>
        <v>15.55655</v>
      </c>
      <c r="M41" s="14">
        <f>L41/K41*100</f>
        <v>16.602508004268941</v>
      </c>
      <c r="N41" s="14"/>
      <c r="O41" s="14"/>
      <c r="P41" s="14"/>
    </row>
    <row r="42" spans="1:16" s="12" customFormat="1" ht="15.75" x14ac:dyDescent="0.25">
      <c r="A42" s="103" t="s">
        <v>675</v>
      </c>
      <c r="B42" s="202">
        <f t="shared" si="11"/>
        <v>0</v>
      </c>
      <c r="C42" s="202">
        <f t="shared" si="12"/>
        <v>0</v>
      </c>
      <c r="D42" s="202"/>
      <c r="E42" s="14"/>
      <c r="F42" s="14"/>
      <c r="G42" s="52"/>
      <c r="H42" s="158"/>
      <c r="I42" s="158"/>
      <c r="J42" s="14"/>
      <c r="K42" s="14">
        <f>'Субвенции '!B44</f>
        <v>0</v>
      </c>
      <c r="L42" s="14">
        <f>'Субвенции '!C44</f>
        <v>0</v>
      </c>
      <c r="M42" s="14"/>
      <c r="N42" s="14"/>
      <c r="O42" s="14"/>
      <c r="P42" s="14"/>
    </row>
    <row r="43" spans="1:16" s="12" customFormat="1" ht="15.75" x14ac:dyDescent="0.25">
      <c r="A43" s="103" t="s">
        <v>414</v>
      </c>
      <c r="B43" s="202">
        <f t="shared" si="11"/>
        <v>3178.2999999999997</v>
      </c>
      <c r="C43" s="202">
        <f t="shared" si="12"/>
        <v>41.237339999999996</v>
      </c>
      <c r="D43" s="202">
        <f>C43/B43*100</f>
        <v>1.29746531164459</v>
      </c>
      <c r="E43" s="14"/>
      <c r="F43" s="14"/>
      <c r="G43" s="52"/>
      <c r="H43" s="158">
        <f>Субсидии!B43</f>
        <v>2944.1</v>
      </c>
      <c r="I43" s="158">
        <f>Субсидии!C43</f>
        <v>0</v>
      </c>
      <c r="J43" s="14">
        <f t="shared" ref="J43" si="30">I43/H43*100</f>
        <v>0</v>
      </c>
      <c r="K43" s="14">
        <f>'Субвенции '!B45</f>
        <v>234.2</v>
      </c>
      <c r="L43" s="14">
        <f>'Субвенции '!C45</f>
        <v>41.237339999999996</v>
      </c>
      <c r="M43" s="14">
        <f>L43/K43*100</f>
        <v>17.607745516652436</v>
      </c>
      <c r="N43" s="14"/>
      <c r="O43" s="14"/>
      <c r="P43" s="14"/>
    </row>
    <row r="44" spans="1:16" s="12" customFormat="1" ht="15.75" x14ac:dyDescent="0.25">
      <c r="A44" s="103" t="s">
        <v>505</v>
      </c>
      <c r="B44" s="202">
        <f t="shared" si="11"/>
        <v>234.2</v>
      </c>
      <c r="C44" s="202">
        <f t="shared" si="12"/>
        <v>38.841339999999995</v>
      </c>
      <c r="D44" s="202">
        <f>C44/B44*100</f>
        <v>16.584688300597776</v>
      </c>
      <c r="E44" s="14"/>
      <c r="F44" s="14"/>
      <c r="G44" s="52"/>
      <c r="H44" s="158">
        <f>Субсидии!B44</f>
        <v>0</v>
      </c>
      <c r="I44" s="158">
        <f>Субсидии!C44</f>
        <v>0</v>
      </c>
      <c r="J44" s="14"/>
      <c r="K44" s="14">
        <f>'Субвенции '!B46</f>
        <v>234.2</v>
      </c>
      <c r="L44" s="14">
        <f>'Субвенции '!C46</f>
        <v>38.841339999999995</v>
      </c>
      <c r="M44" s="14">
        <f>L44/K44*100</f>
        <v>16.584688300597776</v>
      </c>
      <c r="N44" s="14"/>
      <c r="O44" s="14"/>
      <c r="P44" s="14"/>
    </row>
    <row r="45" spans="1:16" s="12" customFormat="1" ht="15.75" x14ac:dyDescent="0.25">
      <c r="A45" s="103" t="s">
        <v>328</v>
      </c>
      <c r="B45" s="202">
        <f t="shared" si="11"/>
        <v>234.2</v>
      </c>
      <c r="C45" s="202">
        <f t="shared" si="12"/>
        <v>41.461860000000001</v>
      </c>
      <c r="D45" s="202">
        <f>C45/B45*100</f>
        <v>17.703612297181898</v>
      </c>
      <c r="E45" s="14"/>
      <c r="F45" s="14"/>
      <c r="G45" s="52"/>
      <c r="H45" s="158">
        <f>Субсидии!B45</f>
        <v>0</v>
      </c>
      <c r="I45" s="158">
        <f>Субсидии!C45</f>
        <v>0</v>
      </c>
      <c r="J45" s="14"/>
      <c r="K45" s="14">
        <f>'Субвенции '!B47</f>
        <v>234.2</v>
      </c>
      <c r="L45" s="14">
        <f>'Субвенции '!C47</f>
        <v>41.461860000000001</v>
      </c>
      <c r="M45" s="14">
        <f>L45/K45*100</f>
        <v>17.703612297181898</v>
      </c>
      <c r="N45" s="14">
        <f>Иные!B25</f>
        <v>0</v>
      </c>
      <c r="O45" s="14">
        <f>Иные!C25</f>
        <v>0</v>
      </c>
      <c r="P45" s="14">
        <f>Иные!D25</f>
        <v>0</v>
      </c>
    </row>
    <row r="46" spans="1:16" s="12" customFormat="1" ht="15.75" x14ac:dyDescent="0.25">
      <c r="A46" s="103" t="s">
        <v>506</v>
      </c>
      <c r="B46" s="202">
        <f t="shared" si="11"/>
        <v>93.7</v>
      </c>
      <c r="C46" s="202">
        <f t="shared" si="12"/>
        <v>15.55654</v>
      </c>
      <c r="D46" s="202">
        <f>C46/B46*100</f>
        <v>16.602497331910353</v>
      </c>
      <c r="E46" s="14"/>
      <c r="F46" s="14"/>
      <c r="G46" s="52"/>
      <c r="H46" s="158">
        <f>Субсидии!B46</f>
        <v>0</v>
      </c>
      <c r="I46" s="158">
        <f>Субсидии!C46</f>
        <v>0</v>
      </c>
      <c r="J46" s="14"/>
      <c r="K46" s="14">
        <f>'Субвенции '!B48</f>
        <v>93.7</v>
      </c>
      <c r="L46" s="14">
        <f>'Субвенции '!C48</f>
        <v>15.55654</v>
      </c>
      <c r="M46" s="14">
        <f>L46/K46*100</f>
        <v>16.602497331910353</v>
      </c>
      <c r="N46" s="14"/>
      <c r="O46" s="14"/>
      <c r="P46" s="14"/>
    </row>
    <row r="47" spans="1:16" s="12" customFormat="1" ht="15.75" x14ac:dyDescent="0.25">
      <c r="A47" s="103" t="s">
        <v>507</v>
      </c>
      <c r="B47" s="202">
        <f t="shared" si="11"/>
        <v>234.2</v>
      </c>
      <c r="C47" s="202">
        <f t="shared" si="12"/>
        <v>38.841339999999995</v>
      </c>
      <c r="D47" s="202">
        <f>C47/B47*100</f>
        <v>16.584688300597776</v>
      </c>
      <c r="E47" s="14"/>
      <c r="F47" s="14"/>
      <c r="G47" s="52"/>
      <c r="H47" s="158">
        <f>Субсидии!B47</f>
        <v>0</v>
      </c>
      <c r="I47" s="158">
        <f>Субсидии!C47</f>
        <v>0</v>
      </c>
      <c r="J47" s="14"/>
      <c r="K47" s="14">
        <f>'Субвенции '!B49</f>
        <v>234.2</v>
      </c>
      <c r="L47" s="14">
        <f>'Субвенции '!C49</f>
        <v>38.841339999999995</v>
      </c>
      <c r="M47" s="14">
        <f>L47/K47*100</f>
        <v>16.584688300597776</v>
      </c>
      <c r="N47" s="14"/>
      <c r="O47" s="14"/>
      <c r="P47" s="14"/>
    </row>
    <row r="48" spans="1:16" s="12" customFormat="1" ht="15.75" x14ac:dyDescent="0.25">
      <c r="A48" s="103" t="s">
        <v>694</v>
      </c>
      <c r="B48" s="202">
        <f t="shared" si="11"/>
        <v>0</v>
      </c>
      <c r="C48" s="202">
        <f t="shared" si="12"/>
        <v>0</v>
      </c>
      <c r="D48" s="202"/>
      <c r="E48" s="14"/>
      <c r="F48" s="14"/>
      <c r="G48" s="52"/>
      <c r="H48" s="158"/>
      <c r="I48" s="158"/>
      <c r="J48" s="14"/>
      <c r="K48" s="14">
        <f>'Субвенции '!B50</f>
        <v>0</v>
      </c>
      <c r="L48" s="14">
        <f>'Субвенции '!C50</f>
        <v>0</v>
      </c>
      <c r="M48" s="14"/>
      <c r="N48" s="14"/>
      <c r="O48" s="14"/>
      <c r="P48" s="14"/>
    </row>
    <row r="49" spans="1:16" s="12" customFormat="1" ht="15.75" x14ac:dyDescent="0.25">
      <c r="A49" s="103" t="s">
        <v>693</v>
      </c>
      <c r="B49" s="202">
        <f t="shared" si="11"/>
        <v>0</v>
      </c>
      <c r="C49" s="202">
        <f t="shared" si="12"/>
        <v>0</v>
      </c>
      <c r="D49" s="202"/>
      <c r="E49" s="14"/>
      <c r="F49" s="14"/>
      <c r="G49" s="52"/>
      <c r="H49" s="158"/>
      <c r="I49" s="158"/>
      <c r="J49" s="14"/>
      <c r="K49" s="14">
        <f>'Субвенции '!B51</f>
        <v>0</v>
      </c>
      <c r="L49" s="14">
        <f>'Субвенции '!C51</f>
        <v>0</v>
      </c>
      <c r="M49" s="14"/>
      <c r="N49" s="14"/>
      <c r="O49" s="14"/>
      <c r="P49" s="14"/>
    </row>
    <row r="50" spans="1:16" s="12" customFormat="1" ht="15.75" x14ac:dyDescent="0.25">
      <c r="A50" s="103" t="s">
        <v>695</v>
      </c>
      <c r="B50" s="202">
        <f t="shared" si="11"/>
        <v>93.7</v>
      </c>
      <c r="C50" s="202">
        <f t="shared" si="12"/>
        <v>16.056540000000002</v>
      </c>
      <c r="D50" s="202">
        <f>C50/B50*100</f>
        <v>17.136115261472789</v>
      </c>
      <c r="E50" s="14"/>
      <c r="F50" s="14"/>
      <c r="G50" s="52"/>
      <c r="H50" s="158"/>
      <c r="I50" s="158"/>
      <c r="J50" s="14"/>
      <c r="K50" s="14">
        <f>'Субвенции '!B52</f>
        <v>93.7</v>
      </c>
      <c r="L50" s="14">
        <f>'Субвенции '!C52</f>
        <v>16.056540000000002</v>
      </c>
      <c r="M50" s="14">
        <f>L50/K50*100</f>
        <v>17.136115261472789</v>
      </c>
      <c r="N50" s="14"/>
      <c r="O50" s="14"/>
      <c r="P50" s="14"/>
    </row>
    <row r="51" spans="1:16" s="12" customFormat="1" ht="15.75" x14ac:dyDescent="0.25">
      <c r="A51" s="103" t="s">
        <v>508</v>
      </c>
      <c r="B51" s="202">
        <f t="shared" si="11"/>
        <v>234.2</v>
      </c>
      <c r="C51" s="202">
        <f t="shared" si="12"/>
        <v>38.841339999999995</v>
      </c>
      <c r="D51" s="202">
        <f>C51/B51*100</f>
        <v>16.584688300597776</v>
      </c>
      <c r="E51" s="14"/>
      <c r="F51" s="14"/>
      <c r="G51" s="52"/>
      <c r="H51" s="158">
        <f>Субсидии!B48</f>
        <v>0</v>
      </c>
      <c r="I51" s="158">
        <f>Субсидии!C48</f>
        <v>0</v>
      </c>
      <c r="J51" s="14"/>
      <c r="K51" s="14">
        <f>'Субвенции '!B53</f>
        <v>234.2</v>
      </c>
      <c r="L51" s="14">
        <f>'Субвенции '!C53</f>
        <v>38.841339999999995</v>
      </c>
      <c r="M51" s="14">
        <f>L51/K51*100</f>
        <v>16.584688300597776</v>
      </c>
      <c r="N51" s="14"/>
      <c r="O51" s="14"/>
      <c r="P51" s="14"/>
    </row>
    <row r="52" spans="1:16" s="31" customFormat="1" ht="31.5" x14ac:dyDescent="0.25">
      <c r="A52" s="97" t="s">
        <v>511</v>
      </c>
      <c r="B52" s="102">
        <f t="shared" si="11"/>
        <v>2344661.0204199995</v>
      </c>
      <c r="C52" s="102">
        <f t="shared" si="12"/>
        <v>389728.31861999998</v>
      </c>
      <c r="D52" s="102">
        <f t="shared" ref="D52" si="31">C52/B52*100</f>
        <v>16.621947276207454</v>
      </c>
      <c r="E52" s="102">
        <f t="shared" ref="E52:F52" si="32">SUM(E53:E56)</f>
        <v>3449</v>
      </c>
      <c r="F52" s="102">
        <f t="shared" si="32"/>
        <v>0</v>
      </c>
      <c r="G52" s="102"/>
      <c r="H52" s="102">
        <f>SUM(H53:H56)</f>
        <v>536804.02041999996</v>
      </c>
      <c r="I52" s="102">
        <f t="shared" ref="I52:O52" si="33">SUM(I53:I56)</f>
        <v>27578.20362</v>
      </c>
      <c r="J52" s="102">
        <f t="shared" si="19"/>
        <v>5.1374808255762652</v>
      </c>
      <c r="K52" s="102">
        <f t="shared" si="33"/>
        <v>1803932.1999999997</v>
      </c>
      <c r="L52" s="102">
        <f t="shared" si="33"/>
        <v>362150.11499999999</v>
      </c>
      <c r="M52" s="102">
        <f t="shared" si="20"/>
        <v>20.075594581658894</v>
      </c>
      <c r="N52" s="102">
        <f t="shared" si="33"/>
        <v>475.8</v>
      </c>
      <c r="O52" s="102">
        <f t="shared" si="33"/>
        <v>0</v>
      </c>
      <c r="P52" s="102">
        <f t="shared" si="21"/>
        <v>0</v>
      </c>
    </row>
    <row r="53" spans="1:16" s="12" customFormat="1" ht="31.5" x14ac:dyDescent="0.25">
      <c r="A53" s="72" t="s">
        <v>326</v>
      </c>
      <c r="B53" s="14">
        <f t="shared" si="11"/>
        <v>2007155.9</v>
      </c>
      <c r="C53" s="14">
        <f t="shared" si="12"/>
        <v>389553.15578000003</v>
      </c>
      <c r="D53" s="14">
        <f t="shared" si="15"/>
        <v>19.408216161983237</v>
      </c>
      <c r="E53" s="15">
        <f>Дотации!B12</f>
        <v>3449</v>
      </c>
      <c r="F53" s="15">
        <f>Дотации!C12</f>
        <v>0</v>
      </c>
      <c r="G53" s="15"/>
      <c r="H53" s="14">
        <f>Субсидии!B50</f>
        <v>200001.5</v>
      </c>
      <c r="I53" s="14">
        <f>Субсидии!C50</f>
        <v>27527.183199999999</v>
      </c>
      <c r="J53" s="14">
        <f t="shared" si="19"/>
        <v>13.763488373837196</v>
      </c>
      <c r="K53" s="14">
        <f>'Субвенции '!B55</f>
        <v>1803229.5999999999</v>
      </c>
      <c r="L53" s="14">
        <f>'Субвенции '!C55</f>
        <v>362025.97258</v>
      </c>
      <c r="M53" s="14">
        <f t="shared" si="20"/>
        <v>20.076532271874864</v>
      </c>
      <c r="N53" s="14">
        <f>Иные!B27</f>
        <v>475.8</v>
      </c>
      <c r="O53" s="14">
        <f>Иные!C27</f>
        <v>0</v>
      </c>
      <c r="P53" s="14">
        <f t="shared" si="21"/>
        <v>0</v>
      </c>
    </row>
    <row r="54" spans="1:16" s="12" customFormat="1" ht="15.75" x14ac:dyDescent="0.25">
      <c r="A54" s="103" t="s">
        <v>510</v>
      </c>
      <c r="B54" s="202">
        <f t="shared" si="11"/>
        <v>151288.20000000001</v>
      </c>
      <c r="C54" s="202">
        <f t="shared" si="12"/>
        <v>0</v>
      </c>
      <c r="D54" s="202">
        <f>C54/B54*100</f>
        <v>0</v>
      </c>
      <c r="E54" s="14"/>
      <c r="F54" s="14"/>
      <c r="G54" s="52"/>
      <c r="H54" s="158">
        <f>Субсидии!B51</f>
        <v>151288.20000000001</v>
      </c>
      <c r="I54" s="158">
        <f>Субсидии!C51</f>
        <v>0</v>
      </c>
      <c r="J54" s="14">
        <f>I54/H54*100</f>
        <v>0</v>
      </c>
      <c r="K54" s="14"/>
      <c r="L54" s="14"/>
      <c r="M54" s="14"/>
      <c r="N54" s="14">
        <f>Иные!B28</f>
        <v>0</v>
      </c>
      <c r="O54" s="14">
        <f>Иные!C28</f>
        <v>0</v>
      </c>
      <c r="P54" s="14"/>
    </row>
    <row r="55" spans="1:16" s="12" customFormat="1" ht="15.75" x14ac:dyDescent="0.25">
      <c r="A55" s="103" t="s">
        <v>696</v>
      </c>
      <c r="B55" s="202">
        <f t="shared" si="11"/>
        <v>468.4</v>
      </c>
      <c r="C55" s="202">
        <f t="shared" si="12"/>
        <v>85.416250000000005</v>
      </c>
      <c r="D55" s="202">
        <f>C55/B55*100</f>
        <v>18.235749359521776</v>
      </c>
      <c r="E55" s="14"/>
      <c r="F55" s="14"/>
      <c r="G55" s="52"/>
      <c r="H55" s="158">
        <f>Субсидии!B53</f>
        <v>0</v>
      </c>
      <c r="I55" s="158">
        <f>Субсидии!C53</f>
        <v>0</v>
      </c>
      <c r="J55" s="14"/>
      <c r="K55" s="14">
        <f>'Субвенции '!B56</f>
        <v>468.4</v>
      </c>
      <c r="L55" s="14">
        <f>'Субвенции '!C56</f>
        <v>85.416250000000005</v>
      </c>
      <c r="M55" s="14">
        <f>L55/K55*100</f>
        <v>18.235749359521776</v>
      </c>
      <c r="N55" s="14"/>
      <c r="O55" s="14"/>
      <c r="P55" s="14"/>
    </row>
    <row r="56" spans="1:16" s="12" customFormat="1" ht="15.75" x14ac:dyDescent="0.25">
      <c r="A56" s="103" t="s">
        <v>325</v>
      </c>
      <c r="B56" s="202">
        <f t="shared" si="11"/>
        <v>185748.52042000002</v>
      </c>
      <c r="C56" s="202">
        <f t="shared" si="12"/>
        <v>89.746589999999998</v>
      </c>
      <c r="D56" s="202">
        <f>C56/B56*100</f>
        <v>4.8316180283467146E-2</v>
      </c>
      <c r="E56" s="14"/>
      <c r="F56" s="14"/>
      <c r="G56" s="52"/>
      <c r="H56" s="158">
        <f>Субсидии!B52</f>
        <v>185514.32042</v>
      </c>
      <c r="I56" s="158">
        <f>Субсидии!C52</f>
        <v>51.020420000000001</v>
      </c>
      <c r="J56" s="14">
        <f>I56/H56*100</f>
        <v>2.7502146402763401E-2</v>
      </c>
      <c r="K56" s="14">
        <f>'Субвенции '!B57</f>
        <v>234.2</v>
      </c>
      <c r="L56" s="14">
        <f>'Субвенции '!C57</f>
        <v>38.726169999999996</v>
      </c>
      <c r="M56" s="14">
        <f>L56/K56*100</f>
        <v>16.53551238257899</v>
      </c>
      <c r="N56" s="14">
        <f>Иные!B29</f>
        <v>0</v>
      </c>
      <c r="O56" s="14"/>
      <c r="P56" s="14"/>
    </row>
    <row r="57" spans="1:16" s="31" customFormat="1" ht="31.5" x14ac:dyDescent="0.25">
      <c r="A57" s="97" t="s">
        <v>336</v>
      </c>
      <c r="B57" s="102">
        <f t="shared" si="11"/>
        <v>1422356.9612399992</v>
      </c>
      <c r="C57" s="102">
        <f t="shared" si="12"/>
        <v>242390.44306000005</v>
      </c>
      <c r="D57" s="102">
        <f t="shared" ref="D57" si="34">C57/B57*100</f>
        <v>17.041463547145437</v>
      </c>
      <c r="E57" s="102">
        <f t="shared" ref="E57:F57" si="35">SUM(E58:E74)</f>
        <v>166405.70000000001</v>
      </c>
      <c r="F57" s="102">
        <f t="shared" si="35"/>
        <v>36391.800000000003</v>
      </c>
      <c r="G57" s="105">
        <f t="shared" si="18"/>
        <v>21.869322985931372</v>
      </c>
      <c r="H57" s="102">
        <f>SUM(H58:H74)</f>
        <v>335936.76123999996</v>
      </c>
      <c r="I57" s="102">
        <f t="shared" ref="I57:O57" si="36">SUM(I58:I74)</f>
        <v>21440.791529999999</v>
      </c>
      <c r="J57" s="102">
        <f t="shared" si="19"/>
        <v>6.3823891886253756</v>
      </c>
      <c r="K57" s="102">
        <f t="shared" si="36"/>
        <v>829444.29999999923</v>
      </c>
      <c r="L57" s="102">
        <f t="shared" si="36"/>
        <v>181664.05424000006</v>
      </c>
      <c r="M57" s="102">
        <f t="shared" si="20"/>
        <v>21.901899167912809</v>
      </c>
      <c r="N57" s="102">
        <f t="shared" si="36"/>
        <v>90570.2</v>
      </c>
      <c r="O57" s="102">
        <f t="shared" si="36"/>
        <v>2893.79729</v>
      </c>
      <c r="P57" s="102">
        <f t="shared" si="21"/>
        <v>3.1950876668043131</v>
      </c>
    </row>
    <row r="58" spans="1:16" s="12" customFormat="1" ht="31.5" x14ac:dyDescent="0.25">
      <c r="A58" s="72" t="s">
        <v>335</v>
      </c>
      <c r="B58" s="14">
        <f t="shared" si="11"/>
        <v>1270649.56124</v>
      </c>
      <c r="C58" s="14">
        <f t="shared" si="12"/>
        <v>242005.60369000005</v>
      </c>
      <c r="D58" s="14">
        <f t="shared" si="15"/>
        <v>19.045818065984449</v>
      </c>
      <c r="E58" s="15">
        <f>Дотации!B13</f>
        <v>166405.70000000001</v>
      </c>
      <c r="F58" s="15">
        <f>Дотации!C13</f>
        <v>36391.800000000003</v>
      </c>
      <c r="G58" s="15">
        <f t="shared" si="18"/>
        <v>21.869322985931372</v>
      </c>
      <c r="H58" s="14">
        <f>Субсидии!B55</f>
        <v>266618.36123999994</v>
      </c>
      <c r="I58" s="14">
        <f>Субсидии!C55</f>
        <v>21438.914239999998</v>
      </c>
      <c r="J58" s="14">
        <f t="shared" si="19"/>
        <v>8.0410494387149445</v>
      </c>
      <c r="K58" s="14">
        <f>'Субвенции '!B59</f>
        <v>827055.29999999993</v>
      </c>
      <c r="L58" s="14">
        <f>'Субвенции '!C59</f>
        <v>181281.09216000006</v>
      </c>
      <c r="M58" s="14">
        <f t="shared" si="20"/>
        <v>21.918859858585041</v>
      </c>
      <c r="N58" s="14">
        <f>Иные!B31</f>
        <v>10570.2</v>
      </c>
      <c r="O58" s="14">
        <f>Иные!C31</f>
        <v>2893.79729</v>
      </c>
      <c r="P58" s="14">
        <f t="shared" si="21"/>
        <v>27.376939793002968</v>
      </c>
    </row>
    <row r="59" spans="1:16" s="12" customFormat="1" ht="15.75" x14ac:dyDescent="0.25">
      <c r="A59" s="103" t="s">
        <v>520</v>
      </c>
      <c r="B59" s="202">
        <f t="shared" si="11"/>
        <v>100027.4</v>
      </c>
      <c r="C59" s="202">
        <f t="shared" si="12"/>
        <v>1.8772899999999999</v>
      </c>
      <c r="D59" s="202">
        <f t="shared" ref="D59:D74" si="37">C59/B59*100</f>
        <v>1.8767757634408171E-3</v>
      </c>
      <c r="E59" s="14"/>
      <c r="F59" s="14"/>
      <c r="G59" s="52"/>
      <c r="H59" s="158">
        <f>Субсидии!B56</f>
        <v>20027.400000000001</v>
      </c>
      <c r="I59" s="158">
        <f>Субсидии!C56</f>
        <v>1.8772899999999999</v>
      </c>
      <c r="J59" s="14">
        <f t="shared" si="19"/>
        <v>9.3736081568251486E-3</v>
      </c>
      <c r="K59" s="14"/>
      <c r="L59" s="14"/>
      <c r="M59" s="14"/>
      <c r="N59" s="14">
        <f>Иные!B32</f>
        <v>80000</v>
      </c>
      <c r="O59" s="14"/>
      <c r="P59" s="14"/>
    </row>
    <row r="60" spans="1:16" s="12" customFormat="1" ht="15.75" x14ac:dyDescent="0.25">
      <c r="A60" s="103" t="s">
        <v>512</v>
      </c>
      <c r="B60" s="202">
        <f t="shared" si="11"/>
        <v>93.7</v>
      </c>
      <c r="C60" s="202">
        <f t="shared" si="12"/>
        <v>20.589369999999999</v>
      </c>
      <c r="D60" s="202">
        <f t="shared" si="37"/>
        <v>21.973713980789753</v>
      </c>
      <c r="E60" s="14"/>
      <c r="F60" s="14"/>
      <c r="G60" s="52"/>
      <c r="H60" s="158">
        <f>Субсидии!B57</f>
        <v>0</v>
      </c>
      <c r="I60" s="158">
        <f>Субсидии!C57</f>
        <v>0</v>
      </c>
      <c r="J60" s="14"/>
      <c r="K60" s="14">
        <f>'Субвенции '!B60</f>
        <v>93.7</v>
      </c>
      <c r="L60" s="14">
        <f>'Субвенции '!C60</f>
        <v>20.589369999999999</v>
      </c>
      <c r="M60" s="14">
        <f t="shared" ref="M60:M74" si="38">L60/K60*100</f>
        <v>21.973713980789753</v>
      </c>
      <c r="N60" s="14"/>
      <c r="O60" s="14"/>
      <c r="P60" s="14"/>
    </row>
    <row r="61" spans="1:16" s="12" customFormat="1" ht="15.75" x14ac:dyDescent="0.25">
      <c r="A61" s="103" t="s">
        <v>513</v>
      </c>
      <c r="B61" s="202">
        <f t="shared" si="11"/>
        <v>234.2</v>
      </c>
      <c r="C61" s="202">
        <f t="shared" si="12"/>
        <v>38.522359999999999</v>
      </c>
      <c r="D61" s="202">
        <f t="shared" si="37"/>
        <v>16.448488471391972</v>
      </c>
      <c r="E61" s="14"/>
      <c r="F61" s="14"/>
      <c r="G61" s="52"/>
      <c r="H61" s="158">
        <f>Субсидии!B58</f>
        <v>0</v>
      </c>
      <c r="I61" s="158">
        <f>Субсидии!C58</f>
        <v>0</v>
      </c>
      <c r="J61" s="14"/>
      <c r="K61" s="14">
        <f>'Субвенции '!B61</f>
        <v>234.2</v>
      </c>
      <c r="L61" s="14">
        <f>'Субвенции '!C61</f>
        <v>38.522359999999999</v>
      </c>
      <c r="M61" s="14">
        <f t="shared" si="38"/>
        <v>16.448488471391972</v>
      </c>
      <c r="N61" s="14"/>
      <c r="O61" s="14"/>
      <c r="P61" s="14"/>
    </row>
    <row r="62" spans="1:16" s="12" customFormat="1" ht="15.75" x14ac:dyDescent="0.25">
      <c r="A62" s="103" t="s">
        <v>697</v>
      </c>
      <c r="B62" s="202">
        <f t="shared" si="11"/>
        <v>93.7</v>
      </c>
      <c r="C62" s="202">
        <f t="shared" si="12"/>
        <v>15.34352</v>
      </c>
      <c r="D62" s="202">
        <f t="shared" si="37"/>
        <v>16.375154749199574</v>
      </c>
      <c r="E62" s="14"/>
      <c r="F62" s="14"/>
      <c r="G62" s="52"/>
      <c r="H62" s="158">
        <f>Субсидии!B59</f>
        <v>0</v>
      </c>
      <c r="I62" s="158">
        <f>Субсидии!C59</f>
        <v>0</v>
      </c>
      <c r="J62" s="14"/>
      <c r="K62" s="14">
        <f>'Субвенции '!B62</f>
        <v>93.7</v>
      </c>
      <c r="L62" s="14">
        <f>'Субвенции '!C62</f>
        <v>15.34352</v>
      </c>
      <c r="M62" s="14">
        <f t="shared" si="38"/>
        <v>16.375154749199574</v>
      </c>
      <c r="N62" s="14"/>
      <c r="O62" s="14"/>
      <c r="P62" s="14"/>
    </row>
    <row r="63" spans="1:16" s="12" customFormat="1" ht="15.75" x14ac:dyDescent="0.25">
      <c r="A63" s="103" t="s">
        <v>698</v>
      </c>
      <c r="B63" s="202">
        <f t="shared" si="11"/>
        <v>93.7</v>
      </c>
      <c r="C63" s="202">
        <f t="shared" si="12"/>
        <v>15.34351</v>
      </c>
      <c r="D63" s="202">
        <f t="shared" si="37"/>
        <v>16.375144076840982</v>
      </c>
      <c r="E63" s="14"/>
      <c r="F63" s="14"/>
      <c r="G63" s="52"/>
      <c r="H63" s="158"/>
      <c r="I63" s="158"/>
      <c r="J63" s="14"/>
      <c r="K63" s="14">
        <f>'Субвенции '!B63</f>
        <v>93.7</v>
      </c>
      <c r="L63" s="14">
        <f>'Субвенции '!C63</f>
        <v>15.34351</v>
      </c>
      <c r="M63" s="14">
        <f t="shared" si="38"/>
        <v>16.375144076840982</v>
      </c>
      <c r="N63" s="14"/>
      <c r="O63" s="14"/>
      <c r="P63" s="14"/>
    </row>
    <row r="64" spans="1:16" s="12" customFormat="1" ht="15.75" x14ac:dyDescent="0.25">
      <c r="A64" s="103" t="s">
        <v>515</v>
      </c>
      <c r="B64" s="202">
        <f t="shared" si="11"/>
        <v>93.7</v>
      </c>
      <c r="C64" s="202">
        <f t="shared" si="12"/>
        <v>15.343540000000001</v>
      </c>
      <c r="D64" s="202">
        <f t="shared" si="37"/>
        <v>16.375176093916757</v>
      </c>
      <c r="E64" s="14"/>
      <c r="F64" s="14"/>
      <c r="G64" s="52"/>
      <c r="H64" s="158">
        <f>Субсидии!B60</f>
        <v>0</v>
      </c>
      <c r="I64" s="158">
        <f>Субсидии!C60</f>
        <v>0</v>
      </c>
      <c r="J64" s="14"/>
      <c r="K64" s="14">
        <f>'Субвенции '!B64</f>
        <v>93.7</v>
      </c>
      <c r="L64" s="14">
        <f>'Субвенции '!C64</f>
        <v>15.343540000000001</v>
      </c>
      <c r="M64" s="14">
        <f t="shared" si="38"/>
        <v>16.375176093916757</v>
      </c>
      <c r="N64" s="14"/>
      <c r="O64" s="14"/>
      <c r="P64" s="14"/>
    </row>
    <row r="65" spans="1:16" s="12" customFormat="1" ht="15.75" x14ac:dyDescent="0.25">
      <c r="A65" s="103" t="s">
        <v>334</v>
      </c>
      <c r="B65" s="202">
        <f t="shared" si="11"/>
        <v>93.7</v>
      </c>
      <c r="C65" s="202">
        <f t="shared" si="12"/>
        <v>15.343549999999999</v>
      </c>
      <c r="D65" s="202">
        <f t="shared" si="37"/>
        <v>16.375186766275345</v>
      </c>
      <c r="E65" s="14"/>
      <c r="F65" s="14"/>
      <c r="G65" s="52"/>
      <c r="H65" s="158">
        <f>Субсидии!B61</f>
        <v>0</v>
      </c>
      <c r="I65" s="158">
        <f>Субсидии!C61</f>
        <v>0</v>
      </c>
      <c r="J65" s="14"/>
      <c r="K65" s="14">
        <f>'Субвенции '!B65</f>
        <v>93.7</v>
      </c>
      <c r="L65" s="14">
        <f>'Субвенции '!C65</f>
        <v>15.343549999999999</v>
      </c>
      <c r="M65" s="14">
        <f t="shared" si="38"/>
        <v>16.375186766275345</v>
      </c>
      <c r="N65" s="14"/>
      <c r="O65" s="14"/>
      <c r="P65" s="14"/>
    </row>
    <row r="66" spans="1:16" s="12" customFormat="1" ht="15.75" x14ac:dyDescent="0.25">
      <c r="A66" s="103" t="s">
        <v>331</v>
      </c>
      <c r="B66" s="202">
        <f t="shared" si="11"/>
        <v>234.2</v>
      </c>
      <c r="C66" s="202">
        <f t="shared" si="12"/>
        <v>38.91451</v>
      </c>
      <c r="D66" s="202">
        <f t="shared" si="37"/>
        <v>16.615930828351839</v>
      </c>
      <c r="E66" s="14"/>
      <c r="F66" s="14"/>
      <c r="G66" s="52"/>
      <c r="H66" s="158">
        <f>Субсидии!B63</f>
        <v>0</v>
      </c>
      <c r="I66" s="158">
        <f>Субсидии!C63</f>
        <v>0</v>
      </c>
      <c r="J66" s="14"/>
      <c r="K66" s="14">
        <f>'Субвенции '!B67</f>
        <v>234.2</v>
      </c>
      <c r="L66" s="14">
        <f>'Субвенции '!C67</f>
        <v>38.91451</v>
      </c>
      <c r="M66" s="14">
        <f t="shared" si="38"/>
        <v>16.615930828351839</v>
      </c>
      <c r="N66" s="14">
        <f>Иные!B34</f>
        <v>0</v>
      </c>
      <c r="O66" s="14">
        <f>Иные!C34</f>
        <v>0</v>
      </c>
      <c r="P66" s="14">
        <f>Иные!D34</f>
        <v>0</v>
      </c>
    </row>
    <row r="67" spans="1:16" s="12" customFormat="1" ht="15.75" x14ac:dyDescent="0.25">
      <c r="A67" s="103" t="s">
        <v>432</v>
      </c>
      <c r="B67" s="202">
        <f t="shared" si="11"/>
        <v>234.2</v>
      </c>
      <c r="C67" s="202">
        <f t="shared" si="12"/>
        <v>42.123839999999994</v>
      </c>
      <c r="D67" s="202">
        <f t="shared" si="37"/>
        <v>17.986268146883006</v>
      </c>
      <c r="E67" s="14"/>
      <c r="F67" s="14"/>
      <c r="G67" s="52"/>
      <c r="H67" s="158">
        <f>Субсидии!B62</f>
        <v>0</v>
      </c>
      <c r="I67" s="158">
        <f>Субсидии!C62</f>
        <v>0</v>
      </c>
      <c r="J67" s="14"/>
      <c r="K67" s="14">
        <f>'Субвенции '!B66</f>
        <v>234.2</v>
      </c>
      <c r="L67" s="14">
        <f>'Субвенции '!C66</f>
        <v>42.123839999999994</v>
      </c>
      <c r="M67" s="14">
        <f t="shared" si="38"/>
        <v>17.986268146883006</v>
      </c>
      <c r="N67" s="14"/>
      <c r="O67" s="14"/>
      <c r="P67" s="14"/>
    </row>
    <row r="68" spans="1:16" s="12" customFormat="1" ht="15.75" x14ac:dyDescent="0.25">
      <c r="A68" s="103" t="s">
        <v>330</v>
      </c>
      <c r="B68" s="202">
        <f t="shared" si="11"/>
        <v>49525.2</v>
      </c>
      <c r="C68" s="202">
        <f t="shared" si="12"/>
        <v>37.69556</v>
      </c>
      <c r="D68" s="202">
        <f t="shared" si="37"/>
        <v>7.6113897571337422E-2</v>
      </c>
      <c r="E68" s="14"/>
      <c r="F68" s="14"/>
      <c r="G68" s="52"/>
      <c r="H68" s="158">
        <f>Субсидии!B64</f>
        <v>49291</v>
      </c>
      <c r="I68" s="158">
        <f>Субсидии!C64</f>
        <v>0</v>
      </c>
      <c r="J68" s="14"/>
      <c r="K68" s="14">
        <f>'Субвенции '!B68</f>
        <v>234.2</v>
      </c>
      <c r="L68" s="14">
        <f>'Субвенции '!C68</f>
        <v>37.69556</v>
      </c>
      <c r="M68" s="14">
        <f t="shared" si="38"/>
        <v>16.095456874466269</v>
      </c>
      <c r="N68" s="14"/>
      <c r="O68" s="14"/>
      <c r="P68" s="14"/>
    </row>
    <row r="69" spans="1:16" s="12" customFormat="1" ht="15.75" x14ac:dyDescent="0.25">
      <c r="A69" s="103" t="s">
        <v>332</v>
      </c>
      <c r="B69" s="202">
        <f t="shared" si="11"/>
        <v>93.7</v>
      </c>
      <c r="C69" s="202">
        <f t="shared" si="12"/>
        <v>15.738340000000001</v>
      </c>
      <c r="D69" s="202">
        <f t="shared" si="37"/>
        <v>16.796520811099253</v>
      </c>
      <c r="E69" s="14"/>
      <c r="F69" s="14"/>
      <c r="G69" s="52"/>
      <c r="H69" s="158">
        <f>Субсидии!B65</f>
        <v>0</v>
      </c>
      <c r="I69" s="158">
        <f>Субсидии!C65</f>
        <v>0</v>
      </c>
      <c r="J69" s="14"/>
      <c r="K69" s="14">
        <f>'Субвенции '!B69</f>
        <v>93.7</v>
      </c>
      <c r="L69" s="14">
        <f>'Субвенции '!C69</f>
        <v>15.738340000000001</v>
      </c>
      <c r="M69" s="14">
        <f t="shared" si="38"/>
        <v>16.796520811099253</v>
      </c>
      <c r="N69" s="14"/>
      <c r="O69" s="14"/>
      <c r="P69" s="14"/>
    </row>
    <row r="70" spans="1:16" s="12" customFormat="1" ht="15.75" x14ac:dyDescent="0.25">
      <c r="A70" s="103" t="s">
        <v>516</v>
      </c>
      <c r="B70" s="202">
        <f t="shared" si="11"/>
        <v>93.7</v>
      </c>
      <c r="C70" s="202">
        <f t="shared" si="12"/>
        <v>15.333209999999999</v>
      </c>
      <c r="D70" s="202">
        <f t="shared" si="37"/>
        <v>16.364151547491996</v>
      </c>
      <c r="E70" s="14"/>
      <c r="F70" s="14"/>
      <c r="G70" s="52"/>
      <c r="H70" s="158">
        <f>Субсидии!B66</f>
        <v>0</v>
      </c>
      <c r="I70" s="158">
        <f>Субсидии!C66</f>
        <v>0</v>
      </c>
      <c r="J70" s="14"/>
      <c r="K70" s="14">
        <f>'Субвенции '!B70</f>
        <v>93.7</v>
      </c>
      <c r="L70" s="14">
        <f>'Субвенции '!C70</f>
        <v>15.333209999999999</v>
      </c>
      <c r="M70" s="14">
        <f t="shared" si="38"/>
        <v>16.364151547491996</v>
      </c>
      <c r="N70" s="14"/>
      <c r="O70" s="14"/>
      <c r="P70" s="14"/>
    </row>
    <row r="71" spans="1:16" s="12" customFormat="1" ht="15.75" x14ac:dyDescent="0.25">
      <c r="A71" s="103" t="s">
        <v>519</v>
      </c>
      <c r="B71" s="202">
        <f t="shared" si="11"/>
        <v>93.7</v>
      </c>
      <c r="C71" s="202">
        <f t="shared" si="12"/>
        <v>15.738299999999999</v>
      </c>
      <c r="D71" s="202">
        <f t="shared" si="37"/>
        <v>16.796478121664887</v>
      </c>
      <c r="E71" s="14"/>
      <c r="F71" s="14"/>
      <c r="G71" s="52"/>
      <c r="H71" s="158">
        <f>Субсидии!B67</f>
        <v>0</v>
      </c>
      <c r="I71" s="158">
        <f>Субсидии!C67</f>
        <v>0</v>
      </c>
      <c r="J71" s="14"/>
      <c r="K71" s="14">
        <f>'Субвенции '!B71</f>
        <v>93.7</v>
      </c>
      <c r="L71" s="14">
        <f>'Субвенции '!C71</f>
        <v>15.738299999999999</v>
      </c>
      <c r="M71" s="14">
        <f t="shared" si="38"/>
        <v>16.796478121664887</v>
      </c>
      <c r="N71" s="14"/>
      <c r="O71" s="14"/>
      <c r="P71" s="14"/>
    </row>
    <row r="72" spans="1:16" s="12" customFormat="1" ht="15.75" x14ac:dyDescent="0.25">
      <c r="A72" s="103" t="s">
        <v>333</v>
      </c>
      <c r="B72" s="202">
        <f t="shared" si="11"/>
        <v>234.2</v>
      </c>
      <c r="C72" s="202">
        <f t="shared" si="12"/>
        <v>19.437459999999998</v>
      </c>
      <c r="D72" s="202">
        <f t="shared" si="37"/>
        <v>8.2995132365499575</v>
      </c>
      <c r="E72" s="14"/>
      <c r="F72" s="14"/>
      <c r="G72" s="52"/>
      <c r="H72" s="158">
        <f>Субсидии!B68</f>
        <v>0</v>
      </c>
      <c r="I72" s="158">
        <f>Субсидии!C68</f>
        <v>0</v>
      </c>
      <c r="J72" s="14"/>
      <c r="K72" s="14">
        <f>'Субвенции '!B72</f>
        <v>234.2</v>
      </c>
      <c r="L72" s="14">
        <f>'Субвенции '!C72</f>
        <v>19.437459999999998</v>
      </c>
      <c r="M72" s="14">
        <f t="shared" si="38"/>
        <v>8.2995132365499575</v>
      </c>
      <c r="N72" s="14"/>
      <c r="O72" s="14"/>
      <c r="P72" s="14"/>
    </row>
    <row r="73" spans="1:16" s="12" customFormat="1" ht="15.75" x14ac:dyDescent="0.25">
      <c r="A73" s="103" t="s">
        <v>518</v>
      </c>
      <c r="B73" s="202">
        <f t="shared" si="11"/>
        <v>234.2</v>
      </c>
      <c r="C73" s="202">
        <f t="shared" si="12"/>
        <v>38.620100000000001</v>
      </c>
      <c r="D73" s="202">
        <f t="shared" si="37"/>
        <v>16.490222032450898</v>
      </c>
      <c r="E73" s="14"/>
      <c r="F73" s="14"/>
      <c r="G73" s="52"/>
      <c r="H73" s="158">
        <f>Субсидии!B69</f>
        <v>0</v>
      </c>
      <c r="I73" s="158">
        <f>Субсидии!C69</f>
        <v>0</v>
      </c>
      <c r="J73" s="14"/>
      <c r="K73" s="14">
        <f>'Субвенции '!B73</f>
        <v>234.2</v>
      </c>
      <c r="L73" s="14">
        <f>'Субвенции '!C73</f>
        <v>38.620100000000001</v>
      </c>
      <c r="M73" s="14">
        <f t="shared" si="38"/>
        <v>16.490222032450898</v>
      </c>
      <c r="N73" s="14"/>
      <c r="O73" s="14"/>
      <c r="P73" s="14"/>
    </row>
    <row r="74" spans="1:16" s="12" customFormat="1" ht="15.75" x14ac:dyDescent="0.25">
      <c r="A74" s="103" t="s">
        <v>517</v>
      </c>
      <c r="B74" s="202">
        <f t="shared" ref="B74:B137" si="39">E74+H74+K74+N74</f>
        <v>234.2</v>
      </c>
      <c r="C74" s="202">
        <f t="shared" ref="C74:C137" si="40">F74+I74+L74+O74</f>
        <v>38.874910000000007</v>
      </c>
      <c r="D74" s="202">
        <f t="shared" si="37"/>
        <v>16.599022203245092</v>
      </c>
      <c r="E74" s="14"/>
      <c r="F74" s="14"/>
      <c r="G74" s="52"/>
      <c r="H74" s="158">
        <f>Субсидии!B70</f>
        <v>0</v>
      </c>
      <c r="I74" s="158">
        <f>Субсидии!C70</f>
        <v>0</v>
      </c>
      <c r="J74" s="14"/>
      <c r="K74" s="14">
        <f>'Субвенции '!B74</f>
        <v>234.2</v>
      </c>
      <c r="L74" s="14">
        <f>'Субвенции '!C74</f>
        <v>38.874910000000007</v>
      </c>
      <c r="M74" s="14">
        <f t="shared" si="38"/>
        <v>16.599022203245092</v>
      </c>
      <c r="N74" s="14"/>
      <c r="O74" s="14"/>
      <c r="P74" s="14"/>
    </row>
    <row r="75" spans="1:16" s="31" customFormat="1" ht="31.5" x14ac:dyDescent="0.25">
      <c r="A75" s="97" t="s">
        <v>340</v>
      </c>
      <c r="B75" s="102">
        <f t="shared" si="39"/>
        <v>237498.40000000002</v>
      </c>
      <c r="C75" s="102">
        <f t="shared" si="40"/>
        <v>46460.635909999997</v>
      </c>
      <c r="D75" s="102">
        <f t="shared" ref="D75" si="41">C75/B75*100</f>
        <v>19.562504804242888</v>
      </c>
      <c r="E75" s="102">
        <f t="shared" ref="E75:F75" si="42">SUM(E76:E80)</f>
        <v>81930.5</v>
      </c>
      <c r="F75" s="102">
        <f t="shared" si="42"/>
        <v>15080.7</v>
      </c>
      <c r="G75" s="105">
        <f t="shared" si="18"/>
        <v>18.406698360195534</v>
      </c>
      <c r="H75" s="102">
        <f>SUM(H76:H80)</f>
        <v>28407.8</v>
      </c>
      <c r="I75" s="102">
        <f t="shared" ref="I75:O75" si="43">SUM(I76:I80)</f>
        <v>2608.3566999999998</v>
      </c>
      <c r="J75" s="102">
        <f t="shared" si="19"/>
        <v>9.1818328064827259</v>
      </c>
      <c r="K75" s="102">
        <f t="shared" si="43"/>
        <v>126655.90000000002</v>
      </c>
      <c r="L75" s="102">
        <f t="shared" si="43"/>
        <v>28771.57921</v>
      </c>
      <c r="M75" s="102">
        <f t="shared" si="20"/>
        <v>22.716335527993557</v>
      </c>
      <c r="N75" s="102">
        <f t="shared" si="43"/>
        <v>504.2</v>
      </c>
      <c r="O75" s="102">
        <f t="shared" si="43"/>
        <v>0</v>
      </c>
      <c r="P75" s="102">
        <f t="shared" si="21"/>
        <v>0</v>
      </c>
    </row>
    <row r="76" spans="1:16" s="12" customFormat="1" ht="31.5" x14ac:dyDescent="0.25">
      <c r="A76" s="72" t="s">
        <v>339</v>
      </c>
      <c r="B76" s="14">
        <f t="shared" si="39"/>
        <v>236101.30000000005</v>
      </c>
      <c r="C76" s="14">
        <f t="shared" si="40"/>
        <v>46345.146699999998</v>
      </c>
      <c r="D76" s="14">
        <f t="shared" si="15"/>
        <v>19.629348377158443</v>
      </c>
      <c r="E76" s="15">
        <f>Дотации!B14</f>
        <v>81930.5</v>
      </c>
      <c r="F76" s="15">
        <f>Дотации!C14</f>
        <v>15080.7</v>
      </c>
      <c r="G76" s="15">
        <f t="shared" si="18"/>
        <v>18.406698360195534</v>
      </c>
      <c r="H76" s="14">
        <f>Субсидии!B72</f>
        <v>27666.5</v>
      </c>
      <c r="I76" s="14">
        <f>Субсидии!C72</f>
        <v>2608.3566999999998</v>
      </c>
      <c r="J76" s="14">
        <f t="shared" si="19"/>
        <v>9.4278520954945506</v>
      </c>
      <c r="K76" s="14">
        <f>'Субвенции '!B76</f>
        <v>126000.10000000003</v>
      </c>
      <c r="L76" s="14">
        <f>'Субвенции '!C76</f>
        <v>28656.09</v>
      </c>
      <c r="M76" s="14">
        <f t="shared" si="20"/>
        <v>22.742910521499578</v>
      </c>
      <c r="N76" s="14">
        <f>Иные!B39</f>
        <v>504.2</v>
      </c>
      <c r="O76" s="14">
        <f>Иные!C39</f>
        <v>0</v>
      </c>
      <c r="P76" s="14">
        <f t="shared" si="21"/>
        <v>0</v>
      </c>
    </row>
    <row r="77" spans="1:16" s="12" customFormat="1" ht="15.75" x14ac:dyDescent="0.25">
      <c r="A77" s="103" t="s">
        <v>337</v>
      </c>
      <c r="B77" s="202">
        <f t="shared" si="39"/>
        <v>975.5</v>
      </c>
      <c r="C77" s="202">
        <f t="shared" si="40"/>
        <v>41.152380000000001</v>
      </c>
      <c r="D77" s="202">
        <f>C77/B77*100</f>
        <v>4.2185935417734495</v>
      </c>
      <c r="E77" s="14"/>
      <c r="F77" s="14"/>
      <c r="G77" s="52"/>
      <c r="H77" s="158">
        <f>Субсидии!B73</f>
        <v>741.3</v>
      </c>
      <c r="I77" s="158">
        <f>Субсидии!C73</f>
        <v>0</v>
      </c>
      <c r="J77" s="14">
        <f>I77/H77*100</f>
        <v>0</v>
      </c>
      <c r="K77" s="14">
        <f>'Субвенции '!B77</f>
        <v>234.2</v>
      </c>
      <c r="L77" s="14">
        <f>'Субвенции '!C77</f>
        <v>41.152380000000001</v>
      </c>
      <c r="M77" s="14">
        <f>L77/K77*100</f>
        <v>17.571468830059782</v>
      </c>
      <c r="N77" s="14"/>
      <c r="O77" s="14"/>
      <c r="P77" s="14"/>
    </row>
    <row r="78" spans="1:16" s="12" customFormat="1" ht="15.75" x14ac:dyDescent="0.25">
      <c r="A78" s="103" t="s">
        <v>522</v>
      </c>
      <c r="B78" s="202">
        <f t="shared" si="39"/>
        <v>93.7</v>
      </c>
      <c r="C78" s="202">
        <f t="shared" si="40"/>
        <v>13.350700000000002</v>
      </c>
      <c r="D78" s="202">
        <f>C78/B78*100</f>
        <v>14.248345784418357</v>
      </c>
      <c r="E78" s="14"/>
      <c r="F78" s="14"/>
      <c r="G78" s="52"/>
      <c r="H78" s="158">
        <f>Субсидии!B74</f>
        <v>0</v>
      </c>
      <c r="I78" s="158">
        <f>Субсидии!C74</f>
        <v>0</v>
      </c>
      <c r="J78" s="14"/>
      <c r="K78" s="14">
        <f>'Субвенции '!B78</f>
        <v>93.7</v>
      </c>
      <c r="L78" s="14">
        <f>'Субвенции '!C78</f>
        <v>13.350700000000002</v>
      </c>
      <c r="M78" s="14">
        <f>L78/K78*100</f>
        <v>14.248345784418357</v>
      </c>
      <c r="N78" s="14"/>
      <c r="O78" s="14"/>
      <c r="P78" s="14"/>
    </row>
    <row r="79" spans="1:16" s="12" customFormat="1" ht="15.75" x14ac:dyDescent="0.25">
      <c r="A79" s="103" t="s">
        <v>521</v>
      </c>
      <c r="B79" s="202">
        <f t="shared" si="39"/>
        <v>93.7</v>
      </c>
      <c r="C79" s="202">
        <f t="shared" si="40"/>
        <v>20.029979999999998</v>
      </c>
      <c r="D79" s="202">
        <f>C79/B79*100</f>
        <v>21.376712913553895</v>
      </c>
      <c r="E79" s="14"/>
      <c r="F79" s="14"/>
      <c r="G79" s="52"/>
      <c r="H79" s="158">
        <f>Субсидии!B75</f>
        <v>0</v>
      </c>
      <c r="I79" s="158">
        <f>Субсидии!C75</f>
        <v>0</v>
      </c>
      <c r="J79" s="14"/>
      <c r="K79" s="14">
        <f>'Субвенции '!B79</f>
        <v>93.7</v>
      </c>
      <c r="L79" s="14">
        <f>'Субвенции '!C79</f>
        <v>20.029979999999998</v>
      </c>
      <c r="M79" s="14">
        <f>L79/K79*100</f>
        <v>21.376712913553895</v>
      </c>
      <c r="N79" s="14"/>
      <c r="O79" s="14"/>
      <c r="P79" s="14"/>
    </row>
    <row r="80" spans="1:16" s="12" customFormat="1" ht="15.75" x14ac:dyDescent="0.25">
      <c r="A80" s="103" t="s">
        <v>338</v>
      </c>
      <c r="B80" s="202">
        <f t="shared" si="39"/>
        <v>234.2</v>
      </c>
      <c r="C80" s="202">
        <f t="shared" si="40"/>
        <v>40.956150000000001</v>
      </c>
      <c r="D80" s="202">
        <f>C80/B80*100</f>
        <v>17.487681468830061</v>
      </c>
      <c r="E80" s="14"/>
      <c r="F80" s="14"/>
      <c r="G80" s="52"/>
      <c r="H80" s="158">
        <f>Субсидии!B76</f>
        <v>0</v>
      </c>
      <c r="I80" s="158">
        <f>Субсидии!C76</f>
        <v>0</v>
      </c>
      <c r="J80" s="14"/>
      <c r="K80" s="14">
        <f>'Субвенции '!B80</f>
        <v>234.2</v>
      </c>
      <c r="L80" s="14">
        <f>'Субвенции '!C80</f>
        <v>40.956150000000001</v>
      </c>
      <c r="M80" s="14">
        <f>L80/K80*100</f>
        <v>17.487681468830061</v>
      </c>
      <c r="N80" s="14"/>
      <c r="O80" s="14"/>
      <c r="P80" s="14"/>
    </row>
    <row r="81" spans="1:16" s="31" customFormat="1" ht="31.5" x14ac:dyDescent="0.25">
      <c r="A81" s="97" t="s">
        <v>534</v>
      </c>
      <c r="B81" s="102">
        <f t="shared" si="39"/>
        <v>1142172.6612399993</v>
      </c>
      <c r="C81" s="102">
        <f t="shared" si="40"/>
        <v>203095.91093000007</v>
      </c>
      <c r="D81" s="102">
        <f t="shared" ref="D81" si="44">C81/B81*100</f>
        <v>17.781541952642176</v>
      </c>
      <c r="E81" s="102">
        <f t="shared" ref="E81:F81" si="45">SUM(E82:E97)</f>
        <v>135212</v>
      </c>
      <c r="F81" s="102">
        <f t="shared" si="45"/>
        <v>20741.400000000001</v>
      </c>
      <c r="G81" s="105">
        <f t="shared" si="18"/>
        <v>15.339910658817265</v>
      </c>
      <c r="H81" s="102">
        <f>SUM(H82:H97)</f>
        <v>199221.76124000002</v>
      </c>
      <c r="I81" s="102">
        <f t="shared" ref="I81:O81" si="46">SUM(I82:I97)</f>
        <v>13023.5946</v>
      </c>
      <c r="J81" s="102">
        <f t="shared" si="19"/>
        <v>6.5372349480991865</v>
      </c>
      <c r="K81" s="102">
        <f t="shared" si="46"/>
        <v>748146.9999999993</v>
      </c>
      <c r="L81" s="102">
        <f t="shared" si="46"/>
        <v>169330.91633000007</v>
      </c>
      <c r="M81" s="102">
        <f t="shared" si="20"/>
        <v>22.633375035922114</v>
      </c>
      <c r="N81" s="102">
        <f t="shared" si="46"/>
        <v>59591.9</v>
      </c>
      <c r="O81" s="102">
        <f t="shared" si="46"/>
        <v>0</v>
      </c>
      <c r="P81" s="102">
        <f t="shared" si="21"/>
        <v>0</v>
      </c>
    </row>
    <row r="82" spans="1:16" s="12" customFormat="1" ht="17.25" customHeight="1" x14ac:dyDescent="0.25">
      <c r="A82" s="72" t="s">
        <v>343</v>
      </c>
      <c r="B82" s="14">
        <f t="shared" si="39"/>
        <v>980748.16123999993</v>
      </c>
      <c r="C82" s="14">
        <f t="shared" si="40"/>
        <v>202791.00408000007</v>
      </c>
      <c r="D82" s="14">
        <f t="shared" si="15"/>
        <v>20.677174028407368</v>
      </c>
      <c r="E82" s="15">
        <f>Дотации!B15</f>
        <v>135212</v>
      </c>
      <c r="F82" s="15">
        <f>Дотации!C15</f>
        <v>20741.400000000001</v>
      </c>
      <c r="G82" s="15">
        <f t="shared" si="18"/>
        <v>15.339910658817265</v>
      </c>
      <c r="H82" s="14">
        <f>Субсидии!B78</f>
        <v>88700.861239999998</v>
      </c>
      <c r="I82" s="14">
        <f>Субсидии!C78</f>
        <v>13023.5946</v>
      </c>
      <c r="J82" s="14">
        <f t="shared" si="19"/>
        <v>14.682602195667249</v>
      </c>
      <c r="K82" s="14">
        <f>'Субвенции '!B82</f>
        <v>746273.2</v>
      </c>
      <c r="L82" s="14">
        <f>'Субвенции '!C82</f>
        <v>169026.00948000007</v>
      </c>
      <c r="M82" s="14">
        <f t="shared" si="20"/>
        <v>22.649347381093154</v>
      </c>
      <c r="N82" s="14">
        <f>Иные!B43</f>
        <v>10562.1</v>
      </c>
      <c r="O82" s="14">
        <f>Иные!C43</f>
        <v>0</v>
      </c>
      <c r="P82" s="14">
        <f t="shared" si="21"/>
        <v>0</v>
      </c>
    </row>
    <row r="83" spans="1:16" s="12" customFormat="1" ht="15.75" x14ac:dyDescent="0.25">
      <c r="A83" s="103" t="s">
        <v>699</v>
      </c>
      <c r="B83" s="202">
        <f t="shared" si="39"/>
        <v>128573.8</v>
      </c>
      <c r="C83" s="202">
        <f t="shared" si="40"/>
        <v>0</v>
      </c>
      <c r="D83" s="202">
        <f t="shared" ref="D83:D97" si="47">C83/B83*100</f>
        <v>0</v>
      </c>
      <c r="E83" s="14"/>
      <c r="F83" s="14"/>
      <c r="G83" s="52"/>
      <c r="H83" s="158">
        <f>Субсидии!B79</f>
        <v>79544</v>
      </c>
      <c r="I83" s="158">
        <f>Субсидии!C79</f>
        <v>0</v>
      </c>
      <c r="J83" s="14">
        <f t="shared" ref="J83" si="48">I83/H83*100</f>
        <v>0</v>
      </c>
      <c r="K83" s="14"/>
      <c r="L83" s="14"/>
      <c r="M83" s="14"/>
      <c r="N83" s="14">
        <f>Иные!B44</f>
        <v>49029.8</v>
      </c>
      <c r="O83" s="14">
        <f>Иные!C44</f>
        <v>0</v>
      </c>
      <c r="P83" s="14">
        <f>O83/N83*100</f>
        <v>0</v>
      </c>
    </row>
    <row r="84" spans="1:16" s="12" customFormat="1" ht="15.75" x14ac:dyDescent="0.25">
      <c r="A84" s="103" t="s">
        <v>317</v>
      </c>
      <c r="B84" s="202">
        <f t="shared" si="39"/>
        <v>93.7</v>
      </c>
      <c r="C84" s="202">
        <f t="shared" si="40"/>
        <v>20.015919999999998</v>
      </c>
      <c r="D84" s="202">
        <f t="shared" si="47"/>
        <v>21.361707577374599</v>
      </c>
      <c r="E84" s="14"/>
      <c r="F84" s="14"/>
      <c r="G84" s="52"/>
      <c r="H84" s="158">
        <f>Субсидии!B80</f>
        <v>0</v>
      </c>
      <c r="I84" s="158">
        <f>Субсидии!C80</f>
        <v>0</v>
      </c>
      <c r="J84" s="14"/>
      <c r="K84" s="14">
        <f>'Субвенции '!B83</f>
        <v>93.7</v>
      </c>
      <c r="L84" s="14">
        <f>'Субвенции '!C83</f>
        <v>20.015919999999998</v>
      </c>
      <c r="M84" s="14">
        <f t="shared" ref="M84:M97" si="49">L84/K84*100</f>
        <v>21.361707577374599</v>
      </c>
      <c r="N84" s="14"/>
      <c r="O84" s="14"/>
      <c r="P84" s="14"/>
    </row>
    <row r="85" spans="1:16" s="12" customFormat="1" ht="15.75" x14ac:dyDescent="0.25">
      <c r="A85" s="103" t="s">
        <v>523</v>
      </c>
      <c r="B85" s="202">
        <f t="shared" si="39"/>
        <v>93.7</v>
      </c>
      <c r="C85" s="202">
        <f t="shared" si="40"/>
        <v>15.12415</v>
      </c>
      <c r="D85" s="202">
        <f t="shared" si="47"/>
        <v>16.141035218783351</v>
      </c>
      <c r="E85" s="14"/>
      <c r="F85" s="14"/>
      <c r="G85" s="52"/>
      <c r="H85" s="158">
        <f>Субсидии!B81</f>
        <v>0</v>
      </c>
      <c r="I85" s="158">
        <f>Субсидии!C81</f>
        <v>0</v>
      </c>
      <c r="J85" s="14"/>
      <c r="K85" s="14">
        <f>'Субвенции '!B84</f>
        <v>93.7</v>
      </c>
      <c r="L85" s="14">
        <f>'Субвенции '!C84</f>
        <v>15.12415</v>
      </c>
      <c r="M85" s="14">
        <f t="shared" si="49"/>
        <v>16.141035218783351</v>
      </c>
      <c r="N85" s="14"/>
      <c r="O85" s="14"/>
      <c r="P85" s="14"/>
    </row>
    <row r="86" spans="1:16" s="12" customFormat="1" ht="15.75" x14ac:dyDescent="0.25">
      <c r="A86" s="103" t="s">
        <v>524</v>
      </c>
      <c r="B86" s="202">
        <f t="shared" si="39"/>
        <v>93.7</v>
      </c>
      <c r="C86" s="202">
        <f t="shared" si="40"/>
        <v>15.12415</v>
      </c>
      <c r="D86" s="202">
        <f t="shared" si="47"/>
        <v>16.141035218783351</v>
      </c>
      <c r="E86" s="14"/>
      <c r="F86" s="14"/>
      <c r="G86" s="52"/>
      <c r="H86" s="158">
        <f>Субсидии!B82</f>
        <v>0</v>
      </c>
      <c r="I86" s="158">
        <f>Субсидии!C82</f>
        <v>0</v>
      </c>
      <c r="J86" s="14"/>
      <c r="K86" s="14">
        <f>'Субвенции '!B85</f>
        <v>93.7</v>
      </c>
      <c r="L86" s="14">
        <f>'Субвенции '!C85</f>
        <v>15.12415</v>
      </c>
      <c r="M86" s="14">
        <f t="shared" si="49"/>
        <v>16.141035218783351</v>
      </c>
      <c r="N86" s="14"/>
      <c r="O86" s="14"/>
      <c r="P86" s="14"/>
    </row>
    <row r="87" spans="1:16" s="12" customFormat="1" ht="15.75" x14ac:dyDescent="0.25">
      <c r="A87" s="103" t="s">
        <v>525</v>
      </c>
      <c r="B87" s="202">
        <f t="shared" si="39"/>
        <v>93.7</v>
      </c>
      <c r="C87" s="202">
        <f t="shared" si="40"/>
        <v>15.12416</v>
      </c>
      <c r="D87" s="202">
        <f t="shared" si="47"/>
        <v>16.141045891141943</v>
      </c>
      <c r="E87" s="14"/>
      <c r="F87" s="14"/>
      <c r="G87" s="52"/>
      <c r="H87" s="158">
        <f>Субсидии!B84</f>
        <v>0</v>
      </c>
      <c r="I87" s="158">
        <f>Субсидии!C84</f>
        <v>0</v>
      </c>
      <c r="J87" s="14"/>
      <c r="K87" s="14">
        <f>'Субвенции '!B86</f>
        <v>93.7</v>
      </c>
      <c r="L87" s="14">
        <f>'Субвенции '!C86</f>
        <v>15.12416</v>
      </c>
      <c r="M87" s="14">
        <f t="shared" si="49"/>
        <v>16.141045891141943</v>
      </c>
      <c r="N87" s="14"/>
      <c r="O87" s="14"/>
      <c r="P87" s="14"/>
    </row>
    <row r="88" spans="1:16" s="12" customFormat="1" ht="15.75" x14ac:dyDescent="0.25">
      <c r="A88" s="103" t="s">
        <v>526</v>
      </c>
      <c r="B88" s="202">
        <f t="shared" si="39"/>
        <v>93.7</v>
      </c>
      <c r="C88" s="202">
        <f t="shared" si="40"/>
        <v>15.12416</v>
      </c>
      <c r="D88" s="202">
        <f t="shared" si="47"/>
        <v>16.141045891141943</v>
      </c>
      <c r="E88" s="14"/>
      <c r="F88" s="14"/>
      <c r="G88" s="52"/>
      <c r="H88" s="158">
        <f>Субсидии!B83</f>
        <v>0</v>
      </c>
      <c r="I88" s="158">
        <f>Субсидии!C83</f>
        <v>0</v>
      </c>
      <c r="J88" s="14"/>
      <c r="K88" s="14">
        <f>'Субвенции '!B87</f>
        <v>93.7</v>
      </c>
      <c r="L88" s="14">
        <f>'Субвенции '!C87</f>
        <v>15.12416</v>
      </c>
      <c r="M88" s="14">
        <f t="shared" si="49"/>
        <v>16.141045891141943</v>
      </c>
      <c r="N88" s="14"/>
      <c r="O88" s="14"/>
      <c r="P88" s="14"/>
    </row>
    <row r="89" spans="1:16" s="12" customFormat="1" ht="15.75" x14ac:dyDescent="0.25">
      <c r="A89" s="103" t="s">
        <v>421</v>
      </c>
      <c r="B89" s="202">
        <f t="shared" si="39"/>
        <v>550.4</v>
      </c>
      <c r="C89" s="202">
        <f t="shared" si="40"/>
        <v>14.076930000000001</v>
      </c>
      <c r="D89" s="202">
        <f t="shared" si="47"/>
        <v>2.5575817587209304</v>
      </c>
      <c r="E89" s="14"/>
      <c r="F89" s="14"/>
      <c r="G89" s="52"/>
      <c r="H89" s="158">
        <f>Субсидии!B85</f>
        <v>456.7</v>
      </c>
      <c r="I89" s="158">
        <f>Субсидии!C85</f>
        <v>0</v>
      </c>
      <c r="J89" s="14"/>
      <c r="K89" s="14">
        <f>'Субвенции '!B88</f>
        <v>93.7</v>
      </c>
      <c r="L89" s="14">
        <f>'Субвенции '!C88</f>
        <v>14.076930000000001</v>
      </c>
      <c r="M89" s="14">
        <f t="shared" si="49"/>
        <v>15.023404482390609</v>
      </c>
      <c r="N89" s="14"/>
      <c r="O89" s="14"/>
      <c r="P89" s="14"/>
    </row>
    <row r="90" spans="1:16" s="12" customFormat="1" ht="15.75" x14ac:dyDescent="0.25">
      <c r="A90" s="103" t="s">
        <v>527</v>
      </c>
      <c r="B90" s="202">
        <f t="shared" si="39"/>
        <v>93.7</v>
      </c>
      <c r="C90" s="202">
        <f t="shared" si="40"/>
        <v>15.12415</v>
      </c>
      <c r="D90" s="202">
        <f t="shared" si="47"/>
        <v>16.141035218783351</v>
      </c>
      <c r="E90" s="14"/>
      <c r="F90" s="14"/>
      <c r="G90" s="52"/>
      <c r="H90" s="158">
        <f>Субсидии!B86</f>
        <v>0</v>
      </c>
      <c r="I90" s="158">
        <f>Субсидии!C86</f>
        <v>0</v>
      </c>
      <c r="J90" s="14"/>
      <c r="K90" s="14">
        <f>'Субвенции '!B89</f>
        <v>93.7</v>
      </c>
      <c r="L90" s="14">
        <f>'Субвенции '!C89</f>
        <v>15.12415</v>
      </c>
      <c r="M90" s="14">
        <f t="shared" si="49"/>
        <v>16.141035218783351</v>
      </c>
      <c r="N90" s="14"/>
      <c r="O90" s="14"/>
      <c r="P90" s="14"/>
    </row>
    <row r="91" spans="1:16" s="12" customFormat="1" ht="15.75" x14ac:dyDescent="0.25">
      <c r="A91" s="103" t="s">
        <v>528</v>
      </c>
      <c r="B91" s="202">
        <f t="shared" si="39"/>
        <v>93.7</v>
      </c>
      <c r="C91" s="202">
        <f t="shared" si="40"/>
        <v>15.124129999999999</v>
      </c>
      <c r="D91" s="202">
        <f t="shared" si="47"/>
        <v>16.141013874066168</v>
      </c>
      <c r="E91" s="14"/>
      <c r="F91" s="14"/>
      <c r="G91" s="52"/>
      <c r="H91" s="158">
        <f>Субсидии!B87</f>
        <v>0</v>
      </c>
      <c r="I91" s="158">
        <f>Субсидии!C87</f>
        <v>0</v>
      </c>
      <c r="J91" s="14"/>
      <c r="K91" s="14">
        <f>'Субвенции '!B90</f>
        <v>93.7</v>
      </c>
      <c r="L91" s="14">
        <f>'Субвенции '!C90</f>
        <v>15.124129999999999</v>
      </c>
      <c r="M91" s="14">
        <f t="shared" si="49"/>
        <v>16.141013874066168</v>
      </c>
      <c r="N91" s="14"/>
      <c r="O91" s="14"/>
      <c r="P91" s="14"/>
    </row>
    <row r="92" spans="1:16" s="12" customFormat="1" ht="15.75" x14ac:dyDescent="0.25">
      <c r="A92" s="103" t="s">
        <v>533</v>
      </c>
      <c r="B92" s="202">
        <f t="shared" si="39"/>
        <v>93.7</v>
      </c>
      <c r="C92" s="202">
        <f t="shared" si="40"/>
        <v>12.903469999999999</v>
      </c>
      <c r="D92" s="202">
        <f t="shared" si="47"/>
        <v>13.77104589114194</v>
      </c>
      <c r="E92" s="14"/>
      <c r="F92" s="14"/>
      <c r="G92" s="52"/>
      <c r="H92" s="158">
        <f>Субсидии!B88</f>
        <v>0</v>
      </c>
      <c r="I92" s="158">
        <f>Субсидии!C88</f>
        <v>0</v>
      </c>
      <c r="J92" s="14"/>
      <c r="K92" s="14">
        <f>'Субвенции '!B91</f>
        <v>93.7</v>
      </c>
      <c r="L92" s="14">
        <f>'Субвенции '!C91</f>
        <v>12.903469999999999</v>
      </c>
      <c r="M92" s="14">
        <f t="shared" si="49"/>
        <v>13.77104589114194</v>
      </c>
      <c r="N92" s="14"/>
      <c r="O92" s="14"/>
      <c r="P92" s="14"/>
    </row>
    <row r="93" spans="1:16" s="12" customFormat="1" ht="15.75" x14ac:dyDescent="0.25">
      <c r="A93" s="103" t="s">
        <v>341</v>
      </c>
      <c r="B93" s="202">
        <f t="shared" si="39"/>
        <v>234.2</v>
      </c>
      <c r="C93" s="202">
        <f t="shared" si="40"/>
        <v>38.010370000000002</v>
      </c>
      <c r="D93" s="202">
        <f t="shared" si="47"/>
        <v>16.229876174210077</v>
      </c>
      <c r="E93" s="14"/>
      <c r="F93" s="14"/>
      <c r="G93" s="52"/>
      <c r="H93" s="158">
        <f>Субсидии!B89</f>
        <v>0</v>
      </c>
      <c r="I93" s="158">
        <f>Субсидии!C89</f>
        <v>0</v>
      </c>
      <c r="J93" s="14"/>
      <c r="K93" s="14">
        <f>'Субвенции '!B92</f>
        <v>234.2</v>
      </c>
      <c r="L93" s="14">
        <f>'Субвенции '!C92</f>
        <v>38.010370000000002</v>
      </c>
      <c r="M93" s="14">
        <f t="shared" si="49"/>
        <v>16.229876174210077</v>
      </c>
      <c r="N93" s="14">
        <f>Иные!B45</f>
        <v>0</v>
      </c>
      <c r="O93" s="14">
        <f>Иные!C45</f>
        <v>0</v>
      </c>
      <c r="P93" s="14">
        <f>Иные!D45</f>
        <v>0</v>
      </c>
    </row>
    <row r="94" spans="1:16" s="12" customFormat="1" ht="15.75" x14ac:dyDescent="0.25">
      <c r="A94" s="103" t="s">
        <v>529</v>
      </c>
      <c r="B94" s="202">
        <f t="shared" si="39"/>
        <v>93.7</v>
      </c>
      <c r="C94" s="202">
        <f t="shared" si="40"/>
        <v>15.12415</v>
      </c>
      <c r="D94" s="202">
        <f t="shared" si="47"/>
        <v>16.141035218783351</v>
      </c>
      <c r="E94" s="14"/>
      <c r="F94" s="14"/>
      <c r="G94" s="52"/>
      <c r="H94" s="158">
        <f>Субсидии!B90</f>
        <v>0</v>
      </c>
      <c r="I94" s="158">
        <f>Субсидии!C90</f>
        <v>0</v>
      </c>
      <c r="J94" s="14"/>
      <c r="K94" s="14">
        <f>'Субвенции '!B93</f>
        <v>93.7</v>
      </c>
      <c r="L94" s="14">
        <f>'Субвенции '!C93</f>
        <v>15.12415</v>
      </c>
      <c r="M94" s="14">
        <f t="shared" si="49"/>
        <v>16.141035218783351</v>
      </c>
      <c r="N94" s="14"/>
      <c r="O94" s="14"/>
      <c r="P94" s="14"/>
    </row>
    <row r="95" spans="1:16" s="12" customFormat="1" ht="15.75" x14ac:dyDescent="0.25">
      <c r="A95" s="103" t="s">
        <v>530</v>
      </c>
      <c r="B95" s="202">
        <f t="shared" si="39"/>
        <v>30002.799999999999</v>
      </c>
      <c r="C95" s="202">
        <f t="shared" si="40"/>
        <v>38.010370000000002</v>
      </c>
      <c r="D95" s="202">
        <f t="shared" si="47"/>
        <v>0.1266894089884944</v>
      </c>
      <c r="E95" s="14"/>
      <c r="F95" s="14"/>
      <c r="G95" s="52"/>
      <c r="H95" s="158">
        <f>Субсидии!B91</f>
        <v>29768.6</v>
      </c>
      <c r="I95" s="158">
        <f>Субсидии!C91</f>
        <v>0</v>
      </c>
      <c r="J95" s="14"/>
      <c r="K95" s="14">
        <f>'Субвенции '!B94</f>
        <v>234.2</v>
      </c>
      <c r="L95" s="14">
        <f>'Субвенции '!C94</f>
        <v>38.010370000000002</v>
      </c>
      <c r="M95" s="14">
        <f t="shared" si="49"/>
        <v>16.229876174210077</v>
      </c>
      <c r="N95" s="14"/>
      <c r="O95" s="14"/>
      <c r="P95" s="14"/>
    </row>
    <row r="96" spans="1:16" s="12" customFormat="1" ht="15.75" x14ac:dyDescent="0.25">
      <c r="A96" s="103" t="s">
        <v>531</v>
      </c>
      <c r="B96" s="202">
        <f t="shared" si="39"/>
        <v>985.8</v>
      </c>
      <c r="C96" s="202">
        <f t="shared" si="40"/>
        <v>38.010370000000002</v>
      </c>
      <c r="D96" s="202">
        <f t="shared" si="47"/>
        <v>3.8557892067356465</v>
      </c>
      <c r="E96" s="14"/>
      <c r="F96" s="14"/>
      <c r="G96" s="52"/>
      <c r="H96" s="158">
        <f>Субсидии!B92</f>
        <v>751.6</v>
      </c>
      <c r="I96" s="158">
        <f>Субсидии!C92</f>
        <v>0</v>
      </c>
      <c r="J96" s="14"/>
      <c r="K96" s="14">
        <f>'Субвенции '!B95</f>
        <v>234.2</v>
      </c>
      <c r="L96" s="14">
        <f>'Субвенции '!C95</f>
        <v>38.010370000000002</v>
      </c>
      <c r="M96" s="14">
        <f t="shared" si="49"/>
        <v>16.229876174210077</v>
      </c>
      <c r="N96" s="14"/>
      <c r="O96" s="14"/>
      <c r="P96" s="14"/>
    </row>
    <row r="97" spans="1:16" s="12" customFormat="1" ht="15.75" x14ac:dyDescent="0.25">
      <c r="A97" s="103" t="s">
        <v>532</v>
      </c>
      <c r="B97" s="202">
        <f t="shared" si="39"/>
        <v>234.2</v>
      </c>
      <c r="C97" s="202">
        <f t="shared" si="40"/>
        <v>38.010370000000002</v>
      </c>
      <c r="D97" s="202">
        <f t="shared" si="47"/>
        <v>16.229876174210077</v>
      </c>
      <c r="E97" s="14"/>
      <c r="F97" s="14"/>
      <c r="G97" s="52"/>
      <c r="H97" s="158">
        <f>Субсидии!B93</f>
        <v>0</v>
      </c>
      <c r="I97" s="158">
        <f>Субсидии!C93</f>
        <v>0</v>
      </c>
      <c r="J97" s="14"/>
      <c r="K97" s="14">
        <f>'Субвенции '!B96</f>
        <v>234.2</v>
      </c>
      <c r="L97" s="14">
        <f>'Субвенции '!C96</f>
        <v>38.010370000000002</v>
      </c>
      <c r="M97" s="14">
        <f t="shared" si="49"/>
        <v>16.229876174210077</v>
      </c>
      <c r="N97" s="14"/>
      <c r="O97" s="14"/>
      <c r="P97" s="14"/>
    </row>
    <row r="98" spans="1:16" s="31" customFormat="1" ht="31.5" x14ac:dyDescent="0.25">
      <c r="A98" s="97" t="s">
        <v>347</v>
      </c>
      <c r="B98" s="102">
        <f t="shared" si="39"/>
        <v>215761.1</v>
      </c>
      <c r="C98" s="102">
        <f t="shared" si="40"/>
        <v>48995.268510000002</v>
      </c>
      <c r="D98" s="102">
        <f t="shared" ref="D98" si="50">C98/B98*100</f>
        <v>22.708110271035881</v>
      </c>
      <c r="E98" s="102">
        <f t="shared" ref="E98:F98" si="51">SUM(E99:E102)</f>
        <v>65290.100000000006</v>
      </c>
      <c r="F98" s="102">
        <f t="shared" si="51"/>
        <v>12139.8</v>
      </c>
      <c r="G98" s="105">
        <f t="shared" si="18"/>
        <v>18.593630581052867</v>
      </c>
      <c r="H98" s="102">
        <f>SUM(H99:H102)</f>
        <v>23765.599999999999</v>
      </c>
      <c r="I98" s="102">
        <f t="shared" ref="I98:O98" si="52">SUM(I99:I102)</f>
        <v>2176.7880999999998</v>
      </c>
      <c r="J98" s="102">
        <f t="shared" si="19"/>
        <v>9.1594072945770346</v>
      </c>
      <c r="K98" s="102">
        <f t="shared" si="52"/>
        <v>126210.29999999999</v>
      </c>
      <c r="L98" s="102">
        <f t="shared" si="52"/>
        <v>34678.680410000001</v>
      </c>
      <c r="M98" s="102">
        <f t="shared" si="20"/>
        <v>27.476901972342986</v>
      </c>
      <c r="N98" s="102">
        <f t="shared" si="52"/>
        <v>495.1</v>
      </c>
      <c r="O98" s="102">
        <f t="shared" si="52"/>
        <v>0</v>
      </c>
      <c r="P98" s="102">
        <f t="shared" si="21"/>
        <v>0</v>
      </c>
    </row>
    <row r="99" spans="1:16" s="12" customFormat="1" ht="31.5" x14ac:dyDescent="0.25">
      <c r="A99" s="72" t="s">
        <v>346</v>
      </c>
      <c r="B99" s="14">
        <f t="shared" si="39"/>
        <v>213269.80000000002</v>
      </c>
      <c r="C99" s="14">
        <f t="shared" si="40"/>
        <v>48885.658510000001</v>
      </c>
      <c r="D99" s="14">
        <f t="shared" si="15"/>
        <v>22.921978878397219</v>
      </c>
      <c r="E99" s="15">
        <f>Дотации!B16</f>
        <v>65290.100000000006</v>
      </c>
      <c r="F99" s="15">
        <f>Дотации!C16</f>
        <v>12139.8</v>
      </c>
      <c r="G99" s="15">
        <f t="shared" si="18"/>
        <v>18.593630581052867</v>
      </c>
      <c r="H99" s="14">
        <f>Субсидии!B95</f>
        <v>21976.899999999998</v>
      </c>
      <c r="I99" s="14">
        <f>Субсидии!C95</f>
        <v>2176.7880999999998</v>
      </c>
      <c r="J99" s="14">
        <f t="shared" si="19"/>
        <v>9.9048914997110611</v>
      </c>
      <c r="K99" s="14">
        <f>'Субвенции '!B98</f>
        <v>125507.7</v>
      </c>
      <c r="L99" s="14">
        <f>'Субвенции '!C98</f>
        <v>34569.07041</v>
      </c>
      <c r="M99" s="14">
        <f t="shared" si="20"/>
        <v>27.543386110971678</v>
      </c>
      <c r="N99" s="14">
        <f>Иные!B47</f>
        <v>495.1</v>
      </c>
      <c r="O99" s="14">
        <f>Иные!C47</f>
        <v>0</v>
      </c>
      <c r="P99" s="14">
        <f t="shared" si="21"/>
        <v>0</v>
      </c>
    </row>
    <row r="100" spans="1:16" s="12" customFormat="1" ht="15.75" x14ac:dyDescent="0.25">
      <c r="A100" s="107" t="s">
        <v>345</v>
      </c>
      <c r="B100" s="152">
        <f t="shared" si="39"/>
        <v>998.40000000000009</v>
      </c>
      <c r="C100" s="152">
        <f t="shared" si="40"/>
        <v>20.83</v>
      </c>
      <c r="D100" s="152">
        <f>C100/B100*100</f>
        <v>2.0863381410256405</v>
      </c>
      <c r="E100" s="55"/>
      <c r="F100" s="55"/>
      <c r="G100" s="60"/>
      <c r="H100" s="159">
        <f>Субсидии!B96</f>
        <v>764.2</v>
      </c>
      <c r="I100" s="159">
        <f>Субсидии!C96</f>
        <v>0</v>
      </c>
      <c r="J100" s="55">
        <f t="shared" ref="J100:J101" si="53">I100/H100*100</f>
        <v>0</v>
      </c>
      <c r="K100" s="55">
        <f>'Субвенции '!B99</f>
        <v>234.2</v>
      </c>
      <c r="L100" s="55">
        <f>'Субвенции '!C99</f>
        <v>20.83</v>
      </c>
      <c r="M100" s="55">
        <f>L100/K100*100</f>
        <v>8.894107600341588</v>
      </c>
      <c r="N100" s="55"/>
      <c r="O100" s="55"/>
      <c r="P100" s="55"/>
    </row>
    <row r="101" spans="1:16" s="12" customFormat="1" ht="15.75" x14ac:dyDescent="0.25">
      <c r="A101" s="103" t="s">
        <v>535</v>
      </c>
      <c r="B101" s="202">
        <f t="shared" si="39"/>
        <v>1258.7</v>
      </c>
      <c r="C101" s="202">
        <f t="shared" si="40"/>
        <v>50.97</v>
      </c>
      <c r="D101" s="202">
        <f>C101/B101*100</f>
        <v>4.0494160641932151</v>
      </c>
      <c r="E101" s="14"/>
      <c r="F101" s="14"/>
      <c r="G101" s="52"/>
      <c r="H101" s="158">
        <f>Субсидии!B97</f>
        <v>1024.5</v>
      </c>
      <c r="I101" s="158">
        <f>Субсидии!C97</f>
        <v>0</v>
      </c>
      <c r="J101" s="14">
        <f t="shared" si="53"/>
        <v>0</v>
      </c>
      <c r="K101" s="14">
        <f>'Субвенции '!B100</f>
        <v>234.2</v>
      </c>
      <c r="L101" s="14">
        <f>'Субвенции '!C100</f>
        <v>50.97</v>
      </c>
      <c r="M101" s="14">
        <f>L101/K101*100</f>
        <v>21.763450042698548</v>
      </c>
      <c r="N101" s="14"/>
      <c r="O101" s="14"/>
      <c r="P101" s="14"/>
    </row>
    <row r="102" spans="1:16" s="12" customFormat="1" ht="15.75" x14ac:dyDescent="0.25">
      <c r="A102" s="103" t="s">
        <v>536</v>
      </c>
      <c r="B102" s="202">
        <f t="shared" si="39"/>
        <v>234.2</v>
      </c>
      <c r="C102" s="202">
        <f t="shared" si="40"/>
        <v>37.81</v>
      </c>
      <c r="D102" s="202">
        <f>C102/B102*100</f>
        <v>16.144321093082837</v>
      </c>
      <c r="E102" s="14"/>
      <c r="F102" s="14"/>
      <c r="G102" s="52"/>
      <c r="H102" s="158">
        <f>Субсидии!B98</f>
        <v>0</v>
      </c>
      <c r="I102" s="158">
        <f>Субсидии!C98</f>
        <v>0</v>
      </c>
      <c r="J102" s="14"/>
      <c r="K102" s="14">
        <f>'Субвенции '!B101</f>
        <v>234.2</v>
      </c>
      <c r="L102" s="14">
        <f>'Субвенции '!C101</f>
        <v>37.81</v>
      </c>
      <c r="M102" s="14">
        <f>L102/K102*100</f>
        <v>16.144321093082837</v>
      </c>
      <c r="N102" s="14"/>
      <c r="O102" s="14"/>
      <c r="P102" s="14"/>
    </row>
    <row r="103" spans="1:16" s="31" customFormat="1" ht="31.5" x14ac:dyDescent="0.25">
      <c r="A103" s="73" t="s">
        <v>350</v>
      </c>
      <c r="B103" s="102">
        <f t="shared" si="39"/>
        <v>373634.30000000005</v>
      </c>
      <c r="C103" s="102">
        <f t="shared" si="40"/>
        <v>87270.709239999996</v>
      </c>
      <c r="D103" s="102">
        <f t="shared" ref="D103" si="54">C103/B103*100</f>
        <v>23.357253132273986</v>
      </c>
      <c r="E103" s="102">
        <f t="shared" ref="E103:F103" si="55">SUM(E104:E114)</f>
        <v>137225.5</v>
      </c>
      <c r="F103" s="102">
        <f t="shared" si="55"/>
        <v>28278</v>
      </c>
      <c r="G103" s="105">
        <f t="shared" si="18"/>
        <v>20.606957161752007</v>
      </c>
      <c r="H103" s="102">
        <f>SUM(H104:H114)</f>
        <v>38043.5</v>
      </c>
      <c r="I103" s="102">
        <f t="shared" ref="I103:O103" si="56">SUM(I104:I114)</f>
        <v>3146.5151000000001</v>
      </c>
      <c r="J103" s="102">
        <f t="shared" si="19"/>
        <v>8.2708349652371638</v>
      </c>
      <c r="K103" s="102">
        <f t="shared" si="56"/>
        <v>195403.10000000003</v>
      </c>
      <c r="L103" s="102">
        <f t="shared" si="56"/>
        <v>55846.194139999992</v>
      </c>
      <c r="M103" s="102">
        <f t="shared" si="20"/>
        <v>28.57999394073072</v>
      </c>
      <c r="N103" s="102">
        <f t="shared" si="56"/>
        <v>2962.2</v>
      </c>
      <c r="O103" s="102">
        <f t="shared" si="56"/>
        <v>0</v>
      </c>
      <c r="P103" s="102">
        <f t="shared" si="21"/>
        <v>0</v>
      </c>
    </row>
    <row r="104" spans="1:16" s="12" customFormat="1" ht="31.5" x14ac:dyDescent="0.25">
      <c r="A104" s="72" t="s">
        <v>349</v>
      </c>
      <c r="B104" s="14">
        <f t="shared" si="39"/>
        <v>370967.59999999992</v>
      </c>
      <c r="C104" s="14">
        <f t="shared" si="40"/>
        <v>86970.329239999992</v>
      </c>
      <c r="D104" s="14">
        <f t="shared" si="15"/>
        <v>23.444184678122838</v>
      </c>
      <c r="E104" s="15">
        <f>Дотации!B17</f>
        <v>137225.5</v>
      </c>
      <c r="F104" s="15">
        <f>Дотации!C17</f>
        <v>28278</v>
      </c>
      <c r="G104" s="15">
        <f t="shared" si="18"/>
        <v>20.606957161752007</v>
      </c>
      <c r="H104" s="14">
        <f>Субсидии!B100</f>
        <v>36829</v>
      </c>
      <c r="I104" s="14">
        <f>Субсидии!C100</f>
        <v>3146.5151000000001</v>
      </c>
      <c r="J104" s="14">
        <f t="shared" si="19"/>
        <v>8.5435800591924842</v>
      </c>
      <c r="K104" s="14">
        <f>'Субвенции '!B103</f>
        <v>193950.89999999994</v>
      </c>
      <c r="L104" s="14">
        <f>'Субвенции '!C103</f>
        <v>55545.814139999995</v>
      </c>
      <c r="M104" s="14">
        <f t="shared" si="20"/>
        <v>28.639111311161749</v>
      </c>
      <c r="N104" s="14">
        <f>Иные!B50</f>
        <v>2962.2</v>
      </c>
      <c r="O104" s="14">
        <f>Иные!C50</f>
        <v>0</v>
      </c>
      <c r="P104" s="14">
        <f t="shared" si="21"/>
        <v>0</v>
      </c>
    </row>
    <row r="105" spans="1:16" s="12" customFormat="1" ht="15.75" x14ac:dyDescent="0.25">
      <c r="A105" s="103" t="s">
        <v>537</v>
      </c>
      <c r="B105" s="202">
        <f t="shared" si="39"/>
        <v>93.7</v>
      </c>
      <c r="C105" s="202">
        <f t="shared" si="40"/>
        <v>23.4</v>
      </c>
      <c r="D105" s="202">
        <f t="shared" ref="D105:D114" si="57">C105/B105*100</f>
        <v>24.973319103521877</v>
      </c>
      <c r="E105" s="14"/>
      <c r="F105" s="14"/>
      <c r="G105" s="52"/>
      <c r="H105" s="158">
        <f>Субсидии!B101</f>
        <v>0</v>
      </c>
      <c r="I105" s="158">
        <f>Субсидии!C101</f>
        <v>0</v>
      </c>
      <c r="J105" s="14"/>
      <c r="K105" s="14">
        <f>'Субвенции '!B104</f>
        <v>93.7</v>
      </c>
      <c r="L105" s="14">
        <f>'Субвенции '!C104</f>
        <v>23.4</v>
      </c>
      <c r="M105" s="14">
        <f t="shared" ref="M105:M114" si="58">L105/K105*100</f>
        <v>24.973319103521877</v>
      </c>
      <c r="N105" s="14"/>
      <c r="O105" s="14"/>
      <c r="P105" s="14"/>
    </row>
    <row r="106" spans="1:16" s="12" customFormat="1" ht="15.75" x14ac:dyDescent="0.25">
      <c r="A106" s="103" t="s">
        <v>538</v>
      </c>
      <c r="B106" s="202">
        <f t="shared" si="39"/>
        <v>93.7</v>
      </c>
      <c r="C106" s="202">
        <f t="shared" si="40"/>
        <v>23.29</v>
      </c>
      <c r="D106" s="202">
        <f t="shared" si="57"/>
        <v>24.855923159018143</v>
      </c>
      <c r="E106" s="14"/>
      <c r="F106" s="14"/>
      <c r="G106" s="52"/>
      <c r="H106" s="158">
        <f>Субсидии!B102</f>
        <v>0</v>
      </c>
      <c r="I106" s="158">
        <f>Субсидии!C102</f>
        <v>0</v>
      </c>
      <c r="J106" s="14"/>
      <c r="K106" s="14">
        <f>'Субвенции '!B105</f>
        <v>93.7</v>
      </c>
      <c r="L106" s="14">
        <f>'Субвенции '!C105</f>
        <v>23.29</v>
      </c>
      <c r="M106" s="14">
        <f t="shared" si="58"/>
        <v>24.855923159018143</v>
      </c>
      <c r="N106" s="14"/>
      <c r="O106" s="14"/>
      <c r="P106" s="14"/>
    </row>
    <row r="107" spans="1:16" s="12" customFormat="1" ht="15.75" x14ac:dyDescent="0.25">
      <c r="A107" s="103" t="s">
        <v>539</v>
      </c>
      <c r="B107" s="202">
        <f t="shared" si="39"/>
        <v>93.7</v>
      </c>
      <c r="C107" s="202">
        <f t="shared" si="40"/>
        <v>19.989999999999998</v>
      </c>
      <c r="D107" s="202">
        <f t="shared" si="57"/>
        <v>21.33404482390608</v>
      </c>
      <c r="E107" s="14"/>
      <c r="F107" s="14"/>
      <c r="G107" s="52"/>
      <c r="H107" s="158">
        <f>Субсидии!B103</f>
        <v>0</v>
      </c>
      <c r="I107" s="158">
        <f>Субсидии!C103</f>
        <v>0</v>
      </c>
      <c r="J107" s="14"/>
      <c r="K107" s="14">
        <f>'Субвенции '!B106</f>
        <v>93.7</v>
      </c>
      <c r="L107" s="14">
        <f>'Субвенции '!C106</f>
        <v>19.989999999999998</v>
      </c>
      <c r="M107" s="14">
        <f t="shared" si="58"/>
        <v>21.33404482390608</v>
      </c>
      <c r="N107" s="14"/>
      <c r="O107" s="14"/>
      <c r="P107" s="14"/>
    </row>
    <row r="108" spans="1:16" s="12" customFormat="1" ht="15.75" x14ac:dyDescent="0.25">
      <c r="A108" s="107" t="s">
        <v>351</v>
      </c>
      <c r="B108" s="202">
        <f t="shared" si="39"/>
        <v>1682.9</v>
      </c>
      <c r="C108" s="202">
        <f t="shared" si="40"/>
        <v>76.62</v>
      </c>
      <c r="D108" s="202">
        <f t="shared" si="57"/>
        <v>4.5528551904450651</v>
      </c>
      <c r="E108" s="14"/>
      <c r="F108" s="14"/>
      <c r="G108" s="52"/>
      <c r="H108" s="158">
        <f>Субсидии!B104</f>
        <v>1214.5</v>
      </c>
      <c r="I108" s="158">
        <f>Субсидии!C104</f>
        <v>0</v>
      </c>
      <c r="J108" s="14">
        <f>I108/H108*100</f>
        <v>0</v>
      </c>
      <c r="K108" s="14">
        <f>'Субвенции '!B107</f>
        <v>468.4</v>
      </c>
      <c r="L108" s="14">
        <f>'Субвенции '!C107</f>
        <v>76.62</v>
      </c>
      <c r="M108" s="14">
        <f t="shared" si="58"/>
        <v>16.357813834329633</v>
      </c>
      <c r="N108" s="14">
        <f>Иные!B51</f>
        <v>0</v>
      </c>
      <c r="O108" s="14"/>
      <c r="P108" s="14"/>
    </row>
    <row r="109" spans="1:16" s="12" customFormat="1" ht="15.75" x14ac:dyDescent="0.25">
      <c r="A109" s="103" t="s">
        <v>540</v>
      </c>
      <c r="B109" s="202">
        <f t="shared" si="39"/>
        <v>93.7</v>
      </c>
      <c r="C109" s="202">
        <f t="shared" si="40"/>
        <v>19.989999999999998</v>
      </c>
      <c r="D109" s="202">
        <f t="shared" si="57"/>
        <v>21.33404482390608</v>
      </c>
      <c r="E109" s="14"/>
      <c r="F109" s="14"/>
      <c r="G109" s="52"/>
      <c r="H109" s="158">
        <f>Субсидии!B105</f>
        <v>0</v>
      </c>
      <c r="I109" s="158">
        <f>Субсидии!C105</f>
        <v>0</v>
      </c>
      <c r="J109" s="14"/>
      <c r="K109" s="14">
        <f>'Субвенции '!B108</f>
        <v>93.7</v>
      </c>
      <c r="L109" s="14">
        <f>'Субвенции '!C108</f>
        <v>19.989999999999998</v>
      </c>
      <c r="M109" s="14">
        <f t="shared" si="58"/>
        <v>21.33404482390608</v>
      </c>
      <c r="N109" s="14"/>
      <c r="O109" s="14"/>
      <c r="P109" s="14"/>
    </row>
    <row r="110" spans="1:16" s="12" customFormat="1" ht="15.75" x14ac:dyDescent="0.25">
      <c r="A110" s="103" t="s">
        <v>541</v>
      </c>
      <c r="B110" s="202">
        <f t="shared" si="39"/>
        <v>234.2</v>
      </c>
      <c r="C110" s="202">
        <f t="shared" si="40"/>
        <v>54.25</v>
      </c>
      <c r="D110" s="202">
        <f t="shared" si="57"/>
        <v>23.163962425277543</v>
      </c>
      <c r="E110" s="14"/>
      <c r="F110" s="14"/>
      <c r="G110" s="52"/>
      <c r="H110" s="158">
        <f>Субсидии!B106</f>
        <v>0</v>
      </c>
      <c r="I110" s="158">
        <f>Субсидии!C106</f>
        <v>0</v>
      </c>
      <c r="J110" s="14"/>
      <c r="K110" s="14">
        <f>'Субвенции '!B109</f>
        <v>234.2</v>
      </c>
      <c r="L110" s="14">
        <f>'Субвенции '!C109</f>
        <v>54.25</v>
      </c>
      <c r="M110" s="14">
        <f t="shared" si="58"/>
        <v>23.163962425277543</v>
      </c>
      <c r="N110" s="14"/>
      <c r="O110" s="14"/>
      <c r="P110" s="14"/>
    </row>
    <row r="111" spans="1:16" s="12" customFormat="1" ht="15.75" x14ac:dyDescent="0.25">
      <c r="A111" s="103" t="s">
        <v>334</v>
      </c>
      <c r="B111" s="202">
        <f t="shared" si="39"/>
        <v>93.7</v>
      </c>
      <c r="C111" s="202">
        <f t="shared" si="40"/>
        <v>22.96</v>
      </c>
      <c r="D111" s="202">
        <f t="shared" si="57"/>
        <v>24.503735325506938</v>
      </c>
      <c r="E111" s="14"/>
      <c r="F111" s="14"/>
      <c r="G111" s="52"/>
      <c r="H111" s="158">
        <f>Субсидии!B107</f>
        <v>0</v>
      </c>
      <c r="I111" s="158">
        <f>Субсидии!C107</f>
        <v>0</v>
      </c>
      <c r="J111" s="14"/>
      <c r="K111" s="14">
        <f>'Субвенции '!B110</f>
        <v>93.7</v>
      </c>
      <c r="L111" s="14">
        <f>'Субвенции '!C110</f>
        <v>22.96</v>
      </c>
      <c r="M111" s="14">
        <f t="shared" si="58"/>
        <v>24.503735325506938</v>
      </c>
      <c r="N111" s="14"/>
      <c r="O111" s="14"/>
      <c r="P111" s="14"/>
    </row>
    <row r="112" spans="1:16" s="12" customFormat="1" ht="15.75" x14ac:dyDescent="0.25">
      <c r="A112" s="103" t="s">
        <v>348</v>
      </c>
      <c r="B112" s="202">
        <f t="shared" si="39"/>
        <v>93.7</v>
      </c>
      <c r="C112" s="202">
        <f t="shared" si="40"/>
        <v>19.989999999999998</v>
      </c>
      <c r="D112" s="202">
        <f t="shared" si="57"/>
        <v>21.33404482390608</v>
      </c>
      <c r="E112" s="14"/>
      <c r="F112" s="14"/>
      <c r="G112" s="52"/>
      <c r="H112" s="158">
        <f>Субсидии!B108</f>
        <v>0</v>
      </c>
      <c r="I112" s="158">
        <f>Субсидии!C108</f>
        <v>0</v>
      </c>
      <c r="J112" s="14"/>
      <c r="K112" s="14">
        <f>'Субвенции '!B111</f>
        <v>93.7</v>
      </c>
      <c r="L112" s="14">
        <f>'Субвенции '!C111</f>
        <v>19.989999999999998</v>
      </c>
      <c r="M112" s="14">
        <f t="shared" si="58"/>
        <v>21.33404482390608</v>
      </c>
      <c r="N112" s="14">
        <f>Иные!B52</f>
        <v>0</v>
      </c>
      <c r="O112" s="14">
        <f>Иные!C52</f>
        <v>0</v>
      </c>
      <c r="P112" s="14"/>
    </row>
    <row r="113" spans="1:16" s="12" customFormat="1" ht="15.75" x14ac:dyDescent="0.25">
      <c r="A113" s="103" t="s">
        <v>542</v>
      </c>
      <c r="B113" s="202">
        <f t="shared" si="39"/>
        <v>93.7</v>
      </c>
      <c r="C113" s="202">
        <f t="shared" si="40"/>
        <v>19.899999999999999</v>
      </c>
      <c r="D113" s="202">
        <f t="shared" si="57"/>
        <v>21.237993596584843</v>
      </c>
      <c r="E113" s="14"/>
      <c r="F113" s="14"/>
      <c r="G113" s="52"/>
      <c r="H113" s="158">
        <f>Субсидии!B110</f>
        <v>0</v>
      </c>
      <c r="I113" s="158">
        <f>Субсидии!C110</f>
        <v>0</v>
      </c>
      <c r="J113" s="14"/>
      <c r="K113" s="14">
        <f>'Субвенции '!B112</f>
        <v>93.7</v>
      </c>
      <c r="L113" s="14">
        <f>'Субвенции '!C112</f>
        <v>19.899999999999999</v>
      </c>
      <c r="M113" s="14">
        <f t="shared" si="58"/>
        <v>21.237993596584843</v>
      </c>
      <c r="N113" s="14"/>
      <c r="O113" s="14"/>
      <c r="P113" s="14"/>
    </row>
    <row r="114" spans="1:16" s="12" customFormat="1" ht="15.75" x14ac:dyDescent="0.25">
      <c r="A114" s="103" t="s">
        <v>457</v>
      </c>
      <c r="B114" s="202">
        <f t="shared" si="39"/>
        <v>93.7</v>
      </c>
      <c r="C114" s="202">
        <f t="shared" si="40"/>
        <v>19.989999999999998</v>
      </c>
      <c r="D114" s="202">
        <f t="shared" si="57"/>
        <v>21.33404482390608</v>
      </c>
      <c r="E114" s="14"/>
      <c r="F114" s="14"/>
      <c r="G114" s="52"/>
      <c r="H114" s="158">
        <f>Субсидии!B109</f>
        <v>0</v>
      </c>
      <c r="I114" s="158">
        <f>Субсидии!C109</f>
        <v>0</v>
      </c>
      <c r="J114" s="14"/>
      <c r="K114" s="14">
        <f>'Субвенции '!B113</f>
        <v>93.7</v>
      </c>
      <c r="L114" s="14">
        <f>'Субвенции '!C113</f>
        <v>19.989999999999998</v>
      </c>
      <c r="M114" s="14">
        <f t="shared" si="58"/>
        <v>21.33404482390608</v>
      </c>
      <c r="N114" s="14"/>
      <c r="O114" s="14"/>
      <c r="P114" s="14"/>
    </row>
    <row r="115" spans="1:16" s="31" customFormat="1" ht="31.5" x14ac:dyDescent="0.25">
      <c r="A115" s="97" t="s">
        <v>356</v>
      </c>
      <c r="B115" s="102">
        <f t="shared" si="39"/>
        <v>233628.64082000003</v>
      </c>
      <c r="C115" s="102">
        <f t="shared" si="40"/>
        <v>47023.165160000004</v>
      </c>
      <c r="D115" s="102">
        <f t="shared" ref="D115" si="59">C115/B115*100</f>
        <v>20.127311871933184</v>
      </c>
      <c r="E115" s="102">
        <f t="shared" ref="E115:F115" si="60">SUM(E116:E123)</f>
        <v>66315.600000000006</v>
      </c>
      <c r="F115" s="102">
        <f t="shared" si="60"/>
        <v>13472.4</v>
      </c>
      <c r="G115" s="105">
        <f t="shared" si="18"/>
        <v>20.315581854043391</v>
      </c>
      <c r="H115" s="102">
        <f>SUM(H116:H123)</f>
        <v>37376.240819999999</v>
      </c>
      <c r="I115" s="102">
        <f t="shared" ref="I115:O115" si="61">SUM(I116:I123)</f>
        <v>3314.1819999999998</v>
      </c>
      <c r="J115" s="102">
        <f t="shared" si="19"/>
        <v>8.8670822086168268</v>
      </c>
      <c r="K115" s="102">
        <f t="shared" si="61"/>
        <v>129558.6</v>
      </c>
      <c r="L115" s="102">
        <f t="shared" si="61"/>
        <v>30236.583160000002</v>
      </c>
      <c r="M115" s="102">
        <f t="shared" si="20"/>
        <v>23.338152125756224</v>
      </c>
      <c r="N115" s="102">
        <f t="shared" si="61"/>
        <v>378.2</v>
      </c>
      <c r="O115" s="102">
        <f t="shared" si="61"/>
        <v>0</v>
      </c>
      <c r="P115" s="102">
        <f t="shared" si="21"/>
        <v>0</v>
      </c>
    </row>
    <row r="116" spans="1:16" s="12" customFormat="1" ht="31.5" x14ac:dyDescent="0.25">
      <c r="A116" s="72" t="s">
        <v>355</v>
      </c>
      <c r="B116" s="14">
        <f t="shared" si="39"/>
        <v>231613.44082000002</v>
      </c>
      <c r="C116" s="14">
        <f t="shared" si="40"/>
        <v>46917.035159999999</v>
      </c>
      <c r="D116" s="14">
        <f t="shared" si="15"/>
        <v>20.256611617139221</v>
      </c>
      <c r="E116" s="15">
        <f>Дотации!B18</f>
        <v>66315.600000000006</v>
      </c>
      <c r="F116" s="15">
        <f>Дотации!C18</f>
        <v>13472.4</v>
      </c>
      <c r="G116" s="15">
        <f t="shared" si="18"/>
        <v>20.315581854043391</v>
      </c>
      <c r="H116" s="14">
        <f>Субсидии!B112</f>
        <v>36157.440819999996</v>
      </c>
      <c r="I116" s="14">
        <f>Субсидии!C112</f>
        <v>3314.1819999999998</v>
      </c>
      <c r="J116" s="14">
        <f t="shared" si="19"/>
        <v>9.1659750381636673</v>
      </c>
      <c r="K116" s="14">
        <f>'Субвенции '!B115</f>
        <v>128762.20000000003</v>
      </c>
      <c r="L116" s="14">
        <f>'Субвенции '!C115</f>
        <v>30130.453160000001</v>
      </c>
      <c r="M116" s="14">
        <f t="shared" si="20"/>
        <v>23.400076388878098</v>
      </c>
      <c r="N116" s="14">
        <f>Иные!B54</f>
        <v>378.2</v>
      </c>
      <c r="O116" s="14">
        <f>Иные!C54</f>
        <v>0</v>
      </c>
      <c r="P116" s="14">
        <f t="shared" si="21"/>
        <v>0</v>
      </c>
    </row>
    <row r="117" spans="1:16" s="12" customFormat="1" ht="15.75" x14ac:dyDescent="0.25">
      <c r="A117" s="103" t="s">
        <v>352</v>
      </c>
      <c r="B117" s="202">
        <f t="shared" si="39"/>
        <v>93.7</v>
      </c>
      <c r="C117" s="202">
        <f t="shared" si="40"/>
        <v>13.31</v>
      </c>
      <c r="D117" s="202">
        <f t="shared" ref="D117:D123" si="62">C117/B117*100</f>
        <v>14.204909284951976</v>
      </c>
      <c r="E117" s="14"/>
      <c r="F117" s="14"/>
      <c r="G117" s="52"/>
      <c r="H117" s="158">
        <f>Субсидии!B113</f>
        <v>0</v>
      </c>
      <c r="I117" s="158">
        <f>Субсидии!C113</f>
        <v>0</v>
      </c>
      <c r="J117" s="14"/>
      <c r="K117" s="14">
        <f>'Субвенции '!B116</f>
        <v>93.7</v>
      </c>
      <c r="L117" s="14">
        <f>'Субвенции '!C116</f>
        <v>13.31</v>
      </c>
      <c r="M117" s="14">
        <f t="shared" ref="M117:M123" si="63">L117/K117*100</f>
        <v>14.204909284951976</v>
      </c>
      <c r="N117" s="14"/>
      <c r="O117" s="14"/>
      <c r="P117" s="14"/>
    </row>
    <row r="118" spans="1:16" s="12" customFormat="1" ht="15.75" x14ac:dyDescent="0.25">
      <c r="A118" s="103" t="s">
        <v>543</v>
      </c>
      <c r="B118" s="202">
        <f t="shared" si="39"/>
        <v>93.7</v>
      </c>
      <c r="C118" s="202">
        <f t="shared" si="40"/>
        <v>13.93</v>
      </c>
      <c r="D118" s="202">
        <f t="shared" si="62"/>
        <v>14.86659551760939</v>
      </c>
      <c r="E118" s="14"/>
      <c r="F118" s="14"/>
      <c r="G118" s="52"/>
      <c r="H118" s="158">
        <f>Субсидии!B114</f>
        <v>0</v>
      </c>
      <c r="I118" s="158">
        <f>Субсидии!C114</f>
        <v>0</v>
      </c>
      <c r="J118" s="14"/>
      <c r="K118" s="14">
        <f>'Субвенции '!B117</f>
        <v>93.7</v>
      </c>
      <c r="L118" s="14">
        <f>'Субвенции '!C117</f>
        <v>13.93</v>
      </c>
      <c r="M118" s="14">
        <f t="shared" si="63"/>
        <v>14.86659551760939</v>
      </c>
      <c r="N118" s="14"/>
      <c r="O118" s="14"/>
      <c r="P118" s="14"/>
    </row>
    <row r="119" spans="1:16" s="12" customFormat="1" ht="15.75" x14ac:dyDescent="0.25">
      <c r="A119" s="103" t="s">
        <v>353</v>
      </c>
      <c r="B119" s="202">
        <f t="shared" si="39"/>
        <v>93.7</v>
      </c>
      <c r="C119" s="202">
        <f t="shared" si="40"/>
        <v>13.76</v>
      </c>
      <c r="D119" s="202">
        <f t="shared" si="62"/>
        <v>14.685165421558164</v>
      </c>
      <c r="E119" s="14"/>
      <c r="F119" s="14"/>
      <c r="G119" s="52"/>
      <c r="H119" s="158">
        <f>Субсидии!B115</f>
        <v>0</v>
      </c>
      <c r="I119" s="158">
        <f>Субсидии!C115</f>
        <v>0</v>
      </c>
      <c r="J119" s="14"/>
      <c r="K119" s="14">
        <f>'Субвенции '!B118</f>
        <v>93.7</v>
      </c>
      <c r="L119" s="14">
        <f>'Субвенции '!C118</f>
        <v>13.76</v>
      </c>
      <c r="M119" s="14">
        <f t="shared" si="63"/>
        <v>14.685165421558164</v>
      </c>
      <c r="N119" s="14">
        <f>Иные!B56</f>
        <v>0</v>
      </c>
      <c r="O119" s="14">
        <f>Иные!C56</f>
        <v>0</v>
      </c>
      <c r="P119" s="14">
        <f>Иные!D56</f>
        <v>0</v>
      </c>
    </row>
    <row r="120" spans="1:16" s="12" customFormat="1" ht="15.75" x14ac:dyDescent="0.25">
      <c r="A120" s="103" t="s">
        <v>616</v>
      </c>
      <c r="B120" s="202">
        <f t="shared" si="39"/>
        <v>93.7</v>
      </c>
      <c r="C120" s="202">
        <f t="shared" si="40"/>
        <v>13.36</v>
      </c>
      <c r="D120" s="202">
        <f t="shared" si="62"/>
        <v>14.258271077908216</v>
      </c>
      <c r="E120" s="14"/>
      <c r="F120" s="14"/>
      <c r="G120" s="52"/>
      <c r="H120" s="158">
        <f>Субсидии!B116</f>
        <v>0</v>
      </c>
      <c r="I120" s="158">
        <f>Субсидии!C116</f>
        <v>0</v>
      </c>
      <c r="J120" s="14"/>
      <c r="K120" s="14">
        <f>'Субвенции '!B119</f>
        <v>93.7</v>
      </c>
      <c r="L120" s="14">
        <f>'Субвенции '!C119</f>
        <v>13.36</v>
      </c>
      <c r="M120" s="14">
        <f t="shared" si="63"/>
        <v>14.258271077908216</v>
      </c>
      <c r="N120" s="14"/>
      <c r="O120" s="14"/>
      <c r="P120" s="14"/>
    </row>
    <row r="121" spans="1:16" s="12" customFormat="1" ht="15.75" x14ac:dyDescent="0.25">
      <c r="A121" s="103" t="s">
        <v>354</v>
      </c>
      <c r="B121" s="202">
        <f t="shared" si="39"/>
        <v>1453</v>
      </c>
      <c r="C121" s="202">
        <f t="shared" si="40"/>
        <v>24.53</v>
      </c>
      <c r="D121" s="202">
        <f t="shared" si="62"/>
        <v>1.6882312456985547</v>
      </c>
      <c r="E121" s="14"/>
      <c r="F121" s="14"/>
      <c r="G121" s="52"/>
      <c r="H121" s="158">
        <f>Субсидии!B117</f>
        <v>1218.8</v>
      </c>
      <c r="I121" s="158">
        <f>Субсидии!C117</f>
        <v>0</v>
      </c>
      <c r="J121" s="14">
        <f>I121/H121*100</f>
        <v>0</v>
      </c>
      <c r="K121" s="14">
        <f>'Субвенции '!B120</f>
        <v>234.2</v>
      </c>
      <c r="L121" s="14">
        <f>'Субвенции '!C120</f>
        <v>24.53</v>
      </c>
      <c r="M121" s="14">
        <f t="shared" si="63"/>
        <v>10.473953885567893</v>
      </c>
      <c r="N121" s="14">
        <f>Иные!B57</f>
        <v>0</v>
      </c>
      <c r="O121" s="14">
        <f>Иные!C57</f>
        <v>0</v>
      </c>
      <c r="P121" s="14"/>
    </row>
    <row r="122" spans="1:16" s="12" customFormat="1" ht="15.75" x14ac:dyDescent="0.25">
      <c r="A122" s="103" t="s">
        <v>414</v>
      </c>
      <c r="B122" s="202">
        <f t="shared" si="39"/>
        <v>93.7</v>
      </c>
      <c r="C122" s="202">
        <f t="shared" si="40"/>
        <v>13.93</v>
      </c>
      <c r="D122" s="202">
        <f t="shared" si="62"/>
        <v>14.86659551760939</v>
      </c>
      <c r="E122" s="14"/>
      <c r="F122" s="14"/>
      <c r="G122" s="52"/>
      <c r="H122" s="158">
        <f>Субсидии!B118</f>
        <v>0</v>
      </c>
      <c r="I122" s="158">
        <f>Субсидии!C118</f>
        <v>0</v>
      </c>
      <c r="J122" s="14"/>
      <c r="K122" s="14">
        <f>'Субвенции '!B121</f>
        <v>93.7</v>
      </c>
      <c r="L122" s="14">
        <f>'Субвенции '!C121</f>
        <v>13.93</v>
      </c>
      <c r="M122" s="14">
        <f t="shared" si="63"/>
        <v>14.86659551760939</v>
      </c>
      <c r="N122" s="14"/>
      <c r="O122" s="14"/>
      <c r="P122" s="14"/>
    </row>
    <row r="123" spans="1:16" s="12" customFormat="1" ht="15.75" x14ac:dyDescent="0.25">
      <c r="A123" s="103" t="s">
        <v>546</v>
      </c>
      <c r="B123" s="202">
        <f t="shared" si="39"/>
        <v>93.7</v>
      </c>
      <c r="C123" s="202">
        <f t="shared" si="40"/>
        <v>13.31</v>
      </c>
      <c r="D123" s="202">
        <f t="shared" si="62"/>
        <v>14.204909284951976</v>
      </c>
      <c r="E123" s="14"/>
      <c r="F123" s="14"/>
      <c r="G123" s="52"/>
      <c r="H123" s="158">
        <f>Субсидии!B119</f>
        <v>0</v>
      </c>
      <c r="I123" s="158">
        <f>Субсидии!C119</f>
        <v>0</v>
      </c>
      <c r="J123" s="14"/>
      <c r="K123" s="14">
        <f>'Субвенции '!B122</f>
        <v>93.7</v>
      </c>
      <c r="L123" s="14">
        <f>'Субвенции '!C122</f>
        <v>13.31</v>
      </c>
      <c r="M123" s="14">
        <f t="shared" si="63"/>
        <v>14.204909284951976</v>
      </c>
      <c r="N123" s="14"/>
      <c r="O123" s="14"/>
      <c r="P123" s="14"/>
    </row>
    <row r="124" spans="1:16" s="31" customFormat="1" ht="31.5" x14ac:dyDescent="0.25">
      <c r="A124" s="97" t="s">
        <v>359</v>
      </c>
      <c r="B124" s="102">
        <f t="shared" si="39"/>
        <v>344548.84982000012</v>
      </c>
      <c r="C124" s="102">
        <f t="shared" si="40"/>
        <v>60991.469999999987</v>
      </c>
      <c r="D124" s="102">
        <f t="shared" ref="D124" si="64">C124/B124*100</f>
        <v>17.701835322295594</v>
      </c>
      <c r="E124" s="102">
        <f t="shared" ref="E124:F124" si="65">SUM(E125:E137)</f>
        <v>86124.900000000009</v>
      </c>
      <c r="F124" s="102">
        <f t="shared" si="65"/>
        <v>12653.7</v>
      </c>
      <c r="G124" s="105">
        <f t="shared" si="18"/>
        <v>14.692266696390938</v>
      </c>
      <c r="H124" s="102">
        <f>SUM(H125:H137)</f>
        <v>44509.140819999993</v>
      </c>
      <c r="I124" s="102">
        <f t="shared" ref="I124:O124" si="66">SUM(I125:I137)</f>
        <v>3966.991</v>
      </c>
      <c r="J124" s="102">
        <f t="shared" si="19"/>
        <v>8.9127557326773861</v>
      </c>
      <c r="K124" s="102">
        <f t="shared" si="66"/>
        <v>209790.50000000009</v>
      </c>
      <c r="L124" s="102">
        <f t="shared" si="66"/>
        <v>40666.669999999991</v>
      </c>
      <c r="M124" s="102">
        <f t="shared" si="20"/>
        <v>19.384419218220071</v>
      </c>
      <c r="N124" s="102">
        <f t="shared" si="66"/>
        <v>4124.3090000000002</v>
      </c>
      <c r="O124" s="102">
        <f t="shared" si="66"/>
        <v>3704.1089999999999</v>
      </c>
      <c r="P124" s="102">
        <f t="shared" si="21"/>
        <v>89.811626626423958</v>
      </c>
    </row>
    <row r="125" spans="1:16" s="12" customFormat="1" ht="31.5" x14ac:dyDescent="0.25">
      <c r="A125" s="72" t="s">
        <v>358</v>
      </c>
      <c r="B125" s="14">
        <f t="shared" si="39"/>
        <v>341109.24981999997</v>
      </c>
      <c r="C125" s="14">
        <f t="shared" si="40"/>
        <v>60807.479999999989</v>
      </c>
      <c r="D125" s="14">
        <f t="shared" si="15"/>
        <v>17.826394339082714</v>
      </c>
      <c r="E125" s="15">
        <f>Дотации!B19</f>
        <v>86124.900000000009</v>
      </c>
      <c r="F125" s="15">
        <f>Дотации!C19</f>
        <v>12653.7</v>
      </c>
      <c r="G125" s="15">
        <f t="shared" si="18"/>
        <v>14.692266696390938</v>
      </c>
      <c r="H125" s="14">
        <f>Субсидии!B121</f>
        <v>42381.240819999992</v>
      </c>
      <c r="I125" s="14">
        <f>Субсидии!C121</f>
        <v>3966.991</v>
      </c>
      <c r="J125" s="14">
        <f t="shared" si="19"/>
        <v>9.3602521380826342</v>
      </c>
      <c r="K125" s="14">
        <f>'Субвенции '!B124</f>
        <v>208478.79999999996</v>
      </c>
      <c r="L125" s="14">
        <f>'Субвенции '!C124</f>
        <v>40482.679999999993</v>
      </c>
      <c r="M125" s="14">
        <f t="shared" si="20"/>
        <v>19.41812788638461</v>
      </c>
      <c r="N125" s="14">
        <f>Иные!B59</f>
        <v>4124.3090000000002</v>
      </c>
      <c r="O125" s="14">
        <f>Иные!C59</f>
        <v>3704.1089999999999</v>
      </c>
      <c r="P125" s="14">
        <f t="shared" si="21"/>
        <v>89.811626626423958</v>
      </c>
    </row>
    <row r="126" spans="1:16" s="12" customFormat="1" ht="15.75" x14ac:dyDescent="0.25">
      <c r="A126" s="103" t="s">
        <v>547</v>
      </c>
      <c r="B126" s="202">
        <f t="shared" si="39"/>
        <v>93.7</v>
      </c>
      <c r="C126" s="202">
        <f t="shared" si="40"/>
        <v>13.32</v>
      </c>
      <c r="D126" s="202">
        <f t="shared" ref="D126:D135" si="67">C126/B126*100</f>
        <v>14.215581643543224</v>
      </c>
      <c r="E126" s="14"/>
      <c r="F126" s="14"/>
      <c r="G126" s="52"/>
      <c r="H126" s="158">
        <f>Субсидии!B122</f>
        <v>0</v>
      </c>
      <c r="I126" s="158">
        <f>Субсидии!C122</f>
        <v>0</v>
      </c>
      <c r="J126" s="14"/>
      <c r="K126" s="14">
        <f>'Субвенции '!B125</f>
        <v>93.7</v>
      </c>
      <c r="L126" s="14">
        <f>'Субвенции '!C125</f>
        <v>13.32</v>
      </c>
      <c r="M126" s="14">
        <f t="shared" ref="M126:M135" si="68">L126/K126*100</f>
        <v>14.215581643543224</v>
      </c>
      <c r="N126" s="14"/>
      <c r="O126" s="14"/>
      <c r="P126" s="14"/>
    </row>
    <row r="127" spans="1:16" s="12" customFormat="1" ht="15.75" x14ac:dyDescent="0.25">
      <c r="A127" s="103" t="s">
        <v>548</v>
      </c>
      <c r="B127" s="202">
        <f t="shared" si="39"/>
        <v>93.7</v>
      </c>
      <c r="C127" s="202">
        <f t="shared" si="40"/>
        <v>13.86</v>
      </c>
      <c r="D127" s="202">
        <f t="shared" si="67"/>
        <v>14.791889007470649</v>
      </c>
      <c r="E127" s="14"/>
      <c r="F127" s="14"/>
      <c r="G127" s="52"/>
      <c r="H127" s="158">
        <f>Субсидии!B123</f>
        <v>0</v>
      </c>
      <c r="I127" s="158">
        <f>Субсидии!C123</f>
        <v>0</v>
      </c>
      <c r="J127" s="14"/>
      <c r="K127" s="14">
        <f>'Субвенции '!B126</f>
        <v>93.7</v>
      </c>
      <c r="L127" s="14">
        <f>'Субвенции '!C126</f>
        <v>13.86</v>
      </c>
      <c r="M127" s="14">
        <f t="shared" si="68"/>
        <v>14.791889007470649</v>
      </c>
      <c r="N127" s="14"/>
      <c r="O127" s="14"/>
      <c r="P127" s="14"/>
    </row>
    <row r="128" spans="1:16" s="12" customFormat="1" ht="15.75" x14ac:dyDescent="0.25">
      <c r="A128" s="103" t="s">
        <v>549</v>
      </c>
      <c r="B128" s="202">
        <f t="shared" si="39"/>
        <v>234.2</v>
      </c>
      <c r="C128" s="202">
        <f t="shared" si="40"/>
        <v>21.08</v>
      </c>
      <c r="D128" s="202">
        <f t="shared" si="67"/>
        <v>9.000853970964986</v>
      </c>
      <c r="E128" s="14"/>
      <c r="F128" s="14"/>
      <c r="G128" s="52"/>
      <c r="H128" s="158">
        <f>Субсидии!B124</f>
        <v>0</v>
      </c>
      <c r="I128" s="158">
        <f>Субсидии!C124</f>
        <v>0</v>
      </c>
      <c r="J128" s="14"/>
      <c r="K128" s="14">
        <f>'Субвенции '!B127</f>
        <v>234.2</v>
      </c>
      <c r="L128" s="14">
        <f>'Субвенции '!C127</f>
        <v>21.08</v>
      </c>
      <c r="M128" s="14">
        <f t="shared" si="68"/>
        <v>9.000853970964986</v>
      </c>
      <c r="N128" s="14"/>
      <c r="O128" s="14"/>
      <c r="P128" s="14"/>
    </row>
    <row r="129" spans="1:16" s="12" customFormat="1" ht="15.75" x14ac:dyDescent="0.25">
      <c r="A129" s="103" t="s">
        <v>550</v>
      </c>
      <c r="B129" s="202">
        <f t="shared" si="39"/>
        <v>93.7</v>
      </c>
      <c r="C129" s="202">
        <f t="shared" si="40"/>
        <v>13.32</v>
      </c>
      <c r="D129" s="202">
        <f t="shared" si="67"/>
        <v>14.215581643543224</v>
      </c>
      <c r="E129" s="14"/>
      <c r="F129" s="14"/>
      <c r="G129" s="52"/>
      <c r="H129" s="158"/>
      <c r="I129" s="158"/>
      <c r="J129" s="14"/>
      <c r="K129" s="14">
        <f>'Субвенции '!B128</f>
        <v>93.7</v>
      </c>
      <c r="L129" s="14">
        <f>'Субвенции '!C128</f>
        <v>13.32</v>
      </c>
      <c r="M129" s="14">
        <f t="shared" si="68"/>
        <v>14.215581643543224</v>
      </c>
      <c r="N129" s="14"/>
      <c r="O129" s="14"/>
      <c r="P129" s="14"/>
    </row>
    <row r="130" spans="1:16" s="12" customFormat="1" ht="15.75" x14ac:dyDescent="0.25">
      <c r="A130" s="103" t="s">
        <v>357</v>
      </c>
      <c r="B130" s="202">
        <f t="shared" si="39"/>
        <v>2362.1</v>
      </c>
      <c r="C130" s="202">
        <f t="shared" si="40"/>
        <v>42.49</v>
      </c>
      <c r="D130" s="202">
        <f t="shared" si="67"/>
        <v>1.7988230811565982</v>
      </c>
      <c r="E130" s="14"/>
      <c r="F130" s="14"/>
      <c r="G130" s="52"/>
      <c r="H130" s="158">
        <f>Субсидии!B130</f>
        <v>2127.9</v>
      </c>
      <c r="I130" s="158">
        <f>Субсидии!C130</f>
        <v>0</v>
      </c>
      <c r="J130" s="14">
        <f>I130/H130*100</f>
        <v>0</v>
      </c>
      <c r="K130" s="14">
        <f>'Субвенции '!B129</f>
        <v>234.2</v>
      </c>
      <c r="L130" s="14">
        <f>'Субвенции '!C129</f>
        <v>42.49</v>
      </c>
      <c r="M130" s="14">
        <f t="shared" si="68"/>
        <v>18.142613151152862</v>
      </c>
      <c r="N130" s="14">
        <f>Иные!B60</f>
        <v>0</v>
      </c>
      <c r="O130" s="14"/>
      <c r="P130" s="14"/>
    </row>
    <row r="131" spans="1:16" s="12" customFormat="1" ht="15.75" x14ac:dyDescent="0.25">
      <c r="A131" s="103" t="s">
        <v>551</v>
      </c>
      <c r="B131" s="202">
        <f t="shared" si="39"/>
        <v>93.7</v>
      </c>
      <c r="C131" s="202">
        <f t="shared" si="40"/>
        <v>13.32</v>
      </c>
      <c r="D131" s="202">
        <f t="shared" si="67"/>
        <v>14.215581643543224</v>
      </c>
      <c r="E131" s="14"/>
      <c r="F131" s="14"/>
      <c r="G131" s="52"/>
      <c r="H131" s="158">
        <f>Субсидии!B126</f>
        <v>0</v>
      </c>
      <c r="I131" s="158">
        <f>Субсидии!C126</f>
        <v>0</v>
      </c>
      <c r="J131" s="14"/>
      <c r="K131" s="14">
        <f>'Субвенции '!B130</f>
        <v>93.7</v>
      </c>
      <c r="L131" s="14">
        <f>'Субвенции '!C130</f>
        <v>13.32</v>
      </c>
      <c r="M131" s="14">
        <f t="shared" si="68"/>
        <v>14.215581643543224</v>
      </c>
      <c r="N131" s="14"/>
      <c r="O131" s="14"/>
      <c r="P131" s="14"/>
    </row>
    <row r="132" spans="1:16" s="12" customFormat="1" ht="15.75" x14ac:dyDescent="0.25">
      <c r="A132" s="103" t="s">
        <v>701</v>
      </c>
      <c r="B132" s="202">
        <f t="shared" si="39"/>
        <v>93.7</v>
      </c>
      <c r="C132" s="202">
        <f t="shared" si="40"/>
        <v>13.32</v>
      </c>
      <c r="D132" s="202">
        <f t="shared" si="67"/>
        <v>14.215581643543224</v>
      </c>
      <c r="E132" s="14"/>
      <c r="F132" s="14"/>
      <c r="G132" s="52"/>
      <c r="H132" s="158"/>
      <c r="I132" s="158"/>
      <c r="J132" s="14"/>
      <c r="K132" s="14">
        <f>'Субвенции '!B131</f>
        <v>93.7</v>
      </c>
      <c r="L132" s="14">
        <f>'Субвенции '!C131</f>
        <v>13.32</v>
      </c>
      <c r="M132" s="14">
        <f t="shared" si="68"/>
        <v>14.215581643543224</v>
      </c>
      <c r="N132" s="14"/>
      <c r="O132" s="14"/>
      <c r="P132" s="14"/>
    </row>
    <row r="133" spans="1:16" s="12" customFormat="1" ht="15.75" x14ac:dyDescent="0.25">
      <c r="A133" s="103" t="s">
        <v>552</v>
      </c>
      <c r="B133" s="202">
        <f t="shared" si="39"/>
        <v>93.7</v>
      </c>
      <c r="C133" s="202">
        <f t="shared" si="40"/>
        <v>13.32</v>
      </c>
      <c r="D133" s="202">
        <f t="shared" si="67"/>
        <v>14.215581643543224</v>
      </c>
      <c r="E133" s="14"/>
      <c r="F133" s="14"/>
      <c r="G133" s="52"/>
      <c r="H133" s="158"/>
      <c r="I133" s="158"/>
      <c r="J133" s="14"/>
      <c r="K133" s="14">
        <f>'Субвенции '!B132</f>
        <v>93.7</v>
      </c>
      <c r="L133" s="14">
        <f>'Субвенции '!C132</f>
        <v>13.32</v>
      </c>
      <c r="M133" s="14">
        <f t="shared" si="68"/>
        <v>14.215581643543224</v>
      </c>
      <c r="N133" s="14"/>
      <c r="O133" s="14"/>
      <c r="P133" s="14"/>
    </row>
    <row r="134" spans="1:16" s="12" customFormat="1" ht="15.75" x14ac:dyDescent="0.25">
      <c r="A134" s="103" t="s">
        <v>553</v>
      </c>
      <c r="B134" s="202">
        <f t="shared" si="39"/>
        <v>93.7</v>
      </c>
      <c r="C134" s="202">
        <f t="shared" si="40"/>
        <v>13.32</v>
      </c>
      <c r="D134" s="202">
        <f t="shared" si="67"/>
        <v>14.215581643543224</v>
      </c>
      <c r="E134" s="14"/>
      <c r="F134" s="14"/>
      <c r="G134" s="52"/>
      <c r="H134" s="158"/>
      <c r="I134" s="158"/>
      <c r="J134" s="14"/>
      <c r="K134" s="14">
        <f>'Субвенции '!B133</f>
        <v>93.7</v>
      </c>
      <c r="L134" s="14">
        <f>'Субвенции '!C133</f>
        <v>13.32</v>
      </c>
      <c r="M134" s="14">
        <f t="shared" si="68"/>
        <v>14.215581643543224</v>
      </c>
      <c r="N134" s="14"/>
      <c r="O134" s="14"/>
      <c r="P134" s="14"/>
    </row>
    <row r="135" spans="1:16" s="12" customFormat="1" ht="15.75" x14ac:dyDescent="0.25">
      <c r="A135" s="103" t="s">
        <v>554</v>
      </c>
      <c r="B135" s="202">
        <f t="shared" si="39"/>
        <v>93.7</v>
      </c>
      <c r="C135" s="202">
        <f t="shared" si="40"/>
        <v>13.32</v>
      </c>
      <c r="D135" s="202">
        <f t="shared" si="67"/>
        <v>14.215581643543224</v>
      </c>
      <c r="E135" s="14"/>
      <c r="F135" s="14"/>
      <c r="G135" s="52"/>
      <c r="H135" s="158">
        <f>Субсидии!B129</f>
        <v>0</v>
      </c>
      <c r="I135" s="158">
        <f>Субсидии!C129</f>
        <v>0</v>
      </c>
      <c r="J135" s="14"/>
      <c r="K135" s="14">
        <f>'Субвенции '!B134</f>
        <v>93.7</v>
      </c>
      <c r="L135" s="14">
        <f>'Субвенции '!C134</f>
        <v>13.32</v>
      </c>
      <c r="M135" s="14">
        <f t="shared" si="68"/>
        <v>14.215581643543224</v>
      </c>
      <c r="N135" s="14"/>
      <c r="O135" s="14"/>
      <c r="P135" s="14"/>
    </row>
    <row r="136" spans="1:16" s="12" customFormat="1" ht="15.75" x14ac:dyDescent="0.25">
      <c r="A136" s="103" t="s">
        <v>700</v>
      </c>
      <c r="B136" s="202">
        <f t="shared" si="39"/>
        <v>0</v>
      </c>
      <c r="C136" s="202">
        <f t="shared" si="40"/>
        <v>0</v>
      </c>
      <c r="D136" s="202"/>
      <c r="E136" s="14"/>
      <c r="F136" s="14"/>
      <c r="G136" s="52"/>
      <c r="H136" s="158"/>
      <c r="I136" s="158"/>
      <c r="J136" s="14"/>
      <c r="K136" s="14">
        <f>'Субвенции '!B135</f>
        <v>0</v>
      </c>
      <c r="L136" s="14">
        <f>'Субвенции '!C135</f>
        <v>0</v>
      </c>
      <c r="M136" s="14"/>
      <c r="N136" s="14"/>
      <c r="O136" s="14"/>
      <c r="P136" s="14"/>
    </row>
    <row r="137" spans="1:16" s="12" customFormat="1" ht="15.75" x14ac:dyDescent="0.25">
      <c r="A137" s="103" t="s">
        <v>555</v>
      </c>
      <c r="B137" s="202">
        <f t="shared" si="39"/>
        <v>93.7</v>
      </c>
      <c r="C137" s="202">
        <f t="shared" si="40"/>
        <v>13.32</v>
      </c>
      <c r="D137" s="202">
        <f>C137/B137*100</f>
        <v>14.215581643543224</v>
      </c>
      <c r="E137" s="14"/>
      <c r="F137" s="14"/>
      <c r="G137" s="52"/>
      <c r="H137" s="158">
        <f>Субсидии!B131</f>
        <v>0</v>
      </c>
      <c r="I137" s="158">
        <f>Субсидии!C131</f>
        <v>0</v>
      </c>
      <c r="J137" s="14"/>
      <c r="K137" s="14">
        <f>'Субвенции '!B136</f>
        <v>93.7</v>
      </c>
      <c r="L137" s="14">
        <f>'Субвенции '!C136</f>
        <v>13.32</v>
      </c>
      <c r="M137" s="14">
        <f>L137/K137*100</f>
        <v>14.215581643543224</v>
      </c>
      <c r="N137" s="14"/>
      <c r="O137" s="14"/>
      <c r="P137" s="14"/>
    </row>
    <row r="138" spans="1:16" s="31" customFormat="1" ht="31.5" x14ac:dyDescent="0.25">
      <c r="A138" s="108" t="s">
        <v>362</v>
      </c>
      <c r="B138" s="102">
        <f t="shared" ref="B138:B201" si="69">E138+H138+K138+N138</f>
        <v>728189.76</v>
      </c>
      <c r="C138" s="102">
        <f t="shared" ref="C138:C201" si="70">F138+I138+L138+O138</f>
        <v>130880.57379999998</v>
      </c>
      <c r="D138" s="102">
        <f t="shared" ref="D138" si="71">C138/B138*100</f>
        <v>17.973415857976356</v>
      </c>
      <c r="E138" s="113">
        <f t="shared" ref="E138:F138" si="72">SUM(E139:E150)</f>
        <v>180034.76</v>
      </c>
      <c r="F138" s="113">
        <f t="shared" si="72"/>
        <v>31033.8</v>
      </c>
      <c r="G138" s="105">
        <f t="shared" si="18"/>
        <v>17.237671214158865</v>
      </c>
      <c r="H138" s="113">
        <f>SUM(H139:H150)</f>
        <v>66897.300000000032</v>
      </c>
      <c r="I138" s="113">
        <f t="shared" ref="I138:O138" si="73">SUM(I139:I150)</f>
        <v>6286.4138000000003</v>
      </c>
      <c r="J138" s="102">
        <f t="shared" si="19"/>
        <v>9.3971113931354431</v>
      </c>
      <c r="K138" s="113">
        <f t="shared" si="73"/>
        <v>475779.50000000006</v>
      </c>
      <c r="L138" s="113">
        <f t="shared" si="73"/>
        <v>93560.359999999986</v>
      </c>
      <c r="M138" s="102">
        <f t="shared" si="20"/>
        <v>19.664647173743294</v>
      </c>
      <c r="N138" s="113">
        <f t="shared" si="73"/>
        <v>5478.2</v>
      </c>
      <c r="O138" s="113">
        <f t="shared" si="73"/>
        <v>0</v>
      </c>
      <c r="P138" s="102">
        <f t="shared" si="21"/>
        <v>0</v>
      </c>
    </row>
    <row r="139" spans="1:16" s="12" customFormat="1" ht="31.5" x14ac:dyDescent="0.25">
      <c r="A139" s="72" t="s">
        <v>361</v>
      </c>
      <c r="B139" s="14">
        <f t="shared" si="69"/>
        <v>720009.65999999992</v>
      </c>
      <c r="C139" s="14">
        <f t="shared" si="70"/>
        <v>130161.87379999999</v>
      </c>
      <c r="D139" s="14">
        <f t="shared" si="15"/>
        <v>18.077795484021699</v>
      </c>
      <c r="E139" s="15">
        <f>Дотации!B20</f>
        <v>180034.76</v>
      </c>
      <c r="F139" s="15">
        <f>Дотации!C20</f>
        <v>31033.8</v>
      </c>
      <c r="G139" s="15">
        <f t="shared" si="18"/>
        <v>17.237671214158865</v>
      </c>
      <c r="H139" s="14">
        <f>Субсидии!B133</f>
        <v>60028.800000000003</v>
      </c>
      <c r="I139" s="14">
        <f>Субсидии!C133</f>
        <v>5786.4138000000003</v>
      </c>
      <c r="J139" s="14">
        <f t="shared" si="19"/>
        <v>9.6393960898768594</v>
      </c>
      <c r="K139" s="14">
        <f>'Субвенции '!B138</f>
        <v>474467.89999999997</v>
      </c>
      <c r="L139" s="14">
        <f>'Субвенции '!C138</f>
        <v>93341.659999999989</v>
      </c>
      <c r="M139" s="14">
        <f t="shared" si="20"/>
        <v>19.672913594365394</v>
      </c>
      <c r="N139" s="14">
        <f>Иные!B62</f>
        <v>5478.2</v>
      </c>
      <c r="O139" s="14">
        <f>Иные!C62</f>
        <v>0</v>
      </c>
      <c r="P139" s="14">
        <f t="shared" si="21"/>
        <v>0</v>
      </c>
    </row>
    <row r="140" spans="1:16" s="12" customFormat="1" ht="15.75" x14ac:dyDescent="0.25">
      <c r="A140" s="103" t="s">
        <v>556</v>
      </c>
      <c r="B140" s="202">
        <f t="shared" si="69"/>
        <v>5660.1</v>
      </c>
      <c r="C140" s="202">
        <f t="shared" si="70"/>
        <v>500</v>
      </c>
      <c r="D140" s="202">
        <f>C140/B140*100</f>
        <v>8.8337661878765399</v>
      </c>
      <c r="E140" s="14"/>
      <c r="F140" s="14"/>
      <c r="G140" s="52"/>
      <c r="H140" s="158">
        <f>Субсидии!B134</f>
        <v>5660.1</v>
      </c>
      <c r="I140" s="158">
        <f>Субсидии!C134</f>
        <v>500</v>
      </c>
      <c r="J140" s="14">
        <f>I140/H140*100</f>
        <v>8.8337661878765399</v>
      </c>
      <c r="K140" s="14"/>
      <c r="L140" s="14"/>
      <c r="M140" s="14"/>
      <c r="N140" s="14">
        <f>Иные!B63</f>
        <v>0</v>
      </c>
      <c r="O140" s="14">
        <f>Иные!C63</f>
        <v>0</v>
      </c>
      <c r="P140" s="14">
        <f>Иные!D63</f>
        <v>0</v>
      </c>
    </row>
    <row r="141" spans="1:16" s="12" customFormat="1" ht="15.75" x14ac:dyDescent="0.25">
      <c r="A141" s="103" t="s">
        <v>557</v>
      </c>
      <c r="B141" s="202">
        <f t="shared" si="69"/>
        <v>93.7</v>
      </c>
      <c r="C141" s="202">
        <f t="shared" si="70"/>
        <v>15.81</v>
      </c>
      <c r="D141" s="202">
        <f>C141/B141*100</f>
        <v>16.872998932764141</v>
      </c>
      <c r="E141" s="14"/>
      <c r="F141" s="14"/>
      <c r="G141" s="52"/>
      <c r="H141" s="158"/>
      <c r="I141" s="158"/>
      <c r="J141" s="14"/>
      <c r="K141" s="14">
        <f>'Субвенции '!B139</f>
        <v>93.7</v>
      </c>
      <c r="L141" s="14">
        <f>'Субвенции '!C139</f>
        <v>15.81</v>
      </c>
      <c r="M141" s="14">
        <f>L141/K141*100</f>
        <v>16.872998932764141</v>
      </c>
      <c r="N141" s="14"/>
      <c r="O141" s="14"/>
      <c r="P141" s="14"/>
    </row>
    <row r="142" spans="1:16" s="12" customFormat="1" ht="15.75" x14ac:dyDescent="0.25">
      <c r="A142" s="103" t="s">
        <v>558</v>
      </c>
      <c r="B142" s="202">
        <f t="shared" si="69"/>
        <v>536.29999999999995</v>
      </c>
      <c r="C142" s="202">
        <f t="shared" si="70"/>
        <v>38.14</v>
      </c>
      <c r="D142" s="202">
        <f>C142/B142*100</f>
        <v>7.1116912176020897</v>
      </c>
      <c r="E142" s="14"/>
      <c r="F142" s="14"/>
      <c r="G142" s="52"/>
      <c r="H142" s="158">
        <f>Субсидии!B136</f>
        <v>302.10000000000002</v>
      </c>
      <c r="I142" s="158">
        <f>Субсидии!C136</f>
        <v>0</v>
      </c>
      <c r="J142" s="14">
        <f>I142/H142*100</f>
        <v>0</v>
      </c>
      <c r="K142" s="14">
        <f>'Субвенции '!B140</f>
        <v>234.2</v>
      </c>
      <c r="L142" s="14">
        <f>'Субвенции '!C140</f>
        <v>38.14</v>
      </c>
      <c r="M142" s="14">
        <f>L142/K142*100</f>
        <v>16.285226302305723</v>
      </c>
      <c r="N142" s="14"/>
      <c r="O142" s="14"/>
      <c r="P142" s="14"/>
    </row>
    <row r="143" spans="1:16" s="12" customFormat="1" ht="15.75" x14ac:dyDescent="0.25">
      <c r="A143" s="103" t="s">
        <v>702</v>
      </c>
      <c r="B143" s="202">
        <f t="shared" si="69"/>
        <v>0</v>
      </c>
      <c r="C143" s="202">
        <f t="shared" si="70"/>
        <v>0</v>
      </c>
      <c r="D143" s="202"/>
      <c r="E143" s="14"/>
      <c r="F143" s="14"/>
      <c r="G143" s="52"/>
      <c r="H143" s="158"/>
      <c r="I143" s="158"/>
      <c r="J143" s="14"/>
      <c r="K143" s="14">
        <f>'Субвенции '!B141</f>
        <v>0</v>
      </c>
      <c r="L143" s="14">
        <f>'Субвенции '!C141</f>
        <v>0</v>
      </c>
      <c r="M143" s="14"/>
      <c r="N143" s="14"/>
      <c r="O143" s="14"/>
      <c r="P143" s="14"/>
    </row>
    <row r="144" spans="1:16" s="12" customFormat="1" ht="15.75" x14ac:dyDescent="0.25">
      <c r="A144" s="103" t="s">
        <v>559</v>
      </c>
      <c r="B144" s="202">
        <f t="shared" si="69"/>
        <v>93.7</v>
      </c>
      <c r="C144" s="202">
        <f t="shared" si="70"/>
        <v>15.79</v>
      </c>
      <c r="D144" s="202">
        <f t="shared" ref="D144:D149" si="74">C144/B144*100</f>
        <v>16.851654215581643</v>
      </c>
      <c r="E144" s="14"/>
      <c r="F144" s="14"/>
      <c r="G144" s="52"/>
      <c r="H144" s="158"/>
      <c r="I144" s="158"/>
      <c r="J144" s="14"/>
      <c r="K144" s="14">
        <f>'Субвенции '!B142</f>
        <v>93.7</v>
      </c>
      <c r="L144" s="14">
        <f>'Субвенции '!C142</f>
        <v>15.79</v>
      </c>
      <c r="M144" s="14">
        <f t="shared" ref="M144:M149" si="75">L144/K144*100</f>
        <v>16.851654215581643</v>
      </c>
      <c r="N144" s="14"/>
      <c r="O144" s="14"/>
      <c r="P144" s="14"/>
    </row>
    <row r="145" spans="1:16" s="12" customFormat="1" ht="15.75" x14ac:dyDescent="0.25">
      <c r="A145" s="103" t="s">
        <v>560</v>
      </c>
      <c r="B145" s="202">
        <f t="shared" si="69"/>
        <v>93.7</v>
      </c>
      <c r="C145" s="202">
        <f t="shared" si="70"/>
        <v>15.72</v>
      </c>
      <c r="D145" s="202">
        <f t="shared" si="74"/>
        <v>16.7769477054429</v>
      </c>
      <c r="E145" s="14"/>
      <c r="F145" s="14"/>
      <c r="G145" s="52"/>
      <c r="H145" s="158"/>
      <c r="I145" s="158"/>
      <c r="J145" s="14"/>
      <c r="K145" s="14">
        <f>'Субвенции '!B143</f>
        <v>93.7</v>
      </c>
      <c r="L145" s="14">
        <f>'Субвенции '!C143</f>
        <v>15.72</v>
      </c>
      <c r="M145" s="14">
        <f t="shared" si="75"/>
        <v>16.7769477054429</v>
      </c>
      <c r="N145" s="14"/>
      <c r="O145" s="14"/>
      <c r="P145" s="14"/>
    </row>
    <row r="146" spans="1:16" s="12" customFormat="1" ht="15.75" x14ac:dyDescent="0.25">
      <c r="A146" s="103" t="s">
        <v>561</v>
      </c>
      <c r="B146" s="202">
        <f t="shared" si="69"/>
        <v>93.7</v>
      </c>
      <c r="C146" s="202">
        <f t="shared" si="70"/>
        <v>16.55</v>
      </c>
      <c r="D146" s="202">
        <f t="shared" si="74"/>
        <v>17.662753468516541</v>
      </c>
      <c r="E146" s="14"/>
      <c r="F146" s="14"/>
      <c r="G146" s="52"/>
      <c r="H146" s="158">
        <f>Субсидии!B139</f>
        <v>0</v>
      </c>
      <c r="I146" s="158">
        <f>Субсидии!C139</f>
        <v>0</v>
      </c>
      <c r="J146" s="14"/>
      <c r="K146" s="14">
        <f>'Субвенции '!B144</f>
        <v>93.7</v>
      </c>
      <c r="L146" s="14">
        <f>'Субвенции '!C144</f>
        <v>16.55</v>
      </c>
      <c r="M146" s="14">
        <f t="shared" si="75"/>
        <v>17.662753468516541</v>
      </c>
      <c r="N146" s="14"/>
      <c r="O146" s="14"/>
      <c r="P146" s="14"/>
    </row>
    <row r="147" spans="1:16" s="12" customFormat="1" ht="15.75" x14ac:dyDescent="0.25">
      <c r="A147" s="103" t="s">
        <v>562</v>
      </c>
      <c r="B147" s="202">
        <f t="shared" si="69"/>
        <v>536.29999999999995</v>
      </c>
      <c r="C147" s="202">
        <f t="shared" si="70"/>
        <v>38.25</v>
      </c>
      <c r="D147" s="202">
        <f t="shared" si="74"/>
        <v>7.1322021256759278</v>
      </c>
      <c r="E147" s="14"/>
      <c r="F147" s="14"/>
      <c r="G147" s="52"/>
      <c r="H147" s="158">
        <f>Субсидии!B140</f>
        <v>302.10000000000002</v>
      </c>
      <c r="I147" s="158">
        <f>Субсидии!C140</f>
        <v>0</v>
      </c>
      <c r="J147" s="14">
        <f>I147/H147*100</f>
        <v>0</v>
      </c>
      <c r="K147" s="14">
        <f>'Субвенции '!B145</f>
        <v>234.2</v>
      </c>
      <c r="L147" s="14">
        <f>'Субвенции '!C145</f>
        <v>38.25</v>
      </c>
      <c r="M147" s="14">
        <f t="shared" si="75"/>
        <v>16.332194705380019</v>
      </c>
      <c r="N147" s="14"/>
      <c r="O147" s="14"/>
      <c r="P147" s="14"/>
    </row>
    <row r="148" spans="1:16" s="12" customFormat="1" ht="15.75" x14ac:dyDescent="0.25">
      <c r="A148" s="103" t="s">
        <v>563</v>
      </c>
      <c r="B148" s="202">
        <f t="shared" si="69"/>
        <v>536.29999999999995</v>
      </c>
      <c r="C148" s="202">
        <f t="shared" si="70"/>
        <v>38.94</v>
      </c>
      <c r="D148" s="202">
        <f t="shared" si="74"/>
        <v>7.260861458139102</v>
      </c>
      <c r="E148" s="14"/>
      <c r="F148" s="14"/>
      <c r="G148" s="52"/>
      <c r="H148" s="158">
        <f>Субсидии!B141</f>
        <v>302.10000000000002</v>
      </c>
      <c r="I148" s="158">
        <f>Субсидии!C141</f>
        <v>0</v>
      </c>
      <c r="J148" s="14">
        <f>I148/H148*100</f>
        <v>0</v>
      </c>
      <c r="K148" s="14">
        <f>'Субвенции '!B146</f>
        <v>234.2</v>
      </c>
      <c r="L148" s="14">
        <f>'Субвенции '!C146</f>
        <v>38.94</v>
      </c>
      <c r="M148" s="14">
        <f t="shared" si="75"/>
        <v>16.626814688300598</v>
      </c>
      <c r="N148" s="14"/>
      <c r="O148" s="14"/>
      <c r="P148" s="14"/>
    </row>
    <row r="149" spans="1:16" s="12" customFormat="1" ht="15.75" x14ac:dyDescent="0.25">
      <c r="A149" s="103" t="s">
        <v>564</v>
      </c>
      <c r="B149" s="202">
        <f t="shared" si="69"/>
        <v>536.29999999999995</v>
      </c>
      <c r="C149" s="202">
        <f t="shared" si="70"/>
        <v>39.5</v>
      </c>
      <c r="D149" s="202">
        <f t="shared" si="74"/>
        <v>7.3652806265150108</v>
      </c>
      <c r="E149" s="14"/>
      <c r="F149" s="14"/>
      <c r="G149" s="52"/>
      <c r="H149" s="158">
        <f>Субсидии!B142</f>
        <v>302.10000000000002</v>
      </c>
      <c r="I149" s="158">
        <f>Субсидии!C142</f>
        <v>0</v>
      </c>
      <c r="J149" s="14">
        <f>I149/H149*100</f>
        <v>0</v>
      </c>
      <c r="K149" s="14">
        <f>'Субвенции '!B147</f>
        <v>234.2</v>
      </c>
      <c r="L149" s="14">
        <f>'Субвенции '!C147</f>
        <v>39.5</v>
      </c>
      <c r="M149" s="14">
        <f t="shared" si="75"/>
        <v>16.865926558497012</v>
      </c>
      <c r="N149" s="14"/>
      <c r="O149" s="14"/>
      <c r="P149" s="14"/>
    </row>
    <row r="150" spans="1:16" s="12" customFormat="1" ht="15.75" x14ac:dyDescent="0.25">
      <c r="A150" s="103" t="s">
        <v>703</v>
      </c>
      <c r="B150" s="202">
        <f t="shared" si="69"/>
        <v>0</v>
      </c>
      <c r="C150" s="202">
        <f t="shared" si="70"/>
        <v>0</v>
      </c>
      <c r="D150" s="202"/>
      <c r="E150" s="14"/>
      <c r="F150" s="14"/>
      <c r="G150" s="52"/>
      <c r="H150" s="158"/>
      <c r="I150" s="158"/>
      <c r="J150" s="14"/>
      <c r="K150" s="14">
        <f>'Субвенции '!B148</f>
        <v>0</v>
      </c>
      <c r="L150" s="14">
        <f>'Субвенции '!C148</f>
        <v>0</v>
      </c>
      <c r="M150" s="14"/>
      <c r="N150" s="14"/>
      <c r="O150" s="14"/>
      <c r="P150" s="14"/>
    </row>
    <row r="151" spans="1:16" s="31" customFormat="1" ht="31.5" x14ac:dyDescent="0.25">
      <c r="A151" s="97" t="s">
        <v>366</v>
      </c>
      <c r="B151" s="102">
        <f t="shared" si="69"/>
        <v>315014.92041000008</v>
      </c>
      <c r="C151" s="102">
        <f t="shared" si="70"/>
        <v>61972.83951999998</v>
      </c>
      <c r="D151" s="102">
        <f t="shared" ref="D151" si="76">C151/B151*100</f>
        <v>19.672985469812261</v>
      </c>
      <c r="E151" s="102">
        <f t="shared" ref="E151:F151" si="77">SUM(E152:E161)</f>
        <v>88824.7</v>
      </c>
      <c r="F151" s="102">
        <f t="shared" si="77"/>
        <v>13054.2</v>
      </c>
      <c r="G151" s="105">
        <f t="shared" si="18"/>
        <v>14.696587773445902</v>
      </c>
      <c r="H151" s="102">
        <f>SUM(H152:H161)</f>
        <v>42953.720410000002</v>
      </c>
      <c r="I151" s="102">
        <f t="shared" ref="I151:O151" si="78">SUM(I152:I161)</f>
        <v>5218.4134100000001</v>
      </c>
      <c r="J151" s="102">
        <f t="shared" si="19"/>
        <v>12.14892065271512</v>
      </c>
      <c r="K151" s="102">
        <f t="shared" si="78"/>
        <v>176786.80000000005</v>
      </c>
      <c r="L151" s="102">
        <f t="shared" si="78"/>
        <v>43700.226109999974</v>
      </c>
      <c r="M151" s="102">
        <f t="shared" si="20"/>
        <v>24.719168009149982</v>
      </c>
      <c r="N151" s="102">
        <f t="shared" si="78"/>
        <v>6449.7</v>
      </c>
      <c r="O151" s="102">
        <f t="shared" si="78"/>
        <v>0</v>
      </c>
      <c r="P151" s="102">
        <f t="shared" si="21"/>
        <v>0</v>
      </c>
    </row>
    <row r="152" spans="1:16" s="12" customFormat="1" ht="31.5" x14ac:dyDescent="0.25">
      <c r="A152" s="72" t="s">
        <v>365</v>
      </c>
      <c r="B152" s="14">
        <f t="shared" si="69"/>
        <v>310870.72041000001</v>
      </c>
      <c r="C152" s="14">
        <f t="shared" si="70"/>
        <v>61740.599519999989</v>
      </c>
      <c r="D152" s="14">
        <f t="shared" si="15"/>
        <v>19.860538631162107</v>
      </c>
      <c r="E152" s="15">
        <f>Дотации!B21</f>
        <v>88824.7</v>
      </c>
      <c r="F152" s="15">
        <f>Дотации!C21</f>
        <v>13054.2</v>
      </c>
      <c r="G152" s="15">
        <f t="shared" si="18"/>
        <v>14.696587773445902</v>
      </c>
      <c r="H152" s="14">
        <f>Субсидии!B144</f>
        <v>40168.020410000005</v>
      </c>
      <c r="I152" s="14">
        <f>Субсидии!C144</f>
        <v>5218.4134100000001</v>
      </c>
      <c r="J152" s="14">
        <f t="shared" si="19"/>
        <v>12.991462752545438</v>
      </c>
      <c r="K152" s="14">
        <f>'Субвенции '!B150</f>
        <v>175428.29999999996</v>
      </c>
      <c r="L152" s="14">
        <f>'Субвенции '!C150</f>
        <v>43467.986109999991</v>
      </c>
      <c r="M152" s="14">
        <f t="shared" si="20"/>
        <v>24.778206315628665</v>
      </c>
      <c r="N152" s="14">
        <f>Иные!B65</f>
        <v>6449.7</v>
      </c>
      <c r="O152" s="14">
        <f>Иные!C65</f>
        <v>0</v>
      </c>
      <c r="P152" s="14">
        <f t="shared" si="21"/>
        <v>0</v>
      </c>
    </row>
    <row r="153" spans="1:16" s="12" customFormat="1" ht="15.75" x14ac:dyDescent="0.25">
      <c r="A153" s="103" t="s">
        <v>565</v>
      </c>
      <c r="B153" s="202">
        <f t="shared" si="69"/>
        <v>93.7</v>
      </c>
      <c r="C153" s="202">
        <f t="shared" si="70"/>
        <v>15.88</v>
      </c>
      <c r="D153" s="202">
        <f t="shared" ref="D153:D161" si="79">C153/B153*100</f>
        <v>16.947705442902883</v>
      </c>
      <c r="E153" s="14"/>
      <c r="F153" s="14"/>
      <c r="G153" s="52"/>
      <c r="H153" s="158">
        <f>Субсидии!B146</f>
        <v>0</v>
      </c>
      <c r="I153" s="158">
        <f>Субсидии!C146</f>
        <v>0</v>
      </c>
      <c r="J153" s="14"/>
      <c r="K153" s="14">
        <f>'Субвенции '!B151</f>
        <v>93.7</v>
      </c>
      <c r="L153" s="14">
        <f>'Субвенции '!C151</f>
        <v>15.88</v>
      </c>
      <c r="M153" s="14">
        <f t="shared" ref="M153:M161" si="80">L153/K153*100</f>
        <v>16.947705442902883</v>
      </c>
      <c r="N153" s="14"/>
      <c r="O153" s="14"/>
      <c r="P153" s="14"/>
    </row>
    <row r="154" spans="1:16" s="12" customFormat="1" ht="15.75" x14ac:dyDescent="0.25">
      <c r="A154" s="103" t="s">
        <v>566</v>
      </c>
      <c r="B154" s="202">
        <f t="shared" si="69"/>
        <v>234.2</v>
      </c>
      <c r="C154" s="202">
        <f t="shared" si="70"/>
        <v>39.71</v>
      </c>
      <c r="D154" s="202">
        <f t="shared" si="79"/>
        <v>16.95559350982067</v>
      </c>
      <c r="E154" s="14"/>
      <c r="F154" s="14"/>
      <c r="G154" s="52"/>
      <c r="H154" s="158">
        <f>Субсидии!B147</f>
        <v>0</v>
      </c>
      <c r="I154" s="158">
        <f>Субсидии!C147</f>
        <v>0</v>
      </c>
      <c r="J154" s="14"/>
      <c r="K154" s="14">
        <f>'Субвенции '!B152</f>
        <v>234.2</v>
      </c>
      <c r="L154" s="14">
        <f>'Субвенции '!C152</f>
        <v>39.71</v>
      </c>
      <c r="M154" s="14">
        <f t="shared" si="80"/>
        <v>16.95559350982067</v>
      </c>
      <c r="N154" s="14"/>
      <c r="O154" s="14"/>
      <c r="P154" s="14"/>
    </row>
    <row r="155" spans="1:16" s="12" customFormat="1" ht="15.75" x14ac:dyDescent="0.25">
      <c r="A155" s="103" t="s">
        <v>567</v>
      </c>
      <c r="B155" s="202">
        <f t="shared" si="69"/>
        <v>93.7</v>
      </c>
      <c r="C155" s="202">
        <f t="shared" si="70"/>
        <v>15.88</v>
      </c>
      <c r="D155" s="202">
        <f t="shared" si="79"/>
        <v>16.947705442902883</v>
      </c>
      <c r="E155" s="14"/>
      <c r="F155" s="14"/>
      <c r="G155" s="52"/>
      <c r="H155" s="158">
        <f>Субсидии!B148</f>
        <v>0</v>
      </c>
      <c r="I155" s="158">
        <f>Субсидии!C148</f>
        <v>0</v>
      </c>
      <c r="J155" s="14"/>
      <c r="K155" s="14">
        <f>'Субвенции '!B153</f>
        <v>93.7</v>
      </c>
      <c r="L155" s="14">
        <f>'Субвенции '!C153</f>
        <v>15.88</v>
      </c>
      <c r="M155" s="14">
        <f t="shared" si="80"/>
        <v>16.947705442902883</v>
      </c>
      <c r="N155" s="14"/>
      <c r="O155" s="14"/>
      <c r="P155" s="14"/>
    </row>
    <row r="156" spans="1:16" s="12" customFormat="1" ht="15.75" x14ac:dyDescent="0.25">
      <c r="A156" s="103" t="s">
        <v>363</v>
      </c>
      <c r="B156" s="202">
        <f t="shared" si="69"/>
        <v>3254.1</v>
      </c>
      <c r="C156" s="202">
        <f t="shared" si="70"/>
        <v>81.37</v>
      </c>
      <c r="D156" s="202">
        <f t="shared" si="79"/>
        <v>2.5005377831043916</v>
      </c>
      <c r="E156" s="14"/>
      <c r="F156" s="14"/>
      <c r="G156" s="52"/>
      <c r="H156" s="158">
        <f>Субсидии!B145</f>
        <v>2785.7</v>
      </c>
      <c r="I156" s="158">
        <f>Субсидии!C145</f>
        <v>0</v>
      </c>
      <c r="J156" s="14">
        <f t="shared" ref="J156" si="81">I156/H156*100</f>
        <v>0</v>
      </c>
      <c r="K156" s="14">
        <f>'Субвенции '!B154</f>
        <v>468.4</v>
      </c>
      <c r="L156" s="14">
        <f>'Субвенции '!C154</f>
        <v>81.37</v>
      </c>
      <c r="M156" s="14">
        <f t="shared" si="80"/>
        <v>17.371904355251925</v>
      </c>
      <c r="N156" s="14">
        <f>Иные!B66</f>
        <v>0</v>
      </c>
      <c r="O156" s="14">
        <f>Иные!C66</f>
        <v>0</v>
      </c>
      <c r="P156" s="14">
        <f>Иные!D66</f>
        <v>0</v>
      </c>
    </row>
    <row r="157" spans="1:16" s="12" customFormat="1" ht="15.75" x14ac:dyDescent="0.25">
      <c r="A157" s="103" t="s">
        <v>568</v>
      </c>
      <c r="B157" s="202">
        <f t="shared" si="69"/>
        <v>93.7</v>
      </c>
      <c r="C157" s="202">
        <f t="shared" si="70"/>
        <v>15.88</v>
      </c>
      <c r="D157" s="202">
        <f t="shared" si="79"/>
        <v>16.947705442902883</v>
      </c>
      <c r="E157" s="14"/>
      <c r="F157" s="14"/>
      <c r="G157" s="52"/>
      <c r="H157" s="158">
        <f>Субсидии!B149</f>
        <v>0</v>
      </c>
      <c r="I157" s="158">
        <f>Субсидии!C149</f>
        <v>0</v>
      </c>
      <c r="J157" s="14"/>
      <c r="K157" s="14">
        <f>'Субвенции '!B155</f>
        <v>93.7</v>
      </c>
      <c r="L157" s="14">
        <f>'Субвенции '!C155</f>
        <v>15.88</v>
      </c>
      <c r="M157" s="14">
        <f t="shared" si="80"/>
        <v>16.947705442902883</v>
      </c>
      <c r="N157" s="14"/>
      <c r="O157" s="14"/>
      <c r="P157" s="14"/>
    </row>
    <row r="158" spans="1:16" s="12" customFormat="1" ht="15.75" x14ac:dyDescent="0.25">
      <c r="A158" s="103" t="s">
        <v>569</v>
      </c>
      <c r="B158" s="202">
        <f t="shared" si="69"/>
        <v>93.7</v>
      </c>
      <c r="C158" s="202">
        <f t="shared" si="70"/>
        <v>15.88</v>
      </c>
      <c r="D158" s="202">
        <f t="shared" si="79"/>
        <v>16.947705442902883</v>
      </c>
      <c r="E158" s="14"/>
      <c r="F158" s="14"/>
      <c r="G158" s="52"/>
      <c r="H158" s="158">
        <f>Субсидии!B150</f>
        <v>0</v>
      </c>
      <c r="I158" s="158">
        <f>Субсидии!C150</f>
        <v>0</v>
      </c>
      <c r="J158" s="14"/>
      <c r="K158" s="14">
        <f>'Субвенции '!B156</f>
        <v>93.7</v>
      </c>
      <c r="L158" s="14">
        <f>'Субвенции '!C156</f>
        <v>15.88</v>
      </c>
      <c r="M158" s="14">
        <f t="shared" si="80"/>
        <v>16.947705442902883</v>
      </c>
      <c r="N158" s="14"/>
      <c r="O158" s="14"/>
      <c r="P158" s="14"/>
    </row>
    <row r="159" spans="1:16" s="12" customFormat="1" ht="15.75" x14ac:dyDescent="0.25">
      <c r="A159" s="103" t="s">
        <v>571</v>
      </c>
      <c r="B159" s="202">
        <f t="shared" si="69"/>
        <v>93.7</v>
      </c>
      <c r="C159" s="202">
        <f t="shared" si="70"/>
        <v>15.88</v>
      </c>
      <c r="D159" s="202">
        <f t="shared" si="79"/>
        <v>16.947705442902883</v>
      </c>
      <c r="E159" s="14"/>
      <c r="F159" s="14"/>
      <c r="G159" s="52"/>
      <c r="H159" s="158">
        <f>Субсидии!B151</f>
        <v>0</v>
      </c>
      <c r="I159" s="158">
        <f>Субсидии!C151</f>
        <v>0</v>
      </c>
      <c r="J159" s="14"/>
      <c r="K159" s="14">
        <f>'Субвенции '!B157</f>
        <v>93.7</v>
      </c>
      <c r="L159" s="14">
        <f>'Субвенции '!C157</f>
        <v>15.88</v>
      </c>
      <c r="M159" s="14">
        <f t="shared" si="80"/>
        <v>16.947705442902883</v>
      </c>
      <c r="N159" s="14"/>
      <c r="O159" s="14"/>
      <c r="P159" s="14"/>
    </row>
    <row r="160" spans="1:16" s="12" customFormat="1" ht="15.75" x14ac:dyDescent="0.25">
      <c r="A160" s="103" t="s">
        <v>570</v>
      </c>
      <c r="B160" s="202">
        <f t="shared" si="69"/>
        <v>93.7</v>
      </c>
      <c r="C160" s="202">
        <f t="shared" si="70"/>
        <v>15.88</v>
      </c>
      <c r="D160" s="202">
        <f t="shared" si="79"/>
        <v>16.947705442902883</v>
      </c>
      <c r="E160" s="14"/>
      <c r="F160" s="14"/>
      <c r="G160" s="52"/>
      <c r="H160" s="158">
        <f>Субсидии!B152</f>
        <v>0</v>
      </c>
      <c r="I160" s="158">
        <f>Субсидии!C152</f>
        <v>0</v>
      </c>
      <c r="J160" s="14"/>
      <c r="K160" s="14">
        <f>'Субвенции '!B158</f>
        <v>93.7</v>
      </c>
      <c r="L160" s="14">
        <f>'Субвенции '!C158</f>
        <v>15.88</v>
      </c>
      <c r="M160" s="14">
        <f t="shared" si="80"/>
        <v>16.947705442902883</v>
      </c>
      <c r="N160" s="14"/>
      <c r="O160" s="14"/>
      <c r="P160" s="14"/>
    </row>
    <row r="161" spans="1:16" s="12" customFormat="1" ht="15.75" x14ac:dyDescent="0.25">
      <c r="A161" s="103" t="s">
        <v>364</v>
      </c>
      <c r="B161" s="202">
        <f t="shared" si="69"/>
        <v>93.7</v>
      </c>
      <c r="C161" s="202">
        <f t="shared" si="70"/>
        <v>15.88</v>
      </c>
      <c r="D161" s="202">
        <f t="shared" si="79"/>
        <v>16.947705442902883</v>
      </c>
      <c r="E161" s="14"/>
      <c r="F161" s="14"/>
      <c r="G161" s="52"/>
      <c r="H161" s="158">
        <f>Субсидии!B153</f>
        <v>0</v>
      </c>
      <c r="I161" s="158">
        <f>Субсидии!C153</f>
        <v>0</v>
      </c>
      <c r="J161" s="14"/>
      <c r="K161" s="14">
        <f>'Субвенции '!B159</f>
        <v>93.7</v>
      </c>
      <c r="L161" s="14">
        <f>'Субвенции '!C159</f>
        <v>15.88</v>
      </c>
      <c r="M161" s="14">
        <f t="shared" si="80"/>
        <v>16.947705442902883</v>
      </c>
      <c r="N161" s="14">
        <f>Иные!B67</f>
        <v>0</v>
      </c>
      <c r="O161" s="14">
        <f>Иные!C67</f>
        <v>0</v>
      </c>
      <c r="P161" s="14">
        <f>Иные!D67</f>
        <v>0</v>
      </c>
    </row>
    <row r="162" spans="1:16" s="31" customFormat="1" ht="31.5" x14ac:dyDescent="0.25">
      <c r="A162" s="97" t="s">
        <v>370</v>
      </c>
      <c r="B162" s="102">
        <f t="shared" si="69"/>
        <v>525395.25082000007</v>
      </c>
      <c r="C162" s="102">
        <f t="shared" si="70"/>
        <v>86312.142890000003</v>
      </c>
      <c r="D162" s="102">
        <f t="shared" ref="D162" si="82">C162/B162*100</f>
        <v>16.42804017647477</v>
      </c>
      <c r="E162" s="102">
        <f t="shared" ref="E162:F162" si="83">SUM(E163:E174)</f>
        <v>89478.299999999988</v>
      </c>
      <c r="F162" s="102">
        <f t="shared" si="83"/>
        <v>16619.400000000001</v>
      </c>
      <c r="G162" s="105">
        <f t="shared" si="18"/>
        <v>18.573665346793582</v>
      </c>
      <c r="H162" s="102">
        <f>SUM(H163:H174)</f>
        <v>74304.150819999995</v>
      </c>
      <c r="I162" s="102">
        <f t="shared" ref="I162:O162" si="84">SUM(I163:I174)</f>
        <v>5609.0302899999997</v>
      </c>
      <c r="J162" s="102">
        <f t="shared" si="19"/>
        <v>7.5487442196704997</v>
      </c>
      <c r="K162" s="102">
        <f t="shared" si="84"/>
        <v>306758.60000000009</v>
      </c>
      <c r="L162" s="102">
        <f t="shared" si="84"/>
        <v>64083.712599999999</v>
      </c>
      <c r="M162" s="102">
        <f t="shared" si="20"/>
        <v>20.890600165732916</v>
      </c>
      <c r="N162" s="102">
        <f t="shared" si="84"/>
        <v>54854.2</v>
      </c>
      <c r="O162" s="102">
        <f t="shared" si="84"/>
        <v>0</v>
      </c>
      <c r="P162" s="102">
        <f t="shared" si="21"/>
        <v>0</v>
      </c>
    </row>
    <row r="163" spans="1:16" s="12" customFormat="1" ht="31.5" x14ac:dyDescent="0.25">
      <c r="A163" s="72" t="s">
        <v>368</v>
      </c>
      <c r="B163" s="14">
        <f t="shared" si="69"/>
        <v>460113.34081999998</v>
      </c>
      <c r="C163" s="14">
        <f t="shared" si="70"/>
        <v>86065.382890000008</v>
      </c>
      <c r="D163" s="14">
        <f t="shared" si="15"/>
        <v>18.705256999637719</v>
      </c>
      <c r="E163" s="15">
        <f>Дотации!B22</f>
        <v>89478.299999999988</v>
      </c>
      <c r="F163" s="15">
        <f>Дотации!C22</f>
        <v>16619.400000000001</v>
      </c>
      <c r="G163" s="15">
        <f t="shared" si="18"/>
        <v>18.573665346793582</v>
      </c>
      <c r="H163" s="14">
        <f>Субсидии!B155</f>
        <v>60380.740819999992</v>
      </c>
      <c r="I163" s="14">
        <f>Субсидии!C155</f>
        <v>5609.0302899999997</v>
      </c>
      <c r="J163" s="14">
        <f t="shared" si="19"/>
        <v>9.2894360251739627</v>
      </c>
      <c r="K163" s="14">
        <f>'Субвенции '!B161</f>
        <v>305400.09999999998</v>
      </c>
      <c r="L163" s="14">
        <f>'Субвенции '!C161</f>
        <v>63836.952600000004</v>
      </c>
      <c r="M163" s="14">
        <f t="shared" si="20"/>
        <v>20.902728126153203</v>
      </c>
      <c r="N163" s="14">
        <f>Иные!B69</f>
        <v>4854.2</v>
      </c>
      <c r="O163" s="14">
        <f>Иные!C69</f>
        <v>0</v>
      </c>
      <c r="P163" s="14">
        <f t="shared" si="21"/>
        <v>0</v>
      </c>
    </row>
    <row r="164" spans="1:16" s="12" customFormat="1" ht="15.75" x14ac:dyDescent="0.25">
      <c r="A164" s="109" t="s">
        <v>369</v>
      </c>
      <c r="B164" s="202">
        <f t="shared" si="69"/>
        <v>52699.9</v>
      </c>
      <c r="C164" s="202">
        <f t="shared" si="70"/>
        <v>0</v>
      </c>
      <c r="D164" s="202">
        <f t="shared" ref="D164:D174" si="85">C164/B164*100</f>
        <v>0</v>
      </c>
      <c r="E164" s="14"/>
      <c r="F164" s="14"/>
      <c r="G164" s="52"/>
      <c r="H164" s="158">
        <f>Субсидии!B156</f>
        <v>2699.9</v>
      </c>
      <c r="I164" s="158">
        <f>Субсидии!C156</f>
        <v>0</v>
      </c>
      <c r="J164" s="14">
        <f t="shared" ref="J164:J168" si="86">I164/H164*100</f>
        <v>0</v>
      </c>
      <c r="K164" s="14"/>
      <c r="L164" s="14"/>
      <c r="M164" s="14"/>
      <c r="N164" s="14">
        <f>Иные!B70</f>
        <v>50000</v>
      </c>
      <c r="O164" s="14">
        <f>Иные!C70</f>
        <v>0</v>
      </c>
      <c r="P164" s="14">
        <f>O164/N164*100</f>
        <v>0</v>
      </c>
    </row>
    <row r="165" spans="1:16" s="12" customFormat="1" ht="15.75" x14ac:dyDescent="0.25">
      <c r="A165" s="103" t="s">
        <v>367</v>
      </c>
      <c r="B165" s="202">
        <f t="shared" si="69"/>
        <v>234.2</v>
      </c>
      <c r="C165" s="202">
        <f t="shared" si="70"/>
        <v>42.22</v>
      </c>
      <c r="D165" s="202">
        <f t="shared" si="85"/>
        <v>18.02732707087959</v>
      </c>
      <c r="E165" s="14"/>
      <c r="F165" s="14"/>
      <c r="G165" s="52"/>
      <c r="H165" s="158">
        <f>Субсидии!B157</f>
        <v>0</v>
      </c>
      <c r="I165" s="158">
        <f>Субсидии!C157</f>
        <v>0</v>
      </c>
      <c r="J165" s="14"/>
      <c r="K165" s="14">
        <f>'Субвенции '!B162</f>
        <v>234.2</v>
      </c>
      <c r="L165" s="14">
        <f>'Субвенции '!C162</f>
        <v>42.22</v>
      </c>
      <c r="M165" s="14">
        <f t="shared" ref="M165:M167" si="87">L165/K165*100</f>
        <v>18.02732707087959</v>
      </c>
      <c r="N165" s="14">
        <f>Иные!B71</f>
        <v>0</v>
      </c>
      <c r="O165" s="14">
        <f>Иные!C71</f>
        <v>0</v>
      </c>
      <c r="P165" s="14"/>
    </row>
    <row r="166" spans="1:16" s="12" customFormat="1" ht="15.75" x14ac:dyDescent="0.25">
      <c r="A166" s="103" t="s">
        <v>573</v>
      </c>
      <c r="B166" s="202">
        <f t="shared" si="69"/>
        <v>640.9</v>
      </c>
      <c r="C166" s="202">
        <f t="shared" si="70"/>
        <v>50.63</v>
      </c>
      <c r="D166" s="202">
        <f t="shared" si="85"/>
        <v>7.8998283663598068</v>
      </c>
      <c r="E166" s="14"/>
      <c r="F166" s="14"/>
      <c r="G166" s="52"/>
      <c r="H166" s="158">
        <f>Субсидии!B158</f>
        <v>406.7</v>
      </c>
      <c r="I166" s="158">
        <f>Субсидии!C158</f>
        <v>0</v>
      </c>
      <c r="J166" s="14"/>
      <c r="K166" s="14">
        <f>'Субвенции '!B163</f>
        <v>234.2</v>
      </c>
      <c r="L166" s="14">
        <f>'Субвенции '!C163</f>
        <v>50.63</v>
      </c>
      <c r="M166" s="14">
        <f t="shared" si="87"/>
        <v>21.618274978650728</v>
      </c>
      <c r="N166" s="14"/>
      <c r="O166" s="14"/>
      <c r="P166" s="14"/>
    </row>
    <row r="167" spans="1:16" s="12" customFormat="1" ht="15.75" x14ac:dyDescent="0.25">
      <c r="A167" s="103" t="s">
        <v>574</v>
      </c>
      <c r="B167" s="202">
        <f t="shared" si="69"/>
        <v>93.7</v>
      </c>
      <c r="C167" s="202">
        <f t="shared" si="70"/>
        <v>17.48</v>
      </c>
      <c r="D167" s="202">
        <f t="shared" si="85"/>
        <v>18.65528281750267</v>
      </c>
      <c r="E167" s="14"/>
      <c r="F167" s="14"/>
      <c r="G167" s="52"/>
      <c r="H167" s="158">
        <f>Субсидии!B159</f>
        <v>0</v>
      </c>
      <c r="I167" s="158">
        <f>Субсидии!C159</f>
        <v>0</v>
      </c>
      <c r="J167" s="14"/>
      <c r="K167" s="14">
        <f>'Субвенции '!B164</f>
        <v>93.7</v>
      </c>
      <c r="L167" s="14">
        <f>'Субвенции '!C164</f>
        <v>17.48</v>
      </c>
      <c r="M167" s="14">
        <f t="shared" si="87"/>
        <v>18.65528281750267</v>
      </c>
      <c r="N167" s="14"/>
      <c r="O167" s="14"/>
      <c r="P167" s="14"/>
    </row>
    <row r="168" spans="1:16" s="12" customFormat="1" ht="15.75" x14ac:dyDescent="0.25">
      <c r="A168" s="103" t="s">
        <v>575</v>
      </c>
      <c r="B168" s="202">
        <f t="shared" si="69"/>
        <v>10910.51</v>
      </c>
      <c r="C168" s="202">
        <f t="shared" si="70"/>
        <v>16.27</v>
      </c>
      <c r="D168" s="202">
        <f t="shared" si="85"/>
        <v>0.14912226834492615</v>
      </c>
      <c r="E168" s="14"/>
      <c r="F168" s="14"/>
      <c r="G168" s="52"/>
      <c r="H168" s="158">
        <f>Субсидии!B160</f>
        <v>10816.81</v>
      </c>
      <c r="I168" s="158">
        <f>Субсидии!C160</f>
        <v>0</v>
      </c>
      <c r="J168" s="14">
        <f t="shared" si="86"/>
        <v>0</v>
      </c>
      <c r="K168" s="14">
        <f>'Субвенции '!B165</f>
        <v>93.7</v>
      </c>
      <c r="L168" s="14">
        <f>'Субвенции '!C165</f>
        <v>16.27</v>
      </c>
      <c r="M168" s="14">
        <f t="shared" ref="M168:M174" si="88">L168/K168*100</f>
        <v>17.363927427961578</v>
      </c>
      <c r="N168" s="14"/>
      <c r="O168" s="14"/>
      <c r="P168" s="14"/>
    </row>
    <row r="169" spans="1:16" s="12" customFormat="1" ht="15.75" x14ac:dyDescent="0.25">
      <c r="A169" s="103" t="s">
        <v>576</v>
      </c>
      <c r="B169" s="202">
        <f t="shared" si="69"/>
        <v>93.7</v>
      </c>
      <c r="C169" s="202">
        <f t="shared" si="70"/>
        <v>17.600000000000001</v>
      </c>
      <c r="D169" s="202">
        <f t="shared" si="85"/>
        <v>18.783351120597651</v>
      </c>
      <c r="E169" s="14"/>
      <c r="F169" s="14"/>
      <c r="G169" s="52"/>
      <c r="H169" s="158">
        <f>Субсидии!B161</f>
        <v>0</v>
      </c>
      <c r="I169" s="158">
        <f>Субсидии!C161</f>
        <v>0</v>
      </c>
      <c r="J169" s="14"/>
      <c r="K169" s="14">
        <f>'Субвенции '!B166</f>
        <v>93.7</v>
      </c>
      <c r="L169" s="14">
        <f>'Субвенции '!C166</f>
        <v>17.600000000000001</v>
      </c>
      <c r="M169" s="14">
        <f t="shared" si="88"/>
        <v>18.783351120597651</v>
      </c>
      <c r="N169" s="14"/>
      <c r="O169" s="14"/>
      <c r="P169" s="14"/>
    </row>
    <row r="170" spans="1:16" s="12" customFormat="1" ht="15.75" x14ac:dyDescent="0.25">
      <c r="A170" s="103" t="s">
        <v>577</v>
      </c>
      <c r="B170" s="202">
        <f t="shared" si="69"/>
        <v>93.7</v>
      </c>
      <c r="C170" s="202">
        <f t="shared" si="70"/>
        <v>14.79</v>
      </c>
      <c r="D170" s="202">
        <f t="shared" si="85"/>
        <v>15.784418356456776</v>
      </c>
      <c r="E170" s="14"/>
      <c r="F170" s="14"/>
      <c r="G170" s="52"/>
      <c r="H170" s="158">
        <f>Субсидии!B162</f>
        <v>0</v>
      </c>
      <c r="I170" s="158">
        <f>Субсидии!C162</f>
        <v>0</v>
      </c>
      <c r="J170" s="14"/>
      <c r="K170" s="14">
        <f>'Субвенции '!B167</f>
        <v>93.7</v>
      </c>
      <c r="L170" s="14">
        <f>'Субвенции '!C167</f>
        <v>14.79</v>
      </c>
      <c r="M170" s="14">
        <f t="shared" si="88"/>
        <v>15.784418356456776</v>
      </c>
      <c r="N170" s="14"/>
      <c r="O170" s="14"/>
      <c r="P170" s="14"/>
    </row>
    <row r="171" spans="1:16" s="12" customFormat="1" ht="15.75" x14ac:dyDescent="0.25">
      <c r="A171" s="103" t="s">
        <v>578</v>
      </c>
      <c r="B171" s="202">
        <f t="shared" si="69"/>
        <v>93.7</v>
      </c>
      <c r="C171" s="202">
        <f t="shared" si="70"/>
        <v>16.88</v>
      </c>
      <c r="D171" s="202">
        <f t="shared" si="85"/>
        <v>18.014941302027747</v>
      </c>
      <c r="E171" s="14"/>
      <c r="F171" s="14"/>
      <c r="G171" s="52"/>
      <c r="H171" s="158">
        <f>Субсидии!B163</f>
        <v>0</v>
      </c>
      <c r="I171" s="158">
        <f>Субсидии!C163</f>
        <v>0</v>
      </c>
      <c r="J171" s="14"/>
      <c r="K171" s="14">
        <f>'Субвенции '!B168</f>
        <v>93.7</v>
      </c>
      <c r="L171" s="14">
        <f>'Субвенции '!C168</f>
        <v>16.88</v>
      </c>
      <c r="M171" s="14">
        <f t="shared" si="88"/>
        <v>18.014941302027747</v>
      </c>
      <c r="N171" s="14"/>
      <c r="O171" s="14"/>
      <c r="P171" s="14"/>
    </row>
    <row r="172" spans="1:16" s="12" customFormat="1" ht="15.75" x14ac:dyDescent="0.25">
      <c r="A172" s="103" t="s">
        <v>579</v>
      </c>
      <c r="B172" s="202">
        <f t="shared" si="69"/>
        <v>234.2</v>
      </c>
      <c r="C172" s="202">
        <f t="shared" si="70"/>
        <v>41.7</v>
      </c>
      <c r="D172" s="202">
        <f t="shared" si="85"/>
        <v>17.805294619982924</v>
      </c>
      <c r="E172" s="14"/>
      <c r="F172" s="14"/>
      <c r="G172" s="52"/>
      <c r="H172" s="158">
        <f>Субсидии!B164</f>
        <v>0</v>
      </c>
      <c r="I172" s="158">
        <f>Субсидии!C164</f>
        <v>0</v>
      </c>
      <c r="J172" s="14"/>
      <c r="K172" s="14">
        <f>'Субвенции '!B169</f>
        <v>234.2</v>
      </c>
      <c r="L172" s="14">
        <f>'Субвенции '!C169</f>
        <v>41.7</v>
      </c>
      <c r="M172" s="14">
        <f t="shared" si="88"/>
        <v>17.805294619982924</v>
      </c>
      <c r="N172" s="14"/>
      <c r="O172" s="14"/>
      <c r="P172" s="14"/>
    </row>
    <row r="173" spans="1:16" s="12" customFormat="1" ht="15.75" x14ac:dyDescent="0.25">
      <c r="A173" s="103" t="s">
        <v>704</v>
      </c>
      <c r="B173" s="202">
        <f t="shared" si="69"/>
        <v>93.7</v>
      </c>
      <c r="C173" s="202">
        <f t="shared" si="70"/>
        <v>17.48</v>
      </c>
      <c r="D173" s="202">
        <f t="shared" si="85"/>
        <v>18.65528281750267</v>
      </c>
      <c r="E173" s="14"/>
      <c r="F173" s="14"/>
      <c r="G173" s="52"/>
      <c r="H173" s="158"/>
      <c r="I173" s="158"/>
      <c r="J173" s="14"/>
      <c r="K173" s="14">
        <f>'Субвенции '!B170</f>
        <v>93.7</v>
      </c>
      <c r="L173" s="14">
        <f>'Субвенции '!C170</f>
        <v>17.48</v>
      </c>
      <c r="M173" s="14">
        <f t="shared" si="88"/>
        <v>18.65528281750267</v>
      </c>
      <c r="N173" s="14"/>
      <c r="O173" s="14"/>
      <c r="P173" s="14"/>
    </row>
    <row r="174" spans="1:16" s="12" customFormat="1" ht="15.75" x14ac:dyDescent="0.25">
      <c r="A174" s="103" t="s">
        <v>580</v>
      </c>
      <c r="B174" s="202">
        <f t="shared" si="69"/>
        <v>93.7</v>
      </c>
      <c r="C174" s="202">
        <f t="shared" si="70"/>
        <v>11.71</v>
      </c>
      <c r="D174" s="202">
        <f t="shared" si="85"/>
        <v>12.497331910352189</v>
      </c>
      <c r="E174" s="14"/>
      <c r="F174" s="14"/>
      <c r="G174" s="52"/>
      <c r="H174" s="158">
        <f>Субсидии!B165</f>
        <v>0</v>
      </c>
      <c r="I174" s="158">
        <f>Субсидии!C165</f>
        <v>0</v>
      </c>
      <c r="J174" s="14"/>
      <c r="K174" s="14">
        <f>'Субвенции '!B171</f>
        <v>93.7</v>
      </c>
      <c r="L174" s="14">
        <f>'Субвенции '!C171</f>
        <v>11.71</v>
      </c>
      <c r="M174" s="14">
        <f t="shared" si="88"/>
        <v>12.497331910352189</v>
      </c>
      <c r="N174" s="14"/>
      <c r="O174" s="14"/>
      <c r="P174" s="14"/>
    </row>
    <row r="175" spans="1:16" s="31" customFormat="1" ht="31.5" x14ac:dyDescent="0.25">
      <c r="A175" s="97" t="s">
        <v>374</v>
      </c>
      <c r="B175" s="102">
        <f t="shared" si="69"/>
        <v>722484.6408200002</v>
      </c>
      <c r="C175" s="102">
        <f t="shared" si="70"/>
        <v>131804.39772000001</v>
      </c>
      <c r="D175" s="102">
        <f t="shared" ref="D175" si="89">C175/B175*100</f>
        <v>18.243211034964791</v>
      </c>
      <c r="E175" s="102">
        <f t="shared" ref="E175:F175" si="90">SUM(E176:E187)</f>
        <v>189107.8</v>
      </c>
      <c r="F175" s="102">
        <f t="shared" si="90"/>
        <v>37838.699999999997</v>
      </c>
      <c r="G175" s="105">
        <f t="shared" si="18"/>
        <v>20.00906361345222</v>
      </c>
      <c r="H175" s="102">
        <f>SUM(H176:H187)</f>
        <v>70589.640820000001</v>
      </c>
      <c r="I175" s="102">
        <f t="shared" ref="I175:O175" si="91">SUM(I176:I187)</f>
        <v>5918.8977200000008</v>
      </c>
      <c r="J175" s="102">
        <f t="shared" si="19"/>
        <v>8.3849381456592038</v>
      </c>
      <c r="K175" s="102">
        <f t="shared" si="91"/>
        <v>392336.40000000014</v>
      </c>
      <c r="L175" s="102">
        <f t="shared" si="91"/>
        <v>88046.8</v>
      </c>
      <c r="M175" s="102">
        <f t="shared" si="20"/>
        <v>22.441659759328978</v>
      </c>
      <c r="N175" s="102">
        <f t="shared" si="91"/>
        <v>70450.8</v>
      </c>
      <c r="O175" s="102">
        <f t="shared" si="91"/>
        <v>0</v>
      </c>
      <c r="P175" s="102">
        <f t="shared" si="21"/>
        <v>0</v>
      </c>
    </row>
    <row r="176" spans="1:16" s="12" customFormat="1" ht="31.5" x14ac:dyDescent="0.25">
      <c r="A176" s="72" t="s">
        <v>373</v>
      </c>
      <c r="B176" s="14">
        <f t="shared" si="69"/>
        <v>644825.14082000009</v>
      </c>
      <c r="C176" s="14">
        <f t="shared" si="70"/>
        <v>131569.01772</v>
      </c>
      <c r="D176" s="14">
        <f t="shared" si="15"/>
        <v>20.40382878879204</v>
      </c>
      <c r="E176" s="15">
        <f>Дотации!B23</f>
        <v>189107.8</v>
      </c>
      <c r="F176" s="15">
        <f>Дотации!C23</f>
        <v>37838.699999999997</v>
      </c>
      <c r="G176" s="15">
        <f t="shared" si="18"/>
        <v>20.00906361345222</v>
      </c>
      <c r="H176" s="14">
        <f>Субсидии!B167</f>
        <v>64569.640820000001</v>
      </c>
      <c r="I176" s="14">
        <f>Субсидии!C167</f>
        <v>5918.8977200000008</v>
      </c>
      <c r="J176" s="14">
        <f t="shared" si="19"/>
        <v>9.1666883148692744</v>
      </c>
      <c r="K176" s="14">
        <f>'Субвенции '!B173</f>
        <v>390696.9</v>
      </c>
      <c r="L176" s="14">
        <f>'Субвенции '!C173</f>
        <v>87811.42</v>
      </c>
      <c r="M176" s="14">
        <f t="shared" si="20"/>
        <v>22.475586573632906</v>
      </c>
      <c r="N176" s="14">
        <f>Иные!B73</f>
        <v>450.8</v>
      </c>
      <c r="O176" s="14">
        <f>Иные!C73</f>
        <v>0</v>
      </c>
      <c r="P176" s="14">
        <f t="shared" si="21"/>
        <v>0</v>
      </c>
    </row>
    <row r="177" spans="1:16" s="12" customFormat="1" ht="15.75" x14ac:dyDescent="0.25">
      <c r="A177" s="103" t="s">
        <v>371</v>
      </c>
      <c r="B177" s="202">
        <f t="shared" si="69"/>
        <v>76020</v>
      </c>
      <c r="C177" s="202">
        <f t="shared" si="70"/>
        <v>0</v>
      </c>
      <c r="D177" s="202">
        <f t="shared" ref="D177:D184" si="92">C177/B177*100</f>
        <v>0</v>
      </c>
      <c r="E177" s="14"/>
      <c r="F177" s="14"/>
      <c r="G177" s="52"/>
      <c r="H177" s="158">
        <f>Субсидии!B168</f>
        <v>6020</v>
      </c>
      <c r="I177" s="158">
        <f>Субсидии!C168</f>
        <v>0</v>
      </c>
      <c r="J177" s="14">
        <f>I177/H177*100</f>
        <v>0</v>
      </c>
      <c r="K177" s="14"/>
      <c r="L177" s="14"/>
      <c r="M177" s="14"/>
      <c r="N177" s="14">
        <f>Иные!B74</f>
        <v>70000</v>
      </c>
      <c r="O177" s="14">
        <f>Иные!C74</f>
        <v>0</v>
      </c>
      <c r="P177" s="14"/>
    </row>
    <row r="178" spans="1:16" s="12" customFormat="1" ht="15.75" x14ac:dyDescent="0.25">
      <c r="A178" s="103" t="s">
        <v>582</v>
      </c>
      <c r="B178" s="202">
        <f t="shared" si="69"/>
        <v>93.7</v>
      </c>
      <c r="C178" s="202">
        <f t="shared" si="70"/>
        <v>14.58</v>
      </c>
      <c r="D178" s="202">
        <f t="shared" si="92"/>
        <v>15.560298826040556</v>
      </c>
      <c r="E178" s="14"/>
      <c r="F178" s="14"/>
      <c r="G178" s="52"/>
      <c r="H178" s="158">
        <f>Субсидии!B169</f>
        <v>0</v>
      </c>
      <c r="I178" s="158">
        <f>Субсидии!C169</f>
        <v>0</v>
      </c>
      <c r="J178" s="14"/>
      <c r="K178" s="14">
        <f>'Субвенции '!B174</f>
        <v>93.7</v>
      </c>
      <c r="L178" s="14">
        <f>'Субвенции '!C174</f>
        <v>14.58</v>
      </c>
      <c r="M178" s="14">
        <f t="shared" ref="M178:M187" si="93">L178/K178*100</f>
        <v>15.560298826040556</v>
      </c>
      <c r="N178" s="14"/>
      <c r="O178" s="14"/>
      <c r="P178" s="14"/>
    </row>
    <row r="179" spans="1:16" s="12" customFormat="1" ht="15.75" x14ac:dyDescent="0.25">
      <c r="A179" s="103" t="s">
        <v>705</v>
      </c>
      <c r="B179" s="202">
        <f t="shared" si="69"/>
        <v>93.7</v>
      </c>
      <c r="C179" s="202">
        <f t="shared" si="70"/>
        <v>14.17</v>
      </c>
      <c r="D179" s="202">
        <f t="shared" si="92"/>
        <v>15.122732123799359</v>
      </c>
      <c r="E179" s="14"/>
      <c r="F179" s="14"/>
      <c r="G179" s="52"/>
      <c r="H179" s="158"/>
      <c r="I179" s="158"/>
      <c r="J179" s="14"/>
      <c r="K179" s="14">
        <f>'Субвенции '!B175</f>
        <v>93.7</v>
      </c>
      <c r="L179" s="14">
        <f>'Субвенции '!C175</f>
        <v>14.17</v>
      </c>
      <c r="M179" s="14">
        <f t="shared" si="93"/>
        <v>15.122732123799359</v>
      </c>
      <c r="N179" s="14"/>
      <c r="O179" s="14"/>
      <c r="P179" s="14"/>
    </row>
    <row r="180" spans="1:16" s="12" customFormat="1" ht="15.75" x14ac:dyDescent="0.25">
      <c r="A180" s="103" t="s">
        <v>583</v>
      </c>
      <c r="B180" s="202">
        <f t="shared" si="69"/>
        <v>234.2</v>
      </c>
      <c r="C180" s="202">
        <f t="shared" si="70"/>
        <v>39.21</v>
      </c>
      <c r="D180" s="202">
        <f t="shared" si="92"/>
        <v>16.74210076857387</v>
      </c>
      <c r="E180" s="14"/>
      <c r="F180" s="14"/>
      <c r="G180" s="52"/>
      <c r="H180" s="158">
        <f>Субсидии!B170</f>
        <v>0</v>
      </c>
      <c r="I180" s="158">
        <f>Субсидии!C170</f>
        <v>0</v>
      </c>
      <c r="J180" s="14"/>
      <c r="K180" s="14">
        <f>'Субвенции '!B176</f>
        <v>234.2</v>
      </c>
      <c r="L180" s="14">
        <f>'Субвенции '!C176</f>
        <v>39.21</v>
      </c>
      <c r="M180" s="14">
        <f t="shared" si="93"/>
        <v>16.74210076857387</v>
      </c>
      <c r="N180" s="14"/>
      <c r="O180" s="14"/>
      <c r="P180" s="14"/>
    </row>
    <row r="181" spans="1:16" s="12" customFormat="1" ht="15.75" x14ac:dyDescent="0.25">
      <c r="A181" s="103" t="s">
        <v>372</v>
      </c>
      <c r="B181" s="202">
        <f t="shared" si="69"/>
        <v>234.2</v>
      </c>
      <c r="C181" s="202">
        <f t="shared" si="70"/>
        <v>14.26</v>
      </c>
      <c r="D181" s="202">
        <f t="shared" si="92"/>
        <v>6.0888129803586679</v>
      </c>
      <c r="E181" s="14"/>
      <c r="F181" s="14"/>
      <c r="G181" s="52"/>
      <c r="H181" s="158">
        <f>Субсидии!B171</f>
        <v>0</v>
      </c>
      <c r="I181" s="158">
        <f>Субсидии!C171</f>
        <v>0</v>
      </c>
      <c r="J181" s="14"/>
      <c r="K181" s="14">
        <f>'Субвенции '!B177</f>
        <v>234.2</v>
      </c>
      <c r="L181" s="14">
        <f>'Субвенции '!C177</f>
        <v>14.26</v>
      </c>
      <c r="M181" s="14">
        <f t="shared" si="93"/>
        <v>6.0888129803586679</v>
      </c>
      <c r="N181" s="14">
        <f>Иные!B75</f>
        <v>0</v>
      </c>
      <c r="O181" s="14">
        <f>Иные!C75</f>
        <v>0</v>
      </c>
      <c r="P181" s="14">
        <f>Иные!D75</f>
        <v>0</v>
      </c>
    </row>
    <row r="182" spans="1:16" s="12" customFormat="1" ht="15.75" x14ac:dyDescent="0.25">
      <c r="A182" s="103" t="s">
        <v>584</v>
      </c>
      <c r="B182" s="202">
        <f t="shared" si="69"/>
        <v>234.2</v>
      </c>
      <c r="C182" s="202">
        <f t="shared" si="70"/>
        <v>33.200000000000003</v>
      </c>
      <c r="D182" s="202">
        <f t="shared" si="92"/>
        <v>14.175918018787362</v>
      </c>
      <c r="E182" s="14"/>
      <c r="F182" s="14"/>
      <c r="G182" s="52"/>
      <c r="H182" s="158">
        <f>Субсидии!B172</f>
        <v>0</v>
      </c>
      <c r="I182" s="158">
        <f>Субсидии!C172</f>
        <v>0</v>
      </c>
      <c r="J182" s="14"/>
      <c r="K182" s="14">
        <f>'Субвенции '!B178</f>
        <v>234.2</v>
      </c>
      <c r="L182" s="14">
        <f>'Субвенции '!C178</f>
        <v>33.200000000000003</v>
      </c>
      <c r="M182" s="14">
        <f t="shared" si="93"/>
        <v>14.175918018787362</v>
      </c>
      <c r="N182" s="14"/>
      <c r="O182" s="14"/>
      <c r="P182" s="14"/>
    </row>
    <row r="183" spans="1:16" s="12" customFormat="1" ht="15.75" x14ac:dyDescent="0.25">
      <c r="A183" s="103" t="s">
        <v>585</v>
      </c>
      <c r="B183" s="202">
        <f t="shared" si="69"/>
        <v>234.2</v>
      </c>
      <c r="C183" s="202">
        <f t="shared" si="70"/>
        <v>38.83</v>
      </c>
      <c r="D183" s="202">
        <f t="shared" si="92"/>
        <v>16.579846285226303</v>
      </c>
      <c r="E183" s="14"/>
      <c r="F183" s="14"/>
      <c r="G183" s="52"/>
      <c r="H183" s="158">
        <f>Субсидии!B173</f>
        <v>0</v>
      </c>
      <c r="I183" s="158">
        <f>Субсидии!C173</f>
        <v>0</v>
      </c>
      <c r="J183" s="14"/>
      <c r="K183" s="14">
        <f>'Субвенции '!B179</f>
        <v>234.2</v>
      </c>
      <c r="L183" s="14">
        <f>'Субвенции '!C179</f>
        <v>38.83</v>
      </c>
      <c r="M183" s="14">
        <f t="shared" si="93"/>
        <v>16.579846285226303</v>
      </c>
      <c r="N183" s="14"/>
      <c r="O183" s="14"/>
      <c r="P183" s="14"/>
    </row>
    <row r="184" spans="1:16" s="12" customFormat="1" ht="15.75" x14ac:dyDescent="0.25">
      <c r="A184" s="103" t="s">
        <v>706</v>
      </c>
      <c r="B184" s="202">
        <f t="shared" si="69"/>
        <v>93.7</v>
      </c>
      <c r="C184" s="202">
        <f t="shared" si="70"/>
        <v>13.04</v>
      </c>
      <c r="D184" s="202">
        <f t="shared" si="92"/>
        <v>13.916755602988259</v>
      </c>
      <c r="E184" s="14"/>
      <c r="F184" s="14"/>
      <c r="G184" s="52"/>
      <c r="H184" s="158"/>
      <c r="I184" s="158"/>
      <c r="J184" s="14"/>
      <c r="K184" s="14">
        <f>'Субвенции '!B180</f>
        <v>93.7</v>
      </c>
      <c r="L184" s="14">
        <f>'Субвенции '!C180</f>
        <v>13.04</v>
      </c>
      <c r="M184" s="14">
        <f t="shared" si="93"/>
        <v>13.916755602988259</v>
      </c>
      <c r="N184" s="14"/>
      <c r="O184" s="14"/>
      <c r="P184" s="14"/>
    </row>
    <row r="185" spans="1:16" s="12" customFormat="1" ht="15.75" x14ac:dyDescent="0.25">
      <c r="A185" s="103" t="s">
        <v>587</v>
      </c>
      <c r="B185" s="202">
        <f t="shared" si="69"/>
        <v>93.7</v>
      </c>
      <c r="C185" s="202">
        <f t="shared" si="70"/>
        <v>15.32</v>
      </c>
      <c r="D185" s="202">
        <f>C185/B185*100</f>
        <v>16.350053361792956</v>
      </c>
      <c r="E185" s="14"/>
      <c r="F185" s="14"/>
      <c r="G185" s="52"/>
      <c r="H185" s="158">
        <f>Субсидии!B175</f>
        <v>0</v>
      </c>
      <c r="I185" s="158">
        <f>Субсидии!C175</f>
        <v>0</v>
      </c>
      <c r="J185" s="14"/>
      <c r="K185" s="14">
        <f>'Субвенции '!B181</f>
        <v>93.7</v>
      </c>
      <c r="L185" s="14">
        <f>'Субвенции '!C181</f>
        <v>15.32</v>
      </c>
      <c r="M185" s="14">
        <f t="shared" si="93"/>
        <v>16.350053361792956</v>
      </c>
      <c r="N185" s="14"/>
      <c r="O185" s="14"/>
      <c r="P185" s="14"/>
    </row>
    <row r="186" spans="1:16" s="12" customFormat="1" ht="15.75" x14ac:dyDescent="0.25">
      <c r="A186" s="103" t="s">
        <v>586</v>
      </c>
      <c r="B186" s="202">
        <f t="shared" si="69"/>
        <v>93.7</v>
      </c>
      <c r="C186" s="202">
        <f t="shared" si="70"/>
        <v>13.94</v>
      </c>
      <c r="D186" s="202">
        <f>C186/B186*100</f>
        <v>14.877267876200639</v>
      </c>
      <c r="E186" s="14"/>
      <c r="F186" s="14"/>
      <c r="G186" s="52"/>
      <c r="H186" s="158">
        <f>Субсидии!B174</f>
        <v>0</v>
      </c>
      <c r="I186" s="158">
        <f>Субсидии!C174</f>
        <v>0</v>
      </c>
      <c r="J186" s="14"/>
      <c r="K186" s="14">
        <f>'Субвенции '!B182</f>
        <v>93.7</v>
      </c>
      <c r="L186" s="14">
        <f>'Субвенции '!C182</f>
        <v>13.94</v>
      </c>
      <c r="M186" s="14">
        <f t="shared" si="93"/>
        <v>14.877267876200639</v>
      </c>
      <c r="N186" s="14"/>
      <c r="O186" s="14"/>
      <c r="P186" s="14"/>
    </row>
    <row r="187" spans="1:16" s="12" customFormat="1" ht="15.75" x14ac:dyDescent="0.25">
      <c r="A187" s="103" t="s">
        <v>707</v>
      </c>
      <c r="B187" s="202">
        <f t="shared" si="69"/>
        <v>234.2</v>
      </c>
      <c r="C187" s="202">
        <f t="shared" si="70"/>
        <v>38.83</v>
      </c>
      <c r="D187" s="202">
        <f>C187/B187*100</f>
        <v>16.579846285226303</v>
      </c>
      <c r="E187" s="14"/>
      <c r="F187" s="14"/>
      <c r="G187" s="52"/>
      <c r="H187" s="158">
        <f>Субсидии!B176</f>
        <v>0</v>
      </c>
      <c r="I187" s="158">
        <f>Субсидии!C176</f>
        <v>0</v>
      </c>
      <c r="J187" s="14"/>
      <c r="K187" s="14">
        <f>'Субвенции '!B183</f>
        <v>234.2</v>
      </c>
      <c r="L187" s="14">
        <f>'Субвенции '!C183</f>
        <v>38.83</v>
      </c>
      <c r="M187" s="14">
        <f t="shared" si="93"/>
        <v>16.579846285226303</v>
      </c>
      <c r="N187" s="14"/>
      <c r="O187" s="14"/>
      <c r="P187" s="14"/>
    </row>
    <row r="188" spans="1:16" s="31" customFormat="1" ht="31.5" x14ac:dyDescent="0.25">
      <c r="A188" s="97" t="s">
        <v>406</v>
      </c>
      <c r="B188" s="102">
        <f t="shared" si="69"/>
        <v>583910.13123000017</v>
      </c>
      <c r="C188" s="102">
        <f t="shared" si="70"/>
        <v>96991.37976999997</v>
      </c>
      <c r="D188" s="102">
        <f t="shared" ref="D188" si="94">C188/B188*100</f>
        <v>16.610669105139298</v>
      </c>
      <c r="E188" s="102">
        <f t="shared" ref="E188:F188" si="95">SUM(E189:E201)</f>
        <v>126202.8</v>
      </c>
      <c r="F188" s="102">
        <f t="shared" si="95"/>
        <v>25036.5</v>
      </c>
      <c r="G188" s="105">
        <f t="shared" si="18"/>
        <v>19.838307866386483</v>
      </c>
      <c r="H188" s="102">
        <f>SUM(H189:H201)</f>
        <v>146413.81122999999</v>
      </c>
      <c r="I188" s="102">
        <f t="shared" ref="I188:O188" si="96">SUM(I189:I201)</f>
        <v>6358.6599200000001</v>
      </c>
      <c r="J188" s="102">
        <f t="shared" si="19"/>
        <v>4.3429372315233596</v>
      </c>
      <c r="K188" s="102">
        <f t="shared" si="96"/>
        <v>310692.72000000009</v>
      </c>
      <c r="L188" s="102">
        <f t="shared" si="96"/>
        <v>65596.219849999965</v>
      </c>
      <c r="M188" s="102">
        <f t="shared" si="20"/>
        <v>21.112892458503676</v>
      </c>
      <c r="N188" s="102">
        <f t="shared" si="96"/>
        <v>600.79999999999995</v>
      </c>
      <c r="O188" s="102">
        <f t="shared" si="96"/>
        <v>0</v>
      </c>
      <c r="P188" s="102">
        <f t="shared" si="21"/>
        <v>0</v>
      </c>
    </row>
    <row r="189" spans="1:16" s="12" customFormat="1" ht="31.5" x14ac:dyDescent="0.25">
      <c r="A189" s="72" t="s">
        <v>380</v>
      </c>
      <c r="B189" s="14">
        <f t="shared" si="69"/>
        <v>488709.48122999998</v>
      </c>
      <c r="C189" s="14">
        <f t="shared" si="70"/>
        <v>96574.024229999981</v>
      </c>
      <c r="D189" s="14">
        <f t="shared" si="15"/>
        <v>19.761029392542032</v>
      </c>
      <c r="E189" s="15">
        <f>Дотации!B24</f>
        <v>126202.8</v>
      </c>
      <c r="F189" s="15">
        <f>Дотации!C24</f>
        <v>25036.5</v>
      </c>
      <c r="G189" s="15">
        <f t="shared" si="18"/>
        <v>19.838307866386483</v>
      </c>
      <c r="H189" s="14">
        <f>Субсидии!B178</f>
        <v>52384.361230000002</v>
      </c>
      <c r="I189" s="14">
        <f>Субсидии!C178</f>
        <v>6094.0550000000003</v>
      </c>
      <c r="J189" s="14">
        <f t="shared" si="19"/>
        <v>11.633347924666486</v>
      </c>
      <c r="K189" s="14">
        <f>'Субвенции '!B185</f>
        <v>309521.51999999996</v>
      </c>
      <c r="L189" s="14">
        <f>'Субвенции '!C185</f>
        <v>65443.469229999988</v>
      </c>
      <c r="M189" s="14">
        <f t="shared" si="20"/>
        <v>21.143431070640904</v>
      </c>
      <c r="N189" s="14">
        <f>Иные!B77</f>
        <v>600.79999999999995</v>
      </c>
      <c r="O189" s="14">
        <f>Иные!C77</f>
        <v>0</v>
      </c>
      <c r="P189" s="14">
        <f t="shared" si="21"/>
        <v>0</v>
      </c>
    </row>
    <row r="190" spans="1:16" s="12" customFormat="1" ht="15.75" x14ac:dyDescent="0.25">
      <c r="A190" s="103" t="s">
        <v>708</v>
      </c>
      <c r="B190" s="202">
        <f t="shared" si="69"/>
        <v>94029.45</v>
      </c>
      <c r="C190" s="202">
        <f t="shared" si="70"/>
        <v>264.60491999999999</v>
      </c>
      <c r="D190" s="202">
        <f t="shared" ref="D190:D201" si="97">C190/B190*100</f>
        <v>0.28140643170836371</v>
      </c>
      <c r="E190" s="14"/>
      <c r="F190" s="14"/>
      <c r="G190" s="52"/>
      <c r="H190" s="158">
        <f>Субсидии!B179</f>
        <v>94029.45</v>
      </c>
      <c r="I190" s="158">
        <f>Субсидии!C179</f>
        <v>264.60491999999999</v>
      </c>
      <c r="J190" s="14">
        <f>I190/H190*100</f>
        <v>0.28140643170836371</v>
      </c>
      <c r="K190" s="14"/>
      <c r="L190" s="14"/>
      <c r="M190" s="14"/>
      <c r="N190" s="14">
        <f>Иные!B78</f>
        <v>0</v>
      </c>
      <c r="O190" s="14">
        <f>Иные!C78</f>
        <v>0</v>
      </c>
      <c r="P190" s="14"/>
    </row>
    <row r="191" spans="1:16" s="12" customFormat="1" ht="15.75" x14ac:dyDescent="0.25">
      <c r="A191" s="103" t="s">
        <v>590</v>
      </c>
      <c r="B191" s="202">
        <f t="shared" si="69"/>
        <v>93.7</v>
      </c>
      <c r="C191" s="202">
        <f t="shared" si="70"/>
        <v>7.2978800000000001</v>
      </c>
      <c r="D191" s="202">
        <f t="shared" si="97"/>
        <v>7.788559231590181</v>
      </c>
      <c r="E191" s="14"/>
      <c r="F191" s="14"/>
      <c r="G191" s="52"/>
      <c r="H191" s="158">
        <f>Субсидии!B180</f>
        <v>0</v>
      </c>
      <c r="I191" s="158">
        <f>Субсидии!C180</f>
        <v>0</v>
      </c>
      <c r="J191" s="14"/>
      <c r="K191" s="14">
        <f>'Субвенции '!B186</f>
        <v>93.7</v>
      </c>
      <c r="L191" s="14">
        <f>'Субвенции '!C186</f>
        <v>7.2978800000000001</v>
      </c>
      <c r="M191" s="14">
        <f t="shared" ref="M191:M201" si="98">L191/K191*100</f>
        <v>7.788559231590181</v>
      </c>
      <c r="N191" s="14"/>
      <c r="O191" s="14"/>
      <c r="P191" s="14"/>
    </row>
    <row r="192" spans="1:16" s="12" customFormat="1" ht="15.75" x14ac:dyDescent="0.25">
      <c r="A192" s="103" t="s">
        <v>591</v>
      </c>
      <c r="B192" s="202">
        <f t="shared" si="69"/>
        <v>93.7</v>
      </c>
      <c r="C192" s="202">
        <f t="shared" si="70"/>
        <v>16.336539999999999</v>
      </c>
      <c r="D192" s="202">
        <f t="shared" si="97"/>
        <v>17.434941302027749</v>
      </c>
      <c r="E192" s="14"/>
      <c r="F192" s="14"/>
      <c r="G192" s="52"/>
      <c r="H192" s="158">
        <f>Субсидии!B181</f>
        <v>0</v>
      </c>
      <c r="I192" s="158">
        <f>Субсидии!C181</f>
        <v>0</v>
      </c>
      <c r="J192" s="14"/>
      <c r="K192" s="14">
        <f>'Субвенции '!B187</f>
        <v>93.7</v>
      </c>
      <c r="L192" s="14">
        <f>'Субвенции '!C187</f>
        <v>16.336539999999999</v>
      </c>
      <c r="M192" s="14">
        <f t="shared" si="98"/>
        <v>17.434941302027749</v>
      </c>
      <c r="N192" s="14"/>
      <c r="O192" s="14"/>
      <c r="P192" s="14"/>
    </row>
    <row r="193" spans="1:16" s="12" customFormat="1" ht="15.75" x14ac:dyDescent="0.25">
      <c r="A193" s="103" t="s">
        <v>592</v>
      </c>
      <c r="B193" s="202">
        <f t="shared" si="69"/>
        <v>93.7</v>
      </c>
      <c r="C193" s="202">
        <f t="shared" si="70"/>
        <v>15.324129999999998</v>
      </c>
      <c r="D193" s="202">
        <f t="shared" si="97"/>
        <v>16.354461045891139</v>
      </c>
      <c r="E193" s="14"/>
      <c r="F193" s="14"/>
      <c r="G193" s="52"/>
      <c r="H193" s="158">
        <f>Субсидии!B182</f>
        <v>0</v>
      </c>
      <c r="I193" s="158">
        <f>Субсидии!C182</f>
        <v>0</v>
      </c>
      <c r="J193" s="14"/>
      <c r="K193" s="14">
        <f>'Субвенции '!B188</f>
        <v>93.7</v>
      </c>
      <c r="L193" s="14">
        <f>'Субвенции '!C188</f>
        <v>15.324129999999998</v>
      </c>
      <c r="M193" s="14">
        <f t="shared" si="98"/>
        <v>16.354461045891139</v>
      </c>
      <c r="N193" s="14"/>
      <c r="O193" s="14"/>
      <c r="P193" s="14"/>
    </row>
    <row r="194" spans="1:16" s="12" customFormat="1" ht="15.75" x14ac:dyDescent="0.25">
      <c r="A194" s="103" t="s">
        <v>593</v>
      </c>
      <c r="B194" s="202">
        <f t="shared" si="69"/>
        <v>93.7</v>
      </c>
      <c r="C194" s="202">
        <f t="shared" si="70"/>
        <v>15.324129999999998</v>
      </c>
      <c r="D194" s="202">
        <f t="shared" si="97"/>
        <v>16.354461045891139</v>
      </c>
      <c r="E194" s="14"/>
      <c r="F194" s="14"/>
      <c r="G194" s="52"/>
      <c r="H194" s="158">
        <f>Субсидии!B183</f>
        <v>0</v>
      </c>
      <c r="I194" s="158">
        <f>Субсидии!C183</f>
        <v>0</v>
      </c>
      <c r="J194" s="14"/>
      <c r="K194" s="14">
        <f>'Субвенции '!B189</f>
        <v>93.7</v>
      </c>
      <c r="L194" s="14">
        <f>'Субвенции '!C189</f>
        <v>15.324129999999998</v>
      </c>
      <c r="M194" s="14">
        <f t="shared" si="98"/>
        <v>16.354461045891139</v>
      </c>
      <c r="N194" s="14"/>
      <c r="O194" s="14"/>
      <c r="P194" s="14"/>
    </row>
    <row r="195" spans="1:16" s="12" customFormat="1" ht="15.75" x14ac:dyDescent="0.25">
      <c r="A195" s="103" t="s">
        <v>594</v>
      </c>
      <c r="B195" s="202">
        <f t="shared" si="69"/>
        <v>93.7</v>
      </c>
      <c r="C195" s="202">
        <f t="shared" si="70"/>
        <v>15.324129999999998</v>
      </c>
      <c r="D195" s="202">
        <f t="shared" si="97"/>
        <v>16.354461045891139</v>
      </c>
      <c r="E195" s="14"/>
      <c r="F195" s="14"/>
      <c r="G195" s="52"/>
      <c r="H195" s="158">
        <f>Субсидии!B184</f>
        <v>0</v>
      </c>
      <c r="I195" s="158">
        <f>Субсидии!C184</f>
        <v>0</v>
      </c>
      <c r="J195" s="14"/>
      <c r="K195" s="14">
        <f>'Субвенции '!B190</f>
        <v>93.7</v>
      </c>
      <c r="L195" s="14">
        <f>'Субвенции '!C190</f>
        <v>15.324129999999998</v>
      </c>
      <c r="M195" s="14">
        <f t="shared" si="98"/>
        <v>16.354461045891139</v>
      </c>
      <c r="N195" s="14"/>
      <c r="O195" s="14"/>
      <c r="P195" s="14"/>
    </row>
    <row r="196" spans="1:16" s="12" customFormat="1" ht="15.75" x14ac:dyDescent="0.25">
      <c r="A196" s="103" t="s">
        <v>595</v>
      </c>
      <c r="B196" s="202">
        <f t="shared" si="69"/>
        <v>93.7</v>
      </c>
      <c r="C196" s="202">
        <f t="shared" si="70"/>
        <v>15.324129999999998</v>
      </c>
      <c r="D196" s="202">
        <f t="shared" si="97"/>
        <v>16.354461045891139</v>
      </c>
      <c r="E196" s="14"/>
      <c r="F196" s="14"/>
      <c r="G196" s="52"/>
      <c r="H196" s="158">
        <f>Субсидии!B185</f>
        <v>0</v>
      </c>
      <c r="I196" s="158">
        <f>Субсидии!C185</f>
        <v>0</v>
      </c>
      <c r="J196" s="14"/>
      <c r="K196" s="14">
        <f>'Субвенции '!B191</f>
        <v>93.7</v>
      </c>
      <c r="L196" s="14">
        <f>'Субвенции '!C191</f>
        <v>15.324129999999998</v>
      </c>
      <c r="M196" s="14">
        <f t="shared" si="98"/>
        <v>16.354461045891139</v>
      </c>
      <c r="N196" s="14"/>
      <c r="O196" s="14"/>
      <c r="P196" s="14"/>
    </row>
    <row r="197" spans="1:16" s="12" customFormat="1" ht="15.75" x14ac:dyDescent="0.25">
      <c r="A197" s="103" t="s">
        <v>596</v>
      </c>
      <c r="B197" s="202">
        <f t="shared" si="69"/>
        <v>93.7</v>
      </c>
      <c r="C197" s="202">
        <f t="shared" si="70"/>
        <v>19.788610000000002</v>
      </c>
      <c r="D197" s="202">
        <f t="shared" si="97"/>
        <v>21.119114194236928</v>
      </c>
      <c r="E197" s="14"/>
      <c r="F197" s="14"/>
      <c r="G197" s="52"/>
      <c r="H197" s="158">
        <f>Субсидии!B186</f>
        <v>0</v>
      </c>
      <c r="I197" s="158">
        <f>Субсидии!C186</f>
        <v>0</v>
      </c>
      <c r="J197" s="14"/>
      <c r="K197" s="14">
        <f>'Субвенции '!B192</f>
        <v>93.7</v>
      </c>
      <c r="L197" s="14">
        <f>'Субвенции '!C192</f>
        <v>19.788610000000002</v>
      </c>
      <c r="M197" s="14">
        <f t="shared" si="98"/>
        <v>21.119114194236928</v>
      </c>
      <c r="N197" s="14"/>
      <c r="O197" s="14"/>
      <c r="P197" s="14"/>
    </row>
    <row r="198" spans="1:16" s="12" customFormat="1" ht="15.75" x14ac:dyDescent="0.25">
      <c r="A198" s="103" t="s">
        <v>597</v>
      </c>
      <c r="B198" s="202">
        <f t="shared" si="69"/>
        <v>93.7</v>
      </c>
      <c r="C198" s="202">
        <f t="shared" si="70"/>
        <v>15.324129999999998</v>
      </c>
      <c r="D198" s="202">
        <f t="shared" si="97"/>
        <v>16.354461045891139</v>
      </c>
      <c r="E198" s="14"/>
      <c r="F198" s="14"/>
      <c r="G198" s="52"/>
      <c r="H198" s="158">
        <f>Субсидии!B187</f>
        <v>0</v>
      </c>
      <c r="I198" s="158">
        <f>Субсидии!C187</f>
        <v>0</v>
      </c>
      <c r="J198" s="14"/>
      <c r="K198" s="14">
        <f>'Субвенции '!B193</f>
        <v>93.7</v>
      </c>
      <c r="L198" s="14">
        <f>'Субвенции '!C193</f>
        <v>15.324129999999998</v>
      </c>
      <c r="M198" s="14">
        <f t="shared" si="98"/>
        <v>16.354461045891139</v>
      </c>
      <c r="N198" s="14"/>
      <c r="O198" s="14"/>
      <c r="P198" s="14"/>
    </row>
    <row r="199" spans="1:16" s="12" customFormat="1" ht="15.75" x14ac:dyDescent="0.25">
      <c r="A199" s="103" t="s">
        <v>432</v>
      </c>
      <c r="B199" s="202">
        <f t="shared" si="69"/>
        <v>234.2</v>
      </c>
      <c r="C199" s="202">
        <f t="shared" si="70"/>
        <v>0</v>
      </c>
      <c r="D199" s="202">
        <f t="shared" si="97"/>
        <v>0</v>
      </c>
      <c r="E199" s="14"/>
      <c r="F199" s="14"/>
      <c r="G199" s="52"/>
      <c r="H199" s="158">
        <f>Субсидии!B188</f>
        <v>0</v>
      </c>
      <c r="I199" s="158">
        <f>Субсидии!C188</f>
        <v>0</v>
      </c>
      <c r="J199" s="14"/>
      <c r="K199" s="14">
        <f>'Субвенции '!B194</f>
        <v>234.2</v>
      </c>
      <c r="L199" s="14">
        <f>'Субвенции '!C194</f>
        <v>0</v>
      </c>
      <c r="M199" s="14">
        <f t="shared" si="98"/>
        <v>0</v>
      </c>
      <c r="N199" s="14"/>
      <c r="O199" s="14"/>
      <c r="P199" s="14"/>
    </row>
    <row r="200" spans="1:16" s="12" customFormat="1" ht="15.75" x14ac:dyDescent="0.25">
      <c r="A200" s="103" t="s">
        <v>598</v>
      </c>
      <c r="B200" s="202">
        <f t="shared" si="69"/>
        <v>93.7</v>
      </c>
      <c r="C200" s="202">
        <f t="shared" si="70"/>
        <v>17.382810000000003</v>
      </c>
      <c r="D200" s="202">
        <f t="shared" si="97"/>
        <v>18.551558164354326</v>
      </c>
      <c r="E200" s="14"/>
      <c r="F200" s="14"/>
      <c r="G200" s="52"/>
      <c r="H200" s="158">
        <f>Субсидии!B189</f>
        <v>0</v>
      </c>
      <c r="I200" s="158">
        <f>Субсидии!C189</f>
        <v>0</v>
      </c>
      <c r="J200" s="14"/>
      <c r="K200" s="14">
        <f>'Субвенции '!B195</f>
        <v>93.7</v>
      </c>
      <c r="L200" s="14">
        <f>'Субвенции '!C195</f>
        <v>17.382810000000003</v>
      </c>
      <c r="M200" s="14">
        <f t="shared" si="98"/>
        <v>18.551558164354326</v>
      </c>
      <c r="N200" s="14"/>
      <c r="O200" s="14"/>
      <c r="P200" s="14"/>
    </row>
    <row r="201" spans="1:16" s="12" customFormat="1" ht="15.75" x14ac:dyDescent="0.25">
      <c r="A201" s="103" t="s">
        <v>599</v>
      </c>
      <c r="B201" s="202">
        <f t="shared" si="69"/>
        <v>93.7</v>
      </c>
      <c r="C201" s="202">
        <f t="shared" si="70"/>
        <v>15.324129999999998</v>
      </c>
      <c r="D201" s="202">
        <f t="shared" si="97"/>
        <v>16.354461045891139</v>
      </c>
      <c r="E201" s="14"/>
      <c r="F201" s="14"/>
      <c r="G201" s="52"/>
      <c r="H201" s="158">
        <f>Субсидии!B190</f>
        <v>0</v>
      </c>
      <c r="I201" s="158">
        <f>Субсидии!C190</f>
        <v>0</v>
      </c>
      <c r="J201" s="14"/>
      <c r="K201" s="14">
        <f>'Субвенции '!B196</f>
        <v>93.7</v>
      </c>
      <c r="L201" s="14">
        <f>'Субвенции '!C196</f>
        <v>15.324129999999998</v>
      </c>
      <c r="M201" s="14">
        <f t="shared" si="98"/>
        <v>16.354461045891139</v>
      </c>
      <c r="N201" s="14"/>
      <c r="O201" s="14"/>
      <c r="P201" s="14"/>
    </row>
    <row r="202" spans="1:16" s="31" customFormat="1" ht="31.5" x14ac:dyDescent="0.25">
      <c r="A202" s="97" t="s">
        <v>408</v>
      </c>
      <c r="B202" s="102">
        <f t="shared" ref="B202:B265" si="99">E202+H202+K202+N202</f>
        <v>234880.06122999999</v>
      </c>
      <c r="C202" s="102">
        <f t="shared" ref="C202:C265" si="100">F202+I202+L202+O202</f>
        <v>53031.951679999998</v>
      </c>
      <c r="D202" s="102">
        <f t="shared" ref="D202" si="101">C202/B202*100</f>
        <v>22.578311416595675</v>
      </c>
      <c r="E202" s="102">
        <f t="shared" ref="E202:F202" si="102">SUM(E203:E205)</f>
        <v>82978.599999999991</v>
      </c>
      <c r="F202" s="102">
        <f t="shared" si="102"/>
        <v>16183.8</v>
      </c>
      <c r="G202" s="105">
        <f t="shared" si="18"/>
        <v>19.503582851482189</v>
      </c>
      <c r="H202" s="102">
        <f>SUM(H203:H205)</f>
        <v>32861.061229999999</v>
      </c>
      <c r="I202" s="102">
        <f t="shared" ref="I202:O202" si="103">SUM(I203:I205)</f>
        <v>2695.8866399999997</v>
      </c>
      <c r="J202" s="102">
        <f t="shared" si="19"/>
        <v>8.2038940286530728</v>
      </c>
      <c r="K202" s="102">
        <f t="shared" si="103"/>
        <v>112835.1</v>
      </c>
      <c r="L202" s="102">
        <f t="shared" si="103"/>
        <v>28552.265039999995</v>
      </c>
      <c r="M202" s="102">
        <f t="shared" si="20"/>
        <v>25.304417721081467</v>
      </c>
      <c r="N202" s="102">
        <f t="shared" si="103"/>
        <v>6205.3</v>
      </c>
      <c r="O202" s="102">
        <f t="shared" si="103"/>
        <v>5600</v>
      </c>
      <c r="P202" s="102">
        <f t="shared" si="21"/>
        <v>90.245435353649299</v>
      </c>
    </row>
    <row r="203" spans="1:16" s="12" customFormat="1" ht="31.5" x14ac:dyDescent="0.25">
      <c r="A203" s="72" t="s">
        <v>381</v>
      </c>
      <c r="B203" s="14">
        <f t="shared" si="99"/>
        <v>229667.06122999999</v>
      </c>
      <c r="C203" s="14">
        <f t="shared" si="100"/>
        <v>52916.921679999999</v>
      </c>
      <c r="D203" s="14">
        <f t="shared" si="15"/>
        <v>23.040710059422221</v>
      </c>
      <c r="E203" s="15">
        <f>Дотации!B25</f>
        <v>82978.599999999991</v>
      </c>
      <c r="F203" s="15">
        <f>Дотации!C25</f>
        <v>16183.8</v>
      </c>
      <c r="G203" s="15">
        <f t="shared" si="18"/>
        <v>19.503582851482189</v>
      </c>
      <c r="H203" s="14">
        <f>Субсидии!B192</f>
        <v>28350.661230000002</v>
      </c>
      <c r="I203" s="14">
        <f>Субсидии!C192</f>
        <v>2695.8866399999997</v>
      </c>
      <c r="J203" s="14">
        <f t="shared" si="19"/>
        <v>9.5090785295239471</v>
      </c>
      <c r="K203" s="14">
        <f>'Субвенции '!B198</f>
        <v>112132.50000000001</v>
      </c>
      <c r="L203" s="14">
        <f>'Субвенции '!C198</f>
        <v>28437.235039999996</v>
      </c>
      <c r="M203" s="14">
        <f t="shared" si="20"/>
        <v>25.360386185985323</v>
      </c>
      <c r="N203" s="14">
        <f>Иные!B80</f>
        <v>6205.3</v>
      </c>
      <c r="O203" s="14">
        <f>Иные!C80</f>
        <v>5600</v>
      </c>
      <c r="P203" s="14">
        <f t="shared" si="21"/>
        <v>90.245435353649299</v>
      </c>
    </row>
    <row r="204" spans="1:16" s="12" customFormat="1" ht="15.75" x14ac:dyDescent="0.25">
      <c r="A204" s="103" t="s">
        <v>407</v>
      </c>
      <c r="B204" s="202">
        <f t="shared" si="99"/>
        <v>3770.5</v>
      </c>
      <c r="C204" s="202">
        <f t="shared" si="100"/>
        <v>76.62</v>
      </c>
      <c r="D204" s="202">
        <f>C204/B204*100</f>
        <v>2.0320912345842728</v>
      </c>
      <c r="E204" s="14"/>
      <c r="F204" s="14"/>
      <c r="G204" s="52"/>
      <c r="H204" s="158">
        <f>Субсидии!B193</f>
        <v>3302.1</v>
      </c>
      <c r="I204" s="158">
        <f>Субсидии!C193</f>
        <v>0</v>
      </c>
      <c r="J204" s="14">
        <f>I204/H204*100</f>
        <v>0</v>
      </c>
      <c r="K204" s="14">
        <f>'Субвенции '!B199</f>
        <v>468.4</v>
      </c>
      <c r="L204" s="14">
        <f>'Субвенции '!C199</f>
        <v>76.62</v>
      </c>
      <c r="M204" s="14">
        <f>L204/K204*100</f>
        <v>16.357813834329633</v>
      </c>
      <c r="N204" s="14">
        <f>Иные!B81</f>
        <v>0</v>
      </c>
      <c r="O204" s="14">
        <f>Иные!C81</f>
        <v>0</v>
      </c>
      <c r="P204" s="14"/>
    </row>
    <row r="205" spans="1:16" s="12" customFormat="1" ht="15.75" x14ac:dyDescent="0.25">
      <c r="A205" s="103" t="s">
        <v>600</v>
      </c>
      <c r="B205" s="202">
        <f t="shared" si="99"/>
        <v>1442.5</v>
      </c>
      <c r="C205" s="202">
        <f t="shared" si="100"/>
        <v>38.409999999999997</v>
      </c>
      <c r="D205" s="202">
        <f>C205/B205*100</f>
        <v>2.6627383015597914</v>
      </c>
      <c r="E205" s="14"/>
      <c r="F205" s="14"/>
      <c r="G205" s="52"/>
      <c r="H205" s="158">
        <f>Субсидии!B194</f>
        <v>1208.3</v>
      </c>
      <c r="I205" s="158">
        <f>Субсидии!C194</f>
        <v>0</v>
      </c>
      <c r="J205" s="14">
        <f>I205/H205*100</f>
        <v>0</v>
      </c>
      <c r="K205" s="14">
        <f>'Субвенции '!B200</f>
        <v>234.2</v>
      </c>
      <c r="L205" s="14">
        <f>'Субвенции '!C200</f>
        <v>38.409999999999997</v>
      </c>
      <c r="M205" s="14">
        <f>L205/K205*100</f>
        <v>16.400512382578992</v>
      </c>
      <c r="N205" s="14"/>
      <c r="O205" s="14"/>
      <c r="P205" s="14"/>
    </row>
    <row r="206" spans="1:16" s="31" customFormat="1" ht="31.5" x14ac:dyDescent="0.25">
      <c r="A206" s="97" t="s">
        <v>410</v>
      </c>
      <c r="B206" s="102">
        <f t="shared" si="99"/>
        <v>366421.16123000009</v>
      </c>
      <c r="C206" s="102">
        <f t="shared" si="100"/>
        <v>71545.629969999995</v>
      </c>
      <c r="D206" s="102">
        <f t="shared" ref="D206" si="104">C206/B206*100</f>
        <v>19.525518048640013</v>
      </c>
      <c r="E206" s="102">
        <f t="shared" ref="E206:F206" si="105">SUM(E207:E217)</f>
        <v>114997.4</v>
      </c>
      <c r="F206" s="102">
        <f t="shared" si="105"/>
        <v>21988.2</v>
      </c>
      <c r="G206" s="105">
        <f t="shared" si="18"/>
        <v>19.120606205009853</v>
      </c>
      <c r="H206" s="102">
        <f>SUM(H207:H217)</f>
        <v>36830.461230000001</v>
      </c>
      <c r="I206" s="102">
        <f t="shared" ref="I206:O206" si="106">SUM(I207:I217)</f>
        <v>3708.2110299999995</v>
      </c>
      <c r="J206" s="102">
        <f t="shared" si="19"/>
        <v>10.068326342271003</v>
      </c>
      <c r="K206" s="102">
        <f t="shared" si="106"/>
        <v>210289.90000000005</v>
      </c>
      <c r="L206" s="102">
        <f t="shared" si="106"/>
        <v>45849.218939999992</v>
      </c>
      <c r="M206" s="102">
        <f t="shared" si="20"/>
        <v>21.802863066652264</v>
      </c>
      <c r="N206" s="102">
        <f t="shared" si="106"/>
        <v>4303.3999999999996</v>
      </c>
      <c r="O206" s="102">
        <f t="shared" si="106"/>
        <v>0</v>
      </c>
      <c r="P206" s="102">
        <f t="shared" si="21"/>
        <v>0</v>
      </c>
    </row>
    <row r="207" spans="1:16" s="12" customFormat="1" ht="31.5" x14ac:dyDescent="0.25">
      <c r="A207" s="72" t="s">
        <v>382</v>
      </c>
      <c r="B207" s="14">
        <f t="shared" si="99"/>
        <v>363184.86122999992</v>
      </c>
      <c r="C207" s="14">
        <f t="shared" si="100"/>
        <v>71299.899969999999</v>
      </c>
      <c r="D207" s="14">
        <f t="shared" si="15"/>
        <v>19.631848014955327</v>
      </c>
      <c r="E207" s="15">
        <f>Дотации!B26</f>
        <v>114997.4</v>
      </c>
      <c r="F207" s="15">
        <f>Дотации!C26</f>
        <v>21988.2</v>
      </c>
      <c r="G207" s="15">
        <f t="shared" si="18"/>
        <v>19.120606205009853</v>
      </c>
      <c r="H207" s="14">
        <f>Субсидии!B196</f>
        <v>34812.161229999998</v>
      </c>
      <c r="I207" s="14">
        <f>Субсидии!C196</f>
        <v>3708.2110299999995</v>
      </c>
      <c r="J207" s="14">
        <f t="shared" si="19"/>
        <v>10.652056347493826</v>
      </c>
      <c r="K207" s="14">
        <f>'Субвенции '!B202</f>
        <v>209071.89999999994</v>
      </c>
      <c r="L207" s="14">
        <f>'Субвенции '!C202</f>
        <v>45603.488940000003</v>
      </c>
      <c r="M207" s="14">
        <f t="shared" si="20"/>
        <v>21.81234730253086</v>
      </c>
      <c r="N207" s="14">
        <f>Иные!B83</f>
        <v>4303.3999999999996</v>
      </c>
      <c r="O207" s="14">
        <f>Иные!C83</f>
        <v>0</v>
      </c>
      <c r="P207" s="14">
        <f t="shared" si="21"/>
        <v>0</v>
      </c>
    </row>
    <row r="208" spans="1:16" s="12" customFormat="1" ht="15.75" x14ac:dyDescent="0.25">
      <c r="A208" s="103" t="s">
        <v>601</v>
      </c>
      <c r="B208" s="202">
        <f t="shared" si="99"/>
        <v>93.7</v>
      </c>
      <c r="C208" s="202">
        <f t="shared" si="100"/>
        <v>20.77</v>
      </c>
      <c r="D208" s="202">
        <f t="shared" ref="D208:D217" si="107">C208/B208*100</f>
        <v>22.166488794023479</v>
      </c>
      <c r="E208" s="14"/>
      <c r="F208" s="14"/>
      <c r="G208" s="52"/>
      <c r="H208" s="158">
        <f>Субсидии!B198</f>
        <v>0</v>
      </c>
      <c r="I208" s="158">
        <f>Субсидии!C198</f>
        <v>0</v>
      </c>
      <c r="J208" s="14"/>
      <c r="K208" s="14">
        <f>'Субвенции '!B203</f>
        <v>93.7</v>
      </c>
      <c r="L208" s="14">
        <f>'Субвенции '!C203</f>
        <v>20.77</v>
      </c>
      <c r="M208" s="14">
        <f t="shared" ref="M208:M217" si="108">L208/K208*100</f>
        <v>22.166488794023479</v>
      </c>
      <c r="N208" s="14"/>
      <c r="O208" s="14"/>
      <c r="P208" s="14"/>
    </row>
    <row r="209" spans="1:16" s="12" customFormat="1" ht="15.75" x14ac:dyDescent="0.25">
      <c r="A209" s="103" t="s">
        <v>709</v>
      </c>
      <c r="B209" s="202">
        <f t="shared" si="99"/>
        <v>93.7</v>
      </c>
      <c r="C209" s="202">
        <f t="shared" si="100"/>
        <v>20.6</v>
      </c>
      <c r="D209" s="202">
        <f t="shared" si="107"/>
        <v>21.985058697972253</v>
      </c>
      <c r="E209" s="14"/>
      <c r="F209" s="14"/>
      <c r="G209" s="52"/>
      <c r="H209" s="158">
        <f>Субсидии!B199</f>
        <v>0</v>
      </c>
      <c r="I209" s="158">
        <f>Субсидии!C199</f>
        <v>0</v>
      </c>
      <c r="J209" s="14"/>
      <c r="K209" s="14">
        <f>'Субвенции '!B204</f>
        <v>93.7</v>
      </c>
      <c r="L209" s="14">
        <f>'Субвенции '!C204</f>
        <v>20.6</v>
      </c>
      <c r="M209" s="14">
        <f t="shared" si="108"/>
        <v>21.985058697972253</v>
      </c>
      <c r="N209" s="14"/>
      <c r="O209" s="14"/>
      <c r="P209" s="14"/>
    </row>
    <row r="210" spans="1:16" s="12" customFormat="1" ht="15.75" x14ac:dyDescent="0.25">
      <c r="A210" s="103" t="s">
        <v>603</v>
      </c>
      <c r="B210" s="202">
        <f t="shared" si="99"/>
        <v>93.7</v>
      </c>
      <c r="C210" s="202">
        <f t="shared" si="100"/>
        <v>19.7</v>
      </c>
      <c r="D210" s="202">
        <f t="shared" si="107"/>
        <v>21.024546424759873</v>
      </c>
      <c r="E210" s="14"/>
      <c r="F210" s="14"/>
      <c r="G210" s="52"/>
      <c r="H210" s="158">
        <f>Субсидии!B200</f>
        <v>0</v>
      </c>
      <c r="I210" s="158">
        <f>Субсидии!C200</f>
        <v>0</v>
      </c>
      <c r="J210" s="14"/>
      <c r="K210" s="14">
        <f>'Субвенции '!B205</f>
        <v>93.7</v>
      </c>
      <c r="L210" s="14">
        <f>'Субвенции '!C205</f>
        <v>19.7</v>
      </c>
      <c r="M210" s="14">
        <f t="shared" si="108"/>
        <v>21.024546424759873</v>
      </c>
      <c r="N210" s="14"/>
      <c r="O210" s="14"/>
      <c r="P210" s="14"/>
    </row>
    <row r="211" spans="1:16" s="12" customFormat="1" ht="15.75" x14ac:dyDescent="0.25">
      <c r="A211" s="103" t="s">
        <v>604</v>
      </c>
      <c r="B211" s="202">
        <f t="shared" si="99"/>
        <v>93.7</v>
      </c>
      <c r="C211" s="202">
        <f t="shared" si="100"/>
        <v>20.16</v>
      </c>
      <c r="D211" s="202">
        <f t="shared" si="107"/>
        <v>21.515474919957313</v>
      </c>
      <c r="E211" s="14"/>
      <c r="F211" s="14"/>
      <c r="G211" s="52"/>
      <c r="H211" s="158">
        <f>Субсидии!B201</f>
        <v>0</v>
      </c>
      <c r="I211" s="158">
        <f>Субсидии!C201</f>
        <v>0</v>
      </c>
      <c r="J211" s="14"/>
      <c r="K211" s="14">
        <f>'Субвенции '!B206</f>
        <v>93.7</v>
      </c>
      <c r="L211" s="14">
        <f>'Субвенции '!C206</f>
        <v>20.16</v>
      </c>
      <c r="M211" s="14">
        <f t="shared" si="108"/>
        <v>21.515474919957313</v>
      </c>
      <c r="N211" s="14"/>
      <c r="O211" s="14"/>
      <c r="P211" s="14"/>
    </row>
    <row r="212" spans="1:16" s="12" customFormat="1" ht="15.75" x14ac:dyDescent="0.25">
      <c r="A212" s="103" t="s">
        <v>605</v>
      </c>
      <c r="B212" s="202">
        <f t="shared" si="99"/>
        <v>93.7</v>
      </c>
      <c r="C212" s="202">
        <f t="shared" si="100"/>
        <v>20</v>
      </c>
      <c r="D212" s="202">
        <f t="shared" si="107"/>
        <v>21.34471718249733</v>
      </c>
      <c r="E212" s="14"/>
      <c r="F212" s="14"/>
      <c r="G212" s="52"/>
      <c r="H212" s="158">
        <f>Субсидии!B202</f>
        <v>0</v>
      </c>
      <c r="I212" s="158">
        <f>Субсидии!C202</f>
        <v>0</v>
      </c>
      <c r="J212" s="14"/>
      <c r="K212" s="14">
        <f>'Субвенции '!B207</f>
        <v>93.7</v>
      </c>
      <c r="L212" s="14">
        <f>'Субвенции '!C207</f>
        <v>20</v>
      </c>
      <c r="M212" s="14">
        <f t="shared" si="108"/>
        <v>21.34471718249733</v>
      </c>
      <c r="N212" s="14"/>
      <c r="O212" s="14"/>
      <c r="P212" s="14"/>
    </row>
    <row r="213" spans="1:16" s="12" customFormat="1" ht="15.75" x14ac:dyDescent="0.25">
      <c r="A213" s="103" t="s">
        <v>409</v>
      </c>
      <c r="B213" s="202">
        <f t="shared" si="99"/>
        <v>2252.5</v>
      </c>
      <c r="C213" s="202">
        <f t="shared" si="100"/>
        <v>39.9</v>
      </c>
      <c r="D213" s="202">
        <f t="shared" si="107"/>
        <v>1.7713651498335183</v>
      </c>
      <c r="E213" s="14"/>
      <c r="F213" s="14"/>
      <c r="G213" s="52"/>
      <c r="H213" s="158">
        <f>Субсидии!B197</f>
        <v>2018.3</v>
      </c>
      <c r="I213" s="158">
        <f>Субсидии!C197</f>
        <v>0</v>
      </c>
      <c r="J213" s="14">
        <f t="shared" ref="J213" si="109">I213/H213*100</f>
        <v>0</v>
      </c>
      <c r="K213" s="14">
        <f>'Субвенции '!B208</f>
        <v>234.2</v>
      </c>
      <c r="L213" s="14">
        <f>'Субвенции '!C208</f>
        <v>39.9</v>
      </c>
      <c r="M213" s="14">
        <f t="shared" si="108"/>
        <v>17.03672075149445</v>
      </c>
      <c r="N213" s="14">
        <f>Иные!B84</f>
        <v>0</v>
      </c>
      <c r="O213" s="14">
        <f>Иные!C84</f>
        <v>0</v>
      </c>
      <c r="P213" s="14"/>
    </row>
    <row r="214" spans="1:16" s="12" customFormat="1" ht="15.75" x14ac:dyDescent="0.25">
      <c r="A214" s="103" t="s">
        <v>606</v>
      </c>
      <c r="B214" s="202">
        <f t="shared" si="99"/>
        <v>93.7</v>
      </c>
      <c r="C214" s="202">
        <f t="shared" si="100"/>
        <v>21.32</v>
      </c>
      <c r="D214" s="202">
        <f t="shared" si="107"/>
        <v>22.753468516542156</v>
      </c>
      <c r="E214" s="14"/>
      <c r="F214" s="14"/>
      <c r="G214" s="52"/>
      <c r="H214" s="158">
        <f>Субсидии!B203</f>
        <v>0</v>
      </c>
      <c r="I214" s="158">
        <f>Субсидии!C203</f>
        <v>0</v>
      </c>
      <c r="J214" s="14"/>
      <c r="K214" s="14">
        <f>'Субвенции '!B209</f>
        <v>93.7</v>
      </c>
      <c r="L214" s="14">
        <f>'Субвенции '!C209</f>
        <v>21.32</v>
      </c>
      <c r="M214" s="14">
        <f t="shared" si="108"/>
        <v>22.753468516542156</v>
      </c>
      <c r="N214" s="14"/>
      <c r="O214" s="14"/>
      <c r="P214" s="14"/>
    </row>
    <row r="215" spans="1:16" s="12" customFormat="1" ht="15.75" x14ac:dyDescent="0.25">
      <c r="A215" s="103" t="s">
        <v>334</v>
      </c>
      <c r="B215" s="202">
        <f t="shared" si="99"/>
        <v>93.7</v>
      </c>
      <c r="C215" s="202">
        <f t="shared" si="100"/>
        <v>20.02</v>
      </c>
      <c r="D215" s="202">
        <f t="shared" si="107"/>
        <v>21.366061899679828</v>
      </c>
      <c r="E215" s="14"/>
      <c r="F215" s="14"/>
      <c r="G215" s="52"/>
      <c r="H215" s="158">
        <f>Субсидии!B204</f>
        <v>0</v>
      </c>
      <c r="I215" s="158">
        <f>Субсидии!C204</f>
        <v>0</v>
      </c>
      <c r="J215" s="14"/>
      <c r="K215" s="14">
        <f>'Субвенции '!B210</f>
        <v>93.7</v>
      </c>
      <c r="L215" s="14">
        <f>'Субвенции '!C210</f>
        <v>20.02</v>
      </c>
      <c r="M215" s="14">
        <f t="shared" si="108"/>
        <v>21.366061899679828</v>
      </c>
      <c r="N215" s="14"/>
      <c r="O215" s="14"/>
      <c r="P215" s="14"/>
    </row>
    <row r="216" spans="1:16" s="12" customFormat="1" ht="15.75" x14ac:dyDescent="0.25">
      <c r="A216" s="103" t="s">
        <v>607</v>
      </c>
      <c r="B216" s="202">
        <f t="shared" si="99"/>
        <v>93.7</v>
      </c>
      <c r="C216" s="202">
        <f t="shared" si="100"/>
        <v>12.06</v>
      </c>
      <c r="D216" s="202">
        <f t="shared" si="107"/>
        <v>12.870864461045892</v>
      </c>
      <c r="E216" s="14"/>
      <c r="F216" s="14"/>
      <c r="G216" s="52"/>
      <c r="H216" s="158">
        <f>Субсидии!B205</f>
        <v>0</v>
      </c>
      <c r="I216" s="158">
        <f>Субсидии!C205</f>
        <v>0</v>
      </c>
      <c r="J216" s="14"/>
      <c r="K216" s="14">
        <f>'Субвенции '!B211</f>
        <v>93.7</v>
      </c>
      <c r="L216" s="14">
        <f>'Субвенции '!C211</f>
        <v>12.06</v>
      </c>
      <c r="M216" s="14">
        <f t="shared" si="108"/>
        <v>12.870864461045892</v>
      </c>
      <c r="N216" s="14"/>
      <c r="O216" s="14"/>
      <c r="P216" s="14"/>
    </row>
    <row r="217" spans="1:16" s="12" customFormat="1" ht="15.75" x14ac:dyDescent="0.25">
      <c r="A217" s="103" t="s">
        <v>710</v>
      </c>
      <c r="B217" s="202">
        <f t="shared" si="99"/>
        <v>234.2</v>
      </c>
      <c r="C217" s="202">
        <f t="shared" si="100"/>
        <v>51.2</v>
      </c>
      <c r="D217" s="202">
        <f t="shared" si="107"/>
        <v>21.861656703672079</v>
      </c>
      <c r="E217" s="14"/>
      <c r="F217" s="14"/>
      <c r="G217" s="52"/>
      <c r="H217" s="158">
        <f>Субсидии!B206</f>
        <v>0</v>
      </c>
      <c r="I217" s="158">
        <f>Субсидии!C206</f>
        <v>0</v>
      </c>
      <c r="J217" s="14"/>
      <c r="K217" s="14">
        <f>'Субвенции '!B212</f>
        <v>234.2</v>
      </c>
      <c r="L217" s="14">
        <f>'Субвенции '!C212</f>
        <v>51.2</v>
      </c>
      <c r="M217" s="14">
        <f t="shared" si="108"/>
        <v>21.861656703672079</v>
      </c>
      <c r="N217" s="14"/>
      <c r="O217" s="14"/>
      <c r="P217" s="14"/>
    </row>
    <row r="218" spans="1:16" s="31" customFormat="1" ht="31.5" x14ac:dyDescent="0.25">
      <c r="A218" s="97" t="s">
        <v>417</v>
      </c>
      <c r="B218" s="102">
        <f t="shared" si="99"/>
        <v>937298.66122999985</v>
      </c>
      <c r="C218" s="102">
        <f t="shared" si="100"/>
        <v>194188.71643999996</v>
      </c>
      <c r="D218" s="102">
        <f t="shared" ref="D218" si="110">C218/B218*100</f>
        <v>20.717912493886384</v>
      </c>
      <c r="E218" s="102">
        <f t="shared" ref="E218:F218" si="111">SUM(E219:E226)</f>
        <v>202909.6</v>
      </c>
      <c r="F218" s="102">
        <f t="shared" si="111"/>
        <v>45340.2</v>
      </c>
      <c r="G218" s="105">
        <f t="shared" si="18"/>
        <v>22.345024582375597</v>
      </c>
      <c r="H218" s="102">
        <f>SUM(H219:H226)</f>
        <v>90546.761229999989</v>
      </c>
      <c r="I218" s="102">
        <f t="shared" ref="I218:O218" si="112">SUM(I219:I226)</f>
        <v>7876.5992399999996</v>
      </c>
      <c r="J218" s="102">
        <f t="shared" si="19"/>
        <v>8.698929849067115</v>
      </c>
      <c r="K218" s="102">
        <f t="shared" si="112"/>
        <v>567048.39999999979</v>
      </c>
      <c r="L218" s="102">
        <f t="shared" si="112"/>
        <v>140971.91719999997</v>
      </c>
      <c r="M218" s="102">
        <f t="shared" si="20"/>
        <v>24.860649849289764</v>
      </c>
      <c r="N218" s="102">
        <f t="shared" si="112"/>
        <v>76793.899999999994</v>
      </c>
      <c r="O218" s="102">
        <f t="shared" si="112"/>
        <v>0</v>
      </c>
      <c r="P218" s="102">
        <f t="shared" si="21"/>
        <v>0</v>
      </c>
    </row>
    <row r="219" spans="1:16" s="12" customFormat="1" ht="31.5" x14ac:dyDescent="0.25">
      <c r="A219" s="72" t="s">
        <v>383</v>
      </c>
      <c r="B219" s="14">
        <f t="shared" si="99"/>
        <v>859658.46123000002</v>
      </c>
      <c r="C219" s="14">
        <f t="shared" si="100"/>
        <v>193944.33643999996</v>
      </c>
      <c r="D219" s="14">
        <f t="shared" si="15"/>
        <v>22.560626712439291</v>
      </c>
      <c r="E219" s="15">
        <f>Дотации!B27</f>
        <v>202909.6</v>
      </c>
      <c r="F219" s="15">
        <f>Дотации!C27</f>
        <v>45340.2</v>
      </c>
      <c r="G219" s="15">
        <f t="shared" si="18"/>
        <v>22.345024582375597</v>
      </c>
      <c r="H219" s="14">
        <f>Субсидии!B208</f>
        <v>84545.961229999986</v>
      </c>
      <c r="I219" s="14">
        <f>Субсидии!C208</f>
        <v>7876.5992399999996</v>
      </c>
      <c r="J219" s="14">
        <f t="shared" si="19"/>
        <v>9.3163518699283472</v>
      </c>
      <c r="K219" s="14">
        <f>'Субвенции '!B214</f>
        <v>565409</v>
      </c>
      <c r="L219" s="14">
        <f>'Субвенции '!C214</f>
        <v>140727.53719999996</v>
      </c>
      <c r="M219" s="14">
        <f t="shared" si="20"/>
        <v>24.889511344884845</v>
      </c>
      <c r="N219" s="14">
        <f>Иные!B86</f>
        <v>6793.9</v>
      </c>
      <c r="O219" s="14">
        <f>Иные!C86</f>
        <v>0</v>
      </c>
      <c r="P219" s="14">
        <f t="shared" si="21"/>
        <v>0</v>
      </c>
    </row>
    <row r="220" spans="1:16" s="12" customFormat="1" ht="15.75" x14ac:dyDescent="0.25">
      <c r="A220" s="103" t="s">
        <v>609</v>
      </c>
      <c r="B220" s="202">
        <f t="shared" si="99"/>
        <v>75000</v>
      </c>
      <c r="C220" s="202">
        <f t="shared" si="100"/>
        <v>0</v>
      </c>
      <c r="D220" s="202">
        <f t="shared" ref="D220:D226" si="113">C220/B220*100</f>
        <v>0</v>
      </c>
      <c r="E220" s="14"/>
      <c r="F220" s="14"/>
      <c r="G220" s="52"/>
      <c r="H220" s="158">
        <f>Субсидии!B209</f>
        <v>5000</v>
      </c>
      <c r="I220" s="158">
        <f>Субсидии!C209</f>
        <v>0</v>
      </c>
      <c r="J220" s="14">
        <f t="shared" ref="J220:J221" si="114">I220/H220*100</f>
        <v>0</v>
      </c>
      <c r="K220" s="14"/>
      <c r="L220" s="14"/>
      <c r="M220" s="14"/>
      <c r="N220" s="14">
        <f>Иные!B87</f>
        <v>70000</v>
      </c>
      <c r="O220" s="14">
        <f>Иные!C87</f>
        <v>0</v>
      </c>
      <c r="P220" s="14"/>
    </row>
    <row r="221" spans="1:16" s="12" customFormat="1" ht="15.75" x14ac:dyDescent="0.25">
      <c r="A221" s="103" t="s">
        <v>412</v>
      </c>
      <c r="B221" s="202">
        <f t="shared" si="99"/>
        <v>1235</v>
      </c>
      <c r="C221" s="202">
        <f t="shared" si="100"/>
        <v>40.01</v>
      </c>
      <c r="D221" s="202">
        <f t="shared" si="113"/>
        <v>3.2396761133603236</v>
      </c>
      <c r="E221" s="14"/>
      <c r="F221" s="14"/>
      <c r="G221" s="52"/>
      <c r="H221" s="158">
        <f>Субсидии!B210</f>
        <v>1000.8</v>
      </c>
      <c r="I221" s="158">
        <f>Субсидии!C210</f>
        <v>0</v>
      </c>
      <c r="J221" s="14">
        <f t="shared" si="114"/>
        <v>0</v>
      </c>
      <c r="K221" s="14">
        <f>'Субвенции '!B215</f>
        <v>234.2</v>
      </c>
      <c r="L221" s="14">
        <f>'Субвенции '!C215</f>
        <v>40.01</v>
      </c>
      <c r="M221" s="14">
        <f t="shared" ref="M221:M226" si="115">L221/K221*100</f>
        <v>17.083689154568745</v>
      </c>
      <c r="N221" s="14">
        <f>Иные!B88</f>
        <v>0</v>
      </c>
      <c r="O221" s="14">
        <f>Иные!C88</f>
        <v>0</v>
      </c>
      <c r="P221" s="14"/>
    </row>
    <row r="222" spans="1:16" s="12" customFormat="1" ht="15.75" x14ac:dyDescent="0.25">
      <c r="A222" s="103" t="s">
        <v>413</v>
      </c>
      <c r="B222" s="202">
        <f t="shared" si="99"/>
        <v>234.2</v>
      </c>
      <c r="C222" s="202">
        <f t="shared" si="100"/>
        <v>39.81</v>
      </c>
      <c r="D222" s="202">
        <f t="shared" si="113"/>
        <v>16.998292058070028</v>
      </c>
      <c r="E222" s="14"/>
      <c r="F222" s="14"/>
      <c r="G222" s="52"/>
      <c r="H222" s="158">
        <f>Субсидии!B211</f>
        <v>0</v>
      </c>
      <c r="I222" s="158">
        <f>Субсидии!C211</f>
        <v>0</v>
      </c>
      <c r="J222" s="14"/>
      <c r="K222" s="14">
        <f>'Субвенции '!B216</f>
        <v>234.2</v>
      </c>
      <c r="L222" s="14">
        <f>'Субвенции '!C216</f>
        <v>39.81</v>
      </c>
      <c r="M222" s="14">
        <f t="shared" si="115"/>
        <v>16.998292058070028</v>
      </c>
      <c r="N222" s="14">
        <f>Иные!B89</f>
        <v>0</v>
      </c>
      <c r="O222" s="14">
        <f>Иные!C89</f>
        <v>0</v>
      </c>
      <c r="P222" s="14"/>
    </row>
    <row r="223" spans="1:16" s="12" customFormat="1" ht="15.75" x14ac:dyDescent="0.25">
      <c r="A223" s="103" t="s">
        <v>414</v>
      </c>
      <c r="B223" s="202">
        <f t="shared" si="99"/>
        <v>234.2</v>
      </c>
      <c r="C223" s="202">
        <f t="shared" si="100"/>
        <v>30.13</v>
      </c>
      <c r="D223" s="202">
        <f t="shared" si="113"/>
        <v>12.865072587532026</v>
      </c>
      <c r="E223" s="14"/>
      <c r="F223" s="14"/>
      <c r="G223" s="52"/>
      <c r="H223" s="158">
        <f>Субсидии!B212</f>
        <v>0</v>
      </c>
      <c r="I223" s="158">
        <f>Субсидии!C212</f>
        <v>0</v>
      </c>
      <c r="J223" s="14"/>
      <c r="K223" s="14">
        <f>'Субвенции '!B217</f>
        <v>234.2</v>
      </c>
      <c r="L223" s="14">
        <f>'Субвенции '!C217</f>
        <v>30.13</v>
      </c>
      <c r="M223" s="14">
        <f t="shared" si="115"/>
        <v>12.865072587532026</v>
      </c>
      <c r="N223" s="14">
        <f>Иные!B90</f>
        <v>0</v>
      </c>
      <c r="O223" s="14">
        <f>Иные!C90</f>
        <v>0</v>
      </c>
      <c r="P223" s="14"/>
    </row>
    <row r="224" spans="1:16" s="12" customFormat="1" ht="15.75" x14ac:dyDescent="0.25">
      <c r="A224" s="103" t="s">
        <v>610</v>
      </c>
      <c r="B224" s="202">
        <f t="shared" si="99"/>
        <v>234.2</v>
      </c>
      <c r="C224" s="202">
        <f t="shared" si="100"/>
        <v>39.21</v>
      </c>
      <c r="D224" s="202">
        <f t="shared" si="113"/>
        <v>16.74210076857387</v>
      </c>
      <c r="E224" s="14"/>
      <c r="F224" s="14"/>
      <c r="G224" s="52"/>
      <c r="H224" s="158">
        <f>Субсидии!B213</f>
        <v>0</v>
      </c>
      <c r="I224" s="158">
        <f>Субсидии!C213</f>
        <v>0</v>
      </c>
      <c r="J224" s="14"/>
      <c r="K224" s="14">
        <f>'Субвенции '!B218</f>
        <v>234.2</v>
      </c>
      <c r="L224" s="14">
        <f>'Субвенции '!C218</f>
        <v>39.21</v>
      </c>
      <c r="M224" s="14">
        <f t="shared" si="115"/>
        <v>16.74210076857387</v>
      </c>
      <c r="N224" s="14"/>
      <c r="O224" s="14"/>
      <c r="P224" s="14"/>
    </row>
    <row r="225" spans="1:16" s="12" customFormat="1" ht="15.75" x14ac:dyDescent="0.25">
      <c r="A225" s="103" t="s">
        <v>415</v>
      </c>
      <c r="B225" s="202">
        <f t="shared" si="99"/>
        <v>468.4</v>
      </c>
      <c r="C225" s="202">
        <f t="shared" si="100"/>
        <v>56.14</v>
      </c>
      <c r="D225" s="202">
        <f t="shared" si="113"/>
        <v>11.985482493595219</v>
      </c>
      <c r="E225" s="14"/>
      <c r="F225" s="14"/>
      <c r="G225" s="52"/>
      <c r="H225" s="158">
        <f>Субсидии!B214</f>
        <v>0</v>
      </c>
      <c r="I225" s="158">
        <f>Субсидии!C214</f>
        <v>0</v>
      </c>
      <c r="J225" s="14"/>
      <c r="K225" s="14">
        <f>'Субвенции '!B219</f>
        <v>468.4</v>
      </c>
      <c r="L225" s="14">
        <f>'Субвенции '!C219</f>
        <v>56.14</v>
      </c>
      <c r="M225" s="14">
        <f t="shared" si="115"/>
        <v>11.985482493595219</v>
      </c>
      <c r="N225" s="14">
        <f>Иные!B91</f>
        <v>0</v>
      </c>
      <c r="O225" s="14">
        <f>Иные!C91</f>
        <v>0</v>
      </c>
      <c r="P225" s="14"/>
    </row>
    <row r="226" spans="1:16" s="12" customFormat="1" ht="15.75" x14ac:dyDescent="0.25">
      <c r="A226" s="103" t="s">
        <v>416</v>
      </c>
      <c r="B226" s="202">
        <f t="shared" si="99"/>
        <v>234.2</v>
      </c>
      <c r="C226" s="202">
        <f t="shared" si="100"/>
        <v>39.08</v>
      </c>
      <c r="D226" s="202">
        <f t="shared" si="113"/>
        <v>16.686592655849701</v>
      </c>
      <c r="E226" s="14"/>
      <c r="F226" s="14"/>
      <c r="G226" s="52"/>
      <c r="H226" s="158">
        <f>Субсидии!B215</f>
        <v>0</v>
      </c>
      <c r="I226" s="158">
        <f>Субсидии!C215</f>
        <v>0</v>
      </c>
      <c r="J226" s="14"/>
      <c r="K226" s="14">
        <f>'Субвенции '!B220</f>
        <v>234.2</v>
      </c>
      <c r="L226" s="14">
        <f>'Субвенции '!C220</f>
        <v>39.08</v>
      </c>
      <c r="M226" s="14">
        <f t="shared" si="115"/>
        <v>16.686592655849701</v>
      </c>
      <c r="N226" s="14">
        <f>Иные!B92</f>
        <v>0</v>
      </c>
      <c r="O226" s="14">
        <f>Иные!C92</f>
        <v>0</v>
      </c>
      <c r="P226" s="14"/>
    </row>
    <row r="227" spans="1:16" s="31" customFormat="1" ht="31.5" x14ac:dyDescent="0.25">
      <c r="A227" s="97" t="s">
        <v>419</v>
      </c>
      <c r="B227" s="102">
        <f t="shared" si="99"/>
        <v>389131.04081999994</v>
      </c>
      <c r="C227" s="102">
        <f t="shared" si="100"/>
        <v>71272.732669999998</v>
      </c>
      <c r="D227" s="102">
        <f t="shared" ref="D227" si="116">C227/B227*100</f>
        <v>18.315869255716503</v>
      </c>
      <c r="E227" s="102">
        <f t="shared" ref="E227:F227" si="117">SUM(E228:E233)</f>
        <v>98033.900000000009</v>
      </c>
      <c r="F227" s="102">
        <f t="shared" si="117"/>
        <v>24807.9</v>
      </c>
      <c r="G227" s="105">
        <f t="shared" si="18"/>
        <v>25.305430060417876</v>
      </c>
      <c r="H227" s="102">
        <f>SUM(H228:H233)</f>
        <v>135485.14082</v>
      </c>
      <c r="I227" s="102">
        <f t="shared" ref="I227:O227" si="118">SUM(I228:I233)</f>
        <v>4432.4626700000008</v>
      </c>
      <c r="J227" s="102">
        <f t="shared" si="19"/>
        <v>3.2715489264529669</v>
      </c>
      <c r="K227" s="102">
        <f t="shared" si="118"/>
        <v>155153.19999999998</v>
      </c>
      <c r="L227" s="102">
        <f t="shared" si="118"/>
        <v>42032.369999999995</v>
      </c>
      <c r="M227" s="102">
        <f t="shared" si="20"/>
        <v>27.0908817865181</v>
      </c>
      <c r="N227" s="102">
        <f t="shared" si="118"/>
        <v>458.8</v>
      </c>
      <c r="O227" s="102">
        <f t="shared" si="118"/>
        <v>0</v>
      </c>
      <c r="P227" s="102">
        <f t="shared" si="21"/>
        <v>0</v>
      </c>
    </row>
    <row r="228" spans="1:16" s="12" customFormat="1" ht="32.25" customHeight="1" x14ac:dyDescent="0.25">
      <c r="A228" s="72" t="s">
        <v>384</v>
      </c>
      <c r="B228" s="14">
        <f t="shared" si="99"/>
        <v>387090.04081999994</v>
      </c>
      <c r="C228" s="14">
        <f t="shared" si="100"/>
        <v>71098.762669999996</v>
      </c>
      <c r="D228" s="14">
        <f t="shared" si="15"/>
        <v>18.367499850780586</v>
      </c>
      <c r="E228" s="15">
        <f>Дотации!B28</f>
        <v>98033.900000000009</v>
      </c>
      <c r="F228" s="15">
        <f>Дотации!C28</f>
        <v>24807.9</v>
      </c>
      <c r="G228" s="15">
        <f t="shared" si="18"/>
        <v>25.305430060417876</v>
      </c>
      <c r="H228" s="14">
        <f>Субсидии!B217</f>
        <v>134380.94081999999</v>
      </c>
      <c r="I228" s="14">
        <f>Субсидии!C217</f>
        <v>4432.4626700000008</v>
      </c>
      <c r="J228" s="14">
        <f t="shared" si="19"/>
        <v>3.2984310445758647</v>
      </c>
      <c r="K228" s="14">
        <f>'Субвенции '!B222</f>
        <v>154216.39999999997</v>
      </c>
      <c r="L228" s="14">
        <f>'Субвенции '!C222</f>
        <v>41858.399999999994</v>
      </c>
      <c r="M228" s="14">
        <f t="shared" si="20"/>
        <v>27.142638526123037</v>
      </c>
      <c r="N228" s="14">
        <f>Иные!B94</f>
        <v>458.8</v>
      </c>
      <c r="O228" s="14">
        <f>Иные!C94</f>
        <v>0</v>
      </c>
      <c r="P228" s="14">
        <f t="shared" si="21"/>
        <v>0</v>
      </c>
    </row>
    <row r="229" spans="1:16" s="12" customFormat="1" ht="15.75" x14ac:dyDescent="0.25">
      <c r="A229" s="103" t="s">
        <v>611</v>
      </c>
      <c r="B229" s="202">
        <f t="shared" si="99"/>
        <v>234.2</v>
      </c>
      <c r="C229" s="202">
        <f t="shared" si="100"/>
        <v>39.11</v>
      </c>
      <c r="D229" s="202">
        <f>C229/B229*100</f>
        <v>16.699402220324512</v>
      </c>
      <c r="E229" s="14"/>
      <c r="F229" s="14"/>
      <c r="G229" s="52"/>
      <c r="H229" s="158">
        <f>Субсидии!B218</f>
        <v>0</v>
      </c>
      <c r="I229" s="158">
        <f>Субсидии!C218</f>
        <v>0</v>
      </c>
      <c r="J229" s="14"/>
      <c r="K229" s="14">
        <f>'Субвенции '!B223</f>
        <v>234.2</v>
      </c>
      <c r="L229" s="14">
        <f>'Субвенции '!C223</f>
        <v>39.11</v>
      </c>
      <c r="M229" s="14">
        <f>L229/K229*100</f>
        <v>16.699402220324512</v>
      </c>
      <c r="N229" s="14"/>
      <c r="O229" s="14"/>
      <c r="P229" s="14"/>
    </row>
    <row r="230" spans="1:16" s="12" customFormat="1" ht="15.75" x14ac:dyDescent="0.25">
      <c r="A230" s="103" t="s">
        <v>535</v>
      </c>
      <c r="B230" s="202">
        <f t="shared" si="99"/>
        <v>0</v>
      </c>
      <c r="C230" s="202">
        <f t="shared" si="100"/>
        <v>0</v>
      </c>
      <c r="D230" s="202"/>
      <c r="E230" s="14"/>
      <c r="F230" s="14"/>
      <c r="G230" s="52"/>
      <c r="H230" s="158">
        <f>Субсидии!B219</f>
        <v>0</v>
      </c>
      <c r="I230" s="158">
        <f>Субсидии!C219</f>
        <v>0</v>
      </c>
      <c r="J230" s="14"/>
      <c r="K230" s="14">
        <f>'Субвенции '!B224</f>
        <v>0</v>
      </c>
      <c r="L230" s="14">
        <f>'Субвенции '!C224</f>
        <v>0</v>
      </c>
      <c r="M230" s="14"/>
      <c r="N230" s="14"/>
      <c r="O230" s="14"/>
      <c r="P230" s="14"/>
    </row>
    <row r="231" spans="1:16" s="12" customFormat="1" ht="15.75" x14ac:dyDescent="0.25">
      <c r="A231" s="103" t="s">
        <v>612</v>
      </c>
      <c r="B231" s="202">
        <f t="shared" si="99"/>
        <v>0</v>
      </c>
      <c r="C231" s="202">
        <f t="shared" si="100"/>
        <v>0</v>
      </c>
      <c r="D231" s="202"/>
      <c r="E231" s="14"/>
      <c r="F231" s="14"/>
      <c r="G231" s="52"/>
      <c r="H231" s="158">
        <f>Субсидии!B220</f>
        <v>0</v>
      </c>
      <c r="I231" s="158">
        <f>Субсидии!C220</f>
        <v>0</v>
      </c>
      <c r="J231" s="14"/>
      <c r="K231" s="14">
        <f>'Субвенции '!B225</f>
        <v>0</v>
      </c>
      <c r="L231" s="14">
        <f>'Субвенции '!C225</f>
        <v>0</v>
      </c>
      <c r="M231" s="14"/>
      <c r="N231" s="14"/>
      <c r="O231" s="14"/>
      <c r="P231" s="14"/>
    </row>
    <row r="232" spans="1:16" s="12" customFormat="1" ht="15.75" x14ac:dyDescent="0.25">
      <c r="A232" s="103" t="s">
        <v>418</v>
      </c>
      <c r="B232" s="202">
        <f t="shared" si="99"/>
        <v>1572.6</v>
      </c>
      <c r="C232" s="202">
        <f t="shared" si="100"/>
        <v>81.239999999999995</v>
      </c>
      <c r="D232" s="202">
        <f>C232/B232*100</f>
        <v>5.1659671880961469</v>
      </c>
      <c r="E232" s="14"/>
      <c r="F232" s="14"/>
      <c r="G232" s="52"/>
      <c r="H232" s="158">
        <f>Субсидии!B221</f>
        <v>1104.2</v>
      </c>
      <c r="I232" s="158">
        <f>Субсидии!C221</f>
        <v>0</v>
      </c>
      <c r="J232" s="14">
        <f>I232/H232*100</f>
        <v>0</v>
      </c>
      <c r="K232" s="14">
        <f>'Субвенции '!B226</f>
        <v>468.4</v>
      </c>
      <c r="L232" s="14">
        <f>'Субвенции '!C226</f>
        <v>81.239999999999995</v>
      </c>
      <c r="M232" s="14">
        <f>L232/K232*100</f>
        <v>17.344150298889836</v>
      </c>
      <c r="N232" s="14">
        <f>Иные!B95</f>
        <v>0</v>
      </c>
      <c r="O232" s="14">
        <f>Иные!C95</f>
        <v>0</v>
      </c>
      <c r="P232" s="14"/>
    </row>
    <row r="233" spans="1:16" s="12" customFormat="1" ht="15.75" x14ac:dyDescent="0.25">
      <c r="A233" s="103" t="s">
        <v>435</v>
      </c>
      <c r="B233" s="202">
        <f t="shared" si="99"/>
        <v>234.2</v>
      </c>
      <c r="C233" s="202">
        <f t="shared" si="100"/>
        <v>53.62</v>
      </c>
      <c r="D233" s="202">
        <f>C233/B233*100</f>
        <v>22.894961571306577</v>
      </c>
      <c r="E233" s="14"/>
      <c r="F233" s="14"/>
      <c r="G233" s="52"/>
      <c r="H233" s="158">
        <f>Субсидии!B222</f>
        <v>0</v>
      </c>
      <c r="I233" s="158">
        <f>Субсидии!C222</f>
        <v>0</v>
      </c>
      <c r="J233" s="14"/>
      <c r="K233" s="14">
        <f>'Субвенции '!B227</f>
        <v>234.2</v>
      </c>
      <c r="L233" s="14">
        <f>'Субвенции '!C227</f>
        <v>53.62</v>
      </c>
      <c r="M233" s="14">
        <f>L233/K233*100</f>
        <v>22.894961571306577</v>
      </c>
      <c r="N233" s="14"/>
      <c r="O233" s="14"/>
      <c r="P233" s="14"/>
    </row>
    <row r="234" spans="1:16" s="31" customFormat="1" ht="32.25" customHeight="1" x14ac:dyDescent="0.25">
      <c r="A234" s="97" t="s">
        <v>423</v>
      </c>
      <c r="B234" s="102">
        <f t="shared" si="99"/>
        <v>561546.15023000014</v>
      </c>
      <c r="C234" s="102">
        <f t="shared" si="100"/>
        <v>109144.62419</v>
      </c>
      <c r="D234" s="102">
        <f t="shared" ref="D234" si="119">C234/B234*100</f>
        <v>19.436447769305541</v>
      </c>
      <c r="E234" s="102">
        <f t="shared" ref="E234:F234" si="120">SUM(E235:E246)</f>
        <v>213799.08900000004</v>
      </c>
      <c r="F234" s="102">
        <f t="shared" si="120"/>
        <v>42972.6</v>
      </c>
      <c r="G234" s="105">
        <f t="shared" si="18"/>
        <v>20.099524371687099</v>
      </c>
      <c r="H234" s="102">
        <f>SUM(H235:H246)</f>
        <v>47515.561230000007</v>
      </c>
      <c r="I234" s="102">
        <f t="shared" ref="I234:O234" si="121">SUM(I235:I246)</f>
        <v>6373.6522399999994</v>
      </c>
      <c r="J234" s="102">
        <f t="shared" si="19"/>
        <v>13.413820809456951</v>
      </c>
      <c r="K234" s="102">
        <f t="shared" si="121"/>
        <v>296064.70000000007</v>
      </c>
      <c r="L234" s="102">
        <f t="shared" si="121"/>
        <v>59798.371950000001</v>
      </c>
      <c r="M234" s="102">
        <f t="shared" si="20"/>
        <v>20.197737842437814</v>
      </c>
      <c r="N234" s="102">
        <f t="shared" si="121"/>
        <v>4166.8</v>
      </c>
      <c r="O234" s="102">
        <f t="shared" si="121"/>
        <v>0</v>
      </c>
      <c r="P234" s="102">
        <f t="shared" si="21"/>
        <v>0</v>
      </c>
    </row>
    <row r="235" spans="1:16" s="12" customFormat="1" ht="31.5" x14ac:dyDescent="0.25">
      <c r="A235" s="72" t="s">
        <v>403</v>
      </c>
      <c r="B235" s="14">
        <f t="shared" si="99"/>
        <v>557437.75023000001</v>
      </c>
      <c r="C235" s="14">
        <f t="shared" si="100"/>
        <v>108918.24419</v>
      </c>
      <c r="D235" s="14">
        <f t="shared" si="15"/>
        <v>19.539086498009887</v>
      </c>
      <c r="E235" s="15">
        <f>Дотации!B29</f>
        <v>213799.08900000004</v>
      </c>
      <c r="F235" s="15">
        <f>Дотации!C29</f>
        <v>42972.6</v>
      </c>
      <c r="G235" s="15">
        <f t="shared" si="18"/>
        <v>20.099524371687099</v>
      </c>
      <c r="H235" s="14">
        <f>Субсидии!B224</f>
        <v>44765.661230000005</v>
      </c>
      <c r="I235" s="14">
        <f>Субсидии!C224</f>
        <v>6373.6522399999994</v>
      </c>
      <c r="J235" s="14">
        <f t="shared" si="19"/>
        <v>14.237815470328972</v>
      </c>
      <c r="K235" s="14">
        <f>'Субвенции '!B229</f>
        <v>294706.19999999995</v>
      </c>
      <c r="L235" s="14">
        <f>'Субвенции '!C229</f>
        <v>59571.991950000003</v>
      </c>
      <c r="M235" s="14">
        <f t="shared" si="20"/>
        <v>20.214027377096244</v>
      </c>
      <c r="N235" s="14">
        <f>Иные!B97</f>
        <v>4166.8</v>
      </c>
      <c r="O235" s="14">
        <f>Иные!C97</f>
        <v>0</v>
      </c>
      <c r="P235" s="14">
        <f t="shared" si="21"/>
        <v>0</v>
      </c>
    </row>
    <row r="236" spans="1:16" s="12" customFormat="1" ht="15.75" x14ac:dyDescent="0.25">
      <c r="A236" s="103" t="s">
        <v>420</v>
      </c>
      <c r="B236" s="202">
        <f t="shared" si="99"/>
        <v>2749.9</v>
      </c>
      <c r="C236" s="202">
        <f t="shared" si="100"/>
        <v>0</v>
      </c>
      <c r="D236" s="202">
        <f t="shared" ref="D236:D246" si="122">C236/B236*100</f>
        <v>0</v>
      </c>
      <c r="E236" s="14"/>
      <c r="F236" s="14"/>
      <c r="G236" s="52"/>
      <c r="H236" s="158">
        <f>Субсидии!B225</f>
        <v>2749.9</v>
      </c>
      <c r="I236" s="158">
        <f>Субсидии!C225</f>
        <v>0</v>
      </c>
      <c r="J236" s="14">
        <f t="shared" ref="J236" si="123">I236/H236*100</f>
        <v>0</v>
      </c>
      <c r="K236" s="14"/>
      <c r="L236" s="14"/>
      <c r="M236" s="14"/>
      <c r="N236" s="14"/>
      <c r="O236" s="14"/>
      <c r="P236" s="14"/>
    </row>
    <row r="237" spans="1:16" s="12" customFormat="1" ht="15.75" x14ac:dyDescent="0.25">
      <c r="A237" s="103" t="s">
        <v>613</v>
      </c>
      <c r="B237" s="202">
        <f t="shared" si="99"/>
        <v>234.2</v>
      </c>
      <c r="C237" s="202">
        <f t="shared" si="100"/>
        <v>39.75</v>
      </c>
      <c r="D237" s="202">
        <f t="shared" si="122"/>
        <v>16.97267292912041</v>
      </c>
      <c r="E237" s="14"/>
      <c r="F237" s="14"/>
      <c r="G237" s="52"/>
      <c r="H237" s="158">
        <f>Субсидии!B226</f>
        <v>0</v>
      </c>
      <c r="I237" s="158">
        <f>Субсидии!C226</f>
        <v>0</v>
      </c>
      <c r="J237" s="14"/>
      <c r="K237" s="14">
        <f>'Субвенции '!B230</f>
        <v>234.2</v>
      </c>
      <c r="L237" s="14">
        <f>'Субвенции '!C230</f>
        <v>39.75</v>
      </c>
      <c r="M237" s="14">
        <f t="shared" ref="M237:M245" si="124">L237/K237*100</f>
        <v>16.97267292912041</v>
      </c>
      <c r="N237" s="14"/>
      <c r="O237" s="14"/>
      <c r="P237" s="14"/>
    </row>
    <row r="238" spans="1:16" s="12" customFormat="1" ht="15.75" x14ac:dyDescent="0.25">
      <c r="A238" s="103" t="s">
        <v>614</v>
      </c>
      <c r="B238" s="202">
        <f t="shared" si="99"/>
        <v>93.7</v>
      </c>
      <c r="C238" s="202">
        <f t="shared" si="100"/>
        <v>15.32</v>
      </c>
      <c r="D238" s="202">
        <f t="shared" si="122"/>
        <v>16.350053361792956</v>
      </c>
      <c r="E238" s="14"/>
      <c r="F238" s="14"/>
      <c r="G238" s="52"/>
      <c r="H238" s="158">
        <f>Субсидии!B227</f>
        <v>0</v>
      </c>
      <c r="I238" s="158">
        <f>Субсидии!C227</f>
        <v>0</v>
      </c>
      <c r="J238" s="14"/>
      <c r="K238" s="14">
        <f>'Субвенции '!B231</f>
        <v>93.7</v>
      </c>
      <c r="L238" s="14">
        <f>'Субвенции '!C231</f>
        <v>15.32</v>
      </c>
      <c r="M238" s="14">
        <f t="shared" si="124"/>
        <v>16.350053361792956</v>
      </c>
      <c r="N238" s="14"/>
      <c r="O238" s="14"/>
      <c r="P238" s="14"/>
    </row>
    <row r="239" spans="1:16" s="12" customFormat="1" ht="15.75" x14ac:dyDescent="0.25">
      <c r="A239" s="103" t="s">
        <v>615</v>
      </c>
      <c r="B239" s="202">
        <f t="shared" si="99"/>
        <v>93.7</v>
      </c>
      <c r="C239" s="202">
        <f t="shared" si="100"/>
        <v>15.32</v>
      </c>
      <c r="D239" s="202">
        <f t="shared" si="122"/>
        <v>16.350053361792956</v>
      </c>
      <c r="E239" s="14"/>
      <c r="F239" s="14"/>
      <c r="G239" s="52"/>
      <c r="H239" s="158">
        <f>Субсидии!B228</f>
        <v>0</v>
      </c>
      <c r="I239" s="158">
        <f>Субсидии!C228</f>
        <v>0</v>
      </c>
      <c r="J239" s="14"/>
      <c r="K239" s="14">
        <f>'Субвенции '!B232</f>
        <v>93.7</v>
      </c>
      <c r="L239" s="14">
        <f>'Субвенции '!C232</f>
        <v>15.32</v>
      </c>
      <c r="M239" s="14">
        <f t="shared" si="124"/>
        <v>16.350053361792956</v>
      </c>
      <c r="N239" s="14"/>
      <c r="O239" s="14"/>
      <c r="P239" s="14"/>
    </row>
    <row r="240" spans="1:16" s="12" customFormat="1" ht="15.75" x14ac:dyDescent="0.25">
      <c r="A240" s="103" t="s">
        <v>616</v>
      </c>
      <c r="B240" s="202">
        <f t="shared" si="99"/>
        <v>93.7</v>
      </c>
      <c r="C240" s="202">
        <f t="shared" si="100"/>
        <v>15.32</v>
      </c>
      <c r="D240" s="202">
        <f t="shared" si="122"/>
        <v>16.350053361792956</v>
      </c>
      <c r="E240" s="14"/>
      <c r="F240" s="14"/>
      <c r="G240" s="52"/>
      <c r="H240" s="158">
        <f>Субсидии!B229</f>
        <v>0</v>
      </c>
      <c r="I240" s="158">
        <f>Субсидии!C229</f>
        <v>0</v>
      </c>
      <c r="J240" s="14"/>
      <c r="K240" s="14">
        <f>'Субвенции '!B233</f>
        <v>93.7</v>
      </c>
      <c r="L240" s="14">
        <f>'Субвенции '!C233</f>
        <v>15.32</v>
      </c>
      <c r="M240" s="14">
        <f t="shared" si="124"/>
        <v>16.350053361792956</v>
      </c>
      <c r="N240" s="14"/>
      <c r="O240" s="14"/>
      <c r="P240" s="14"/>
    </row>
    <row r="241" spans="1:16" s="12" customFormat="1" ht="15.75" x14ac:dyDescent="0.25">
      <c r="A241" s="103" t="s">
        <v>617</v>
      </c>
      <c r="B241" s="202">
        <f t="shared" si="99"/>
        <v>93.7</v>
      </c>
      <c r="C241" s="202">
        <f t="shared" si="100"/>
        <v>15.03</v>
      </c>
      <c r="D241" s="202">
        <f t="shared" si="122"/>
        <v>16.040554962646745</v>
      </c>
      <c r="E241" s="14"/>
      <c r="F241" s="14"/>
      <c r="G241" s="52"/>
      <c r="H241" s="158">
        <f>Субсидии!B230</f>
        <v>0</v>
      </c>
      <c r="I241" s="158">
        <f>Субсидии!C230</f>
        <v>0</v>
      </c>
      <c r="J241" s="14"/>
      <c r="K241" s="14">
        <f>'Субвенции '!B234</f>
        <v>93.7</v>
      </c>
      <c r="L241" s="14">
        <f>'Субвенции '!C234</f>
        <v>15.03</v>
      </c>
      <c r="M241" s="14">
        <f t="shared" si="124"/>
        <v>16.040554962646745</v>
      </c>
      <c r="N241" s="14"/>
      <c r="O241" s="14"/>
      <c r="P241" s="14"/>
    </row>
    <row r="242" spans="1:16" s="12" customFormat="1" ht="15.75" x14ac:dyDescent="0.25">
      <c r="A242" s="103" t="s">
        <v>421</v>
      </c>
      <c r="B242" s="202">
        <f t="shared" si="99"/>
        <v>234.2</v>
      </c>
      <c r="C242" s="202">
        <f t="shared" si="100"/>
        <v>39.83</v>
      </c>
      <c r="D242" s="202">
        <f t="shared" si="122"/>
        <v>17.006831767719898</v>
      </c>
      <c r="E242" s="14"/>
      <c r="F242" s="14"/>
      <c r="G242" s="52"/>
      <c r="H242" s="158">
        <f>Субсидии!B231</f>
        <v>0</v>
      </c>
      <c r="I242" s="158">
        <f>Субсидии!C231</f>
        <v>0</v>
      </c>
      <c r="J242" s="14"/>
      <c r="K242" s="14">
        <f>'Субвенции '!B235</f>
        <v>234.2</v>
      </c>
      <c r="L242" s="14">
        <f>'Субвенции '!C235</f>
        <v>39.83</v>
      </c>
      <c r="M242" s="14">
        <f t="shared" si="124"/>
        <v>17.006831767719898</v>
      </c>
      <c r="N242" s="14">
        <f>Иные!B99</f>
        <v>0</v>
      </c>
      <c r="O242" s="14">
        <f>Иные!C99</f>
        <v>0</v>
      </c>
      <c r="P242" s="14"/>
    </row>
    <row r="243" spans="1:16" s="12" customFormat="1" ht="15.75" x14ac:dyDescent="0.25">
      <c r="A243" s="103" t="s">
        <v>618</v>
      </c>
      <c r="B243" s="202">
        <f t="shared" si="99"/>
        <v>93.7</v>
      </c>
      <c r="C243" s="202">
        <f t="shared" si="100"/>
        <v>15.32</v>
      </c>
      <c r="D243" s="202">
        <f t="shared" si="122"/>
        <v>16.350053361792956</v>
      </c>
      <c r="E243" s="14"/>
      <c r="F243" s="14"/>
      <c r="G243" s="52"/>
      <c r="H243" s="158">
        <f>Субсидии!B232</f>
        <v>0</v>
      </c>
      <c r="I243" s="158">
        <f>Субсидии!C232</f>
        <v>0</v>
      </c>
      <c r="J243" s="14"/>
      <c r="K243" s="14">
        <f>'Субвенции '!B236</f>
        <v>93.7</v>
      </c>
      <c r="L243" s="14">
        <f>'Субвенции '!C236</f>
        <v>15.32</v>
      </c>
      <c r="M243" s="14">
        <f t="shared" si="124"/>
        <v>16.350053361792956</v>
      </c>
      <c r="N243" s="14"/>
      <c r="O243" s="14"/>
      <c r="P243" s="14"/>
    </row>
    <row r="244" spans="1:16" s="12" customFormat="1" ht="15.75" x14ac:dyDescent="0.25">
      <c r="A244" s="103" t="s">
        <v>422</v>
      </c>
      <c r="B244" s="202">
        <f t="shared" si="99"/>
        <v>93.7</v>
      </c>
      <c r="C244" s="202">
        <f t="shared" si="100"/>
        <v>15.32</v>
      </c>
      <c r="D244" s="202">
        <f t="shared" si="122"/>
        <v>16.350053361792956</v>
      </c>
      <c r="E244" s="14"/>
      <c r="F244" s="14"/>
      <c r="G244" s="52"/>
      <c r="H244" s="158">
        <f>Субсидии!B233</f>
        <v>0</v>
      </c>
      <c r="I244" s="158">
        <f>Субсидии!C233</f>
        <v>0</v>
      </c>
      <c r="J244" s="14"/>
      <c r="K244" s="14">
        <f>'Субвенции '!B237</f>
        <v>93.7</v>
      </c>
      <c r="L244" s="14">
        <f>'Субвенции '!C237</f>
        <v>15.32</v>
      </c>
      <c r="M244" s="14">
        <f t="shared" si="124"/>
        <v>16.350053361792956</v>
      </c>
      <c r="N244" s="14">
        <f>Иные!B100</f>
        <v>0</v>
      </c>
      <c r="O244" s="14">
        <f>Иные!C100</f>
        <v>0</v>
      </c>
      <c r="P244" s="14"/>
    </row>
    <row r="245" spans="1:16" s="12" customFormat="1" ht="15.75" x14ac:dyDescent="0.25">
      <c r="A245" s="103" t="s">
        <v>621</v>
      </c>
      <c r="B245" s="202">
        <f t="shared" si="99"/>
        <v>93.7</v>
      </c>
      <c r="C245" s="202">
        <f t="shared" si="100"/>
        <v>15.32</v>
      </c>
      <c r="D245" s="202">
        <f t="shared" si="122"/>
        <v>16.350053361792956</v>
      </c>
      <c r="E245" s="14"/>
      <c r="F245" s="14"/>
      <c r="G245" s="52"/>
      <c r="H245" s="158">
        <f>Субсидии!B234</f>
        <v>0</v>
      </c>
      <c r="I245" s="158">
        <f>Субсидии!C234</f>
        <v>0</v>
      </c>
      <c r="J245" s="14"/>
      <c r="K245" s="14">
        <f>'Субвенции '!B238</f>
        <v>93.7</v>
      </c>
      <c r="L245" s="14">
        <f>'Субвенции '!C238</f>
        <v>15.32</v>
      </c>
      <c r="M245" s="14">
        <f t="shared" si="124"/>
        <v>16.350053361792956</v>
      </c>
      <c r="N245" s="14"/>
      <c r="O245" s="14"/>
      <c r="P245" s="14"/>
    </row>
    <row r="246" spans="1:16" s="12" customFormat="1" ht="15.75" x14ac:dyDescent="0.25">
      <c r="A246" s="103" t="s">
        <v>620</v>
      </c>
      <c r="B246" s="202">
        <f t="shared" si="99"/>
        <v>234.2</v>
      </c>
      <c r="C246" s="202">
        <f t="shared" si="100"/>
        <v>39.85</v>
      </c>
      <c r="D246" s="202">
        <f t="shared" si="122"/>
        <v>17.015371477369769</v>
      </c>
      <c r="E246" s="14"/>
      <c r="F246" s="14"/>
      <c r="G246" s="52"/>
      <c r="H246" s="158">
        <f>Субсидии!B235</f>
        <v>0</v>
      </c>
      <c r="I246" s="158">
        <f>Субсидии!C235</f>
        <v>0</v>
      </c>
      <c r="J246" s="14"/>
      <c r="K246" s="14">
        <f>'Субвенции '!B239</f>
        <v>234.2</v>
      </c>
      <c r="L246" s="14">
        <f>'Субвенции '!C239</f>
        <v>39.85</v>
      </c>
      <c r="M246" s="14">
        <f>L246/K246*100</f>
        <v>17.015371477369769</v>
      </c>
      <c r="N246" s="14"/>
      <c r="O246" s="14"/>
      <c r="P246" s="14"/>
    </row>
    <row r="247" spans="1:16" s="31" customFormat="1" ht="31.5" x14ac:dyDescent="0.25">
      <c r="A247" s="97" t="s">
        <v>404</v>
      </c>
      <c r="B247" s="102">
        <f t="shared" si="99"/>
        <v>433860.2</v>
      </c>
      <c r="C247" s="102">
        <f t="shared" si="100"/>
        <v>85069.684840000031</v>
      </c>
      <c r="D247" s="102">
        <f t="shared" ref="D247" si="125">C247/B247*100</f>
        <v>19.607625875800551</v>
      </c>
      <c r="E247" s="102">
        <f t="shared" ref="E247:F247" si="126">SUM(E248:E259)</f>
        <v>158554</v>
      </c>
      <c r="F247" s="102">
        <f t="shared" si="126"/>
        <v>30704.1</v>
      </c>
      <c r="G247" s="105">
        <f t="shared" si="18"/>
        <v>19.365074359524197</v>
      </c>
      <c r="H247" s="102">
        <f>SUM(H248:H259)</f>
        <v>49414.9</v>
      </c>
      <c r="I247" s="102">
        <f t="shared" ref="I247:O247" si="127">SUM(I248:I259)</f>
        <v>4661.8230000000003</v>
      </c>
      <c r="J247" s="102">
        <f t="shared" si="19"/>
        <v>9.4340431732129382</v>
      </c>
      <c r="K247" s="102">
        <f t="shared" si="127"/>
        <v>225437.00000000003</v>
      </c>
      <c r="L247" s="102">
        <f t="shared" si="127"/>
        <v>49703.761840000036</v>
      </c>
      <c r="M247" s="102">
        <f t="shared" si="20"/>
        <v>22.047739208736822</v>
      </c>
      <c r="N247" s="102">
        <f t="shared" si="127"/>
        <v>454.3</v>
      </c>
      <c r="O247" s="102">
        <f t="shared" si="127"/>
        <v>0</v>
      </c>
      <c r="P247" s="102">
        <f t="shared" si="21"/>
        <v>0</v>
      </c>
    </row>
    <row r="248" spans="1:16" s="12" customFormat="1" ht="31.5" x14ac:dyDescent="0.25">
      <c r="A248" s="72" t="s">
        <v>402</v>
      </c>
      <c r="B248" s="14">
        <f t="shared" si="99"/>
        <v>429208.39999999991</v>
      </c>
      <c r="C248" s="14">
        <f t="shared" si="100"/>
        <v>84848.586639999994</v>
      </c>
      <c r="D248" s="14">
        <f t="shared" si="15"/>
        <v>19.768622105252369</v>
      </c>
      <c r="E248" s="15">
        <f>Дотации!B30</f>
        <v>158554</v>
      </c>
      <c r="F248" s="15">
        <f>Дотации!C30</f>
        <v>30704.1</v>
      </c>
      <c r="G248" s="15">
        <f t="shared" si="18"/>
        <v>19.365074359524197</v>
      </c>
      <c r="H248" s="14">
        <f>Субсидии!B237</f>
        <v>46168.5</v>
      </c>
      <c r="I248" s="14">
        <f>Субсидии!C237</f>
        <v>4661.8230000000003</v>
      </c>
      <c r="J248" s="14">
        <f t="shared" si="19"/>
        <v>10.097410572143344</v>
      </c>
      <c r="K248" s="14">
        <f>'Субвенции '!B241</f>
        <v>224031.59999999992</v>
      </c>
      <c r="L248" s="14">
        <f>'Субвенции '!C241</f>
        <v>49482.663640000006</v>
      </c>
      <c r="M248" s="14">
        <f t="shared" si="20"/>
        <v>22.087358944006123</v>
      </c>
      <c r="N248" s="14">
        <f>Иные!B102</f>
        <v>454.3</v>
      </c>
      <c r="O248" s="14">
        <f>Иные!C102</f>
        <v>0</v>
      </c>
      <c r="P248" s="14">
        <f t="shared" si="21"/>
        <v>0</v>
      </c>
    </row>
    <row r="249" spans="1:16" s="12" customFormat="1" ht="15.75" x14ac:dyDescent="0.25">
      <c r="A249" s="103" t="s">
        <v>622</v>
      </c>
      <c r="B249" s="202">
        <f t="shared" si="99"/>
        <v>93.7</v>
      </c>
      <c r="C249" s="202">
        <f t="shared" si="100"/>
        <v>14.8248</v>
      </c>
      <c r="D249" s="202">
        <f t="shared" ref="D249:D259" si="128">C249/B249*100</f>
        <v>15.821558164354322</v>
      </c>
      <c r="E249" s="14"/>
      <c r="F249" s="14"/>
      <c r="G249" s="52"/>
      <c r="H249" s="158">
        <f>Субсидии!B238</f>
        <v>0</v>
      </c>
      <c r="I249" s="158">
        <f>Субсидии!C238</f>
        <v>0</v>
      </c>
      <c r="J249" s="14"/>
      <c r="K249" s="14">
        <f>'Субвенции '!B242</f>
        <v>93.7</v>
      </c>
      <c r="L249" s="14">
        <f>'Субвенции '!C242</f>
        <v>14.8248</v>
      </c>
      <c r="M249" s="14">
        <f t="shared" ref="M249:M259" si="129">L249/K249*100</f>
        <v>15.821558164354322</v>
      </c>
      <c r="N249" s="14"/>
      <c r="O249" s="14"/>
      <c r="P249" s="14"/>
    </row>
    <row r="250" spans="1:16" s="12" customFormat="1" ht="15.75" x14ac:dyDescent="0.25">
      <c r="A250" s="103" t="s">
        <v>450</v>
      </c>
      <c r="B250" s="202">
        <f t="shared" si="99"/>
        <v>93.7</v>
      </c>
      <c r="C250" s="202">
        <f t="shared" si="100"/>
        <v>14.5626</v>
      </c>
      <c r="D250" s="202">
        <f t="shared" si="128"/>
        <v>15.541728922091783</v>
      </c>
      <c r="E250" s="14"/>
      <c r="F250" s="14"/>
      <c r="G250" s="52"/>
      <c r="H250" s="158">
        <f>Субсидии!B239</f>
        <v>0</v>
      </c>
      <c r="I250" s="158">
        <f>Субсидии!C239</f>
        <v>0</v>
      </c>
      <c r="J250" s="14"/>
      <c r="K250" s="14">
        <f>'Субвенции '!B243</f>
        <v>93.7</v>
      </c>
      <c r="L250" s="14">
        <f>'Субвенции '!C243</f>
        <v>14.5626</v>
      </c>
      <c r="M250" s="14">
        <f t="shared" si="129"/>
        <v>15.541728922091783</v>
      </c>
      <c r="N250" s="14">
        <f>Иные!B103</f>
        <v>0</v>
      </c>
      <c r="O250" s="14">
        <f>Иные!C103</f>
        <v>0</v>
      </c>
      <c r="P250" s="14"/>
    </row>
    <row r="251" spans="1:16" s="12" customFormat="1" ht="15.75" x14ac:dyDescent="0.25">
      <c r="A251" s="103" t="s">
        <v>623</v>
      </c>
      <c r="B251" s="202">
        <f t="shared" si="99"/>
        <v>93.7</v>
      </c>
      <c r="C251" s="202">
        <f t="shared" si="100"/>
        <v>13.323600000000001</v>
      </c>
      <c r="D251" s="202">
        <f t="shared" si="128"/>
        <v>14.219423692636074</v>
      </c>
      <c r="E251" s="14"/>
      <c r="F251" s="14"/>
      <c r="G251" s="52"/>
      <c r="H251" s="158">
        <f>Субсидии!B240</f>
        <v>0</v>
      </c>
      <c r="I251" s="158">
        <f>Субсидии!C240</f>
        <v>0</v>
      </c>
      <c r="J251" s="14"/>
      <c r="K251" s="14">
        <f>'Субвенции '!B244</f>
        <v>93.7</v>
      </c>
      <c r="L251" s="14">
        <f>'Субвенции '!C244</f>
        <v>13.323600000000001</v>
      </c>
      <c r="M251" s="14">
        <f t="shared" si="129"/>
        <v>14.219423692636074</v>
      </c>
      <c r="N251" s="14"/>
      <c r="O251" s="14"/>
      <c r="P251" s="14"/>
    </row>
    <row r="252" spans="1:16" s="12" customFormat="1" ht="15.75" x14ac:dyDescent="0.25">
      <c r="A252" s="103" t="s">
        <v>414</v>
      </c>
      <c r="B252" s="202">
        <f t="shared" si="99"/>
        <v>93.7</v>
      </c>
      <c r="C252" s="202">
        <f t="shared" si="100"/>
        <v>14.823600000000001</v>
      </c>
      <c r="D252" s="202">
        <f t="shared" si="128"/>
        <v>15.820277481323371</v>
      </c>
      <c r="E252" s="14"/>
      <c r="F252" s="14"/>
      <c r="G252" s="52"/>
      <c r="H252" s="158">
        <f>Субсидии!B241</f>
        <v>0</v>
      </c>
      <c r="I252" s="158">
        <f>Субсидии!C241</f>
        <v>0</v>
      </c>
      <c r="J252" s="14"/>
      <c r="K252" s="14">
        <f>'Субвенции '!B245</f>
        <v>93.7</v>
      </c>
      <c r="L252" s="14">
        <f>'Субвенции '!C245</f>
        <v>14.823600000000001</v>
      </c>
      <c r="M252" s="14">
        <f t="shared" si="129"/>
        <v>15.820277481323371</v>
      </c>
      <c r="N252" s="14"/>
      <c r="O252" s="14"/>
      <c r="P252" s="14"/>
    </row>
    <row r="253" spans="1:16" s="12" customFormat="1" ht="15.75" x14ac:dyDescent="0.25">
      <c r="A253" s="103" t="s">
        <v>576</v>
      </c>
      <c r="B253" s="202">
        <f t="shared" si="99"/>
        <v>93.7</v>
      </c>
      <c r="C253" s="202">
        <f t="shared" si="100"/>
        <v>14.823600000000001</v>
      </c>
      <c r="D253" s="202">
        <f t="shared" si="128"/>
        <v>15.820277481323371</v>
      </c>
      <c r="E253" s="14"/>
      <c r="F253" s="14"/>
      <c r="G253" s="52"/>
      <c r="H253" s="158">
        <f>Субсидии!B242</f>
        <v>0</v>
      </c>
      <c r="I253" s="158">
        <f>Субсидии!C242</f>
        <v>0</v>
      </c>
      <c r="J253" s="14"/>
      <c r="K253" s="14">
        <f>'Субвенции '!B246</f>
        <v>93.7</v>
      </c>
      <c r="L253" s="14">
        <f>'Субвенции '!C246</f>
        <v>14.823600000000001</v>
      </c>
      <c r="M253" s="14">
        <f t="shared" si="129"/>
        <v>15.820277481323371</v>
      </c>
      <c r="N253" s="14"/>
      <c r="O253" s="14"/>
      <c r="P253" s="14"/>
    </row>
    <row r="254" spans="1:16" s="12" customFormat="1" ht="15.75" x14ac:dyDescent="0.25">
      <c r="A254" s="103" t="s">
        <v>400</v>
      </c>
      <c r="B254" s="202">
        <f t="shared" si="99"/>
        <v>3714.7999999999997</v>
      </c>
      <c r="C254" s="202">
        <f t="shared" si="100"/>
        <v>74.622</v>
      </c>
      <c r="D254" s="202">
        <f t="shared" si="128"/>
        <v>2.0087757079788955</v>
      </c>
      <c r="E254" s="14"/>
      <c r="F254" s="14"/>
      <c r="G254" s="52"/>
      <c r="H254" s="158">
        <f>Субсидии!B243</f>
        <v>3246.3999999999996</v>
      </c>
      <c r="I254" s="158">
        <f>Субсидии!C243</f>
        <v>0</v>
      </c>
      <c r="J254" s="14">
        <f>I254/H254*100</f>
        <v>0</v>
      </c>
      <c r="K254" s="14">
        <f>'Субвенции '!B247</f>
        <v>468.4</v>
      </c>
      <c r="L254" s="14">
        <f>'Субвенции '!C247</f>
        <v>74.622</v>
      </c>
      <c r="M254" s="14">
        <f t="shared" si="129"/>
        <v>15.931255337318531</v>
      </c>
      <c r="N254" s="14">
        <f>Иные!B104</f>
        <v>0</v>
      </c>
      <c r="O254" s="14">
        <f>Иные!C104</f>
        <v>0</v>
      </c>
      <c r="P254" s="14"/>
    </row>
    <row r="255" spans="1:16" s="12" customFormat="1" ht="15.75" x14ac:dyDescent="0.25">
      <c r="A255" s="103" t="s">
        <v>624</v>
      </c>
      <c r="B255" s="202">
        <f t="shared" si="99"/>
        <v>93.7</v>
      </c>
      <c r="C255" s="202">
        <f t="shared" si="100"/>
        <v>14.823600000000001</v>
      </c>
      <c r="D255" s="202">
        <f t="shared" si="128"/>
        <v>15.820277481323371</v>
      </c>
      <c r="E255" s="14"/>
      <c r="F255" s="14"/>
      <c r="G255" s="52"/>
      <c r="H255" s="158">
        <f>Субсидии!B244</f>
        <v>0</v>
      </c>
      <c r="I255" s="158">
        <f>Субсидии!C244</f>
        <v>0</v>
      </c>
      <c r="J255" s="14"/>
      <c r="K255" s="14">
        <f>'Субвенции '!B248</f>
        <v>93.7</v>
      </c>
      <c r="L255" s="14">
        <f>'Субвенции '!C248</f>
        <v>14.823600000000001</v>
      </c>
      <c r="M255" s="14">
        <f t="shared" si="129"/>
        <v>15.820277481323371</v>
      </c>
      <c r="N255" s="14"/>
      <c r="O255" s="14"/>
      <c r="P255" s="14"/>
    </row>
    <row r="256" spans="1:16" s="12" customFormat="1" ht="15.75" x14ac:dyDescent="0.25">
      <c r="A256" s="103" t="s">
        <v>625</v>
      </c>
      <c r="B256" s="202">
        <f t="shared" si="99"/>
        <v>93.7</v>
      </c>
      <c r="C256" s="202">
        <f t="shared" si="100"/>
        <v>14.823600000000001</v>
      </c>
      <c r="D256" s="202">
        <f t="shared" si="128"/>
        <v>15.820277481323371</v>
      </c>
      <c r="E256" s="14"/>
      <c r="F256" s="14"/>
      <c r="G256" s="52"/>
      <c r="H256" s="158">
        <f>Субсидии!B245</f>
        <v>0</v>
      </c>
      <c r="I256" s="158">
        <f>Субсидии!C245</f>
        <v>0</v>
      </c>
      <c r="J256" s="14"/>
      <c r="K256" s="14">
        <f>'Субвенции '!B249</f>
        <v>93.7</v>
      </c>
      <c r="L256" s="14">
        <f>'Субвенции '!C249</f>
        <v>14.823600000000001</v>
      </c>
      <c r="M256" s="14">
        <f t="shared" si="129"/>
        <v>15.820277481323371</v>
      </c>
      <c r="N256" s="14"/>
      <c r="O256" s="14"/>
      <c r="P256" s="14"/>
    </row>
    <row r="257" spans="1:16" s="12" customFormat="1" ht="15.75" x14ac:dyDescent="0.25">
      <c r="A257" s="103" t="s">
        <v>399</v>
      </c>
      <c r="B257" s="202">
        <f t="shared" si="99"/>
        <v>93.7</v>
      </c>
      <c r="C257" s="202">
        <f t="shared" si="100"/>
        <v>14.823600000000001</v>
      </c>
      <c r="D257" s="202">
        <f t="shared" si="128"/>
        <v>15.820277481323371</v>
      </c>
      <c r="E257" s="14"/>
      <c r="F257" s="14"/>
      <c r="G257" s="52"/>
      <c r="H257" s="158">
        <f>Субсидии!B246</f>
        <v>0</v>
      </c>
      <c r="I257" s="158">
        <f>Субсидии!C246</f>
        <v>0</v>
      </c>
      <c r="J257" s="14"/>
      <c r="K257" s="14">
        <f>'Субвенции '!B250</f>
        <v>93.7</v>
      </c>
      <c r="L257" s="14">
        <f>'Субвенции '!C250</f>
        <v>14.823600000000001</v>
      </c>
      <c r="M257" s="14">
        <f t="shared" si="129"/>
        <v>15.820277481323371</v>
      </c>
      <c r="N257" s="14">
        <f>Иные!B105</f>
        <v>0</v>
      </c>
      <c r="O257" s="14">
        <f>Иные!C105</f>
        <v>0</v>
      </c>
      <c r="P257" s="14"/>
    </row>
    <row r="258" spans="1:16" s="12" customFormat="1" ht="15.75" x14ac:dyDescent="0.25">
      <c r="A258" s="103" t="s">
        <v>626</v>
      </c>
      <c r="B258" s="202">
        <f t="shared" si="99"/>
        <v>93.7</v>
      </c>
      <c r="C258" s="202">
        <f t="shared" si="100"/>
        <v>14.823600000000001</v>
      </c>
      <c r="D258" s="202">
        <f t="shared" si="128"/>
        <v>15.820277481323371</v>
      </c>
      <c r="E258" s="14"/>
      <c r="F258" s="14"/>
      <c r="G258" s="52"/>
      <c r="H258" s="158">
        <f>Субсидии!B247</f>
        <v>0</v>
      </c>
      <c r="I258" s="158">
        <f>Субсидии!C247</f>
        <v>0</v>
      </c>
      <c r="J258" s="14"/>
      <c r="K258" s="14">
        <f>'Субвенции '!B251</f>
        <v>93.7</v>
      </c>
      <c r="L258" s="14">
        <f>'Субвенции '!C251</f>
        <v>14.823600000000001</v>
      </c>
      <c r="M258" s="14">
        <f t="shared" si="129"/>
        <v>15.820277481323371</v>
      </c>
      <c r="N258" s="14"/>
      <c r="O258" s="14"/>
      <c r="P258" s="14"/>
    </row>
    <row r="259" spans="1:16" s="12" customFormat="1" ht="15.75" x14ac:dyDescent="0.25">
      <c r="A259" s="103" t="s">
        <v>627</v>
      </c>
      <c r="B259" s="202">
        <f t="shared" si="99"/>
        <v>93.7</v>
      </c>
      <c r="C259" s="202">
        <f t="shared" si="100"/>
        <v>14.823600000000001</v>
      </c>
      <c r="D259" s="202">
        <f t="shared" si="128"/>
        <v>15.820277481323371</v>
      </c>
      <c r="E259" s="14"/>
      <c r="F259" s="14"/>
      <c r="G259" s="52"/>
      <c r="H259" s="158">
        <f>Субсидии!B248</f>
        <v>0</v>
      </c>
      <c r="I259" s="158">
        <f>Субсидии!C248</f>
        <v>0</v>
      </c>
      <c r="J259" s="14"/>
      <c r="K259" s="14">
        <f>'Субвенции '!B252</f>
        <v>93.7</v>
      </c>
      <c r="L259" s="14">
        <f>'Субвенции '!C252</f>
        <v>14.823600000000001</v>
      </c>
      <c r="M259" s="14">
        <f t="shared" si="129"/>
        <v>15.820277481323371</v>
      </c>
      <c r="N259" s="14"/>
      <c r="O259" s="14"/>
      <c r="P259" s="14"/>
    </row>
    <row r="260" spans="1:16" s="31" customFormat="1" ht="31.5" x14ac:dyDescent="0.25">
      <c r="A260" s="97" t="s">
        <v>437</v>
      </c>
      <c r="B260" s="102">
        <f t="shared" si="99"/>
        <v>364020.14123000007</v>
      </c>
      <c r="C260" s="102">
        <f t="shared" si="100"/>
        <v>64690.669340000008</v>
      </c>
      <c r="D260" s="102">
        <f t="shared" ref="D260" si="130">C260/B260*100</f>
        <v>17.771178573090626</v>
      </c>
      <c r="E260" s="102">
        <f t="shared" ref="E260:F260" si="131">SUM(E261:E273)</f>
        <v>87011.9</v>
      </c>
      <c r="F260" s="102">
        <f t="shared" si="131"/>
        <v>14906.4</v>
      </c>
      <c r="G260" s="105">
        <f t="shared" si="18"/>
        <v>17.131449836171836</v>
      </c>
      <c r="H260" s="102">
        <f>SUM(H261:H273)</f>
        <v>86093.541230000003</v>
      </c>
      <c r="I260" s="102">
        <f t="shared" ref="I260:O260" si="132">SUM(I261:I273)</f>
        <v>4227.60934</v>
      </c>
      <c r="J260" s="102">
        <f t="shared" si="19"/>
        <v>4.9104837361793345</v>
      </c>
      <c r="K260" s="102">
        <f t="shared" si="132"/>
        <v>190608.70000000004</v>
      </c>
      <c r="L260" s="102">
        <f t="shared" si="132"/>
        <v>45556.66</v>
      </c>
      <c r="M260" s="102">
        <f t="shared" si="20"/>
        <v>23.900619436573457</v>
      </c>
      <c r="N260" s="102">
        <f t="shared" si="132"/>
        <v>306</v>
      </c>
      <c r="O260" s="102">
        <f t="shared" si="132"/>
        <v>0</v>
      </c>
      <c r="P260" s="102">
        <f t="shared" si="21"/>
        <v>0</v>
      </c>
    </row>
    <row r="261" spans="1:16" s="12" customFormat="1" ht="31.5" x14ac:dyDescent="0.25">
      <c r="A261" s="72" t="s">
        <v>398</v>
      </c>
      <c r="B261" s="14">
        <f t="shared" si="99"/>
        <v>306521.16122999991</v>
      </c>
      <c r="C261" s="14">
        <f t="shared" si="100"/>
        <v>64490.319340000002</v>
      </c>
      <c r="D261" s="14">
        <f t="shared" si="15"/>
        <v>21.039434628661517</v>
      </c>
      <c r="E261" s="15">
        <f>Дотации!B31</f>
        <v>87011.9</v>
      </c>
      <c r="F261" s="15">
        <f>Дотации!C31</f>
        <v>14906.4</v>
      </c>
      <c r="G261" s="15">
        <f t="shared" si="18"/>
        <v>17.131449836171836</v>
      </c>
      <c r="H261" s="14">
        <f>Субсидии!B250</f>
        <v>29859.461230000001</v>
      </c>
      <c r="I261" s="14">
        <f>Субсидии!C250</f>
        <v>4227.60934</v>
      </c>
      <c r="J261" s="14">
        <f t="shared" si="19"/>
        <v>14.158357739397163</v>
      </c>
      <c r="K261" s="14">
        <f>'Субвенции '!B254</f>
        <v>189343.7999999999</v>
      </c>
      <c r="L261" s="14">
        <f>'Субвенции '!C254</f>
        <v>45356.310000000005</v>
      </c>
      <c r="M261" s="14">
        <f t="shared" si="20"/>
        <v>23.954473291441296</v>
      </c>
      <c r="N261" s="14">
        <f>Иные!B107</f>
        <v>306</v>
      </c>
      <c r="O261" s="14">
        <f>Иные!C107</f>
        <v>0</v>
      </c>
      <c r="P261" s="14">
        <f t="shared" si="21"/>
        <v>0</v>
      </c>
    </row>
    <row r="262" spans="1:16" s="12" customFormat="1" ht="15.75" x14ac:dyDescent="0.25">
      <c r="A262" s="103" t="s">
        <v>426</v>
      </c>
      <c r="B262" s="202">
        <f t="shared" si="99"/>
        <v>93.7</v>
      </c>
      <c r="C262" s="202">
        <f t="shared" si="100"/>
        <v>8.8800000000000008</v>
      </c>
      <c r="D262" s="202">
        <f t="shared" ref="D262:D264" si="133">C262/B262*100</f>
        <v>9.477054429028815</v>
      </c>
      <c r="E262" s="14"/>
      <c r="F262" s="14"/>
      <c r="G262" s="52"/>
      <c r="H262" s="158">
        <f>Субсидии!B251</f>
        <v>0</v>
      </c>
      <c r="I262" s="158">
        <f>Субсидии!C251</f>
        <v>0</v>
      </c>
      <c r="J262" s="14"/>
      <c r="K262" s="14">
        <f>'Субвенции '!B255</f>
        <v>93.7</v>
      </c>
      <c r="L262" s="14">
        <f>'Субвенции '!C255</f>
        <v>8.8800000000000008</v>
      </c>
      <c r="M262" s="14">
        <f t="shared" ref="M262:M273" si="134">L262/K262*100</f>
        <v>9.477054429028815</v>
      </c>
      <c r="N262" s="14">
        <f>Иные!B108</f>
        <v>0</v>
      </c>
      <c r="O262" s="14">
        <f>Иные!C108</f>
        <v>0</v>
      </c>
      <c r="P262" s="14"/>
    </row>
    <row r="263" spans="1:16" s="12" customFormat="1" ht="15.75" x14ac:dyDescent="0.25">
      <c r="A263" s="103" t="s">
        <v>427</v>
      </c>
      <c r="B263" s="202">
        <f t="shared" si="99"/>
        <v>348.8</v>
      </c>
      <c r="C263" s="202">
        <f t="shared" si="100"/>
        <v>13.32</v>
      </c>
      <c r="D263" s="202">
        <f t="shared" si="133"/>
        <v>3.818807339449541</v>
      </c>
      <c r="E263" s="14"/>
      <c r="F263" s="14"/>
      <c r="G263" s="52"/>
      <c r="H263" s="158">
        <f>Субсидии!B252</f>
        <v>255.1</v>
      </c>
      <c r="I263" s="158">
        <f>Субсидии!C252</f>
        <v>0</v>
      </c>
      <c r="J263" s="14">
        <f t="shared" ref="J263:J270" si="135">I263/H263*100</f>
        <v>0</v>
      </c>
      <c r="K263" s="14">
        <f>'Субвенции '!B256</f>
        <v>93.7</v>
      </c>
      <c r="L263" s="14">
        <f>'Субвенции '!C256</f>
        <v>13.32</v>
      </c>
      <c r="M263" s="14">
        <f t="shared" si="134"/>
        <v>14.215581643543224</v>
      </c>
      <c r="N263" s="14">
        <f>Иные!B109</f>
        <v>0</v>
      </c>
      <c r="O263" s="14">
        <f>Иные!C109</f>
        <v>0</v>
      </c>
      <c r="P263" s="14"/>
    </row>
    <row r="264" spans="1:16" s="12" customFormat="1" ht="15.75" x14ac:dyDescent="0.25">
      <c r="A264" s="103" t="s">
        <v>428</v>
      </c>
      <c r="B264" s="202">
        <f t="shared" si="99"/>
        <v>93.7</v>
      </c>
      <c r="C264" s="202">
        <f t="shared" si="100"/>
        <v>13.32</v>
      </c>
      <c r="D264" s="202">
        <f t="shared" si="133"/>
        <v>14.215581643543224</v>
      </c>
      <c r="E264" s="14"/>
      <c r="F264" s="14"/>
      <c r="G264" s="52"/>
      <c r="H264" s="158">
        <f>Субсидии!B253</f>
        <v>0</v>
      </c>
      <c r="I264" s="158">
        <f>Субсидии!C253</f>
        <v>0</v>
      </c>
      <c r="J264" s="14"/>
      <c r="K264" s="14">
        <f>'Субвенции '!B257</f>
        <v>93.7</v>
      </c>
      <c r="L264" s="14">
        <f>'Субвенции '!C257</f>
        <v>13.32</v>
      </c>
      <c r="M264" s="14">
        <f t="shared" si="134"/>
        <v>14.215581643543224</v>
      </c>
      <c r="N264" s="14">
        <f>Иные!B110</f>
        <v>0</v>
      </c>
      <c r="O264" s="14">
        <f>Иные!C110</f>
        <v>0</v>
      </c>
      <c r="P264" s="14"/>
    </row>
    <row r="265" spans="1:16" s="12" customFormat="1" ht="15.75" x14ac:dyDescent="0.25">
      <c r="A265" s="103" t="s">
        <v>429</v>
      </c>
      <c r="B265" s="202">
        <f t="shared" si="99"/>
        <v>93.7</v>
      </c>
      <c r="C265" s="202">
        <f t="shared" si="100"/>
        <v>13.13</v>
      </c>
      <c r="D265" s="202">
        <f t="shared" ref="D265:D273" si="136">C265/B265*100</f>
        <v>14.012806830309499</v>
      </c>
      <c r="E265" s="14"/>
      <c r="F265" s="14"/>
      <c r="G265" s="52"/>
      <c r="H265" s="158">
        <f>Субсидии!B254</f>
        <v>0</v>
      </c>
      <c r="I265" s="158">
        <f>Субсидии!C254</f>
        <v>0</v>
      </c>
      <c r="J265" s="14"/>
      <c r="K265" s="14">
        <f>'Субвенции '!B258</f>
        <v>93.7</v>
      </c>
      <c r="L265" s="14">
        <f>'Субвенции '!C258</f>
        <v>13.13</v>
      </c>
      <c r="M265" s="14">
        <f t="shared" si="134"/>
        <v>14.012806830309499</v>
      </c>
      <c r="N265" s="14">
        <f>Иные!B111</f>
        <v>0</v>
      </c>
      <c r="O265" s="14">
        <f>Иные!C111</f>
        <v>0</v>
      </c>
      <c r="P265" s="14"/>
    </row>
    <row r="266" spans="1:16" s="12" customFormat="1" ht="15.75" x14ac:dyDescent="0.25">
      <c r="A266" s="103" t="s">
        <v>430</v>
      </c>
      <c r="B266" s="202">
        <f t="shared" ref="B266:B329" si="137">E266+H266+K266+N266</f>
        <v>93.7</v>
      </c>
      <c r="C266" s="202">
        <f t="shared" ref="C266:C329" si="138">F266+I266+L266+O266</f>
        <v>15.48</v>
      </c>
      <c r="D266" s="202">
        <f t="shared" si="136"/>
        <v>16.520811099252935</v>
      </c>
      <c r="E266" s="14"/>
      <c r="F266" s="14"/>
      <c r="G266" s="52"/>
      <c r="H266" s="158">
        <f>Субсидии!B255</f>
        <v>0</v>
      </c>
      <c r="I266" s="158">
        <f>Субсидии!C255</f>
        <v>0</v>
      </c>
      <c r="J266" s="14"/>
      <c r="K266" s="14">
        <f>'Субвенции '!B259</f>
        <v>93.7</v>
      </c>
      <c r="L266" s="14">
        <f>'Субвенции '!C259</f>
        <v>15.48</v>
      </c>
      <c r="M266" s="14">
        <f t="shared" si="134"/>
        <v>16.520811099252935</v>
      </c>
      <c r="N266" s="14">
        <f>Иные!B112</f>
        <v>0</v>
      </c>
      <c r="O266" s="14">
        <f>Иные!C112</f>
        <v>0</v>
      </c>
      <c r="P266" s="14"/>
    </row>
    <row r="267" spans="1:16" s="12" customFormat="1" ht="15.75" x14ac:dyDescent="0.25">
      <c r="A267" s="103" t="s">
        <v>431</v>
      </c>
      <c r="B267" s="202">
        <f t="shared" si="137"/>
        <v>93.7</v>
      </c>
      <c r="C267" s="202">
        <f t="shared" si="138"/>
        <v>13.32</v>
      </c>
      <c r="D267" s="202">
        <f t="shared" si="136"/>
        <v>14.215581643543224</v>
      </c>
      <c r="E267" s="14"/>
      <c r="F267" s="14"/>
      <c r="G267" s="52"/>
      <c r="H267" s="158">
        <f>Субсидии!B256</f>
        <v>0</v>
      </c>
      <c r="I267" s="158">
        <f>Субсидии!C256</f>
        <v>0</v>
      </c>
      <c r="J267" s="14"/>
      <c r="K267" s="14">
        <f>'Субвенции '!B260</f>
        <v>93.7</v>
      </c>
      <c r="L267" s="14">
        <f>'Субвенции '!C260</f>
        <v>13.32</v>
      </c>
      <c r="M267" s="14">
        <f t="shared" si="134"/>
        <v>14.215581643543224</v>
      </c>
      <c r="N267" s="14">
        <f>Иные!B113</f>
        <v>0</v>
      </c>
      <c r="O267" s="14">
        <f>Иные!C113</f>
        <v>0</v>
      </c>
      <c r="P267" s="14"/>
    </row>
    <row r="268" spans="1:16" s="12" customFormat="1" ht="15.75" x14ac:dyDescent="0.25">
      <c r="A268" s="103" t="s">
        <v>334</v>
      </c>
      <c r="B268" s="202">
        <f t="shared" si="137"/>
        <v>54255.179999999993</v>
      </c>
      <c r="C268" s="202">
        <f t="shared" si="138"/>
        <v>13.32</v>
      </c>
      <c r="D268" s="202">
        <f t="shared" si="136"/>
        <v>2.455065120049367E-2</v>
      </c>
      <c r="E268" s="14"/>
      <c r="F268" s="14"/>
      <c r="G268" s="52"/>
      <c r="H268" s="158">
        <f>Субсидии!B257</f>
        <v>54161.479999999996</v>
      </c>
      <c r="I268" s="158">
        <f>Субсидии!C257</f>
        <v>0</v>
      </c>
      <c r="J268" s="14">
        <f t="shared" si="135"/>
        <v>0</v>
      </c>
      <c r="K268" s="14">
        <f>'Субвенции '!B261</f>
        <v>93.7</v>
      </c>
      <c r="L268" s="14">
        <f>'Субвенции '!C261</f>
        <v>13.32</v>
      </c>
      <c r="M268" s="14">
        <f t="shared" si="134"/>
        <v>14.215581643543224</v>
      </c>
      <c r="N268" s="14">
        <f>Иные!B114</f>
        <v>0</v>
      </c>
      <c r="O268" s="14">
        <f>Иные!C114</f>
        <v>0</v>
      </c>
      <c r="P268" s="14"/>
    </row>
    <row r="269" spans="1:16" s="12" customFormat="1" ht="15.75" x14ac:dyDescent="0.25">
      <c r="A269" s="103" t="s">
        <v>432</v>
      </c>
      <c r="B269" s="202">
        <f t="shared" si="137"/>
        <v>93.7</v>
      </c>
      <c r="C269" s="202">
        <f t="shared" si="138"/>
        <v>19.649999999999999</v>
      </c>
      <c r="D269" s="202">
        <f t="shared" si="136"/>
        <v>20.971184631803627</v>
      </c>
      <c r="E269" s="14"/>
      <c r="F269" s="14"/>
      <c r="G269" s="52"/>
      <c r="H269" s="158">
        <f>Субсидии!B258</f>
        <v>0</v>
      </c>
      <c r="I269" s="158">
        <f>Субсидии!C258</f>
        <v>0</v>
      </c>
      <c r="J269" s="14"/>
      <c r="K269" s="14">
        <f>'Субвенции '!B262</f>
        <v>93.7</v>
      </c>
      <c r="L269" s="14">
        <f>'Субвенции '!C262</f>
        <v>19.649999999999999</v>
      </c>
      <c r="M269" s="14">
        <f t="shared" si="134"/>
        <v>20.971184631803627</v>
      </c>
      <c r="N269" s="14">
        <f>Иные!B115</f>
        <v>0</v>
      </c>
      <c r="O269" s="14">
        <f>Иные!C115</f>
        <v>0</v>
      </c>
      <c r="P269" s="14"/>
    </row>
    <row r="270" spans="1:16" s="12" customFormat="1" ht="15.75" x14ac:dyDescent="0.25">
      <c r="A270" s="103" t="s">
        <v>433</v>
      </c>
      <c r="B270" s="202">
        <f t="shared" si="137"/>
        <v>2051.6999999999998</v>
      </c>
      <c r="C270" s="202">
        <f t="shared" si="138"/>
        <v>49.97</v>
      </c>
      <c r="D270" s="202">
        <f t="shared" si="136"/>
        <v>2.4355412584685872</v>
      </c>
      <c r="E270" s="14"/>
      <c r="F270" s="14"/>
      <c r="G270" s="52"/>
      <c r="H270" s="158">
        <f>Субсидии!B259</f>
        <v>1817.5</v>
      </c>
      <c r="I270" s="158">
        <f>Субсидии!C259</f>
        <v>0</v>
      </c>
      <c r="J270" s="14">
        <f t="shared" si="135"/>
        <v>0</v>
      </c>
      <c r="K270" s="14">
        <f>'Субвенции '!B263</f>
        <v>234.2</v>
      </c>
      <c r="L270" s="14">
        <f>'Субвенции '!C263</f>
        <v>49.97</v>
      </c>
      <c r="M270" s="14">
        <f t="shared" si="134"/>
        <v>21.336464560204956</v>
      </c>
      <c r="N270" s="14">
        <f>Иные!B116</f>
        <v>0</v>
      </c>
      <c r="O270" s="14">
        <f>Иные!C116</f>
        <v>0</v>
      </c>
      <c r="P270" s="14"/>
    </row>
    <row r="271" spans="1:16" s="12" customFormat="1" ht="20.25" customHeight="1" x14ac:dyDescent="0.25">
      <c r="A271" s="103" t="s">
        <v>434</v>
      </c>
      <c r="B271" s="202">
        <f t="shared" si="137"/>
        <v>93.7</v>
      </c>
      <c r="C271" s="202">
        <f t="shared" si="138"/>
        <v>13.32</v>
      </c>
      <c r="D271" s="202">
        <f t="shared" si="136"/>
        <v>14.215581643543224</v>
      </c>
      <c r="E271" s="14"/>
      <c r="F271" s="14"/>
      <c r="G271" s="52"/>
      <c r="H271" s="158"/>
      <c r="I271" s="158"/>
      <c r="J271" s="14"/>
      <c r="K271" s="14">
        <f>'Субвенции '!B264</f>
        <v>93.7</v>
      </c>
      <c r="L271" s="14">
        <f>'Субвенции '!C264</f>
        <v>13.32</v>
      </c>
      <c r="M271" s="14">
        <f t="shared" si="134"/>
        <v>14.215581643543224</v>
      </c>
      <c r="N271" s="14">
        <f>Иные!B117</f>
        <v>0</v>
      </c>
      <c r="O271" s="14">
        <f>Иные!C117</f>
        <v>0</v>
      </c>
      <c r="P271" s="14"/>
    </row>
    <row r="272" spans="1:16" s="12" customFormat="1" ht="15.75" x14ac:dyDescent="0.25">
      <c r="A272" s="103" t="s">
        <v>435</v>
      </c>
      <c r="B272" s="202">
        <f t="shared" si="137"/>
        <v>93.7</v>
      </c>
      <c r="C272" s="202">
        <f t="shared" si="138"/>
        <v>13.32</v>
      </c>
      <c r="D272" s="202">
        <f t="shared" si="136"/>
        <v>14.215581643543224</v>
      </c>
      <c r="E272" s="14"/>
      <c r="F272" s="14"/>
      <c r="G272" s="52"/>
      <c r="H272" s="158"/>
      <c r="I272" s="158"/>
      <c r="J272" s="14"/>
      <c r="K272" s="14">
        <f>'Субвенции '!B265</f>
        <v>93.7</v>
      </c>
      <c r="L272" s="14">
        <f>'Субвенции '!C265</f>
        <v>13.32</v>
      </c>
      <c r="M272" s="14">
        <f t="shared" si="134"/>
        <v>14.215581643543224</v>
      </c>
      <c r="N272" s="14">
        <f>Иные!B118</f>
        <v>0</v>
      </c>
      <c r="O272" s="14">
        <f>Иные!C118</f>
        <v>0</v>
      </c>
      <c r="P272" s="14"/>
    </row>
    <row r="273" spans="1:16" s="12" customFormat="1" ht="15.75" x14ac:dyDescent="0.25">
      <c r="A273" s="103" t="s">
        <v>436</v>
      </c>
      <c r="B273" s="202">
        <f t="shared" si="137"/>
        <v>93.7</v>
      </c>
      <c r="C273" s="202">
        <f t="shared" si="138"/>
        <v>13.32</v>
      </c>
      <c r="D273" s="202">
        <f t="shared" si="136"/>
        <v>14.215581643543224</v>
      </c>
      <c r="E273" s="14"/>
      <c r="F273" s="14"/>
      <c r="G273" s="52"/>
      <c r="H273" s="158">
        <f>Субсидии!B260</f>
        <v>0</v>
      </c>
      <c r="I273" s="158">
        <f>Субсидии!C260</f>
        <v>0</v>
      </c>
      <c r="J273" s="14"/>
      <c r="K273" s="14">
        <f>'Субвенции '!B266</f>
        <v>93.7</v>
      </c>
      <c r="L273" s="14">
        <f>'Субвенции '!C266</f>
        <v>13.32</v>
      </c>
      <c r="M273" s="14">
        <f t="shared" si="134"/>
        <v>14.215581643543224</v>
      </c>
      <c r="N273" s="14">
        <f>Иные!B119</f>
        <v>0</v>
      </c>
      <c r="O273" s="14">
        <f>Иные!C119</f>
        <v>0</v>
      </c>
      <c r="P273" s="14"/>
    </row>
    <row r="274" spans="1:16" s="31" customFormat="1" ht="31.5" x14ac:dyDescent="0.25">
      <c r="A274" s="97" t="s">
        <v>425</v>
      </c>
      <c r="B274" s="102">
        <f t="shared" si="137"/>
        <v>737475.96282000002</v>
      </c>
      <c r="C274" s="102">
        <f t="shared" si="138"/>
        <v>121544.83959999995</v>
      </c>
      <c r="D274" s="102">
        <f t="shared" ref="D274" si="139">C274/B274*100</f>
        <v>16.48119338496543</v>
      </c>
      <c r="E274" s="102">
        <f t="shared" ref="E274:F274" si="140">SUM(E275:E281)</f>
        <v>207078.30000000002</v>
      </c>
      <c r="F274" s="102">
        <f t="shared" si="140"/>
        <v>39265.5</v>
      </c>
      <c r="G274" s="105">
        <f t="shared" si="18"/>
        <v>18.961668122637668</v>
      </c>
      <c r="H274" s="102">
        <f>SUM(H275:H281)</f>
        <v>119591.46282</v>
      </c>
      <c r="I274" s="102">
        <f t="shared" ref="I274:O274" si="141">SUM(I275:I281)</f>
        <v>6420.7858300000007</v>
      </c>
      <c r="J274" s="102">
        <f t="shared" si="19"/>
        <v>5.3689332654656798</v>
      </c>
      <c r="K274" s="102">
        <f t="shared" si="141"/>
        <v>332405.39999999997</v>
      </c>
      <c r="L274" s="102">
        <f t="shared" si="141"/>
        <v>74108.553769999955</v>
      </c>
      <c r="M274" s="102">
        <f t="shared" si="20"/>
        <v>22.294629921776231</v>
      </c>
      <c r="N274" s="102">
        <f t="shared" si="141"/>
        <v>78400.800000000003</v>
      </c>
      <c r="O274" s="102">
        <f t="shared" si="141"/>
        <v>1750</v>
      </c>
      <c r="P274" s="102">
        <f t="shared" si="21"/>
        <v>2.2321200804073427</v>
      </c>
    </row>
    <row r="275" spans="1:16" s="12" customFormat="1" ht="31.5" x14ac:dyDescent="0.25">
      <c r="A275" s="72" t="s">
        <v>397</v>
      </c>
      <c r="B275" s="14">
        <f t="shared" si="137"/>
        <v>618902.84082000004</v>
      </c>
      <c r="C275" s="14">
        <f t="shared" si="138"/>
        <v>121357.02959999998</v>
      </c>
      <c r="D275" s="14">
        <f t="shared" si="15"/>
        <v>19.608413727623383</v>
      </c>
      <c r="E275" s="15">
        <f>Дотации!B32</f>
        <v>207078.30000000002</v>
      </c>
      <c r="F275" s="15">
        <f>Дотации!C32</f>
        <v>39265.5</v>
      </c>
      <c r="G275" s="15">
        <f t="shared" si="18"/>
        <v>18.961668122637668</v>
      </c>
      <c r="H275" s="14">
        <f>Субсидии!B262</f>
        <v>72189.340819999998</v>
      </c>
      <c r="I275" s="14">
        <f>Субсидии!C262</f>
        <v>6420.7858300000007</v>
      </c>
      <c r="J275" s="14">
        <f t="shared" si="19"/>
        <v>8.8943682780119353</v>
      </c>
      <c r="K275" s="14">
        <f>'Субвенции '!B268</f>
        <v>331234.39999999991</v>
      </c>
      <c r="L275" s="14">
        <f>'Субвенции '!C268</f>
        <v>73920.743769999972</v>
      </c>
      <c r="M275" s="14">
        <f t="shared" si="20"/>
        <v>22.316747224925912</v>
      </c>
      <c r="N275" s="14">
        <f>Иные!B121</f>
        <v>8400.7999999999993</v>
      </c>
      <c r="O275" s="14">
        <f>Иные!C121</f>
        <v>1750</v>
      </c>
      <c r="P275" s="14">
        <f t="shared" si="21"/>
        <v>20.831349395295685</v>
      </c>
    </row>
    <row r="276" spans="1:16" s="12" customFormat="1" ht="15.75" x14ac:dyDescent="0.25">
      <c r="A276" s="103" t="s">
        <v>424</v>
      </c>
      <c r="B276" s="202">
        <f t="shared" si="137"/>
        <v>117001.022</v>
      </c>
      <c r="C276" s="202">
        <f t="shared" si="138"/>
        <v>0</v>
      </c>
      <c r="D276" s="202">
        <f t="shared" ref="D276:D281" si="142">C276/B276*100</f>
        <v>0</v>
      </c>
      <c r="E276" s="14"/>
      <c r="F276" s="14"/>
      <c r="G276" s="52"/>
      <c r="H276" s="158">
        <f>Субсидии!B263</f>
        <v>47001.021999999997</v>
      </c>
      <c r="I276" s="158">
        <f>Субсидии!C263</f>
        <v>0</v>
      </c>
      <c r="J276" s="14">
        <f t="shared" ref="J276:J279" si="143">I276/H276*100</f>
        <v>0</v>
      </c>
      <c r="K276" s="14"/>
      <c r="L276" s="14"/>
      <c r="M276" s="14"/>
      <c r="N276" s="14">
        <f>Иные!B122</f>
        <v>70000</v>
      </c>
      <c r="O276" s="14">
        <f>Иные!C122</f>
        <v>0</v>
      </c>
      <c r="P276" s="14"/>
    </row>
    <row r="277" spans="1:16" s="12" customFormat="1" ht="15.75" x14ac:dyDescent="0.25">
      <c r="A277" s="103" t="s">
        <v>628</v>
      </c>
      <c r="B277" s="202">
        <f t="shared" si="137"/>
        <v>234.2</v>
      </c>
      <c r="C277" s="202">
        <f t="shared" si="138"/>
        <v>38.51</v>
      </c>
      <c r="D277" s="202">
        <f t="shared" si="142"/>
        <v>16.443210930828354</v>
      </c>
      <c r="E277" s="14"/>
      <c r="F277" s="14"/>
      <c r="G277" s="52"/>
      <c r="H277" s="158">
        <f>Субсидии!B264</f>
        <v>0</v>
      </c>
      <c r="I277" s="158">
        <f>Субсидии!C264</f>
        <v>0</v>
      </c>
      <c r="J277" s="14"/>
      <c r="K277" s="14">
        <f>'Субвенции '!B269</f>
        <v>234.2</v>
      </c>
      <c r="L277" s="14">
        <f>'Субвенции '!C269</f>
        <v>38.51</v>
      </c>
      <c r="M277" s="14">
        <f>L277/K277*100</f>
        <v>16.443210930828354</v>
      </c>
      <c r="N277" s="14"/>
      <c r="O277" s="14"/>
      <c r="P277" s="14"/>
    </row>
    <row r="278" spans="1:16" s="12" customFormat="1" ht="15.75" x14ac:dyDescent="0.25">
      <c r="A278" s="103" t="s">
        <v>629</v>
      </c>
      <c r="B278" s="202">
        <f t="shared" si="137"/>
        <v>234.2</v>
      </c>
      <c r="C278" s="202">
        <f t="shared" si="138"/>
        <v>38.51</v>
      </c>
      <c r="D278" s="202">
        <f t="shared" si="142"/>
        <v>16.443210930828354</v>
      </c>
      <c r="E278" s="14"/>
      <c r="F278" s="14"/>
      <c r="G278" s="52"/>
      <c r="H278" s="158">
        <f>Субсидии!B265</f>
        <v>0</v>
      </c>
      <c r="I278" s="158">
        <f>Субсидии!C265</f>
        <v>0</v>
      </c>
      <c r="J278" s="14"/>
      <c r="K278" s="14">
        <f>'Субвенции '!B270</f>
        <v>234.2</v>
      </c>
      <c r="L278" s="14">
        <f>'Субвенции '!C270</f>
        <v>38.51</v>
      </c>
      <c r="M278" s="14">
        <f>L278/K278*100</f>
        <v>16.443210930828354</v>
      </c>
      <c r="N278" s="14"/>
      <c r="O278" s="14"/>
      <c r="P278" s="14"/>
    </row>
    <row r="279" spans="1:16" s="12" customFormat="1" ht="15.75" x14ac:dyDescent="0.25">
      <c r="A279" s="103" t="s">
        <v>546</v>
      </c>
      <c r="B279" s="202">
        <f t="shared" si="137"/>
        <v>635.29999999999995</v>
      </c>
      <c r="C279" s="202">
        <f t="shared" si="138"/>
        <v>38.97</v>
      </c>
      <c r="D279" s="202">
        <f t="shared" si="142"/>
        <v>6.134109869353062</v>
      </c>
      <c r="E279" s="14"/>
      <c r="F279" s="14"/>
      <c r="G279" s="52"/>
      <c r="H279" s="158">
        <f>Субсидии!B266</f>
        <v>401.1</v>
      </c>
      <c r="I279" s="158">
        <f>Субсидии!C266</f>
        <v>0</v>
      </c>
      <c r="J279" s="14">
        <f t="shared" si="143"/>
        <v>0</v>
      </c>
      <c r="K279" s="14">
        <f>'Субвенции '!B271</f>
        <v>234.2</v>
      </c>
      <c r="L279" s="14">
        <f>'Субвенции '!C271</f>
        <v>38.97</v>
      </c>
      <c r="M279" s="14">
        <f>L279/K279*100</f>
        <v>16.639624252775405</v>
      </c>
      <c r="N279" s="14"/>
      <c r="O279" s="14"/>
      <c r="P279" s="14"/>
    </row>
    <row r="280" spans="1:16" s="12" customFormat="1" ht="15.75" x14ac:dyDescent="0.25">
      <c r="A280" s="103" t="s">
        <v>630</v>
      </c>
      <c r="B280" s="202">
        <f t="shared" si="137"/>
        <v>234.2</v>
      </c>
      <c r="C280" s="202">
        <f t="shared" si="138"/>
        <v>33.31</v>
      </c>
      <c r="D280" s="202">
        <f t="shared" si="142"/>
        <v>14.222886421861658</v>
      </c>
      <c r="E280" s="14"/>
      <c r="F280" s="14"/>
      <c r="G280" s="52"/>
      <c r="H280" s="158">
        <f>Субсидии!B267</f>
        <v>0</v>
      </c>
      <c r="I280" s="158">
        <f>Субсидии!C267</f>
        <v>0</v>
      </c>
      <c r="J280" s="14"/>
      <c r="K280" s="14">
        <f>'Субвенции '!B272</f>
        <v>234.2</v>
      </c>
      <c r="L280" s="14">
        <f>'Субвенции '!C272</f>
        <v>33.31</v>
      </c>
      <c r="M280" s="14">
        <f>L280/K280*100</f>
        <v>14.222886421861658</v>
      </c>
      <c r="N280" s="14"/>
      <c r="O280" s="14"/>
      <c r="P280" s="14"/>
    </row>
    <row r="281" spans="1:16" s="12" customFormat="1" ht="15.75" x14ac:dyDescent="0.25">
      <c r="A281" s="103" t="s">
        <v>631</v>
      </c>
      <c r="B281" s="202">
        <f t="shared" si="137"/>
        <v>234.2</v>
      </c>
      <c r="C281" s="202">
        <f t="shared" si="138"/>
        <v>38.51</v>
      </c>
      <c r="D281" s="202">
        <f t="shared" si="142"/>
        <v>16.443210930828354</v>
      </c>
      <c r="E281" s="14"/>
      <c r="F281" s="14"/>
      <c r="G281" s="52"/>
      <c r="H281" s="158">
        <f>Субсидии!B268</f>
        <v>0</v>
      </c>
      <c r="I281" s="158">
        <f>Субсидии!C268</f>
        <v>0</v>
      </c>
      <c r="J281" s="14"/>
      <c r="K281" s="14">
        <f>'Субвенции '!B273</f>
        <v>234.2</v>
      </c>
      <c r="L281" s="14">
        <f>'Субвенции '!C273</f>
        <v>38.51</v>
      </c>
      <c r="M281" s="14">
        <f>L281/K281*100</f>
        <v>16.443210930828354</v>
      </c>
      <c r="N281" s="14"/>
      <c r="O281" s="14"/>
      <c r="P281" s="14"/>
    </row>
    <row r="282" spans="1:16" s="31" customFormat="1" ht="31.5" x14ac:dyDescent="0.25">
      <c r="A282" s="97" t="s">
        <v>465</v>
      </c>
      <c r="B282" s="102">
        <f t="shared" si="137"/>
        <v>329510.12041000003</v>
      </c>
      <c r="C282" s="102">
        <f t="shared" si="138"/>
        <v>66045.728139999992</v>
      </c>
      <c r="D282" s="102">
        <f t="shared" ref="D282" si="144">C282/B282*100</f>
        <v>20.043611424687406</v>
      </c>
      <c r="E282" s="102">
        <f t="shared" ref="E282:F282" si="145">SUM(E283:E291)</f>
        <v>130350.00000000001</v>
      </c>
      <c r="F282" s="102">
        <f t="shared" si="145"/>
        <v>24005.1</v>
      </c>
      <c r="G282" s="105">
        <f t="shared" si="18"/>
        <v>18.415880322209432</v>
      </c>
      <c r="H282" s="102">
        <f>SUM(H283:H291)</f>
        <v>34524.520409999997</v>
      </c>
      <c r="I282" s="102">
        <f t="shared" ref="I282:O282" si="146">SUM(I283:I291)</f>
        <v>3426.482</v>
      </c>
      <c r="J282" s="102">
        <f t="shared" si="19"/>
        <v>9.9247779818760993</v>
      </c>
      <c r="K282" s="102">
        <f t="shared" si="146"/>
        <v>159089.40000000002</v>
      </c>
      <c r="L282" s="102">
        <f t="shared" si="146"/>
        <v>38614.146139999997</v>
      </c>
      <c r="M282" s="102">
        <f t="shared" si="20"/>
        <v>24.271979239345924</v>
      </c>
      <c r="N282" s="102">
        <f t="shared" si="146"/>
        <v>5546.2</v>
      </c>
      <c r="O282" s="102">
        <f t="shared" si="146"/>
        <v>0</v>
      </c>
      <c r="P282" s="102">
        <f t="shared" si="21"/>
        <v>0</v>
      </c>
    </row>
    <row r="283" spans="1:16" s="12" customFormat="1" ht="31.5" x14ac:dyDescent="0.25">
      <c r="A283" s="72" t="s">
        <v>396</v>
      </c>
      <c r="B283" s="14">
        <f t="shared" si="137"/>
        <v>326274.82040999999</v>
      </c>
      <c r="C283" s="14">
        <f t="shared" si="138"/>
        <v>65879.074659999998</v>
      </c>
      <c r="D283" s="14">
        <f t="shared" si="15"/>
        <v>20.191283708995915</v>
      </c>
      <c r="E283" s="15">
        <f>Дотации!B33</f>
        <v>130350.00000000001</v>
      </c>
      <c r="F283" s="15">
        <f>Дотации!C33</f>
        <v>24005.1</v>
      </c>
      <c r="G283" s="15">
        <f t="shared" si="18"/>
        <v>18.415880322209432</v>
      </c>
      <c r="H283" s="14">
        <f>Субсидии!B270</f>
        <v>32460.320409999997</v>
      </c>
      <c r="I283" s="14">
        <f>Субсидии!C270</f>
        <v>3426.482</v>
      </c>
      <c r="J283" s="14">
        <f t="shared" si="19"/>
        <v>10.55590935862854</v>
      </c>
      <c r="K283" s="14">
        <f>'Субвенции '!B275</f>
        <v>157918.29999999993</v>
      </c>
      <c r="L283" s="14">
        <f>'Субвенции '!C275</f>
        <v>38447.492659999996</v>
      </c>
      <c r="M283" s="14">
        <f t="shared" si="20"/>
        <v>24.346445383467284</v>
      </c>
      <c r="N283" s="14">
        <f>Иные!B124</f>
        <v>5546.2</v>
      </c>
      <c r="O283" s="14">
        <f>Иные!C124</f>
        <v>0</v>
      </c>
      <c r="P283" s="14">
        <f t="shared" si="21"/>
        <v>0</v>
      </c>
    </row>
    <row r="284" spans="1:16" s="12" customFormat="1" ht="15.75" x14ac:dyDescent="0.25">
      <c r="A284" s="103" t="s">
        <v>633</v>
      </c>
      <c r="B284" s="202">
        <f t="shared" si="137"/>
        <v>93.7</v>
      </c>
      <c r="C284" s="202">
        <f t="shared" si="138"/>
        <v>13.324879999999999</v>
      </c>
      <c r="D284" s="202">
        <f t="shared" ref="D284:D291" si="147">C284/B284*100</f>
        <v>14.220789754535751</v>
      </c>
      <c r="E284" s="14"/>
      <c r="F284" s="14"/>
      <c r="G284" s="52"/>
      <c r="H284" s="158">
        <f>Субсидии!B272</f>
        <v>0</v>
      </c>
      <c r="I284" s="158">
        <f>Субсидии!C272</f>
        <v>0</v>
      </c>
      <c r="J284" s="14"/>
      <c r="K284" s="14">
        <f>'Субвенции '!B276</f>
        <v>93.7</v>
      </c>
      <c r="L284" s="14">
        <f>'Субвенции '!C276</f>
        <v>13.324879999999999</v>
      </c>
      <c r="M284" s="14">
        <f t="shared" ref="M284:M291" si="148">L284/K284*100</f>
        <v>14.220789754535751</v>
      </c>
      <c r="N284" s="14"/>
      <c r="O284" s="14"/>
      <c r="P284" s="14"/>
    </row>
    <row r="285" spans="1:16" s="12" customFormat="1" ht="15.75" x14ac:dyDescent="0.25">
      <c r="A285" s="103" t="s">
        <v>711</v>
      </c>
      <c r="B285" s="202">
        <f t="shared" si="137"/>
        <v>93.7</v>
      </c>
      <c r="C285" s="202">
        <f t="shared" si="138"/>
        <v>13.324879999999999</v>
      </c>
      <c r="D285" s="202">
        <f t="shared" si="147"/>
        <v>14.220789754535751</v>
      </c>
      <c r="E285" s="14"/>
      <c r="F285" s="14"/>
      <c r="G285" s="52"/>
      <c r="H285" s="158">
        <f>Субсидии!B271</f>
        <v>0</v>
      </c>
      <c r="I285" s="158">
        <f>Субсидии!C271</f>
        <v>0</v>
      </c>
      <c r="J285" s="14"/>
      <c r="K285" s="14">
        <f>'Субвенции '!B277</f>
        <v>93.7</v>
      </c>
      <c r="L285" s="14">
        <f>'Субвенции '!C277</f>
        <v>13.324879999999999</v>
      </c>
      <c r="M285" s="14">
        <f t="shared" si="148"/>
        <v>14.220789754535751</v>
      </c>
      <c r="N285" s="14"/>
      <c r="O285" s="14"/>
      <c r="P285" s="14"/>
    </row>
    <row r="286" spans="1:16" s="12" customFormat="1" ht="15.75" x14ac:dyDescent="0.25">
      <c r="A286" s="103" t="s">
        <v>636</v>
      </c>
      <c r="B286" s="202">
        <f t="shared" si="137"/>
        <v>93.7</v>
      </c>
      <c r="C286" s="202">
        <f t="shared" si="138"/>
        <v>13.324879999999999</v>
      </c>
      <c r="D286" s="202">
        <f t="shared" si="147"/>
        <v>14.220789754535751</v>
      </c>
      <c r="E286" s="14"/>
      <c r="F286" s="14"/>
      <c r="G286" s="52"/>
      <c r="H286" s="158">
        <f>Субсидии!B273</f>
        <v>0</v>
      </c>
      <c r="I286" s="158">
        <f>Субсидии!C273</f>
        <v>0</v>
      </c>
      <c r="J286" s="14"/>
      <c r="K286" s="14">
        <f>'Субвенции '!B278</f>
        <v>93.7</v>
      </c>
      <c r="L286" s="14">
        <f>'Субвенции '!C278</f>
        <v>13.324879999999999</v>
      </c>
      <c r="M286" s="14">
        <f t="shared" si="148"/>
        <v>14.220789754535751</v>
      </c>
      <c r="N286" s="14"/>
      <c r="O286" s="14"/>
      <c r="P286" s="14"/>
    </row>
    <row r="287" spans="1:16" s="12" customFormat="1" ht="15.75" x14ac:dyDescent="0.25">
      <c r="A287" s="103" t="s">
        <v>464</v>
      </c>
      <c r="B287" s="202">
        <f t="shared" si="137"/>
        <v>234.2</v>
      </c>
      <c r="C287" s="202">
        <f t="shared" si="138"/>
        <v>33.310499999999998</v>
      </c>
      <c r="D287" s="202">
        <f t="shared" si="147"/>
        <v>14.223099914602901</v>
      </c>
      <c r="E287" s="14"/>
      <c r="F287" s="14"/>
      <c r="G287" s="52"/>
      <c r="H287" s="158">
        <f>Субсидии!B274</f>
        <v>0</v>
      </c>
      <c r="I287" s="158">
        <f>Субсидии!C274</f>
        <v>0</v>
      </c>
      <c r="J287" s="14"/>
      <c r="K287" s="14">
        <f>'Субвенции '!B279</f>
        <v>234.2</v>
      </c>
      <c r="L287" s="14">
        <f>'Субвенции '!C279</f>
        <v>33.310499999999998</v>
      </c>
      <c r="M287" s="14">
        <f t="shared" si="148"/>
        <v>14.223099914602901</v>
      </c>
      <c r="N287" s="14"/>
      <c r="O287" s="14"/>
      <c r="P287" s="14"/>
    </row>
    <row r="288" spans="1:16" s="12" customFormat="1" ht="15.75" x14ac:dyDescent="0.25">
      <c r="A288" s="103" t="s">
        <v>712</v>
      </c>
      <c r="B288" s="202">
        <f t="shared" si="137"/>
        <v>93.7</v>
      </c>
      <c r="C288" s="202">
        <f t="shared" si="138"/>
        <v>13.324879999999999</v>
      </c>
      <c r="D288" s="202">
        <f t="shared" si="147"/>
        <v>14.220789754535751</v>
      </c>
      <c r="E288" s="14"/>
      <c r="F288" s="14"/>
      <c r="G288" s="52"/>
      <c r="H288" s="158"/>
      <c r="I288" s="158"/>
      <c r="J288" s="14"/>
      <c r="K288" s="14">
        <f>'Субвенции '!B280</f>
        <v>93.7</v>
      </c>
      <c r="L288" s="14">
        <f>'Субвенции '!C280</f>
        <v>13.324879999999999</v>
      </c>
      <c r="M288" s="14">
        <f t="shared" si="148"/>
        <v>14.220789754535751</v>
      </c>
      <c r="N288" s="14"/>
      <c r="O288" s="14"/>
      <c r="P288" s="14"/>
    </row>
    <row r="289" spans="1:16" s="12" customFormat="1" ht="15.75" x14ac:dyDescent="0.25">
      <c r="A289" s="103" t="s">
        <v>634</v>
      </c>
      <c r="B289" s="202">
        <f t="shared" si="137"/>
        <v>234.2</v>
      </c>
      <c r="C289" s="202">
        <f t="shared" si="138"/>
        <v>33.310499999999998</v>
      </c>
      <c r="D289" s="202">
        <f t="shared" si="147"/>
        <v>14.223099914602901</v>
      </c>
      <c r="E289" s="14"/>
      <c r="F289" s="14"/>
      <c r="G289" s="52"/>
      <c r="H289" s="158">
        <f>Субсидии!B275</f>
        <v>0</v>
      </c>
      <c r="I289" s="158">
        <f>Субсидии!C275</f>
        <v>0</v>
      </c>
      <c r="J289" s="14"/>
      <c r="K289" s="14">
        <f>'Субвенции '!B281</f>
        <v>234.2</v>
      </c>
      <c r="L289" s="14">
        <f>'Субвенции '!C281</f>
        <v>33.310499999999998</v>
      </c>
      <c r="M289" s="14">
        <f t="shared" si="148"/>
        <v>14.223099914602901</v>
      </c>
      <c r="N289" s="14"/>
      <c r="O289" s="14"/>
      <c r="P289" s="14"/>
    </row>
    <row r="290" spans="1:16" s="12" customFormat="1" ht="15.75" x14ac:dyDescent="0.25">
      <c r="A290" s="103" t="s">
        <v>348</v>
      </c>
      <c r="B290" s="202">
        <f t="shared" si="137"/>
        <v>93.7</v>
      </c>
      <c r="C290" s="202">
        <f t="shared" si="138"/>
        <v>13.324879999999999</v>
      </c>
      <c r="D290" s="202">
        <f t="shared" si="147"/>
        <v>14.220789754535751</v>
      </c>
      <c r="E290" s="14"/>
      <c r="F290" s="14"/>
      <c r="G290" s="52"/>
      <c r="H290" s="158">
        <f>Субсидии!B276</f>
        <v>0</v>
      </c>
      <c r="I290" s="158">
        <f>Субсидии!C276</f>
        <v>0</v>
      </c>
      <c r="J290" s="14"/>
      <c r="K290" s="14">
        <f>'Субвенции '!B282</f>
        <v>93.7</v>
      </c>
      <c r="L290" s="14">
        <f>'Субвенции '!C282</f>
        <v>13.324879999999999</v>
      </c>
      <c r="M290" s="14">
        <f t="shared" si="148"/>
        <v>14.220789754535751</v>
      </c>
      <c r="N290" s="14"/>
      <c r="O290" s="14"/>
      <c r="P290" s="14"/>
    </row>
    <row r="291" spans="1:16" s="12" customFormat="1" ht="15.75" x14ac:dyDescent="0.25">
      <c r="A291" s="107" t="s">
        <v>635</v>
      </c>
      <c r="B291" s="152">
        <f t="shared" si="137"/>
        <v>2298.3999999999996</v>
      </c>
      <c r="C291" s="152">
        <f t="shared" si="138"/>
        <v>33.408079999999998</v>
      </c>
      <c r="D291" s="152">
        <f t="shared" si="147"/>
        <v>1.4535363731291333</v>
      </c>
      <c r="E291" s="55"/>
      <c r="F291" s="55"/>
      <c r="G291" s="60"/>
      <c r="H291" s="159">
        <f>Субсидии!B277</f>
        <v>2064.1999999999998</v>
      </c>
      <c r="I291" s="159">
        <f>Субсидии!C277</f>
        <v>0</v>
      </c>
      <c r="J291" s="55">
        <f>I291/H291*100</f>
        <v>0</v>
      </c>
      <c r="K291" s="55">
        <f>'Субвенции '!B283</f>
        <v>234.2</v>
      </c>
      <c r="L291" s="55">
        <f>'Субвенции '!C283</f>
        <v>33.408079999999998</v>
      </c>
      <c r="M291" s="55">
        <f t="shared" si="148"/>
        <v>14.26476515798463</v>
      </c>
      <c r="N291" s="55"/>
      <c r="O291" s="55"/>
      <c r="P291" s="55"/>
    </row>
    <row r="292" spans="1:16" s="31" customFormat="1" ht="31.5" x14ac:dyDescent="0.25">
      <c r="A292" s="97" t="s">
        <v>453</v>
      </c>
      <c r="B292" s="102">
        <f t="shared" si="137"/>
        <v>958126.62041000021</v>
      </c>
      <c r="C292" s="102">
        <f t="shared" si="138"/>
        <v>186764.66210000002</v>
      </c>
      <c r="D292" s="102">
        <f t="shared" ref="D292" si="149">C292/B292*100</f>
        <v>19.492691062072769</v>
      </c>
      <c r="E292" s="102">
        <f t="shared" ref="E292:F292" si="150">SUM(E293:E302)</f>
        <v>216403.30000000002</v>
      </c>
      <c r="F292" s="102">
        <f t="shared" si="150"/>
        <v>41340.300000000003</v>
      </c>
      <c r="G292" s="105">
        <f t="shared" si="18"/>
        <v>19.103359329548116</v>
      </c>
      <c r="H292" s="102">
        <f>SUM(H293:H302)</f>
        <v>222884.52041</v>
      </c>
      <c r="I292" s="102">
        <f t="shared" ref="I292:O292" si="151">SUM(I293:I302)</f>
        <v>17948.931799999998</v>
      </c>
      <c r="J292" s="102">
        <f t="shared" si="19"/>
        <v>8.0530185618017001</v>
      </c>
      <c r="K292" s="102">
        <f t="shared" si="151"/>
        <v>518261.90000000014</v>
      </c>
      <c r="L292" s="102">
        <f t="shared" si="151"/>
        <v>127475.43030000001</v>
      </c>
      <c r="M292" s="102">
        <f t="shared" si="20"/>
        <v>24.596720364742222</v>
      </c>
      <c r="N292" s="102">
        <f t="shared" si="151"/>
        <v>576.9</v>
      </c>
      <c r="O292" s="102">
        <f t="shared" si="151"/>
        <v>0</v>
      </c>
      <c r="P292" s="102">
        <f t="shared" si="21"/>
        <v>0</v>
      </c>
    </row>
    <row r="293" spans="1:16" s="12" customFormat="1" ht="31.5" x14ac:dyDescent="0.25">
      <c r="A293" s="72" t="s">
        <v>395</v>
      </c>
      <c r="B293" s="14">
        <f t="shared" si="137"/>
        <v>825299.32041000004</v>
      </c>
      <c r="C293" s="14">
        <f t="shared" si="138"/>
        <v>178661.9423</v>
      </c>
      <c r="D293" s="14">
        <f t="shared" si="15"/>
        <v>21.648138788148113</v>
      </c>
      <c r="E293" s="15">
        <f>Дотации!B34</f>
        <v>216403.30000000002</v>
      </c>
      <c r="F293" s="15">
        <f>Дотации!C34</f>
        <v>41340.300000000003</v>
      </c>
      <c r="G293" s="15">
        <f t="shared" si="18"/>
        <v>19.103359329548116</v>
      </c>
      <c r="H293" s="14">
        <f>Субсидии!B279</f>
        <v>91649.82041</v>
      </c>
      <c r="I293" s="14">
        <f>Субсидии!C279</f>
        <v>10115.441999999999</v>
      </c>
      <c r="J293" s="14">
        <f t="shared" si="19"/>
        <v>11.037055997216436</v>
      </c>
      <c r="K293" s="14">
        <f>'Субвенции '!B285</f>
        <v>516669.30000000005</v>
      </c>
      <c r="L293" s="14">
        <f>'Субвенции '!C285</f>
        <v>127206.20030000001</v>
      </c>
      <c r="M293" s="14">
        <f t="shared" si="20"/>
        <v>24.620429412004931</v>
      </c>
      <c r="N293" s="14">
        <f>Иные!B127</f>
        <v>576.9</v>
      </c>
      <c r="O293" s="14">
        <f>Иные!C127</f>
        <v>0</v>
      </c>
      <c r="P293" s="14">
        <f t="shared" si="21"/>
        <v>0</v>
      </c>
    </row>
    <row r="294" spans="1:16" s="12" customFormat="1" ht="15.75" x14ac:dyDescent="0.25">
      <c r="A294" s="103" t="s">
        <v>637</v>
      </c>
      <c r="B294" s="202">
        <f t="shared" si="137"/>
        <v>104085.4</v>
      </c>
      <c r="C294" s="202">
        <f t="shared" si="138"/>
        <v>7833.4897999999994</v>
      </c>
      <c r="D294" s="202">
        <f t="shared" ref="D294:D302" si="152">C294/B294*100</f>
        <v>7.5260217090965682</v>
      </c>
      <c r="E294" s="14"/>
      <c r="F294" s="14"/>
      <c r="G294" s="52"/>
      <c r="H294" s="158">
        <f>Субсидии!B280</f>
        <v>104085.4</v>
      </c>
      <c r="I294" s="158">
        <f>Субсидии!C280</f>
        <v>7833.4897999999994</v>
      </c>
      <c r="J294" s="14">
        <f>I294/H294*100</f>
        <v>7.5260217090965682</v>
      </c>
      <c r="K294" s="14"/>
      <c r="L294" s="14"/>
      <c r="M294" s="14"/>
      <c r="N294" s="14">
        <f>Иные!B128</f>
        <v>0</v>
      </c>
      <c r="O294" s="14">
        <f>Иные!C128</f>
        <v>0</v>
      </c>
      <c r="P294" s="14"/>
    </row>
    <row r="295" spans="1:16" s="12" customFormat="1" ht="15.75" x14ac:dyDescent="0.25">
      <c r="A295" s="103" t="s">
        <v>638</v>
      </c>
      <c r="B295" s="202">
        <f t="shared" si="137"/>
        <v>234.2</v>
      </c>
      <c r="C295" s="202">
        <f t="shared" si="138"/>
        <v>39.21</v>
      </c>
      <c r="D295" s="202">
        <f t="shared" si="152"/>
        <v>16.74210076857387</v>
      </c>
      <c r="E295" s="14"/>
      <c r="F295" s="14"/>
      <c r="G295" s="52"/>
      <c r="H295" s="158">
        <f>Субсидии!B281</f>
        <v>0</v>
      </c>
      <c r="I295" s="158">
        <f>Субсидии!C281</f>
        <v>0</v>
      </c>
      <c r="J295" s="14"/>
      <c r="K295" s="14">
        <f>'Субвенции '!B286</f>
        <v>234.2</v>
      </c>
      <c r="L295" s="14">
        <f>'Субвенции '!C286</f>
        <v>39.21</v>
      </c>
      <c r="M295" s="14">
        <f t="shared" ref="M295:M302" si="153">L295/K295*100</f>
        <v>16.74210076857387</v>
      </c>
      <c r="N295" s="14"/>
      <c r="O295" s="14"/>
      <c r="P295" s="14"/>
    </row>
    <row r="296" spans="1:16" s="12" customFormat="1" ht="15.75" x14ac:dyDescent="0.25">
      <c r="A296" s="103" t="s">
        <v>450</v>
      </c>
      <c r="B296" s="202">
        <f t="shared" si="137"/>
        <v>26898</v>
      </c>
      <c r="C296" s="202">
        <f t="shared" si="138"/>
        <v>42.44</v>
      </c>
      <c r="D296" s="202">
        <f t="shared" si="152"/>
        <v>0.15778124767640717</v>
      </c>
      <c r="E296" s="14"/>
      <c r="F296" s="14"/>
      <c r="G296" s="52"/>
      <c r="H296" s="158">
        <f>Субсидии!B282</f>
        <v>26663.8</v>
      </c>
      <c r="I296" s="158">
        <f>Субсидии!C282</f>
        <v>0</v>
      </c>
      <c r="J296" s="14">
        <f>I296/H296*100</f>
        <v>0</v>
      </c>
      <c r="K296" s="14">
        <f>'Субвенции '!B287</f>
        <v>234.2</v>
      </c>
      <c r="L296" s="14">
        <f>'Субвенции '!C287</f>
        <v>42.44</v>
      </c>
      <c r="M296" s="14">
        <f t="shared" si="153"/>
        <v>18.121263877028181</v>
      </c>
      <c r="N296" s="14"/>
      <c r="O296" s="14"/>
      <c r="P296" s="14"/>
    </row>
    <row r="297" spans="1:16" s="12" customFormat="1" ht="15.75" x14ac:dyDescent="0.25">
      <c r="A297" s="103" t="s">
        <v>451</v>
      </c>
      <c r="B297" s="202">
        <f t="shared" si="137"/>
        <v>93.7</v>
      </c>
      <c r="C297" s="202">
        <f t="shared" si="138"/>
        <v>15.62</v>
      </c>
      <c r="D297" s="202">
        <f t="shared" si="152"/>
        <v>16.670224119530413</v>
      </c>
      <c r="E297" s="14"/>
      <c r="F297" s="14"/>
      <c r="G297" s="52"/>
      <c r="H297" s="158">
        <f>Субсидии!B283</f>
        <v>0</v>
      </c>
      <c r="I297" s="158">
        <f>Субсидии!C283</f>
        <v>0</v>
      </c>
      <c r="J297" s="14"/>
      <c r="K297" s="14">
        <f>'Субвенции '!B288</f>
        <v>93.7</v>
      </c>
      <c r="L297" s="14">
        <f>'Субвенции '!C288</f>
        <v>15.62</v>
      </c>
      <c r="M297" s="14">
        <f t="shared" si="153"/>
        <v>16.670224119530413</v>
      </c>
      <c r="N297" s="14"/>
      <c r="O297" s="14"/>
      <c r="P297" s="14"/>
    </row>
    <row r="298" spans="1:16" s="12" customFormat="1" ht="15.75" x14ac:dyDescent="0.25">
      <c r="A298" s="103" t="s">
        <v>713</v>
      </c>
      <c r="B298" s="202">
        <f t="shared" si="137"/>
        <v>234.2</v>
      </c>
      <c r="C298" s="202">
        <f t="shared" si="138"/>
        <v>39.01</v>
      </c>
      <c r="D298" s="202">
        <f t="shared" si="152"/>
        <v>16.65670367207515</v>
      </c>
      <c r="E298" s="14"/>
      <c r="F298" s="14"/>
      <c r="G298" s="52"/>
      <c r="H298" s="158">
        <f>Субсидии!B284</f>
        <v>0</v>
      </c>
      <c r="I298" s="158">
        <f>Субсидии!C284</f>
        <v>0</v>
      </c>
      <c r="J298" s="14"/>
      <c r="K298" s="14">
        <f>'Субвенции '!B289</f>
        <v>234.2</v>
      </c>
      <c r="L298" s="14">
        <f>'Субвенции '!C289</f>
        <v>39.01</v>
      </c>
      <c r="M298" s="14">
        <f t="shared" si="153"/>
        <v>16.65670367207515</v>
      </c>
      <c r="N298" s="14"/>
      <c r="O298" s="14"/>
      <c r="P298" s="14"/>
    </row>
    <row r="299" spans="1:16" s="12" customFormat="1" ht="15.75" x14ac:dyDescent="0.25">
      <c r="A299" s="103" t="s">
        <v>641</v>
      </c>
      <c r="B299" s="202">
        <f t="shared" si="137"/>
        <v>93.7</v>
      </c>
      <c r="C299" s="202">
        <f t="shared" si="138"/>
        <v>15.62</v>
      </c>
      <c r="D299" s="202">
        <f t="shared" si="152"/>
        <v>16.670224119530413</v>
      </c>
      <c r="E299" s="14"/>
      <c r="F299" s="14"/>
      <c r="G299" s="52"/>
      <c r="H299" s="158">
        <f>Субсидии!B285</f>
        <v>0</v>
      </c>
      <c r="I299" s="158">
        <f>Субсидии!C285</f>
        <v>0</v>
      </c>
      <c r="J299" s="14"/>
      <c r="K299" s="14">
        <f>'Субвенции '!B290</f>
        <v>93.7</v>
      </c>
      <c r="L299" s="14">
        <f>'Субвенции '!C290</f>
        <v>15.62</v>
      </c>
      <c r="M299" s="14">
        <f t="shared" si="153"/>
        <v>16.670224119530413</v>
      </c>
      <c r="N299" s="14"/>
      <c r="O299" s="14"/>
      <c r="P299" s="14"/>
    </row>
    <row r="300" spans="1:16" s="12" customFormat="1" ht="15.75" x14ac:dyDescent="0.25">
      <c r="A300" s="103" t="s">
        <v>640</v>
      </c>
      <c r="B300" s="202">
        <f t="shared" si="137"/>
        <v>719.7</v>
      </c>
      <c r="C300" s="202">
        <f t="shared" si="138"/>
        <v>39.11</v>
      </c>
      <c r="D300" s="202">
        <f t="shared" si="152"/>
        <v>5.4342086980686393</v>
      </c>
      <c r="E300" s="14"/>
      <c r="F300" s="14"/>
      <c r="G300" s="52"/>
      <c r="H300" s="158">
        <f>Субсидии!B286</f>
        <v>485.5</v>
      </c>
      <c r="I300" s="158">
        <f>Субсидии!C286</f>
        <v>0</v>
      </c>
      <c r="J300" s="14">
        <f>I300/H300*100</f>
        <v>0</v>
      </c>
      <c r="K300" s="14">
        <f>'Субвенции '!B291</f>
        <v>234.2</v>
      </c>
      <c r="L300" s="14">
        <f>'Субвенции '!C291</f>
        <v>39.11</v>
      </c>
      <c r="M300" s="14">
        <f t="shared" si="153"/>
        <v>16.699402220324512</v>
      </c>
      <c r="N300" s="14"/>
      <c r="O300" s="14"/>
      <c r="P300" s="14"/>
    </row>
    <row r="301" spans="1:16" s="12" customFormat="1" ht="15.75" x14ac:dyDescent="0.25">
      <c r="A301" s="103" t="s">
        <v>642</v>
      </c>
      <c r="B301" s="202">
        <f t="shared" si="137"/>
        <v>234.2</v>
      </c>
      <c r="C301" s="202">
        <f t="shared" si="138"/>
        <v>39.11</v>
      </c>
      <c r="D301" s="202">
        <f t="shared" si="152"/>
        <v>16.699402220324512</v>
      </c>
      <c r="E301" s="14"/>
      <c r="F301" s="14"/>
      <c r="G301" s="52"/>
      <c r="H301" s="158">
        <f>Субсидии!B287</f>
        <v>0</v>
      </c>
      <c r="I301" s="158">
        <f>Субсидии!C287</f>
        <v>0</v>
      </c>
      <c r="J301" s="14"/>
      <c r="K301" s="14">
        <f>'Субвенции '!B292</f>
        <v>234.2</v>
      </c>
      <c r="L301" s="14">
        <f>'Субвенции '!C292</f>
        <v>39.11</v>
      </c>
      <c r="M301" s="14">
        <f t="shared" si="153"/>
        <v>16.699402220324512</v>
      </c>
      <c r="N301" s="14"/>
      <c r="O301" s="14"/>
      <c r="P301" s="14"/>
    </row>
    <row r="302" spans="1:16" s="12" customFormat="1" ht="15.75" x14ac:dyDescent="0.25">
      <c r="A302" s="103" t="s">
        <v>452</v>
      </c>
      <c r="B302" s="202">
        <f t="shared" si="137"/>
        <v>234.2</v>
      </c>
      <c r="C302" s="202">
        <f t="shared" si="138"/>
        <v>39.11</v>
      </c>
      <c r="D302" s="202">
        <f t="shared" si="152"/>
        <v>16.699402220324512</v>
      </c>
      <c r="E302" s="14"/>
      <c r="F302" s="14"/>
      <c r="G302" s="52"/>
      <c r="H302" s="158">
        <f>Субсидии!B288</f>
        <v>0</v>
      </c>
      <c r="I302" s="158">
        <f>Субсидии!C288</f>
        <v>0</v>
      </c>
      <c r="J302" s="14"/>
      <c r="K302" s="14">
        <f>'Субвенции '!B293</f>
        <v>234.2</v>
      </c>
      <c r="L302" s="14">
        <f>'Субвенции '!C293</f>
        <v>39.11</v>
      </c>
      <c r="M302" s="14">
        <f t="shared" si="153"/>
        <v>16.699402220324512</v>
      </c>
      <c r="N302" s="14"/>
      <c r="O302" s="14"/>
      <c r="P302" s="14"/>
    </row>
    <row r="303" spans="1:16" s="31" customFormat="1" ht="31.5" x14ac:dyDescent="0.25">
      <c r="A303" s="97" t="s">
        <v>467</v>
      </c>
      <c r="B303" s="102">
        <f t="shared" si="137"/>
        <v>303798.34082000004</v>
      </c>
      <c r="C303" s="102">
        <f t="shared" si="138"/>
        <v>63867.060599999997</v>
      </c>
      <c r="D303" s="102">
        <f t="shared" ref="D303" si="154">C303/B303*100</f>
        <v>21.022847072703769</v>
      </c>
      <c r="E303" s="102">
        <f t="shared" ref="E303:F303" si="155">SUM(E304:E312)</f>
        <v>100344.3</v>
      </c>
      <c r="F303" s="102">
        <f t="shared" si="155"/>
        <v>22410</v>
      </c>
      <c r="G303" s="105">
        <f t="shared" si="18"/>
        <v>22.333107112212652</v>
      </c>
      <c r="H303" s="102">
        <f>SUM(H304:H312)</f>
        <v>34560.640820000001</v>
      </c>
      <c r="I303" s="102">
        <f t="shared" ref="I303:O303" si="156">SUM(I304:I312)</f>
        <v>4132.96083</v>
      </c>
      <c r="J303" s="102">
        <f t="shared" si="19"/>
        <v>11.958576959048411</v>
      </c>
      <c r="K303" s="102">
        <f t="shared" si="156"/>
        <v>168587.4</v>
      </c>
      <c r="L303" s="102">
        <f t="shared" si="156"/>
        <v>37324.099770000001</v>
      </c>
      <c r="M303" s="102">
        <f t="shared" si="20"/>
        <v>22.139317511273084</v>
      </c>
      <c r="N303" s="102">
        <f t="shared" si="156"/>
        <v>306</v>
      </c>
      <c r="O303" s="102">
        <f t="shared" si="156"/>
        <v>0</v>
      </c>
      <c r="P303" s="102">
        <f t="shared" si="21"/>
        <v>0</v>
      </c>
    </row>
    <row r="304" spans="1:16" s="12" customFormat="1" ht="31.5" x14ac:dyDescent="0.25">
      <c r="A304" s="72" t="s">
        <v>394</v>
      </c>
      <c r="B304" s="14">
        <f t="shared" si="137"/>
        <v>300608.84081999992</v>
      </c>
      <c r="C304" s="14">
        <f t="shared" si="138"/>
        <v>63684.606830000004</v>
      </c>
      <c r="D304" s="14">
        <f t="shared" si="15"/>
        <v>21.185207546218972</v>
      </c>
      <c r="E304" s="15">
        <f>Дотации!B35</f>
        <v>100344.3</v>
      </c>
      <c r="F304" s="15">
        <f>Дотации!C35</f>
        <v>22410</v>
      </c>
      <c r="G304" s="15">
        <f t="shared" si="18"/>
        <v>22.333107112212652</v>
      </c>
      <c r="H304" s="14">
        <f>Субсидии!B290</f>
        <v>32542.240820000003</v>
      </c>
      <c r="I304" s="14">
        <f>Субсидии!C290</f>
        <v>4132.96083</v>
      </c>
      <c r="J304" s="14">
        <f t="shared" si="19"/>
        <v>12.700295756707511</v>
      </c>
      <c r="K304" s="14">
        <f>'Субвенции '!B295</f>
        <v>167416.2999999999</v>
      </c>
      <c r="L304" s="14">
        <f>'Субвенции '!C295</f>
        <v>37141.646000000008</v>
      </c>
      <c r="M304" s="14">
        <f t="shared" si="20"/>
        <v>22.185202993973725</v>
      </c>
      <c r="N304" s="14">
        <f>Иные!B133</f>
        <v>306</v>
      </c>
      <c r="O304" s="14">
        <f>Иные!C133</f>
        <v>0</v>
      </c>
      <c r="P304" s="14">
        <f t="shared" si="21"/>
        <v>0</v>
      </c>
    </row>
    <row r="305" spans="1:16" s="12" customFormat="1" ht="15.75" x14ac:dyDescent="0.25">
      <c r="A305" s="103" t="s">
        <v>643</v>
      </c>
      <c r="B305" s="202">
        <f t="shared" si="137"/>
        <v>93.7</v>
      </c>
      <c r="C305" s="202">
        <f t="shared" si="138"/>
        <v>13.324159999999999</v>
      </c>
      <c r="D305" s="202">
        <f t="shared" ref="D305:D312" si="157">C305/B305*100</f>
        <v>14.220021344717182</v>
      </c>
      <c r="E305" s="14"/>
      <c r="F305" s="14"/>
      <c r="G305" s="52"/>
      <c r="H305" s="158"/>
      <c r="I305" s="158"/>
      <c r="J305" s="14"/>
      <c r="K305" s="14">
        <f>'Субвенции '!B296</f>
        <v>93.7</v>
      </c>
      <c r="L305" s="14">
        <f>'Субвенции '!C296</f>
        <v>13.324159999999999</v>
      </c>
      <c r="M305" s="14">
        <f t="shared" ref="M305:M312" si="158">L305/K305*100</f>
        <v>14.220021344717182</v>
      </c>
      <c r="N305" s="14"/>
      <c r="O305" s="14"/>
      <c r="P305" s="14"/>
    </row>
    <row r="306" spans="1:16" s="12" customFormat="1" ht="15.75" x14ac:dyDescent="0.25">
      <c r="A306" s="103" t="s">
        <v>644</v>
      </c>
      <c r="B306" s="202">
        <f t="shared" si="137"/>
        <v>1302.1000000000001</v>
      </c>
      <c r="C306" s="202">
        <f t="shared" si="138"/>
        <v>15.52266</v>
      </c>
      <c r="D306" s="202">
        <f t="shared" si="157"/>
        <v>1.1921250287996312</v>
      </c>
      <c r="E306" s="14"/>
      <c r="F306" s="14"/>
      <c r="G306" s="52"/>
      <c r="H306" s="158">
        <f>Субсидии!B293</f>
        <v>1208.4000000000001</v>
      </c>
      <c r="I306" s="158">
        <f>Субсидии!C293</f>
        <v>0</v>
      </c>
      <c r="J306" s="14"/>
      <c r="K306" s="14">
        <f>'Субвенции '!B297</f>
        <v>93.7</v>
      </c>
      <c r="L306" s="14">
        <f>'Субвенции '!C297</f>
        <v>15.52266</v>
      </c>
      <c r="M306" s="14">
        <f t="shared" si="158"/>
        <v>16.5663393810032</v>
      </c>
      <c r="N306" s="14"/>
      <c r="O306" s="14"/>
      <c r="P306" s="14"/>
    </row>
    <row r="307" spans="1:16" s="12" customFormat="1" ht="15.75" x14ac:dyDescent="0.25">
      <c r="A307" s="103" t="s">
        <v>645</v>
      </c>
      <c r="B307" s="202">
        <f t="shared" si="137"/>
        <v>93.7</v>
      </c>
      <c r="C307" s="202">
        <f t="shared" si="138"/>
        <v>13.324159999999999</v>
      </c>
      <c r="D307" s="202">
        <f t="shared" si="157"/>
        <v>14.220021344717182</v>
      </c>
      <c r="E307" s="14"/>
      <c r="F307" s="14"/>
      <c r="G307" s="52"/>
      <c r="H307" s="158">
        <f>Субсидии!B294</f>
        <v>0</v>
      </c>
      <c r="I307" s="158">
        <f>Субсидии!C294</f>
        <v>0</v>
      </c>
      <c r="J307" s="14"/>
      <c r="K307" s="14">
        <f>'Субвенции '!B298</f>
        <v>93.7</v>
      </c>
      <c r="L307" s="14">
        <f>'Субвенции '!C298</f>
        <v>13.324159999999999</v>
      </c>
      <c r="M307" s="14">
        <f t="shared" si="158"/>
        <v>14.220021344717182</v>
      </c>
      <c r="N307" s="14"/>
      <c r="O307" s="14"/>
      <c r="P307" s="14"/>
    </row>
    <row r="308" spans="1:16" s="12" customFormat="1" ht="15.75" x14ac:dyDescent="0.25">
      <c r="A308" s="103" t="s">
        <v>432</v>
      </c>
      <c r="B308" s="202">
        <f t="shared" si="137"/>
        <v>234.2</v>
      </c>
      <c r="C308" s="202">
        <f t="shared" si="138"/>
        <v>34.92718</v>
      </c>
      <c r="D308" s="202">
        <f t="shared" si="157"/>
        <v>14.91339880444065</v>
      </c>
      <c r="E308" s="14"/>
      <c r="F308" s="14"/>
      <c r="G308" s="52"/>
      <c r="H308" s="158">
        <f>Субсидии!B295</f>
        <v>0</v>
      </c>
      <c r="I308" s="158">
        <f>Субсидии!C295</f>
        <v>0</v>
      </c>
      <c r="J308" s="14"/>
      <c r="K308" s="14">
        <f>'Субвенции '!B299</f>
        <v>234.2</v>
      </c>
      <c r="L308" s="14">
        <f>'Субвенции '!C299</f>
        <v>34.92718</v>
      </c>
      <c r="M308" s="14">
        <f t="shared" si="158"/>
        <v>14.91339880444065</v>
      </c>
      <c r="N308" s="14"/>
      <c r="O308" s="14"/>
      <c r="P308" s="14"/>
    </row>
    <row r="309" spans="1:16" s="12" customFormat="1" ht="15.75" x14ac:dyDescent="0.25">
      <c r="A309" s="103" t="s">
        <v>416</v>
      </c>
      <c r="B309" s="202">
        <f t="shared" si="137"/>
        <v>234.2</v>
      </c>
      <c r="C309" s="202">
        <f t="shared" si="138"/>
        <v>33.310360000000003</v>
      </c>
      <c r="D309" s="202">
        <f t="shared" si="157"/>
        <v>14.223040136635356</v>
      </c>
      <c r="E309" s="14"/>
      <c r="F309" s="14"/>
      <c r="G309" s="52"/>
      <c r="H309" s="158">
        <f>Субсидии!B296</f>
        <v>0</v>
      </c>
      <c r="I309" s="158">
        <f>Субсидии!AF296</f>
        <v>0</v>
      </c>
      <c r="J309" s="14"/>
      <c r="K309" s="14">
        <f>'Субвенции '!B300</f>
        <v>234.2</v>
      </c>
      <c r="L309" s="14">
        <f>'Субвенции '!C300</f>
        <v>33.310360000000003</v>
      </c>
      <c r="M309" s="14">
        <f t="shared" si="158"/>
        <v>14.223040136635356</v>
      </c>
      <c r="N309" s="14"/>
      <c r="O309" s="14"/>
      <c r="P309" s="14"/>
    </row>
    <row r="310" spans="1:16" s="12" customFormat="1" ht="15.75" x14ac:dyDescent="0.25">
      <c r="A310" s="103" t="s">
        <v>646</v>
      </c>
      <c r="B310" s="202">
        <f t="shared" si="137"/>
        <v>93.7</v>
      </c>
      <c r="C310" s="202">
        <f t="shared" si="138"/>
        <v>13.324159999999999</v>
      </c>
      <c r="D310" s="202">
        <f t="shared" si="157"/>
        <v>14.220021344717182</v>
      </c>
      <c r="E310" s="14"/>
      <c r="F310" s="14"/>
      <c r="G310" s="52"/>
      <c r="H310" s="158">
        <f>Субсидии!B297</f>
        <v>0</v>
      </c>
      <c r="I310" s="158">
        <f>Субсидии!C297</f>
        <v>0</v>
      </c>
      <c r="J310" s="14"/>
      <c r="K310" s="14">
        <f>'Субвенции '!B301</f>
        <v>93.7</v>
      </c>
      <c r="L310" s="14">
        <f>'Субвенции '!C301</f>
        <v>13.324159999999999</v>
      </c>
      <c r="M310" s="14">
        <f t="shared" si="158"/>
        <v>14.220021344717182</v>
      </c>
      <c r="N310" s="14"/>
      <c r="O310" s="14"/>
      <c r="P310" s="14"/>
    </row>
    <row r="311" spans="1:16" s="12" customFormat="1" ht="15.75" x14ac:dyDescent="0.25">
      <c r="A311" s="103" t="s">
        <v>466</v>
      </c>
      <c r="B311" s="202">
        <f t="shared" si="137"/>
        <v>1044.2</v>
      </c>
      <c r="C311" s="202">
        <f t="shared" si="138"/>
        <v>43.201089999999994</v>
      </c>
      <c r="D311" s="202">
        <f t="shared" si="157"/>
        <v>4.1372428653514639</v>
      </c>
      <c r="E311" s="14"/>
      <c r="F311" s="14"/>
      <c r="G311" s="52"/>
      <c r="H311" s="158">
        <f>Субсидии!B291</f>
        <v>810</v>
      </c>
      <c r="I311" s="158">
        <f>Субсидии!C291</f>
        <v>0</v>
      </c>
      <c r="J311" s="14">
        <f>I311/H311*100</f>
        <v>0</v>
      </c>
      <c r="K311" s="14">
        <f>'Субвенции '!B302</f>
        <v>234.2</v>
      </c>
      <c r="L311" s="14">
        <f>'Субвенции '!C302</f>
        <v>43.201089999999994</v>
      </c>
      <c r="M311" s="14">
        <f t="shared" si="158"/>
        <v>18.446238257899232</v>
      </c>
      <c r="N311" s="14">
        <f>Иные!B134</f>
        <v>0</v>
      </c>
      <c r="O311" s="14">
        <f>Иные!C134</f>
        <v>0</v>
      </c>
      <c r="P311" s="14"/>
    </row>
    <row r="312" spans="1:16" s="12" customFormat="1" ht="15.75" x14ac:dyDescent="0.25">
      <c r="A312" s="103" t="s">
        <v>714</v>
      </c>
      <c r="B312" s="202">
        <f t="shared" si="137"/>
        <v>93.7</v>
      </c>
      <c r="C312" s="202">
        <f t="shared" si="138"/>
        <v>15.52</v>
      </c>
      <c r="D312" s="202">
        <f t="shared" si="157"/>
        <v>16.56350053361793</v>
      </c>
      <c r="E312" s="14"/>
      <c r="F312" s="14"/>
      <c r="G312" s="52"/>
      <c r="H312" s="158">
        <f>Субсидии!B298</f>
        <v>0</v>
      </c>
      <c r="I312" s="158">
        <f>Субсидии!C298</f>
        <v>0</v>
      </c>
      <c r="J312" s="14"/>
      <c r="K312" s="14">
        <f>'Субвенции '!B303</f>
        <v>93.7</v>
      </c>
      <c r="L312" s="14">
        <f>'Субвенции '!C303</f>
        <v>15.52</v>
      </c>
      <c r="M312" s="14">
        <f t="shared" si="158"/>
        <v>16.56350053361793</v>
      </c>
      <c r="N312" s="14"/>
      <c r="O312" s="14"/>
      <c r="P312" s="14"/>
    </row>
    <row r="313" spans="1:16" s="31" customFormat="1" ht="31.5" x14ac:dyDescent="0.25">
      <c r="A313" s="97" t="s">
        <v>471</v>
      </c>
      <c r="B313" s="102">
        <f t="shared" si="137"/>
        <v>228104.88199999995</v>
      </c>
      <c r="C313" s="102">
        <f t="shared" si="138"/>
        <v>40646.90681</v>
      </c>
      <c r="D313" s="102">
        <f t="shared" ref="D313" si="159">C313/B313*100</f>
        <v>17.819393628760654</v>
      </c>
      <c r="E313" s="102">
        <f t="shared" ref="E313:F313" si="160">SUM(E314:E321)</f>
        <v>71932.481999999989</v>
      </c>
      <c r="F313" s="102">
        <f t="shared" si="160"/>
        <v>14298.300000000001</v>
      </c>
      <c r="G313" s="105">
        <f t="shared" si="18"/>
        <v>19.8773900224936</v>
      </c>
      <c r="H313" s="102">
        <f>SUM(H314:H321)</f>
        <v>29789.399999999998</v>
      </c>
      <c r="I313" s="102">
        <f t="shared" ref="I313:O313" si="161">SUM(I314:I321)</f>
        <v>3097.2370000000001</v>
      </c>
      <c r="J313" s="102">
        <f t="shared" si="19"/>
        <v>10.397111052924867</v>
      </c>
      <c r="K313" s="102">
        <f t="shared" si="161"/>
        <v>125722.09999999999</v>
      </c>
      <c r="L313" s="102">
        <f t="shared" si="161"/>
        <v>23251.36981</v>
      </c>
      <c r="M313" s="102">
        <f t="shared" si="20"/>
        <v>18.494258217131275</v>
      </c>
      <c r="N313" s="102">
        <f t="shared" si="161"/>
        <v>660.9</v>
      </c>
      <c r="O313" s="102">
        <f t="shared" si="161"/>
        <v>0</v>
      </c>
      <c r="P313" s="102">
        <f t="shared" si="21"/>
        <v>0</v>
      </c>
    </row>
    <row r="314" spans="1:16" s="12" customFormat="1" ht="31.5" x14ac:dyDescent="0.25">
      <c r="A314" s="72" t="s">
        <v>393</v>
      </c>
      <c r="B314" s="14">
        <f t="shared" si="137"/>
        <v>224928.98199999999</v>
      </c>
      <c r="C314" s="14">
        <f t="shared" si="138"/>
        <v>40546.455759999997</v>
      </c>
      <c r="D314" s="14">
        <f t="shared" si="15"/>
        <v>18.026336757261454</v>
      </c>
      <c r="E314" s="15">
        <f>Дотации!B36</f>
        <v>71932.481999999989</v>
      </c>
      <c r="F314" s="15">
        <f>Дотации!C36</f>
        <v>14298.300000000001</v>
      </c>
      <c r="G314" s="15">
        <f t="shared" si="18"/>
        <v>19.8773900224936</v>
      </c>
      <c r="H314" s="14">
        <f>Субсидии!B300</f>
        <v>27316.199999999997</v>
      </c>
      <c r="I314" s="14">
        <f>Субсидии!C300</f>
        <v>3097.2370000000001</v>
      </c>
      <c r="J314" s="14">
        <f t="shared" si="19"/>
        <v>11.338462157986836</v>
      </c>
      <c r="K314" s="14">
        <f>'Субвенции '!B305</f>
        <v>125019.40000000001</v>
      </c>
      <c r="L314" s="14">
        <f>'Субвенции '!C305</f>
        <v>23150.918759999997</v>
      </c>
      <c r="M314" s="14">
        <f t="shared" si="20"/>
        <v>18.517861035967215</v>
      </c>
      <c r="N314" s="14">
        <f>Иные!B136</f>
        <v>660.9</v>
      </c>
      <c r="O314" s="14">
        <f>Иные!C136</f>
        <v>0</v>
      </c>
      <c r="P314" s="14">
        <f t="shared" si="21"/>
        <v>0</v>
      </c>
    </row>
    <row r="315" spans="1:16" s="12" customFormat="1" ht="15.75" x14ac:dyDescent="0.25">
      <c r="A315" s="103" t="s">
        <v>503</v>
      </c>
      <c r="B315" s="202">
        <f t="shared" si="137"/>
        <v>0</v>
      </c>
      <c r="C315" s="202">
        <f t="shared" si="138"/>
        <v>0</v>
      </c>
      <c r="D315" s="202"/>
      <c r="E315" s="14"/>
      <c r="F315" s="14"/>
      <c r="G315" s="52"/>
      <c r="H315" s="158"/>
      <c r="I315" s="158"/>
      <c r="J315" s="14"/>
      <c r="K315" s="14">
        <f>'Субвенции '!B306</f>
        <v>0</v>
      </c>
      <c r="L315" s="14">
        <f>'Субвенции '!C306</f>
        <v>0</v>
      </c>
      <c r="M315" s="14"/>
      <c r="N315" s="14"/>
      <c r="O315" s="14"/>
      <c r="P315" s="14"/>
    </row>
    <row r="316" spans="1:16" s="12" customFormat="1" ht="15.75" x14ac:dyDescent="0.25">
      <c r="A316" s="103" t="s">
        <v>715</v>
      </c>
      <c r="B316" s="202">
        <f t="shared" si="137"/>
        <v>93.7</v>
      </c>
      <c r="C316" s="202">
        <f t="shared" si="138"/>
        <v>13.324129999999998</v>
      </c>
      <c r="D316" s="202">
        <f t="shared" ref="D316:D321" si="162">C316/B316*100</f>
        <v>14.219989327641407</v>
      </c>
      <c r="E316" s="14"/>
      <c r="F316" s="14"/>
      <c r="G316" s="52"/>
      <c r="H316" s="158"/>
      <c r="I316" s="158"/>
      <c r="J316" s="14"/>
      <c r="K316" s="14">
        <f>'Субвенции '!B307</f>
        <v>93.7</v>
      </c>
      <c r="L316" s="14">
        <f>'Субвенции '!C307</f>
        <v>13.324129999999998</v>
      </c>
      <c r="M316" s="14">
        <f t="shared" ref="M316:M321" si="163">L316/K316*100</f>
        <v>14.219989327641407</v>
      </c>
      <c r="N316" s="14"/>
      <c r="O316" s="14"/>
      <c r="P316" s="14"/>
    </row>
    <row r="317" spans="1:16" s="12" customFormat="1" ht="15.75" x14ac:dyDescent="0.25">
      <c r="A317" s="103" t="s">
        <v>648</v>
      </c>
      <c r="B317" s="202">
        <f t="shared" si="137"/>
        <v>93.7</v>
      </c>
      <c r="C317" s="202">
        <f t="shared" si="138"/>
        <v>13.324129999999998</v>
      </c>
      <c r="D317" s="202">
        <f t="shared" si="162"/>
        <v>14.219989327641407</v>
      </c>
      <c r="E317" s="14"/>
      <c r="F317" s="14"/>
      <c r="G317" s="52"/>
      <c r="H317" s="158">
        <f>Субсидии!B301</f>
        <v>0</v>
      </c>
      <c r="I317" s="158">
        <f>Субсидии!C301</f>
        <v>0</v>
      </c>
      <c r="J317" s="14"/>
      <c r="K317" s="14">
        <f>'Субвенции '!B308</f>
        <v>93.7</v>
      </c>
      <c r="L317" s="14">
        <f>'Субвенции '!C308</f>
        <v>13.324129999999998</v>
      </c>
      <c r="M317" s="14">
        <f t="shared" si="163"/>
        <v>14.219989327641407</v>
      </c>
      <c r="N317" s="14"/>
      <c r="O317" s="14"/>
      <c r="P317" s="14"/>
    </row>
    <row r="318" spans="1:16" s="12" customFormat="1" ht="15.75" x14ac:dyDescent="0.25">
      <c r="A318" s="103" t="s">
        <v>651</v>
      </c>
      <c r="B318" s="202">
        <f t="shared" si="137"/>
        <v>93.7</v>
      </c>
      <c r="C318" s="202">
        <f t="shared" si="138"/>
        <v>13.324129999999998</v>
      </c>
      <c r="D318" s="202">
        <f t="shared" si="162"/>
        <v>14.219989327641407</v>
      </c>
      <c r="E318" s="14"/>
      <c r="F318" s="14"/>
      <c r="G318" s="52"/>
      <c r="H318" s="158">
        <f>Субсидии!B302</f>
        <v>0</v>
      </c>
      <c r="I318" s="158">
        <f>Субсидии!C302</f>
        <v>0</v>
      </c>
      <c r="J318" s="14"/>
      <c r="K318" s="14">
        <f>'Субвенции '!B309</f>
        <v>93.7</v>
      </c>
      <c r="L318" s="14">
        <f>'Субвенции '!C309</f>
        <v>13.324129999999998</v>
      </c>
      <c r="M318" s="14">
        <f t="shared" si="163"/>
        <v>14.219989327641407</v>
      </c>
      <c r="N318" s="14"/>
      <c r="O318" s="14"/>
      <c r="P318" s="14"/>
    </row>
    <row r="319" spans="1:16" s="12" customFormat="1" ht="15.75" x14ac:dyDescent="0.25">
      <c r="A319" s="103" t="s">
        <v>649</v>
      </c>
      <c r="B319" s="202">
        <f t="shared" si="137"/>
        <v>93.7</v>
      </c>
      <c r="C319" s="202">
        <f t="shared" si="138"/>
        <v>13.324129999999998</v>
      </c>
      <c r="D319" s="202">
        <f t="shared" si="162"/>
        <v>14.219989327641407</v>
      </c>
      <c r="E319" s="14"/>
      <c r="F319" s="14"/>
      <c r="G319" s="52"/>
      <c r="H319" s="158">
        <f>Субсидии!B303</f>
        <v>0</v>
      </c>
      <c r="I319" s="158">
        <f>Субсидии!C303</f>
        <v>0</v>
      </c>
      <c r="J319" s="14"/>
      <c r="K319" s="14">
        <f>'Субвенции '!B310</f>
        <v>93.7</v>
      </c>
      <c r="L319" s="14">
        <f>'Субвенции '!C310</f>
        <v>13.324129999999998</v>
      </c>
      <c r="M319" s="14">
        <f t="shared" si="163"/>
        <v>14.219989327641407</v>
      </c>
      <c r="N319" s="14"/>
      <c r="O319" s="14"/>
      <c r="P319" s="14"/>
    </row>
    <row r="320" spans="1:16" s="12" customFormat="1" ht="15.75" x14ac:dyDescent="0.25">
      <c r="A320" s="103" t="s">
        <v>470</v>
      </c>
      <c r="B320" s="202">
        <f t="shared" si="137"/>
        <v>2707.3999999999996</v>
      </c>
      <c r="C320" s="202">
        <f t="shared" si="138"/>
        <v>33.830400000000004</v>
      </c>
      <c r="D320" s="202">
        <f t="shared" si="162"/>
        <v>1.2495530767526042</v>
      </c>
      <c r="E320" s="14"/>
      <c r="F320" s="14"/>
      <c r="G320" s="52"/>
      <c r="H320" s="158">
        <f>Субсидии!B304</f>
        <v>2473.1999999999998</v>
      </c>
      <c r="I320" s="158">
        <f>Субсидии!C304</f>
        <v>0</v>
      </c>
      <c r="J320" s="14">
        <f>I320/H320*100</f>
        <v>0</v>
      </c>
      <c r="K320" s="14">
        <f>'Субвенции '!B311</f>
        <v>234.2</v>
      </c>
      <c r="L320" s="14">
        <f>'Субвенции '!C311</f>
        <v>33.830400000000004</v>
      </c>
      <c r="M320" s="14">
        <f t="shared" si="163"/>
        <v>14.445089666951327</v>
      </c>
      <c r="N320" s="14">
        <f>Иные!B137</f>
        <v>0</v>
      </c>
      <c r="O320" s="14">
        <f>Иные!C137</f>
        <v>0</v>
      </c>
      <c r="P320" s="14"/>
    </row>
    <row r="321" spans="1:16" s="12" customFormat="1" ht="15.75" x14ac:dyDescent="0.25">
      <c r="A321" s="103" t="s">
        <v>650</v>
      </c>
      <c r="B321" s="202">
        <f t="shared" si="137"/>
        <v>93.7</v>
      </c>
      <c r="C321" s="202">
        <f t="shared" si="138"/>
        <v>13.324129999999998</v>
      </c>
      <c r="D321" s="202">
        <f t="shared" si="162"/>
        <v>14.219989327641407</v>
      </c>
      <c r="E321" s="14"/>
      <c r="F321" s="14"/>
      <c r="G321" s="52"/>
      <c r="H321" s="158">
        <f>Субсидии!B305</f>
        <v>0</v>
      </c>
      <c r="I321" s="158">
        <f>Субсидии!C305</f>
        <v>0</v>
      </c>
      <c r="J321" s="14"/>
      <c r="K321" s="14">
        <f>'Субвенции '!B312</f>
        <v>93.7</v>
      </c>
      <c r="L321" s="14">
        <f>'Субвенции '!C312</f>
        <v>13.324129999999998</v>
      </c>
      <c r="M321" s="14">
        <f t="shared" si="163"/>
        <v>14.219989327641407</v>
      </c>
      <c r="N321" s="14"/>
      <c r="O321" s="14"/>
      <c r="P321" s="14"/>
    </row>
    <row r="322" spans="1:16" s="31" customFormat="1" ht="31.5" x14ac:dyDescent="0.25">
      <c r="A322" s="97" t="s">
        <v>472</v>
      </c>
      <c r="B322" s="102">
        <f t="shared" si="137"/>
        <v>666136.48041000019</v>
      </c>
      <c r="C322" s="102">
        <f t="shared" si="138"/>
        <v>136786.63742999997</v>
      </c>
      <c r="D322" s="102">
        <f t="shared" ref="D322" si="164">C322/B322*100</f>
        <v>20.534326140764605</v>
      </c>
      <c r="E322" s="102">
        <f t="shared" ref="E322:F322" si="165">SUM(E323:E330)</f>
        <v>134474.9</v>
      </c>
      <c r="F322" s="102">
        <f t="shared" si="165"/>
        <v>27751.5</v>
      </c>
      <c r="G322" s="105">
        <f t="shared" si="18"/>
        <v>20.63693670714758</v>
      </c>
      <c r="H322" s="102">
        <f>SUM(H323:H330)</f>
        <v>99932.480409999989</v>
      </c>
      <c r="I322" s="102">
        <f t="shared" ref="I322:O322" si="166">SUM(I323:I330)</f>
        <v>8479.6374099999994</v>
      </c>
      <c r="J322" s="102">
        <f t="shared" si="19"/>
        <v>8.4853666948023285</v>
      </c>
      <c r="K322" s="102">
        <f t="shared" si="166"/>
        <v>431357.70000000013</v>
      </c>
      <c r="L322" s="102">
        <f t="shared" si="166"/>
        <v>100555.50001999998</v>
      </c>
      <c r="M322" s="102">
        <f t="shared" si="20"/>
        <v>23.311395628268592</v>
      </c>
      <c r="N322" s="102">
        <f t="shared" si="166"/>
        <v>371.4</v>
      </c>
      <c r="O322" s="102">
        <f t="shared" si="166"/>
        <v>0</v>
      </c>
      <c r="P322" s="102">
        <f t="shared" si="21"/>
        <v>0</v>
      </c>
    </row>
    <row r="323" spans="1:16" s="12" customFormat="1" ht="31.5" x14ac:dyDescent="0.25">
      <c r="A323" s="72" t="s">
        <v>392</v>
      </c>
      <c r="B323" s="14">
        <f t="shared" si="137"/>
        <v>650144.02041</v>
      </c>
      <c r="C323" s="14">
        <f t="shared" si="138"/>
        <v>136613.67385999998</v>
      </c>
      <c r="D323" s="14">
        <f t="shared" si="15"/>
        <v>21.012832475771656</v>
      </c>
      <c r="E323" s="15">
        <f>Дотации!B37</f>
        <v>134474.9</v>
      </c>
      <c r="F323" s="15">
        <f>Дотации!C37</f>
        <v>27751.5</v>
      </c>
      <c r="G323" s="15">
        <f t="shared" si="18"/>
        <v>20.63693670714758</v>
      </c>
      <c r="H323" s="14">
        <f>Субсидии!B307</f>
        <v>85064.220409999994</v>
      </c>
      <c r="I323" s="14">
        <f>Субсидии!C307</f>
        <v>8479.6374099999994</v>
      </c>
      <c r="J323" s="14">
        <f t="shared" si="19"/>
        <v>9.9685124593267282</v>
      </c>
      <c r="K323" s="14">
        <f>'Субвенции '!B314</f>
        <v>430233.50000000006</v>
      </c>
      <c r="L323" s="14">
        <f>'Субвенции '!C314</f>
        <v>100382.53645</v>
      </c>
      <c r="M323" s="14">
        <f t="shared" si="20"/>
        <v>23.332106042416498</v>
      </c>
      <c r="N323" s="14">
        <f>Иные!B139</f>
        <v>371.4</v>
      </c>
      <c r="O323" s="14">
        <f>Иные!C139</f>
        <v>0</v>
      </c>
      <c r="P323" s="14">
        <f t="shared" si="21"/>
        <v>0</v>
      </c>
    </row>
    <row r="324" spans="1:16" s="12" customFormat="1" ht="15.75" x14ac:dyDescent="0.25">
      <c r="A324" s="103" t="s">
        <v>469</v>
      </c>
      <c r="B324" s="202">
        <f t="shared" si="137"/>
        <v>5935.1</v>
      </c>
      <c r="C324" s="202">
        <f t="shared" si="138"/>
        <v>0</v>
      </c>
      <c r="D324" s="202">
        <f t="shared" ref="D324:D330" si="167">C324/B324*100</f>
        <v>0</v>
      </c>
      <c r="E324" s="14"/>
      <c r="F324" s="14"/>
      <c r="G324" s="52"/>
      <c r="H324" s="158">
        <f>Субсидии!B308</f>
        <v>5935.1</v>
      </c>
      <c r="I324" s="158">
        <f>Субсидии!C308</f>
        <v>0</v>
      </c>
      <c r="J324" s="14">
        <f>I324/H324*100</f>
        <v>0</v>
      </c>
      <c r="K324" s="14"/>
      <c r="L324" s="14"/>
      <c r="M324" s="14"/>
      <c r="N324" s="14">
        <f>Иные!B140</f>
        <v>0</v>
      </c>
      <c r="O324" s="14">
        <f>Иные!C140</f>
        <v>0</v>
      </c>
      <c r="P324" s="14"/>
    </row>
    <row r="325" spans="1:16" s="12" customFormat="1" ht="15.75" x14ac:dyDescent="0.25">
      <c r="A325" s="103" t="s">
        <v>656</v>
      </c>
      <c r="B325" s="202">
        <f t="shared" si="137"/>
        <v>234.2</v>
      </c>
      <c r="C325" s="202">
        <f t="shared" si="138"/>
        <v>35.210360000000001</v>
      </c>
      <c r="D325" s="202">
        <f t="shared" si="167"/>
        <v>15.034312553373185</v>
      </c>
      <c r="E325" s="14"/>
      <c r="F325" s="14"/>
      <c r="G325" s="52"/>
      <c r="H325" s="158">
        <f>Субсидии!B309</f>
        <v>0</v>
      </c>
      <c r="I325" s="158">
        <f>Субсидии!C309</f>
        <v>0</v>
      </c>
      <c r="J325" s="14"/>
      <c r="K325" s="14">
        <f>'Субвенции '!B315</f>
        <v>234.2</v>
      </c>
      <c r="L325" s="14">
        <f>'Субвенции '!C315</f>
        <v>35.210360000000001</v>
      </c>
      <c r="M325" s="14">
        <f t="shared" ref="M325:M330" si="168">L325/K325*100</f>
        <v>15.034312553373185</v>
      </c>
      <c r="N325" s="14"/>
      <c r="O325" s="14"/>
      <c r="P325" s="14"/>
    </row>
    <row r="326" spans="1:16" s="12" customFormat="1" ht="15.75" x14ac:dyDescent="0.25">
      <c r="A326" s="103" t="s">
        <v>655</v>
      </c>
      <c r="B326" s="202">
        <f t="shared" si="137"/>
        <v>4072.6</v>
      </c>
      <c r="C326" s="202">
        <f t="shared" si="138"/>
        <v>12.529530000000001</v>
      </c>
      <c r="D326" s="202">
        <f t="shared" si="167"/>
        <v>0.30765432401905424</v>
      </c>
      <c r="E326" s="14"/>
      <c r="F326" s="14"/>
      <c r="G326" s="52"/>
      <c r="H326" s="158">
        <f>Субсидии!B310</f>
        <v>3978.9</v>
      </c>
      <c r="I326" s="158">
        <f>Субсидии!C310</f>
        <v>0</v>
      </c>
      <c r="J326" s="14">
        <f>I326/H326*100</f>
        <v>0</v>
      </c>
      <c r="K326" s="14">
        <f>'Субвенции '!B316</f>
        <v>93.7</v>
      </c>
      <c r="L326" s="14">
        <f>'Субвенции '!C316</f>
        <v>12.529530000000001</v>
      </c>
      <c r="M326" s="14">
        <f t="shared" si="168"/>
        <v>13.371963713980792</v>
      </c>
      <c r="N326" s="14"/>
      <c r="O326" s="14"/>
      <c r="P326" s="14"/>
    </row>
    <row r="327" spans="1:16" s="12" customFormat="1" ht="15.75" x14ac:dyDescent="0.25">
      <c r="A327" s="103" t="s">
        <v>334</v>
      </c>
      <c r="B327" s="202">
        <f t="shared" si="137"/>
        <v>5047.96</v>
      </c>
      <c r="C327" s="202">
        <f t="shared" si="138"/>
        <v>19.412599999999998</v>
      </c>
      <c r="D327" s="202">
        <f t="shared" si="167"/>
        <v>0.38456326912257616</v>
      </c>
      <c r="E327" s="14"/>
      <c r="F327" s="14"/>
      <c r="G327" s="52"/>
      <c r="H327" s="158">
        <f>Субсидии!B311</f>
        <v>4954.26</v>
      </c>
      <c r="I327" s="158">
        <f>Субсидии!C311</f>
        <v>0</v>
      </c>
      <c r="J327" s="14"/>
      <c r="K327" s="14">
        <f>'Субвенции '!B317</f>
        <v>93.7</v>
      </c>
      <c r="L327" s="14">
        <f>'Субвенции '!C317</f>
        <v>19.412599999999998</v>
      </c>
      <c r="M327" s="14">
        <f t="shared" si="168"/>
        <v>20.717822838847383</v>
      </c>
      <c r="N327" s="14"/>
      <c r="O327" s="14"/>
      <c r="P327" s="14"/>
    </row>
    <row r="328" spans="1:16" s="12" customFormat="1" ht="15.75" x14ac:dyDescent="0.25">
      <c r="A328" s="103" t="s">
        <v>654</v>
      </c>
      <c r="B328" s="202">
        <f t="shared" si="137"/>
        <v>234.2</v>
      </c>
      <c r="C328" s="202">
        <f t="shared" si="138"/>
        <v>35.270360000000004</v>
      </c>
      <c r="D328" s="202">
        <f t="shared" si="167"/>
        <v>15.059931682322802</v>
      </c>
      <c r="E328" s="14"/>
      <c r="F328" s="14"/>
      <c r="G328" s="52"/>
      <c r="H328" s="158">
        <f>Субсидии!B312</f>
        <v>0</v>
      </c>
      <c r="I328" s="158">
        <f>Субсидии!C312</f>
        <v>0</v>
      </c>
      <c r="J328" s="14"/>
      <c r="K328" s="14">
        <f>'Субвенции '!B318</f>
        <v>234.2</v>
      </c>
      <c r="L328" s="14">
        <f>'Субвенции '!C318</f>
        <v>35.270360000000004</v>
      </c>
      <c r="M328" s="14">
        <f t="shared" si="168"/>
        <v>15.059931682322802</v>
      </c>
      <c r="N328" s="14"/>
      <c r="O328" s="14"/>
      <c r="P328" s="14"/>
    </row>
    <row r="329" spans="1:16" s="12" customFormat="1" ht="15.75" x14ac:dyDescent="0.25">
      <c r="A329" s="103" t="s">
        <v>653</v>
      </c>
      <c r="B329" s="202">
        <f t="shared" si="137"/>
        <v>234.2</v>
      </c>
      <c r="C329" s="202">
        <f t="shared" si="138"/>
        <v>35.270360000000004</v>
      </c>
      <c r="D329" s="202">
        <f t="shared" si="167"/>
        <v>15.059931682322802</v>
      </c>
      <c r="E329" s="14"/>
      <c r="F329" s="14"/>
      <c r="G329" s="52"/>
      <c r="H329" s="158">
        <f>Субсидии!B314</f>
        <v>0</v>
      </c>
      <c r="I329" s="158">
        <f>Субсидии!C314</f>
        <v>0</v>
      </c>
      <c r="J329" s="14"/>
      <c r="K329" s="14">
        <f>'Субвенции '!B319</f>
        <v>234.2</v>
      </c>
      <c r="L329" s="14">
        <f>'Субвенции '!C319</f>
        <v>35.270360000000004</v>
      </c>
      <c r="M329" s="14">
        <f t="shared" si="168"/>
        <v>15.059931682322802</v>
      </c>
      <c r="N329" s="14"/>
      <c r="O329" s="14"/>
      <c r="P329" s="14"/>
    </row>
    <row r="330" spans="1:16" s="12" customFormat="1" ht="15.75" x14ac:dyDescent="0.25">
      <c r="A330" s="103" t="s">
        <v>657</v>
      </c>
      <c r="B330" s="202">
        <f t="shared" ref="B330:B393" si="169">E330+H330+K330+N330</f>
        <v>234.2</v>
      </c>
      <c r="C330" s="202">
        <f t="shared" ref="C330:C393" si="170">F330+I330+L330+O330</f>
        <v>35.270360000000004</v>
      </c>
      <c r="D330" s="202">
        <f t="shared" si="167"/>
        <v>15.059931682322802</v>
      </c>
      <c r="E330" s="14"/>
      <c r="F330" s="14"/>
      <c r="G330" s="52"/>
      <c r="H330" s="158"/>
      <c r="I330" s="158"/>
      <c r="J330" s="14"/>
      <c r="K330" s="14">
        <f>'Субвенции '!B320</f>
        <v>234.2</v>
      </c>
      <c r="L330" s="14">
        <f>'Субвенции '!C320</f>
        <v>35.270360000000004</v>
      </c>
      <c r="M330" s="14">
        <f t="shared" si="168"/>
        <v>15.059931682322802</v>
      </c>
      <c r="N330" s="14"/>
      <c r="O330" s="14"/>
      <c r="P330" s="14"/>
    </row>
    <row r="331" spans="1:16" s="31" customFormat="1" ht="31.5" x14ac:dyDescent="0.25">
      <c r="A331" s="97" t="s">
        <v>463</v>
      </c>
      <c r="B331" s="102">
        <f t="shared" si="169"/>
        <v>287986.02123000001</v>
      </c>
      <c r="C331" s="102">
        <f t="shared" si="170"/>
        <v>71061.404230000015</v>
      </c>
      <c r="D331" s="102">
        <f t="shared" ref="D331" si="171">C331/B331*100</f>
        <v>24.675296365599227</v>
      </c>
      <c r="E331" s="102">
        <f t="shared" ref="E331:F331" si="172">SUM(E332:E340)</f>
        <v>52613.46</v>
      </c>
      <c r="F331" s="102">
        <f t="shared" si="172"/>
        <v>9827.1</v>
      </c>
      <c r="G331" s="105">
        <f t="shared" si="18"/>
        <v>18.677920060760115</v>
      </c>
      <c r="H331" s="102">
        <f>SUM(H332:H340)</f>
        <v>33140.661229999998</v>
      </c>
      <c r="I331" s="102">
        <f t="shared" ref="I331:O331" si="173">SUM(I332:I340)</f>
        <v>3888.3522399999997</v>
      </c>
      <c r="J331" s="102">
        <f t="shared" si="19"/>
        <v>11.732874649103675</v>
      </c>
      <c r="K331" s="102">
        <f t="shared" si="173"/>
        <v>193135.69999999998</v>
      </c>
      <c r="L331" s="102">
        <f t="shared" si="173"/>
        <v>57345.951990000009</v>
      </c>
      <c r="M331" s="102">
        <f t="shared" si="20"/>
        <v>29.692051749106984</v>
      </c>
      <c r="N331" s="102">
        <f t="shared" si="173"/>
        <v>9096.2000000000007</v>
      </c>
      <c r="O331" s="102">
        <f t="shared" si="173"/>
        <v>0</v>
      </c>
      <c r="P331" s="102">
        <f t="shared" si="21"/>
        <v>0</v>
      </c>
    </row>
    <row r="332" spans="1:16" s="12" customFormat="1" ht="31.5" x14ac:dyDescent="0.25">
      <c r="A332" s="72" t="s">
        <v>391</v>
      </c>
      <c r="B332" s="14">
        <f t="shared" si="169"/>
        <v>285232.82122999994</v>
      </c>
      <c r="C332" s="14">
        <f t="shared" si="170"/>
        <v>70743.146640000006</v>
      </c>
      <c r="D332" s="14">
        <f t="shared" si="15"/>
        <v>24.801895635620301</v>
      </c>
      <c r="E332" s="15">
        <f>Дотации!B38</f>
        <v>52613.46</v>
      </c>
      <c r="F332" s="15">
        <f>Дотации!C38</f>
        <v>9827.1</v>
      </c>
      <c r="G332" s="15">
        <f t="shared" si="18"/>
        <v>18.677920060760115</v>
      </c>
      <c r="H332" s="14">
        <f>Субсидии!B316</f>
        <v>31792.76123</v>
      </c>
      <c r="I332" s="14">
        <f>Субсидии!C316</f>
        <v>3888.3522399999997</v>
      </c>
      <c r="J332" s="14">
        <f t="shared" si="19"/>
        <v>12.230306804339182</v>
      </c>
      <c r="K332" s="14">
        <f>'Субвенции '!B322</f>
        <v>191730.39999999991</v>
      </c>
      <c r="L332" s="14">
        <f>'Субвенции '!C322</f>
        <v>57027.694400000008</v>
      </c>
      <c r="M332" s="14">
        <f t="shared" si="20"/>
        <v>29.743689263674426</v>
      </c>
      <c r="N332" s="14">
        <f>Иные!B142</f>
        <v>9096.2000000000007</v>
      </c>
      <c r="O332" s="14">
        <f>Иные!C142</f>
        <v>0</v>
      </c>
      <c r="P332" s="14">
        <f t="shared" si="21"/>
        <v>0</v>
      </c>
    </row>
    <row r="333" spans="1:16" s="12" customFormat="1" ht="15.75" x14ac:dyDescent="0.25">
      <c r="A333" s="103" t="s">
        <v>658</v>
      </c>
      <c r="B333" s="202">
        <f t="shared" si="169"/>
        <v>93.7</v>
      </c>
      <c r="C333" s="202">
        <f t="shared" si="170"/>
        <v>23.275099999999998</v>
      </c>
      <c r="D333" s="202">
        <f t="shared" ref="D333:D340" si="174">C333/B333*100</f>
        <v>24.840021344717179</v>
      </c>
      <c r="E333" s="14"/>
      <c r="F333" s="14"/>
      <c r="G333" s="52"/>
      <c r="H333" s="158">
        <f>Субсидии!B317</f>
        <v>0</v>
      </c>
      <c r="I333" s="158">
        <f>Субсидии!C317</f>
        <v>0</v>
      </c>
      <c r="J333" s="14"/>
      <c r="K333" s="14">
        <f>'Субвенции '!B323</f>
        <v>93.7</v>
      </c>
      <c r="L333" s="14">
        <f>'Субвенции '!C323</f>
        <v>23.275099999999998</v>
      </c>
      <c r="M333" s="14">
        <f t="shared" ref="M333:M340" si="175">L333/K333*100</f>
        <v>24.840021344717179</v>
      </c>
      <c r="N333" s="14"/>
      <c r="O333" s="14"/>
      <c r="P333" s="14"/>
    </row>
    <row r="334" spans="1:16" s="12" customFormat="1" ht="15.75" x14ac:dyDescent="0.25">
      <c r="A334" s="103" t="s">
        <v>716</v>
      </c>
      <c r="B334" s="202">
        <f t="shared" si="169"/>
        <v>93.7</v>
      </c>
      <c r="C334" s="202">
        <f t="shared" si="170"/>
        <v>23.13439</v>
      </c>
      <c r="D334" s="202">
        <f t="shared" si="174"/>
        <v>24.689850586979723</v>
      </c>
      <c r="E334" s="14"/>
      <c r="F334" s="14"/>
      <c r="G334" s="52"/>
      <c r="H334" s="158"/>
      <c r="I334" s="158"/>
      <c r="J334" s="14"/>
      <c r="K334" s="14">
        <f>'Субвенции '!B324</f>
        <v>93.7</v>
      </c>
      <c r="L334" s="14">
        <f>'Субвенции '!C324</f>
        <v>23.13439</v>
      </c>
      <c r="M334" s="14">
        <f t="shared" si="175"/>
        <v>24.689850586979723</v>
      </c>
      <c r="N334" s="14"/>
      <c r="O334" s="14"/>
      <c r="P334" s="14"/>
    </row>
    <row r="335" spans="1:16" s="12" customFormat="1" ht="15.75" x14ac:dyDescent="0.25">
      <c r="A335" s="103" t="s">
        <v>661</v>
      </c>
      <c r="B335" s="202">
        <f t="shared" si="169"/>
        <v>234.2</v>
      </c>
      <c r="C335" s="202">
        <f t="shared" si="170"/>
        <v>49.965559999999996</v>
      </c>
      <c r="D335" s="202">
        <f t="shared" si="174"/>
        <v>21.334568744662679</v>
      </c>
      <c r="E335" s="14"/>
      <c r="F335" s="14"/>
      <c r="G335" s="52"/>
      <c r="H335" s="158">
        <f>Субсидии!B319</f>
        <v>0</v>
      </c>
      <c r="I335" s="158">
        <f>Субсидии!C319</f>
        <v>0</v>
      </c>
      <c r="J335" s="14"/>
      <c r="K335" s="14">
        <f>'Субвенции '!B325</f>
        <v>234.2</v>
      </c>
      <c r="L335" s="14">
        <f>'Субвенции '!C325</f>
        <v>49.965559999999996</v>
      </c>
      <c r="M335" s="14">
        <f t="shared" si="175"/>
        <v>21.334568744662679</v>
      </c>
      <c r="N335" s="14"/>
      <c r="O335" s="14"/>
      <c r="P335" s="14"/>
    </row>
    <row r="336" spans="1:16" s="12" customFormat="1" ht="15.75" x14ac:dyDescent="0.25">
      <c r="A336" s="103" t="s">
        <v>488</v>
      </c>
      <c r="B336" s="202">
        <f t="shared" si="169"/>
        <v>93.7</v>
      </c>
      <c r="C336" s="202">
        <f t="shared" si="170"/>
        <v>23.275089999999999</v>
      </c>
      <c r="D336" s="202">
        <f t="shared" si="174"/>
        <v>24.840010672358588</v>
      </c>
      <c r="E336" s="14"/>
      <c r="F336" s="14"/>
      <c r="G336" s="52"/>
      <c r="H336" s="158">
        <f>Субсидии!B318</f>
        <v>0</v>
      </c>
      <c r="I336" s="158">
        <f>Субсидии!C318</f>
        <v>0</v>
      </c>
      <c r="J336" s="14"/>
      <c r="K336" s="14">
        <f>'Субвенции '!B326</f>
        <v>93.7</v>
      </c>
      <c r="L336" s="14">
        <f>'Субвенции '!C326</f>
        <v>23.275089999999999</v>
      </c>
      <c r="M336" s="14">
        <f t="shared" si="175"/>
        <v>24.840010672358588</v>
      </c>
      <c r="N336" s="14"/>
      <c r="O336" s="14"/>
      <c r="P336" s="14"/>
    </row>
    <row r="337" spans="1:16" s="12" customFormat="1" ht="15.75" x14ac:dyDescent="0.25">
      <c r="A337" s="103" t="s">
        <v>496</v>
      </c>
      <c r="B337" s="202">
        <f t="shared" si="169"/>
        <v>93.7</v>
      </c>
      <c r="C337" s="202">
        <f t="shared" si="170"/>
        <v>23.275089999999999</v>
      </c>
      <c r="D337" s="202">
        <f t="shared" si="174"/>
        <v>24.840010672358588</v>
      </c>
      <c r="E337" s="14"/>
      <c r="F337" s="14"/>
      <c r="G337" s="52"/>
      <c r="H337" s="158">
        <f>Субсидии!B320</f>
        <v>0</v>
      </c>
      <c r="I337" s="158">
        <f>Субсидии!C320</f>
        <v>0</v>
      </c>
      <c r="J337" s="14"/>
      <c r="K337" s="14">
        <f>'Субвенции '!B327</f>
        <v>93.7</v>
      </c>
      <c r="L337" s="14">
        <f>'Субвенции '!C327</f>
        <v>23.275089999999999</v>
      </c>
      <c r="M337" s="14">
        <f t="shared" si="175"/>
        <v>24.840010672358588</v>
      </c>
      <c r="N337" s="14"/>
      <c r="O337" s="14"/>
      <c r="P337" s="14"/>
    </row>
    <row r="338" spans="1:16" s="12" customFormat="1" ht="15.75" x14ac:dyDescent="0.25">
      <c r="A338" s="103" t="s">
        <v>473</v>
      </c>
      <c r="B338" s="202">
        <f t="shared" si="169"/>
        <v>1816.3000000000002</v>
      </c>
      <c r="C338" s="202">
        <f t="shared" si="170"/>
        <v>104.87863</v>
      </c>
      <c r="D338" s="202">
        <f t="shared" si="174"/>
        <v>5.7743010515883935</v>
      </c>
      <c r="E338" s="14"/>
      <c r="F338" s="14"/>
      <c r="G338" s="52"/>
      <c r="H338" s="158">
        <f>Субсидии!B321</f>
        <v>1347.9</v>
      </c>
      <c r="I338" s="158">
        <f>Субсидии!C321</f>
        <v>0</v>
      </c>
      <c r="J338" s="14">
        <f>I338/H338*100</f>
        <v>0</v>
      </c>
      <c r="K338" s="14">
        <f>'Субвенции '!B328</f>
        <v>468.4</v>
      </c>
      <c r="L338" s="14">
        <f>'Субвенции '!C328</f>
        <v>104.87863</v>
      </c>
      <c r="M338" s="14">
        <f t="shared" si="175"/>
        <v>22.390826216908629</v>
      </c>
      <c r="N338" s="14">
        <f>Иные!B143</f>
        <v>0</v>
      </c>
      <c r="O338" s="14">
        <f>Иные!C143</f>
        <v>0</v>
      </c>
      <c r="P338" s="14"/>
    </row>
    <row r="339" spans="1:16" s="12" customFormat="1" ht="15.75" x14ac:dyDescent="0.25">
      <c r="A339" s="103" t="s">
        <v>660</v>
      </c>
      <c r="B339" s="202">
        <f t="shared" si="169"/>
        <v>234.2</v>
      </c>
      <c r="C339" s="202">
        <f t="shared" si="170"/>
        <v>47.178640000000001</v>
      </c>
      <c r="D339" s="202">
        <f t="shared" si="174"/>
        <v>20.144594363791633</v>
      </c>
      <c r="E339" s="14"/>
      <c r="F339" s="14"/>
      <c r="G339" s="52"/>
      <c r="H339" s="158">
        <f>Субсидии!B322</f>
        <v>0</v>
      </c>
      <c r="I339" s="158">
        <f>Субсидии!C322</f>
        <v>0</v>
      </c>
      <c r="J339" s="14"/>
      <c r="K339" s="14">
        <f>'Субвенции '!B329</f>
        <v>234.2</v>
      </c>
      <c r="L339" s="14">
        <f>'Субвенции '!C329</f>
        <v>47.178640000000001</v>
      </c>
      <c r="M339" s="14">
        <f t="shared" si="175"/>
        <v>20.144594363791633</v>
      </c>
      <c r="N339" s="14"/>
      <c r="O339" s="14"/>
      <c r="P339" s="14"/>
    </row>
    <row r="340" spans="1:16" s="12" customFormat="1" ht="15.75" x14ac:dyDescent="0.25">
      <c r="A340" s="103" t="s">
        <v>717</v>
      </c>
      <c r="B340" s="202">
        <f t="shared" si="169"/>
        <v>93.7</v>
      </c>
      <c r="C340" s="202">
        <f t="shared" si="170"/>
        <v>23.275089999999999</v>
      </c>
      <c r="D340" s="202">
        <f t="shared" si="174"/>
        <v>24.840010672358588</v>
      </c>
      <c r="E340" s="14"/>
      <c r="F340" s="14"/>
      <c r="G340" s="52"/>
      <c r="H340" s="158">
        <f>Субсидии!B323</f>
        <v>0</v>
      </c>
      <c r="I340" s="158">
        <f>Субсидии!C323</f>
        <v>0</v>
      </c>
      <c r="J340" s="14"/>
      <c r="K340" s="14">
        <f>'Субвенции '!B330</f>
        <v>93.7</v>
      </c>
      <c r="L340" s="14">
        <f>'Субвенции '!C330</f>
        <v>23.275089999999999</v>
      </c>
      <c r="M340" s="14">
        <f t="shared" si="175"/>
        <v>24.840010672358588</v>
      </c>
      <c r="N340" s="14"/>
      <c r="O340" s="14"/>
      <c r="P340" s="14"/>
    </row>
    <row r="341" spans="1:16" s="31" customFormat="1" ht="31.5" x14ac:dyDescent="0.25">
      <c r="A341" s="97" t="s">
        <v>462</v>
      </c>
      <c r="B341" s="102">
        <f t="shared" si="169"/>
        <v>697546.47000000009</v>
      </c>
      <c r="C341" s="102">
        <f t="shared" si="170"/>
        <v>95681.693080000012</v>
      </c>
      <c r="D341" s="102">
        <f t="shared" ref="D341" si="176">C341/B341*100</f>
        <v>13.716891590032704</v>
      </c>
      <c r="E341" s="102">
        <f t="shared" ref="E341:F341" si="177">SUM(E342:E354)</f>
        <v>0</v>
      </c>
      <c r="F341" s="102">
        <f t="shared" si="177"/>
        <v>0</v>
      </c>
      <c r="G341" s="102"/>
      <c r="H341" s="102">
        <f>SUM(H342:H354)</f>
        <v>241144.47</v>
      </c>
      <c r="I341" s="102">
        <f t="shared" ref="I341:O341" si="178">SUM(I342:I354)</f>
        <v>5805.1869999999999</v>
      </c>
      <c r="J341" s="102">
        <f t="shared" si="19"/>
        <v>2.4073481759710269</v>
      </c>
      <c r="K341" s="102">
        <f t="shared" si="178"/>
        <v>455861.40000000014</v>
      </c>
      <c r="L341" s="102">
        <f t="shared" si="178"/>
        <v>89876.506080000006</v>
      </c>
      <c r="M341" s="102">
        <f t="shared" si="20"/>
        <v>19.715752656399506</v>
      </c>
      <c r="N341" s="102">
        <f t="shared" si="178"/>
        <v>540.6</v>
      </c>
      <c r="O341" s="102">
        <f t="shared" si="178"/>
        <v>0</v>
      </c>
      <c r="P341" s="102">
        <f t="shared" si="21"/>
        <v>0</v>
      </c>
    </row>
    <row r="342" spans="1:16" s="12" customFormat="1" ht="31.5" x14ac:dyDescent="0.25">
      <c r="A342" s="72" t="s">
        <v>390</v>
      </c>
      <c r="B342" s="14">
        <f t="shared" si="169"/>
        <v>633539.1</v>
      </c>
      <c r="C342" s="14">
        <f t="shared" si="170"/>
        <v>95319.450730000011</v>
      </c>
      <c r="D342" s="14">
        <f t="shared" si="15"/>
        <v>15.045551368494859</v>
      </c>
      <c r="E342" s="15">
        <f>Дотации!B39</f>
        <v>0</v>
      </c>
      <c r="F342" s="15">
        <f>Дотации!C39</f>
        <v>0</v>
      </c>
      <c r="G342" s="15"/>
      <c r="H342" s="14">
        <f>Субсидии!B325</f>
        <v>179947.5</v>
      </c>
      <c r="I342" s="14">
        <f>Субсидии!C325</f>
        <v>5805.1869999999999</v>
      </c>
      <c r="J342" s="14">
        <f t="shared" si="19"/>
        <v>3.2260448186276554</v>
      </c>
      <c r="K342" s="14">
        <f>'Субвенции '!B332</f>
        <v>453051</v>
      </c>
      <c r="L342" s="14">
        <f>'Субвенции '!C332</f>
        <v>89514.263730000006</v>
      </c>
      <c r="M342" s="14">
        <f t="shared" si="20"/>
        <v>19.758098697497633</v>
      </c>
      <c r="N342" s="14">
        <f>Иные!B145</f>
        <v>540.6</v>
      </c>
      <c r="O342" s="14">
        <f>Иные!C145</f>
        <v>0</v>
      </c>
      <c r="P342" s="14">
        <f t="shared" si="21"/>
        <v>0</v>
      </c>
    </row>
    <row r="343" spans="1:16" s="12" customFormat="1" ht="15.75" x14ac:dyDescent="0.25">
      <c r="A343" s="103" t="s">
        <v>662</v>
      </c>
      <c r="B343" s="202">
        <f t="shared" si="169"/>
        <v>234.2</v>
      </c>
      <c r="C343" s="202">
        <f t="shared" si="170"/>
        <v>34.045230000000004</v>
      </c>
      <c r="D343" s="202">
        <f t="shared" ref="D343:D354" si="179">C343/B343*100</f>
        <v>14.536818958155425</v>
      </c>
      <c r="E343" s="14"/>
      <c r="F343" s="14"/>
      <c r="G343" s="52"/>
      <c r="H343" s="158">
        <f>Субсидии!B326</f>
        <v>0</v>
      </c>
      <c r="I343" s="158">
        <f>Субсидии!C326</f>
        <v>0</v>
      </c>
      <c r="J343" s="14"/>
      <c r="K343" s="14">
        <f>'Субвенции '!B333</f>
        <v>234.2</v>
      </c>
      <c r="L343" s="14">
        <f>'Субвенции '!C333</f>
        <v>34.045230000000004</v>
      </c>
      <c r="M343" s="14">
        <f t="shared" ref="M343:M354" si="180">L343/K343*100</f>
        <v>14.536818958155425</v>
      </c>
      <c r="N343" s="14"/>
      <c r="O343" s="14"/>
      <c r="P343" s="14"/>
    </row>
    <row r="344" spans="1:16" s="12" customFormat="1" ht="15.75" x14ac:dyDescent="0.25">
      <c r="A344" s="103" t="s">
        <v>663</v>
      </c>
      <c r="B344" s="202">
        <f t="shared" si="169"/>
        <v>234.2</v>
      </c>
      <c r="C344" s="202">
        <f t="shared" si="170"/>
        <v>0</v>
      </c>
      <c r="D344" s="202">
        <f t="shared" si="179"/>
        <v>0</v>
      </c>
      <c r="E344" s="14"/>
      <c r="F344" s="14"/>
      <c r="G344" s="52"/>
      <c r="H344" s="158">
        <f>Субсидии!B327</f>
        <v>0</v>
      </c>
      <c r="I344" s="158">
        <f>Субсидии!C327</f>
        <v>0</v>
      </c>
      <c r="J344" s="14"/>
      <c r="K344" s="14">
        <f>'Субвенции '!B334</f>
        <v>234.2</v>
      </c>
      <c r="L344" s="14">
        <f>'Субвенции '!C334</f>
        <v>0</v>
      </c>
      <c r="M344" s="14">
        <f t="shared" si="180"/>
        <v>0</v>
      </c>
      <c r="N344" s="14"/>
      <c r="O344" s="14"/>
      <c r="P344" s="14"/>
    </row>
    <row r="345" spans="1:16" s="12" customFormat="1" ht="15.75" x14ac:dyDescent="0.25">
      <c r="A345" s="103" t="s">
        <v>664</v>
      </c>
      <c r="B345" s="202">
        <f t="shared" si="169"/>
        <v>234.2</v>
      </c>
      <c r="C345" s="202">
        <f t="shared" si="170"/>
        <v>43.027519999999996</v>
      </c>
      <c r="D345" s="202">
        <f t="shared" si="179"/>
        <v>18.372126387702817</v>
      </c>
      <c r="E345" s="14"/>
      <c r="F345" s="14"/>
      <c r="G345" s="52"/>
      <c r="H345" s="158">
        <f>Субсидии!B328</f>
        <v>0</v>
      </c>
      <c r="I345" s="158">
        <f>Субсидии!C328</f>
        <v>0</v>
      </c>
      <c r="J345" s="14"/>
      <c r="K345" s="14">
        <f>'Субвенции '!B335</f>
        <v>234.2</v>
      </c>
      <c r="L345" s="14">
        <f>'Субвенции '!C335</f>
        <v>43.027519999999996</v>
      </c>
      <c r="M345" s="14">
        <f t="shared" si="180"/>
        <v>18.372126387702817</v>
      </c>
      <c r="N345" s="14"/>
      <c r="O345" s="14"/>
      <c r="P345" s="14"/>
    </row>
    <row r="346" spans="1:16" s="12" customFormat="1" ht="15.75" x14ac:dyDescent="0.25">
      <c r="A346" s="103" t="s">
        <v>665</v>
      </c>
      <c r="B346" s="202">
        <f t="shared" si="169"/>
        <v>1442.5</v>
      </c>
      <c r="C346" s="202">
        <f t="shared" si="170"/>
        <v>33.335360000000001</v>
      </c>
      <c r="D346" s="202">
        <f t="shared" si="179"/>
        <v>2.3109435008665513</v>
      </c>
      <c r="E346" s="14"/>
      <c r="F346" s="14"/>
      <c r="G346" s="52"/>
      <c r="H346" s="158">
        <f>Субсидии!B329</f>
        <v>1208.3</v>
      </c>
      <c r="I346" s="158">
        <f>Субсидии!C329</f>
        <v>0</v>
      </c>
      <c r="J346" s="14">
        <f t="shared" ref="J346" si="181">I346/H346*100</f>
        <v>0</v>
      </c>
      <c r="K346" s="14">
        <f>'Субвенции '!B336</f>
        <v>234.2</v>
      </c>
      <c r="L346" s="14">
        <f>'Субвенции '!C336</f>
        <v>33.335360000000001</v>
      </c>
      <c r="M346" s="14">
        <f t="shared" si="180"/>
        <v>14.233714773697695</v>
      </c>
      <c r="N346" s="14"/>
      <c r="O346" s="14"/>
      <c r="P346" s="14"/>
    </row>
    <row r="347" spans="1:16" s="12" customFormat="1" ht="15.75" x14ac:dyDescent="0.25">
      <c r="A347" s="103" t="s">
        <v>666</v>
      </c>
      <c r="B347" s="202">
        <f t="shared" si="169"/>
        <v>55387.67</v>
      </c>
      <c r="C347" s="202">
        <f t="shared" si="170"/>
        <v>35.012860000000003</v>
      </c>
      <c r="D347" s="202">
        <f t="shared" si="179"/>
        <v>6.3214177451407519E-2</v>
      </c>
      <c r="E347" s="14"/>
      <c r="F347" s="14"/>
      <c r="G347" s="52"/>
      <c r="H347" s="158">
        <f>Субсидии!B330</f>
        <v>55153.47</v>
      </c>
      <c r="I347" s="158">
        <f>Субсидии!C330</f>
        <v>0</v>
      </c>
      <c r="J347" s="14"/>
      <c r="K347" s="14">
        <f>'Субвенции '!B337</f>
        <v>234.2</v>
      </c>
      <c r="L347" s="14">
        <f>'Субвенции '!C337</f>
        <v>35.012860000000003</v>
      </c>
      <c r="M347" s="14">
        <f t="shared" si="180"/>
        <v>14.949982920580702</v>
      </c>
      <c r="N347" s="14"/>
      <c r="O347" s="14"/>
      <c r="P347" s="14"/>
    </row>
    <row r="348" spans="1:16" s="12" customFormat="1" ht="15.75" x14ac:dyDescent="0.25">
      <c r="A348" s="103" t="s">
        <v>718</v>
      </c>
      <c r="B348" s="202">
        <f t="shared" si="169"/>
        <v>234.2</v>
      </c>
      <c r="C348" s="202">
        <f t="shared" si="170"/>
        <v>0</v>
      </c>
      <c r="D348" s="202">
        <f t="shared" si="179"/>
        <v>0</v>
      </c>
      <c r="E348" s="14"/>
      <c r="F348" s="14"/>
      <c r="G348" s="52"/>
      <c r="H348" s="158">
        <f>Субсидии!B331</f>
        <v>0</v>
      </c>
      <c r="I348" s="158">
        <f>Субсидии!C331</f>
        <v>0</v>
      </c>
      <c r="J348" s="14"/>
      <c r="K348" s="14">
        <f>'Субвенции '!B338</f>
        <v>234.2</v>
      </c>
      <c r="L348" s="14">
        <f>'Субвенции '!C338</f>
        <v>0</v>
      </c>
      <c r="M348" s="14">
        <f t="shared" si="180"/>
        <v>0</v>
      </c>
      <c r="N348" s="14"/>
      <c r="O348" s="14"/>
      <c r="P348" s="14"/>
    </row>
    <row r="349" spans="1:16" s="12" customFormat="1" ht="15.75" x14ac:dyDescent="0.25">
      <c r="A349" s="103" t="s">
        <v>668</v>
      </c>
      <c r="B349" s="202">
        <f t="shared" si="169"/>
        <v>234.2</v>
      </c>
      <c r="C349" s="202">
        <f t="shared" si="170"/>
        <v>33.278739999999999</v>
      </c>
      <c r="D349" s="202">
        <f t="shared" si="179"/>
        <v>14.209538855678908</v>
      </c>
      <c r="E349" s="14"/>
      <c r="F349" s="14"/>
      <c r="G349" s="52"/>
      <c r="H349" s="158">
        <f>Субсидии!B332</f>
        <v>0</v>
      </c>
      <c r="I349" s="158">
        <f>Субсидии!C332</f>
        <v>0</v>
      </c>
      <c r="J349" s="14"/>
      <c r="K349" s="14">
        <f>'Субвенции '!B339</f>
        <v>234.2</v>
      </c>
      <c r="L349" s="14">
        <f>'Субвенции '!C339</f>
        <v>33.278739999999999</v>
      </c>
      <c r="M349" s="14">
        <f t="shared" si="180"/>
        <v>14.209538855678908</v>
      </c>
      <c r="N349" s="14"/>
      <c r="O349" s="14"/>
      <c r="P349" s="14"/>
    </row>
    <row r="350" spans="1:16" s="12" customFormat="1" ht="15.75" x14ac:dyDescent="0.25">
      <c r="A350" s="103" t="s">
        <v>459</v>
      </c>
      <c r="B350" s="202">
        <f t="shared" si="169"/>
        <v>234.2</v>
      </c>
      <c r="C350" s="202">
        <f t="shared" si="170"/>
        <v>39.83408</v>
      </c>
      <c r="D350" s="202">
        <f t="shared" si="179"/>
        <v>17.008573868488472</v>
      </c>
      <c r="E350" s="14"/>
      <c r="F350" s="14"/>
      <c r="G350" s="52"/>
      <c r="H350" s="158"/>
      <c r="I350" s="158"/>
      <c r="J350" s="14"/>
      <c r="K350" s="14">
        <f>'Субвенции '!B340</f>
        <v>234.2</v>
      </c>
      <c r="L350" s="14">
        <f>'Субвенции '!C340</f>
        <v>39.83408</v>
      </c>
      <c r="M350" s="14">
        <f t="shared" si="180"/>
        <v>17.008573868488472</v>
      </c>
      <c r="N350" s="14">
        <f>Иные!B146</f>
        <v>0</v>
      </c>
      <c r="O350" s="14">
        <f>Иные!C146</f>
        <v>0</v>
      </c>
      <c r="P350" s="14"/>
    </row>
    <row r="351" spans="1:16" s="12" customFormat="1" ht="15.75" x14ac:dyDescent="0.25">
      <c r="A351" s="103" t="s">
        <v>460</v>
      </c>
      <c r="B351" s="202">
        <f t="shared" si="169"/>
        <v>234.2</v>
      </c>
      <c r="C351" s="202">
        <f t="shared" si="170"/>
        <v>37.522970000000001</v>
      </c>
      <c r="D351" s="202">
        <f t="shared" si="179"/>
        <v>16.021763450042702</v>
      </c>
      <c r="E351" s="14"/>
      <c r="F351" s="14"/>
      <c r="G351" s="52"/>
      <c r="H351" s="158">
        <f>Субсидии!B334</f>
        <v>0</v>
      </c>
      <c r="I351" s="158">
        <f>Субсидии!C334</f>
        <v>0</v>
      </c>
      <c r="J351" s="14"/>
      <c r="K351" s="14">
        <f>'Субвенции '!B341</f>
        <v>234.2</v>
      </c>
      <c r="L351" s="14">
        <f>'Субвенции '!C341</f>
        <v>37.522970000000001</v>
      </c>
      <c r="M351" s="14">
        <f t="shared" si="180"/>
        <v>16.021763450042702</v>
      </c>
      <c r="N351" s="14">
        <f>Иные!B147</f>
        <v>0</v>
      </c>
      <c r="O351" s="14">
        <f>Иные!C147</f>
        <v>0</v>
      </c>
      <c r="P351" s="14"/>
    </row>
    <row r="352" spans="1:16" s="12" customFormat="1" ht="15.75" x14ac:dyDescent="0.25">
      <c r="A352" s="103" t="s">
        <v>631</v>
      </c>
      <c r="B352" s="202">
        <f t="shared" si="169"/>
        <v>234.2</v>
      </c>
      <c r="C352" s="202">
        <f t="shared" si="170"/>
        <v>33.874669999999995</v>
      </c>
      <c r="D352" s="202">
        <f t="shared" si="179"/>
        <v>14.463992314261315</v>
      </c>
      <c r="E352" s="14"/>
      <c r="F352" s="14"/>
      <c r="G352" s="52"/>
      <c r="H352" s="158">
        <f>Субсидии!B335</f>
        <v>0</v>
      </c>
      <c r="I352" s="158">
        <f>Субсидии!C335</f>
        <v>0</v>
      </c>
      <c r="J352" s="14"/>
      <c r="K352" s="14">
        <f>'Субвенции '!B342</f>
        <v>234.2</v>
      </c>
      <c r="L352" s="14">
        <f>'Субвенции '!C342</f>
        <v>33.874669999999995</v>
      </c>
      <c r="M352" s="14">
        <f t="shared" si="180"/>
        <v>14.463992314261315</v>
      </c>
      <c r="N352" s="14"/>
      <c r="O352" s="14"/>
      <c r="P352" s="14"/>
    </row>
    <row r="353" spans="1:16" s="12" customFormat="1" ht="15.75" x14ac:dyDescent="0.25">
      <c r="A353" s="103" t="s">
        <v>669</v>
      </c>
      <c r="B353" s="202">
        <f t="shared" si="169"/>
        <v>5069.3999999999996</v>
      </c>
      <c r="C353" s="202">
        <f t="shared" si="170"/>
        <v>35.100699999999996</v>
      </c>
      <c r="D353" s="202">
        <f t="shared" si="179"/>
        <v>0.6924034402493392</v>
      </c>
      <c r="E353" s="14"/>
      <c r="F353" s="14"/>
      <c r="G353" s="52"/>
      <c r="H353" s="158">
        <f>Субсидии!B336</f>
        <v>4835.2</v>
      </c>
      <c r="I353" s="158">
        <f>Субсидии!C336</f>
        <v>0</v>
      </c>
      <c r="J353" s="14">
        <f>I353/H353*100</f>
        <v>0</v>
      </c>
      <c r="K353" s="14">
        <f>'Субвенции '!B343</f>
        <v>234.2</v>
      </c>
      <c r="L353" s="14">
        <f>'Субвенции '!C343</f>
        <v>35.100699999999996</v>
      </c>
      <c r="M353" s="14">
        <f t="shared" si="180"/>
        <v>14.987489325362938</v>
      </c>
      <c r="N353" s="14"/>
      <c r="O353" s="14"/>
      <c r="P353" s="14"/>
    </row>
    <row r="354" spans="1:16" s="12" customFormat="1" ht="15.75" x14ac:dyDescent="0.25">
      <c r="A354" s="103" t="s">
        <v>461</v>
      </c>
      <c r="B354" s="202">
        <f t="shared" si="169"/>
        <v>234.2</v>
      </c>
      <c r="C354" s="202">
        <f t="shared" si="170"/>
        <v>37.21022</v>
      </c>
      <c r="D354" s="202">
        <f t="shared" si="179"/>
        <v>15.888223740392826</v>
      </c>
      <c r="E354" s="14"/>
      <c r="F354" s="14"/>
      <c r="G354" s="52"/>
      <c r="H354" s="158"/>
      <c r="I354" s="158"/>
      <c r="J354" s="14"/>
      <c r="K354" s="14">
        <f>'Субвенции '!B344</f>
        <v>234.2</v>
      </c>
      <c r="L354" s="14">
        <f>'Субвенции '!C344</f>
        <v>37.21022</v>
      </c>
      <c r="M354" s="14">
        <f t="shared" si="180"/>
        <v>15.888223740392826</v>
      </c>
      <c r="N354" s="14">
        <f>Иные!B148</f>
        <v>0</v>
      </c>
      <c r="O354" s="14"/>
      <c r="P354" s="14"/>
    </row>
    <row r="355" spans="1:16" s="31" customFormat="1" ht="31.5" x14ac:dyDescent="0.25">
      <c r="A355" s="97" t="s">
        <v>458</v>
      </c>
      <c r="B355" s="102">
        <f t="shared" si="169"/>
        <v>345302.62040999997</v>
      </c>
      <c r="C355" s="102">
        <f t="shared" si="170"/>
        <v>66829.575029999993</v>
      </c>
      <c r="D355" s="102">
        <f t="shared" ref="D355" si="182">C355/B355*100</f>
        <v>19.353914821338151</v>
      </c>
      <c r="E355" s="102">
        <f t="shared" ref="E355:F355" si="183">SUM(E356:E365)</f>
        <v>71326.899999999994</v>
      </c>
      <c r="F355" s="102">
        <f t="shared" si="183"/>
        <v>13565.099999999999</v>
      </c>
      <c r="G355" s="105">
        <f t="shared" si="18"/>
        <v>19.018210520855387</v>
      </c>
      <c r="H355" s="102">
        <f>SUM(H356:H365)</f>
        <v>55140.220410000002</v>
      </c>
      <c r="I355" s="102">
        <f t="shared" ref="I355:O355" si="184">SUM(I356:I365)</f>
        <v>4459.3074099999994</v>
      </c>
      <c r="J355" s="102">
        <f t="shared" si="19"/>
        <v>8.0872136107589405</v>
      </c>
      <c r="K355" s="102">
        <f t="shared" si="184"/>
        <v>209170.40000000002</v>
      </c>
      <c r="L355" s="102">
        <f t="shared" si="184"/>
        <v>39635.167619999993</v>
      </c>
      <c r="M355" s="102">
        <f t="shared" si="20"/>
        <v>18.948745912423551</v>
      </c>
      <c r="N355" s="102">
        <f t="shared" si="184"/>
        <v>9665.1</v>
      </c>
      <c r="O355" s="102">
        <f t="shared" si="184"/>
        <v>9170</v>
      </c>
      <c r="P355" s="102">
        <f t="shared" si="21"/>
        <v>94.877445654985465</v>
      </c>
    </row>
    <row r="356" spans="1:16" s="12" customFormat="1" ht="31.5" x14ac:dyDescent="0.25">
      <c r="A356" s="72" t="s">
        <v>389</v>
      </c>
      <c r="B356" s="14">
        <f t="shared" si="169"/>
        <v>340037.12040999992</v>
      </c>
      <c r="C356" s="14">
        <f t="shared" si="170"/>
        <v>66542.137409999996</v>
      </c>
      <c r="D356" s="14">
        <f t="shared" si="15"/>
        <v>19.569080378567723</v>
      </c>
      <c r="E356" s="15">
        <f>Дотации!B40</f>
        <v>71326.899999999994</v>
      </c>
      <c r="F356" s="15">
        <f>Дотации!C40</f>
        <v>13565.099999999999</v>
      </c>
      <c r="G356" s="15">
        <f t="shared" si="18"/>
        <v>19.018210520855387</v>
      </c>
      <c r="H356" s="14">
        <f>Субсидии!B339</f>
        <v>51561.020410000005</v>
      </c>
      <c r="I356" s="14">
        <f>Субсидии!C339</f>
        <v>4459.3074099999994</v>
      </c>
      <c r="J356" s="14">
        <f t="shared" si="19"/>
        <v>8.6486019371624749</v>
      </c>
      <c r="K356" s="14">
        <f>'Субвенции '!B346</f>
        <v>207484.09999999995</v>
      </c>
      <c r="L356" s="14">
        <f>'Субвенции '!C346</f>
        <v>39347.730000000003</v>
      </c>
      <c r="M356" s="14">
        <f t="shared" si="20"/>
        <v>18.964214607287985</v>
      </c>
      <c r="N356" s="14">
        <f>Иные!B150</f>
        <v>9665.1</v>
      </c>
      <c r="O356" s="14">
        <f>Иные!C150</f>
        <v>9170</v>
      </c>
      <c r="P356" s="14">
        <f t="shared" si="21"/>
        <v>94.877445654985465</v>
      </c>
    </row>
    <row r="357" spans="1:16" s="12" customFormat="1" ht="15.75" x14ac:dyDescent="0.25">
      <c r="A357" s="103" t="s">
        <v>670</v>
      </c>
      <c r="B357" s="202">
        <f t="shared" si="169"/>
        <v>234.2</v>
      </c>
      <c r="C357" s="202">
        <f t="shared" si="170"/>
        <v>38.49653</v>
      </c>
      <c r="D357" s="202">
        <f>C357/B357*100</f>
        <v>16.437459436379164</v>
      </c>
      <c r="E357" s="14"/>
      <c r="F357" s="14"/>
      <c r="G357" s="52"/>
      <c r="H357" s="158"/>
      <c r="I357" s="158"/>
      <c r="J357" s="14"/>
      <c r="K357" s="14">
        <f>'Субвенции '!B347</f>
        <v>234.2</v>
      </c>
      <c r="L357" s="14">
        <f>'Субвенции '!C347</f>
        <v>38.49653</v>
      </c>
      <c r="M357" s="14">
        <f>L357/K357*100</f>
        <v>16.437459436379164</v>
      </c>
      <c r="N357" s="14"/>
      <c r="O357" s="14"/>
      <c r="P357" s="14"/>
    </row>
    <row r="358" spans="1:16" s="12" customFormat="1" ht="15.75" x14ac:dyDescent="0.25">
      <c r="A358" s="103" t="s">
        <v>719</v>
      </c>
      <c r="B358" s="202">
        <f t="shared" si="169"/>
        <v>0</v>
      </c>
      <c r="C358" s="202">
        <f t="shared" si="170"/>
        <v>0</v>
      </c>
      <c r="D358" s="202"/>
      <c r="E358" s="14"/>
      <c r="F358" s="14"/>
      <c r="G358" s="52"/>
      <c r="H358" s="158"/>
      <c r="I358" s="158"/>
      <c r="J358" s="14"/>
      <c r="K358" s="14">
        <f>'Субвенции '!B348</f>
        <v>0</v>
      </c>
      <c r="L358" s="14">
        <f>'Субвенции '!C348</f>
        <v>0</v>
      </c>
      <c r="M358" s="14"/>
      <c r="N358" s="14"/>
      <c r="O358" s="14"/>
      <c r="P358" s="14"/>
    </row>
    <row r="359" spans="1:16" s="12" customFormat="1" ht="15.75" x14ac:dyDescent="0.25">
      <c r="A359" s="103" t="s">
        <v>671</v>
      </c>
      <c r="B359" s="202">
        <f t="shared" si="169"/>
        <v>93.7</v>
      </c>
      <c r="C359" s="202">
        <f t="shared" si="170"/>
        <v>16.430520000000001</v>
      </c>
      <c r="D359" s="202">
        <f>C359/B359*100</f>
        <v>17.535240128068306</v>
      </c>
      <c r="E359" s="14"/>
      <c r="F359" s="14"/>
      <c r="G359" s="52"/>
      <c r="H359" s="158">
        <f>Субсидии!B341</f>
        <v>0</v>
      </c>
      <c r="I359" s="158">
        <f>Субсидии!C341</f>
        <v>0</v>
      </c>
      <c r="J359" s="14"/>
      <c r="K359" s="14">
        <f>'Субвенции '!B349</f>
        <v>93.7</v>
      </c>
      <c r="L359" s="14">
        <f>'Субвенции '!C349</f>
        <v>16.430520000000001</v>
      </c>
      <c r="M359" s="14">
        <f>L359/K359*100</f>
        <v>17.535240128068306</v>
      </c>
      <c r="N359" s="14"/>
      <c r="O359" s="14"/>
      <c r="P359" s="14"/>
    </row>
    <row r="360" spans="1:16" s="12" customFormat="1" ht="15.75" x14ac:dyDescent="0.25">
      <c r="A360" s="103" t="s">
        <v>672</v>
      </c>
      <c r="B360" s="202">
        <f t="shared" si="169"/>
        <v>93.7</v>
      </c>
      <c r="C360" s="202">
        <f t="shared" si="170"/>
        <v>20.956919999999997</v>
      </c>
      <c r="D360" s="202">
        <f>C360/B360*100</f>
        <v>22.365976520811095</v>
      </c>
      <c r="E360" s="14"/>
      <c r="F360" s="14"/>
      <c r="G360" s="52"/>
      <c r="H360" s="158">
        <f>Субсидии!B342</f>
        <v>0</v>
      </c>
      <c r="I360" s="158">
        <f>Субсидии!C342</f>
        <v>0</v>
      </c>
      <c r="J360" s="14"/>
      <c r="K360" s="14">
        <f>'Субвенции '!B350</f>
        <v>93.7</v>
      </c>
      <c r="L360" s="14">
        <f>'Субвенции '!C350</f>
        <v>20.956919999999997</v>
      </c>
      <c r="M360" s="14">
        <f>L360/K360*100</f>
        <v>22.365976520811095</v>
      </c>
      <c r="N360" s="14"/>
      <c r="O360" s="14"/>
      <c r="P360" s="14"/>
    </row>
    <row r="361" spans="1:16" s="12" customFormat="1" ht="15.75" x14ac:dyDescent="0.25">
      <c r="A361" s="103" t="s">
        <v>720</v>
      </c>
      <c r="B361" s="202">
        <f t="shared" si="169"/>
        <v>0</v>
      </c>
      <c r="C361" s="202">
        <f t="shared" si="170"/>
        <v>0</v>
      </c>
      <c r="D361" s="202"/>
      <c r="E361" s="14"/>
      <c r="F361" s="14"/>
      <c r="G361" s="52"/>
      <c r="H361" s="158"/>
      <c r="I361" s="158"/>
      <c r="J361" s="14"/>
      <c r="K361" s="14">
        <f>'Субвенции '!B351</f>
        <v>0</v>
      </c>
      <c r="L361" s="14">
        <f>'Субвенции '!C351</f>
        <v>0</v>
      </c>
      <c r="M361" s="14"/>
      <c r="N361" s="14"/>
      <c r="O361" s="14"/>
      <c r="P361" s="14"/>
    </row>
    <row r="362" spans="1:16" s="12" customFormat="1" ht="15.75" x14ac:dyDescent="0.25">
      <c r="A362" s="103" t="s">
        <v>455</v>
      </c>
      <c r="B362" s="202">
        <f t="shared" si="169"/>
        <v>234.2</v>
      </c>
      <c r="C362" s="202">
        <f t="shared" si="170"/>
        <v>40.363579999999999</v>
      </c>
      <c r="D362" s="202">
        <f>C362/B362*100</f>
        <v>17.23466268146883</v>
      </c>
      <c r="E362" s="14"/>
      <c r="F362" s="14"/>
      <c r="G362" s="52"/>
      <c r="H362" s="158">
        <f>Субсидии!B343</f>
        <v>0</v>
      </c>
      <c r="I362" s="158">
        <f>Субсидии!C343</f>
        <v>0</v>
      </c>
      <c r="J362" s="14"/>
      <c r="K362" s="14">
        <f>'Субвенции '!B352</f>
        <v>234.2</v>
      </c>
      <c r="L362" s="14">
        <f>'Субвенции '!C352</f>
        <v>40.363579999999999</v>
      </c>
      <c r="M362" s="14">
        <f>L362/K362*100</f>
        <v>17.23466268146883</v>
      </c>
      <c r="N362" s="14">
        <f>Иные!B153</f>
        <v>0</v>
      </c>
      <c r="O362" s="14">
        <f>Иные!C153</f>
        <v>0</v>
      </c>
      <c r="P362" s="14"/>
    </row>
    <row r="363" spans="1:16" s="12" customFormat="1" ht="15.75" x14ac:dyDescent="0.25">
      <c r="A363" s="103" t="s">
        <v>454</v>
      </c>
      <c r="B363" s="202">
        <f t="shared" si="169"/>
        <v>693.90000000000009</v>
      </c>
      <c r="C363" s="202">
        <f t="shared" si="170"/>
        <v>15.6343</v>
      </c>
      <c r="D363" s="202">
        <f>C363/B363*100</f>
        <v>2.2531056348176968</v>
      </c>
      <c r="E363" s="14"/>
      <c r="F363" s="14"/>
      <c r="G363" s="52"/>
      <c r="H363" s="158">
        <f>Субсидии!B344</f>
        <v>600.20000000000005</v>
      </c>
      <c r="I363" s="158">
        <f>Субсидии!C344</f>
        <v>0</v>
      </c>
      <c r="J363" s="14">
        <f>I363/H363*100</f>
        <v>0</v>
      </c>
      <c r="K363" s="14">
        <f>'Субвенции '!B353</f>
        <v>93.7</v>
      </c>
      <c r="L363" s="14">
        <f>'Субвенции '!C353</f>
        <v>15.6343</v>
      </c>
      <c r="M363" s="14">
        <f>L363/K363*100</f>
        <v>16.685485592315903</v>
      </c>
      <c r="N363" s="14"/>
      <c r="O363" s="14"/>
      <c r="P363" s="14"/>
    </row>
    <row r="364" spans="1:16" s="12" customFormat="1" ht="15.75" x14ac:dyDescent="0.25">
      <c r="A364" s="103" t="s">
        <v>457</v>
      </c>
      <c r="B364" s="202">
        <f t="shared" si="169"/>
        <v>234.2</v>
      </c>
      <c r="C364" s="202">
        <f t="shared" si="170"/>
        <v>45.58005</v>
      </c>
      <c r="D364" s="202">
        <f>C364/B364*100</f>
        <v>19.462019641332194</v>
      </c>
      <c r="E364" s="14"/>
      <c r="F364" s="14"/>
      <c r="G364" s="52"/>
      <c r="H364" s="158">
        <f>Субсидии!B345</f>
        <v>0</v>
      </c>
      <c r="I364" s="158">
        <f>Субсидии!C345</f>
        <v>0</v>
      </c>
      <c r="J364" s="14"/>
      <c r="K364" s="14">
        <f>'Субвенции '!B354</f>
        <v>234.2</v>
      </c>
      <c r="L364" s="14">
        <f>'Субвенции '!C354</f>
        <v>45.58005</v>
      </c>
      <c r="M364" s="14">
        <f>L364/K364*100</f>
        <v>19.462019641332194</v>
      </c>
      <c r="N364" s="14">
        <f>Иные!B151</f>
        <v>0</v>
      </c>
      <c r="O364" s="14">
        <f>Иные!C151</f>
        <v>0</v>
      </c>
      <c r="P364" s="14"/>
    </row>
    <row r="365" spans="1:16" s="12" customFormat="1" ht="19.5" customHeight="1" x14ac:dyDescent="0.25">
      <c r="A365" s="103" t="s">
        <v>456</v>
      </c>
      <c r="B365" s="202">
        <f t="shared" si="169"/>
        <v>3681.6</v>
      </c>
      <c r="C365" s="202">
        <f t="shared" si="170"/>
        <v>109.97572</v>
      </c>
      <c r="D365" s="202">
        <f>C365/B365*100</f>
        <v>2.987171881790526</v>
      </c>
      <c r="E365" s="14"/>
      <c r="F365" s="14"/>
      <c r="G365" s="52"/>
      <c r="H365" s="158">
        <f>Субсидии!B346</f>
        <v>2979</v>
      </c>
      <c r="I365" s="158">
        <f>Субсидии!C346</f>
        <v>0</v>
      </c>
      <c r="J365" s="14">
        <f>I365/H365*100</f>
        <v>0</v>
      </c>
      <c r="K365" s="14">
        <f>'Субвенции '!B355</f>
        <v>702.6</v>
      </c>
      <c r="L365" s="14">
        <f>'Субвенции '!C355</f>
        <v>109.97572</v>
      </c>
      <c r="M365" s="14">
        <f>L365/K365*100</f>
        <v>15.652678622260174</v>
      </c>
      <c r="N365" s="14">
        <f>Иные!B152</f>
        <v>0</v>
      </c>
      <c r="O365" s="14">
        <f>Иные!C152</f>
        <v>0</v>
      </c>
      <c r="P365" s="14"/>
    </row>
    <row r="366" spans="1:16" s="31" customFormat="1" ht="31.5" x14ac:dyDescent="0.25">
      <c r="A366" s="98" t="s">
        <v>447</v>
      </c>
      <c r="B366" s="102">
        <f t="shared" si="169"/>
        <v>444534.94082000002</v>
      </c>
      <c r="C366" s="102">
        <f t="shared" si="170"/>
        <v>100016.75975</v>
      </c>
      <c r="D366" s="102">
        <f t="shared" ref="D366" si="185">C366/B366*100</f>
        <v>22.499189729722175</v>
      </c>
      <c r="E366" s="102">
        <f t="shared" ref="E366:F366" si="186">SUM(E367:E374)</f>
        <v>87429.500000000015</v>
      </c>
      <c r="F366" s="102">
        <f t="shared" si="186"/>
        <v>13557.599999999999</v>
      </c>
      <c r="G366" s="105">
        <f t="shared" si="18"/>
        <v>15.506894126124473</v>
      </c>
      <c r="H366" s="102">
        <f>SUM(H367:H374)</f>
        <v>62235.540820000002</v>
      </c>
      <c r="I366" s="102">
        <f t="shared" ref="I366:O366" si="187">SUM(I367:I374)</f>
        <v>8141.7548299999999</v>
      </c>
      <c r="J366" s="102">
        <f t="shared" si="19"/>
        <v>13.082162897158542</v>
      </c>
      <c r="K366" s="102">
        <f t="shared" si="187"/>
        <v>294068.8</v>
      </c>
      <c r="L366" s="102">
        <f t="shared" si="187"/>
        <v>78317.404920000001</v>
      </c>
      <c r="M366" s="102">
        <f t="shared" si="20"/>
        <v>26.632340771955409</v>
      </c>
      <c r="N366" s="102">
        <f t="shared" si="187"/>
        <v>801.1</v>
      </c>
      <c r="O366" s="102">
        <f t="shared" si="187"/>
        <v>0</v>
      </c>
      <c r="P366" s="102">
        <f t="shared" si="21"/>
        <v>0</v>
      </c>
    </row>
    <row r="367" spans="1:16" s="12" customFormat="1" ht="31.5" x14ac:dyDescent="0.25">
      <c r="A367" s="72" t="s">
        <v>388</v>
      </c>
      <c r="B367" s="14">
        <f t="shared" si="169"/>
        <v>440955.74081999995</v>
      </c>
      <c r="C367" s="14">
        <f t="shared" si="170"/>
        <v>99828.417179999989</v>
      </c>
      <c r="D367" s="14">
        <f t="shared" si="15"/>
        <v>22.639101374291982</v>
      </c>
      <c r="E367" s="15">
        <f>Дотации!B41</f>
        <v>87429.500000000015</v>
      </c>
      <c r="F367" s="15">
        <f>Дотации!C41</f>
        <v>13557.599999999999</v>
      </c>
      <c r="G367" s="15">
        <f t="shared" si="18"/>
        <v>15.506894126124473</v>
      </c>
      <c r="H367" s="14">
        <f>Субсидии!B348</f>
        <v>59921.040820000002</v>
      </c>
      <c r="I367" s="14">
        <f>Субсидии!C348</f>
        <v>8141.7548299999999</v>
      </c>
      <c r="J367" s="14">
        <f t="shared" si="19"/>
        <v>13.587472311199416</v>
      </c>
      <c r="K367" s="14">
        <f>'Субвенции '!B357</f>
        <v>292804.09999999992</v>
      </c>
      <c r="L367" s="14">
        <f>'Субвенции '!C357</f>
        <v>78129.062349999993</v>
      </c>
      <c r="M367" s="14">
        <f t="shared" si="20"/>
        <v>26.683049298148493</v>
      </c>
      <c r="N367" s="14">
        <f>Иные!B156</f>
        <v>801.1</v>
      </c>
      <c r="O367" s="14">
        <f>Иные!C156</f>
        <v>0</v>
      </c>
      <c r="P367" s="14">
        <f t="shared" si="21"/>
        <v>0</v>
      </c>
    </row>
    <row r="368" spans="1:16" s="12" customFormat="1" ht="15.75" x14ac:dyDescent="0.25">
      <c r="A368" s="103" t="s">
        <v>675</v>
      </c>
      <c r="B368" s="202">
        <f t="shared" si="169"/>
        <v>234.2</v>
      </c>
      <c r="C368" s="202">
        <f t="shared" si="170"/>
        <v>41.442320000000002</v>
      </c>
      <c r="D368" s="202">
        <f t="shared" ref="D368:D374" si="188">C368/B368*100</f>
        <v>17.695269000853973</v>
      </c>
      <c r="E368" s="14"/>
      <c r="F368" s="14"/>
      <c r="G368" s="52"/>
      <c r="H368" s="158">
        <f>Субсидии!B349</f>
        <v>0</v>
      </c>
      <c r="I368" s="158">
        <f>Субсидии!C349</f>
        <v>0</v>
      </c>
      <c r="J368" s="14"/>
      <c r="K368" s="14">
        <f>'Субвенции '!B358</f>
        <v>234.2</v>
      </c>
      <c r="L368" s="14">
        <f>'Субвенции '!C358</f>
        <v>41.442320000000002</v>
      </c>
      <c r="M368" s="14">
        <f>L368/K368*100</f>
        <v>17.695269000853973</v>
      </c>
      <c r="N368" s="14"/>
      <c r="O368" s="14"/>
      <c r="P368" s="14"/>
    </row>
    <row r="369" spans="1:16" s="12" customFormat="1" ht="15.75" x14ac:dyDescent="0.25">
      <c r="A369" s="103" t="s">
        <v>676</v>
      </c>
      <c r="B369" s="202">
        <f t="shared" si="169"/>
        <v>234.2</v>
      </c>
      <c r="C369" s="202">
        <f t="shared" si="170"/>
        <v>27.66038</v>
      </c>
      <c r="D369" s="202">
        <f t="shared" si="188"/>
        <v>11.810580700256192</v>
      </c>
      <c r="E369" s="14"/>
      <c r="F369" s="14"/>
      <c r="G369" s="52"/>
      <c r="H369" s="158">
        <f>Субсидии!B350</f>
        <v>0</v>
      </c>
      <c r="I369" s="158">
        <f>Субсидии!C350</f>
        <v>0</v>
      </c>
      <c r="J369" s="14"/>
      <c r="K369" s="14">
        <f>'Субвенции '!B359</f>
        <v>234.2</v>
      </c>
      <c r="L369" s="14">
        <f>'Субвенции '!C359</f>
        <v>27.66038</v>
      </c>
      <c r="M369" s="14">
        <f>L369/K369*100</f>
        <v>11.810580700256192</v>
      </c>
      <c r="N369" s="14"/>
      <c r="O369" s="14"/>
      <c r="P369" s="14"/>
    </row>
    <row r="370" spans="1:16" s="12" customFormat="1" ht="15.75" x14ac:dyDescent="0.25">
      <c r="A370" s="103" t="s">
        <v>334</v>
      </c>
      <c r="B370" s="202">
        <f t="shared" si="169"/>
        <v>234.2</v>
      </c>
      <c r="C370" s="202">
        <f t="shared" si="170"/>
        <v>38.757910000000003</v>
      </c>
      <c r="D370" s="202">
        <f t="shared" si="188"/>
        <v>16.549064901793344</v>
      </c>
      <c r="E370" s="14"/>
      <c r="F370" s="14"/>
      <c r="G370" s="52"/>
      <c r="H370" s="158">
        <f>Субсидии!B351</f>
        <v>0</v>
      </c>
      <c r="I370" s="158">
        <f>Субсидии!C351</f>
        <v>0</v>
      </c>
      <c r="J370" s="14"/>
      <c r="K370" s="14">
        <f>'Субвенции '!B360</f>
        <v>234.2</v>
      </c>
      <c r="L370" s="14">
        <f>'Субвенции '!C360</f>
        <v>38.757910000000003</v>
      </c>
      <c r="M370" s="14">
        <f>L370/K370*100</f>
        <v>16.549064901793344</v>
      </c>
      <c r="N370" s="14"/>
      <c r="O370" s="14"/>
      <c r="P370" s="14"/>
    </row>
    <row r="371" spans="1:16" s="12" customFormat="1" ht="15.75" x14ac:dyDescent="0.25">
      <c r="A371" s="103" t="s">
        <v>679</v>
      </c>
      <c r="B371" s="202">
        <f t="shared" si="169"/>
        <v>93.7</v>
      </c>
      <c r="C371" s="202">
        <f t="shared" si="170"/>
        <v>13.324159999999999</v>
      </c>
      <c r="D371" s="202">
        <f t="shared" si="188"/>
        <v>14.220021344717182</v>
      </c>
      <c r="E371" s="14"/>
      <c r="F371" s="14"/>
      <c r="G371" s="52"/>
      <c r="H371" s="158">
        <f>Субсидии!B352</f>
        <v>0</v>
      </c>
      <c r="I371" s="158">
        <f>Субсидии!C352</f>
        <v>0</v>
      </c>
      <c r="J371" s="14"/>
      <c r="K371" s="14">
        <f>'Субвенции '!B361</f>
        <v>93.7</v>
      </c>
      <c r="L371" s="14">
        <f>'Субвенции '!C361</f>
        <v>13.324159999999999</v>
      </c>
      <c r="M371" s="14">
        <f>L371/K371*100</f>
        <v>14.220021344717182</v>
      </c>
      <c r="N371" s="14"/>
      <c r="O371" s="14"/>
      <c r="P371" s="14"/>
    </row>
    <row r="372" spans="1:16" s="12" customFormat="1" ht="15.75" x14ac:dyDescent="0.25">
      <c r="A372" s="103" t="s">
        <v>677</v>
      </c>
      <c r="B372" s="202">
        <f t="shared" si="169"/>
        <v>234.2</v>
      </c>
      <c r="C372" s="202">
        <f t="shared" si="170"/>
        <v>33.310360000000003</v>
      </c>
      <c r="D372" s="202">
        <f t="shared" si="188"/>
        <v>14.223040136635356</v>
      </c>
      <c r="E372" s="14"/>
      <c r="F372" s="14"/>
      <c r="G372" s="52"/>
      <c r="H372" s="158">
        <f>Субсидии!B353</f>
        <v>0</v>
      </c>
      <c r="I372" s="158">
        <f>Субсидии!C353</f>
        <v>0</v>
      </c>
      <c r="J372" s="14"/>
      <c r="K372" s="14">
        <f>'Субвенции '!B362</f>
        <v>234.2</v>
      </c>
      <c r="L372" s="14">
        <f>'Субвенции '!C362</f>
        <v>33.310360000000003</v>
      </c>
      <c r="M372" s="14">
        <f>L372/K372*100</f>
        <v>14.223040136635356</v>
      </c>
      <c r="N372" s="14"/>
      <c r="O372" s="14"/>
      <c r="P372" s="14"/>
    </row>
    <row r="373" spans="1:16" s="12" customFormat="1" ht="15.75" x14ac:dyDescent="0.25">
      <c r="A373" s="107" t="s">
        <v>468</v>
      </c>
      <c r="B373" s="202">
        <f t="shared" si="169"/>
        <v>2314.5</v>
      </c>
      <c r="C373" s="202">
        <f t="shared" si="170"/>
        <v>0</v>
      </c>
      <c r="D373" s="202">
        <f t="shared" si="188"/>
        <v>0</v>
      </c>
      <c r="E373" s="14"/>
      <c r="F373" s="14"/>
      <c r="G373" s="52"/>
      <c r="H373" s="158">
        <f>Субсидии!B354</f>
        <v>2314.5</v>
      </c>
      <c r="I373" s="158">
        <f>Субсидии!C354</f>
        <v>0</v>
      </c>
      <c r="J373" s="14">
        <f>I373/H373*100</f>
        <v>0</v>
      </c>
      <c r="K373" s="14"/>
      <c r="L373" s="14"/>
      <c r="M373" s="14"/>
      <c r="N373" s="14">
        <f>Иные!B157</f>
        <v>0</v>
      </c>
      <c r="O373" s="14">
        <f>Иные!C157</f>
        <v>0</v>
      </c>
      <c r="P373" s="14"/>
    </row>
    <row r="374" spans="1:16" s="12" customFormat="1" ht="15.75" x14ac:dyDescent="0.25">
      <c r="A374" s="103" t="s">
        <v>678</v>
      </c>
      <c r="B374" s="202">
        <f t="shared" si="169"/>
        <v>234.2</v>
      </c>
      <c r="C374" s="202">
        <f t="shared" si="170"/>
        <v>33.847439999999999</v>
      </c>
      <c r="D374" s="202">
        <f t="shared" si="188"/>
        <v>14.452365499573014</v>
      </c>
      <c r="E374" s="14"/>
      <c r="F374" s="14"/>
      <c r="G374" s="52"/>
      <c r="H374" s="158">
        <f>Субсидии!B355</f>
        <v>0</v>
      </c>
      <c r="I374" s="158">
        <f>Субсидии!C355</f>
        <v>0</v>
      </c>
      <c r="J374" s="14"/>
      <c r="K374" s="14">
        <f>'Субвенции '!B363</f>
        <v>234.2</v>
      </c>
      <c r="L374" s="14">
        <f>'Субвенции '!C363</f>
        <v>33.847439999999999</v>
      </c>
      <c r="M374" s="14">
        <f>L374/K374*100</f>
        <v>14.452365499573014</v>
      </c>
      <c r="N374" s="14"/>
      <c r="O374" s="14"/>
      <c r="P374" s="14"/>
    </row>
    <row r="375" spans="1:16" s="31" customFormat="1" ht="31.5" x14ac:dyDescent="0.25">
      <c r="A375" s="98" t="s">
        <v>448</v>
      </c>
      <c r="B375" s="102">
        <f t="shared" si="169"/>
        <v>233713.74082000001</v>
      </c>
      <c r="C375" s="102">
        <f t="shared" si="170"/>
        <v>38096.241600000001</v>
      </c>
      <c r="D375" s="102">
        <f t="shared" ref="D375" si="189">C375/B375*100</f>
        <v>16.300385876473005</v>
      </c>
      <c r="E375" s="102">
        <f t="shared" ref="E375:F375" si="190">SUM(E376:E382)</f>
        <v>64120.5</v>
      </c>
      <c r="F375" s="102">
        <f t="shared" si="190"/>
        <v>12936.3</v>
      </c>
      <c r="G375" s="105">
        <f t="shared" si="18"/>
        <v>20.174983039745477</v>
      </c>
      <c r="H375" s="102">
        <f>SUM(H376:H382)</f>
        <v>41118.640819999993</v>
      </c>
      <c r="I375" s="102">
        <f t="shared" ref="I375:O375" si="191">SUM(I376:I382)</f>
        <v>3492.9588299999996</v>
      </c>
      <c r="J375" s="102">
        <f t="shared" si="19"/>
        <v>8.4948304718793963</v>
      </c>
      <c r="K375" s="102">
        <f t="shared" si="191"/>
        <v>128015.8</v>
      </c>
      <c r="L375" s="102">
        <f t="shared" si="191"/>
        <v>21666.982770000002</v>
      </c>
      <c r="M375" s="102">
        <f t="shared" si="20"/>
        <v>16.925241079616736</v>
      </c>
      <c r="N375" s="102">
        <f t="shared" si="191"/>
        <v>458.8</v>
      </c>
      <c r="O375" s="102">
        <f t="shared" si="191"/>
        <v>0</v>
      </c>
      <c r="P375" s="102">
        <f t="shared" si="21"/>
        <v>0</v>
      </c>
    </row>
    <row r="376" spans="1:16" s="12" customFormat="1" ht="31.5" x14ac:dyDescent="0.25">
      <c r="A376" s="72" t="s">
        <v>387</v>
      </c>
      <c r="B376" s="14">
        <f t="shared" si="169"/>
        <v>230695.34081999998</v>
      </c>
      <c r="C376" s="14">
        <f t="shared" si="170"/>
        <v>37988.772639999996</v>
      </c>
      <c r="D376" s="14">
        <f t="shared" si="15"/>
        <v>16.467074066155817</v>
      </c>
      <c r="E376" s="15">
        <f>Дотации!B42</f>
        <v>64120.5</v>
      </c>
      <c r="F376" s="15">
        <f>Дотации!C42</f>
        <v>12936.3</v>
      </c>
      <c r="G376" s="15">
        <f t="shared" si="18"/>
        <v>20.174983039745477</v>
      </c>
      <c r="H376" s="14">
        <f>Субсидии!B357</f>
        <v>38756.040819999995</v>
      </c>
      <c r="I376" s="14">
        <f>Субсидии!C357</f>
        <v>3492.9588299999996</v>
      </c>
      <c r="J376" s="14">
        <f t="shared" si="19"/>
        <v>9.0126822969942371</v>
      </c>
      <c r="K376" s="14">
        <f>'Субвенции '!B365</f>
        <v>127360.00000000001</v>
      </c>
      <c r="L376" s="14">
        <f>'Субвенции '!C365</f>
        <v>21559.51381</v>
      </c>
      <c r="M376" s="14">
        <f t="shared" si="20"/>
        <v>16.92801021513819</v>
      </c>
      <c r="N376" s="14">
        <f>Иные!B159</f>
        <v>458.8</v>
      </c>
      <c r="O376" s="14">
        <f>Иные!C159</f>
        <v>0</v>
      </c>
      <c r="P376" s="14">
        <f t="shared" si="21"/>
        <v>0</v>
      </c>
    </row>
    <row r="377" spans="1:16" s="12" customFormat="1" ht="15.75" x14ac:dyDescent="0.25">
      <c r="A377" s="103" t="s">
        <v>722</v>
      </c>
      <c r="B377" s="202">
        <f t="shared" si="169"/>
        <v>0</v>
      </c>
      <c r="C377" s="202">
        <f t="shared" si="170"/>
        <v>0</v>
      </c>
      <c r="D377" s="202"/>
      <c r="E377" s="14"/>
      <c r="F377" s="14"/>
      <c r="G377" s="52"/>
      <c r="H377" s="158"/>
      <c r="I377" s="158"/>
      <c r="J377" s="14"/>
      <c r="K377" s="14">
        <f>'Субвенции '!B366</f>
        <v>0</v>
      </c>
      <c r="L377" s="14">
        <f>'Субвенции '!C366</f>
        <v>0</v>
      </c>
      <c r="M377" s="14"/>
      <c r="N377" s="14"/>
      <c r="O377" s="14"/>
      <c r="P377" s="14"/>
    </row>
    <row r="378" spans="1:16" s="12" customFormat="1" ht="15.75" x14ac:dyDescent="0.25">
      <c r="A378" s="103" t="s">
        <v>372</v>
      </c>
      <c r="B378" s="202">
        <f t="shared" si="169"/>
        <v>0</v>
      </c>
      <c r="C378" s="202">
        <f t="shared" si="170"/>
        <v>0</v>
      </c>
      <c r="D378" s="202"/>
      <c r="E378" s="14"/>
      <c r="F378" s="14"/>
      <c r="G378" s="52"/>
      <c r="H378" s="158">
        <f>Субсидии!B358</f>
        <v>0</v>
      </c>
      <c r="I378" s="158">
        <f>Субсидии!C358</f>
        <v>0</v>
      </c>
      <c r="J378" s="14"/>
      <c r="K378" s="14">
        <f>'Субвенции '!B367</f>
        <v>0</v>
      </c>
      <c r="L378" s="14">
        <f>'Субвенции '!C367</f>
        <v>0</v>
      </c>
      <c r="M378" s="14"/>
      <c r="N378" s="14"/>
      <c r="O378" s="14"/>
      <c r="P378" s="14"/>
    </row>
    <row r="379" spans="1:16" s="12" customFormat="1" ht="15.75" x14ac:dyDescent="0.25">
      <c r="A379" s="103" t="s">
        <v>721</v>
      </c>
      <c r="B379" s="202">
        <f t="shared" si="169"/>
        <v>93.7</v>
      </c>
      <c r="C379" s="202">
        <f t="shared" si="170"/>
        <v>15.324110000000001</v>
      </c>
      <c r="D379" s="202">
        <f>C379/B379*100</f>
        <v>16.354439701173959</v>
      </c>
      <c r="E379" s="14"/>
      <c r="F379" s="14"/>
      <c r="G379" s="52"/>
      <c r="H379" s="158">
        <f>Субсидии!B359</f>
        <v>0</v>
      </c>
      <c r="I379" s="158">
        <f>Субсидии!C359</f>
        <v>0</v>
      </c>
      <c r="J379" s="14"/>
      <c r="K379" s="14">
        <f>'Субвенции '!B368</f>
        <v>93.7</v>
      </c>
      <c r="L379" s="14">
        <f>'Субвенции '!C368</f>
        <v>15.324110000000001</v>
      </c>
      <c r="M379" s="14">
        <f>L379/K379*100</f>
        <v>16.354439701173959</v>
      </c>
      <c r="N379" s="14"/>
      <c r="O379" s="14"/>
      <c r="P379" s="14"/>
    </row>
    <row r="380" spans="1:16" s="12" customFormat="1" ht="15.75" x14ac:dyDescent="0.25">
      <c r="A380" s="103" t="s">
        <v>444</v>
      </c>
      <c r="B380" s="202">
        <f t="shared" si="169"/>
        <v>234.2</v>
      </c>
      <c r="C380" s="202">
        <f t="shared" si="170"/>
        <v>38.410319999999999</v>
      </c>
      <c r="D380" s="202">
        <f>C380/B380*100</f>
        <v>16.400649017933393</v>
      </c>
      <c r="E380" s="14"/>
      <c r="F380" s="14"/>
      <c r="G380" s="52"/>
      <c r="H380" s="158">
        <f>Субсидии!B360</f>
        <v>0</v>
      </c>
      <c r="I380" s="158">
        <f>Субсидии!C360</f>
        <v>0</v>
      </c>
      <c r="J380" s="14"/>
      <c r="K380" s="14">
        <f>'Субвенции '!B369</f>
        <v>234.2</v>
      </c>
      <c r="L380" s="14">
        <f>'Субвенции '!C369</f>
        <v>38.410319999999999</v>
      </c>
      <c r="M380" s="14">
        <f>L380/K380*100</f>
        <v>16.400649017933393</v>
      </c>
      <c r="N380" s="14"/>
      <c r="O380" s="14"/>
      <c r="P380" s="14"/>
    </row>
    <row r="381" spans="1:16" s="12" customFormat="1" ht="15.75" x14ac:dyDescent="0.25">
      <c r="A381" s="103" t="s">
        <v>446</v>
      </c>
      <c r="B381" s="202">
        <f t="shared" si="169"/>
        <v>93.7</v>
      </c>
      <c r="C381" s="202">
        <f t="shared" si="170"/>
        <v>15.324170000000001</v>
      </c>
      <c r="D381" s="202">
        <f>C381/B381*100</f>
        <v>16.354503735325508</v>
      </c>
      <c r="E381" s="14"/>
      <c r="F381" s="14"/>
      <c r="G381" s="52"/>
      <c r="H381" s="158">
        <f>Субсидии!B361</f>
        <v>0</v>
      </c>
      <c r="I381" s="158">
        <f>Субсидии!C361</f>
        <v>0</v>
      </c>
      <c r="J381" s="14"/>
      <c r="K381" s="14">
        <f>'Субвенции '!B370</f>
        <v>93.7</v>
      </c>
      <c r="L381" s="14">
        <f>'Субвенции '!C370</f>
        <v>15.324170000000001</v>
      </c>
      <c r="M381" s="14">
        <f>L381/K381*100</f>
        <v>16.354503735325508</v>
      </c>
      <c r="N381" s="14">
        <f>Иные!B162</f>
        <v>0</v>
      </c>
      <c r="O381" s="14">
        <f>Иные!C162</f>
        <v>0</v>
      </c>
      <c r="P381" s="14"/>
    </row>
    <row r="382" spans="1:16" s="12" customFormat="1" ht="15.75" x14ac:dyDescent="0.25">
      <c r="A382" s="103" t="s">
        <v>445</v>
      </c>
      <c r="B382" s="202">
        <f t="shared" si="169"/>
        <v>2596.8000000000002</v>
      </c>
      <c r="C382" s="202">
        <f t="shared" si="170"/>
        <v>38.410359999999997</v>
      </c>
      <c r="D382" s="202">
        <f>C382/B382*100</f>
        <v>1.4791420209488599</v>
      </c>
      <c r="E382" s="14"/>
      <c r="F382" s="14"/>
      <c r="G382" s="52"/>
      <c r="H382" s="158">
        <f>Субсидии!B362</f>
        <v>2362.6000000000004</v>
      </c>
      <c r="I382" s="158">
        <f>Субсидии!C362</f>
        <v>0</v>
      </c>
      <c r="J382" s="14">
        <f>I382/H382*100</f>
        <v>0</v>
      </c>
      <c r="K382" s="14">
        <f>'Субвенции '!B371</f>
        <v>234.2</v>
      </c>
      <c r="L382" s="14">
        <f>'Субвенции '!C371</f>
        <v>38.410359999999997</v>
      </c>
      <c r="M382" s="14">
        <f>L382/K382*100</f>
        <v>16.400666097352691</v>
      </c>
      <c r="N382" s="14">
        <f>Иные!B161</f>
        <v>0</v>
      </c>
      <c r="O382" s="14">
        <f>Иные!C161</f>
        <v>0</v>
      </c>
      <c r="P382" s="14"/>
    </row>
    <row r="383" spans="1:16" s="12" customFormat="1" ht="15.75" x14ac:dyDescent="0.25">
      <c r="A383" s="103" t="s">
        <v>570</v>
      </c>
      <c r="B383" s="202">
        <f t="shared" si="169"/>
        <v>0</v>
      </c>
      <c r="C383" s="202">
        <f t="shared" si="170"/>
        <v>0</v>
      </c>
      <c r="D383" s="202"/>
      <c r="E383" s="14"/>
      <c r="F383" s="14"/>
      <c r="G383" s="52"/>
      <c r="H383" s="158"/>
      <c r="I383" s="158"/>
      <c r="J383" s="14"/>
      <c r="K383" s="14">
        <f>'Субвенции '!B372</f>
        <v>0</v>
      </c>
      <c r="L383" s="14">
        <f>'Субвенции '!C372</f>
        <v>0</v>
      </c>
      <c r="M383" s="14"/>
      <c r="N383" s="14"/>
      <c r="O383" s="14"/>
      <c r="P383" s="14"/>
    </row>
    <row r="384" spans="1:16" s="31" customFormat="1" ht="31.5" x14ac:dyDescent="0.25">
      <c r="A384" s="97" t="s">
        <v>443</v>
      </c>
      <c r="B384" s="102">
        <f t="shared" si="169"/>
        <v>341685.02041000006</v>
      </c>
      <c r="C384" s="102">
        <f t="shared" si="170"/>
        <v>79312.834949999989</v>
      </c>
      <c r="D384" s="102">
        <f t="shared" ref="D384" si="192">C384/B384*100</f>
        <v>23.212265745460449</v>
      </c>
      <c r="E384" s="102">
        <f t="shared" ref="E384:F384" si="193">SUM(E385:E396)</f>
        <v>123274.99999999999</v>
      </c>
      <c r="F384" s="102">
        <f t="shared" si="193"/>
        <v>23015.4</v>
      </c>
      <c r="G384" s="105">
        <f t="shared" si="18"/>
        <v>18.669965524234438</v>
      </c>
      <c r="H384" s="102">
        <f>SUM(H385:H396)</f>
        <v>38947.820410000008</v>
      </c>
      <c r="I384" s="102">
        <f t="shared" ref="I384:O384" si="194">SUM(I385:I396)</f>
        <v>2249.0954099999999</v>
      </c>
      <c r="J384" s="102">
        <f t="shared" si="19"/>
        <v>5.7746374157115499</v>
      </c>
      <c r="K384" s="102">
        <f t="shared" si="194"/>
        <v>178958.00000000003</v>
      </c>
      <c r="L384" s="102">
        <f t="shared" si="194"/>
        <v>54048.339539999994</v>
      </c>
      <c r="M384" s="102">
        <f t="shared" si="20"/>
        <v>30.201689524916453</v>
      </c>
      <c r="N384" s="102">
        <f t="shared" si="194"/>
        <v>504.2</v>
      </c>
      <c r="O384" s="102">
        <f t="shared" si="194"/>
        <v>0</v>
      </c>
      <c r="P384" s="102">
        <f t="shared" si="21"/>
        <v>0</v>
      </c>
    </row>
    <row r="385" spans="1:16" s="12" customFormat="1" ht="31.5" x14ac:dyDescent="0.25">
      <c r="A385" s="72" t="s">
        <v>386</v>
      </c>
      <c r="B385" s="14">
        <f t="shared" si="169"/>
        <v>338875.72040999989</v>
      </c>
      <c r="C385" s="14">
        <f t="shared" si="170"/>
        <v>79047.499689999997</v>
      </c>
      <c r="D385" s="14">
        <f t="shared" si="15"/>
        <v>23.326398124469286</v>
      </c>
      <c r="E385" s="15">
        <f>Дотации!B43</f>
        <v>123274.99999999999</v>
      </c>
      <c r="F385" s="15">
        <f>Дотации!C43</f>
        <v>23015.4</v>
      </c>
      <c r="G385" s="15">
        <f t="shared" si="18"/>
        <v>18.669965524234438</v>
      </c>
      <c r="H385" s="14">
        <f>Субсидии!B364</f>
        <v>37824.920410000006</v>
      </c>
      <c r="I385" s="14">
        <f>Субсидии!C364</f>
        <v>2249.0954099999999</v>
      </c>
      <c r="J385" s="14">
        <f t="shared" si="19"/>
        <v>5.9460677924001466</v>
      </c>
      <c r="K385" s="14">
        <f>'Субвенции '!B374</f>
        <v>177271.59999999992</v>
      </c>
      <c r="L385" s="14">
        <f>'Субвенции '!C374</f>
        <v>53783.004279999994</v>
      </c>
      <c r="M385" s="14">
        <f t="shared" si="20"/>
        <v>30.339323546467689</v>
      </c>
      <c r="N385" s="14">
        <f>Иные!B164</f>
        <v>504.2</v>
      </c>
      <c r="O385" s="14">
        <f>Иные!C164</f>
        <v>0</v>
      </c>
      <c r="P385" s="14">
        <f t="shared" si="21"/>
        <v>0</v>
      </c>
    </row>
    <row r="386" spans="1:16" s="12" customFormat="1" ht="15.75" x14ac:dyDescent="0.25">
      <c r="A386" s="103" t="s">
        <v>442</v>
      </c>
      <c r="B386" s="202">
        <f t="shared" si="169"/>
        <v>93.7</v>
      </c>
      <c r="C386" s="202">
        <f t="shared" si="170"/>
        <v>15.32414</v>
      </c>
      <c r="D386" s="202">
        <f t="shared" ref="D386:D396" si="195">C386/B386*100</f>
        <v>16.354471718249734</v>
      </c>
      <c r="E386" s="14"/>
      <c r="F386" s="14"/>
      <c r="G386" s="52"/>
      <c r="H386" s="158">
        <f>Субсидии!B365</f>
        <v>0</v>
      </c>
      <c r="I386" s="158">
        <f>Субсидии!C365</f>
        <v>0</v>
      </c>
      <c r="J386" s="14"/>
      <c r="K386" s="14">
        <f>'Субвенции '!B375</f>
        <v>93.7</v>
      </c>
      <c r="L386" s="14">
        <f>'Субвенции '!C375</f>
        <v>15.32414</v>
      </c>
      <c r="M386" s="14">
        <f t="shared" ref="M386:M396" si="196">L386/K386*100</f>
        <v>16.354471718249734</v>
      </c>
      <c r="N386" s="14">
        <f>Иные!B166</f>
        <v>0</v>
      </c>
      <c r="O386" s="14">
        <f>Иные!C166</f>
        <v>0</v>
      </c>
      <c r="P386" s="14"/>
    </row>
    <row r="387" spans="1:16" s="12" customFormat="1" ht="15.75" x14ac:dyDescent="0.25">
      <c r="A387" s="103" t="s">
        <v>682</v>
      </c>
      <c r="B387" s="202">
        <f t="shared" si="169"/>
        <v>234.2</v>
      </c>
      <c r="C387" s="202">
        <f t="shared" si="170"/>
        <v>27.206910000000001</v>
      </c>
      <c r="D387" s="202">
        <f t="shared" si="195"/>
        <v>11.616955593509822</v>
      </c>
      <c r="E387" s="14"/>
      <c r="F387" s="14"/>
      <c r="G387" s="52"/>
      <c r="H387" s="158">
        <f>Субсидии!B366</f>
        <v>0</v>
      </c>
      <c r="I387" s="158">
        <f>Субсидии!C366</f>
        <v>0</v>
      </c>
      <c r="J387" s="14"/>
      <c r="K387" s="14">
        <f>'Субвенции '!B376</f>
        <v>234.2</v>
      </c>
      <c r="L387" s="14">
        <f>'Субвенции '!C376</f>
        <v>27.206910000000001</v>
      </c>
      <c r="M387" s="14">
        <f t="shared" si="196"/>
        <v>11.616955593509822</v>
      </c>
      <c r="N387" s="14"/>
      <c r="O387" s="14"/>
      <c r="P387" s="14"/>
    </row>
    <row r="388" spans="1:16" s="12" customFormat="1" ht="15.75" x14ac:dyDescent="0.25">
      <c r="A388" s="103" t="s">
        <v>683</v>
      </c>
      <c r="B388" s="202">
        <f t="shared" si="169"/>
        <v>93.7</v>
      </c>
      <c r="C388" s="202">
        <f t="shared" si="170"/>
        <v>15.324129999999998</v>
      </c>
      <c r="D388" s="202">
        <f t="shared" si="195"/>
        <v>16.354461045891139</v>
      </c>
      <c r="E388" s="14"/>
      <c r="F388" s="14"/>
      <c r="G388" s="52"/>
      <c r="H388" s="158">
        <f>Субсидии!B367</f>
        <v>0</v>
      </c>
      <c r="I388" s="158">
        <f>Субсидии!C367</f>
        <v>0</v>
      </c>
      <c r="J388" s="14"/>
      <c r="K388" s="14">
        <f>'Субвенции '!B377</f>
        <v>93.7</v>
      </c>
      <c r="L388" s="14">
        <f>'Субвенции '!C377</f>
        <v>15.324129999999998</v>
      </c>
      <c r="M388" s="14">
        <f t="shared" si="196"/>
        <v>16.354461045891139</v>
      </c>
      <c r="N388" s="14"/>
      <c r="O388" s="14"/>
      <c r="P388" s="14"/>
    </row>
    <row r="389" spans="1:16" s="12" customFormat="1" ht="15.75" x14ac:dyDescent="0.25">
      <c r="A389" s="103" t="s">
        <v>684</v>
      </c>
      <c r="B389" s="202">
        <f t="shared" si="169"/>
        <v>93.7</v>
      </c>
      <c r="C389" s="202">
        <f t="shared" si="170"/>
        <v>15.32414</v>
      </c>
      <c r="D389" s="202">
        <f t="shared" si="195"/>
        <v>16.354471718249734</v>
      </c>
      <c r="E389" s="14"/>
      <c r="F389" s="14"/>
      <c r="G389" s="52"/>
      <c r="H389" s="158">
        <f>Субсидии!B368</f>
        <v>0</v>
      </c>
      <c r="I389" s="158">
        <f>Субсидии!C368</f>
        <v>0</v>
      </c>
      <c r="J389" s="14"/>
      <c r="K389" s="14">
        <f>'Субвенции '!B378</f>
        <v>93.7</v>
      </c>
      <c r="L389" s="14">
        <f>'Субвенции '!C378</f>
        <v>15.32414</v>
      </c>
      <c r="M389" s="14">
        <f t="shared" si="196"/>
        <v>16.354471718249734</v>
      </c>
      <c r="N389" s="14"/>
      <c r="O389" s="14"/>
      <c r="P389" s="14"/>
    </row>
    <row r="390" spans="1:16" s="12" customFormat="1" ht="15.75" x14ac:dyDescent="0.25">
      <c r="A390" s="103" t="s">
        <v>441</v>
      </c>
      <c r="B390" s="202">
        <f t="shared" si="169"/>
        <v>1591.3000000000002</v>
      </c>
      <c r="C390" s="202">
        <f t="shared" si="170"/>
        <v>67.9846</v>
      </c>
      <c r="D390" s="202">
        <f t="shared" si="195"/>
        <v>4.2722679570162754</v>
      </c>
      <c r="E390" s="14"/>
      <c r="F390" s="14"/>
      <c r="G390" s="52"/>
      <c r="H390" s="158">
        <f>Субсидии!B370</f>
        <v>1122.9000000000001</v>
      </c>
      <c r="I390" s="158">
        <f>Субсидии!C370</f>
        <v>0</v>
      </c>
      <c r="J390" s="14">
        <f>I390/H390*100</f>
        <v>0</v>
      </c>
      <c r="K390" s="14">
        <f>'Субвенции '!B379</f>
        <v>468.4</v>
      </c>
      <c r="L390" s="14">
        <f>'Субвенции '!C379</f>
        <v>67.9846</v>
      </c>
      <c r="M390" s="14">
        <f t="shared" si="196"/>
        <v>14.514218616567037</v>
      </c>
      <c r="N390" s="14">
        <f>Иные!B165</f>
        <v>0</v>
      </c>
      <c r="O390" s="14"/>
      <c r="P390" s="14"/>
    </row>
    <row r="391" spans="1:16" s="12" customFormat="1" ht="15.75" x14ac:dyDescent="0.25">
      <c r="A391" s="103" t="s">
        <v>723</v>
      </c>
      <c r="B391" s="202">
        <f t="shared" si="169"/>
        <v>93.7</v>
      </c>
      <c r="C391" s="202">
        <f t="shared" si="170"/>
        <v>15.324159999999999</v>
      </c>
      <c r="D391" s="202">
        <f t="shared" si="195"/>
        <v>16.354493062966917</v>
      </c>
      <c r="E391" s="14"/>
      <c r="F391" s="14"/>
      <c r="G391" s="52"/>
      <c r="H391" s="158"/>
      <c r="I391" s="158"/>
      <c r="J391" s="14"/>
      <c r="K391" s="14">
        <f>'Субвенции '!B380</f>
        <v>93.7</v>
      </c>
      <c r="L391" s="14">
        <f>'Субвенции '!C380</f>
        <v>15.324159999999999</v>
      </c>
      <c r="M391" s="14">
        <f t="shared" si="196"/>
        <v>16.354493062966917</v>
      </c>
      <c r="N391" s="14"/>
      <c r="O391" s="14"/>
      <c r="P391" s="14"/>
    </row>
    <row r="392" spans="1:16" s="12" customFormat="1" ht="15.75" x14ac:dyDescent="0.25">
      <c r="A392" s="103" t="s">
        <v>687</v>
      </c>
      <c r="B392" s="202">
        <f t="shared" si="169"/>
        <v>93.7</v>
      </c>
      <c r="C392" s="202">
        <f t="shared" si="170"/>
        <v>15.324159999999999</v>
      </c>
      <c r="D392" s="202">
        <f t="shared" si="195"/>
        <v>16.354493062966917</v>
      </c>
      <c r="E392" s="14"/>
      <c r="F392" s="14"/>
      <c r="G392" s="52"/>
      <c r="H392" s="158">
        <f>Субсидии!B369</f>
        <v>0</v>
      </c>
      <c r="I392" s="158">
        <f>Субсидии!C369</f>
        <v>0</v>
      </c>
      <c r="J392" s="14"/>
      <c r="K392" s="14">
        <f>'Субвенции '!B381</f>
        <v>93.7</v>
      </c>
      <c r="L392" s="14">
        <f>'Субвенции '!C381</f>
        <v>15.324159999999999</v>
      </c>
      <c r="M392" s="14">
        <f t="shared" si="196"/>
        <v>16.354493062966917</v>
      </c>
      <c r="N392" s="14"/>
      <c r="O392" s="14"/>
      <c r="P392" s="14"/>
    </row>
    <row r="393" spans="1:16" s="12" customFormat="1" ht="15.75" x14ac:dyDescent="0.25">
      <c r="A393" s="103" t="s">
        <v>686</v>
      </c>
      <c r="B393" s="202">
        <f t="shared" si="169"/>
        <v>93.7</v>
      </c>
      <c r="C393" s="202">
        <f t="shared" si="170"/>
        <v>15.324129999999998</v>
      </c>
      <c r="D393" s="202">
        <f t="shared" si="195"/>
        <v>16.354461045891139</v>
      </c>
      <c r="E393" s="14"/>
      <c r="F393" s="14"/>
      <c r="G393" s="52"/>
      <c r="H393" s="158">
        <f>Субсидии!B371</f>
        <v>0</v>
      </c>
      <c r="I393" s="158">
        <f>Субсидии!C371</f>
        <v>0</v>
      </c>
      <c r="J393" s="14"/>
      <c r="K393" s="14">
        <f>'Субвенции '!B382</f>
        <v>93.7</v>
      </c>
      <c r="L393" s="14">
        <f>'Субвенции '!C382</f>
        <v>15.324129999999998</v>
      </c>
      <c r="M393" s="14">
        <f t="shared" si="196"/>
        <v>16.354461045891139</v>
      </c>
      <c r="N393" s="14"/>
      <c r="O393" s="14"/>
      <c r="P393" s="14"/>
    </row>
    <row r="394" spans="1:16" s="12" customFormat="1" ht="15.75" x14ac:dyDescent="0.25">
      <c r="A394" s="103" t="s">
        <v>432</v>
      </c>
      <c r="B394" s="202">
        <f t="shared" ref="B394:B417" si="197">E394+H394+K394+N394</f>
        <v>93.7</v>
      </c>
      <c r="C394" s="202">
        <f t="shared" ref="C394:C417" si="198">F394+I394+L394+O394</f>
        <v>11.5373</v>
      </c>
      <c r="D394" s="202">
        <f t="shared" si="195"/>
        <v>12.313020277481323</v>
      </c>
      <c r="E394" s="14"/>
      <c r="F394" s="14"/>
      <c r="G394" s="52"/>
      <c r="H394" s="158"/>
      <c r="I394" s="158"/>
      <c r="J394" s="14"/>
      <c r="K394" s="14">
        <f>'Субвенции '!B383</f>
        <v>93.7</v>
      </c>
      <c r="L394" s="14">
        <f>'Субвенции '!C383</f>
        <v>11.5373</v>
      </c>
      <c r="M394" s="14">
        <f t="shared" si="196"/>
        <v>12.313020277481323</v>
      </c>
      <c r="N394" s="14"/>
      <c r="O394" s="14"/>
      <c r="P394" s="14"/>
    </row>
    <row r="395" spans="1:16" s="12" customFormat="1" ht="15.75" x14ac:dyDescent="0.25">
      <c r="A395" s="103" t="s">
        <v>491</v>
      </c>
      <c r="B395" s="202">
        <f t="shared" si="197"/>
        <v>234.2</v>
      </c>
      <c r="C395" s="202">
        <f t="shared" si="198"/>
        <v>51.33746</v>
      </c>
      <c r="D395" s="202">
        <f t="shared" si="195"/>
        <v>21.920350128095645</v>
      </c>
      <c r="E395" s="14"/>
      <c r="F395" s="14"/>
      <c r="G395" s="52"/>
      <c r="H395" s="158">
        <f>Субсидии!B373</f>
        <v>0</v>
      </c>
      <c r="I395" s="158">
        <f>Субсидии!C373</f>
        <v>0</v>
      </c>
      <c r="J395" s="14"/>
      <c r="K395" s="14">
        <f>'Субвенции '!B384</f>
        <v>234.2</v>
      </c>
      <c r="L395" s="14">
        <f>'Субвенции '!C384</f>
        <v>51.33746</v>
      </c>
      <c r="M395" s="14">
        <f t="shared" si="196"/>
        <v>21.920350128095645</v>
      </c>
      <c r="N395" s="14"/>
      <c r="O395" s="14"/>
      <c r="P395" s="14"/>
    </row>
    <row r="396" spans="1:16" s="12" customFormat="1" ht="15.75" x14ac:dyDescent="0.25">
      <c r="A396" s="103" t="s">
        <v>685</v>
      </c>
      <c r="B396" s="202">
        <f t="shared" si="197"/>
        <v>93.7</v>
      </c>
      <c r="C396" s="202">
        <f t="shared" si="198"/>
        <v>15.324129999999998</v>
      </c>
      <c r="D396" s="202">
        <f t="shared" si="195"/>
        <v>16.354461045891139</v>
      </c>
      <c r="E396" s="14"/>
      <c r="F396" s="14"/>
      <c r="G396" s="52"/>
      <c r="H396" s="158"/>
      <c r="I396" s="158"/>
      <c r="J396" s="14"/>
      <c r="K396" s="14">
        <f>'Субвенции '!B385</f>
        <v>93.7</v>
      </c>
      <c r="L396" s="14">
        <f>'Субвенции '!C385</f>
        <v>15.324129999999998</v>
      </c>
      <c r="M396" s="14">
        <f t="shared" si="196"/>
        <v>16.354461045891139</v>
      </c>
      <c r="N396" s="14"/>
      <c r="O396" s="14"/>
      <c r="P396" s="14"/>
    </row>
    <row r="397" spans="1:16" s="31" customFormat="1" ht="31.5" x14ac:dyDescent="0.25">
      <c r="A397" s="97" t="s">
        <v>440</v>
      </c>
      <c r="B397" s="102">
        <f t="shared" si="197"/>
        <v>485003.74081999995</v>
      </c>
      <c r="C397" s="102">
        <f t="shared" si="198"/>
        <v>80298.22215999999</v>
      </c>
      <c r="D397" s="102">
        <f t="shared" ref="D397" si="199">C397/B397*100</f>
        <v>16.556206767444536</v>
      </c>
      <c r="E397" s="102">
        <f t="shared" ref="E397:F397" si="200">SUM(E398:E405)</f>
        <v>193536.59999999998</v>
      </c>
      <c r="F397" s="102">
        <f t="shared" si="200"/>
        <v>20789.400000000001</v>
      </c>
      <c r="G397" s="105">
        <f t="shared" si="18"/>
        <v>10.741844178310462</v>
      </c>
      <c r="H397" s="102">
        <f>SUM(H398:H405)</f>
        <v>75714.040819999995</v>
      </c>
      <c r="I397" s="102">
        <f t="shared" ref="I397:O397" si="201">SUM(I398:I405)</f>
        <v>5173.1200800000006</v>
      </c>
      <c r="J397" s="102">
        <f t="shared" si="19"/>
        <v>6.8324448463903824</v>
      </c>
      <c r="K397" s="102">
        <f t="shared" si="201"/>
        <v>191147.49999999997</v>
      </c>
      <c r="L397" s="102">
        <f t="shared" si="201"/>
        <v>51535.702079999988</v>
      </c>
      <c r="M397" s="102">
        <f t="shared" si="20"/>
        <v>26.961222134738875</v>
      </c>
      <c r="N397" s="102">
        <f t="shared" si="201"/>
        <v>24605.599999999999</v>
      </c>
      <c r="O397" s="102">
        <f t="shared" si="201"/>
        <v>2800</v>
      </c>
      <c r="P397" s="102">
        <f t="shared" si="21"/>
        <v>11.379523360535813</v>
      </c>
    </row>
    <row r="398" spans="1:16" s="12" customFormat="1" ht="31.5" x14ac:dyDescent="0.25">
      <c r="A398" s="72" t="s">
        <v>385</v>
      </c>
      <c r="B398" s="14">
        <f t="shared" si="197"/>
        <v>423549.14081999986</v>
      </c>
      <c r="C398" s="14">
        <f t="shared" si="198"/>
        <v>80101.630080000003</v>
      </c>
      <c r="D398" s="14">
        <f t="shared" si="15"/>
        <v>18.91200391173539</v>
      </c>
      <c r="E398" s="15">
        <f>Дотации!B44</f>
        <v>193536.59999999998</v>
      </c>
      <c r="F398" s="15">
        <f>Дотации!C44</f>
        <v>20789.400000000001</v>
      </c>
      <c r="G398" s="15">
        <f t="shared" si="18"/>
        <v>10.741844178310462</v>
      </c>
      <c r="H398" s="14">
        <f>Субсидии!B376</f>
        <v>36635.34081999999</v>
      </c>
      <c r="I398" s="14">
        <f>Субсидии!C376</f>
        <v>5173.1200800000006</v>
      </c>
      <c r="J398" s="14">
        <f t="shared" si="19"/>
        <v>14.120573097482655</v>
      </c>
      <c r="K398" s="14">
        <f>'Субвенции '!B387</f>
        <v>189976.39999999991</v>
      </c>
      <c r="L398" s="14">
        <f>'Субвенции '!C387</f>
        <v>51339.11</v>
      </c>
      <c r="M398" s="14">
        <f t="shared" si="20"/>
        <v>27.023940868444722</v>
      </c>
      <c r="N398" s="14">
        <f>Иные!B168</f>
        <v>3400.8</v>
      </c>
      <c r="O398" s="14">
        <f>Иные!C168</f>
        <v>2800</v>
      </c>
      <c r="P398" s="14">
        <f t="shared" si="21"/>
        <v>82.333568572100674</v>
      </c>
    </row>
    <row r="399" spans="1:16" s="12" customFormat="1" ht="15.75" x14ac:dyDescent="0.25">
      <c r="A399" s="103" t="s">
        <v>503</v>
      </c>
      <c r="B399" s="202">
        <f t="shared" si="197"/>
        <v>234.2</v>
      </c>
      <c r="C399" s="202">
        <f t="shared" si="198"/>
        <v>38.413339999999998</v>
      </c>
      <c r="D399" s="202">
        <f t="shared" ref="D399:D405" si="202">C399/B399*100</f>
        <v>16.401938514090521</v>
      </c>
      <c r="E399" s="14"/>
      <c r="F399" s="14"/>
      <c r="G399" s="52"/>
      <c r="H399" s="158">
        <f>Субсидии!B378</f>
        <v>0</v>
      </c>
      <c r="I399" s="158">
        <f>Субсидии!C378</f>
        <v>0</v>
      </c>
      <c r="J399" s="14"/>
      <c r="K399" s="14">
        <f>'Субвенции '!B389</f>
        <v>234.2</v>
      </c>
      <c r="L399" s="14">
        <f>'Субвенции '!C389</f>
        <v>38.413339999999998</v>
      </c>
      <c r="M399" s="14">
        <f t="shared" ref="M399:M405" si="203">L399/K399*100</f>
        <v>16.401938514090521</v>
      </c>
      <c r="N399" s="14"/>
      <c r="O399" s="14"/>
      <c r="P399" s="14"/>
    </row>
    <row r="400" spans="1:16" s="12" customFormat="1" ht="15.75" x14ac:dyDescent="0.25">
      <c r="A400" s="103" t="s">
        <v>724</v>
      </c>
      <c r="B400" s="202">
        <f t="shared" si="197"/>
        <v>93.7</v>
      </c>
      <c r="C400" s="202">
        <f t="shared" si="198"/>
        <v>15.550540000000002</v>
      </c>
      <c r="D400" s="202">
        <f t="shared" si="202"/>
        <v>16.596093916755606</v>
      </c>
      <c r="E400" s="14"/>
      <c r="F400" s="14"/>
      <c r="G400" s="52"/>
      <c r="H400" s="158"/>
      <c r="I400" s="158"/>
      <c r="J400" s="14"/>
      <c r="K400" s="14">
        <f>'Субвенции '!B390</f>
        <v>93.7</v>
      </c>
      <c r="L400" s="14">
        <f>'Субвенции '!C390</f>
        <v>15.550540000000002</v>
      </c>
      <c r="M400" s="14">
        <f t="shared" si="203"/>
        <v>16.596093916755606</v>
      </c>
      <c r="N400" s="14"/>
      <c r="O400" s="14"/>
      <c r="P400" s="14"/>
    </row>
    <row r="401" spans="1:16" s="12" customFormat="1" ht="15.75" x14ac:dyDescent="0.25">
      <c r="A401" s="103" t="s">
        <v>439</v>
      </c>
      <c r="B401" s="202">
        <f t="shared" si="197"/>
        <v>93.7</v>
      </c>
      <c r="C401" s="202">
        <f t="shared" si="198"/>
        <v>15.415459999999999</v>
      </c>
      <c r="D401" s="202">
        <f t="shared" si="202"/>
        <v>16.451931696905014</v>
      </c>
      <c r="E401" s="14"/>
      <c r="F401" s="14"/>
      <c r="G401" s="52"/>
      <c r="H401" s="158">
        <f>Субсидии!B380</f>
        <v>0</v>
      </c>
      <c r="I401" s="158">
        <f>Субсидии!C380</f>
        <v>0</v>
      </c>
      <c r="J401" s="14"/>
      <c r="K401" s="14">
        <f>'Субвенции '!B391</f>
        <v>93.7</v>
      </c>
      <c r="L401" s="14">
        <f>'Субвенции '!C391</f>
        <v>15.415459999999999</v>
      </c>
      <c r="M401" s="14">
        <f t="shared" si="203"/>
        <v>16.451931696905014</v>
      </c>
      <c r="N401" s="14"/>
      <c r="O401" s="14"/>
      <c r="P401" s="14"/>
    </row>
    <row r="402" spans="1:16" s="12" customFormat="1" ht="15.75" x14ac:dyDescent="0.25">
      <c r="A402" s="103" t="s">
        <v>535</v>
      </c>
      <c r="B402" s="202">
        <f t="shared" si="197"/>
        <v>93.7</v>
      </c>
      <c r="C402" s="202">
        <f t="shared" si="198"/>
        <v>15.4468</v>
      </c>
      <c r="D402" s="202">
        <f t="shared" si="202"/>
        <v>16.485378868729988</v>
      </c>
      <c r="E402" s="14"/>
      <c r="F402" s="14"/>
      <c r="G402" s="52"/>
      <c r="H402" s="158">
        <f>Субсидии!B381</f>
        <v>0</v>
      </c>
      <c r="I402" s="158">
        <f>Субсидии!C381</f>
        <v>0</v>
      </c>
      <c r="J402" s="14"/>
      <c r="K402" s="14">
        <f>'Субвенции '!B392</f>
        <v>93.7</v>
      </c>
      <c r="L402" s="14">
        <f>'Субвенции '!C392</f>
        <v>15.4468</v>
      </c>
      <c r="M402" s="14">
        <f t="shared" si="203"/>
        <v>16.485378868729988</v>
      </c>
      <c r="N402" s="14"/>
      <c r="O402" s="14"/>
      <c r="P402" s="14"/>
    </row>
    <row r="403" spans="1:16" s="12" customFormat="1" ht="15.75" x14ac:dyDescent="0.25">
      <c r="A403" s="103" t="s">
        <v>689</v>
      </c>
      <c r="B403" s="202">
        <f t="shared" si="197"/>
        <v>93.7</v>
      </c>
      <c r="C403" s="202">
        <f t="shared" si="198"/>
        <v>14.89498</v>
      </c>
      <c r="D403" s="202">
        <f t="shared" si="202"/>
        <v>15.896456776947707</v>
      </c>
      <c r="E403" s="14"/>
      <c r="F403" s="14"/>
      <c r="G403" s="52"/>
      <c r="H403" s="158"/>
      <c r="I403" s="158"/>
      <c r="J403" s="14"/>
      <c r="K403" s="14">
        <f>'Субвенции '!B393</f>
        <v>93.7</v>
      </c>
      <c r="L403" s="14">
        <f>'Субвенции '!C393</f>
        <v>14.89498</v>
      </c>
      <c r="M403" s="14">
        <f t="shared" si="203"/>
        <v>15.896456776947707</v>
      </c>
      <c r="N403" s="14"/>
      <c r="O403" s="14"/>
      <c r="P403" s="14"/>
    </row>
    <row r="404" spans="1:16" s="12" customFormat="1" ht="15.75" x14ac:dyDescent="0.25">
      <c r="A404" s="103" t="s">
        <v>690</v>
      </c>
      <c r="B404" s="202">
        <f t="shared" si="197"/>
        <v>93.7</v>
      </c>
      <c r="C404" s="202">
        <f t="shared" si="198"/>
        <v>15.324129999999998</v>
      </c>
      <c r="D404" s="202">
        <f t="shared" si="202"/>
        <v>16.354461045891139</v>
      </c>
      <c r="E404" s="14"/>
      <c r="F404" s="14"/>
      <c r="G404" s="52"/>
      <c r="H404" s="158">
        <f>Субсидии!B383</f>
        <v>0</v>
      </c>
      <c r="I404" s="158">
        <f>Субсидии!C383</f>
        <v>0</v>
      </c>
      <c r="J404" s="14"/>
      <c r="K404" s="14">
        <f>'Субвенции '!B394</f>
        <v>93.7</v>
      </c>
      <c r="L404" s="14">
        <f>'Субвенции '!C394</f>
        <v>15.324129999999998</v>
      </c>
      <c r="M404" s="14">
        <f t="shared" si="203"/>
        <v>16.354461045891139</v>
      </c>
      <c r="N404" s="14"/>
      <c r="O404" s="14"/>
      <c r="P404" s="14"/>
    </row>
    <row r="405" spans="1:16" s="12" customFormat="1" ht="15.75" x14ac:dyDescent="0.25">
      <c r="A405" s="103" t="s">
        <v>438</v>
      </c>
      <c r="B405" s="202">
        <f t="shared" si="197"/>
        <v>60751.899999999994</v>
      </c>
      <c r="C405" s="202">
        <f t="shared" si="198"/>
        <v>81.54683</v>
      </c>
      <c r="D405" s="202">
        <f t="shared" si="202"/>
        <v>0.13422926690358658</v>
      </c>
      <c r="E405" s="14"/>
      <c r="F405" s="14"/>
      <c r="G405" s="52"/>
      <c r="H405" s="158">
        <f>Субсидии!B377</f>
        <v>39078.699999999997</v>
      </c>
      <c r="I405" s="158">
        <f>Субсидии!C377</f>
        <v>0</v>
      </c>
      <c r="J405" s="14">
        <f>I405/H405*100</f>
        <v>0</v>
      </c>
      <c r="K405" s="14">
        <f>'Субвенции '!B388</f>
        <v>468.4</v>
      </c>
      <c r="L405" s="14">
        <f>'Субвенции '!C388</f>
        <v>81.54683</v>
      </c>
      <c r="M405" s="14">
        <f t="shared" si="203"/>
        <v>17.409656276686594</v>
      </c>
      <c r="N405" s="14">
        <f>Иные!B169</f>
        <v>21204.799999999999</v>
      </c>
      <c r="O405" s="14">
        <f>Иные!C169</f>
        <v>0</v>
      </c>
      <c r="P405" s="14">
        <f>O405/N405*100</f>
        <v>0</v>
      </c>
    </row>
    <row r="406" spans="1:16" s="31" customFormat="1" ht="31.5" x14ac:dyDescent="0.25">
      <c r="A406" s="98" t="s">
        <v>379</v>
      </c>
      <c r="B406" s="102">
        <f t="shared" si="197"/>
        <v>3979218.2408200004</v>
      </c>
      <c r="C406" s="102">
        <f t="shared" si="198"/>
        <v>672360.12057000003</v>
      </c>
      <c r="D406" s="102">
        <f t="shared" ref="D406" si="204">C406/B406*100</f>
        <v>16.89678926560827</v>
      </c>
      <c r="E406" s="102">
        <f t="shared" ref="E406:F406" si="205">SUM(E407:E412)</f>
        <v>236873.4</v>
      </c>
      <c r="F406" s="102">
        <f t="shared" si="205"/>
        <v>50158.2</v>
      </c>
      <c r="G406" s="105">
        <f t="shared" si="18"/>
        <v>21.175108728966613</v>
      </c>
      <c r="H406" s="102">
        <f>SUM(H407:H412)</f>
        <v>662715.94082000013</v>
      </c>
      <c r="I406" s="102">
        <f t="shared" ref="I406:O406" si="206">SUM(I407:I412)</f>
        <v>56182.723039999997</v>
      </c>
      <c r="J406" s="102">
        <f t="shared" si="19"/>
        <v>8.4776477491220863</v>
      </c>
      <c r="K406" s="102">
        <f t="shared" si="206"/>
        <v>2635558.5000000005</v>
      </c>
      <c r="L406" s="102">
        <f t="shared" si="206"/>
        <v>488424.83498000004</v>
      </c>
      <c r="M406" s="102">
        <f t="shared" si="20"/>
        <v>18.532118903071208</v>
      </c>
      <c r="N406" s="102">
        <f t="shared" si="206"/>
        <v>444070.40000000002</v>
      </c>
      <c r="O406" s="102">
        <f t="shared" si="206"/>
        <v>77594.362550000005</v>
      </c>
      <c r="P406" s="102">
        <f t="shared" si="21"/>
        <v>17.473437218513101</v>
      </c>
    </row>
    <row r="407" spans="1:16" s="12" customFormat="1" ht="31.5" x14ac:dyDescent="0.25">
      <c r="A407" s="72" t="s">
        <v>378</v>
      </c>
      <c r="B407" s="14">
        <f t="shared" si="197"/>
        <v>3640890.3408200005</v>
      </c>
      <c r="C407" s="14">
        <f t="shared" si="198"/>
        <v>669469.04660999996</v>
      </c>
      <c r="D407" s="14">
        <f t="shared" si="15"/>
        <v>18.387509206311943</v>
      </c>
      <c r="E407" s="15">
        <f>Дотации!B45</f>
        <v>236873.4</v>
      </c>
      <c r="F407" s="15">
        <f>Дотации!C45</f>
        <v>50158.2</v>
      </c>
      <c r="G407" s="15">
        <f t="shared" si="18"/>
        <v>21.175108728966613</v>
      </c>
      <c r="H407" s="14">
        <f>Субсидии!B385</f>
        <v>629130.14082000009</v>
      </c>
      <c r="I407" s="14">
        <f>Субсидии!C385</f>
        <v>56182.723039999997</v>
      </c>
      <c r="J407" s="14">
        <f t="shared" si="19"/>
        <v>8.9302227623003656</v>
      </c>
      <c r="K407" s="14">
        <f>'Субвенции '!B396</f>
        <v>2633216.4000000004</v>
      </c>
      <c r="L407" s="14">
        <f>'Субвенции '!C396</f>
        <v>488033.76102000003</v>
      </c>
      <c r="M407" s="14">
        <f t="shared" si="20"/>
        <v>18.533750626040458</v>
      </c>
      <c r="N407" s="14">
        <f>Иные!B172</f>
        <v>141670.39999999999</v>
      </c>
      <c r="O407" s="14">
        <f>Иные!C172</f>
        <v>75094.362550000005</v>
      </c>
      <c r="P407" s="14">
        <f t="shared" si="21"/>
        <v>53.006388455174836</v>
      </c>
    </row>
    <row r="408" spans="1:16" s="12" customFormat="1" ht="15.75" x14ac:dyDescent="0.25">
      <c r="A408" s="103" t="s">
        <v>375</v>
      </c>
      <c r="B408" s="202">
        <f t="shared" si="197"/>
        <v>868.4</v>
      </c>
      <c r="C408" s="202">
        <f t="shared" si="198"/>
        <v>77.591999999999999</v>
      </c>
      <c r="D408" s="202">
        <f>C408/B408*100</f>
        <v>8.9350529709811148</v>
      </c>
      <c r="E408" s="14"/>
      <c r="F408" s="14"/>
      <c r="G408" s="52"/>
      <c r="H408" s="158">
        <f>Субсидии!B387</f>
        <v>400</v>
      </c>
      <c r="I408" s="158">
        <f>Субсидии!C387</f>
        <v>0</v>
      </c>
      <c r="J408" s="14">
        <f>I408/H408*100</f>
        <v>0</v>
      </c>
      <c r="K408" s="14">
        <f>'Субвенции '!B398</f>
        <v>468.4</v>
      </c>
      <c r="L408" s="14">
        <f>'Субвенции '!C398</f>
        <v>77.591999999999999</v>
      </c>
      <c r="M408" s="14">
        <f t="shared" ref="M408:M411" si="207">L408/K408*100</f>
        <v>16.56532877882152</v>
      </c>
      <c r="N408" s="14">
        <f>Иные!B174</f>
        <v>0</v>
      </c>
      <c r="O408" s="14">
        <f>Иные!C174</f>
        <v>0</v>
      </c>
      <c r="P408" s="14"/>
    </row>
    <row r="409" spans="1:16" s="12" customFormat="1" ht="15.75" x14ac:dyDescent="0.25">
      <c r="A409" s="103" t="s">
        <v>691</v>
      </c>
      <c r="B409" s="202">
        <f t="shared" si="197"/>
        <v>1148.5</v>
      </c>
      <c r="C409" s="202">
        <f t="shared" si="198"/>
        <v>119.02606</v>
      </c>
      <c r="D409" s="202">
        <f>C409/B409*100</f>
        <v>10.363609925990422</v>
      </c>
      <c r="E409" s="14"/>
      <c r="F409" s="14"/>
      <c r="G409" s="52"/>
      <c r="H409" s="158">
        <f>Субсидии!B388</f>
        <v>445.9</v>
      </c>
      <c r="I409" s="158">
        <f>Субсидии!C388</f>
        <v>0</v>
      </c>
      <c r="J409" s="14">
        <f>I409/H409*100</f>
        <v>0</v>
      </c>
      <c r="K409" s="14">
        <f>'Субвенции '!B399</f>
        <v>702.6</v>
      </c>
      <c r="L409" s="14">
        <f>'Субвенции '!C399</f>
        <v>119.02606</v>
      </c>
      <c r="M409" s="14">
        <f t="shared" si="207"/>
        <v>16.940799886137203</v>
      </c>
      <c r="N409" s="14"/>
      <c r="O409" s="14"/>
      <c r="P409" s="14"/>
    </row>
    <row r="410" spans="1:16" s="12" customFormat="1" ht="15.75" x14ac:dyDescent="0.25">
      <c r="A410" s="103" t="s">
        <v>376</v>
      </c>
      <c r="B410" s="202">
        <f t="shared" si="197"/>
        <v>1299.4000000000001</v>
      </c>
      <c r="C410" s="202">
        <f t="shared" si="198"/>
        <v>155.95804000000001</v>
      </c>
      <c r="D410" s="202">
        <f>C410/B410*100</f>
        <v>12.002311836232108</v>
      </c>
      <c r="E410" s="14"/>
      <c r="F410" s="14"/>
      <c r="G410" s="52"/>
      <c r="H410" s="158">
        <f>Субсидии!B389</f>
        <v>362.5</v>
      </c>
      <c r="I410" s="158">
        <f>Субсидии!C389</f>
        <v>0</v>
      </c>
      <c r="J410" s="14">
        <f>I410/H410*100</f>
        <v>0</v>
      </c>
      <c r="K410" s="14">
        <f>'Субвенции '!B400</f>
        <v>936.9</v>
      </c>
      <c r="L410" s="14">
        <f>'Субвенции '!C400</f>
        <v>155.95804000000001</v>
      </c>
      <c r="M410" s="14">
        <f t="shared" si="207"/>
        <v>16.64617782047177</v>
      </c>
      <c r="N410" s="14">
        <f>Иные!B175</f>
        <v>0</v>
      </c>
      <c r="O410" s="14">
        <f>Иные!C175</f>
        <v>0</v>
      </c>
      <c r="P410" s="14"/>
    </row>
    <row r="411" spans="1:16" s="12" customFormat="1" ht="15.75" x14ac:dyDescent="0.25">
      <c r="A411" s="103" t="s">
        <v>333</v>
      </c>
      <c r="B411" s="202">
        <f t="shared" si="197"/>
        <v>234.2</v>
      </c>
      <c r="C411" s="202">
        <f t="shared" si="198"/>
        <v>38.497860000000003</v>
      </c>
      <c r="D411" s="202">
        <f>C411/B411*100</f>
        <v>16.438027327070881</v>
      </c>
      <c r="E411" s="14"/>
      <c r="F411" s="14"/>
      <c r="G411" s="52"/>
      <c r="H411" s="158">
        <f>Субсидии!B390</f>
        <v>0</v>
      </c>
      <c r="I411" s="158">
        <f>Субсидии!C390</f>
        <v>0</v>
      </c>
      <c r="J411" s="14"/>
      <c r="K411" s="14">
        <f>'Субвенции '!B401</f>
        <v>234.2</v>
      </c>
      <c r="L411" s="14">
        <f>'Субвенции '!C401</f>
        <v>38.497860000000003</v>
      </c>
      <c r="M411" s="14">
        <f t="shared" si="207"/>
        <v>16.438027327070881</v>
      </c>
      <c r="N411" s="14">
        <f>Иные!B173</f>
        <v>0</v>
      </c>
      <c r="O411" s="14">
        <f>Иные!C173</f>
        <v>0</v>
      </c>
      <c r="P411" s="14"/>
    </row>
    <row r="412" spans="1:16" s="12" customFormat="1" ht="15.75" x14ac:dyDescent="0.25">
      <c r="A412" s="103" t="s">
        <v>725</v>
      </c>
      <c r="B412" s="202">
        <f t="shared" si="197"/>
        <v>334777.40000000002</v>
      </c>
      <c r="C412" s="202">
        <f t="shared" si="198"/>
        <v>2500</v>
      </c>
      <c r="D412" s="202">
        <f>C412/B412*100</f>
        <v>0.74676486525076069</v>
      </c>
      <c r="E412" s="14"/>
      <c r="F412" s="14"/>
      <c r="G412" s="52"/>
      <c r="H412" s="158">
        <f>Субсидии!B386</f>
        <v>32377.4</v>
      </c>
      <c r="I412" s="158">
        <f>Субсидии!C386</f>
        <v>0</v>
      </c>
      <c r="J412" s="14">
        <f t="shared" ref="J412" si="208">I412/H412*100</f>
        <v>0</v>
      </c>
      <c r="K412" s="14">
        <f>'Субвенции '!B397</f>
        <v>0</v>
      </c>
      <c r="L412" s="14">
        <f>'Субвенции '!C397</f>
        <v>0</v>
      </c>
      <c r="M412" s="14"/>
      <c r="N412" s="14">
        <f>Иные!B176</f>
        <v>302400</v>
      </c>
      <c r="O412" s="14">
        <f>Иные!C176</f>
        <v>2500</v>
      </c>
      <c r="P412" s="14">
        <f t="shared" ref="P412" si="209">O412/N412*100</f>
        <v>0.82671957671957663</v>
      </c>
    </row>
    <row r="413" spans="1:16" s="12" customFormat="1" ht="15.75" x14ac:dyDescent="0.25">
      <c r="A413" s="115" t="s">
        <v>151</v>
      </c>
      <c r="B413" s="51">
        <f t="shared" si="197"/>
        <v>14897766.159999996</v>
      </c>
      <c r="C413" s="51">
        <f t="shared" si="198"/>
        <v>2044370.9378600004</v>
      </c>
      <c r="D413" s="51">
        <f t="shared" si="15"/>
        <v>13.722667653014101</v>
      </c>
      <c r="E413" s="51">
        <f>Дотации!B46</f>
        <v>236183.8</v>
      </c>
      <c r="F413" s="51">
        <f>Дотации!C46</f>
        <v>44600.100000000006</v>
      </c>
      <c r="G413" s="51">
        <f>F413/E413*100</f>
        <v>18.88364062226114</v>
      </c>
      <c r="H413" s="51">
        <f>Субсидии!B391</f>
        <v>6845100.8599999994</v>
      </c>
      <c r="I413" s="51">
        <f>Субсидии!C391</f>
        <v>451668.08965999994</v>
      </c>
      <c r="J413" s="51">
        <f t="shared" si="19"/>
        <v>6.5984139444805789</v>
      </c>
      <c r="K413" s="51">
        <f>'Субвенции '!B402</f>
        <v>6986844.7999999989</v>
      </c>
      <c r="L413" s="51">
        <f>'Субвенции '!C402</f>
        <v>1448102.7482000005</v>
      </c>
      <c r="M413" s="51">
        <f t="shared" si="20"/>
        <v>20.72613303504324</v>
      </c>
      <c r="N413" s="51">
        <f>Иные!B177</f>
        <v>829636.70000000007</v>
      </c>
      <c r="O413" s="51">
        <f>Иные!C177</f>
        <v>100000</v>
      </c>
      <c r="P413" s="51">
        <f>O413/N413*100</f>
        <v>12.053468705036794</v>
      </c>
    </row>
    <row r="414" spans="1:16" s="12" customFormat="1" ht="15.75" x14ac:dyDescent="0.25">
      <c r="A414" s="13" t="s">
        <v>152</v>
      </c>
      <c r="B414" s="14">
        <f t="shared" si="197"/>
        <v>14367947.199999997</v>
      </c>
      <c r="C414" s="14">
        <f t="shared" si="198"/>
        <v>1955986.4438200004</v>
      </c>
      <c r="D414" s="14">
        <f t="shared" si="15"/>
        <v>13.613541423788089</v>
      </c>
      <c r="E414" s="15">
        <f>Дотации!B47</f>
        <v>35489.199999999997</v>
      </c>
      <c r="F414" s="15">
        <f>Дотации!C47</f>
        <v>0</v>
      </c>
      <c r="G414" s="15">
        <f>F414/E414*100</f>
        <v>0</v>
      </c>
      <c r="H414" s="14">
        <f>Субсидии!B392</f>
        <v>6769705.1999999993</v>
      </c>
      <c r="I414" s="14">
        <f>Субсидии!C392</f>
        <v>447354.97284999996</v>
      </c>
      <c r="J414" s="14">
        <f t="shared" si="19"/>
        <v>6.6081898640135766</v>
      </c>
      <c r="K414" s="14">
        <f>'Субвенции '!B403</f>
        <v>6798894.3999999985</v>
      </c>
      <c r="L414" s="14">
        <f>'Субвенции '!C403</f>
        <v>1408631.4709700004</v>
      </c>
      <c r="M414" s="14">
        <f t="shared" si="20"/>
        <v>20.718537281149722</v>
      </c>
      <c r="N414" s="14">
        <f>Иные!B178</f>
        <v>763858.4</v>
      </c>
      <c r="O414" s="14">
        <f>Иные!C178</f>
        <v>100000</v>
      </c>
      <c r="P414" s="14">
        <f>O414/N414*100</f>
        <v>13.091431605648376</v>
      </c>
    </row>
    <row r="415" spans="1:16" s="12" customFormat="1" ht="15.75" x14ac:dyDescent="0.25">
      <c r="A415" s="13" t="s">
        <v>153</v>
      </c>
      <c r="B415" s="14">
        <f t="shared" si="197"/>
        <v>58309.299999999996</v>
      </c>
      <c r="C415" s="14">
        <f t="shared" si="198"/>
        <v>12704.184929999999</v>
      </c>
      <c r="D415" s="14">
        <f t="shared" si="15"/>
        <v>21.78757921978141</v>
      </c>
      <c r="E415" s="15">
        <f>Дотации!B48</f>
        <v>30213.600000000002</v>
      </c>
      <c r="F415" s="15">
        <f>Дотации!C48</f>
        <v>6120.2999999999993</v>
      </c>
      <c r="G415" s="15">
        <f t="shared" ref="G415:G417" si="210">F415/E415*100</f>
        <v>20.256771784891566</v>
      </c>
      <c r="H415" s="14">
        <f>Субсидии!B393</f>
        <v>4917.2000000000007</v>
      </c>
      <c r="I415" s="14">
        <f>Субсидии!C393</f>
        <v>773.80269999999996</v>
      </c>
      <c r="J415" s="14">
        <f t="shared" si="19"/>
        <v>15.736652973236797</v>
      </c>
      <c r="K415" s="14">
        <f>'Субвенции '!B404</f>
        <v>22777.599999999995</v>
      </c>
      <c r="L415" s="14">
        <f>'Субвенции '!C404</f>
        <v>5810.0822299999991</v>
      </c>
      <c r="M415" s="14">
        <f t="shared" si="20"/>
        <v>25.507877168797418</v>
      </c>
      <c r="N415" s="14">
        <f>Иные!B179</f>
        <v>400.9</v>
      </c>
      <c r="O415" s="14">
        <f>Иные!C179</f>
        <v>0</v>
      </c>
      <c r="P415" s="14">
        <f t="shared" ref="P415:P417" si="211">O415/N415*100</f>
        <v>0</v>
      </c>
    </row>
    <row r="416" spans="1:16" s="12" customFormat="1" ht="15.75" x14ac:dyDescent="0.25">
      <c r="A416" s="13" t="s">
        <v>154</v>
      </c>
      <c r="B416" s="14">
        <f t="shared" si="197"/>
        <v>303578.26000000007</v>
      </c>
      <c r="C416" s="14">
        <f t="shared" si="198"/>
        <v>55121.946049999999</v>
      </c>
      <c r="D416" s="14">
        <f t="shared" si="15"/>
        <v>18.157408916567341</v>
      </c>
      <c r="E416" s="15">
        <f>Дотации!B49</f>
        <v>129990.70000000001</v>
      </c>
      <c r="F416" s="15">
        <f>Дотации!C49</f>
        <v>29491.5</v>
      </c>
      <c r="G416" s="15">
        <f t="shared" si="210"/>
        <v>22.687392251907248</v>
      </c>
      <c r="H416" s="14">
        <f>Субсидии!B394</f>
        <v>62800.26</v>
      </c>
      <c r="I416" s="14">
        <f>Субсидии!C394</f>
        <v>2581.2849100000003</v>
      </c>
      <c r="J416" s="14">
        <f t="shared" si="19"/>
        <v>4.1103092726049226</v>
      </c>
      <c r="K416" s="14">
        <f>'Субвенции '!B405</f>
        <v>110415.90000000002</v>
      </c>
      <c r="L416" s="14">
        <f>'Субвенции '!C405</f>
        <v>23049.161139999997</v>
      </c>
      <c r="M416" s="14">
        <f t="shared" si="20"/>
        <v>20.874856918251801</v>
      </c>
      <c r="N416" s="14">
        <f>Иные!B180</f>
        <v>371.4</v>
      </c>
      <c r="O416" s="14">
        <f>Иные!C180</f>
        <v>0</v>
      </c>
      <c r="P416" s="14">
        <f t="shared" si="211"/>
        <v>0</v>
      </c>
    </row>
    <row r="417" spans="1:21" s="12" customFormat="1" ht="15.75" x14ac:dyDescent="0.25">
      <c r="A417" s="13" t="s">
        <v>155</v>
      </c>
      <c r="B417" s="14">
        <f t="shared" si="197"/>
        <v>167931.40000000002</v>
      </c>
      <c r="C417" s="14">
        <f t="shared" si="198"/>
        <v>20558.363059999996</v>
      </c>
      <c r="D417" s="14">
        <f t="shared" si="15"/>
        <v>12.242119734605913</v>
      </c>
      <c r="E417" s="15">
        <f>Дотации!B50</f>
        <v>40490.300000000003</v>
      </c>
      <c r="F417" s="15">
        <f>Дотации!C50</f>
        <v>8988.2999999999993</v>
      </c>
      <c r="G417" s="15">
        <f t="shared" si="210"/>
        <v>22.1986500470483</v>
      </c>
      <c r="H417" s="14">
        <f>Субсидии!B395</f>
        <v>7678.2000000000007</v>
      </c>
      <c r="I417" s="14">
        <f>Субсидии!C395</f>
        <v>958.02919999999995</v>
      </c>
      <c r="J417" s="14">
        <f>I417/H417*100</f>
        <v>12.477262900158889</v>
      </c>
      <c r="K417" s="14">
        <f>'Субвенции '!B406</f>
        <v>54756.900000000016</v>
      </c>
      <c r="L417" s="14">
        <f>'Субвенции '!C406</f>
        <v>10612.033859999998</v>
      </c>
      <c r="M417" s="14">
        <f>L417/K417*100</f>
        <v>19.380267801866054</v>
      </c>
      <c r="N417" s="14">
        <f>Иные!B181</f>
        <v>65006</v>
      </c>
      <c r="O417" s="14">
        <f>Иные!C181</f>
        <v>0</v>
      </c>
      <c r="P417" s="14">
        <f t="shared" si="211"/>
        <v>0</v>
      </c>
    </row>
    <row r="418" spans="1:21" s="10" customFormat="1" ht="31.5" x14ac:dyDescent="0.25">
      <c r="A418" s="115" t="s">
        <v>175</v>
      </c>
      <c r="B418" s="51">
        <f t="shared" ref="B418" si="212">E418+H418+K418+N418</f>
        <v>714168.7</v>
      </c>
      <c r="C418" s="51">
        <f t="shared" ref="C418:C419" si="213">F418+I418+L418+O418</f>
        <v>0</v>
      </c>
      <c r="D418" s="51">
        <f t="shared" ref="D418:D419" si="214">C418/B418*100</f>
        <v>0</v>
      </c>
      <c r="E418" s="51">
        <f>Дотации!B51</f>
        <v>0</v>
      </c>
      <c r="F418" s="51">
        <f>Дотации!C51</f>
        <v>0</v>
      </c>
      <c r="G418" s="51"/>
      <c r="H418" s="51">
        <f>Субсидии!B396</f>
        <v>120000</v>
      </c>
      <c r="I418" s="51"/>
      <c r="J418" s="51"/>
      <c r="K418" s="51">
        <f>'Субвенции '!B407</f>
        <v>668.7</v>
      </c>
      <c r="L418" s="51">
        <f>'Субвенции '!C407</f>
        <v>0</v>
      </c>
      <c r="M418" s="51"/>
      <c r="N418" s="51">
        <f>Иные!B182</f>
        <v>593500</v>
      </c>
      <c r="O418" s="51">
        <f>Иные!C182</f>
        <v>0</v>
      </c>
      <c r="P418" s="51"/>
      <c r="Q418" s="201"/>
      <c r="R418" s="201"/>
      <c r="U418" s="30"/>
    </row>
    <row r="419" spans="1:21" s="12" customFormat="1" ht="15.75" x14ac:dyDescent="0.25">
      <c r="A419" s="116" t="s">
        <v>157</v>
      </c>
      <c r="B419" s="53">
        <f>E419+H419+K419+N419</f>
        <v>39953234.227859996</v>
      </c>
      <c r="C419" s="53">
        <f t="shared" si="213"/>
        <v>6526495.9101800015</v>
      </c>
      <c r="D419" s="53">
        <f t="shared" si="214"/>
        <v>16.335338142985623</v>
      </c>
      <c r="E419" s="53">
        <f>E7+E413+E418</f>
        <v>4767163.4609999992</v>
      </c>
      <c r="F419" s="53">
        <f>F7+F413+F418</f>
        <v>913119.90000000014</v>
      </c>
      <c r="G419" s="54">
        <f>F419/E419*100</f>
        <v>19.15436522095797</v>
      </c>
      <c r="H419" s="53">
        <f>H7+H413+H418</f>
        <v>11124494.13786</v>
      </c>
      <c r="I419" s="53">
        <f>I7+I413+I418</f>
        <v>746652.18553999998</v>
      </c>
      <c r="J419" s="53">
        <f>I419/H419*100</f>
        <v>6.7117855094095287</v>
      </c>
      <c r="K419" s="53">
        <f>K7+K413+K418</f>
        <v>21666815.119999994</v>
      </c>
      <c r="L419" s="53">
        <f>L7+L413+L418</f>
        <v>4660775.5039700009</v>
      </c>
      <c r="M419" s="53">
        <f>L419/K419*100</f>
        <v>21.511124169180626</v>
      </c>
      <c r="N419" s="53">
        <f>N7+N413+N418</f>
        <v>2394761.5090000001</v>
      </c>
      <c r="O419" s="53">
        <f>O7+O413+O418</f>
        <v>205948.32066999999</v>
      </c>
      <c r="P419" s="53">
        <f>O419/N419*100</f>
        <v>8.5999511807753883</v>
      </c>
      <c r="U419" s="16"/>
    </row>
    <row r="420" spans="1:21" s="12" customFormat="1" x14ac:dyDescent="0.2">
      <c r="A420" s="114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U420" s="17"/>
    </row>
    <row r="421" spans="1:21" s="10" customFormat="1" ht="15.75" x14ac:dyDescent="0.2">
      <c r="A421" s="220" t="s">
        <v>474</v>
      </c>
      <c r="B421" s="220"/>
      <c r="C421" s="220"/>
      <c r="D421" s="220"/>
      <c r="E421" s="220"/>
      <c r="F421" s="220"/>
      <c r="G421" s="220"/>
      <c r="H421" s="220"/>
      <c r="I421" s="220"/>
      <c r="J421" s="220"/>
      <c r="K421" s="220"/>
      <c r="L421" s="220"/>
      <c r="M421" s="220"/>
      <c r="N421" s="220"/>
      <c r="O421" s="220"/>
      <c r="P421" s="220"/>
      <c r="U421" s="36"/>
    </row>
    <row r="422" spans="1:21" s="10" customFormat="1" ht="18.75" customHeight="1" x14ac:dyDescent="0.2">
      <c r="A422" s="220" t="s">
        <v>783</v>
      </c>
      <c r="B422" s="220"/>
      <c r="C422" s="220"/>
      <c r="D422" s="220"/>
      <c r="E422" s="220"/>
      <c r="F422" s="220"/>
      <c r="G422" s="220"/>
      <c r="H422" s="220"/>
      <c r="I422" s="220"/>
      <c r="J422" s="220"/>
      <c r="K422" s="220"/>
      <c r="L422" s="220"/>
      <c r="M422" s="220"/>
      <c r="N422" s="220"/>
      <c r="O422" s="220"/>
      <c r="P422" s="220"/>
      <c r="U422" s="30"/>
    </row>
    <row r="423" spans="1:21" s="10" customFormat="1" ht="17.25" customHeight="1" x14ac:dyDescent="0.2">
      <c r="A423" s="220" t="s">
        <v>174</v>
      </c>
      <c r="B423" s="220"/>
      <c r="C423" s="220"/>
      <c r="D423" s="220"/>
      <c r="E423" s="220"/>
      <c r="F423" s="220"/>
      <c r="G423" s="220"/>
      <c r="H423" s="220"/>
      <c r="I423" s="220"/>
      <c r="J423" s="220"/>
      <c r="K423" s="220"/>
      <c r="L423" s="220"/>
      <c r="M423" s="220"/>
      <c r="N423" s="220"/>
      <c r="O423" s="220"/>
      <c r="P423" s="220"/>
      <c r="U423" s="30"/>
    </row>
    <row r="424" spans="1:21" ht="33.75" customHeight="1" x14ac:dyDescent="0.25">
      <c r="A424" s="221"/>
      <c r="B424" s="221"/>
      <c r="C424" s="221"/>
      <c r="D424" s="221"/>
      <c r="E424" s="221"/>
      <c r="F424" s="221"/>
      <c r="G424" s="221"/>
      <c r="H424" s="221"/>
      <c r="I424" s="221"/>
      <c r="J424" s="221"/>
      <c r="K424" s="221"/>
      <c r="L424" s="221"/>
      <c r="M424" s="221"/>
      <c r="N424" s="221"/>
      <c r="O424" s="221"/>
      <c r="P424" s="221"/>
      <c r="U424" s="18"/>
    </row>
    <row r="425" spans="1:21" ht="15.75" customHeight="1" x14ac:dyDescent="0.25">
      <c r="A425" s="117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U425" s="18"/>
    </row>
    <row r="426" spans="1:21" ht="15.75" x14ac:dyDescent="0.25">
      <c r="A426" s="11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19"/>
      <c r="U426" s="18"/>
    </row>
    <row r="427" spans="1:21" ht="33.75" customHeight="1" x14ac:dyDescent="0.25">
      <c r="A427" s="11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U427" s="18"/>
    </row>
    <row r="428" spans="1:21" x14ac:dyDescent="0.2"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</row>
    <row r="429" spans="1:21" x14ac:dyDescent="0.2">
      <c r="L429" s="19"/>
    </row>
  </sheetData>
  <mergeCells count="13">
    <mergeCell ref="A422:P422"/>
    <mergeCell ref="A423:P423"/>
    <mergeCell ref="A424:P424"/>
    <mergeCell ref="A1:P1"/>
    <mergeCell ref="O2:P2"/>
    <mergeCell ref="A3:A6"/>
    <mergeCell ref="E3:P3"/>
    <mergeCell ref="A421:P421"/>
    <mergeCell ref="E4:G5"/>
    <mergeCell ref="B3:D5"/>
    <mergeCell ref="H4:J5"/>
    <mergeCell ref="K4:M5"/>
    <mergeCell ref="N4:P5"/>
  </mergeCells>
  <printOptions horizontalCentered="1"/>
  <pageMargins left="0.11811023622047245" right="0.11811023622047245" top="0.15748031496062992" bottom="0.15748031496062992" header="0" footer="0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0"/>
  <sheetViews>
    <sheetView showZeros="0" view="pageBreakPreview" zoomScale="50" zoomScaleNormal="70" zoomScaleSheetLayoutView="5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W28" sqref="W28"/>
    </sheetView>
  </sheetViews>
  <sheetFormatPr defaultRowHeight="14.25" x14ac:dyDescent="0.2"/>
  <cols>
    <col min="1" max="1" width="21.5" style="10" customWidth="1"/>
    <col min="2" max="2" width="14.75" style="10" customWidth="1"/>
    <col min="3" max="3" width="12.375" style="10" customWidth="1"/>
    <col min="4" max="4" width="12" style="10" customWidth="1"/>
    <col min="5" max="5" width="13.125" style="10" customWidth="1"/>
    <col min="6" max="6" width="10.75" style="10" customWidth="1"/>
    <col min="7" max="7" width="11.125" style="10" customWidth="1"/>
    <col min="8" max="8" width="13.625" style="10" customWidth="1"/>
    <col min="9" max="9" width="12.125" style="10" customWidth="1"/>
    <col min="10" max="10" width="11.875" style="10" customWidth="1"/>
    <col min="11" max="11" width="14.25" style="10" customWidth="1"/>
    <col min="12" max="12" width="11.375" style="10" customWidth="1"/>
    <col min="13" max="13" width="11.125" style="10" customWidth="1"/>
    <col min="14" max="14" width="14" style="10" customWidth="1"/>
    <col min="15" max="15" width="11.5" style="10" customWidth="1"/>
    <col min="16" max="16" width="12" style="10" customWidth="1"/>
    <col min="17" max="17" width="14.125" style="10" customWidth="1"/>
    <col min="18" max="18" width="12.625" style="10" customWidth="1"/>
    <col min="19" max="19" width="13.75" style="10" customWidth="1"/>
  </cols>
  <sheetData>
    <row r="1" spans="1:19" ht="30.75" customHeight="1" x14ac:dyDescent="0.2">
      <c r="A1" s="259" t="s">
        <v>484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</row>
    <row r="2" spans="1:19" ht="12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9" ht="15.75" x14ac:dyDescent="0.25">
      <c r="S3" s="89" t="s">
        <v>105</v>
      </c>
    </row>
    <row r="4" spans="1:19" s="12" customFormat="1" ht="17.25" customHeight="1" x14ac:dyDescent="0.2">
      <c r="A4" s="264" t="s">
        <v>106</v>
      </c>
      <c r="B4" s="226" t="s">
        <v>158</v>
      </c>
      <c r="C4" s="227"/>
      <c r="D4" s="228"/>
      <c r="E4" s="263" t="s">
        <v>164</v>
      </c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</row>
    <row r="5" spans="1:19" s="10" customFormat="1" ht="126.75" customHeight="1" x14ac:dyDescent="0.2">
      <c r="A5" s="265"/>
      <c r="B5" s="229"/>
      <c r="C5" s="230"/>
      <c r="D5" s="231"/>
      <c r="E5" s="260" t="s">
        <v>159</v>
      </c>
      <c r="F5" s="261"/>
      <c r="G5" s="262"/>
      <c r="H5" s="260" t="s">
        <v>160</v>
      </c>
      <c r="I5" s="261"/>
      <c r="J5" s="262"/>
      <c r="K5" s="260" t="s">
        <v>161</v>
      </c>
      <c r="L5" s="261"/>
      <c r="M5" s="262"/>
      <c r="N5" s="260" t="s">
        <v>483</v>
      </c>
      <c r="O5" s="261"/>
      <c r="P5" s="262"/>
      <c r="Q5" s="260" t="s">
        <v>480</v>
      </c>
      <c r="R5" s="261"/>
      <c r="S5" s="262"/>
    </row>
    <row r="6" spans="1:19" s="12" customFormat="1" ht="53.25" customHeight="1" x14ac:dyDescent="0.2">
      <c r="A6" s="266"/>
      <c r="B6" s="62" t="s">
        <v>477</v>
      </c>
      <c r="C6" s="11" t="s">
        <v>111</v>
      </c>
      <c r="D6" s="62" t="s">
        <v>6</v>
      </c>
      <c r="E6" s="64" t="s">
        <v>477</v>
      </c>
      <c r="F6" s="20" t="s">
        <v>111</v>
      </c>
      <c r="G6" s="64" t="s">
        <v>6</v>
      </c>
      <c r="H6" s="64" t="s">
        <v>477</v>
      </c>
      <c r="I6" s="20" t="s">
        <v>111</v>
      </c>
      <c r="J6" s="64" t="s">
        <v>6</v>
      </c>
      <c r="K6" s="64" t="s">
        <v>477</v>
      </c>
      <c r="L6" s="20" t="s">
        <v>111</v>
      </c>
      <c r="M6" s="64" t="s">
        <v>6</v>
      </c>
      <c r="N6" s="64" t="s">
        <v>477</v>
      </c>
      <c r="O6" s="20" t="s">
        <v>111</v>
      </c>
      <c r="P6" s="64" t="s">
        <v>6</v>
      </c>
      <c r="Q6" s="64" t="s">
        <v>477</v>
      </c>
      <c r="R6" s="20" t="s">
        <v>111</v>
      </c>
      <c r="S6" s="64" t="s">
        <v>6</v>
      </c>
    </row>
    <row r="7" spans="1:19" s="24" customFormat="1" ht="36" customHeight="1" x14ac:dyDescent="0.2">
      <c r="A7" s="21" t="s">
        <v>112</v>
      </c>
      <c r="B7" s="22">
        <f>SUM(B8:B45)</f>
        <v>4530979.6609999994</v>
      </c>
      <c r="C7" s="22">
        <f>SUM(C8:C45)</f>
        <v>868519.80000000016</v>
      </c>
      <c r="D7" s="22">
        <f>C7/B7*100</f>
        <v>19.168477128151917</v>
      </c>
      <c r="E7" s="23"/>
      <c r="F7" s="22"/>
      <c r="G7" s="23"/>
      <c r="H7" s="22">
        <f>SUM(H8:H45)</f>
        <v>3291115.5000000005</v>
      </c>
      <c r="I7" s="22">
        <f>SUM(I8:I45)</f>
        <v>748901.1</v>
      </c>
      <c r="J7" s="22">
        <f>I7/H7*100</f>
        <v>22.755236028635274</v>
      </c>
      <c r="K7" s="22">
        <f>SUM(K8:K45)</f>
        <v>797452.6</v>
      </c>
      <c r="L7" s="22">
        <f>SUM(L8:L45)</f>
        <v>119618.69999999998</v>
      </c>
      <c r="M7" s="22">
        <f>L7/K7*100</f>
        <v>15.000101573435209</v>
      </c>
      <c r="N7" s="22">
        <f>SUM(N8:N45)</f>
        <v>375856.86099999998</v>
      </c>
      <c r="O7" s="22">
        <f>SUM(O8:O45)</f>
        <v>0</v>
      </c>
      <c r="P7" s="22">
        <f t="shared" ref="P7" si="0">O7/N7*100</f>
        <v>0</v>
      </c>
      <c r="Q7" s="22">
        <f>SUM(Q8:Q45)</f>
        <v>66554.7</v>
      </c>
      <c r="R7" s="22">
        <f>SUM(R8:R45)</f>
        <v>0</v>
      </c>
      <c r="S7" s="22">
        <f t="shared" ref="S7" si="1">R7/Q7*100</f>
        <v>0</v>
      </c>
    </row>
    <row r="8" spans="1:19" s="12" customFormat="1" ht="19.5" customHeight="1" x14ac:dyDescent="0.25">
      <c r="A8" s="13" t="s">
        <v>113</v>
      </c>
      <c r="B8" s="14">
        <f>E8+H8+K8+N8+Q8</f>
        <v>142246.37</v>
      </c>
      <c r="C8" s="14">
        <f>F8+I8+L8+O8+R8</f>
        <v>24588.6</v>
      </c>
      <c r="D8" s="14">
        <f>C8/B8*100</f>
        <v>17.285924414099284</v>
      </c>
      <c r="E8" s="14"/>
      <c r="F8" s="15"/>
      <c r="G8" s="14"/>
      <c r="H8" s="14">
        <v>61074.5</v>
      </c>
      <c r="I8" s="14">
        <v>13741.8</v>
      </c>
      <c r="J8" s="25">
        <f t="shared" ref="J8:J52" si="2">I8/H8*100</f>
        <v>22.500061400420794</v>
      </c>
      <c r="K8" s="14">
        <v>72311.8</v>
      </c>
      <c r="L8" s="14">
        <v>10846.8</v>
      </c>
      <c r="M8" s="25">
        <f t="shared" ref="M8:M52" si="3">L8/K8*100</f>
        <v>15.000041487004886</v>
      </c>
      <c r="N8" s="14">
        <v>8396.17</v>
      </c>
      <c r="O8" s="14"/>
      <c r="P8" s="25"/>
      <c r="Q8" s="14">
        <v>463.9</v>
      </c>
      <c r="R8" s="14"/>
      <c r="S8" s="25"/>
    </row>
    <row r="9" spans="1:19" s="12" customFormat="1" ht="15.75" x14ac:dyDescent="0.25">
      <c r="A9" s="13" t="s">
        <v>114</v>
      </c>
      <c r="B9" s="14">
        <f t="shared" ref="B9:C51" si="4">E9+H9+K9+N9+Q9</f>
        <v>83149.099999999991</v>
      </c>
      <c r="C9" s="14">
        <f t="shared" ref="C9:C50" si="5">F9+I9+L9+O9+R9</f>
        <v>18068.099999999999</v>
      </c>
      <c r="D9" s="14">
        <f t="shared" ref="D9:D52" si="6">C9/B9*100</f>
        <v>21.729760153747907</v>
      </c>
      <c r="E9" s="14"/>
      <c r="F9" s="15"/>
      <c r="G9" s="14"/>
      <c r="H9" s="14">
        <v>77073.399999999994</v>
      </c>
      <c r="I9" s="14">
        <v>17341.5</v>
      </c>
      <c r="J9" s="25">
        <f t="shared" si="2"/>
        <v>22.499980538032581</v>
      </c>
      <c r="K9" s="14">
        <v>4844.8999999999996</v>
      </c>
      <c r="L9" s="14">
        <v>726.6</v>
      </c>
      <c r="M9" s="25">
        <f t="shared" si="3"/>
        <v>14.997213564779461</v>
      </c>
      <c r="N9" s="14"/>
      <c r="O9" s="14"/>
      <c r="P9" s="25"/>
      <c r="Q9" s="14">
        <v>1230.8</v>
      </c>
      <c r="R9" s="14"/>
      <c r="S9" s="25"/>
    </row>
    <row r="10" spans="1:19" s="12" customFormat="1" ht="15.75" x14ac:dyDescent="0.25">
      <c r="A10" s="13" t="s">
        <v>115</v>
      </c>
      <c r="B10" s="14">
        <f t="shared" si="4"/>
        <v>128177.2</v>
      </c>
      <c r="C10" s="14">
        <f t="shared" si="5"/>
        <v>28560.6</v>
      </c>
      <c r="D10" s="14">
        <f t="shared" si="6"/>
        <v>22.282121937442852</v>
      </c>
      <c r="E10" s="14"/>
      <c r="F10" s="15"/>
      <c r="G10" s="14"/>
      <c r="H10" s="14">
        <v>126936</v>
      </c>
      <c r="I10" s="14">
        <v>28560.6</v>
      </c>
      <c r="J10" s="25">
        <f t="shared" si="2"/>
        <v>22.499999999999996</v>
      </c>
      <c r="K10" s="14"/>
      <c r="L10" s="14"/>
      <c r="M10" s="25"/>
      <c r="N10" s="14"/>
      <c r="O10" s="14"/>
      <c r="P10" s="25"/>
      <c r="Q10" s="14">
        <v>1241.2</v>
      </c>
      <c r="R10" s="14"/>
      <c r="S10" s="25">
        <f t="shared" ref="S10" si="7">R10/Q10*100</f>
        <v>0</v>
      </c>
    </row>
    <row r="11" spans="1:19" s="12" customFormat="1" ht="15.75" customHeight="1" x14ac:dyDescent="0.25">
      <c r="A11" s="13" t="s">
        <v>116</v>
      </c>
      <c r="B11" s="14">
        <f t="shared" si="4"/>
        <v>113762.2</v>
      </c>
      <c r="C11" s="14">
        <f t="shared" si="5"/>
        <v>25139.1</v>
      </c>
      <c r="D11" s="14">
        <f t="shared" si="6"/>
        <v>22.097937627788493</v>
      </c>
      <c r="E11" s="14"/>
      <c r="F11" s="15"/>
      <c r="G11" s="14"/>
      <c r="H11" s="14">
        <v>107702.3</v>
      </c>
      <c r="I11" s="14">
        <v>24233.1</v>
      </c>
      <c r="J11" s="25">
        <f t="shared" si="2"/>
        <v>22.500076600035467</v>
      </c>
      <c r="K11" s="14">
        <v>6039.2</v>
      </c>
      <c r="L11" s="14">
        <v>906</v>
      </c>
      <c r="M11" s="25">
        <f t="shared" si="3"/>
        <v>15.0019870181481</v>
      </c>
      <c r="N11" s="14"/>
      <c r="O11" s="14"/>
      <c r="P11" s="25"/>
      <c r="Q11" s="14">
        <v>20.7</v>
      </c>
      <c r="R11" s="14"/>
      <c r="S11" s="25"/>
    </row>
    <row r="12" spans="1:19" s="12" customFormat="1" ht="15.75" x14ac:dyDescent="0.25">
      <c r="A12" s="13" t="s">
        <v>117</v>
      </c>
      <c r="B12" s="14">
        <f t="shared" si="4"/>
        <v>3449</v>
      </c>
      <c r="C12" s="14">
        <f t="shared" si="5"/>
        <v>0</v>
      </c>
      <c r="D12" s="14">
        <f t="shared" si="6"/>
        <v>0</v>
      </c>
      <c r="E12" s="14"/>
      <c r="F12" s="15"/>
      <c r="G12" s="14"/>
      <c r="H12" s="14"/>
      <c r="I12" s="14"/>
      <c r="J12" s="25"/>
      <c r="K12" s="14"/>
      <c r="L12" s="14"/>
      <c r="M12" s="25"/>
      <c r="N12" s="14"/>
      <c r="O12" s="14"/>
      <c r="P12" s="25"/>
      <c r="Q12" s="14">
        <v>3449</v>
      </c>
      <c r="R12" s="14"/>
      <c r="S12" s="25">
        <f t="shared" ref="S12:S13" si="8">R12/Q12*100</f>
        <v>0</v>
      </c>
    </row>
    <row r="13" spans="1:19" s="12" customFormat="1" ht="15.75" x14ac:dyDescent="0.25">
      <c r="A13" s="13" t="s">
        <v>118</v>
      </c>
      <c r="B13" s="14">
        <f t="shared" si="4"/>
        <v>166405.70000000001</v>
      </c>
      <c r="C13" s="14">
        <f t="shared" si="5"/>
        <v>36391.800000000003</v>
      </c>
      <c r="D13" s="14">
        <f t="shared" si="6"/>
        <v>21.869322985931372</v>
      </c>
      <c r="E13" s="14"/>
      <c r="F13" s="15"/>
      <c r="G13" s="14"/>
      <c r="H13" s="14">
        <v>161741</v>
      </c>
      <c r="I13" s="14">
        <v>36391.800000000003</v>
      </c>
      <c r="J13" s="25">
        <f t="shared" si="2"/>
        <v>22.500046370431743</v>
      </c>
      <c r="K13" s="14"/>
      <c r="L13" s="14"/>
      <c r="M13" s="25"/>
      <c r="N13" s="14"/>
      <c r="O13" s="14"/>
      <c r="P13" s="25"/>
      <c r="Q13" s="14">
        <v>4664.7</v>
      </c>
      <c r="R13" s="14"/>
      <c r="S13" s="25">
        <f t="shared" si="8"/>
        <v>0</v>
      </c>
    </row>
    <row r="14" spans="1:19" s="12" customFormat="1" ht="15.75" x14ac:dyDescent="0.25">
      <c r="A14" s="13" t="s">
        <v>119</v>
      </c>
      <c r="B14" s="14">
        <f t="shared" si="4"/>
        <v>81930.5</v>
      </c>
      <c r="C14" s="14">
        <f t="shared" si="5"/>
        <v>15080.7</v>
      </c>
      <c r="D14" s="14">
        <f t="shared" si="6"/>
        <v>18.406698360195534</v>
      </c>
      <c r="E14" s="14"/>
      <c r="F14" s="15"/>
      <c r="G14" s="14"/>
      <c r="H14" s="14">
        <v>38803.1</v>
      </c>
      <c r="I14" s="14">
        <v>8730.6</v>
      </c>
      <c r="J14" s="25">
        <f t="shared" si="2"/>
        <v>22.499748731415792</v>
      </c>
      <c r="K14" s="14">
        <v>42333.1</v>
      </c>
      <c r="L14" s="14">
        <v>6350.1</v>
      </c>
      <c r="M14" s="25">
        <f t="shared" si="3"/>
        <v>15.000318899395509</v>
      </c>
      <c r="N14" s="14"/>
      <c r="O14" s="14"/>
      <c r="P14" s="25"/>
      <c r="Q14" s="14">
        <v>794.3</v>
      </c>
      <c r="R14" s="14"/>
      <c r="S14" s="25"/>
    </row>
    <row r="15" spans="1:19" s="12" customFormat="1" ht="15.75" x14ac:dyDescent="0.25">
      <c r="A15" s="13" t="s">
        <v>120</v>
      </c>
      <c r="B15" s="14">
        <f t="shared" si="4"/>
        <v>135212</v>
      </c>
      <c r="C15" s="14">
        <f t="shared" si="5"/>
        <v>20741.400000000001</v>
      </c>
      <c r="D15" s="14">
        <f t="shared" si="6"/>
        <v>15.339910658817265</v>
      </c>
      <c r="E15" s="14"/>
      <c r="F15" s="15"/>
      <c r="G15" s="14"/>
      <c r="H15" s="14">
        <v>92184</v>
      </c>
      <c r="I15" s="14">
        <v>20741.400000000001</v>
      </c>
      <c r="J15" s="25">
        <f t="shared" si="2"/>
        <v>22.5</v>
      </c>
      <c r="K15" s="14"/>
      <c r="L15" s="14"/>
      <c r="M15" s="25"/>
      <c r="N15" s="14">
        <v>38800</v>
      </c>
      <c r="O15" s="14"/>
      <c r="P15" s="25"/>
      <c r="Q15" s="14">
        <v>4228</v>
      </c>
      <c r="R15" s="14"/>
      <c r="S15" s="25"/>
    </row>
    <row r="16" spans="1:19" s="12" customFormat="1" ht="15.75" x14ac:dyDescent="0.25">
      <c r="A16" s="13" t="s">
        <v>121</v>
      </c>
      <c r="B16" s="14">
        <f t="shared" si="4"/>
        <v>65290.100000000006</v>
      </c>
      <c r="C16" s="14">
        <f t="shared" si="5"/>
        <v>12139.8</v>
      </c>
      <c r="D16" s="14">
        <f t="shared" si="6"/>
        <v>18.593630581052867</v>
      </c>
      <c r="E16" s="14"/>
      <c r="F16" s="15"/>
      <c r="G16" s="14"/>
      <c r="H16" s="14">
        <v>42234.400000000001</v>
      </c>
      <c r="I16" s="14">
        <v>9502.7999999999993</v>
      </c>
      <c r="J16" s="25">
        <f t="shared" si="2"/>
        <v>22.500142064288823</v>
      </c>
      <c r="K16" s="14">
        <v>17579.900000000001</v>
      </c>
      <c r="L16" s="14">
        <v>2637</v>
      </c>
      <c r="M16" s="25">
        <f t="shared" si="3"/>
        <v>15.000085324717432</v>
      </c>
      <c r="N16" s="14">
        <v>5000</v>
      </c>
      <c r="O16" s="14"/>
      <c r="P16" s="25"/>
      <c r="Q16" s="14">
        <v>475.8</v>
      </c>
      <c r="R16" s="14"/>
      <c r="S16" s="25"/>
    </row>
    <row r="17" spans="1:19" s="12" customFormat="1" ht="15.75" x14ac:dyDescent="0.25">
      <c r="A17" s="13" t="s">
        <v>122</v>
      </c>
      <c r="B17" s="14">
        <f t="shared" si="4"/>
        <v>137225.5</v>
      </c>
      <c r="C17" s="14">
        <f t="shared" si="5"/>
        <v>28278</v>
      </c>
      <c r="D17" s="14">
        <f t="shared" si="6"/>
        <v>20.606957161752007</v>
      </c>
      <c r="E17" s="14"/>
      <c r="F17" s="15"/>
      <c r="G17" s="14"/>
      <c r="H17" s="14">
        <v>108718.5</v>
      </c>
      <c r="I17" s="14">
        <v>24461.7</v>
      </c>
      <c r="J17" s="25">
        <f t="shared" si="2"/>
        <v>22.500034492749624</v>
      </c>
      <c r="K17" s="14">
        <v>25441.7</v>
      </c>
      <c r="L17" s="14">
        <v>3816.3</v>
      </c>
      <c r="M17" s="25">
        <f t="shared" si="3"/>
        <v>15.000176874972979</v>
      </c>
      <c r="N17" s="14">
        <v>2000</v>
      </c>
      <c r="O17" s="14"/>
      <c r="P17" s="25"/>
      <c r="Q17" s="14">
        <v>1065.3</v>
      </c>
      <c r="R17" s="14"/>
      <c r="S17" s="25"/>
    </row>
    <row r="18" spans="1:19" s="12" customFormat="1" ht="15.75" x14ac:dyDescent="0.25">
      <c r="A18" s="13" t="s">
        <v>123</v>
      </c>
      <c r="B18" s="14">
        <f t="shared" si="4"/>
        <v>66315.600000000006</v>
      </c>
      <c r="C18" s="14">
        <f t="shared" si="5"/>
        <v>13472.4</v>
      </c>
      <c r="D18" s="14">
        <f t="shared" si="6"/>
        <v>20.315581854043391</v>
      </c>
      <c r="E18" s="14"/>
      <c r="F18" s="15"/>
      <c r="G18" s="14"/>
      <c r="H18" s="14">
        <v>27277.9</v>
      </c>
      <c r="I18" s="14">
        <v>9137.4</v>
      </c>
      <c r="J18" s="25">
        <f t="shared" si="2"/>
        <v>33.497446650951865</v>
      </c>
      <c r="K18" s="14">
        <v>28899.4</v>
      </c>
      <c r="L18" s="14">
        <v>4335</v>
      </c>
      <c r="M18" s="25">
        <f t="shared" si="3"/>
        <v>15.000311425150695</v>
      </c>
      <c r="N18" s="14">
        <v>9000</v>
      </c>
      <c r="O18" s="14"/>
      <c r="P18" s="25"/>
      <c r="Q18" s="14">
        <v>1138.3</v>
      </c>
      <c r="R18" s="14"/>
      <c r="S18" s="25"/>
    </row>
    <row r="19" spans="1:19" s="12" customFormat="1" ht="15.75" x14ac:dyDescent="0.25">
      <c r="A19" s="13" t="s">
        <v>124</v>
      </c>
      <c r="B19" s="14">
        <f t="shared" si="4"/>
        <v>86124.900000000009</v>
      </c>
      <c r="C19" s="14">
        <f t="shared" si="5"/>
        <v>12653.7</v>
      </c>
      <c r="D19" s="14">
        <f t="shared" si="6"/>
        <v>14.692266696390938</v>
      </c>
      <c r="E19" s="14"/>
      <c r="F19" s="15"/>
      <c r="G19" s="14"/>
      <c r="H19" s="14">
        <v>24736.9</v>
      </c>
      <c r="I19" s="14">
        <v>5565.9</v>
      </c>
      <c r="J19" s="25">
        <f t="shared" si="2"/>
        <v>22.500394148013694</v>
      </c>
      <c r="K19" s="14">
        <v>47251.9</v>
      </c>
      <c r="L19" s="14">
        <v>7087.8</v>
      </c>
      <c r="M19" s="25">
        <f t="shared" si="3"/>
        <v>15.000031744755237</v>
      </c>
      <c r="N19" s="14">
        <v>13500</v>
      </c>
      <c r="O19" s="14"/>
      <c r="P19" s="25"/>
      <c r="Q19" s="14">
        <v>636.1</v>
      </c>
      <c r="R19" s="14"/>
      <c r="S19" s="25"/>
    </row>
    <row r="20" spans="1:19" s="12" customFormat="1" ht="15.75" x14ac:dyDescent="0.25">
      <c r="A20" s="13" t="s">
        <v>125</v>
      </c>
      <c r="B20" s="14">
        <f t="shared" si="4"/>
        <v>180034.76</v>
      </c>
      <c r="C20" s="14">
        <f t="shared" si="5"/>
        <v>31033.8</v>
      </c>
      <c r="D20" s="14">
        <f t="shared" si="6"/>
        <v>17.237671214158865</v>
      </c>
      <c r="E20" s="14"/>
      <c r="F20" s="15"/>
      <c r="G20" s="14"/>
      <c r="H20" s="14">
        <v>86679.4</v>
      </c>
      <c r="I20" s="14">
        <v>19503</v>
      </c>
      <c r="J20" s="25">
        <f t="shared" si="2"/>
        <v>22.500155746348039</v>
      </c>
      <c r="K20" s="14">
        <v>76872.100000000006</v>
      </c>
      <c r="L20" s="14">
        <v>11530.8</v>
      </c>
      <c r="M20" s="25">
        <f t="shared" si="3"/>
        <v>14.999980487068779</v>
      </c>
      <c r="N20" s="14">
        <v>15151.06</v>
      </c>
      <c r="O20" s="14"/>
      <c r="P20" s="25"/>
      <c r="Q20" s="14">
        <v>1332.2</v>
      </c>
      <c r="R20" s="14"/>
      <c r="S20" s="25"/>
    </row>
    <row r="21" spans="1:19" s="12" customFormat="1" ht="15.75" x14ac:dyDescent="0.25">
      <c r="A21" s="13" t="s">
        <v>126</v>
      </c>
      <c r="B21" s="14">
        <f t="shared" si="4"/>
        <v>88824.7</v>
      </c>
      <c r="C21" s="14">
        <f t="shared" si="5"/>
        <v>13054.2</v>
      </c>
      <c r="D21" s="14">
        <f t="shared" si="6"/>
        <v>14.696587773445902</v>
      </c>
      <c r="E21" s="14"/>
      <c r="F21" s="15"/>
      <c r="G21" s="14"/>
      <c r="H21" s="14">
        <v>8687</v>
      </c>
      <c r="I21" s="14">
        <v>1954.5</v>
      </c>
      <c r="J21" s="25">
        <f t="shared" si="2"/>
        <v>22.499136640957754</v>
      </c>
      <c r="K21" s="14">
        <v>73998.5</v>
      </c>
      <c r="L21" s="14">
        <v>11099.7</v>
      </c>
      <c r="M21" s="25">
        <f t="shared" si="3"/>
        <v>14.99989864659419</v>
      </c>
      <c r="N21" s="14">
        <v>5000</v>
      </c>
      <c r="O21" s="14"/>
      <c r="P21" s="25"/>
      <c r="Q21" s="14">
        <v>1139.2</v>
      </c>
      <c r="R21" s="14"/>
      <c r="S21" s="25">
        <f t="shared" ref="S21" si="9">R21/Q21*100</f>
        <v>0</v>
      </c>
    </row>
    <row r="22" spans="1:19" s="12" customFormat="1" ht="15.75" x14ac:dyDescent="0.25">
      <c r="A22" s="13" t="s">
        <v>127</v>
      </c>
      <c r="B22" s="14">
        <f t="shared" si="4"/>
        <v>89478.299999999988</v>
      </c>
      <c r="C22" s="14">
        <f t="shared" si="5"/>
        <v>16619.400000000001</v>
      </c>
      <c r="D22" s="14">
        <f t="shared" si="6"/>
        <v>18.573665346793582</v>
      </c>
      <c r="E22" s="14"/>
      <c r="F22" s="15"/>
      <c r="G22" s="14"/>
      <c r="H22" s="14">
        <v>70295.899999999994</v>
      </c>
      <c r="I22" s="14">
        <v>15816.6</v>
      </c>
      <c r="J22" s="25">
        <f t="shared" si="2"/>
        <v>22.50003200755663</v>
      </c>
      <c r="K22" s="14">
        <v>5351.7</v>
      </c>
      <c r="L22" s="14">
        <v>802.8</v>
      </c>
      <c r="M22" s="25">
        <f t="shared" si="3"/>
        <v>15.000840854307976</v>
      </c>
      <c r="N22" s="14">
        <v>12000</v>
      </c>
      <c r="O22" s="14"/>
      <c r="P22" s="25"/>
      <c r="Q22" s="14">
        <v>1830.7</v>
      </c>
      <c r="R22" s="14"/>
      <c r="S22" s="25"/>
    </row>
    <row r="23" spans="1:19" s="12" customFormat="1" ht="15.75" x14ac:dyDescent="0.25">
      <c r="A23" s="13" t="s">
        <v>128</v>
      </c>
      <c r="B23" s="14">
        <f t="shared" si="4"/>
        <v>189107.8</v>
      </c>
      <c r="C23" s="14">
        <f t="shared" si="5"/>
        <v>37838.699999999997</v>
      </c>
      <c r="D23" s="14">
        <f t="shared" si="6"/>
        <v>20.00906361345222</v>
      </c>
      <c r="E23" s="14"/>
      <c r="F23" s="15"/>
      <c r="G23" s="14"/>
      <c r="H23" s="14">
        <v>164533.79999999999</v>
      </c>
      <c r="I23" s="14">
        <v>37020</v>
      </c>
      <c r="J23" s="25">
        <f t="shared" si="2"/>
        <v>22.49993618332525</v>
      </c>
      <c r="K23" s="14">
        <v>5457.4</v>
      </c>
      <c r="L23" s="14">
        <v>818.7</v>
      </c>
      <c r="M23" s="25">
        <f t="shared" si="3"/>
        <v>15.001649136951665</v>
      </c>
      <c r="N23" s="14">
        <v>17500</v>
      </c>
      <c r="O23" s="14"/>
      <c r="P23" s="25"/>
      <c r="Q23" s="14">
        <v>1616.6</v>
      </c>
      <c r="R23" s="14"/>
      <c r="S23" s="25"/>
    </row>
    <row r="24" spans="1:19" s="12" customFormat="1" ht="15.75" x14ac:dyDescent="0.25">
      <c r="A24" s="13" t="s">
        <v>129</v>
      </c>
      <c r="B24" s="14">
        <f t="shared" si="4"/>
        <v>126202.8</v>
      </c>
      <c r="C24" s="14">
        <f t="shared" si="5"/>
        <v>25036.5</v>
      </c>
      <c r="D24" s="14">
        <f t="shared" si="6"/>
        <v>19.838307866386483</v>
      </c>
      <c r="E24" s="14"/>
      <c r="F24" s="15"/>
      <c r="G24" s="14"/>
      <c r="H24" s="14">
        <v>93921.1</v>
      </c>
      <c r="I24" s="14">
        <v>21132.3</v>
      </c>
      <c r="J24" s="25">
        <f t="shared" si="2"/>
        <v>22.500055897982456</v>
      </c>
      <c r="K24" s="14">
        <v>26027</v>
      </c>
      <c r="L24" s="14">
        <v>3904.2</v>
      </c>
      <c r="M24" s="25">
        <f t="shared" si="3"/>
        <v>15.000576324586007</v>
      </c>
      <c r="N24" s="14">
        <v>4000</v>
      </c>
      <c r="O24" s="14"/>
      <c r="P24" s="25"/>
      <c r="Q24" s="14">
        <v>2254.6999999999998</v>
      </c>
      <c r="R24" s="14"/>
      <c r="S24" s="25"/>
    </row>
    <row r="25" spans="1:19" s="12" customFormat="1" ht="15.75" x14ac:dyDescent="0.25">
      <c r="A25" s="13" t="s">
        <v>130</v>
      </c>
      <c r="B25" s="14">
        <f t="shared" si="4"/>
        <v>82978.599999999991</v>
      </c>
      <c r="C25" s="14">
        <f t="shared" si="5"/>
        <v>16183.8</v>
      </c>
      <c r="D25" s="14">
        <f t="shared" si="6"/>
        <v>19.503582851482189</v>
      </c>
      <c r="E25" s="14"/>
      <c r="F25" s="15"/>
      <c r="G25" s="14"/>
      <c r="H25" s="14">
        <v>60569.599999999999</v>
      </c>
      <c r="I25" s="14">
        <v>13628.1</v>
      </c>
      <c r="J25" s="25">
        <f t="shared" si="2"/>
        <v>22.499900940405748</v>
      </c>
      <c r="K25" s="14">
        <v>17038.099999999999</v>
      </c>
      <c r="L25" s="14">
        <v>2555.6999999999998</v>
      </c>
      <c r="M25" s="25">
        <f t="shared" si="3"/>
        <v>14.999911962014545</v>
      </c>
      <c r="N25" s="14">
        <v>4109</v>
      </c>
      <c r="O25" s="14"/>
      <c r="P25" s="25"/>
      <c r="Q25" s="14">
        <v>1261.9000000000001</v>
      </c>
      <c r="R25" s="14"/>
      <c r="S25" s="25"/>
    </row>
    <row r="26" spans="1:19" s="12" customFormat="1" ht="15.75" x14ac:dyDescent="0.25">
      <c r="A26" s="13" t="s">
        <v>131</v>
      </c>
      <c r="B26" s="14">
        <f t="shared" si="4"/>
        <v>114997.4</v>
      </c>
      <c r="C26" s="14">
        <f t="shared" si="5"/>
        <v>21988.2</v>
      </c>
      <c r="D26" s="14">
        <f t="shared" si="6"/>
        <v>19.120606205009853</v>
      </c>
      <c r="E26" s="14"/>
      <c r="F26" s="15"/>
      <c r="G26" s="14"/>
      <c r="H26" s="14">
        <v>83351.5</v>
      </c>
      <c r="I26" s="14">
        <v>18754.2</v>
      </c>
      <c r="J26" s="25">
        <f t="shared" si="2"/>
        <v>22.500134970576415</v>
      </c>
      <c r="K26" s="14">
        <v>21559.9</v>
      </c>
      <c r="L26" s="14">
        <v>3234</v>
      </c>
      <c r="M26" s="25">
        <f t="shared" si="3"/>
        <v>15.000069573606556</v>
      </c>
      <c r="N26" s="14">
        <v>9000</v>
      </c>
      <c r="O26" s="14"/>
      <c r="P26" s="25"/>
      <c r="Q26" s="14">
        <v>1086</v>
      </c>
      <c r="R26" s="14"/>
      <c r="S26" s="25"/>
    </row>
    <row r="27" spans="1:19" s="12" customFormat="1" ht="15.75" x14ac:dyDescent="0.25">
      <c r="A27" s="13" t="s">
        <v>132</v>
      </c>
      <c r="B27" s="14">
        <f t="shared" si="4"/>
        <v>202909.6</v>
      </c>
      <c r="C27" s="14">
        <f t="shared" si="5"/>
        <v>45340.2</v>
      </c>
      <c r="D27" s="14">
        <f t="shared" si="6"/>
        <v>22.345024582375597</v>
      </c>
      <c r="E27" s="14"/>
      <c r="F27" s="15"/>
      <c r="G27" s="14"/>
      <c r="H27" s="14">
        <v>201511.4</v>
      </c>
      <c r="I27" s="14">
        <v>45340.2</v>
      </c>
      <c r="J27" s="25">
        <f t="shared" si="2"/>
        <v>22.500066993728392</v>
      </c>
      <c r="K27" s="14"/>
      <c r="L27" s="14"/>
      <c r="M27" s="25"/>
      <c r="N27" s="14"/>
      <c r="O27" s="14"/>
      <c r="P27" s="25"/>
      <c r="Q27" s="14">
        <v>1398.2</v>
      </c>
      <c r="R27" s="14"/>
      <c r="S27" s="25"/>
    </row>
    <row r="28" spans="1:19" s="12" customFormat="1" ht="15" customHeight="1" x14ac:dyDescent="0.25">
      <c r="A28" s="13" t="s">
        <v>133</v>
      </c>
      <c r="B28" s="14">
        <f t="shared" si="4"/>
        <v>98033.900000000009</v>
      </c>
      <c r="C28" s="14">
        <f t="shared" si="5"/>
        <v>24807.9</v>
      </c>
      <c r="D28" s="14">
        <f t="shared" si="6"/>
        <v>25.305430060417876</v>
      </c>
      <c r="E28" s="14"/>
      <c r="F28" s="15"/>
      <c r="G28" s="14"/>
      <c r="H28" s="14">
        <v>81437.8</v>
      </c>
      <c r="I28" s="14">
        <v>23723.4</v>
      </c>
      <c r="J28" s="25">
        <f t="shared" si="2"/>
        <v>29.130698520834308</v>
      </c>
      <c r="K28" s="14">
        <v>7230.8</v>
      </c>
      <c r="L28" s="14">
        <v>1084.5</v>
      </c>
      <c r="M28" s="25">
        <f t="shared" si="3"/>
        <v>14.998340432593904</v>
      </c>
      <c r="N28" s="14">
        <v>8000</v>
      </c>
      <c r="O28" s="14"/>
      <c r="P28" s="25"/>
      <c r="Q28" s="14">
        <v>1365.3</v>
      </c>
      <c r="R28" s="14"/>
      <c r="S28" s="25">
        <f t="shared" ref="S28" si="10">R28/Q28*100</f>
        <v>0</v>
      </c>
    </row>
    <row r="29" spans="1:19" s="12" customFormat="1" ht="15.75" x14ac:dyDescent="0.25">
      <c r="A29" s="13" t="s">
        <v>134</v>
      </c>
      <c r="B29" s="14">
        <f t="shared" si="4"/>
        <v>213799.08900000004</v>
      </c>
      <c r="C29" s="14">
        <f t="shared" si="5"/>
        <v>42972.6</v>
      </c>
      <c r="D29" s="14">
        <f t="shared" si="6"/>
        <v>20.099524371687099</v>
      </c>
      <c r="E29" s="14"/>
      <c r="F29" s="15"/>
      <c r="G29" s="14"/>
      <c r="H29" s="14">
        <v>177089.2</v>
      </c>
      <c r="I29" s="14">
        <v>39845.1</v>
      </c>
      <c r="J29" s="25">
        <f t="shared" si="2"/>
        <v>22.500016940615236</v>
      </c>
      <c r="K29" s="14">
        <v>20849.099999999999</v>
      </c>
      <c r="L29" s="14">
        <v>3127.5</v>
      </c>
      <c r="M29" s="25">
        <f t="shared" si="3"/>
        <v>15.000647509964459</v>
      </c>
      <c r="N29" s="14">
        <v>13444.689</v>
      </c>
      <c r="O29" s="14"/>
      <c r="P29" s="25"/>
      <c r="Q29" s="14">
        <v>2416.1</v>
      </c>
      <c r="R29" s="14"/>
      <c r="S29" s="25"/>
    </row>
    <row r="30" spans="1:19" s="12" customFormat="1" ht="15.75" x14ac:dyDescent="0.25">
      <c r="A30" s="13" t="s">
        <v>135</v>
      </c>
      <c r="B30" s="14">
        <f t="shared" si="4"/>
        <v>158554</v>
      </c>
      <c r="C30" s="14">
        <f t="shared" si="5"/>
        <v>30704.1</v>
      </c>
      <c r="D30" s="14">
        <f t="shared" si="6"/>
        <v>19.365074359524197</v>
      </c>
      <c r="E30" s="14"/>
      <c r="F30" s="15"/>
      <c r="G30" s="14"/>
      <c r="H30" s="14">
        <v>99776.4</v>
      </c>
      <c r="I30" s="14">
        <v>22449.599999999999</v>
      </c>
      <c r="J30" s="25">
        <f t="shared" si="2"/>
        <v>22.499909798309019</v>
      </c>
      <c r="K30" s="14">
        <v>55029.599999999999</v>
      </c>
      <c r="L30" s="14">
        <v>8254.5</v>
      </c>
      <c r="M30" s="25">
        <f t="shared" si="3"/>
        <v>15.000109032229927</v>
      </c>
      <c r="N30" s="14">
        <v>2000</v>
      </c>
      <c r="O30" s="14"/>
      <c r="P30" s="25"/>
      <c r="Q30" s="14">
        <v>1748</v>
      </c>
      <c r="R30" s="14"/>
      <c r="S30" s="25"/>
    </row>
    <row r="31" spans="1:19" s="12" customFormat="1" ht="15.75" x14ac:dyDescent="0.25">
      <c r="A31" s="13" t="s">
        <v>136</v>
      </c>
      <c r="B31" s="14">
        <f t="shared" si="4"/>
        <v>87011.9</v>
      </c>
      <c r="C31" s="14">
        <f t="shared" si="5"/>
        <v>14906.4</v>
      </c>
      <c r="D31" s="14">
        <f t="shared" si="6"/>
        <v>17.131449836171836</v>
      </c>
      <c r="E31" s="14"/>
      <c r="F31" s="15"/>
      <c r="G31" s="14"/>
      <c r="H31" s="14">
        <v>43886.1</v>
      </c>
      <c r="I31" s="14">
        <v>9874.5</v>
      </c>
      <c r="J31" s="25">
        <f t="shared" si="2"/>
        <v>22.500290524790309</v>
      </c>
      <c r="K31" s="14">
        <v>33545.9</v>
      </c>
      <c r="L31" s="14">
        <v>5031.8999999999996</v>
      </c>
      <c r="M31" s="25">
        <f t="shared" si="3"/>
        <v>15.000044714853377</v>
      </c>
      <c r="N31" s="14">
        <v>8649</v>
      </c>
      <c r="O31" s="14"/>
      <c r="P31" s="25"/>
      <c r="Q31" s="14">
        <v>930.9</v>
      </c>
      <c r="R31" s="14"/>
      <c r="S31" s="25"/>
    </row>
    <row r="32" spans="1:19" s="12" customFormat="1" ht="15.75" x14ac:dyDescent="0.25">
      <c r="A32" s="13" t="s">
        <v>137</v>
      </c>
      <c r="B32" s="14">
        <f t="shared" si="4"/>
        <v>207078.30000000002</v>
      </c>
      <c r="C32" s="14">
        <f t="shared" si="5"/>
        <v>39265.5</v>
      </c>
      <c r="D32" s="14">
        <f t="shared" si="6"/>
        <v>18.961668122637668</v>
      </c>
      <c r="E32" s="14"/>
      <c r="F32" s="15"/>
      <c r="G32" s="14"/>
      <c r="H32" s="14">
        <v>174513.1</v>
      </c>
      <c r="I32" s="14">
        <v>39265.5</v>
      </c>
      <c r="J32" s="25">
        <f t="shared" si="2"/>
        <v>22.500030083701454</v>
      </c>
      <c r="K32" s="14"/>
      <c r="L32" s="14"/>
      <c r="M32" s="25"/>
      <c r="N32" s="14">
        <v>30600</v>
      </c>
      <c r="O32" s="14"/>
      <c r="P32" s="25"/>
      <c r="Q32" s="14">
        <v>1965.2</v>
      </c>
      <c r="R32" s="14"/>
      <c r="S32" s="25">
        <f t="shared" ref="S32" si="11">R32/Q32*100</f>
        <v>0</v>
      </c>
    </row>
    <row r="33" spans="1:19" s="12" customFormat="1" ht="15.75" x14ac:dyDescent="0.25">
      <c r="A33" s="13" t="s">
        <v>138</v>
      </c>
      <c r="B33" s="14">
        <f t="shared" si="4"/>
        <v>130350.00000000001</v>
      </c>
      <c r="C33" s="14">
        <f t="shared" si="5"/>
        <v>24005.1</v>
      </c>
      <c r="D33" s="14">
        <f t="shared" si="6"/>
        <v>18.415880322209432</v>
      </c>
      <c r="E33" s="14"/>
      <c r="F33" s="15"/>
      <c r="G33" s="14"/>
      <c r="H33" s="14">
        <v>71097.100000000006</v>
      </c>
      <c r="I33" s="14">
        <v>15996.9</v>
      </c>
      <c r="J33" s="25">
        <f t="shared" si="2"/>
        <v>22.500073842674311</v>
      </c>
      <c r="K33" s="14">
        <v>53387.6</v>
      </c>
      <c r="L33" s="14">
        <v>8008.2</v>
      </c>
      <c r="M33" s="25">
        <f t="shared" si="3"/>
        <v>15.000112385647604</v>
      </c>
      <c r="N33" s="14">
        <v>4500</v>
      </c>
      <c r="O33" s="14"/>
      <c r="P33" s="25"/>
      <c r="Q33" s="14">
        <v>1365.3</v>
      </c>
      <c r="R33" s="14"/>
      <c r="S33" s="25"/>
    </row>
    <row r="34" spans="1:19" s="12" customFormat="1" ht="15.75" x14ac:dyDescent="0.25">
      <c r="A34" s="13" t="s">
        <v>139</v>
      </c>
      <c r="B34" s="14">
        <f t="shared" si="4"/>
        <v>216403.30000000002</v>
      </c>
      <c r="C34" s="14">
        <f t="shared" si="5"/>
        <v>41340.300000000003</v>
      </c>
      <c r="D34" s="14">
        <f t="shared" si="6"/>
        <v>19.103359329548116</v>
      </c>
      <c r="E34" s="14"/>
      <c r="F34" s="15"/>
      <c r="G34" s="14"/>
      <c r="H34" s="14">
        <v>183734.6</v>
      </c>
      <c r="I34" s="14">
        <v>41340.300000000003</v>
      </c>
      <c r="J34" s="25">
        <f t="shared" si="2"/>
        <v>22.500008163949524</v>
      </c>
      <c r="K34" s="14"/>
      <c r="L34" s="14"/>
      <c r="M34" s="25"/>
      <c r="N34" s="14">
        <v>30000</v>
      </c>
      <c r="O34" s="14"/>
      <c r="P34" s="25"/>
      <c r="Q34" s="14">
        <v>2668.7</v>
      </c>
      <c r="R34" s="14"/>
      <c r="S34" s="25"/>
    </row>
    <row r="35" spans="1:19" s="12" customFormat="1" ht="15.75" x14ac:dyDescent="0.25">
      <c r="A35" s="13" t="s">
        <v>140</v>
      </c>
      <c r="B35" s="14">
        <f t="shared" si="4"/>
        <v>100344.3</v>
      </c>
      <c r="C35" s="14">
        <f t="shared" si="5"/>
        <v>22410</v>
      </c>
      <c r="D35" s="14">
        <f t="shared" si="6"/>
        <v>22.333107112212652</v>
      </c>
      <c r="E35" s="14"/>
      <c r="F35" s="15"/>
      <c r="G35" s="14"/>
      <c r="H35" s="14">
        <v>99599.6</v>
      </c>
      <c r="I35" s="14">
        <v>22410</v>
      </c>
      <c r="J35" s="25">
        <f t="shared" si="2"/>
        <v>22.500090361808681</v>
      </c>
      <c r="K35" s="14"/>
      <c r="L35" s="14"/>
      <c r="M35" s="25"/>
      <c r="N35" s="14"/>
      <c r="O35" s="14"/>
      <c r="P35" s="25"/>
      <c r="Q35" s="14">
        <v>744.7</v>
      </c>
      <c r="R35" s="14"/>
      <c r="S35" s="25">
        <f t="shared" ref="S35:S36" si="12">R35/Q35*100</f>
        <v>0</v>
      </c>
    </row>
    <row r="36" spans="1:19" s="12" customFormat="1" ht="15.75" x14ac:dyDescent="0.25">
      <c r="A36" s="13" t="s">
        <v>141</v>
      </c>
      <c r="B36" s="14">
        <f t="shared" si="4"/>
        <v>71932.481999999989</v>
      </c>
      <c r="C36" s="14">
        <f t="shared" si="5"/>
        <v>14298.300000000001</v>
      </c>
      <c r="D36" s="14">
        <f t="shared" si="6"/>
        <v>19.8773900224936</v>
      </c>
      <c r="E36" s="14"/>
      <c r="F36" s="15"/>
      <c r="G36" s="14"/>
      <c r="H36" s="14">
        <v>54719.199999999997</v>
      </c>
      <c r="I36" s="14">
        <v>12311.7</v>
      </c>
      <c r="J36" s="25">
        <f t="shared" si="2"/>
        <v>22.499780698548228</v>
      </c>
      <c r="K36" s="14">
        <v>13243.4</v>
      </c>
      <c r="L36" s="14">
        <v>1986.6</v>
      </c>
      <c r="M36" s="25">
        <f t="shared" si="3"/>
        <v>15.000679583792682</v>
      </c>
      <c r="N36" s="14">
        <v>3762.982</v>
      </c>
      <c r="O36" s="14"/>
      <c r="P36" s="25"/>
      <c r="Q36" s="14">
        <v>206.9</v>
      </c>
      <c r="R36" s="14"/>
      <c r="S36" s="25">
        <f t="shared" si="12"/>
        <v>0</v>
      </c>
    </row>
    <row r="37" spans="1:19" s="12" customFormat="1" ht="15.75" x14ac:dyDescent="0.25">
      <c r="A37" s="13" t="s">
        <v>142</v>
      </c>
      <c r="B37" s="14">
        <f t="shared" si="4"/>
        <v>134474.9</v>
      </c>
      <c r="C37" s="14">
        <f t="shared" si="5"/>
        <v>27751.5</v>
      </c>
      <c r="D37" s="14">
        <f t="shared" si="6"/>
        <v>20.63693670714758</v>
      </c>
      <c r="E37" s="14"/>
      <c r="F37" s="15"/>
      <c r="G37" s="14"/>
      <c r="H37" s="14">
        <v>107612.3</v>
      </c>
      <c r="I37" s="14">
        <v>24212.7</v>
      </c>
      <c r="J37" s="25">
        <f t="shared" si="2"/>
        <v>22.499937274828248</v>
      </c>
      <c r="K37" s="14">
        <v>23592.2</v>
      </c>
      <c r="L37" s="14">
        <v>3538.8</v>
      </c>
      <c r="M37" s="25">
        <f t="shared" si="3"/>
        <v>14.999872839328251</v>
      </c>
      <c r="N37" s="14"/>
      <c r="O37" s="14"/>
      <c r="P37" s="25"/>
      <c r="Q37" s="14">
        <v>3270.4</v>
      </c>
      <c r="R37" s="14"/>
      <c r="S37" s="25"/>
    </row>
    <row r="38" spans="1:19" s="12" customFormat="1" ht="15.75" x14ac:dyDescent="0.25">
      <c r="A38" s="13" t="s">
        <v>143</v>
      </c>
      <c r="B38" s="14">
        <f t="shared" si="4"/>
        <v>52613.46</v>
      </c>
      <c r="C38" s="14">
        <f t="shared" si="5"/>
        <v>9827.1</v>
      </c>
      <c r="D38" s="14">
        <f t="shared" si="6"/>
        <v>18.677920060760115</v>
      </c>
      <c r="E38" s="14"/>
      <c r="F38" s="15"/>
      <c r="G38" s="14"/>
      <c r="H38" s="14">
        <v>35688.5</v>
      </c>
      <c r="I38" s="14">
        <v>8029.8</v>
      </c>
      <c r="J38" s="25">
        <f t="shared" si="2"/>
        <v>22.499684772405679</v>
      </c>
      <c r="K38" s="14">
        <v>11981</v>
      </c>
      <c r="L38" s="14">
        <v>1797.3</v>
      </c>
      <c r="M38" s="25">
        <f t="shared" si="3"/>
        <v>15.001251982305316</v>
      </c>
      <c r="N38" s="14">
        <v>4943.96</v>
      </c>
      <c r="O38" s="14"/>
      <c r="P38" s="25"/>
      <c r="Q38" s="14"/>
      <c r="R38" s="14"/>
      <c r="S38" s="25"/>
    </row>
    <row r="39" spans="1:19" s="12" customFormat="1" ht="15.75" x14ac:dyDescent="0.25">
      <c r="A39" s="13" t="s">
        <v>144</v>
      </c>
      <c r="B39" s="14">
        <f t="shared" si="4"/>
        <v>0</v>
      </c>
      <c r="C39" s="14">
        <f t="shared" si="5"/>
        <v>0</v>
      </c>
      <c r="D39" s="14"/>
      <c r="E39" s="14"/>
      <c r="F39" s="15"/>
      <c r="G39" s="14"/>
      <c r="H39" s="14"/>
      <c r="I39" s="14"/>
      <c r="J39" s="25"/>
      <c r="K39" s="14"/>
      <c r="L39" s="14"/>
      <c r="M39" s="25"/>
      <c r="N39" s="14"/>
      <c r="O39" s="14"/>
      <c r="P39" s="25"/>
      <c r="Q39" s="14"/>
      <c r="R39" s="14"/>
      <c r="S39" s="25"/>
    </row>
    <row r="40" spans="1:19" s="12" customFormat="1" ht="15.75" x14ac:dyDescent="0.25">
      <c r="A40" s="13" t="s">
        <v>145</v>
      </c>
      <c r="B40" s="14">
        <f t="shared" si="4"/>
        <v>71326.899999999994</v>
      </c>
      <c r="C40" s="14">
        <f t="shared" si="5"/>
        <v>13565.099999999999</v>
      </c>
      <c r="D40" s="14">
        <f t="shared" si="6"/>
        <v>19.018210520855387</v>
      </c>
      <c r="E40" s="14"/>
      <c r="F40" s="15"/>
      <c r="G40" s="14"/>
      <c r="H40" s="14">
        <v>49497.7</v>
      </c>
      <c r="I40" s="14">
        <v>11136.9</v>
      </c>
      <c r="J40" s="25">
        <f t="shared" si="2"/>
        <v>22.499833325588867</v>
      </c>
      <c r="K40" s="14">
        <v>16187.9</v>
      </c>
      <c r="L40" s="14">
        <v>2428.1999999999998</v>
      </c>
      <c r="M40" s="25">
        <f t="shared" si="3"/>
        <v>15.000092661802949</v>
      </c>
      <c r="N40" s="14">
        <v>5000</v>
      </c>
      <c r="O40" s="14"/>
      <c r="P40" s="25"/>
      <c r="Q40" s="14">
        <v>641.29999999999995</v>
      </c>
      <c r="R40" s="14"/>
      <c r="S40" s="25">
        <f t="shared" ref="S40" si="13">R40/Q40*100</f>
        <v>0</v>
      </c>
    </row>
    <row r="41" spans="1:19" s="12" customFormat="1" ht="15.75" x14ac:dyDescent="0.25">
      <c r="A41" s="13" t="s">
        <v>146</v>
      </c>
      <c r="B41" s="14">
        <f t="shared" si="4"/>
        <v>87429.500000000015</v>
      </c>
      <c r="C41" s="14">
        <f t="shared" si="5"/>
        <v>13557.599999999999</v>
      </c>
      <c r="D41" s="14">
        <f t="shared" si="6"/>
        <v>15.506894126124473</v>
      </c>
      <c r="E41" s="14"/>
      <c r="F41" s="15"/>
      <c r="G41" s="14"/>
      <c r="H41" s="14">
        <v>33524.300000000003</v>
      </c>
      <c r="I41" s="14">
        <v>7542.9</v>
      </c>
      <c r="J41" s="25">
        <f t="shared" si="2"/>
        <v>22.499798653514016</v>
      </c>
      <c r="K41" s="14">
        <v>40098.9</v>
      </c>
      <c r="L41" s="14">
        <v>6014.7</v>
      </c>
      <c r="M41" s="25">
        <f t="shared" si="3"/>
        <v>14.999663332410615</v>
      </c>
      <c r="N41" s="14">
        <v>12500</v>
      </c>
      <c r="O41" s="14"/>
      <c r="P41" s="25"/>
      <c r="Q41" s="14">
        <v>1306.3</v>
      </c>
      <c r="R41" s="14"/>
      <c r="S41" s="25"/>
    </row>
    <row r="42" spans="1:19" s="12" customFormat="1" ht="15.75" x14ac:dyDescent="0.25">
      <c r="A42" s="13" t="s">
        <v>147</v>
      </c>
      <c r="B42" s="14">
        <f t="shared" si="4"/>
        <v>64120.5</v>
      </c>
      <c r="C42" s="14">
        <f t="shared" si="5"/>
        <v>12936.3</v>
      </c>
      <c r="D42" s="14">
        <f t="shared" si="6"/>
        <v>20.174983039745477</v>
      </c>
      <c r="E42" s="14"/>
      <c r="F42" s="15"/>
      <c r="G42" s="14"/>
      <c r="H42" s="14">
        <v>50000.1</v>
      </c>
      <c r="I42" s="14">
        <v>11250</v>
      </c>
      <c r="J42" s="25">
        <f t="shared" si="2"/>
        <v>22.499955000090001</v>
      </c>
      <c r="K42" s="14">
        <v>11241.2</v>
      </c>
      <c r="L42" s="14">
        <v>1686.3</v>
      </c>
      <c r="M42" s="25">
        <f t="shared" si="3"/>
        <v>15.00106750169021</v>
      </c>
      <c r="N42" s="14">
        <v>2000</v>
      </c>
      <c r="O42" s="14"/>
      <c r="P42" s="25"/>
      <c r="Q42" s="14">
        <v>879.2</v>
      </c>
      <c r="R42" s="14"/>
      <c r="S42" s="25"/>
    </row>
    <row r="43" spans="1:19" s="12" customFormat="1" ht="15.75" x14ac:dyDescent="0.25">
      <c r="A43" s="13" t="s">
        <v>148</v>
      </c>
      <c r="B43" s="14">
        <f t="shared" si="4"/>
        <v>123274.99999999999</v>
      </c>
      <c r="C43" s="14">
        <f t="shared" si="5"/>
        <v>23015.4</v>
      </c>
      <c r="D43" s="14">
        <f t="shared" si="6"/>
        <v>18.669965524234438</v>
      </c>
      <c r="E43" s="14"/>
      <c r="F43" s="15"/>
      <c r="G43" s="14"/>
      <c r="H43" s="14">
        <v>75585.899999999994</v>
      </c>
      <c r="I43" s="14">
        <v>17006.7</v>
      </c>
      <c r="J43" s="25">
        <f t="shared" si="2"/>
        <v>22.499831317745773</v>
      </c>
      <c r="K43" s="14">
        <v>40058.400000000001</v>
      </c>
      <c r="L43" s="14">
        <v>6008.7</v>
      </c>
      <c r="M43" s="25">
        <f t="shared" si="3"/>
        <v>14.999850218680724</v>
      </c>
      <c r="N43" s="14">
        <v>7000</v>
      </c>
      <c r="O43" s="14"/>
      <c r="P43" s="25"/>
      <c r="Q43" s="14">
        <v>630.70000000000005</v>
      </c>
      <c r="R43" s="14"/>
      <c r="S43" s="25">
        <f t="shared" ref="S43" si="14">R43/Q43*100</f>
        <v>0</v>
      </c>
    </row>
    <row r="44" spans="1:19" s="12" customFormat="1" ht="15.75" x14ac:dyDescent="0.25">
      <c r="A44" s="13" t="s">
        <v>149</v>
      </c>
      <c r="B44" s="14">
        <f t="shared" si="4"/>
        <v>193536.59999999998</v>
      </c>
      <c r="C44" s="14">
        <f t="shared" si="5"/>
        <v>20789.400000000001</v>
      </c>
      <c r="D44" s="14">
        <f t="shared" si="6"/>
        <v>10.741844178310462</v>
      </c>
      <c r="E44" s="14"/>
      <c r="F44" s="15"/>
      <c r="G44" s="14"/>
      <c r="H44" s="14">
        <v>92396.800000000003</v>
      </c>
      <c r="I44" s="14">
        <v>20789.400000000001</v>
      </c>
      <c r="J44" s="25">
        <f t="shared" si="2"/>
        <v>22.500129874627696</v>
      </c>
      <c r="K44" s="14"/>
      <c r="L44" s="14"/>
      <c r="M44" s="25"/>
      <c r="N44" s="25">
        <v>100000</v>
      </c>
      <c r="O44" s="25"/>
      <c r="P44" s="25"/>
      <c r="Q44" s="25">
        <v>1139.8</v>
      </c>
      <c r="R44" s="25"/>
      <c r="S44" s="25"/>
    </row>
    <row r="45" spans="1:19" s="12" customFormat="1" ht="15.75" x14ac:dyDescent="0.25">
      <c r="A45" s="13" t="s">
        <v>150</v>
      </c>
      <c r="B45" s="14">
        <f t="shared" si="4"/>
        <v>236873.4</v>
      </c>
      <c r="C45" s="14">
        <f t="shared" si="5"/>
        <v>50158.2</v>
      </c>
      <c r="D45" s="14">
        <f t="shared" si="6"/>
        <v>21.175108728966613</v>
      </c>
      <c r="E45" s="14"/>
      <c r="F45" s="15"/>
      <c r="G45" s="14"/>
      <c r="H45" s="14">
        <v>222925.1</v>
      </c>
      <c r="I45" s="14">
        <v>50158.2</v>
      </c>
      <c r="J45" s="25">
        <f t="shared" si="2"/>
        <v>22.50002355051091</v>
      </c>
      <c r="K45" s="14"/>
      <c r="L45" s="14"/>
      <c r="M45" s="25"/>
      <c r="N45" s="25"/>
      <c r="O45" s="25"/>
      <c r="P45" s="25"/>
      <c r="Q45" s="25">
        <v>13948.3</v>
      </c>
      <c r="R45" s="25"/>
      <c r="S45" s="25">
        <f t="shared" ref="S45:S47" si="15">R45/Q45*100</f>
        <v>0</v>
      </c>
    </row>
    <row r="46" spans="1:19" s="12" customFormat="1" ht="31.5" x14ac:dyDescent="0.25">
      <c r="A46" s="21" t="s">
        <v>151</v>
      </c>
      <c r="B46" s="26">
        <f>SUM(B47:B50)</f>
        <v>236183.8</v>
      </c>
      <c r="C46" s="26">
        <f>SUM(C47:C50)</f>
        <v>44600.100000000006</v>
      </c>
      <c r="D46" s="26">
        <f t="shared" si="6"/>
        <v>18.88364062226114</v>
      </c>
      <c r="E46" s="26">
        <f>SUM(E47:E50)</f>
        <v>41928</v>
      </c>
      <c r="F46" s="26">
        <f>SUM(F47:F50)</f>
        <v>10482</v>
      </c>
      <c r="G46" s="26">
        <f>F46/E46*100</f>
        <v>25</v>
      </c>
      <c r="H46" s="26">
        <f>SUM(H47:H50)</f>
        <v>139458.79999999999</v>
      </c>
      <c r="I46" s="26">
        <f>SUM(I47:I50)</f>
        <v>31378.2</v>
      </c>
      <c r="J46" s="22">
        <f t="shared" si="2"/>
        <v>22.499978488270372</v>
      </c>
      <c r="K46" s="26">
        <f>SUM(K47:K50)</f>
        <v>18264.7</v>
      </c>
      <c r="L46" s="26">
        <f>SUM(L47:L50)</f>
        <v>2739.9</v>
      </c>
      <c r="M46" s="88">
        <f t="shared" si="3"/>
        <v>15.001067633194085</v>
      </c>
      <c r="N46" s="26">
        <f>SUM(N47:N50)</f>
        <v>0</v>
      </c>
      <c r="O46" s="26">
        <f>SUM(O47:O50)</f>
        <v>0</v>
      </c>
      <c r="P46" s="26"/>
      <c r="Q46" s="26">
        <f>SUM(Q47:Q50)</f>
        <v>36532.300000000003</v>
      </c>
      <c r="R46" s="26">
        <f>SUM(R47:R50)</f>
        <v>0</v>
      </c>
      <c r="S46" s="26">
        <f t="shared" si="15"/>
        <v>0</v>
      </c>
    </row>
    <row r="47" spans="1:19" s="12" customFormat="1" ht="15.75" x14ac:dyDescent="0.25">
      <c r="A47" s="13" t="s">
        <v>152</v>
      </c>
      <c r="B47" s="14">
        <f t="shared" si="4"/>
        <v>35489.199999999997</v>
      </c>
      <c r="C47" s="14">
        <f t="shared" si="5"/>
        <v>0</v>
      </c>
      <c r="D47" s="14">
        <f t="shared" si="6"/>
        <v>0</v>
      </c>
      <c r="E47" s="14"/>
      <c r="F47" s="15"/>
      <c r="G47" s="14"/>
      <c r="H47" s="14"/>
      <c r="I47" s="15">
        <v>0</v>
      </c>
      <c r="J47" s="25"/>
      <c r="K47" s="14"/>
      <c r="L47" s="25">
        <v>0</v>
      </c>
      <c r="M47" s="25"/>
      <c r="N47" s="14"/>
      <c r="O47" s="14"/>
      <c r="P47" s="25"/>
      <c r="Q47" s="14">
        <v>35489.199999999997</v>
      </c>
      <c r="R47" s="14"/>
      <c r="S47" s="25">
        <f t="shared" si="15"/>
        <v>0</v>
      </c>
    </row>
    <row r="48" spans="1:19" s="12" customFormat="1" ht="15.75" x14ac:dyDescent="0.25">
      <c r="A48" s="13" t="s">
        <v>153</v>
      </c>
      <c r="B48" s="14">
        <f t="shared" si="4"/>
        <v>30213.600000000002</v>
      </c>
      <c r="C48" s="14">
        <f t="shared" si="5"/>
        <v>6120.2999999999993</v>
      </c>
      <c r="D48" s="14">
        <f t="shared" si="6"/>
        <v>20.256771784891566</v>
      </c>
      <c r="E48" s="14"/>
      <c r="F48" s="14"/>
      <c r="G48" s="14"/>
      <c r="H48" s="14">
        <v>21437.7</v>
      </c>
      <c r="I48" s="14">
        <v>4823.3999999999996</v>
      </c>
      <c r="J48" s="25">
        <f t="shared" si="2"/>
        <v>22.49961516394016</v>
      </c>
      <c r="K48" s="14">
        <v>8645.1</v>
      </c>
      <c r="L48" s="14">
        <v>1296.9000000000001</v>
      </c>
      <c r="M48" s="25">
        <f t="shared" si="3"/>
        <v>15.001561578235071</v>
      </c>
      <c r="N48" s="14"/>
      <c r="O48" s="14"/>
      <c r="P48" s="25"/>
      <c r="Q48" s="14">
        <v>130.80000000000001</v>
      </c>
      <c r="R48" s="14"/>
      <c r="S48" s="25"/>
    </row>
    <row r="49" spans="1:19" s="12" customFormat="1" ht="17.25" customHeight="1" x14ac:dyDescent="0.25">
      <c r="A49" s="13" t="s">
        <v>154</v>
      </c>
      <c r="B49" s="14">
        <f t="shared" si="4"/>
        <v>129990.70000000001</v>
      </c>
      <c r="C49" s="14">
        <f t="shared" si="5"/>
        <v>29491.5</v>
      </c>
      <c r="D49" s="14">
        <f t="shared" si="6"/>
        <v>22.687392251907248</v>
      </c>
      <c r="E49" s="14">
        <v>41928</v>
      </c>
      <c r="F49" s="14">
        <v>10482</v>
      </c>
      <c r="G49" s="14">
        <f>F49/E49*100</f>
        <v>25</v>
      </c>
      <c r="H49" s="14">
        <v>78072.800000000003</v>
      </c>
      <c r="I49" s="14">
        <v>17566.5</v>
      </c>
      <c r="J49" s="25">
        <f t="shared" si="2"/>
        <v>22.500153702697993</v>
      </c>
      <c r="K49" s="14">
        <v>9619.6</v>
      </c>
      <c r="L49" s="14">
        <v>1443</v>
      </c>
      <c r="M49" s="25">
        <f t="shared" si="3"/>
        <v>15.000623726558276</v>
      </c>
      <c r="N49" s="14"/>
      <c r="O49" s="14"/>
      <c r="P49" s="25"/>
      <c r="Q49" s="14">
        <v>370.3</v>
      </c>
      <c r="R49" s="14"/>
      <c r="S49" s="25"/>
    </row>
    <row r="50" spans="1:19" s="12" customFormat="1" ht="15.75" x14ac:dyDescent="0.25">
      <c r="A50" s="13" t="s">
        <v>155</v>
      </c>
      <c r="B50" s="14">
        <f t="shared" si="4"/>
        <v>40490.300000000003</v>
      </c>
      <c r="C50" s="14">
        <f t="shared" si="5"/>
        <v>8988.2999999999993</v>
      </c>
      <c r="D50" s="14">
        <f t="shared" si="6"/>
        <v>22.1986500470483</v>
      </c>
      <c r="E50" s="14"/>
      <c r="F50" s="14"/>
      <c r="G50" s="14"/>
      <c r="H50" s="14">
        <v>39948.300000000003</v>
      </c>
      <c r="I50" s="14">
        <v>8988.2999999999993</v>
      </c>
      <c r="J50" s="25">
        <f t="shared" si="2"/>
        <v>22.499831031608348</v>
      </c>
      <c r="K50" s="14"/>
      <c r="L50" s="14"/>
      <c r="M50" s="25"/>
      <c r="N50" s="14"/>
      <c r="O50" s="14"/>
      <c r="P50" s="25"/>
      <c r="Q50" s="14">
        <v>542</v>
      </c>
      <c r="R50" s="14"/>
      <c r="S50" s="25"/>
    </row>
    <row r="51" spans="1:19" s="12" customFormat="1" ht="31.5" customHeight="1" x14ac:dyDescent="0.25">
      <c r="A51" s="21" t="s">
        <v>476</v>
      </c>
      <c r="B51" s="26">
        <f t="shared" si="4"/>
        <v>0</v>
      </c>
      <c r="C51" s="26">
        <f t="shared" si="4"/>
        <v>0</v>
      </c>
      <c r="D51" s="27"/>
      <c r="E51" s="27"/>
      <c r="F51" s="27"/>
      <c r="G51" s="27"/>
      <c r="H51" s="27"/>
      <c r="I51" s="27"/>
      <c r="J51" s="22"/>
      <c r="K51" s="27"/>
      <c r="L51" s="27"/>
      <c r="M51" s="22"/>
      <c r="N51" s="26"/>
      <c r="O51" s="27"/>
      <c r="P51" s="22"/>
      <c r="Q51" s="26"/>
      <c r="R51" s="27"/>
      <c r="S51" s="22"/>
    </row>
    <row r="52" spans="1:19" s="12" customFormat="1" ht="21" customHeight="1" x14ac:dyDescent="0.25">
      <c r="A52" s="21" t="s">
        <v>157</v>
      </c>
      <c r="B52" s="26">
        <f t="shared" ref="B52:C52" si="16">E52+H52+K52+N52+Q52</f>
        <v>4767163.4610000001</v>
      </c>
      <c r="C52" s="26">
        <f t="shared" si="16"/>
        <v>913119.89999999991</v>
      </c>
      <c r="D52" s="26">
        <f t="shared" si="6"/>
        <v>19.15436522095796</v>
      </c>
      <c r="E52" s="26">
        <f>E7+E46+E51</f>
        <v>41928</v>
      </c>
      <c r="F52" s="26">
        <f>F7+F46+F51</f>
        <v>10482</v>
      </c>
      <c r="G52" s="26">
        <f>F52/E52*100</f>
        <v>25</v>
      </c>
      <c r="H52" s="26">
        <f>H46+H7+H51</f>
        <v>3430574.3000000003</v>
      </c>
      <c r="I52" s="26">
        <f>I46+I7+I51</f>
        <v>780279.29999999993</v>
      </c>
      <c r="J52" s="22">
        <f t="shared" si="2"/>
        <v>22.74485936654979</v>
      </c>
      <c r="K52" s="26">
        <f>K46+K7+K51</f>
        <v>815717.29999999993</v>
      </c>
      <c r="L52" s="26">
        <f>L46+L7+L51</f>
        <v>122358.59999999998</v>
      </c>
      <c r="M52" s="88">
        <f t="shared" si="3"/>
        <v>15.000123204448402</v>
      </c>
      <c r="N52" s="26">
        <f>N7+N46+N51</f>
        <v>375856.86099999998</v>
      </c>
      <c r="O52" s="26">
        <f>O7+O46+O51</f>
        <v>0</v>
      </c>
      <c r="P52" s="22">
        <f>O52/N52*100</f>
        <v>0</v>
      </c>
      <c r="Q52" s="26">
        <f>Q7+Q46+Q51</f>
        <v>103087</v>
      </c>
      <c r="R52" s="26">
        <f>R7+R46+R51</f>
        <v>0</v>
      </c>
      <c r="S52" s="22">
        <f>R52/Q52*100</f>
        <v>0</v>
      </c>
    </row>
    <row r="53" spans="1:19" s="12" customFormat="1" ht="15.75" x14ac:dyDescent="0.25">
      <c r="A53" s="32"/>
      <c r="B53" s="32"/>
      <c r="C53" s="28"/>
      <c r="D53" s="29"/>
      <c r="E53" s="29"/>
      <c r="F53" s="28"/>
      <c r="G53" s="29"/>
      <c r="H53" s="29"/>
      <c r="I53" s="28"/>
      <c r="J53" s="29"/>
      <c r="K53" s="29"/>
      <c r="L53" s="28"/>
      <c r="M53" s="29"/>
      <c r="N53" s="10"/>
      <c r="O53" s="10"/>
      <c r="P53" s="10"/>
      <c r="Q53" s="10"/>
      <c r="R53" s="10"/>
      <c r="S53" s="10"/>
    </row>
    <row r="54" spans="1:19" s="10" customFormat="1" ht="15.75" customHeight="1" x14ac:dyDescent="0.2">
      <c r="A54" s="220" t="s">
        <v>474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</row>
    <row r="55" spans="1:19" s="10" customFormat="1" ht="15.75" customHeight="1" x14ac:dyDescent="0.2">
      <c r="A55" s="220" t="s">
        <v>475</v>
      </c>
      <c r="B55" s="220"/>
      <c r="C55" s="220"/>
      <c r="D55" s="220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</row>
    <row r="56" spans="1:19" s="12" customForma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s="12" customFormat="1" x14ac:dyDescent="0.2">
      <c r="A57" s="10"/>
      <c r="B57" s="10"/>
      <c r="C57" s="19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s="12" customForma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s="12" customFormat="1" x14ac:dyDescent="0.2">
      <c r="A59" s="10"/>
      <c r="B59" s="19"/>
      <c r="C59" s="19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x14ac:dyDescent="0.2">
      <c r="C60" s="19"/>
    </row>
  </sheetData>
  <mergeCells count="11">
    <mergeCell ref="A1:S1"/>
    <mergeCell ref="A54:P54"/>
    <mergeCell ref="A55:P55"/>
    <mergeCell ref="Q5:S5"/>
    <mergeCell ref="E4:S4"/>
    <mergeCell ref="A4:A6"/>
    <mergeCell ref="N5:P5"/>
    <mergeCell ref="K5:M5"/>
    <mergeCell ref="H5:J5"/>
    <mergeCell ref="E5:G5"/>
    <mergeCell ref="B4:D5"/>
  </mergeCells>
  <printOptions horizontalCentered="1"/>
  <pageMargins left="0.11811023622047245" right="0.11811023622047245" top="0.35433070866141736" bottom="0.35433070866141736" header="0" footer="0"/>
  <pageSetup paperSize="9" scale="51" orientation="landscape" r:id="rId1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406"/>
  <sheetViews>
    <sheetView showZeros="0" view="pageBreakPreview" zoomScale="50" zoomScaleNormal="55" zoomScaleSheetLayoutView="5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A2" sqref="A2"/>
    </sheetView>
  </sheetViews>
  <sheetFormatPr defaultRowHeight="14.25" x14ac:dyDescent="0.2"/>
  <cols>
    <col min="1" max="1" width="32.625" style="134" customWidth="1"/>
    <col min="2" max="2" width="16.125" style="10" customWidth="1"/>
    <col min="3" max="3" width="13.125" style="10" customWidth="1"/>
    <col min="4" max="4" width="13.625" style="10" customWidth="1"/>
    <col min="5" max="5" width="14.5" style="10" customWidth="1"/>
    <col min="6" max="6" width="10.875" style="10" customWidth="1"/>
    <col min="7" max="7" width="12.125" style="10" customWidth="1"/>
    <col min="8" max="8" width="14.75" style="10" customWidth="1"/>
    <col min="9" max="9" width="11.25" style="10" customWidth="1"/>
    <col min="10" max="10" width="12.375" style="10" customWidth="1"/>
    <col min="11" max="11" width="14.25" style="10" customWidth="1"/>
    <col min="12" max="12" width="11.75" style="10" customWidth="1"/>
    <col min="13" max="13" width="11.875" style="10" customWidth="1"/>
    <col min="14" max="14" width="14.75" style="10" customWidth="1"/>
    <col min="15" max="16" width="11.875" style="10" customWidth="1"/>
    <col min="17" max="17" width="15.375" style="10" customWidth="1"/>
    <col min="18" max="18" width="14.125" style="10" customWidth="1"/>
    <col min="19" max="19" width="12.125" style="10" customWidth="1"/>
    <col min="20" max="20" width="15.75" style="10" customWidth="1"/>
    <col min="21" max="21" width="13" style="10" customWidth="1"/>
    <col min="22" max="22" width="12.25" style="10" customWidth="1"/>
    <col min="23" max="23" width="15" style="10" customWidth="1"/>
    <col min="24" max="24" width="11.875" style="10" customWidth="1"/>
    <col min="25" max="25" width="12.125" style="10" customWidth="1"/>
    <col min="26" max="26" width="15" style="10" customWidth="1"/>
    <col min="27" max="27" width="12.75" style="10" customWidth="1"/>
    <col min="28" max="28" width="11.875" style="10" customWidth="1"/>
    <col min="29" max="29" width="14.875" style="10" customWidth="1"/>
    <col min="30" max="30" width="13.375" style="10" customWidth="1"/>
    <col min="31" max="31" width="12" style="10" customWidth="1"/>
    <col min="32" max="32" width="15.75" style="10" customWidth="1"/>
    <col min="33" max="33" width="10.875" style="10" customWidth="1"/>
    <col min="34" max="34" width="12.25" style="10" customWidth="1"/>
    <col min="35" max="35" width="15.375" style="10" customWidth="1"/>
    <col min="36" max="36" width="11.75" style="10" customWidth="1"/>
    <col min="37" max="37" width="11.875" style="10" customWidth="1"/>
    <col min="38" max="38" width="14.75" style="10" customWidth="1"/>
    <col min="39" max="39" width="10.875" style="10" customWidth="1"/>
    <col min="40" max="40" width="12.5" style="10" customWidth="1"/>
    <col min="41" max="41" width="14.5" style="10" customWidth="1"/>
    <col min="42" max="42" width="11" style="10" customWidth="1"/>
    <col min="43" max="43" width="12.125" style="10" customWidth="1"/>
    <col min="44" max="44" width="14.5" style="10" customWidth="1"/>
    <col min="45" max="45" width="10.875" style="10" customWidth="1"/>
    <col min="46" max="46" width="12" style="10" customWidth="1"/>
    <col min="47" max="47" width="14.5" style="10" customWidth="1"/>
    <col min="48" max="48" width="11.625" style="10" customWidth="1"/>
    <col min="49" max="49" width="11.75" style="10" customWidth="1"/>
    <col min="50" max="50" width="15.125" style="10" customWidth="1"/>
    <col min="51" max="52" width="11.75" style="10" customWidth="1"/>
    <col min="53" max="53" width="15.875" style="10" customWidth="1"/>
    <col min="54" max="54" width="11.25" style="10" customWidth="1"/>
    <col min="55" max="55" width="11.75" style="10" customWidth="1"/>
    <col min="56" max="56" width="14.625" style="10" customWidth="1"/>
    <col min="57" max="57" width="12" style="10" customWidth="1"/>
    <col min="58" max="58" width="11.75" style="10" customWidth="1"/>
    <col min="59" max="59" width="14.625" style="10" customWidth="1"/>
    <col min="60" max="60" width="11.5" style="10" customWidth="1"/>
    <col min="61" max="61" width="12.625" style="10" customWidth="1"/>
    <col min="62" max="62" width="14.875" style="10" customWidth="1"/>
    <col min="63" max="63" width="12" style="10" customWidth="1"/>
    <col min="64" max="64" width="12.625" style="10" customWidth="1"/>
    <col min="65" max="65" width="14.375" style="10" customWidth="1"/>
    <col min="66" max="66" width="12.375" style="10" customWidth="1"/>
    <col min="67" max="67" width="12.125" style="10" customWidth="1"/>
    <col min="68" max="68" width="14.75" style="10" customWidth="1"/>
    <col min="69" max="69" width="12.125" style="10" customWidth="1"/>
    <col min="70" max="70" width="11.375" style="10" customWidth="1"/>
    <col min="71" max="71" width="15.125" style="10" customWidth="1"/>
    <col min="72" max="72" width="11.75" style="10" customWidth="1"/>
    <col min="73" max="73" width="12.25" style="10" customWidth="1"/>
    <col min="74" max="74" width="14.5" style="10" customWidth="1"/>
    <col min="75" max="75" width="12.125" style="10" customWidth="1"/>
    <col min="76" max="76" width="12.375" style="10" customWidth="1"/>
    <col min="77" max="77" width="14.625" style="10" customWidth="1"/>
    <col min="78" max="78" width="10.875" style="10" customWidth="1"/>
    <col min="79" max="79" width="12.875" style="10" customWidth="1"/>
    <col min="80" max="80" width="15.5" style="10" customWidth="1"/>
    <col min="81" max="81" width="11.625" style="10" customWidth="1"/>
    <col min="82" max="82" width="12.375" style="10" customWidth="1"/>
    <col min="83" max="83" width="15.125" style="10" customWidth="1"/>
    <col min="84" max="84" width="11.875" style="10" customWidth="1"/>
    <col min="85" max="85" width="12.5" style="10" customWidth="1"/>
    <col min="86" max="86" width="15.5" style="10" customWidth="1"/>
    <col min="87" max="87" width="11.375" style="10" customWidth="1"/>
    <col min="88" max="88" width="12.125" style="10" customWidth="1"/>
    <col min="89" max="89" width="15.375" style="10" customWidth="1"/>
    <col min="90" max="90" width="11.125" style="10" customWidth="1"/>
    <col min="91" max="91" width="12" style="10" customWidth="1"/>
    <col min="92" max="92" width="15.875" style="10" customWidth="1"/>
    <col min="93" max="93" width="11.875" style="10" customWidth="1"/>
    <col min="94" max="94" width="12.375" style="10" customWidth="1"/>
    <col min="95" max="95" width="14.375" style="10" customWidth="1"/>
    <col min="96" max="96" width="11.125" style="10" customWidth="1"/>
    <col min="97" max="97" width="12.25" style="10" customWidth="1"/>
    <col min="98" max="98" width="14.5" style="10" customWidth="1"/>
    <col min="99" max="99" width="11" style="10" customWidth="1"/>
    <col min="100" max="100" width="12.875" style="10" customWidth="1"/>
    <col min="101" max="101" width="14.875" style="10" customWidth="1"/>
    <col min="102" max="102" width="11" style="10" customWidth="1"/>
    <col min="103" max="103" width="12.5" style="10" customWidth="1"/>
    <col min="104" max="104" width="15.875" customWidth="1"/>
    <col min="105" max="105" width="11.375" customWidth="1"/>
    <col min="106" max="106" width="12" customWidth="1"/>
    <col min="107" max="107" width="16.375" style="10" customWidth="1"/>
    <col min="108" max="108" width="12.75" style="10" customWidth="1"/>
    <col min="109" max="109" width="12" style="10" customWidth="1"/>
    <col min="110" max="110" width="15.75" customWidth="1"/>
    <col min="111" max="111" width="12.125" customWidth="1"/>
    <col min="112" max="112" width="13.375" customWidth="1"/>
  </cols>
  <sheetData>
    <row r="1" spans="1:112" s="37" customFormat="1" ht="29.25" customHeight="1" x14ac:dyDescent="0.25">
      <c r="A1" s="129"/>
      <c r="U1" s="273"/>
      <c r="V1" s="273"/>
      <c r="Z1" s="274"/>
      <c r="AA1" s="274"/>
      <c r="AO1" s="142"/>
      <c r="AP1" s="143"/>
      <c r="AX1" s="139"/>
      <c r="BD1" s="138"/>
      <c r="BE1" s="273" t="s">
        <v>162</v>
      </c>
      <c r="BF1" s="273"/>
      <c r="BG1" s="138"/>
      <c r="BH1" s="138"/>
      <c r="BI1" s="138"/>
      <c r="BJ1" s="138"/>
      <c r="BK1" s="138"/>
      <c r="BL1" s="138"/>
      <c r="CI1" s="273" t="s">
        <v>162</v>
      </c>
      <c r="CJ1" s="273"/>
      <c r="DG1" s="275" t="s">
        <v>162</v>
      </c>
      <c r="DH1" s="275"/>
    </row>
    <row r="2" spans="1:112" s="37" customFormat="1" ht="44.25" customHeight="1" x14ac:dyDescent="0.25">
      <c r="A2" s="130"/>
      <c r="B2" s="222" t="s">
        <v>484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59" t="s">
        <v>484</v>
      </c>
      <c r="AD2" s="259"/>
      <c r="AE2" s="259"/>
      <c r="AF2" s="259"/>
      <c r="AG2" s="259"/>
      <c r="AH2" s="259"/>
      <c r="AI2" s="259"/>
      <c r="AJ2" s="259"/>
      <c r="AK2" s="259"/>
      <c r="AL2" s="259"/>
      <c r="AM2" s="259"/>
      <c r="AN2" s="259"/>
      <c r="AO2" s="259"/>
      <c r="AP2" s="259"/>
      <c r="AQ2" s="259"/>
      <c r="AR2" s="259"/>
      <c r="AS2" s="259"/>
      <c r="AT2" s="259"/>
      <c r="AU2" s="259"/>
      <c r="AV2" s="259"/>
      <c r="AW2" s="259"/>
      <c r="AX2" s="259"/>
      <c r="AY2" s="259"/>
      <c r="AZ2" s="259"/>
      <c r="BA2" s="259"/>
      <c r="BB2" s="259"/>
      <c r="BC2" s="259"/>
      <c r="BD2" s="259"/>
      <c r="BE2" s="259"/>
      <c r="BF2" s="259"/>
      <c r="BG2" s="259" t="s">
        <v>484</v>
      </c>
      <c r="BH2" s="259"/>
      <c r="BI2" s="259"/>
      <c r="BJ2" s="259"/>
      <c r="BK2" s="259"/>
      <c r="BL2" s="259"/>
      <c r="BM2" s="259"/>
      <c r="BN2" s="259"/>
      <c r="BO2" s="259"/>
      <c r="BP2" s="259"/>
      <c r="BQ2" s="259"/>
      <c r="BR2" s="259"/>
      <c r="BS2" s="259"/>
      <c r="BT2" s="259"/>
      <c r="BU2" s="259"/>
      <c r="BV2" s="259"/>
      <c r="BW2" s="259"/>
      <c r="BX2" s="259"/>
      <c r="BY2" s="259"/>
      <c r="BZ2" s="259"/>
      <c r="CA2" s="259"/>
      <c r="CB2" s="259"/>
      <c r="CC2" s="259"/>
      <c r="CD2" s="259"/>
      <c r="CE2" s="259"/>
      <c r="CF2" s="259"/>
      <c r="CG2" s="259"/>
      <c r="CH2" s="259"/>
      <c r="CI2" s="259"/>
      <c r="CJ2" s="259"/>
      <c r="CK2" s="222" t="s">
        <v>484</v>
      </c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  <c r="CX2" s="222"/>
      <c r="CY2" s="222"/>
      <c r="CZ2" s="222"/>
      <c r="DA2" s="222"/>
      <c r="DB2" s="222"/>
      <c r="DC2" s="222"/>
      <c r="DD2" s="222"/>
      <c r="DE2" s="222"/>
      <c r="DF2" s="222"/>
      <c r="DG2" s="222"/>
      <c r="DH2" s="222"/>
    </row>
    <row r="3" spans="1:112" s="37" customFormat="1" ht="26.25" customHeight="1" x14ac:dyDescent="0.3">
      <c r="A3" s="131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</row>
    <row r="4" spans="1:112" s="37" customFormat="1" ht="15" x14ac:dyDescent="0.25">
      <c r="A4" s="129"/>
      <c r="N4" s="140"/>
      <c r="U4" s="272"/>
      <c r="V4" s="272"/>
      <c r="AA4" s="272" t="s">
        <v>105</v>
      </c>
      <c r="AB4" s="272"/>
      <c r="AX4" s="140"/>
      <c r="BE4" s="272" t="s">
        <v>105</v>
      </c>
      <c r="BF4" s="272"/>
      <c r="CI4" s="272" t="s">
        <v>105</v>
      </c>
      <c r="CJ4" s="272"/>
      <c r="DF4" s="272" t="s">
        <v>105</v>
      </c>
      <c r="DG4" s="272"/>
      <c r="DH4" s="272"/>
    </row>
    <row r="5" spans="1:112" s="58" customFormat="1" ht="17.25" customHeight="1" x14ac:dyDescent="0.25">
      <c r="A5" s="271" t="s">
        <v>106</v>
      </c>
      <c r="B5" s="241" t="s">
        <v>163</v>
      </c>
      <c r="C5" s="242"/>
      <c r="D5" s="243"/>
      <c r="E5" s="279" t="s">
        <v>164</v>
      </c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1"/>
      <c r="AC5" s="279" t="s">
        <v>164</v>
      </c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80"/>
      <c r="AP5" s="280"/>
      <c r="AQ5" s="280"/>
      <c r="AR5" s="280"/>
      <c r="AS5" s="280"/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77" t="s">
        <v>164</v>
      </c>
      <c r="BH5" s="277"/>
      <c r="BI5" s="277"/>
      <c r="BJ5" s="277"/>
      <c r="BK5" s="277"/>
      <c r="BL5" s="277"/>
      <c r="BM5" s="277"/>
      <c r="BN5" s="277"/>
      <c r="BO5" s="277"/>
      <c r="BP5" s="277"/>
      <c r="BQ5" s="277"/>
      <c r="BR5" s="277"/>
      <c r="BS5" s="277"/>
      <c r="BT5" s="277"/>
      <c r="BU5" s="277"/>
      <c r="BV5" s="277"/>
      <c r="BW5" s="277"/>
      <c r="BX5" s="277"/>
      <c r="BY5" s="277"/>
      <c r="BZ5" s="277"/>
      <c r="CA5" s="277"/>
      <c r="CB5" s="277"/>
      <c r="CC5" s="277"/>
      <c r="CD5" s="277"/>
      <c r="CE5" s="277"/>
      <c r="CF5" s="277"/>
      <c r="CG5" s="277"/>
      <c r="CH5" s="277"/>
      <c r="CI5" s="277"/>
      <c r="CJ5" s="278"/>
      <c r="CK5" s="276" t="s">
        <v>164</v>
      </c>
      <c r="CL5" s="277"/>
      <c r="CM5" s="277"/>
      <c r="CN5" s="277"/>
      <c r="CO5" s="277"/>
      <c r="CP5" s="277"/>
      <c r="CQ5" s="277"/>
      <c r="CR5" s="277"/>
      <c r="CS5" s="277"/>
      <c r="CT5" s="277"/>
      <c r="CU5" s="277"/>
      <c r="CV5" s="277"/>
      <c r="CW5" s="277"/>
      <c r="CX5" s="277"/>
      <c r="CY5" s="277"/>
      <c r="CZ5" s="277"/>
      <c r="DA5" s="277"/>
      <c r="DB5" s="277"/>
      <c r="DC5" s="277"/>
      <c r="DD5" s="277"/>
      <c r="DE5" s="277"/>
      <c r="DF5" s="277"/>
      <c r="DG5" s="277"/>
      <c r="DH5" s="278"/>
    </row>
    <row r="6" spans="1:112" s="38" customFormat="1" ht="203.25" customHeight="1" x14ac:dyDescent="0.25">
      <c r="A6" s="271"/>
      <c r="B6" s="244"/>
      <c r="C6" s="245"/>
      <c r="D6" s="246"/>
      <c r="E6" s="268" t="s">
        <v>258</v>
      </c>
      <c r="F6" s="269"/>
      <c r="G6" s="270"/>
      <c r="H6" s="268" t="s">
        <v>759</v>
      </c>
      <c r="I6" s="269"/>
      <c r="J6" s="270"/>
      <c r="K6" s="268" t="s">
        <v>190</v>
      </c>
      <c r="L6" s="269"/>
      <c r="M6" s="270"/>
      <c r="N6" s="268" t="s">
        <v>756</v>
      </c>
      <c r="O6" s="269"/>
      <c r="P6" s="270"/>
      <c r="Q6" s="268" t="s">
        <v>751</v>
      </c>
      <c r="R6" s="269"/>
      <c r="S6" s="270"/>
      <c r="T6" s="268" t="s">
        <v>271</v>
      </c>
      <c r="U6" s="269"/>
      <c r="V6" s="270"/>
      <c r="W6" s="268" t="s">
        <v>184</v>
      </c>
      <c r="X6" s="269"/>
      <c r="Y6" s="270"/>
      <c r="Z6" s="268" t="s">
        <v>185</v>
      </c>
      <c r="AA6" s="269"/>
      <c r="AB6" s="270"/>
      <c r="AC6" s="268" t="s">
        <v>732</v>
      </c>
      <c r="AD6" s="269"/>
      <c r="AE6" s="270"/>
      <c r="AF6" s="268" t="s">
        <v>781</v>
      </c>
      <c r="AG6" s="269"/>
      <c r="AH6" s="270"/>
      <c r="AI6" s="268" t="s">
        <v>193</v>
      </c>
      <c r="AJ6" s="269"/>
      <c r="AK6" s="270"/>
      <c r="AL6" s="268" t="s">
        <v>182</v>
      </c>
      <c r="AM6" s="269"/>
      <c r="AN6" s="270"/>
      <c r="AO6" s="268" t="s">
        <v>165</v>
      </c>
      <c r="AP6" s="269"/>
      <c r="AQ6" s="270"/>
      <c r="AR6" s="268" t="s">
        <v>749</v>
      </c>
      <c r="AS6" s="269"/>
      <c r="AT6" s="270"/>
      <c r="AU6" s="268" t="s">
        <v>287</v>
      </c>
      <c r="AV6" s="269"/>
      <c r="AW6" s="270"/>
      <c r="AX6" s="268" t="s">
        <v>286</v>
      </c>
      <c r="AY6" s="269"/>
      <c r="AZ6" s="270"/>
      <c r="BA6" s="268" t="s">
        <v>768</v>
      </c>
      <c r="BB6" s="269"/>
      <c r="BC6" s="270"/>
      <c r="BD6" s="268" t="s">
        <v>744</v>
      </c>
      <c r="BE6" s="269"/>
      <c r="BF6" s="270"/>
      <c r="BG6" s="268" t="s">
        <v>285</v>
      </c>
      <c r="BH6" s="269"/>
      <c r="BI6" s="270"/>
      <c r="BJ6" s="268" t="s">
        <v>747</v>
      </c>
      <c r="BK6" s="269"/>
      <c r="BL6" s="270"/>
      <c r="BM6" s="268" t="s">
        <v>731</v>
      </c>
      <c r="BN6" s="269"/>
      <c r="BO6" s="270"/>
      <c r="BP6" s="268" t="s">
        <v>738</v>
      </c>
      <c r="BQ6" s="269"/>
      <c r="BR6" s="270"/>
      <c r="BS6" s="268" t="s">
        <v>196</v>
      </c>
      <c r="BT6" s="269"/>
      <c r="BU6" s="270"/>
      <c r="BV6" s="268" t="s">
        <v>198</v>
      </c>
      <c r="BW6" s="269"/>
      <c r="BX6" s="270"/>
      <c r="BY6" s="268" t="s">
        <v>302</v>
      </c>
      <c r="BZ6" s="269"/>
      <c r="CA6" s="270"/>
      <c r="CB6" s="268" t="s">
        <v>764</v>
      </c>
      <c r="CC6" s="269"/>
      <c r="CD6" s="270"/>
      <c r="CE6" s="268" t="s">
        <v>772</v>
      </c>
      <c r="CF6" s="269"/>
      <c r="CG6" s="270"/>
      <c r="CH6" s="268" t="s">
        <v>202</v>
      </c>
      <c r="CI6" s="269"/>
      <c r="CJ6" s="270"/>
      <c r="CK6" s="268" t="s">
        <v>260</v>
      </c>
      <c r="CL6" s="269"/>
      <c r="CM6" s="270"/>
      <c r="CN6" s="268" t="s">
        <v>263</v>
      </c>
      <c r="CO6" s="269"/>
      <c r="CP6" s="270"/>
      <c r="CQ6" s="268" t="s">
        <v>778</v>
      </c>
      <c r="CR6" s="269"/>
      <c r="CS6" s="270"/>
      <c r="CT6" s="268" t="s">
        <v>775</v>
      </c>
      <c r="CU6" s="269"/>
      <c r="CV6" s="270"/>
      <c r="CW6" s="268" t="s">
        <v>735</v>
      </c>
      <c r="CX6" s="269"/>
      <c r="CY6" s="270"/>
      <c r="CZ6" s="268" t="s">
        <v>741</v>
      </c>
      <c r="DA6" s="269"/>
      <c r="DB6" s="270"/>
      <c r="DC6" s="268" t="s">
        <v>762</v>
      </c>
      <c r="DD6" s="269"/>
      <c r="DE6" s="270"/>
      <c r="DF6" s="268" t="s">
        <v>770</v>
      </c>
      <c r="DG6" s="269"/>
      <c r="DH6" s="270"/>
    </row>
    <row r="7" spans="1:112" s="38" customFormat="1" ht="51" customHeight="1" x14ac:dyDescent="0.25">
      <c r="A7" s="271"/>
      <c r="B7" s="132" t="s">
        <v>166</v>
      </c>
      <c r="C7" s="132" t="s">
        <v>111</v>
      </c>
      <c r="D7" s="132" t="s">
        <v>6</v>
      </c>
      <c r="E7" s="120" t="s">
        <v>178</v>
      </c>
      <c r="F7" s="120" t="s">
        <v>111</v>
      </c>
      <c r="G7" s="120" t="s">
        <v>6</v>
      </c>
      <c r="H7" s="120" t="s">
        <v>178</v>
      </c>
      <c r="I7" s="120" t="s">
        <v>111</v>
      </c>
      <c r="J7" s="120" t="s">
        <v>6</v>
      </c>
      <c r="K7" s="120" t="s">
        <v>178</v>
      </c>
      <c r="L7" s="120" t="s">
        <v>111</v>
      </c>
      <c r="M7" s="120" t="s">
        <v>6</v>
      </c>
      <c r="N7" s="120" t="s">
        <v>178</v>
      </c>
      <c r="O7" s="120" t="s">
        <v>111</v>
      </c>
      <c r="P7" s="120" t="s">
        <v>6</v>
      </c>
      <c r="Q7" s="120" t="s">
        <v>178</v>
      </c>
      <c r="R7" s="120" t="s">
        <v>111</v>
      </c>
      <c r="S7" s="120" t="s">
        <v>6</v>
      </c>
      <c r="T7" s="120" t="s">
        <v>178</v>
      </c>
      <c r="U7" s="120" t="s">
        <v>111</v>
      </c>
      <c r="V7" s="120" t="s">
        <v>6</v>
      </c>
      <c r="W7" s="120" t="s">
        <v>178</v>
      </c>
      <c r="X7" s="120" t="s">
        <v>111</v>
      </c>
      <c r="Y7" s="120" t="s">
        <v>6</v>
      </c>
      <c r="Z7" s="120" t="s">
        <v>178</v>
      </c>
      <c r="AA7" s="120" t="s">
        <v>111</v>
      </c>
      <c r="AB7" s="120" t="s">
        <v>6</v>
      </c>
      <c r="AC7" s="120" t="s">
        <v>178</v>
      </c>
      <c r="AD7" s="120" t="s">
        <v>111</v>
      </c>
      <c r="AE7" s="120" t="s">
        <v>6</v>
      </c>
      <c r="AF7" s="120" t="s">
        <v>178</v>
      </c>
      <c r="AG7" s="120" t="s">
        <v>111</v>
      </c>
      <c r="AH7" s="120" t="s">
        <v>6</v>
      </c>
      <c r="AI7" s="120" t="s">
        <v>178</v>
      </c>
      <c r="AJ7" s="120" t="s">
        <v>111</v>
      </c>
      <c r="AK7" s="120" t="s">
        <v>6</v>
      </c>
      <c r="AL7" s="120" t="s">
        <v>178</v>
      </c>
      <c r="AM7" s="120" t="s">
        <v>111</v>
      </c>
      <c r="AN7" s="120" t="s">
        <v>6</v>
      </c>
      <c r="AO7" s="120" t="s">
        <v>178</v>
      </c>
      <c r="AP7" s="120" t="s">
        <v>111</v>
      </c>
      <c r="AQ7" s="120" t="s">
        <v>167</v>
      </c>
      <c r="AR7" s="120" t="s">
        <v>178</v>
      </c>
      <c r="AS7" s="120" t="s">
        <v>111</v>
      </c>
      <c r="AT7" s="120" t="s">
        <v>167</v>
      </c>
      <c r="AU7" s="120" t="s">
        <v>178</v>
      </c>
      <c r="AV7" s="120" t="s">
        <v>111</v>
      </c>
      <c r="AW7" s="120" t="s">
        <v>167</v>
      </c>
      <c r="AX7" s="120" t="s">
        <v>178</v>
      </c>
      <c r="AY7" s="120" t="s">
        <v>111</v>
      </c>
      <c r="AZ7" s="120" t="s">
        <v>167</v>
      </c>
      <c r="BA7" s="120" t="s">
        <v>178</v>
      </c>
      <c r="BB7" s="120" t="s">
        <v>111</v>
      </c>
      <c r="BC7" s="120" t="s">
        <v>167</v>
      </c>
      <c r="BD7" s="120" t="s">
        <v>477</v>
      </c>
      <c r="BE7" s="120" t="s">
        <v>111</v>
      </c>
      <c r="BF7" s="120" t="s">
        <v>167</v>
      </c>
      <c r="BG7" s="120" t="s">
        <v>178</v>
      </c>
      <c r="BH7" s="120" t="s">
        <v>111</v>
      </c>
      <c r="BI7" s="120" t="s">
        <v>167</v>
      </c>
      <c r="BJ7" s="120" t="s">
        <v>178</v>
      </c>
      <c r="BK7" s="120" t="s">
        <v>111</v>
      </c>
      <c r="BL7" s="120" t="s">
        <v>167</v>
      </c>
      <c r="BM7" s="120" t="s">
        <v>178</v>
      </c>
      <c r="BN7" s="120" t="s">
        <v>111</v>
      </c>
      <c r="BO7" s="120" t="s">
        <v>167</v>
      </c>
      <c r="BP7" s="120" t="s">
        <v>178</v>
      </c>
      <c r="BQ7" s="120" t="s">
        <v>111</v>
      </c>
      <c r="BR7" s="120" t="s">
        <v>167</v>
      </c>
      <c r="BS7" s="120" t="s">
        <v>178</v>
      </c>
      <c r="BT7" s="120" t="s">
        <v>111</v>
      </c>
      <c r="BU7" s="120" t="s">
        <v>167</v>
      </c>
      <c r="BV7" s="120" t="s">
        <v>780</v>
      </c>
      <c r="BW7" s="120" t="s">
        <v>111</v>
      </c>
      <c r="BX7" s="120" t="s">
        <v>167</v>
      </c>
      <c r="BY7" s="120" t="s">
        <v>178</v>
      </c>
      <c r="BZ7" s="120" t="s">
        <v>111</v>
      </c>
      <c r="CA7" s="120" t="s">
        <v>167</v>
      </c>
      <c r="CB7" s="120" t="s">
        <v>178</v>
      </c>
      <c r="CC7" s="120" t="s">
        <v>111</v>
      </c>
      <c r="CD7" s="120" t="s">
        <v>167</v>
      </c>
      <c r="CE7" s="120" t="s">
        <v>178</v>
      </c>
      <c r="CF7" s="120" t="s">
        <v>111</v>
      </c>
      <c r="CG7" s="120" t="s">
        <v>167</v>
      </c>
      <c r="CH7" s="120" t="s">
        <v>178</v>
      </c>
      <c r="CI7" s="120" t="s">
        <v>111</v>
      </c>
      <c r="CJ7" s="120" t="s">
        <v>167</v>
      </c>
      <c r="CK7" s="120" t="s">
        <v>178</v>
      </c>
      <c r="CL7" s="120" t="s">
        <v>111</v>
      </c>
      <c r="CM7" s="120" t="s">
        <v>167</v>
      </c>
      <c r="CN7" s="120" t="s">
        <v>178</v>
      </c>
      <c r="CO7" s="120" t="s">
        <v>111</v>
      </c>
      <c r="CP7" s="120" t="s">
        <v>167</v>
      </c>
      <c r="CQ7" s="120" t="s">
        <v>178</v>
      </c>
      <c r="CR7" s="120" t="s">
        <v>111</v>
      </c>
      <c r="CS7" s="120" t="s">
        <v>167</v>
      </c>
      <c r="CT7" s="120" t="s">
        <v>742</v>
      </c>
      <c r="CU7" s="120" t="s">
        <v>111</v>
      </c>
      <c r="CV7" s="120" t="s">
        <v>167</v>
      </c>
      <c r="CW7" s="120" t="s">
        <v>178</v>
      </c>
      <c r="CX7" s="120" t="s">
        <v>111</v>
      </c>
      <c r="CY7" s="120" t="s">
        <v>167</v>
      </c>
      <c r="CZ7" s="120" t="s">
        <v>178</v>
      </c>
      <c r="DA7" s="120" t="s">
        <v>111</v>
      </c>
      <c r="DB7" s="120" t="s">
        <v>167</v>
      </c>
      <c r="DC7" s="120" t="s">
        <v>178</v>
      </c>
      <c r="DD7" s="120" t="s">
        <v>111</v>
      </c>
      <c r="DE7" s="120" t="s">
        <v>167</v>
      </c>
      <c r="DF7" s="120" t="s">
        <v>178</v>
      </c>
      <c r="DG7" s="120" t="s">
        <v>111</v>
      </c>
      <c r="DH7" s="120" t="s">
        <v>167</v>
      </c>
    </row>
    <row r="8" spans="1:112" s="96" customFormat="1" ht="31.5" x14ac:dyDescent="0.25">
      <c r="A8" s="110" t="s">
        <v>320</v>
      </c>
      <c r="B8" s="121">
        <f t="shared" ref="B8:B10" si="0">E8+H8+K8+N8+Q8+T8+W8+Z8+AC8+AF8+AI8+AL8+AO8+AR8+AU8+AX8+BA8+BD8+BG8+BJ8+BM8+BP8+BS8+BV8+BY8+CB8+CE8+CH8+CK8+CN8+CQ8+CT8+CW8+CZ8+DC8+DF8</f>
        <v>4159393.2778599998</v>
      </c>
      <c r="C8" s="121">
        <f t="shared" ref="C8:C10" si="1">F8+I8+L8+O8+R8+U8+X8+AA8+AD8+AG8+AJ8+AM8+AP8+AS8+AV8+AY8+BB8+BE8+BH8+BK8+BN8+BQ8+BT8+BW8+BZ8+CC8+CF8+CI8+CL8+CO8+CR8+CU8+CX8+DA8+DD8+DG8</f>
        <v>294984.09588000004</v>
      </c>
      <c r="D8" s="121">
        <f t="shared" ref="D8:D10" si="2">C8/B8*100</f>
        <v>7.0919981875762605</v>
      </c>
      <c r="E8" s="112">
        <f t="shared" ref="E8:AP8" si="3">E11+E15+E24+E38+E49+E54+E71+E77+E94+E99+E111+E120+E132+E143+E154+E166+E177+E191+E195+E207+E216+E223+E236+E249+E261+E269+E278+E289+E299+E306+E315+E324+E338+E347+E356+E363+E375+E384</f>
        <v>16624.900000000001</v>
      </c>
      <c r="F8" s="112">
        <f t="shared" si="3"/>
        <v>0</v>
      </c>
      <c r="G8" s="121">
        <f t="shared" ref="G8:G11" si="4">F8/E8*100</f>
        <v>0</v>
      </c>
      <c r="H8" s="112">
        <f t="shared" si="3"/>
        <v>99643</v>
      </c>
      <c r="I8" s="112">
        <f t="shared" si="3"/>
        <v>0</v>
      </c>
      <c r="J8" s="112">
        <f>I8/H8*100</f>
        <v>0</v>
      </c>
      <c r="K8" s="112">
        <f t="shared" si="3"/>
        <v>54023.099999999991</v>
      </c>
      <c r="L8" s="112">
        <f t="shared" si="3"/>
        <v>0</v>
      </c>
      <c r="M8" s="112">
        <f>L8/K8*100</f>
        <v>0</v>
      </c>
      <c r="N8" s="112">
        <f t="shared" si="3"/>
        <v>0</v>
      </c>
      <c r="O8" s="112">
        <f t="shared" si="3"/>
        <v>0</v>
      </c>
      <c r="P8" s="112"/>
      <c r="Q8" s="112">
        <f t="shared" si="3"/>
        <v>10058.4</v>
      </c>
      <c r="R8" s="112">
        <f t="shared" si="3"/>
        <v>5029.2</v>
      </c>
      <c r="S8" s="121">
        <f t="shared" ref="S8:S9" si="5">R8/Q8*100</f>
        <v>50</v>
      </c>
      <c r="T8" s="112">
        <f t="shared" si="3"/>
        <v>40836.1</v>
      </c>
      <c r="U8" s="112">
        <f t="shared" si="3"/>
        <v>6779.6000000000013</v>
      </c>
      <c r="V8" s="121">
        <f t="shared" ref="V8:V9" si="6">U8/T8*100</f>
        <v>16.601977172158954</v>
      </c>
      <c r="W8" s="112">
        <f t="shared" si="3"/>
        <v>2346.9388599999997</v>
      </c>
      <c r="X8" s="112">
        <f t="shared" si="3"/>
        <v>1734.6940599999996</v>
      </c>
      <c r="Y8" s="121">
        <f t="shared" ref="Y8:Y11" si="7">X8/W8*100</f>
        <v>73.913048591304147</v>
      </c>
      <c r="Z8" s="112">
        <f t="shared" si="3"/>
        <v>867.34699999999964</v>
      </c>
      <c r="AA8" s="112">
        <f t="shared" si="3"/>
        <v>561.22452999999985</v>
      </c>
      <c r="AB8" s="121">
        <f t="shared" ref="AB8:AB15" si="8">AA8/Z8*100</f>
        <v>64.705882420761256</v>
      </c>
      <c r="AC8" s="112">
        <f t="shared" si="3"/>
        <v>5300</v>
      </c>
      <c r="AD8" s="112">
        <f t="shared" si="3"/>
        <v>0</v>
      </c>
      <c r="AE8" s="112">
        <f>AD8/AC8*100</f>
        <v>0</v>
      </c>
      <c r="AF8" s="112">
        <f t="shared" si="3"/>
        <v>0</v>
      </c>
      <c r="AG8" s="112">
        <f t="shared" si="3"/>
        <v>0</v>
      </c>
      <c r="AH8" s="121"/>
      <c r="AI8" s="112">
        <f>AI11+AI15+AI24+AI38+AI49+AI54+AI71+AI77+AI94+AI99+AI111+AI120+AI132+AI143+AI154+AI166+AI177+AI191+AI195+AI207+AI216+AI223+AI236+AI249+AI261+AI269+AI278+AI289+AI299+AI306+AI315+AI324+AI338+AI347+AI356+AI363+AI375+AI384</f>
        <v>165975.09999999995</v>
      </c>
      <c r="AJ8" s="112">
        <f t="shared" si="3"/>
        <v>764.60491999999999</v>
      </c>
      <c r="AK8" s="121">
        <f t="shared" ref="AK8:AK11" si="9">AJ8/AI8*100</f>
        <v>0.4606744746651758</v>
      </c>
      <c r="AL8" s="112">
        <f t="shared" si="3"/>
        <v>818539.70000000007</v>
      </c>
      <c r="AM8" s="112">
        <f t="shared" si="3"/>
        <v>123903.27458000001</v>
      </c>
      <c r="AN8" s="121">
        <f t="shared" ref="AN8:AN11" si="10">AM8/AL8*100</f>
        <v>15.137112418615736</v>
      </c>
      <c r="AO8" s="112">
        <f t="shared" si="3"/>
        <v>485652.2</v>
      </c>
      <c r="AP8" s="112">
        <f t="shared" si="3"/>
        <v>0</v>
      </c>
      <c r="AQ8" s="112">
        <f>AP8/AO8*100</f>
        <v>0</v>
      </c>
      <c r="AR8" s="112">
        <f t="shared" ref="AR8:CF8" si="11">AR11+AR15+AR24+AR38+AR49+AR54+AR71+AR77+AR94+AR99+AR111+AR120+AR132+AR143+AR154+AR166+AR177+AR191+AR195+AR207+AR216+AR223+AR236+AR249+AR261+AR269+AR278+AR289+AR299+AR306+AR315+AR324+AR338+AR347+AR356+AR363+AR375+AR384</f>
        <v>30468</v>
      </c>
      <c r="AS8" s="112">
        <f t="shared" si="11"/>
        <v>2184.3000000000002</v>
      </c>
      <c r="AT8" s="121">
        <f t="shared" ref="AT8:AT9" si="12">AS8/AR8*100</f>
        <v>7.1691610870421432</v>
      </c>
      <c r="AU8" s="112">
        <f t="shared" si="11"/>
        <v>87281.9</v>
      </c>
      <c r="AV8" s="112">
        <f t="shared" si="11"/>
        <v>7804.3270899999998</v>
      </c>
      <c r="AW8" s="121">
        <f t="shared" ref="AW8:AW9" si="13">AV8/AU8*100</f>
        <v>8.9415183331251953</v>
      </c>
      <c r="AX8" s="112">
        <f t="shared" si="11"/>
        <v>1778.7</v>
      </c>
      <c r="AY8" s="112">
        <f t="shared" si="11"/>
        <v>156.66980000000001</v>
      </c>
      <c r="AZ8" s="121">
        <f t="shared" ref="AZ8:AZ9" si="14">AY8/AX8*100</f>
        <v>8.808107044470681</v>
      </c>
      <c r="BA8" s="112">
        <f t="shared" si="11"/>
        <v>179821.19999999992</v>
      </c>
      <c r="BB8" s="112">
        <f t="shared" si="11"/>
        <v>23140.768</v>
      </c>
      <c r="BC8" s="121">
        <f t="shared" ref="BC8:BC11" si="15">BB8/BA8*100</f>
        <v>12.868765195649907</v>
      </c>
      <c r="BD8" s="112">
        <f t="shared" si="11"/>
        <v>385498.59199999995</v>
      </c>
      <c r="BE8" s="112">
        <f t="shared" si="11"/>
        <v>0</v>
      </c>
      <c r="BF8" s="121">
        <f t="shared" ref="BF8" si="16">BE8/BD8*100</f>
        <v>0</v>
      </c>
      <c r="BG8" s="112">
        <f t="shared" si="11"/>
        <v>34078.699999999997</v>
      </c>
      <c r="BH8" s="112">
        <f t="shared" si="11"/>
        <v>0</v>
      </c>
      <c r="BI8" s="121">
        <f t="shared" ref="BI8" si="17">BH8/BG8*100</f>
        <v>0</v>
      </c>
      <c r="BJ8" s="112">
        <f t="shared" si="11"/>
        <v>16769.400000000001</v>
      </c>
      <c r="BK8" s="112">
        <f t="shared" si="11"/>
        <v>0</v>
      </c>
      <c r="BL8" s="121">
        <f t="shared" ref="BL8" si="18">BK8/BJ8*100</f>
        <v>0</v>
      </c>
      <c r="BM8" s="112">
        <f t="shared" si="11"/>
        <v>0</v>
      </c>
      <c r="BN8" s="112">
        <f t="shared" si="11"/>
        <v>0</v>
      </c>
      <c r="BO8" s="112">
        <f t="shared" si="11"/>
        <v>0</v>
      </c>
      <c r="BP8" s="112">
        <f t="shared" si="11"/>
        <v>82719.799999999988</v>
      </c>
      <c r="BQ8" s="112">
        <f t="shared" si="11"/>
        <v>0</v>
      </c>
      <c r="BR8" s="121">
        <f t="shared" ref="BR8:BR9" si="19">BQ8/BP8*100</f>
        <v>0</v>
      </c>
      <c r="BS8" s="112">
        <f t="shared" si="11"/>
        <v>65541.5</v>
      </c>
      <c r="BT8" s="112">
        <f t="shared" si="11"/>
        <v>0</v>
      </c>
      <c r="BU8" s="121">
        <f t="shared" ref="BU8" si="20">BT8/BS8*100</f>
        <v>0</v>
      </c>
      <c r="BV8" s="112">
        <f t="shared" si="11"/>
        <v>24694.100000000002</v>
      </c>
      <c r="BW8" s="112">
        <f t="shared" si="11"/>
        <v>0</v>
      </c>
      <c r="BX8" s="121">
        <f t="shared" ref="BX8:BX11" si="21">BW8/BV8*100</f>
        <v>0</v>
      </c>
      <c r="BY8" s="112">
        <f t="shared" si="11"/>
        <v>85511.9</v>
      </c>
      <c r="BZ8" s="112">
        <f t="shared" si="11"/>
        <v>0</v>
      </c>
      <c r="CA8" s="112">
        <f>BZ8/BY8*100</f>
        <v>0</v>
      </c>
      <c r="CB8" s="112">
        <f t="shared" si="11"/>
        <v>8369.2999999999993</v>
      </c>
      <c r="CC8" s="112">
        <f t="shared" si="11"/>
        <v>0</v>
      </c>
      <c r="CD8" s="112">
        <f t="shared" si="11"/>
        <v>0</v>
      </c>
      <c r="CE8" s="112">
        <f t="shared" si="11"/>
        <v>204901.1</v>
      </c>
      <c r="CF8" s="112">
        <f t="shared" si="11"/>
        <v>0</v>
      </c>
      <c r="CG8" s="112">
        <f>CF8/CE8*100</f>
        <v>0</v>
      </c>
      <c r="CH8" s="112">
        <f t="shared" ref="CH8:CV8" si="22">CH11+CH15+CH24+CH38+CH49+CH54+CH71+CH77+CH94+CH99+CH111+CH120+CH132+CH143+CH154+CH166+CH177+CH191+CH195+CH207+CH216+CH223+CH236+CH249+CH261+CH269+CH278+CH289+CH299+CH306+CH315+CH324+CH338+CH347+CH356+CH363+CH375+CH384</f>
        <v>6197.6</v>
      </c>
      <c r="CI8" s="112">
        <f t="shared" si="22"/>
        <v>1859.3</v>
      </c>
      <c r="CJ8" s="112">
        <f>CI8/CH8*100</f>
        <v>30.000322705563441</v>
      </c>
      <c r="CK8" s="112">
        <f t="shared" si="22"/>
        <v>16618.3</v>
      </c>
      <c r="CL8" s="112">
        <f t="shared" si="22"/>
        <v>1738.7976000000001</v>
      </c>
      <c r="CM8" s="112">
        <f>CL8/CK8*100</f>
        <v>10.463149660314233</v>
      </c>
      <c r="CN8" s="112">
        <f t="shared" si="22"/>
        <v>586404.6</v>
      </c>
      <c r="CO8" s="112">
        <f t="shared" si="22"/>
        <v>119327.33530000001</v>
      </c>
      <c r="CP8" s="121">
        <f t="shared" ref="CP8:CP11" si="23">CO8/CN8*100</f>
        <v>20.348976679241602</v>
      </c>
      <c r="CQ8" s="112">
        <f t="shared" si="22"/>
        <v>200000</v>
      </c>
      <c r="CR8" s="112">
        <f t="shared" si="22"/>
        <v>0</v>
      </c>
      <c r="CS8" s="121">
        <f t="shared" ref="CS8" si="24">CR8/CQ8*100</f>
        <v>0</v>
      </c>
      <c r="CT8" s="112">
        <f t="shared" si="22"/>
        <v>0</v>
      </c>
      <c r="CU8" s="112">
        <f t="shared" si="22"/>
        <v>0</v>
      </c>
      <c r="CV8" s="112">
        <f t="shared" si="22"/>
        <v>0</v>
      </c>
      <c r="CW8" s="112">
        <f t="shared" ref="CW8:CX8" si="25">CW11+CW15+CW24+CW38+CW49+CW54+CW71+CW77+CW94+CW99+CW111+CW120+CW132+CW143+CW154+CW166+CW177+CW191+CW195+CW207+CW216+CW223+CW236+CW249+CW261+CW269+CW278+CW289+CW299+CW306+CW315+CW324+CW338+CW347+CW356+CW363+CW375+CW384</f>
        <v>245270.59999999998</v>
      </c>
      <c r="CX8" s="112">
        <f t="shared" si="25"/>
        <v>0</v>
      </c>
      <c r="CY8" s="121">
        <f t="shared" ref="CY8" si="26">CX8/CW8*100</f>
        <v>0</v>
      </c>
      <c r="CZ8" s="112">
        <f t="shared" ref="CZ8:DA8" si="27">CZ11+CZ15+CZ24+CZ38+CZ49+CZ54+CZ71+CZ77+CZ94+CZ99+CZ111+CZ120+CZ132+CZ143+CZ154+CZ166+CZ177+CZ191+CZ195+CZ207+CZ216+CZ223+CZ236+CZ249+CZ261+CZ269+CZ278+CZ289+CZ299+CZ306+CZ315+CZ324+CZ338+CZ347+CZ356+CZ363+CZ375+CZ384</f>
        <v>48007.1</v>
      </c>
      <c r="DA8" s="112">
        <f t="shared" si="27"/>
        <v>0</v>
      </c>
      <c r="DB8" s="121">
        <f t="shared" ref="DB8" si="28">DA8/CZ8*100</f>
        <v>0</v>
      </c>
      <c r="DC8" s="112">
        <f t="shared" ref="DC8:DD8" si="29">DC11+DC15+DC24+DC38+DC49+DC54+DC71+DC77+DC94+DC99+DC111+DC120+DC132+DC143+DC154+DC166+DC177+DC191+DC195+DC207+DC216+DC223+DC236+DC249+DC261+DC269+DC278+DC289+DC299+DC306+DC315+DC324+DC338+DC347+DC356+DC363+DC375+DC384</f>
        <v>42920.100000000006</v>
      </c>
      <c r="DD8" s="112">
        <f t="shared" si="29"/>
        <v>0</v>
      </c>
      <c r="DE8" s="121">
        <f t="shared" ref="DE8" si="30">DD8/DC8*100</f>
        <v>0</v>
      </c>
      <c r="DF8" s="112">
        <f t="shared" ref="DF8:DG8" si="31">DF11+DF15+DF24+DF38+DF49+DF54+DF71+DF77+DF94+DF99+DF111+DF120+DF132+DF143+DF154+DF166+DF177+DF191+DF195+DF207+DF216+DF223+DF236+DF249+DF261+DF269+DF278+DF289+DF299+DF306+DF315+DF324+DF338+DF347+DF356+DF363+DF375+DF384</f>
        <v>106673.99999999996</v>
      </c>
      <c r="DG8" s="112">
        <f t="shared" si="31"/>
        <v>0</v>
      </c>
      <c r="DH8" s="121">
        <f t="shared" ref="DH8" si="32">DG8/DF8*100</f>
        <v>0</v>
      </c>
    </row>
    <row r="9" spans="1:112" s="96" customFormat="1" ht="31.5" x14ac:dyDescent="0.25">
      <c r="A9" s="110" t="s">
        <v>319</v>
      </c>
      <c r="B9" s="121">
        <f t="shared" si="0"/>
        <v>3077394.5654400005</v>
      </c>
      <c r="C9" s="121">
        <f t="shared" si="1"/>
        <v>286333.10345</v>
      </c>
      <c r="D9" s="121">
        <f t="shared" si="2"/>
        <v>9.3044001138365751</v>
      </c>
      <c r="E9" s="112">
        <f t="shared" ref="E9:AP9" si="33">E12+E16+E25+E39+E50+E55+E72+E78+E95+E100+E112+E121+E133+E144+E155+E167+E178+E192+E196+E208+E217+E224+E237+E250+E262+E270+E279+E290+E300+E307+E316+E325+E339+E348+E357+E364+E376+E385</f>
        <v>16624.900000000001</v>
      </c>
      <c r="F9" s="112">
        <f t="shared" si="33"/>
        <v>0</v>
      </c>
      <c r="G9" s="121">
        <f t="shared" si="4"/>
        <v>0</v>
      </c>
      <c r="H9" s="112">
        <f t="shared" si="33"/>
        <v>99643</v>
      </c>
      <c r="I9" s="112">
        <f t="shared" si="33"/>
        <v>0</v>
      </c>
      <c r="J9" s="112">
        <f>I9/H9*100</f>
        <v>0</v>
      </c>
      <c r="K9" s="112">
        <f t="shared" si="33"/>
        <v>54023.099999999991</v>
      </c>
      <c r="L9" s="112">
        <f t="shared" si="33"/>
        <v>0</v>
      </c>
      <c r="M9" s="112">
        <f>L9/K9*100</f>
        <v>0</v>
      </c>
      <c r="N9" s="112">
        <f t="shared" si="33"/>
        <v>0</v>
      </c>
      <c r="O9" s="112">
        <f t="shared" si="33"/>
        <v>0</v>
      </c>
      <c r="P9" s="112"/>
      <c r="Q9" s="112">
        <f t="shared" si="33"/>
        <v>5029.2</v>
      </c>
      <c r="R9" s="112">
        <f t="shared" si="33"/>
        <v>5029.2</v>
      </c>
      <c r="S9" s="121">
        <f t="shared" si="5"/>
        <v>100</v>
      </c>
      <c r="T9" s="112">
        <f t="shared" si="33"/>
        <v>37892</v>
      </c>
      <c r="U9" s="112">
        <f t="shared" si="33"/>
        <v>6779.6000000000013</v>
      </c>
      <c r="V9" s="121">
        <f t="shared" si="6"/>
        <v>17.891903304127524</v>
      </c>
      <c r="W9" s="112">
        <f t="shared" si="33"/>
        <v>2346.9388599999997</v>
      </c>
      <c r="X9" s="112">
        <f t="shared" si="33"/>
        <v>1734.6940599999996</v>
      </c>
      <c r="Y9" s="121">
        <f t="shared" si="7"/>
        <v>73.913048591304147</v>
      </c>
      <c r="Z9" s="112">
        <f t="shared" si="33"/>
        <v>816.32657999999969</v>
      </c>
      <c r="AA9" s="112">
        <f t="shared" si="33"/>
        <v>510.2041099999999</v>
      </c>
      <c r="AB9" s="121">
        <f t="shared" si="8"/>
        <v>62.499999693750027</v>
      </c>
      <c r="AC9" s="112">
        <f t="shared" si="33"/>
        <v>5300</v>
      </c>
      <c r="AD9" s="112">
        <f t="shared" si="33"/>
        <v>0</v>
      </c>
      <c r="AE9" s="112">
        <f>AD9/AC9*100</f>
        <v>0</v>
      </c>
      <c r="AF9" s="112">
        <f t="shared" si="33"/>
        <v>0</v>
      </c>
      <c r="AG9" s="112">
        <f t="shared" si="33"/>
        <v>0</v>
      </c>
      <c r="AH9" s="121"/>
      <c r="AI9" s="112">
        <f t="shared" si="33"/>
        <v>0</v>
      </c>
      <c r="AJ9" s="112">
        <f t="shared" si="33"/>
        <v>0</v>
      </c>
      <c r="AK9" s="121"/>
      <c r="AL9" s="112">
        <f t="shared" si="33"/>
        <v>818539.70000000007</v>
      </c>
      <c r="AM9" s="112">
        <f t="shared" si="33"/>
        <v>123903.27458000001</v>
      </c>
      <c r="AN9" s="121">
        <f t="shared" si="10"/>
        <v>15.137112418615736</v>
      </c>
      <c r="AO9" s="112">
        <f t="shared" si="33"/>
        <v>485652.2</v>
      </c>
      <c r="AP9" s="112">
        <f t="shared" si="33"/>
        <v>0</v>
      </c>
      <c r="AQ9" s="112">
        <f>AP9/AO9*100</f>
        <v>0</v>
      </c>
      <c r="AR9" s="112">
        <f t="shared" ref="AR9:CF9" si="34">AR12+AR16+AR25+AR39+AR50+AR55+AR72+AR78+AR95+AR100+AR112+AR121+AR133+AR144+AR155+AR167+AR178+AR192+AR196+AR208+AR217+AR224+AR237+AR250+AR262+AR270+AR279+AR290+AR300+AR307+AR316+AR325+AR339+AR348+AR357+AR364+AR376+AR385</f>
        <v>30468</v>
      </c>
      <c r="AS9" s="112">
        <f t="shared" si="34"/>
        <v>2184.3000000000002</v>
      </c>
      <c r="AT9" s="121">
        <f t="shared" si="12"/>
        <v>7.1691610870421432</v>
      </c>
      <c r="AU9" s="112">
        <f t="shared" si="34"/>
        <v>3969.8</v>
      </c>
      <c r="AV9" s="112">
        <f t="shared" si="34"/>
        <v>125.6298</v>
      </c>
      <c r="AW9" s="121">
        <f t="shared" si="13"/>
        <v>3.1646380170285657</v>
      </c>
      <c r="AX9" s="112">
        <f t="shared" si="34"/>
        <v>78.5</v>
      </c>
      <c r="AY9" s="112">
        <f t="shared" si="34"/>
        <v>0</v>
      </c>
      <c r="AZ9" s="121">
        <f t="shared" si="14"/>
        <v>0</v>
      </c>
      <c r="BA9" s="112">
        <f t="shared" si="34"/>
        <v>179821.19999999992</v>
      </c>
      <c r="BB9" s="112">
        <f t="shared" si="34"/>
        <v>23140.768</v>
      </c>
      <c r="BC9" s="121">
        <f t="shared" si="15"/>
        <v>12.868765195649907</v>
      </c>
      <c r="BD9" s="112">
        <f t="shared" si="34"/>
        <v>0</v>
      </c>
      <c r="BE9" s="112">
        <f t="shared" si="34"/>
        <v>0</v>
      </c>
      <c r="BF9" s="121"/>
      <c r="BG9" s="112">
        <f t="shared" si="34"/>
        <v>0</v>
      </c>
      <c r="BH9" s="112">
        <f t="shared" si="34"/>
        <v>0</v>
      </c>
      <c r="BI9" s="121"/>
      <c r="BJ9" s="112">
        <f t="shared" si="34"/>
        <v>0</v>
      </c>
      <c r="BK9" s="112">
        <f t="shared" si="34"/>
        <v>0</v>
      </c>
      <c r="BL9" s="121"/>
      <c r="BM9" s="112">
        <f t="shared" si="34"/>
        <v>0</v>
      </c>
      <c r="BN9" s="112">
        <f t="shared" si="34"/>
        <v>0</v>
      </c>
      <c r="BO9" s="112">
        <f t="shared" si="34"/>
        <v>0</v>
      </c>
      <c r="BP9" s="112">
        <f t="shared" si="34"/>
        <v>34322.199999999997</v>
      </c>
      <c r="BQ9" s="112">
        <f t="shared" si="34"/>
        <v>0</v>
      </c>
      <c r="BR9" s="121">
        <f t="shared" si="19"/>
        <v>0</v>
      </c>
      <c r="BS9" s="112">
        <f t="shared" si="34"/>
        <v>0</v>
      </c>
      <c r="BT9" s="112">
        <f t="shared" si="34"/>
        <v>0</v>
      </c>
      <c r="BU9" s="121"/>
      <c r="BV9" s="112">
        <f t="shared" si="34"/>
        <v>0</v>
      </c>
      <c r="BW9" s="112">
        <f t="shared" si="34"/>
        <v>0</v>
      </c>
      <c r="BX9" s="121"/>
      <c r="BY9" s="112">
        <f t="shared" si="34"/>
        <v>85511.9</v>
      </c>
      <c r="BZ9" s="112">
        <f t="shared" si="34"/>
        <v>0</v>
      </c>
      <c r="CA9" s="112">
        <f>BZ9/BY9*100</f>
        <v>0</v>
      </c>
      <c r="CB9" s="112">
        <f t="shared" si="34"/>
        <v>8369.2999999999993</v>
      </c>
      <c r="CC9" s="112">
        <f t="shared" si="34"/>
        <v>0</v>
      </c>
      <c r="CD9" s="112">
        <f t="shared" si="34"/>
        <v>0</v>
      </c>
      <c r="CE9" s="112">
        <f t="shared" si="34"/>
        <v>204901.1</v>
      </c>
      <c r="CF9" s="112">
        <f t="shared" si="34"/>
        <v>0</v>
      </c>
      <c r="CG9" s="112">
        <f>CF9/CE9*100</f>
        <v>0</v>
      </c>
      <c r="CH9" s="112">
        <f t="shared" ref="CH9:CV9" si="35">CH12+CH16+CH25+CH39+CH50+CH55+CH72+CH78+CH95+CH100+CH112+CH121+CH133+CH144+CH155+CH167+CH178+CH192+CH196+CH208+CH217+CH224+CH237+CH250+CH262+CH270+CH279+CH290+CH300+CH307+CH316+CH325+CH339+CH348+CH357+CH364+CH376+CH385</f>
        <v>6197.6</v>
      </c>
      <c r="CI9" s="112">
        <f t="shared" si="35"/>
        <v>1859.3</v>
      </c>
      <c r="CJ9" s="112">
        <f>CI9/CH9*100</f>
        <v>30.000322705563441</v>
      </c>
      <c r="CK9" s="112">
        <f t="shared" si="35"/>
        <v>16618.3</v>
      </c>
      <c r="CL9" s="112">
        <f t="shared" si="35"/>
        <v>1738.7976000000001</v>
      </c>
      <c r="CM9" s="112">
        <f>CL9/CK9*100</f>
        <v>10.463149660314233</v>
      </c>
      <c r="CN9" s="112">
        <f t="shared" si="35"/>
        <v>586404.6</v>
      </c>
      <c r="CO9" s="112">
        <f t="shared" si="35"/>
        <v>119327.33530000001</v>
      </c>
      <c r="CP9" s="121">
        <f t="shared" si="23"/>
        <v>20.348976679241602</v>
      </c>
      <c r="CQ9" s="112">
        <f t="shared" si="35"/>
        <v>0</v>
      </c>
      <c r="CR9" s="112">
        <f t="shared" si="35"/>
        <v>0</v>
      </c>
      <c r="CS9" s="121"/>
      <c r="CT9" s="112">
        <f t="shared" si="35"/>
        <v>0</v>
      </c>
      <c r="CU9" s="112">
        <f t="shared" si="35"/>
        <v>0</v>
      </c>
      <c r="CV9" s="112">
        <f t="shared" si="35"/>
        <v>0</v>
      </c>
      <c r="CW9" s="112">
        <f t="shared" ref="CW9:CX9" si="36">CW12+CW16+CW25+CW39+CW50+CW55+CW72+CW78+CW95+CW100+CW112+CW121+CW133+CW144+CW155+CW167+CW178+CW192+CW196+CW208+CW217+CW224+CW237+CW250+CW262+CW270+CW279+CW290+CW300+CW307+CW316+CW325+CW339+CW348+CW357+CW364+CW376+CW385</f>
        <v>245270.59999999998</v>
      </c>
      <c r="CX9" s="112">
        <f t="shared" si="36"/>
        <v>0</v>
      </c>
      <c r="CY9" s="121"/>
      <c r="CZ9" s="112">
        <f t="shared" ref="CZ9:DA9" si="37">CZ12+CZ16+CZ25+CZ39+CZ50+CZ55+CZ72+CZ78+CZ95+CZ100+CZ112+CZ121+CZ133+CZ144+CZ155+CZ167+CZ178+CZ192+CZ196+CZ208+CZ217+CZ224+CZ237+CZ250+CZ262+CZ270+CZ279+CZ290+CZ300+CZ307+CZ316+CZ325+CZ339+CZ348+CZ357+CZ364+CZ376+CZ385</f>
        <v>0</v>
      </c>
      <c r="DA9" s="112">
        <f t="shared" si="37"/>
        <v>0</v>
      </c>
      <c r="DB9" s="121"/>
      <c r="DC9" s="112">
        <f t="shared" ref="DC9:DD9" si="38">DC12+DC16+DC25+DC39+DC50+DC55+DC72+DC78+DC95+DC100+DC112+DC121+DC133+DC144+DC155+DC167+DC178+DC192+DC196+DC208+DC217+DC224+DC237+DC250+DC262+DC270+DC279+DC290+DC300+DC307+DC316+DC325+DC339+DC348+DC357+DC364+DC376+DC385</f>
        <v>42920.100000000006</v>
      </c>
      <c r="DD9" s="112">
        <f t="shared" si="38"/>
        <v>0</v>
      </c>
      <c r="DE9" s="121"/>
      <c r="DF9" s="112">
        <f t="shared" ref="DF9:DG9" si="39">DF12+DF16+DF25+DF39+DF50+DF55+DF72+DF78+DF95+DF100+DF112+DF121+DF133+DF144+DF155+DF167+DF178+DF192+DF196+DF208+DF217+DF224+DF237+DF250+DF262+DF270+DF279+DF290+DF300+DF307+DF316+DF325+DF339+DF348+DF357+DF364+DF376+DF385</f>
        <v>106673.99999999996</v>
      </c>
      <c r="DG9" s="112">
        <f t="shared" si="39"/>
        <v>0</v>
      </c>
      <c r="DH9" s="121"/>
    </row>
    <row r="10" spans="1:112" s="96" customFormat="1" ht="15.75" x14ac:dyDescent="0.25">
      <c r="A10" s="110" t="s">
        <v>156</v>
      </c>
      <c r="B10" s="121">
        <f t="shared" si="0"/>
        <v>1081998.7124199998</v>
      </c>
      <c r="C10" s="121">
        <f t="shared" si="1"/>
        <v>8650.9924300000002</v>
      </c>
      <c r="D10" s="121">
        <f t="shared" si="2"/>
        <v>0.79953814461120565</v>
      </c>
      <c r="E10" s="121">
        <f t="shared" ref="E10:AA10" si="40">SUM(E13:E14)+SUM(E17:E23)+SUM(E26:E37)+SUM(E40:E48)+SUM(E51:E53)+SUM(E56:E70)+SUM(E73:E76)+SUM(E79:E93)+SUM(E96:E98)+SUM(E101:E110)+SUM(E113:E119)+SUM(E122:E131)+SUM(E134:E142)+SUM(E145:E153)+SUM(E156:E165)+SUM(E168:E176)+SUM(E179:E190)+SUM(E193:E194)+SUM(E197:E206)+SUM(E209:E215)+SUM(E218:E222)+SUM(E225:E235)+SUM(E225:E235)+SUM(E238:E248)+SUM(E251:E260)+SUM(E263:E268)+SUM(E271:E277)+SUM(E280:E288)+SUM(E291:E298)+SUM(E301:E305)+SUM(E308:E314)+SUM(E317:E323)+SUM(E326:E337)+SUM(E340:E346)+SUM(E349:E355)+SUM(E358:E362)+SUM(E365:E374)+SUM(E377:E383)+SUM(E386:E390)</f>
        <v>0</v>
      </c>
      <c r="F10" s="121">
        <f t="shared" si="40"/>
        <v>0</v>
      </c>
      <c r="G10" s="121"/>
      <c r="H10" s="121">
        <f t="shared" si="40"/>
        <v>0</v>
      </c>
      <c r="I10" s="121">
        <f t="shared" si="40"/>
        <v>0</v>
      </c>
      <c r="J10" s="121">
        <f t="shared" si="40"/>
        <v>0</v>
      </c>
      <c r="K10" s="121">
        <f t="shared" si="40"/>
        <v>0</v>
      </c>
      <c r="L10" s="121">
        <f t="shared" si="40"/>
        <v>0</v>
      </c>
      <c r="M10" s="121">
        <f t="shared" si="40"/>
        <v>0</v>
      </c>
      <c r="N10" s="121">
        <f t="shared" si="40"/>
        <v>0</v>
      </c>
      <c r="O10" s="121">
        <f t="shared" si="40"/>
        <v>0</v>
      </c>
      <c r="P10" s="121">
        <f t="shared" si="40"/>
        <v>0</v>
      </c>
      <c r="Q10" s="121">
        <f t="shared" si="40"/>
        <v>5029.2</v>
      </c>
      <c r="R10" s="121">
        <f t="shared" si="40"/>
        <v>0</v>
      </c>
      <c r="S10" s="121">
        <f>R10/Q10*100</f>
        <v>0</v>
      </c>
      <c r="T10" s="121">
        <f t="shared" si="40"/>
        <v>2944.1</v>
      </c>
      <c r="U10" s="121">
        <f t="shared" si="40"/>
        <v>0</v>
      </c>
      <c r="V10" s="121">
        <f>U10/T10*100</f>
        <v>0</v>
      </c>
      <c r="W10" s="121">
        <f t="shared" si="40"/>
        <v>0</v>
      </c>
      <c r="X10" s="121">
        <f t="shared" si="40"/>
        <v>0</v>
      </c>
      <c r="Y10" s="121"/>
      <c r="Z10" s="121">
        <f t="shared" si="40"/>
        <v>51.020420000000001</v>
      </c>
      <c r="AA10" s="121">
        <f t="shared" si="40"/>
        <v>51.020420000000001</v>
      </c>
      <c r="AB10" s="121">
        <f t="shared" si="8"/>
        <v>100</v>
      </c>
      <c r="AC10" s="121">
        <f>SUM(AC13:AC14)+SUM(AC17:AC23)+SUM(AC26:AC37)+SUM(AC40:AC48)+SUM(AC51:AC53)+SUM(AC56:AC70)+SUM(AC73:AC76)+SUM(AC79:AC93)+SUM(AC96:AC98)+SUM(AC101:AC110)+SUM(AC113:AC119)+SUM(AC122:AC131)+SUM(AC134:AC142)+SUM(AC145:AC153)+SUM(AC156:AC165)+SUM(AC168:AC176)+SUM(AC179:AC190)+SUM(AC193:AC194)+SUM(AC197:AC206)+SUM(AC209:AC215)+SUM(AC218:AC222)+SUM(AC225:AC235)+SUM(AC238:AC248)+SUM(AC251:AC260)+SUM(AC263:AC268)+SUM(AC271:AC277)+SUM(AC280:AC288)+SUM(AC291:AC298)+SUM(AC301:AC305)+SUM(AC308:AC314)+SUM(AC317:AC323)+SUM(AC326:AC337)+SUM(AC340:AC346)+SUM(AC349:AC355)+SUM(AC358:AC362)+SUM(AC365:AC374)+SUM(AC377:AC383)+SUM(AC386:AC390)</f>
        <v>0</v>
      </c>
      <c r="AD10" s="121">
        <f t="shared" ref="AD10:BO10" si="41">SUM(AD13:AD14)+SUM(AD17:AD23)+SUM(AD26:AD37)+SUM(AD40:AD48)+SUM(AD51:AD53)+SUM(AD56:AD70)+SUM(AD73:AD76)+SUM(AD79:AD93)+SUM(AD96:AD98)+SUM(AD101:AD110)+SUM(AD113:AD119)+SUM(AD122:AD131)+SUM(AD134:AD142)+SUM(AD145:AD153)+SUM(AD156:AD165)+SUM(AD168:AD176)+SUM(AD179:AD190)+SUM(AD193:AD194)+SUM(AD197:AD206)+SUM(AD209:AD215)+SUM(AD218:AD222)+SUM(AD225:AD235)+SUM(AD238:AD248)+SUM(AD251:AD260)+SUM(AD263:AD268)+SUM(AD271:AD277)+SUM(AD280:AD288)+SUM(AD291:AD298)+SUM(AD301:AD305)+SUM(AD308:AD314)+SUM(AD317:AD323)+SUM(AD326:AD337)+SUM(AD340:AD346)+SUM(AD349:AD355)+SUM(AD358:AD362)+SUM(AD365:AD374)+SUM(AD377:AD383)+SUM(AD386:AD390)</f>
        <v>0</v>
      </c>
      <c r="AE10" s="121">
        <f t="shared" si="41"/>
        <v>0</v>
      </c>
      <c r="AF10" s="121">
        <f t="shared" si="41"/>
        <v>0</v>
      </c>
      <c r="AG10" s="121">
        <f t="shared" si="41"/>
        <v>0</v>
      </c>
      <c r="AH10" s="121"/>
      <c r="AI10" s="121">
        <f t="shared" si="41"/>
        <v>165975.09999999995</v>
      </c>
      <c r="AJ10" s="121">
        <f t="shared" si="41"/>
        <v>764.60491999999999</v>
      </c>
      <c r="AK10" s="121">
        <f t="shared" si="9"/>
        <v>0.4606744746651758</v>
      </c>
      <c r="AL10" s="121">
        <f t="shared" si="41"/>
        <v>0</v>
      </c>
      <c r="AM10" s="121">
        <f t="shared" si="41"/>
        <v>0</v>
      </c>
      <c r="AN10" s="121"/>
      <c r="AO10" s="121">
        <f t="shared" si="41"/>
        <v>0</v>
      </c>
      <c r="AP10" s="121">
        <f t="shared" si="41"/>
        <v>0</v>
      </c>
      <c r="AQ10" s="121">
        <f t="shared" si="41"/>
        <v>0</v>
      </c>
      <c r="AR10" s="121">
        <f t="shared" si="41"/>
        <v>0</v>
      </c>
      <c r="AS10" s="121">
        <f t="shared" si="41"/>
        <v>0</v>
      </c>
      <c r="AT10" s="121" t="e">
        <f>AS10/AR10*100</f>
        <v>#DIV/0!</v>
      </c>
      <c r="AU10" s="121">
        <f t="shared" si="41"/>
        <v>83312.099999999991</v>
      </c>
      <c r="AV10" s="121">
        <f t="shared" si="41"/>
        <v>7678.6972900000001</v>
      </c>
      <c r="AW10" s="121">
        <f>AV10/AU10*100</f>
        <v>9.2167851848651043</v>
      </c>
      <c r="AX10" s="121">
        <f t="shared" si="41"/>
        <v>1700.2</v>
      </c>
      <c r="AY10" s="121">
        <f t="shared" si="41"/>
        <v>156.66980000000001</v>
      </c>
      <c r="AZ10" s="121">
        <f>AY10/AX10*100</f>
        <v>9.2147864957063881</v>
      </c>
      <c r="BA10" s="121">
        <f t="shared" si="41"/>
        <v>0</v>
      </c>
      <c r="BB10" s="121">
        <f t="shared" si="41"/>
        <v>0</v>
      </c>
      <c r="BC10" s="121"/>
      <c r="BD10" s="121">
        <f t="shared" si="41"/>
        <v>385498.59199999995</v>
      </c>
      <c r="BE10" s="121">
        <f t="shared" si="41"/>
        <v>0</v>
      </c>
      <c r="BF10" s="121">
        <f>BE10/BD10*100</f>
        <v>0</v>
      </c>
      <c r="BG10" s="121">
        <f t="shared" si="41"/>
        <v>34078.699999999997</v>
      </c>
      <c r="BH10" s="121">
        <f t="shared" si="41"/>
        <v>0</v>
      </c>
      <c r="BI10" s="121">
        <f>BH10/BG10*100</f>
        <v>0</v>
      </c>
      <c r="BJ10" s="121">
        <f t="shared" si="41"/>
        <v>16769.400000000001</v>
      </c>
      <c r="BK10" s="121">
        <f t="shared" si="41"/>
        <v>0</v>
      </c>
      <c r="BL10" s="121">
        <f>BK10/BJ10*100</f>
        <v>0</v>
      </c>
      <c r="BM10" s="121">
        <f t="shared" si="41"/>
        <v>0</v>
      </c>
      <c r="BN10" s="121">
        <f t="shared" si="41"/>
        <v>0</v>
      </c>
      <c r="BO10" s="121">
        <f t="shared" si="41"/>
        <v>0</v>
      </c>
      <c r="BP10" s="121">
        <f t="shared" ref="BP10:CV10" si="42">SUM(BP13:BP14)+SUM(BP17:BP23)+SUM(BP26:BP37)+SUM(BP40:BP48)+SUM(BP51:BP53)+SUM(BP56:BP70)+SUM(BP73:BP76)+SUM(BP79:BP93)+SUM(BP96:BP98)+SUM(BP101:BP110)+SUM(BP113:BP119)+SUM(BP122:BP131)+SUM(BP134:BP142)+SUM(BP145:BP153)+SUM(BP156:BP165)+SUM(BP168:BP176)+SUM(BP179:BP190)+SUM(BP193:BP194)+SUM(BP197:BP206)+SUM(BP209:BP215)+SUM(BP218:BP222)+SUM(BP225:BP235)+SUM(BP238:BP248)+SUM(BP251:BP260)+SUM(BP263:BP268)+SUM(BP271:BP277)+SUM(BP280:BP288)+SUM(BP291:BP298)+SUM(BP301:BP305)+SUM(BP308:BP314)+SUM(BP317:BP323)+SUM(BP326:BP337)+SUM(BP340:BP346)+SUM(BP349:BP355)+SUM(BP358:BP362)+SUM(BP365:BP374)+SUM(BP377:BP383)+SUM(BP386:BP390)</f>
        <v>48397.599999999999</v>
      </c>
      <c r="BQ10" s="121">
        <f t="shared" si="42"/>
        <v>0</v>
      </c>
      <c r="BR10" s="121">
        <f>BQ10/BP10*100</f>
        <v>0</v>
      </c>
      <c r="BS10" s="121">
        <f t="shared" si="42"/>
        <v>65541.5</v>
      </c>
      <c r="BT10" s="121">
        <f t="shared" si="42"/>
        <v>0</v>
      </c>
      <c r="BU10" s="121">
        <f>BT10/BS10*100</f>
        <v>0</v>
      </c>
      <c r="BV10" s="121">
        <f t="shared" si="42"/>
        <v>24694.100000000002</v>
      </c>
      <c r="BW10" s="121">
        <f t="shared" si="42"/>
        <v>0</v>
      </c>
      <c r="BX10" s="121"/>
      <c r="BY10" s="121">
        <f t="shared" si="42"/>
        <v>0</v>
      </c>
      <c r="BZ10" s="121">
        <f t="shared" si="42"/>
        <v>0</v>
      </c>
      <c r="CA10" s="121">
        <f t="shared" si="42"/>
        <v>0</v>
      </c>
      <c r="CB10" s="121">
        <f t="shared" si="42"/>
        <v>0</v>
      </c>
      <c r="CC10" s="121">
        <f t="shared" si="42"/>
        <v>0</v>
      </c>
      <c r="CD10" s="121">
        <f t="shared" si="42"/>
        <v>0</v>
      </c>
      <c r="CE10" s="121">
        <f t="shared" si="42"/>
        <v>0</v>
      </c>
      <c r="CF10" s="121">
        <f t="shared" si="42"/>
        <v>0</v>
      </c>
      <c r="CG10" s="121">
        <f t="shared" si="42"/>
        <v>0</v>
      </c>
      <c r="CH10" s="121">
        <f t="shared" si="42"/>
        <v>0</v>
      </c>
      <c r="CI10" s="121">
        <f t="shared" si="42"/>
        <v>0</v>
      </c>
      <c r="CJ10" s="121">
        <f t="shared" si="42"/>
        <v>0</v>
      </c>
      <c r="CK10" s="121">
        <f t="shared" si="42"/>
        <v>0</v>
      </c>
      <c r="CL10" s="121">
        <f t="shared" si="42"/>
        <v>0</v>
      </c>
      <c r="CM10" s="121">
        <f t="shared" si="42"/>
        <v>0</v>
      </c>
      <c r="CN10" s="121">
        <f t="shared" si="42"/>
        <v>0</v>
      </c>
      <c r="CO10" s="121">
        <f t="shared" si="42"/>
        <v>0</v>
      </c>
      <c r="CP10" s="121"/>
      <c r="CQ10" s="121">
        <f t="shared" si="42"/>
        <v>200000</v>
      </c>
      <c r="CR10" s="121">
        <f t="shared" si="42"/>
        <v>0</v>
      </c>
      <c r="CS10" s="121">
        <f>CR10/CQ10*100</f>
        <v>0</v>
      </c>
      <c r="CT10" s="121">
        <f t="shared" si="42"/>
        <v>0</v>
      </c>
      <c r="CU10" s="121">
        <f t="shared" si="42"/>
        <v>0</v>
      </c>
      <c r="CV10" s="121">
        <f t="shared" si="42"/>
        <v>0</v>
      </c>
      <c r="CW10" s="121">
        <f t="shared" ref="CW10:CX10" si="43">SUM(CW13:CW14)+SUM(CW17:CW23)+SUM(CW26:CW37)+SUM(CW40:CW48)+SUM(CW51:CW53)+SUM(CW56:CW70)+SUM(CW73:CW76)+SUM(CW79:CW93)+SUM(CW96:CW98)+SUM(CW101:CW110)+SUM(CW113:CW119)+SUM(CW122:CW131)+SUM(CW134:CW142)+SUM(CW145:CW153)+SUM(CW156:CW165)+SUM(CW168:CW176)+SUM(CW179:CW190)+SUM(CW193:CW194)+SUM(CW197:CW206)+SUM(CW209:CW215)+SUM(CW218:CW222)+SUM(CW225:CW235)+SUM(CW238:CW248)+SUM(CW251:CW260)+SUM(CW263:CW268)+SUM(CW271:CW277)+SUM(CW280:CW288)+SUM(CW291:CW298)+SUM(CW301:CW305)+SUM(CW308:CW314)+SUM(CW317:CW323)+SUM(CW326:CW337)+SUM(CW340:CW346)+SUM(CW349:CW355)+SUM(CW358:CW362)+SUM(CW365:CW374)+SUM(CW377:CW383)+SUM(CW386:CW390)</f>
        <v>0</v>
      </c>
      <c r="CX10" s="121">
        <f t="shared" si="43"/>
        <v>0</v>
      </c>
      <c r="CY10" s="121" t="e">
        <f>CX10/CW10*100</f>
        <v>#DIV/0!</v>
      </c>
      <c r="CZ10" s="121">
        <f t="shared" ref="CZ10:DA10" si="44">SUM(CZ13:CZ14)+SUM(CZ17:CZ23)+SUM(CZ26:CZ37)+SUM(CZ40:CZ48)+SUM(CZ51:CZ53)+SUM(CZ56:CZ70)+SUM(CZ73:CZ76)+SUM(CZ79:CZ93)+SUM(CZ96:CZ98)+SUM(CZ101:CZ110)+SUM(CZ113:CZ119)+SUM(CZ122:CZ131)+SUM(CZ134:CZ142)+SUM(CZ145:CZ153)+SUM(CZ156:CZ165)+SUM(CZ168:CZ176)+SUM(CZ179:CZ190)+SUM(CZ193:CZ194)+SUM(CZ197:CZ206)+SUM(CZ209:CZ215)+SUM(CZ218:CZ222)+SUM(CZ225:CZ235)+SUM(CZ238:CZ248)+SUM(CZ251:CZ260)+SUM(CZ263:CZ268)+SUM(CZ271:CZ277)+SUM(CZ280:CZ288)+SUM(CZ291:CZ298)+SUM(CZ301:CZ305)+SUM(CZ308:CZ314)+SUM(CZ317:CZ323)+SUM(CZ326:CZ337)+SUM(CZ340:CZ346)+SUM(CZ349:CZ355)+SUM(CZ358:CZ362)+SUM(CZ365:CZ374)+SUM(CZ377:CZ383)+SUM(CZ386:CZ390)</f>
        <v>48007.1</v>
      </c>
      <c r="DA10" s="121">
        <f t="shared" si="44"/>
        <v>0</v>
      </c>
      <c r="DB10" s="121">
        <f>DA10/CZ10*100</f>
        <v>0</v>
      </c>
      <c r="DC10" s="121">
        <f t="shared" ref="DC10:DD10" si="45">SUM(DC13:DC14)+SUM(DC17:DC23)+SUM(DC26:DC37)+SUM(DC40:DC48)+SUM(DC51:DC53)+SUM(DC56:DC70)+SUM(DC73:DC76)+SUM(DC79:DC93)+SUM(DC96:DC98)+SUM(DC101:DC110)+SUM(DC113:DC119)+SUM(DC122:DC131)+SUM(DC134:DC142)+SUM(DC145:DC153)+SUM(DC156:DC165)+SUM(DC168:DC176)+SUM(DC179:DC190)+SUM(DC193:DC194)+SUM(DC197:DC206)+SUM(DC209:DC215)+SUM(DC218:DC222)+SUM(DC225:DC235)+SUM(DC238:DC248)+SUM(DC251:DC260)+SUM(DC263:DC268)+SUM(DC271:DC277)+SUM(DC280:DC288)+SUM(DC291:DC298)+SUM(DC301:DC305)+SUM(DC308:DC314)+SUM(DC317:DC323)+SUM(DC326:DC337)+SUM(DC340:DC346)+SUM(DC349:DC355)+SUM(DC358:DC362)+SUM(DC365:DC374)+SUM(DC377:DC383)+SUM(DC386:DC390)</f>
        <v>0</v>
      </c>
      <c r="DD10" s="121">
        <f t="shared" si="45"/>
        <v>0</v>
      </c>
      <c r="DE10" s="121" t="e">
        <f>DD10/DC10*100</f>
        <v>#DIV/0!</v>
      </c>
      <c r="DF10" s="121">
        <f t="shared" ref="DF10:DG10" si="46">SUM(DF13:DF14)+SUM(DF17:DF23)+SUM(DF26:DF37)+SUM(DF40:DF48)+SUM(DF51:DF53)+SUM(DF56:DF70)+SUM(DF73:DF76)+SUM(DF79:DF93)+SUM(DF96:DF98)+SUM(DF101:DF110)+SUM(DF113:DF119)+SUM(DF122:DF131)+SUM(DF134:DF142)+SUM(DF145:DF153)+SUM(DF156:DF165)+SUM(DF168:DF176)+SUM(DF179:DF190)+SUM(DF193:DF194)+SUM(DF197:DF206)+SUM(DF209:DF215)+SUM(DF218:DF222)+SUM(DF225:DF235)+SUM(DF238:DF248)+SUM(DF251:DF260)+SUM(DF263:DF268)+SUM(DF271:DF277)+SUM(DF280:DF288)+SUM(DF291:DF298)+SUM(DF301:DF305)+SUM(DF308:DF314)+SUM(DF317:DF323)+SUM(DF326:DF337)+SUM(DF340:DF346)+SUM(DF349:DF355)+SUM(DF358:DF362)+SUM(DF365:DF374)+SUM(DF377:DF383)+SUM(DF386:DF390)</f>
        <v>0</v>
      </c>
      <c r="DG10" s="121">
        <f t="shared" si="46"/>
        <v>0</v>
      </c>
      <c r="DH10" s="121" t="e">
        <f>DG10/DF10*100</f>
        <v>#DIV/0!</v>
      </c>
    </row>
    <row r="11" spans="1:112" s="96" customFormat="1" ht="31.5" x14ac:dyDescent="0.25">
      <c r="A11" s="97" t="s">
        <v>309</v>
      </c>
      <c r="B11" s="148">
        <f>E11+H11+K11+N11+Q11+T11+W11+Z11+AC11+AF11+AI11+AL11+AO11+AR11+AU11+AX11+BA11+BD11+BG11+BJ11+BM11+BP11+BS11+BV11+BY11+CB11+CE11+CH11+CK11+CN11+CQ11+CT11+CW11+CZ11+DC11+DF11</f>
        <v>126578.54082000001</v>
      </c>
      <c r="C11" s="148">
        <f>F11+I11+L11+O11+R11+U11+X11+AA11+AD11+AG11+AJ11+AM11+AP11+AS11+AV11+AY11+BB11+BE11+BH11+BK11+BN11+BQ11+BT11+BW11+BZ11+CC11+CF11+CI11+CL11+CO11+CR11+CU11+CX11+DA11+DD11+DG11</f>
        <v>4869.7296800000004</v>
      </c>
      <c r="D11" s="102">
        <f t="shared" ref="D11" si="47">C11/B11*100</f>
        <v>3.8472000454839819</v>
      </c>
      <c r="E11" s="101">
        <f t="shared" ref="E11:AP11" si="48">E12+E13+E14</f>
        <v>1187.5</v>
      </c>
      <c r="F11" s="101">
        <f t="shared" si="48"/>
        <v>0</v>
      </c>
      <c r="G11" s="102">
        <f t="shared" si="4"/>
        <v>0</v>
      </c>
      <c r="H11" s="101">
        <f t="shared" si="48"/>
        <v>0</v>
      </c>
      <c r="I11" s="101">
        <f t="shared" si="48"/>
        <v>0</v>
      </c>
      <c r="J11" s="101">
        <f t="shared" si="48"/>
        <v>0</v>
      </c>
      <c r="K11" s="101">
        <f t="shared" si="48"/>
        <v>0</v>
      </c>
      <c r="L11" s="101">
        <f t="shared" si="48"/>
        <v>0</v>
      </c>
      <c r="M11" s="101">
        <f t="shared" si="48"/>
        <v>0</v>
      </c>
      <c r="N11" s="101">
        <f t="shared" si="48"/>
        <v>0</v>
      </c>
      <c r="O11" s="101">
        <f t="shared" si="48"/>
        <v>0</v>
      </c>
      <c r="P11" s="101">
        <f t="shared" si="48"/>
        <v>0</v>
      </c>
      <c r="Q11" s="101">
        <f t="shared" si="48"/>
        <v>0</v>
      </c>
      <c r="R11" s="101">
        <f t="shared" si="48"/>
        <v>0</v>
      </c>
      <c r="S11" s="101">
        <f t="shared" si="48"/>
        <v>0</v>
      </c>
      <c r="T11" s="101">
        <f t="shared" si="48"/>
        <v>0</v>
      </c>
      <c r="U11" s="101">
        <f t="shared" si="48"/>
        <v>0</v>
      </c>
      <c r="V11" s="101">
        <f t="shared" si="48"/>
        <v>0</v>
      </c>
      <c r="W11" s="101">
        <f t="shared" si="48"/>
        <v>102.04082</v>
      </c>
      <c r="X11" s="101">
        <f t="shared" si="48"/>
        <v>0</v>
      </c>
      <c r="Y11" s="102">
        <f t="shared" si="7"/>
        <v>0</v>
      </c>
      <c r="Z11" s="101">
        <f t="shared" si="48"/>
        <v>0</v>
      </c>
      <c r="AA11" s="101">
        <f t="shared" si="48"/>
        <v>0</v>
      </c>
      <c r="AB11" s="102"/>
      <c r="AC11" s="101">
        <f t="shared" si="48"/>
        <v>0</v>
      </c>
      <c r="AD11" s="101">
        <f t="shared" si="48"/>
        <v>0</v>
      </c>
      <c r="AE11" s="101">
        <f t="shared" si="48"/>
        <v>0</v>
      </c>
      <c r="AF11" s="101">
        <f t="shared" si="48"/>
        <v>0</v>
      </c>
      <c r="AG11" s="101">
        <f t="shared" si="48"/>
        <v>0</v>
      </c>
      <c r="AH11" s="102"/>
      <c r="AI11" s="101">
        <f t="shared" si="48"/>
        <v>1041.9000000000001</v>
      </c>
      <c r="AJ11" s="101">
        <f t="shared" si="48"/>
        <v>0</v>
      </c>
      <c r="AK11" s="102">
        <f t="shared" si="9"/>
        <v>0</v>
      </c>
      <c r="AL11" s="101">
        <f t="shared" si="48"/>
        <v>15842.6</v>
      </c>
      <c r="AM11" s="101">
        <f t="shared" si="48"/>
        <v>2415.72228</v>
      </c>
      <c r="AN11" s="105">
        <f t="shared" si="10"/>
        <v>15.248269097244139</v>
      </c>
      <c r="AO11" s="101">
        <f t="shared" si="48"/>
        <v>85703.3</v>
      </c>
      <c r="AP11" s="101">
        <f t="shared" si="48"/>
        <v>0</v>
      </c>
      <c r="AQ11" s="101">
        <f t="shared" ref="AQ11:CG11" si="49">AQ12+AQ13+AQ14</f>
        <v>0</v>
      </c>
      <c r="AR11" s="101">
        <f t="shared" si="49"/>
        <v>0</v>
      </c>
      <c r="AS11" s="101">
        <f t="shared" si="49"/>
        <v>0</v>
      </c>
      <c r="AT11" s="101">
        <f t="shared" si="49"/>
        <v>0</v>
      </c>
      <c r="AU11" s="101">
        <f t="shared" si="49"/>
        <v>0</v>
      </c>
      <c r="AV11" s="101">
        <f t="shared" si="49"/>
        <v>0</v>
      </c>
      <c r="AW11" s="101">
        <f t="shared" si="49"/>
        <v>0</v>
      </c>
      <c r="AX11" s="101">
        <f t="shared" si="49"/>
        <v>0</v>
      </c>
      <c r="AY11" s="101">
        <f t="shared" si="49"/>
        <v>0</v>
      </c>
      <c r="AZ11" s="101">
        <f t="shared" si="49"/>
        <v>0</v>
      </c>
      <c r="BA11" s="101">
        <f t="shared" si="49"/>
        <v>5706</v>
      </c>
      <c r="BB11" s="101">
        <f t="shared" si="49"/>
        <v>864.96199999999999</v>
      </c>
      <c r="BC11" s="105">
        <f t="shared" si="15"/>
        <v>15.15881528215913</v>
      </c>
      <c r="BD11" s="101">
        <f t="shared" si="49"/>
        <v>0</v>
      </c>
      <c r="BE11" s="101">
        <f t="shared" si="49"/>
        <v>0</v>
      </c>
      <c r="BF11" s="101">
        <f t="shared" si="49"/>
        <v>0</v>
      </c>
      <c r="BG11" s="101">
        <f t="shared" si="49"/>
        <v>0</v>
      </c>
      <c r="BH11" s="101">
        <f t="shared" si="49"/>
        <v>0</v>
      </c>
      <c r="BI11" s="101">
        <f t="shared" si="49"/>
        <v>0</v>
      </c>
      <c r="BJ11" s="101">
        <f t="shared" si="49"/>
        <v>0</v>
      </c>
      <c r="BK11" s="101">
        <f t="shared" si="49"/>
        <v>0</v>
      </c>
      <c r="BL11" s="101">
        <f t="shared" si="49"/>
        <v>0</v>
      </c>
      <c r="BM11" s="101">
        <f t="shared" si="49"/>
        <v>0</v>
      </c>
      <c r="BN11" s="101">
        <f t="shared" si="49"/>
        <v>0</v>
      </c>
      <c r="BO11" s="101">
        <f t="shared" si="49"/>
        <v>0</v>
      </c>
      <c r="BP11" s="101">
        <f t="shared" si="49"/>
        <v>0</v>
      </c>
      <c r="BQ11" s="101">
        <f t="shared" si="49"/>
        <v>0</v>
      </c>
      <c r="BR11" s="101">
        <f t="shared" si="49"/>
        <v>0</v>
      </c>
      <c r="BS11" s="101">
        <f t="shared" si="49"/>
        <v>0</v>
      </c>
      <c r="BT11" s="101">
        <f t="shared" si="49"/>
        <v>0</v>
      </c>
      <c r="BU11" s="101">
        <f t="shared" si="49"/>
        <v>0</v>
      </c>
      <c r="BV11" s="101">
        <f t="shared" si="49"/>
        <v>1208.3</v>
      </c>
      <c r="BW11" s="101">
        <f t="shared" si="49"/>
        <v>0</v>
      </c>
      <c r="BX11" s="102">
        <f t="shared" si="21"/>
        <v>0</v>
      </c>
      <c r="BY11" s="101">
        <f t="shared" si="49"/>
        <v>0</v>
      </c>
      <c r="BZ11" s="101">
        <f t="shared" si="49"/>
        <v>0</v>
      </c>
      <c r="CA11" s="101">
        <f t="shared" si="49"/>
        <v>0</v>
      </c>
      <c r="CB11" s="101">
        <f t="shared" si="49"/>
        <v>153.6</v>
      </c>
      <c r="CC11" s="101">
        <f t="shared" si="49"/>
        <v>0</v>
      </c>
      <c r="CD11" s="101">
        <f t="shared" si="49"/>
        <v>0</v>
      </c>
      <c r="CE11" s="101">
        <f t="shared" si="49"/>
        <v>3759.7</v>
      </c>
      <c r="CF11" s="101">
        <f t="shared" si="49"/>
        <v>0</v>
      </c>
      <c r="CG11" s="101">
        <f t="shared" si="49"/>
        <v>0</v>
      </c>
      <c r="CH11" s="101">
        <f t="shared" ref="CH11:CV11" si="50">CH12+CH13+CH14</f>
        <v>0</v>
      </c>
      <c r="CI11" s="101">
        <f t="shared" si="50"/>
        <v>0</v>
      </c>
      <c r="CJ11" s="101">
        <f t="shared" si="50"/>
        <v>0</v>
      </c>
      <c r="CK11" s="101">
        <f t="shared" si="50"/>
        <v>0</v>
      </c>
      <c r="CL11" s="101">
        <f t="shared" si="50"/>
        <v>0</v>
      </c>
      <c r="CM11" s="101">
        <f t="shared" si="50"/>
        <v>0</v>
      </c>
      <c r="CN11" s="101">
        <f t="shared" si="50"/>
        <v>6400.7</v>
      </c>
      <c r="CO11" s="101">
        <f t="shared" si="50"/>
        <v>1589.0454</v>
      </c>
      <c r="CP11" s="105">
        <f t="shared" si="23"/>
        <v>24.826119018232383</v>
      </c>
      <c r="CQ11" s="101">
        <f t="shared" si="50"/>
        <v>0</v>
      </c>
      <c r="CR11" s="101">
        <f t="shared" si="50"/>
        <v>0</v>
      </c>
      <c r="CS11" s="101">
        <f t="shared" si="50"/>
        <v>0</v>
      </c>
      <c r="CT11" s="101">
        <f t="shared" si="50"/>
        <v>0</v>
      </c>
      <c r="CU11" s="101">
        <f t="shared" si="50"/>
        <v>0</v>
      </c>
      <c r="CV11" s="101">
        <f t="shared" si="50"/>
        <v>0</v>
      </c>
      <c r="CW11" s="101">
        <f t="shared" ref="CW11:CY11" si="51">CW12+CW13+CW14</f>
        <v>3203.5</v>
      </c>
      <c r="CX11" s="101">
        <f t="shared" si="51"/>
        <v>0</v>
      </c>
      <c r="CY11" s="101">
        <f t="shared" si="51"/>
        <v>0</v>
      </c>
      <c r="CZ11" s="101">
        <f t="shared" ref="CZ11:DB11" si="52">CZ12+CZ13+CZ14</f>
        <v>0</v>
      </c>
      <c r="DA11" s="101">
        <f t="shared" si="52"/>
        <v>0</v>
      </c>
      <c r="DB11" s="101">
        <f t="shared" si="52"/>
        <v>0</v>
      </c>
      <c r="DC11" s="101">
        <f t="shared" ref="DC11:DE11" si="53">DC12+DC13+DC14</f>
        <v>700.7</v>
      </c>
      <c r="DD11" s="101">
        <f t="shared" si="53"/>
        <v>0</v>
      </c>
      <c r="DE11" s="101">
        <f t="shared" si="53"/>
        <v>0</v>
      </c>
      <c r="DF11" s="101">
        <f t="shared" ref="DF11:DH11" si="54">DF12+DF13+DF14</f>
        <v>1568.7</v>
      </c>
      <c r="DG11" s="101">
        <f t="shared" si="54"/>
        <v>0</v>
      </c>
      <c r="DH11" s="101">
        <f t="shared" si="54"/>
        <v>0</v>
      </c>
    </row>
    <row r="12" spans="1:112" s="38" customFormat="1" ht="30.75" customHeight="1" x14ac:dyDescent="0.25">
      <c r="A12" s="71" t="s">
        <v>308</v>
      </c>
      <c r="B12" s="149">
        <f t="shared" ref="B12:C75" si="55">E12+H12+K12+N12+Q12+T12+W12+Z12+AC12+AF12+AI12+AL12+AO12+AR12+AU12+AX12+BA12+BD12+BG12+BJ12+BM12+BP12+BS12+BV12+BY12+CB12+CE12+CH12+CK12+CN12+CQ12+CT12+CW12+CZ12+DC12+DF12</f>
        <v>124328.34082</v>
      </c>
      <c r="C12" s="149">
        <f t="shared" si="55"/>
        <v>4869.7296800000004</v>
      </c>
      <c r="D12" s="14">
        <f t="shared" ref="D12:D395" si="56">C12/B12*100</f>
        <v>3.9168299422979467</v>
      </c>
      <c r="E12" s="14">
        <v>1187.5</v>
      </c>
      <c r="F12" s="14"/>
      <c r="G12" s="14">
        <f t="shared" ref="G12" si="57">F12/E12*100</f>
        <v>0</v>
      </c>
      <c r="H12" s="15"/>
      <c r="I12" s="15"/>
      <c r="J12" s="14"/>
      <c r="K12" s="15"/>
      <c r="L12" s="15"/>
      <c r="M12" s="14"/>
      <c r="N12" s="15"/>
      <c r="O12" s="15"/>
      <c r="P12" s="14"/>
      <c r="Q12" s="15">
        <v>0</v>
      </c>
      <c r="R12" s="15">
        <v>0</v>
      </c>
      <c r="S12" s="14"/>
      <c r="T12" s="15"/>
      <c r="U12" s="15"/>
      <c r="V12" s="14"/>
      <c r="W12" s="15">
        <v>102.04082</v>
      </c>
      <c r="X12" s="15"/>
      <c r="Y12" s="14"/>
      <c r="Z12" s="15"/>
      <c r="AA12" s="15"/>
      <c r="AB12" s="14"/>
      <c r="AC12" s="15"/>
      <c r="AD12" s="15"/>
      <c r="AE12" s="14"/>
      <c r="AF12" s="14"/>
      <c r="AG12" s="14"/>
      <c r="AH12" s="14"/>
      <c r="AI12" s="15">
        <v>0</v>
      </c>
      <c r="AJ12" s="15"/>
      <c r="AK12" s="14"/>
      <c r="AL12" s="15">
        <v>15842.6</v>
      </c>
      <c r="AM12" s="14">
        <v>2415.72228</v>
      </c>
      <c r="AN12" s="15">
        <f>AM12/AL12*100</f>
        <v>15.248269097244139</v>
      </c>
      <c r="AO12" s="15">
        <v>85703.3</v>
      </c>
      <c r="AP12" s="126"/>
      <c r="AQ12" s="126"/>
      <c r="AR12" s="15"/>
      <c r="AS12" s="15"/>
      <c r="AT12" s="15"/>
      <c r="AU12" s="15"/>
      <c r="AV12" s="126"/>
      <c r="AW12" s="126"/>
      <c r="AX12" s="15"/>
      <c r="AY12" s="126"/>
      <c r="AZ12" s="126"/>
      <c r="BA12" s="15">
        <v>5706</v>
      </c>
      <c r="BB12" s="15">
        <v>864.96199999999999</v>
      </c>
      <c r="BC12" s="15">
        <f>BB12/BA12*100</f>
        <v>15.15881528215913</v>
      </c>
      <c r="BD12" s="15"/>
      <c r="BE12" s="126"/>
      <c r="BF12" s="126"/>
      <c r="BG12" s="15"/>
      <c r="BH12" s="126"/>
      <c r="BI12" s="126"/>
      <c r="BJ12" s="15"/>
      <c r="BK12" s="126"/>
      <c r="BL12" s="126"/>
      <c r="BM12" s="15"/>
      <c r="BN12" s="126"/>
      <c r="BO12" s="126"/>
      <c r="BP12" s="15"/>
      <c r="BQ12" s="126"/>
      <c r="BR12" s="126"/>
      <c r="BS12" s="15"/>
      <c r="BT12" s="126"/>
      <c r="BU12" s="126"/>
      <c r="BV12" s="15"/>
      <c r="BW12" s="126"/>
      <c r="BX12" s="14"/>
      <c r="BY12" s="15"/>
      <c r="BZ12" s="126"/>
      <c r="CA12" s="15"/>
      <c r="CB12" s="15">
        <v>153.6</v>
      </c>
      <c r="CC12" s="126"/>
      <c r="CD12" s="126"/>
      <c r="CE12" s="15">
        <v>3759.7</v>
      </c>
      <c r="CF12" s="126"/>
      <c r="CG12" s="15"/>
      <c r="CH12" s="15"/>
      <c r="CI12" s="126"/>
      <c r="CJ12" s="126"/>
      <c r="CK12" s="15"/>
      <c r="CL12" s="126"/>
      <c r="CM12" s="15"/>
      <c r="CN12" s="15">
        <v>6400.7</v>
      </c>
      <c r="CO12" s="15">
        <v>1589.0454</v>
      </c>
      <c r="CP12" s="15">
        <f>CO12/CN12*100</f>
        <v>24.826119018232383</v>
      </c>
      <c r="CQ12" s="15"/>
      <c r="CR12" s="126"/>
      <c r="CS12" s="126"/>
      <c r="CT12" s="15"/>
      <c r="CU12" s="126"/>
      <c r="CV12" s="126"/>
      <c r="CW12" s="15">
        <v>3203.5</v>
      </c>
      <c r="CX12" s="126"/>
      <c r="CY12" s="126"/>
      <c r="CZ12" s="15"/>
      <c r="DA12" s="126"/>
      <c r="DB12" s="126"/>
      <c r="DC12" s="15">
        <v>700.7</v>
      </c>
      <c r="DD12" s="126"/>
      <c r="DE12" s="126"/>
      <c r="DF12" s="15">
        <v>1568.7</v>
      </c>
      <c r="DG12" s="126"/>
      <c r="DH12" s="126"/>
    </row>
    <row r="13" spans="1:112" s="38" customFormat="1" ht="15.75" x14ac:dyDescent="0.25">
      <c r="A13" s="71" t="s">
        <v>310</v>
      </c>
      <c r="B13" s="149">
        <f t="shared" si="55"/>
        <v>2250.1999999999998</v>
      </c>
      <c r="C13" s="149">
        <f t="shared" si="55"/>
        <v>0</v>
      </c>
      <c r="D13" s="14">
        <f>C13/B13*100</f>
        <v>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02"/>
      <c r="W13" s="102"/>
      <c r="X13" s="102"/>
      <c r="Y13" s="14"/>
      <c r="Z13" s="102"/>
      <c r="AA13" s="102"/>
      <c r="AB13" s="14"/>
      <c r="AC13" s="14"/>
      <c r="AD13" s="14"/>
      <c r="AE13" s="14"/>
      <c r="AF13" s="14"/>
      <c r="AG13" s="14"/>
      <c r="AH13" s="14"/>
      <c r="AI13" s="14">
        <v>1041.9000000000001</v>
      </c>
      <c r="AJ13" s="14"/>
      <c r="AK13" s="14">
        <f t="shared" ref="AK13" si="58">AJ13/AI13*100</f>
        <v>0</v>
      </c>
      <c r="AL13" s="135"/>
      <c r="AM13" s="135"/>
      <c r="AN13" s="135"/>
      <c r="AO13" s="14"/>
      <c r="AP13" s="14"/>
      <c r="AQ13" s="127"/>
      <c r="AR13" s="14"/>
      <c r="AS13" s="14"/>
      <c r="AT13" s="127"/>
      <c r="AU13" s="14"/>
      <c r="AV13" s="14"/>
      <c r="AW13" s="127"/>
      <c r="AX13" s="14"/>
      <c r="AY13" s="14"/>
      <c r="AZ13" s="127"/>
      <c r="BA13" s="14"/>
      <c r="BB13" s="14"/>
      <c r="BC13" s="127"/>
      <c r="BD13" s="14"/>
      <c r="BE13" s="14"/>
      <c r="BF13" s="127"/>
      <c r="BG13" s="14"/>
      <c r="BH13" s="14"/>
      <c r="BI13" s="127"/>
      <c r="BJ13" s="14"/>
      <c r="BK13" s="14"/>
      <c r="BL13" s="127"/>
      <c r="BM13" s="14"/>
      <c r="BN13" s="14"/>
      <c r="BO13" s="127"/>
      <c r="BP13" s="14"/>
      <c r="BQ13" s="14"/>
      <c r="BR13" s="127"/>
      <c r="BS13" s="14"/>
      <c r="BT13" s="14"/>
      <c r="BU13" s="127"/>
      <c r="BV13" s="14">
        <v>1208.3</v>
      </c>
      <c r="BW13" s="14"/>
      <c r="BX13" s="14"/>
      <c r="BY13" s="14"/>
      <c r="BZ13" s="14"/>
      <c r="CA13" s="127"/>
      <c r="CB13" s="14"/>
      <c r="CC13" s="14"/>
      <c r="CD13" s="127"/>
      <c r="CE13" s="14"/>
      <c r="CF13" s="14"/>
      <c r="CG13" s="127"/>
      <c r="CH13" s="14"/>
      <c r="CI13" s="14"/>
      <c r="CJ13" s="127"/>
      <c r="CK13" s="14"/>
      <c r="CL13" s="14"/>
      <c r="CM13" s="127"/>
      <c r="CN13" s="14"/>
      <c r="CO13" s="14"/>
      <c r="CP13" s="127"/>
      <c r="CQ13" s="14"/>
      <c r="CR13" s="14"/>
      <c r="CS13" s="127"/>
      <c r="CT13" s="14"/>
      <c r="CU13" s="14"/>
      <c r="CV13" s="127"/>
      <c r="CW13" s="15"/>
      <c r="CX13" s="14"/>
      <c r="CY13" s="127"/>
      <c r="CZ13" s="15"/>
      <c r="DA13" s="14"/>
      <c r="DB13" s="127"/>
      <c r="DC13" s="15"/>
      <c r="DD13" s="14"/>
      <c r="DE13" s="127"/>
      <c r="DF13" s="15"/>
      <c r="DG13" s="14"/>
      <c r="DH13" s="127"/>
    </row>
    <row r="14" spans="1:112" s="38" customFormat="1" ht="15.75" x14ac:dyDescent="0.25">
      <c r="A14" s="71" t="s">
        <v>485</v>
      </c>
      <c r="B14" s="149">
        <f t="shared" si="55"/>
        <v>0</v>
      </c>
      <c r="C14" s="149">
        <f t="shared" si="55"/>
        <v>0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02"/>
      <c r="W14" s="102"/>
      <c r="X14" s="102"/>
      <c r="Y14" s="14"/>
      <c r="Z14" s="102"/>
      <c r="AA14" s="102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35"/>
      <c r="AM14" s="135"/>
      <c r="AN14" s="135"/>
      <c r="AO14" s="14"/>
      <c r="AP14" s="14"/>
      <c r="AQ14" s="127"/>
      <c r="AR14" s="14"/>
      <c r="AS14" s="14"/>
      <c r="AT14" s="127"/>
      <c r="AU14" s="14"/>
      <c r="AV14" s="14"/>
      <c r="AW14" s="127"/>
      <c r="AX14" s="14"/>
      <c r="AY14" s="14"/>
      <c r="AZ14" s="127"/>
      <c r="BA14" s="14"/>
      <c r="BB14" s="14"/>
      <c r="BC14" s="127"/>
      <c r="BD14" s="14"/>
      <c r="BE14" s="14"/>
      <c r="BF14" s="127"/>
      <c r="BG14" s="14"/>
      <c r="BH14" s="14"/>
      <c r="BI14" s="127"/>
      <c r="BJ14" s="14"/>
      <c r="BK14" s="14"/>
      <c r="BL14" s="127"/>
      <c r="BM14" s="14"/>
      <c r="BN14" s="14"/>
      <c r="BO14" s="127"/>
      <c r="BP14" s="14"/>
      <c r="BQ14" s="14"/>
      <c r="BR14" s="127"/>
      <c r="BS14" s="14"/>
      <c r="BT14" s="14"/>
      <c r="BU14" s="127"/>
      <c r="BV14" s="14"/>
      <c r="BW14" s="14"/>
      <c r="BX14" s="14"/>
      <c r="BY14" s="14"/>
      <c r="BZ14" s="14"/>
      <c r="CA14" s="127"/>
      <c r="CB14" s="14"/>
      <c r="CC14" s="14"/>
      <c r="CD14" s="127"/>
      <c r="CE14" s="14"/>
      <c r="CF14" s="14"/>
      <c r="CG14" s="127"/>
      <c r="CH14" s="14"/>
      <c r="CI14" s="14"/>
      <c r="CJ14" s="127"/>
      <c r="CK14" s="14"/>
      <c r="CL14" s="14"/>
      <c r="CM14" s="127"/>
      <c r="CN14" s="14"/>
      <c r="CO14" s="14"/>
      <c r="CP14" s="127"/>
      <c r="CQ14" s="14"/>
      <c r="CR14" s="14"/>
      <c r="CS14" s="127"/>
      <c r="CT14" s="14"/>
      <c r="CU14" s="14"/>
      <c r="CV14" s="127"/>
      <c r="CW14" s="15"/>
      <c r="CX14" s="14"/>
      <c r="CY14" s="127"/>
      <c r="CZ14" s="15"/>
      <c r="DA14" s="14"/>
      <c r="DB14" s="127"/>
      <c r="DC14" s="15"/>
      <c r="DD14" s="14"/>
      <c r="DE14" s="127"/>
      <c r="DF14" s="15"/>
      <c r="DG14" s="14"/>
      <c r="DH14" s="127"/>
    </row>
    <row r="15" spans="1:112" s="96" customFormat="1" ht="31.5" x14ac:dyDescent="0.25">
      <c r="A15" s="98" t="s">
        <v>312</v>
      </c>
      <c r="B15" s="148">
        <f t="shared" si="55"/>
        <v>39972.920410000006</v>
      </c>
      <c r="C15" s="148">
        <f t="shared" si="55"/>
        <v>3980.3352999999997</v>
      </c>
      <c r="D15" s="102">
        <f t="shared" ref="D15" si="59">C15/B15*100</f>
        <v>9.9575794292083817</v>
      </c>
      <c r="E15" s="102">
        <f t="shared" ref="E15:AP15" si="60">E16+E17+E18+E19+E20+E21+E22+E23</f>
        <v>1187.5</v>
      </c>
      <c r="F15" s="102">
        <f t="shared" si="60"/>
        <v>0</v>
      </c>
      <c r="G15" s="102">
        <f t="shared" si="60"/>
        <v>0</v>
      </c>
      <c r="H15" s="102">
        <f t="shared" si="60"/>
        <v>0</v>
      </c>
      <c r="I15" s="102">
        <f t="shared" si="60"/>
        <v>0</v>
      </c>
      <c r="J15" s="102">
        <f t="shared" si="60"/>
        <v>0</v>
      </c>
      <c r="K15" s="102">
        <f t="shared" si="60"/>
        <v>0</v>
      </c>
      <c r="L15" s="102">
        <f t="shared" si="60"/>
        <v>0</v>
      </c>
      <c r="M15" s="102">
        <f t="shared" si="60"/>
        <v>0</v>
      </c>
      <c r="N15" s="102">
        <f t="shared" si="60"/>
        <v>0</v>
      </c>
      <c r="O15" s="102">
        <f t="shared" si="60"/>
        <v>0</v>
      </c>
      <c r="P15" s="102">
        <f t="shared" si="60"/>
        <v>0</v>
      </c>
      <c r="Q15" s="102">
        <f t="shared" si="60"/>
        <v>0</v>
      </c>
      <c r="R15" s="102">
        <f t="shared" si="60"/>
        <v>0</v>
      </c>
      <c r="S15" s="102">
        <f t="shared" si="60"/>
        <v>0</v>
      </c>
      <c r="T15" s="102">
        <f t="shared" si="60"/>
        <v>0</v>
      </c>
      <c r="U15" s="102">
        <f t="shared" si="60"/>
        <v>0</v>
      </c>
      <c r="V15" s="102">
        <f t="shared" si="60"/>
        <v>0</v>
      </c>
      <c r="W15" s="102">
        <f t="shared" si="60"/>
        <v>0</v>
      </c>
      <c r="X15" s="102">
        <f t="shared" si="60"/>
        <v>0</v>
      </c>
      <c r="Y15" s="102">
        <f t="shared" si="60"/>
        <v>0</v>
      </c>
      <c r="Z15" s="102">
        <f t="shared" si="60"/>
        <v>51.020409999999998</v>
      </c>
      <c r="AA15" s="102">
        <f t="shared" si="60"/>
        <v>0</v>
      </c>
      <c r="AB15" s="102">
        <f t="shared" si="8"/>
        <v>0</v>
      </c>
      <c r="AC15" s="102">
        <f t="shared" si="60"/>
        <v>0</v>
      </c>
      <c r="AD15" s="102">
        <f t="shared" si="60"/>
        <v>0</v>
      </c>
      <c r="AE15" s="102">
        <f t="shared" si="60"/>
        <v>0</v>
      </c>
      <c r="AF15" s="102">
        <f t="shared" si="60"/>
        <v>0</v>
      </c>
      <c r="AG15" s="102">
        <f t="shared" si="60"/>
        <v>0</v>
      </c>
      <c r="AH15" s="102"/>
      <c r="AI15" s="102">
        <f t="shared" si="60"/>
        <v>2383.1999999999998</v>
      </c>
      <c r="AJ15" s="102">
        <f t="shared" si="60"/>
        <v>0</v>
      </c>
      <c r="AK15" s="102">
        <f t="shared" ref="AK15:AK16" si="61">AJ15/AI15*100</f>
        <v>0</v>
      </c>
      <c r="AL15" s="102">
        <f t="shared" si="60"/>
        <v>12737.2</v>
      </c>
      <c r="AM15" s="102">
        <f t="shared" si="60"/>
        <v>1889.5</v>
      </c>
      <c r="AN15" s="105">
        <f t="shared" ref="AN15:AN385" si="62">AM15/AL15*100</f>
        <v>14.834500518167257</v>
      </c>
      <c r="AO15" s="102">
        <f t="shared" si="60"/>
        <v>0</v>
      </c>
      <c r="AP15" s="102">
        <f t="shared" si="60"/>
        <v>0</v>
      </c>
      <c r="AQ15" s="102">
        <f t="shared" ref="AQ15:CG15" si="63">AQ16+AQ17+AQ18+AQ19+AQ20+AQ21+AQ22+AQ23</f>
        <v>0</v>
      </c>
      <c r="AR15" s="102">
        <f t="shared" si="63"/>
        <v>0</v>
      </c>
      <c r="AS15" s="102">
        <f t="shared" si="63"/>
        <v>0</v>
      </c>
      <c r="AT15" s="102">
        <f t="shared" si="63"/>
        <v>0</v>
      </c>
      <c r="AU15" s="102">
        <f t="shared" si="63"/>
        <v>0</v>
      </c>
      <c r="AV15" s="102">
        <f t="shared" si="63"/>
        <v>0</v>
      </c>
      <c r="AW15" s="102">
        <f t="shared" si="63"/>
        <v>0</v>
      </c>
      <c r="AX15" s="102">
        <f t="shared" si="63"/>
        <v>0</v>
      </c>
      <c r="AY15" s="102">
        <f t="shared" si="63"/>
        <v>0</v>
      </c>
      <c r="AZ15" s="102">
        <f t="shared" si="63"/>
        <v>0</v>
      </c>
      <c r="BA15" s="102">
        <f t="shared" si="63"/>
        <v>3380.9</v>
      </c>
      <c r="BB15" s="102">
        <f t="shared" si="63"/>
        <v>395.07499999999999</v>
      </c>
      <c r="BC15" s="105">
        <f t="shared" ref="BC15:BC393" si="64">BB15/BA15*100</f>
        <v>11.685497944334349</v>
      </c>
      <c r="BD15" s="102">
        <f t="shared" si="63"/>
        <v>0</v>
      </c>
      <c r="BE15" s="102">
        <f t="shared" si="63"/>
        <v>0</v>
      </c>
      <c r="BF15" s="102">
        <f t="shared" si="63"/>
        <v>0</v>
      </c>
      <c r="BG15" s="102">
        <f t="shared" si="63"/>
        <v>0</v>
      </c>
      <c r="BH15" s="102">
        <f t="shared" si="63"/>
        <v>0</v>
      </c>
      <c r="BI15" s="102">
        <f t="shared" si="63"/>
        <v>0</v>
      </c>
      <c r="BJ15" s="102">
        <f t="shared" si="63"/>
        <v>0</v>
      </c>
      <c r="BK15" s="102">
        <f t="shared" si="63"/>
        <v>0</v>
      </c>
      <c r="BL15" s="102">
        <f t="shared" si="63"/>
        <v>0</v>
      </c>
      <c r="BM15" s="102">
        <f t="shared" si="63"/>
        <v>0</v>
      </c>
      <c r="BN15" s="102">
        <f t="shared" si="63"/>
        <v>0</v>
      </c>
      <c r="BO15" s="102">
        <f t="shared" si="63"/>
        <v>0</v>
      </c>
      <c r="BP15" s="102">
        <f t="shared" si="63"/>
        <v>0</v>
      </c>
      <c r="BQ15" s="102">
        <f t="shared" si="63"/>
        <v>0</v>
      </c>
      <c r="BR15" s="102">
        <f t="shared" si="63"/>
        <v>0</v>
      </c>
      <c r="BS15" s="102">
        <f t="shared" si="63"/>
        <v>0</v>
      </c>
      <c r="BT15" s="102">
        <f t="shared" si="63"/>
        <v>0</v>
      </c>
      <c r="BU15" s="102">
        <f t="shared" si="63"/>
        <v>0</v>
      </c>
      <c r="BV15" s="102">
        <f t="shared" si="63"/>
        <v>0</v>
      </c>
      <c r="BW15" s="102">
        <f t="shared" si="63"/>
        <v>0</v>
      </c>
      <c r="BX15" s="102"/>
      <c r="BY15" s="102">
        <f t="shared" si="63"/>
        <v>0</v>
      </c>
      <c r="BZ15" s="102">
        <f t="shared" si="63"/>
        <v>0</v>
      </c>
      <c r="CA15" s="102">
        <f t="shared" si="63"/>
        <v>0</v>
      </c>
      <c r="CB15" s="102">
        <f t="shared" si="63"/>
        <v>153.6</v>
      </c>
      <c r="CC15" s="102">
        <f t="shared" si="63"/>
        <v>0</v>
      </c>
      <c r="CD15" s="102">
        <f t="shared" si="63"/>
        <v>0</v>
      </c>
      <c r="CE15" s="102">
        <f t="shared" si="63"/>
        <v>3759.7</v>
      </c>
      <c r="CF15" s="102">
        <f t="shared" si="63"/>
        <v>0</v>
      </c>
      <c r="CG15" s="102">
        <f t="shared" si="63"/>
        <v>0</v>
      </c>
      <c r="CH15" s="102">
        <f t="shared" ref="CH15:CV15" si="65">CH16+CH17+CH18+CH19+CH20+CH21+CH22+CH23</f>
        <v>0</v>
      </c>
      <c r="CI15" s="102">
        <f t="shared" si="65"/>
        <v>0</v>
      </c>
      <c r="CJ15" s="102">
        <f t="shared" si="65"/>
        <v>0</v>
      </c>
      <c r="CK15" s="102">
        <f t="shared" si="65"/>
        <v>0</v>
      </c>
      <c r="CL15" s="102">
        <f t="shared" si="65"/>
        <v>0</v>
      </c>
      <c r="CM15" s="102">
        <f t="shared" si="65"/>
        <v>0</v>
      </c>
      <c r="CN15" s="102">
        <f t="shared" si="65"/>
        <v>8364.7000000000007</v>
      </c>
      <c r="CO15" s="102">
        <f t="shared" si="65"/>
        <v>1695.7602999999999</v>
      </c>
      <c r="CP15" s="105">
        <f t="shared" ref="CP15:CP395" si="66">CO15/CN15*100</f>
        <v>20.272816717873919</v>
      </c>
      <c r="CQ15" s="102">
        <f t="shared" si="65"/>
        <v>0</v>
      </c>
      <c r="CR15" s="102">
        <f t="shared" si="65"/>
        <v>0</v>
      </c>
      <c r="CS15" s="102">
        <f t="shared" si="65"/>
        <v>0</v>
      </c>
      <c r="CT15" s="102">
        <f t="shared" si="65"/>
        <v>0</v>
      </c>
      <c r="CU15" s="102">
        <f t="shared" si="65"/>
        <v>0</v>
      </c>
      <c r="CV15" s="102">
        <f t="shared" si="65"/>
        <v>0</v>
      </c>
      <c r="CW15" s="102">
        <f t="shared" ref="CW15:CY15" si="67">CW16+CW17+CW18+CW19+CW20+CW21+CW22+CW23</f>
        <v>3557.3</v>
      </c>
      <c r="CX15" s="102">
        <f t="shared" si="67"/>
        <v>0</v>
      </c>
      <c r="CY15" s="102">
        <f t="shared" si="67"/>
        <v>0</v>
      </c>
      <c r="CZ15" s="102">
        <f t="shared" ref="CZ15:DB15" si="68">CZ16+CZ17+CZ18+CZ19+CZ20+CZ21+CZ22+CZ23</f>
        <v>0</v>
      </c>
      <c r="DA15" s="102">
        <f t="shared" si="68"/>
        <v>0</v>
      </c>
      <c r="DB15" s="102">
        <f t="shared" si="68"/>
        <v>0</v>
      </c>
      <c r="DC15" s="102">
        <f t="shared" ref="DC15:DE15" si="69">DC16+DC17+DC18+DC19+DC20+DC21+DC22+DC23</f>
        <v>1260.3</v>
      </c>
      <c r="DD15" s="102">
        <f t="shared" si="69"/>
        <v>0</v>
      </c>
      <c r="DE15" s="102">
        <f t="shared" si="69"/>
        <v>0</v>
      </c>
      <c r="DF15" s="102">
        <f t="shared" ref="DF15:DH15" si="70">DF16+DF17+DF18+DF19+DF20+DF21+DF22+DF23</f>
        <v>3137.5</v>
      </c>
      <c r="DG15" s="102">
        <f t="shared" si="70"/>
        <v>0</v>
      </c>
      <c r="DH15" s="102">
        <f t="shared" si="70"/>
        <v>0</v>
      </c>
    </row>
    <row r="16" spans="1:112" s="38" customFormat="1" ht="18" customHeight="1" x14ac:dyDescent="0.25">
      <c r="A16" s="71" t="s">
        <v>311</v>
      </c>
      <c r="B16" s="149">
        <f t="shared" si="55"/>
        <v>37589.720410000009</v>
      </c>
      <c r="C16" s="149">
        <f t="shared" si="55"/>
        <v>3980.3352999999997</v>
      </c>
      <c r="D16" s="14">
        <f t="shared" si="56"/>
        <v>10.588893071258678</v>
      </c>
      <c r="E16" s="14">
        <v>1187.5</v>
      </c>
      <c r="F16" s="14"/>
      <c r="G16" s="14"/>
      <c r="H16" s="15"/>
      <c r="I16" s="15"/>
      <c r="J16" s="14"/>
      <c r="K16" s="14"/>
      <c r="L16" s="14"/>
      <c r="M16" s="15"/>
      <c r="N16" s="14"/>
      <c r="O16" s="15"/>
      <c r="P16" s="15"/>
      <c r="Q16" s="15">
        <v>0</v>
      </c>
      <c r="R16" s="15">
        <v>0</v>
      </c>
      <c r="S16" s="14"/>
      <c r="T16" s="15"/>
      <c r="U16" s="15"/>
      <c r="V16" s="14"/>
      <c r="W16" s="15"/>
      <c r="X16" s="15"/>
      <c r="Y16" s="15"/>
      <c r="Z16" s="15">
        <v>51.020409999999998</v>
      </c>
      <c r="AA16" s="15"/>
      <c r="AB16" s="14"/>
      <c r="AC16" s="15"/>
      <c r="AD16" s="15"/>
      <c r="AE16" s="14"/>
      <c r="AF16" s="14"/>
      <c r="AG16" s="14"/>
      <c r="AH16" s="14"/>
      <c r="AI16" s="15">
        <v>0</v>
      </c>
      <c r="AJ16" s="15"/>
      <c r="AK16" s="14" t="e">
        <f t="shared" si="61"/>
        <v>#DIV/0!</v>
      </c>
      <c r="AL16" s="15">
        <v>12737.2</v>
      </c>
      <c r="AM16" s="14">
        <v>1889.5</v>
      </c>
      <c r="AN16" s="15">
        <f t="shared" si="62"/>
        <v>14.834500518167257</v>
      </c>
      <c r="AO16" s="15"/>
      <c r="AP16" s="126"/>
      <c r="AQ16" s="126"/>
      <c r="AR16" s="15"/>
      <c r="AS16" s="15"/>
      <c r="AT16" s="15"/>
      <c r="AU16" s="15"/>
      <c r="AV16" s="126"/>
      <c r="AW16" s="126"/>
      <c r="AX16" s="15"/>
      <c r="AY16" s="126"/>
      <c r="AZ16" s="126"/>
      <c r="BA16" s="15">
        <v>3380.9</v>
      </c>
      <c r="BB16" s="15">
        <v>395.07499999999999</v>
      </c>
      <c r="BC16" s="15">
        <f t="shared" si="64"/>
        <v>11.685497944334349</v>
      </c>
      <c r="BD16" s="15"/>
      <c r="BE16" s="15"/>
      <c r="BF16" s="126"/>
      <c r="BG16" s="15"/>
      <c r="BH16" s="15"/>
      <c r="BI16" s="126"/>
      <c r="BJ16" s="15"/>
      <c r="BK16" s="15"/>
      <c r="BL16" s="126"/>
      <c r="BM16" s="15"/>
      <c r="BN16" s="126"/>
      <c r="BO16" s="126"/>
      <c r="BP16" s="15"/>
      <c r="BQ16" s="126"/>
      <c r="BR16" s="126"/>
      <c r="BS16" s="15"/>
      <c r="BT16" s="126"/>
      <c r="BU16" s="126"/>
      <c r="BV16" s="15"/>
      <c r="BW16" s="126"/>
      <c r="BX16" s="14"/>
      <c r="BY16" s="15"/>
      <c r="BZ16" s="126"/>
      <c r="CA16" s="15"/>
      <c r="CB16" s="15">
        <v>153.6</v>
      </c>
      <c r="CC16" s="126"/>
      <c r="CD16" s="126"/>
      <c r="CE16" s="15">
        <v>3759.7</v>
      </c>
      <c r="CF16" s="126"/>
      <c r="CG16" s="15"/>
      <c r="CH16" s="15"/>
      <c r="CI16" s="126"/>
      <c r="CJ16" s="126"/>
      <c r="CK16" s="15"/>
      <c r="CL16" s="126"/>
      <c r="CM16" s="15"/>
      <c r="CN16" s="15">
        <v>8364.7000000000007</v>
      </c>
      <c r="CO16" s="15">
        <v>1695.7602999999999</v>
      </c>
      <c r="CP16" s="15">
        <f t="shared" si="66"/>
        <v>20.272816717873919</v>
      </c>
      <c r="CQ16" s="15"/>
      <c r="CR16" s="126"/>
      <c r="CS16" s="126"/>
      <c r="CT16" s="15"/>
      <c r="CU16" s="126"/>
      <c r="CV16" s="126"/>
      <c r="CW16" s="15">
        <v>3557.3</v>
      </c>
      <c r="CX16" s="126"/>
      <c r="CY16" s="126"/>
      <c r="CZ16" s="15"/>
      <c r="DA16" s="126"/>
      <c r="DB16" s="126"/>
      <c r="DC16" s="15">
        <v>1260.3</v>
      </c>
      <c r="DD16" s="126"/>
      <c r="DE16" s="126"/>
      <c r="DF16" s="15">
        <v>3137.5</v>
      </c>
      <c r="DG16" s="126"/>
      <c r="DH16" s="126"/>
    </row>
    <row r="17" spans="1:112" s="38" customFormat="1" ht="15.75" x14ac:dyDescent="0.25">
      <c r="A17" s="71" t="s">
        <v>486</v>
      </c>
      <c r="B17" s="149">
        <f t="shared" si="55"/>
        <v>2383.1999999999998</v>
      </c>
      <c r="C17" s="149">
        <f t="shared" si="55"/>
        <v>0</v>
      </c>
      <c r="D17" s="14">
        <f>C17/B17*100</f>
        <v>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02"/>
      <c r="W17" s="102"/>
      <c r="X17" s="102"/>
      <c r="Y17" s="14"/>
      <c r="Z17" s="102"/>
      <c r="AA17" s="102"/>
      <c r="AB17" s="14"/>
      <c r="AC17" s="14"/>
      <c r="AD17" s="14"/>
      <c r="AE17" s="14"/>
      <c r="AF17" s="14"/>
      <c r="AG17" s="14"/>
      <c r="AH17" s="14"/>
      <c r="AI17" s="14">
        <v>2383.1999999999998</v>
      </c>
      <c r="AJ17" s="14"/>
      <c r="AK17" s="14">
        <f>AJ17/AI17*100</f>
        <v>0</v>
      </c>
      <c r="AL17" s="135"/>
      <c r="AM17" s="135"/>
      <c r="AN17" s="135"/>
      <c r="AO17" s="14"/>
      <c r="AP17" s="14"/>
      <c r="AQ17" s="127"/>
      <c r="AR17" s="14"/>
      <c r="AS17" s="14"/>
      <c r="AT17" s="127"/>
      <c r="AU17" s="14"/>
      <c r="AV17" s="14"/>
      <c r="AW17" s="127"/>
      <c r="AX17" s="14"/>
      <c r="AY17" s="14"/>
      <c r="AZ17" s="127"/>
      <c r="BA17" s="14"/>
      <c r="BB17" s="14"/>
      <c r="BC17" s="127"/>
      <c r="BD17" s="14"/>
      <c r="BE17" s="14"/>
      <c r="BF17" s="127"/>
      <c r="BG17" s="14"/>
      <c r="BH17" s="14"/>
      <c r="BI17" s="127"/>
      <c r="BJ17" s="14"/>
      <c r="BK17" s="14"/>
      <c r="BL17" s="127"/>
      <c r="BM17" s="14"/>
      <c r="BN17" s="14"/>
      <c r="BO17" s="127"/>
      <c r="BP17" s="14"/>
      <c r="BQ17" s="14"/>
      <c r="BR17" s="127"/>
      <c r="BS17" s="14"/>
      <c r="BT17" s="14"/>
      <c r="BU17" s="127"/>
      <c r="BV17" s="14"/>
      <c r="BW17" s="14"/>
      <c r="BX17" s="14"/>
      <c r="BY17" s="14"/>
      <c r="BZ17" s="14"/>
      <c r="CA17" s="127"/>
      <c r="CB17" s="14"/>
      <c r="CC17" s="14"/>
      <c r="CD17" s="127"/>
      <c r="CE17" s="14"/>
      <c r="CF17" s="14"/>
      <c r="CG17" s="127"/>
      <c r="CH17" s="14"/>
      <c r="CI17" s="14"/>
      <c r="CJ17" s="127"/>
      <c r="CK17" s="14"/>
      <c r="CL17" s="14"/>
      <c r="CM17" s="127"/>
      <c r="CN17" s="14"/>
      <c r="CO17" s="14"/>
      <c r="CP17" s="127"/>
      <c r="CQ17" s="14"/>
      <c r="CR17" s="14"/>
      <c r="CS17" s="127"/>
      <c r="CT17" s="14"/>
      <c r="CU17" s="14"/>
      <c r="CV17" s="127"/>
      <c r="CW17" s="15"/>
      <c r="CX17" s="14"/>
      <c r="CY17" s="127"/>
      <c r="CZ17" s="15"/>
      <c r="DA17" s="14"/>
      <c r="DB17" s="127"/>
      <c r="DC17" s="15"/>
      <c r="DD17" s="14"/>
      <c r="DE17" s="127"/>
      <c r="DF17" s="15"/>
      <c r="DG17" s="14"/>
      <c r="DH17" s="127"/>
    </row>
    <row r="18" spans="1:112" s="38" customFormat="1" ht="15.75" x14ac:dyDescent="0.25">
      <c r="A18" s="71" t="s">
        <v>487</v>
      </c>
      <c r="B18" s="149">
        <f t="shared" si="55"/>
        <v>0</v>
      </c>
      <c r="C18" s="149">
        <f t="shared" si="55"/>
        <v>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02"/>
      <c r="W18" s="102"/>
      <c r="X18" s="102"/>
      <c r="Y18" s="14"/>
      <c r="Z18" s="102"/>
      <c r="AA18" s="102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35"/>
      <c r="AM18" s="135"/>
      <c r="AN18" s="135"/>
      <c r="AO18" s="14"/>
      <c r="AP18" s="14"/>
      <c r="AQ18" s="127"/>
      <c r="AR18" s="14"/>
      <c r="AS18" s="14"/>
      <c r="AT18" s="127"/>
      <c r="AU18" s="14"/>
      <c r="AV18" s="14"/>
      <c r="AW18" s="127"/>
      <c r="AX18" s="14"/>
      <c r="AY18" s="14"/>
      <c r="AZ18" s="127"/>
      <c r="BA18" s="14"/>
      <c r="BB18" s="14"/>
      <c r="BC18" s="127"/>
      <c r="BD18" s="14"/>
      <c r="BE18" s="14"/>
      <c r="BF18" s="127"/>
      <c r="BG18" s="14"/>
      <c r="BH18" s="14"/>
      <c r="BI18" s="127"/>
      <c r="BJ18" s="14"/>
      <c r="BK18" s="14"/>
      <c r="BL18" s="127"/>
      <c r="BM18" s="14"/>
      <c r="BN18" s="14"/>
      <c r="BO18" s="127"/>
      <c r="BP18" s="14"/>
      <c r="BQ18" s="14"/>
      <c r="BR18" s="127"/>
      <c r="BS18" s="14"/>
      <c r="BT18" s="14"/>
      <c r="BU18" s="127"/>
      <c r="BV18" s="14"/>
      <c r="BW18" s="14"/>
      <c r="BX18" s="14"/>
      <c r="BY18" s="14"/>
      <c r="BZ18" s="14"/>
      <c r="CA18" s="127"/>
      <c r="CB18" s="14"/>
      <c r="CC18" s="14"/>
      <c r="CD18" s="127"/>
      <c r="CE18" s="14"/>
      <c r="CF18" s="14"/>
      <c r="CG18" s="127"/>
      <c r="CH18" s="14"/>
      <c r="CI18" s="14"/>
      <c r="CJ18" s="127"/>
      <c r="CK18" s="14"/>
      <c r="CL18" s="14"/>
      <c r="CM18" s="127"/>
      <c r="CN18" s="14"/>
      <c r="CO18" s="14"/>
      <c r="CP18" s="127"/>
      <c r="CQ18" s="14"/>
      <c r="CR18" s="14"/>
      <c r="CS18" s="127"/>
      <c r="CT18" s="14"/>
      <c r="CU18" s="14"/>
      <c r="CV18" s="127"/>
      <c r="CW18" s="15"/>
      <c r="CX18" s="14"/>
      <c r="CY18" s="127"/>
      <c r="CZ18" s="15"/>
      <c r="DA18" s="14"/>
      <c r="DB18" s="127"/>
      <c r="DC18" s="15"/>
      <c r="DD18" s="14"/>
      <c r="DE18" s="127"/>
      <c r="DF18" s="15"/>
      <c r="DG18" s="14"/>
      <c r="DH18" s="127"/>
    </row>
    <row r="19" spans="1:112" s="38" customFormat="1" ht="15.75" x14ac:dyDescent="0.25">
      <c r="A19" s="71" t="s">
        <v>488</v>
      </c>
      <c r="B19" s="149">
        <f t="shared" si="55"/>
        <v>0</v>
      </c>
      <c r="C19" s="149">
        <f t="shared" si="55"/>
        <v>0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02"/>
      <c r="W19" s="102"/>
      <c r="X19" s="102"/>
      <c r="Y19" s="14"/>
      <c r="Z19" s="102"/>
      <c r="AA19" s="102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35"/>
      <c r="AM19" s="135"/>
      <c r="AN19" s="135"/>
      <c r="AO19" s="14"/>
      <c r="AP19" s="14"/>
      <c r="AQ19" s="127"/>
      <c r="AR19" s="14"/>
      <c r="AS19" s="14"/>
      <c r="AT19" s="127"/>
      <c r="AU19" s="14"/>
      <c r="AV19" s="14"/>
      <c r="AW19" s="127"/>
      <c r="AX19" s="14"/>
      <c r="AY19" s="14"/>
      <c r="AZ19" s="127"/>
      <c r="BA19" s="14"/>
      <c r="BB19" s="14"/>
      <c r="BC19" s="127"/>
      <c r="BD19" s="14"/>
      <c r="BE19" s="14"/>
      <c r="BF19" s="127"/>
      <c r="BG19" s="14"/>
      <c r="BH19" s="14"/>
      <c r="BI19" s="127"/>
      <c r="BJ19" s="14"/>
      <c r="BK19" s="14"/>
      <c r="BL19" s="127"/>
      <c r="BM19" s="14"/>
      <c r="BN19" s="14"/>
      <c r="BO19" s="127"/>
      <c r="BP19" s="14"/>
      <c r="BQ19" s="14"/>
      <c r="BR19" s="127"/>
      <c r="BS19" s="14"/>
      <c r="BT19" s="14"/>
      <c r="BU19" s="127"/>
      <c r="BV19" s="14"/>
      <c r="BW19" s="14"/>
      <c r="BX19" s="14"/>
      <c r="BY19" s="14"/>
      <c r="BZ19" s="14"/>
      <c r="CA19" s="127"/>
      <c r="CB19" s="14"/>
      <c r="CC19" s="14"/>
      <c r="CD19" s="127"/>
      <c r="CE19" s="14"/>
      <c r="CF19" s="14"/>
      <c r="CG19" s="127"/>
      <c r="CH19" s="14"/>
      <c r="CI19" s="14"/>
      <c r="CJ19" s="127"/>
      <c r="CK19" s="14"/>
      <c r="CL19" s="14"/>
      <c r="CM19" s="127"/>
      <c r="CN19" s="14"/>
      <c r="CO19" s="14"/>
      <c r="CP19" s="127"/>
      <c r="CQ19" s="14"/>
      <c r="CR19" s="14"/>
      <c r="CS19" s="127"/>
      <c r="CT19" s="14"/>
      <c r="CU19" s="14"/>
      <c r="CV19" s="127"/>
      <c r="CW19" s="15"/>
      <c r="CX19" s="14"/>
      <c r="CY19" s="127"/>
      <c r="CZ19" s="15"/>
      <c r="DA19" s="14"/>
      <c r="DB19" s="127"/>
      <c r="DC19" s="15"/>
      <c r="DD19" s="14"/>
      <c r="DE19" s="127"/>
      <c r="DF19" s="15"/>
      <c r="DG19" s="14"/>
      <c r="DH19" s="127"/>
    </row>
    <row r="20" spans="1:112" s="38" customFormat="1" ht="15.75" x14ac:dyDescent="0.25">
      <c r="A20" s="71" t="s">
        <v>489</v>
      </c>
      <c r="B20" s="149">
        <f t="shared" si="55"/>
        <v>0</v>
      </c>
      <c r="C20" s="149">
        <f t="shared" si="55"/>
        <v>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02"/>
      <c r="W20" s="102"/>
      <c r="X20" s="102"/>
      <c r="Y20" s="14"/>
      <c r="Z20" s="102"/>
      <c r="AA20" s="102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35"/>
      <c r="AM20" s="135"/>
      <c r="AN20" s="135"/>
      <c r="AO20" s="14"/>
      <c r="AP20" s="14"/>
      <c r="AQ20" s="127"/>
      <c r="AR20" s="14"/>
      <c r="AS20" s="14"/>
      <c r="AT20" s="127"/>
      <c r="AU20" s="14"/>
      <c r="AV20" s="14"/>
      <c r="AW20" s="127"/>
      <c r="AX20" s="14"/>
      <c r="AY20" s="14"/>
      <c r="AZ20" s="127"/>
      <c r="BA20" s="14"/>
      <c r="BB20" s="14"/>
      <c r="BC20" s="127"/>
      <c r="BD20" s="14"/>
      <c r="BE20" s="14"/>
      <c r="BF20" s="127"/>
      <c r="BG20" s="14"/>
      <c r="BH20" s="14"/>
      <c r="BI20" s="127"/>
      <c r="BJ20" s="14"/>
      <c r="BK20" s="14"/>
      <c r="BL20" s="127"/>
      <c r="BM20" s="14"/>
      <c r="BN20" s="14"/>
      <c r="BO20" s="127"/>
      <c r="BP20" s="14"/>
      <c r="BQ20" s="14"/>
      <c r="BR20" s="127"/>
      <c r="BS20" s="14"/>
      <c r="BT20" s="14"/>
      <c r="BU20" s="127"/>
      <c r="BV20" s="14"/>
      <c r="BW20" s="14"/>
      <c r="BX20" s="14"/>
      <c r="BY20" s="14"/>
      <c r="BZ20" s="14"/>
      <c r="CA20" s="127"/>
      <c r="CB20" s="14"/>
      <c r="CC20" s="14"/>
      <c r="CD20" s="127"/>
      <c r="CE20" s="14"/>
      <c r="CF20" s="14"/>
      <c r="CG20" s="127"/>
      <c r="CH20" s="14"/>
      <c r="CI20" s="14"/>
      <c r="CJ20" s="127"/>
      <c r="CK20" s="14"/>
      <c r="CL20" s="14"/>
      <c r="CM20" s="127"/>
      <c r="CN20" s="14"/>
      <c r="CO20" s="14"/>
      <c r="CP20" s="127"/>
      <c r="CQ20" s="14"/>
      <c r="CR20" s="14"/>
      <c r="CS20" s="127"/>
      <c r="CT20" s="14"/>
      <c r="CU20" s="14"/>
      <c r="CV20" s="127"/>
      <c r="CW20" s="15"/>
      <c r="CX20" s="14"/>
      <c r="CY20" s="127"/>
      <c r="CZ20" s="15"/>
      <c r="DA20" s="14"/>
      <c r="DB20" s="127"/>
      <c r="DC20" s="15"/>
      <c r="DD20" s="14"/>
      <c r="DE20" s="127"/>
      <c r="DF20" s="15"/>
      <c r="DG20" s="14"/>
      <c r="DH20" s="127"/>
    </row>
    <row r="21" spans="1:112" s="38" customFormat="1" ht="15.75" x14ac:dyDescent="0.25">
      <c r="A21" s="71" t="s">
        <v>490</v>
      </c>
      <c r="B21" s="149">
        <f t="shared" si="55"/>
        <v>0</v>
      </c>
      <c r="C21" s="149">
        <f t="shared" si="55"/>
        <v>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02"/>
      <c r="W21" s="102"/>
      <c r="X21" s="102"/>
      <c r="Y21" s="14"/>
      <c r="Z21" s="102"/>
      <c r="AA21" s="102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35"/>
      <c r="AM21" s="135"/>
      <c r="AN21" s="135"/>
      <c r="AO21" s="14"/>
      <c r="AP21" s="14"/>
      <c r="AQ21" s="127"/>
      <c r="AR21" s="14"/>
      <c r="AS21" s="14"/>
      <c r="AT21" s="127"/>
      <c r="AU21" s="14"/>
      <c r="AV21" s="14"/>
      <c r="AW21" s="127"/>
      <c r="AX21" s="14"/>
      <c r="AY21" s="14"/>
      <c r="AZ21" s="127"/>
      <c r="BA21" s="14"/>
      <c r="BB21" s="14"/>
      <c r="BC21" s="127"/>
      <c r="BD21" s="14"/>
      <c r="BE21" s="14"/>
      <c r="BF21" s="127"/>
      <c r="BG21" s="14"/>
      <c r="BH21" s="14"/>
      <c r="BI21" s="127"/>
      <c r="BJ21" s="14"/>
      <c r="BK21" s="14"/>
      <c r="BL21" s="127"/>
      <c r="BM21" s="14"/>
      <c r="BN21" s="14"/>
      <c r="BO21" s="127"/>
      <c r="BP21" s="14"/>
      <c r="BQ21" s="14"/>
      <c r="BR21" s="127"/>
      <c r="BS21" s="14"/>
      <c r="BT21" s="14"/>
      <c r="BU21" s="127"/>
      <c r="BV21" s="14"/>
      <c r="BW21" s="14"/>
      <c r="BX21" s="14"/>
      <c r="BY21" s="14"/>
      <c r="BZ21" s="14"/>
      <c r="CA21" s="127"/>
      <c r="CB21" s="14"/>
      <c r="CC21" s="14"/>
      <c r="CD21" s="127"/>
      <c r="CE21" s="14"/>
      <c r="CF21" s="14"/>
      <c r="CG21" s="127"/>
      <c r="CH21" s="14"/>
      <c r="CI21" s="14"/>
      <c r="CJ21" s="127"/>
      <c r="CK21" s="14"/>
      <c r="CL21" s="14"/>
      <c r="CM21" s="127"/>
      <c r="CN21" s="14"/>
      <c r="CO21" s="14"/>
      <c r="CP21" s="127"/>
      <c r="CQ21" s="14"/>
      <c r="CR21" s="14"/>
      <c r="CS21" s="127"/>
      <c r="CT21" s="14"/>
      <c r="CU21" s="14"/>
      <c r="CV21" s="127"/>
      <c r="CW21" s="15"/>
      <c r="CX21" s="14"/>
      <c r="CY21" s="127"/>
      <c r="CZ21" s="15"/>
      <c r="DA21" s="14"/>
      <c r="DB21" s="127"/>
      <c r="DC21" s="15"/>
      <c r="DD21" s="14"/>
      <c r="DE21" s="127"/>
      <c r="DF21" s="15"/>
      <c r="DG21" s="14"/>
      <c r="DH21" s="127"/>
    </row>
    <row r="22" spans="1:112" s="38" customFormat="1" ht="15.75" x14ac:dyDescent="0.25">
      <c r="A22" s="71" t="s">
        <v>492</v>
      </c>
      <c r="B22" s="149">
        <f t="shared" si="55"/>
        <v>0</v>
      </c>
      <c r="C22" s="149">
        <f t="shared" si="55"/>
        <v>0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02"/>
      <c r="W22" s="102"/>
      <c r="X22" s="102"/>
      <c r="Y22" s="14"/>
      <c r="Z22" s="102"/>
      <c r="AA22" s="102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35"/>
      <c r="AM22" s="135"/>
      <c r="AN22" s="135"/>
      <c r="AO22" s="14"/>
      <c r="AP22" s="14"/>
      <c r="AQ22" s="127"/>
      <c r="AR22" s="14"/>
      <c r="AS22" s="14"/>
      <c r="AT22" s="127"/>
      <c r="AU22" s="14"/>
      <c r="AV22" s="14"/>
      <c r="AW22" s="127"/>
      <c r="AX22" s="14"/>
      <c r="AY22" s="14"/>
      <c r="AZ22" s="127"/>
      <c r="BA22" s="14"/>
      <c r="BB22" s="14"/>
      <c r="BC22" s="127"/>
      <c r="BD22" s="14"/>
      <c r="BE22" s="14"/>
      <c r="BF22" s="127"/>
      <c r="BG22" s="14"/>
      <c r="BH22" s="14"/>
      <c r="BI22" s="127"/>
      <c r="BJ22" s="14"/>
      <c r="BK22" s="14"/>
      <c r="BL22" s="127"/>
      <c r="BM22" s="14"/>
      <c r="BN22" s="14"/>
      <c r="BO22" s="127"/>
      <c r="BP22" s="14"/>
      <c r="BQ22" s="14"/>
      <c r="BR22" s="127"/>
      <c r="BS22" s="14"/>
      <c r="BT22" s="14"/>
      <c r="BU22" s="127"/>
      <c r="BV22" s="14"/>
      <c r="BW22" s="14"/>
      <c r="BX22" s="14"/>
      <c r="BY22" s="14"/>
      <c r="BZ22" s="14"/>
      <c r="CA22" s="127"/>
      <c r="CB22" s="14"/>
      <c r="CC22" s="14"/>
      <c r="CD22" s="127"/>
      <c r="CE22" s="14"/>
      <c r="CF22" s="14"/>
      <c r="CG22" s="127"/>
      <c r="CH22" s="14"/>
      <c r="CI22" s="14"/>
      <c r="CJ22" s="127"/>
      <c r="CK22" s="14"/>
      <c r="CL22" s="14"/>
      <c r="CM22" s="127"/>
      <c r="CN22" s="14"/>
      <c r="CO22" s="14"/>
      <c r="CP22" s="127"/>
      <c r="CQ22" s="14"/>
      <c r="CR22" s="14"/>
      <c r="CS22" s="127"/>
      <c r="CT22" s="14"/>
      <c r="CU22" s="14"/>
      <c r="CV22" s="127"/>
      <c r="CW22" s="15"/>
      <c r="CX22" s="14"/>
      <c r="CY22" s="127"/>
      <c r="CZ22" s="15"/>
      <c r="DA22" s="14"/>
      <c r="DB22" s="127"/>
      <c r="DC22" s="15"/>
      <c r="DD22" s="14"/>
      <c r="DE22" s="127"/>
      <c r="DF22" s="15"/>
      <c r="DG22" s="14"/>
      <c r="DH22" s="127"/>
    </row>
    <row r="23" spans="1:112" s="38" customFormat="1" ht="15.75" x14ac:dyDescent="0.25">
      <c r="A23" s="71" t="s">
        <v>491</v>
      </c>
      <c r="B23" s="149">
        <f t="shared" si="55"/>
        <v>0</v>
      </c>
      <c r="C23" s="149">
        <f t="shared" si="55"/>
        <v>0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02"/>
      <c r="W23" s="102"/>
      <c r="X23" s="102"/>
      <c r="Y23" s="14"/>
      <c r="Z23" s="102"/>
      <c r="AA23" s="102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35"/>
      <c r="AM23" s="135"/>
      <c r="AN23" s="135"/>
      <c r="AO23" s="14"/>
      <c r="AP23" s="14"/>
      <c r="AQ23" s="127"/>
      <c r="AR23" s="14"/>
      <c r="AS23" s="14"/>
      <c r="AT23" s="127"/>
      <c r="AU23" s="14"/>
      <c r="AV23" s="14"/>
      <c r="AW23" s="127"/>
      <c r="AX23" s="14"/>
      <c r="AY23" s="14"/>
      <c r="AZ23" s="127"/>
      <c r="BA23" s="14"/>
      <c r="BB23" s="14"/>
      <c r="BC23" s="127"/>
      <c r="BD23" s="14"/>
      <c r="BE23" s="14"/>
      <c r="BF23" s="127"/>
      <c r="BG23" s="14"/>
      <c r="BH23" s="14"/>
      <c r="BI23" s="127"/>
      <c r="BJ23" s="14"/>
      <c r="BK23" s="14"/>
      <c r="BL23" s="127"/>
      <c r="BM23" s="14"/>
      <c r="BN23" s="14"/>
      <c r="BO23" s="127"/>
      <c r="BP23" s="14"/>
      <c r="BQ23" s="14"/>
      <c r="BR23" s="127"/>
      <c r="BS23" s="14"/>
      <c r="BT23" s="14"/>
      <c r="BU23" s="127"/>
      <c r="BV23" s="14"/>
      <c r="BW23" s="14"/>
      <c r="BX23" s="14"/>
      <c r="BY23" s="14"/>
      <c r="BZ23" s="14"/>
      <c r="CA23" s="127"/>
      <c r="CB23" s="14"/>
      <c r="CC23" s="14"/>
      <c r="CD23" s="127"/>
      <c r="CE23" s="14"/>
      <c r="CF23" s="14"/>
      <c r="CG23" s="127"/>
      <c r="CH23" s="14"/>
      <c r="CI23" s="14"/>
      <c r="CJ23" s="127"/>
      <c r="CK23" s="14"/>
      <c r="CL23" s="14"/>
      <c r="CM23" s="127"/>
      <c r="CN23" s="14"/>
      <c r="CO23" s="14"/>
      <c r="CP23" s="127"/>
      <c r="CQ23" s="14"/>
      <c r="CR23" s="14"/>
      <c r="CS23" s="127"/>
      <c r="CT23" s="14"/>
      <c r="CU23" s="14"/>
      <c r="CV23" s="127"/>
      <c r="CW23" s="15"/>
      <c r="CX23" s="14"/>
      <c r="CY23" s="127"/>
      <c r="CZ23" s="15"/>
      <c r="DA23" s="14"/>
      <c r="DB23" s="127"/>
      <c r="DC23" s="15"/>
      <c r="DD23" s="14"/>
      <c r="DE23" s="127"/>
      <c r="DF23" s="15"/>
      <c r="DG23" s="14"/>
      <c r="DH23" s="127"/>
    </row>
    <row r="24" spans="1:112" s="96" customFormat="1" ht="31.5" x14ac:dyDescent="0.25">
      <c r="A24" s="97" t="s">
        <v>315</v>
      </c>
      <c r="B24" s="148">
        <f t="shared" si="55"/>
        <v>66052.540819999995</v>
      </c>
      <c r="C24" s="148">
        <f t="shared" si="55"/>
        <v>7049.0085199999994</v>
      </c>
      <c r="D24" s="102">
        <f t="shared" ref="D24" si="71">C24/B24*100</f>
        <v>10.67182039099643</v>
      </c>
      <c r="E24" s="105">
        <f t="shared" ref="E24:AP24" si="72">E25+E26+E27+E28+E29+E30+E31+E32+E33+E34+E35+E36+E37</f>
        <v>0</v>
      </c>
      <c r="F24" s="105">
        <f t="shared" si="72"/>
        <v>0</v>
      </c>
      <c r="G24" s="105">
        <f t="shared" si="72"/>
        <v>0</v>
      </c>
      <c r="H24" s="105">
        <f t="shared" si="72"/>
        <v>0</v>
      </c>
      <c r="I24" s="105">
        <f t="shared" si="72"/>
        <v>0</v>
      </c>
      <c r="J24" s="105">
        <f t="shared" si="72"/>
        <v>0</v>
      </c>
      <c r="K24" s="105">
        <f t="shared" si="72"/>
        <v>396.9</v>
      </c>
      <c r="L24" s="105">
        <f t="shared" si="72"/>
        <v>0</v>
      </c>
      <c r="M24" s="105">
        <f t="shared" si="72"/>
        <v>0</v>
      </c>
      <c r="N24" s="105">
        <f t="shared" si="72"/>
        <v>0</v>
      </c>
      <c r="O24" s="105">
        <f t="shared" si="72"/>
        <v>0</v>
      </c>
      <c r="P24" s="105">
        <f t="shared" si="72"/>
        <v>0</v>
      </c>
      <c r="Q24" s="105">
        <f t="shared" si="72"/>
        <v>0</v>
      </c>
      <c r="R24" s="105">
        <f t="shared" si="72"/>
        <v>0</v>
      </c>
      <c r="S24" s="105">
        <f t="shared" si="72"/>
        <v>0</v>
      </c>
      <c r="T24" s="105">
        <f t="shared" si="72"/>
        <v>0</v>
      </c>
      <c r="U24" s="105">
        <f t="shared" si="72"/>
        <v>0</v>
      </c>
      <c r="V24" s="105">
        <f t="shared" si="72"/>
        <v>0</v>
      </c>
      <c r="W24" s="105">
        <f t="shared" si="72"/>
        <v>102.04082</v>
      </c>
      <c r="X24" s="105">
        <f t="shared" si="72"/>
        <v>102.04082</v>
      </c>
      <c r="Y24" s="102">
        <f>X24/W24*100</f>
        <v>100</v>
      </c>
      <c r="Z24" s="105">
        <f t="shared" si="72"/>
        <v>0</v>
      </c>
      <c r="AA24" s="105">
        <f t="shared" si="72"/>
        <v>0</v>
      </c>
      <c r="AB24" s="105">
        <f t="shared" si="72"/>
        <v>0</v>
      </c>
      <c r="AC24" s="105">
        <f t="shared" si="72"/>
        <v>0</v>
      </c>
      <c r="AD24" s="105">
        <f t="shared" si="72"/>
        <v>0</v>
      </c>
      <c r="AE24" s="105">
        <f t="shared" si="72"/>
        <v>0</v>
      </c>
      <c r="AF24" s="105">
        <f t="shared" si="72"/>
        <v>0</v>
      </c>
      <c r="AG24" s="105">
        <f t="shared" si="72"/>
        <v>0</v>
      </c>
      <c r="AH24" s="105"/>
      <c r="AI24" s="105">
        <f t="shared" si="72"/>
        <v>3345.7</v>
      </c>
      <c r="AJ24" s="105">
        <f t="shared" si="72"/>
        <v>0</v>
      </c>
      <c r="AK24" s="105">
        <f t="shared" si="72"/>
        <v>0</v>
      </c>
      <c r="AL24" s="105">
        <f t="shared" si="72"/>
        <v>18613.5</v>
      </c>
      <c r="AM24" s="105">
        <f t="shared" si="72"/>
        <v>2844</v>
      </c>
      <c r="AN24" s="105">
        <f t="shared" si="72"/>
        <v>15.279232814892415</v>
      </c>
      <c r="AO24" s="105">
        <f t="shared" si="72"/>
        <v>0</v>
      </c>
      <c r="AP24" s="105">
        <f t="shared" si="72"/>
        <v>0</v>
      </c>
      <c r="AQ24" s="105">
        <f t="shared" ref="AQ24:CG24" si="73">AQ25+AQ26+AQ27+AQ28+AQ29+AQ30+AQ31+AQ32+AQ33+AQ34+AQ35+AQ36+AQ37</f>
        <v>0</v>
      </c>
      <c r="AR24" s="105">
        <f t="shared" si="73"/>
        <v>0</v>
      </c>
      <c r="AS24" s="105">
        <f t="shared" si="73"/>
        <v>0</v>
      </c>
      <c r="AT24" s="105">
        <f t="shared" si="73"/>
        <v>0</v>
      </c>
      <c r="AU24" s="105">
        <f t="shared" si="73"/>
        <v>0</v>
      </c>
      <c r="AV24" s="105">
        <f t="shared" si="73"/>
        <v>0</v>
      </c>
      <c r="AW24" s="105">
        <f t="shared" si="73"/>
        <v>0</v>
      </c>
      <c r="AX24" s="105">
        <f t="shared" si="73"/>
        <v>0</v>
      </c>
      <c r="AY24" s="105">
        <f t="shared" si="73"/>
        <v>0</v>
      </c>
      <c r="AZ24" s="105">
        <f t="shared" si="73"/>
        <v>0</v>
      </c>
      <c r="BA24" s="105">
        <f t="shared" si="73"/>
        <v>6761.7</v>
      </c>
      <c r="BB24" s="105">
        <f t="shared" si="73"/>
        <v>669.55700000000002</v>
      </c>
      <c r="BC24" s="105">
        <f t="shared" si="73"/>
        <v>9.9021991511010548</v>
      </c>
      <c r="BD24" s="105">
        <f t="shared" si="73"/>
        <v>0</v>
      </c>
      <c r="BE24" s="105">
        <f t="shared" si="73"/>
        <v>0</v>
      </c>
      <c r="BF24" s="105">
        <f t="shared" si="73"/>
        <v>0</v>
      </c>
      <c r="BG24" s="105">
        <f t="shared" si="73"/>
        <v>0</v>
      </c>
      <c r="BH24" s="105">
        <f t="shared" si="73"/>
        <v>0</v>
      </c>
      <c r="BI24" s="105">
        <f t="shared" si="73"/>
        <v>0</v>
      </c>
      <c r="BJ24" s="105">
        <f t="shared" si="73"/>
        <v>0</v>
      </c>
      <c r="BK24" s="105">
        <f t="shared" si="73"/>
        <v>0</v>
      </c>
      <c r="BL24" s="105">
        <f t="shared" si="73"/>
        <v>0</v>
      </c>
      <c r="BM24" s="105">
        <f t="shared" si="73"/>
        <v>0</v>
      </c>
      <c r="BN24" s="105">
        <f t="shared" si="73"/>
        <v>0</v>
      </c>
      <c r="BO24" s="105">
        <f t="shared" si="73"/>
        <v>0</v>
      </c>
      <c r="BP24" s="105">
        <f t="shared" si="73"/>
        <v>0</v>
      </c>
      <c r="BQ24" s="105">
        <f t="shared" si="73"/>
        <v>0</v>
      </c>
      <c r="BR24" s="105">
        <f t="shared" si="73"/>
        <v>0</v>
      </c>
      <c r="BS24" s="105">
        <f t="shared" si="73"/>
        <v>0</v>
      </c>
      <c r="BT24" s="105">
        <f t="shared" si="73"/>
        <v>0</v>
      </c>
      <c r="BU24" s="105">
        <f t="shared" si="73"/>
        <v>0</v>
      </c>
      <c r="BV24" s="105">
        <f t="shared" si="73"/>
        <v>1208.3</v>
      </c>
      <c r="BW24" s="105">
        <f t="shared" si="73"/>
        <v>0</v>
      </c>
      <c r="BX24" s="105">
        <f t="shared" si="73"/>
        <v>0</v>
      </c>
      <c r="BY24" s="105">
        <f t="shared" si="73"/>
        <v>0</v>
      </c>
      <c r="BZ24" s="105">
        <f t="shared" si="73"/>
        <v>0</v>
      </c>
      <c r="CA24" s="105">
        <f t="shared" si="73"/>
        <v>0</v>
      </c>
      <c r="CB24" s="105">
        <f t="shared" si="73"/>
        <v>153.6</v>
      </c>
      <c r="CC24" s="105">
        <f t="shared" si="73"/>
        <v>0</v>
      </c>
      <c r="CD24" s="105">
        <f t="shared" si="73"/>
        <v>0</v>
      </c>
      <c r="CE24" s="105">
        <f t="shared" si="73"/>
        <v>3759.7</v>
      </c>
      <c r="CF24" s="105">
        <f t="shared" si="73"/>
        <v>0</v>
      </c>
      <c r="CG24" s="105">
        <f t="shared" si="73"/>
        <v>0</v>
      </c>
      <c r="CH24" s="105">
        <f t="shared" ref="CH24:CV24" si="74">CH25+CH26+CH27+CH28+CH29+CH30+CH31+CH32+CH33+CH34+CH35+CH36+CH37</f>
        <v>0</v>
      </c>
      <c r="CI24" s="105">
        <f t="shared" si="74"/>
        <v>0</v>
      </c>
      <c r="CJ24" s="105">
        <f t="shared" si="74"/>
        <v>0</v>
      </c>
      <c r="CK24" s="105">
        <f t="shared" si="74"/>
        <v>0</v>
      </c>
      <c r="CL24" s="105">
        <f t="shared" si="74"/>
        <v>0</v>
      </c>
      <c r="CM24" s="105">
        <f t="shared" si="74"/>
        <v>0</v>
      </c>
      <c r="CN24" s="105">
        <f t="shared" si="74"/>
        <v>13758.6</v>
      </c>
      <c r="CO24" s="105">
        <f t="shared" si="74"/>
        <v>3433.4106999999999</v>
      </c>
      <c r="CP24" s="105">
        <f t="shared" si="66"/>
        <v>24.95465163606762</v>
      </c>
      <c r="CQ24" s="105">
        <f t="shared" si="74"/>
        <v>0</v>
      </c>
      <c r="CR24" s="105">
        <f t="shared" si="74"/>
        <v>0</v>
      </c>
      <c r="CS24" s="105">
        <f t="shared" si="74"/>
        <v>0</v>
      </c>
      <c r="CT24" s="105">
        <f t="shared" si="74"/>
        <v>0</v>
      </c>
      <c r="CU24" s="105">
        <f t="shared" si="74"/>
        <v>0</v>
      </c>
      <c r="CV24" s="105">
        <f t="shared" si="74"/>
        <v>0</v>
      </c>
      <c r="CW24" s="105">
        <f t="shared" ref="CW24:CY24" si="75">CW25+CW26+CW27+CW28+CW29+CW30+CW31+CW32+CW33+CW34+CW35+CW36+CW37</f>
        <v>13554.7</v>
      </c>
      <c r="CX24" s="105">
        <f t="shared" si="75"/>
        <v>0</v>
      </c>
      <c r="CY24" s="105">
        <f t="shared" si="75"/>
        <v>0</v>
      </c>
      <c r="CZ24" s="105">
        <f t="shared" ref="CZ24:DB24" si="76">CZ25+CZ26+CZ27+CZ28+CZ29+CZ30+CZ31+CZ32+CZ33+CZ34+CZ35+CZ36+CZ37</f>
        <v>0</v>
      </c>
      <c r="DA24" s="105">
        <f t="shared" si="76"/>
        <v>0</v>
      </c>
      <c r="DB24" s="105">
        <f t="shared" si="76"/>
        <v>0</v>
      </c>
      <c r="DC24" s="105">
        <f t="shared" ref="DC24:DE24" si="77">DC25+DC26+DC27+DC28+DC29+DC30+DC31+DC32+DC33+DC34+DC35+DC36+DC37</f>
        <v>1260.3</v>
      </c>
      <c r="DD24" s="105">
        <f t="shared" si="77"/>
        <v>0</v>
      </c>
      <c r="DE24" s="105">
        <f t="shared" si="77"/>
        <v>0</v>
      </c>
      <c r="DF24" s="105">
        <f t="shared" ref="DF24:DH24" si="78">DF25+DF26+DF27+DF28+DF29+DF30+DF31+DF32+DF33+DF34+DF35+DF36+DF37</f>
        <v>3137.5</v>
      </c>
      <c r="DG24" s="105">
        <f t="shared" si="78"/>
        <v>0</v>
      </c>
      <c r="DH24" s="105">
        <f t="shared" si="78"/>
        <v>0</v>
      </c>
    </row>
    <row r="25" spans="1:112" s="38" customFormat="1" ht="15.75" x14ac:dyDescent="0.25">
      <c r="A25" s="71" t="s">
        <v>314</v>
      </c>
      <c r="B25" s="149">
        <f t="shared" si="55"/>
        <v>61498.540820000009</v>
      </c>
      <c r="C25" s="149">
        <f t="shared" si="55"/>
        <v>7049.0085199999994</v>
      </c>
      <c r="D25" s="14">
        <f t="shared" si="56"/>
        <v>11.462074426500186</v>
      </c>
      <c r="E25" s="14"/>
      <c r="F25" s="14"/>
      <c r="G25" s="14"/>
      <c r="H25" s="15"/>
      <c r="I25" s="15"/>
      <c r="J25" s="14"/>
      <c r="K25" s="14">
        <v>396.9</v>
      </c>
      <c r="L25" s="14"/>
      <c r="M25" s="15"/>
      <c r="N25" s="15"/>
      <c r="O25" s="15"/>
      <c r="P25" s="15"/>
      <c r="Q25" s="15">
        <v>0</v>
      </c>
      <c r="R25" s="15">
        <v>0</v>
      </c>
      <c r="S25" s="14"/>
      <c r="T25" s="15"/>
      <c r="U25" s="15"/>
      <c r="V25" s="14"/>
      <c r="W25" s="15">
        <v>102.04082</v>
      </c>
      <c r="X25" s="15">
        <v>102.04082</v>
      </c>
      <c r="Y25" s="14">
        <f>X25/W25*100</f>
        <v>100</v>
      </c>
      <c r="Z25" s="15"/>
      <c r="AA25" s="15"/>
      <c r="AB25" s="14"/>
      <c r="AC25" s="15"/>
      <c r="AD25" s="15"/>
      <c r="AE25" s="14"/>
      <c r="AF25" s="14"/>
      <c r="AG25" s="14"/>
      <c r="AH25" s="14"/>
      <c r="AI25" s="15">
        <v>0</v>
      </c>
      <c r="AJ25" s="15"/>
      <c r="AK25" s="14"/>
      <c r="AL25" s="15">
        <v>18613.5</v>
      </c>
      <c r="AM25" s="14">
        <v>2844</v>
      </c>
      <c r="AN25" s="15">
        <f t="shared" si="62"/>
        <v>15.279232814892415</v>
      </c>
      <c r="AO25" s="15"/>
      <c r="AP25" s="126"/>
      <c r="AQ25" s="126"/>
      <c r="AR25" s="15"/>
      <c r="AS25" s="15"/>
      <c r="AT25" s="15"/>
      <c r="AU25" s="15"/>
      <c r="AV25" s="126"/>
      <c r="AW25" s="126"/>
      <c r="AX25" s="15"/>
      <c r="AY25" s="126"/>
      <c r="AZ25" s="126"/>
      <c r="BA25" s="15">
        <v>6761.7</v>
      </c>
      <c r="BB25" s="15">
        <v>669.55700000000002</v>
      </c>
      <c r="BC25" s="15">
        <f t="shared" si="64"/>
        <v>9.9021991511010548</v>
      </c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26"/>
      <c r="BO25" s="126"/>
      <c r="BP25" s="15"/>
      <c r="BQ25" s="126"/>
      <c r="BR25" s="126"/>
      <c r="BS25" s="15"/>
      <c r="BT25" s="126"/>
      <c r="BU25" s="126"/>
      <c r="BV25" s="15"/>
      <c r="BW25" s="126"/>
      <c r="BX25" s="126"/>
      <c r="BY25" s="15"/>
      <c r="BZ25" s="126"/>
      <c r="CA25" s="15"/>
      <c r="CB25" s="15">
        <v>153.6</v>
      </c>
      <c r="CC25" s="126"/>
      <c r="CD25" s="126"/>
      <c r="CE25" s="15">
        <v>3759.7</v>
      </c>
      <c r="CF25" s="126"/>
      <c r="CG25" s="15"/>
      <c r="CH25" s="15"/>
      <c r="CI25" s="126"/>
      <c r="CJ25" s="126"/>
      <c r="CK25" s="15"/>
      <c r="CL25" s="126"/>
      <c r="CM25" s="15"/>
      <c r="CN25" s="15">
        <v>13758.6</v>
      </c>
      <c r="CO25" s="15">
        <v>3433.4106999999999</v>
      </c>
      <c r="CP25" s="15">
        <f t="shared" si="66"/>
        <v>24.95465163606762</v>
      </c>
      <c r="CQ25" s="15"/>
      <c r="CR25" s="126"/>
      <c r="CS25" s="126"/>
      <c r="CT25" s="15"/>
      <c r="CU25" s="126"/>
      <c r="CV25" s="126"/>
      <c r="CW25" s="15">
        <v>13554.7</v>
      </c>
      <c r="CX25" s="126"/>
      <c r="CY25" s="126"/>
      <c r="CZ25" s="15"/>
      <c r="DA25" s="126"/>
      <c r="DB25" s="126"/>
      <c r="DC25" s="15">
        <v>1260.3</v>
      </c>
      <c r="DD25" s="126"/>
      <c r="DE25" s="126"/>
      <c r="DF25" s="15">
        <v>3137.5</v>
      </c>
      <c r="DG25" s="126"/>
      <c r="DH25" s="126"/>
    </row>
    <row r="26" spans="1:112" s="38" customFormat="1" ht="15.75" x14ac:dyDescent="0.25">
      <c r="A26" s="71" t="s">
        <v>502</v>
      </c>
      <c r="B26" s="149">
        <f t="shared" si="55"/>
        <v>3345.7</v>
      </c>
      <c r="C26" s="149">
        <f t="shared" si="55"/>
        <v>0</v>
      </c>
      <c r="D26" s="14">
        <f>C26/B26*100</f>
        <v>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02"/>
      <c r="W26" s="102"/>
      <c r="X26" s="102"/>
      <c r="Y26" s="14"/>
      <c r="Z26" s="102"/>
      <c r="AA26" s="102"/>
      <c r="AB26" s="14"/>
      <c r="AC26" s="14"/>
      <c r="AD26" s="14"/>
      <c r="AE26" s="14"/>
      <c r="AF26" s="14"/>
      <c r="AG26" s="14"/>
      <c r="AH26" s="14"/>
      <c r="AI26" s="14">
        <v>3345.7</v>
      </c>
      <c r="AJ26" s="14"/>
      <c r="AK26" s="14">
        <f>AJ26/AI26*100</f>
        <v>0</v>
      </c>
      <c r="AL26" s="135"/>
      <c r="AM26" s="135"/>
      <c r="AN26" s="135"/>
      <c r="AO26" s="14"/>
      <c r="AP26" s="14"/>
      <c r="AQ26" s="127"/>
      <c r="AR26" s="14"/>
      <c r="AS26" s="14"/>
      <c r="AT26" s="127"/>
      <c r="AU26" s="14"/>
      <c r="AV26" s="14"/>
      <c r="AW26" s="127"/>
      <c r="AX26" s="14"/>
      <c r="AY26" s="14"/>
      <c r="AZ26" s="127"/>
      <c r="BA26" s="14"/>
      <c r="BB26" s="14"/>
      <c r="BC26" s="127"/>
      <c r="BD26" s="14"/>
      <c r="BE26" s="14"/>
      <c r="BF26" s="127"/>
      <c r="BG26" s="14"/>
      <c r="BH26" s="14"/>
      <c r="BI26" s="127"/>
      <c r="BJ26" s="14"/>
      <c r="BK26" s="14"/>
      <c r="BL26" s="127"/>
      <c r="BM26" s="14"/>
      <c r="BN26" s="14"/>
      <c r="BO26" s="127"/>
      <c r="BP26" s="14"/>
      <c r="BQ26" s="14"/>
      <c r="BR26" s="127"/>
      <c r="BS26" s="14"/>
      <c r="BT26" s="14"/>
      <c r="BU26" s="127"/>
      <c r="BV26" s="14"/>
      <c r="BW26" s="14"/>
      <c r="BX26" s="14"/>
      <c r="BY26" s="14"/>
      <c r="BZ26" s="14"/>
      <c r="CA26" s="127"/>
      <c r="CB26" s="14"/>
      <c r="CC26" s="14"/>
      <c r="CD26" s="127"/>
      <c r="CE26" s="14"/>
      <c r="CF26" s="14"/>
      <c r="CG26" s="127"/>
      <c r="CH26" s="14"/>
      <c r="CI26" s="14"/>
      <c r="CJ26" s="127"/>
      <c r="CK26" s="15"/>
      <c r="CL26" s="14"/>
      <c r="CM26" s="127"/>
      <c r="CN26" s="15"/>
      <c r="CO26" s="14"/>
      <c r="CP26" s="127"/>
      <c r="CQ26" s="15"/>
      <c r="CR26" s="14"/>
      <c r="CS26" s="127"/>
      <c r="CT26" s="15"/>
      <c r="CU26" s="14"/>
      <c r="CV26" s="127"/>
      <c r="CW26" s="15"/>
      <c r="CX26" s="14"/>
      <c r="CY26" s="14"/>
      <c r="CZ26" s="15"/>
      <c r="DA26" s="14"/>
      <c r="DB26" s="14"/>
      <c r="DC26" s="15"/>
      <c r="DD26" s="14"/>
      <c r="DE26" s="14"/>
      <c r="DF26" s="15"/>
      <c r="DG26" s="14"/>
      <c r="DH26" s="14"/>
    </row>
    <row r="27" spans="1:112" s="38" customFormat="1" ht="15.75" x14ac:dyDescent="0.25">
      <c r="A27" s="71" t="s">
        <v>317</v>
      </c>
      <c r="B27" s="149">
        <f t="shared" si="55"/>
        <v>331.4</v>
      </c>
      <c r="C27" s="149">
        <f t="shared" si="55"/>
        <v>0</v>
      </c>
      <c r="D27" s="14">
        <f>C27/B27*100</f>
        <v>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02"/>
      <c r="W27" s="102"/>
      <c r="X27" s="102"/>
      <c r="Y27" s="14"/>
      <c r="Z27" s="102"/>
      <c r="AA27" s="102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35"/>
      <c r="AM27" s="135"/>
      <c r="AN27" s="135"/>
      <c r="AO27" s="14"/>
      <c r="AP27" s="14"/>
      <c r="AQ27" s="127"/>
      <c r="AR27" s="14"/>
      <c r="AS27" s="14"/>
      <c r="AT27" s="127"/>
      <c r="AU27" s="14"/>
      <c r="AV27" s="14"/>
      <c r="AW27" s="127"/>
      <c r="AX27" s="14"/>
      <c r="AY27" s="14"/>
      <c r="AZ27" s="127"/>
      <c r="BA27" s="14"/>
      <c r="BB27" s="14"/>
      <c r="BC27" s="127"/>
      <c r="BD27" s="14"/>
      <c r="BE27" s="14"/>
      <c r="BF27" s="127"/>
      <c r="BG27" s="14"/>
      <c r="BH27" s="14"/>
      <c r="BI27" s="127"/>
      <c r="BJ27" s="14"/>
      <c r="BK27" s="14"/>
      <c r="BL27" s="127"/>
      <c r="BM27" s="14"/>
      <c r="BN27" s="14"/>
      <c r="BO27" s="127"/>
      <c r="BP27" s="14"/>
      <c r="BQ27" s="14"/>
      <c r="BR27" s="127"/>
      <c r="BS27" s="14"/>
      <c r="BT27" s="14"/>
      <c r="BU27" s="127"/>
      <c r="BV27" s="14">
        <v>331.4</v>
      </c>
      <c r="BW27" s="14"/>
      <c r="BX27" s="14"/>
      <c r="BY27" s="14"/>
      <c r="BZ27" s="14"/>
      <c r="CA27" s="127"/>
      <c r="CB27" s="14"/>
      <c r="CC27" s="14"/>
      <c r="CD27" s="127"/>
      <c r="CE27" s="14"/>
      <c r="CF27" s="14"/>
      <c r="CG27" s="127"/>
      <c r="CH27" s="14"/>
      <c r="CI27" s="14"/>
      <c r="CJ27" s="127"/>
      <c r="CK27" s="15"/>
      <c r="CL27" s="14"/>
      <c r="CM27" s="127"/>
      <c r="CN27" s="15"/>
      <c r="CO27" s="14"/>
      <c r="CP27" s="127"/>
      <c r="CQ27" s="15"/>
      <c r="CR27" s="14"/>
      <c r="CS27" s="127"/>
      <c r="CT27" s="15"/>
      <c r="CU27" s="14"/>
      <c r="CV27" s="127"/>
      <c r="CW27" s="15"/>
      <c r="CX27" s="14"/>
      <c r="CY27" s="127"/>
      <c r="CZ27" s="15"/>
      <c r="DA27" s="14"/>
      <c r="DB27" s="127"/>
      <c r="DC27" s="15"/>
      <c r="DD27" s="14"/>
      <c r="DE27" s="127"/>
      <c r="DF27" s="15"/>
      <c r="DG27" s="14"/>
      <c r="DH27" s="127"/>
    </row>
    <row r="28" spans="1:112" s="38" customFormat="1" ht="15.75" x14ac:dyDescent="0.25">
      <c r="A28" s="71" t="s">
        <v>500</v>
      </c>
      <c r="B28" s="149">
        <f t="shared" si="55"/>
        <v>0</v>
      </c>
      <c r="C28" s="149">
        <f t="shared" si="55"/>
        <v>0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02"/>
      <c r="W28" s="102"/>
      <c r="X28" s="102"/>
      <c r="Y28" s="14"/>
      <c r="Z28" s="102"/>
      <c r="AA28" s="102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35"/>
      <c r="AM28" s="135"/>
      <c r="AN28" s="135"/>
      <c r="AO28" s="14"/>
      <c r="AP28" s="14"/>
      <c r="AQ28" s="127"/>
      <c r="AR28" s="14"/>
      <c r="AS28" s="14"/>
      <c r="AT28" s="127"/>
      <c r="AU28" s="14"/>
      <c r="AV28" s="14"/>
      <c r="AW28" s="127"/>
      <c r="AX28" s="14"/>
      <c r="AY28" s="14"/>
      <c r="AZ28" s="127"/>
      <c r="BA28" s="14"/>
      <c r="BB28" s="14"/>
      <c r="BC28" s="127"/>
      <c r="BD28" s="14"/>
      <c r="BE28" s="14"/>
      <c r="BF28" s="127"/>
      <c r="BG28" s="14"/>
      <c r="BH28" s="14"/>
      <c r="BI28" s="127"/>
      <c r="BJ28" s="14"/>
      <c r="BK28" s="14"/>
      <c r="BL28" s="127"/>
      <c r="BM28" s="14"/>
      <c r="BN28" s="14"/>
      <c r="BO28" s="127"/>
      <c r="BP28" s="14"/>
      <c r="BQ28" s="14"/>
      <c r="BR28" s="127"/>
      <c r="BS28" s="14"/>
      <c r="BT28" s="14"/>
      <c r="BU28" s="127"/>
      <c r="BV28" s="14"/>
      <c r="BW28" s="14"/>
      <c r="BX28" s="14"/>
      <c r="BY28" s="14"/>
      <c r="BZ28" s="14"/>
      <c r="CA28" s="127"/>
      <c r="CB28" s="14"/>
      <c r="CC28" s="14"/>
      <c r="CD28" s="127"/>
      <c r="CE28" s="14"/>
      <c r="CF28" s="14"/>
      <c r="CG28" s="127"/>
      <c r="CH28" s="14"/>
      <c r="CI28" s="14"/>
      <c r="CJ28" s="127"/>
      <c r="CK28" s="15"/>
      <c r="CL28" s="14"/>
      <c r="CM28" s="127"/>
      <c r="CN28" s="15"/>
      <c r="CO28" s="14"/>
      <c r="CP28" s="127"/>
      <c r="CQ28" s="15"/>
      <c r="CR28" s="14"/>
      <c r="CS28" s="127"/>
      <c r="CT28" s="15"/>
      <c r="CU28" s="14"/>
      <c r="CV28" s="127"/>
      <c r="CW28" s="15"/>
      <c r="CX28" s="14"/>
      <c r="CY28" s="127"/>
      <c r="CZ28" s="15"/>
      <c r="DA28" s="14"/>
      <c r="DB28" s="127"/>
      <c r="DC28" s="15"/>
      <c r="DD28" s="14"/>
      <c r="DE28" s="127"/>
      <c r="DF28" s="15"/>
      <c r="DG28" s="14"/>
      <c r="DH28" s="127"/>
    </row>
    <row r="29" spans="1:112" s="38" customFormat="1" ht="15.75" x14ac:dyDescent="0.25">
      <c r="A29" s="71" t="s">
        <v>318</v>
      </c>
      <c r="B29" s="149">
        <f t="shared" si="55"/>
        <v>0</v>
      </c>
      <c r="C29" s="149">
        <f t="shared" si="55"/>
        <v>0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02"/>
      <c r="W29" s="102"/>
      <c r="X29" s="102"/>
      <c r="Y29" s="14"/>
      <c r="Z29" s="102"/>
      <c r="AA29" s="102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35"/>
      <c r="AM29" s="135"/>
      <c r="AN29" s="135"/>
      <c r="AO29" s="14"/>
      <c r="AP29" s="14"/>
      <c r="AQ29" s="127"/>
      <c r="AR29" s="14"/>
      <c r="AS29" s="14"/>
      <c r="AT29" s="127"/>
      <c r="AU29" s="14"/>
      <c r="AV29" s="14"/>
      <c r="AW29" s="127"/>
      <c r="AX29" s="14"/>
      <c r="AY29" s="14"/>
      <c r="AZ29" s="127"/>
      <c r="BA29" s="14"/>
      <c r="BB29" s="14"/>
      <c r="BC29" s="127"/>
      <c r="BD29" s="14"/>
      <c r="BE29" s="14"/>
      <c r="BF29" s="127"/>
      <c r="BG29" s="14"/>
      <c r="BH29" s="14"/>
      <c r="BI29" s="127"/>
      <c r="BJ29" s="14"/>
      <c r="BK29" s="14"/>
      <c r="BL29" s="127"/>
      <c r="BM29" s="14"/>
      <c r="BN29" s="14"/>
      <c r="BO29" s="127"/>
      <c r="BP29" s="14"/>
      <c r="BQ29" s="14"/>
      <c r="BR29" s="127"/>
      <c r="BS29" s="14"/>
      <c r="BT29" s="14"/>
      <c r="BU29" s="127"/>
      <c r="BV29" s="14"/>
      <c r="BW29" s="14"/>
      <c r="BX29" s="14"/>
      <c r="BY29" s="14"/>
      <c r="BZ29" s="14"/>
      <c r="CA29" s="127"/>
      <c r="CB29" s="14"/>
      <c r="CC29" s="14"/>
      <c r="CD29" s="127"/>
      <c r="CE29" s="14"/>
      <c r="CF29" s="14"/>
      <c r="CG29" s="127"/>
      <c r="CH29" s="14"/>
      <c r="CI29" s="14"/>
      <c r="CJ29" s="127"/>
      <c r="CK29" s="15"/>
      <c r="CL29" s="14"/>
      <c r="CM29" s="127"/>
      <c r="CN29" s="15"/>
      <c r="CO29" s="14"/>
      <c r="CP29" s="127"/>
      <c r="CQ29" s="15"/>
      <c r="CR29" s="14"/>
      <c r="CS29" s="127"/>
      <c r="CT29" s="15"/>
      <c r="CU29" s="14"/>
      <c r="CV29" s="127"/>
      <c r="CW29" s="15"/>
      <c r="CX29" s="14"/>
      <c r="CY29" s="127"/>
      <c r="CZ29" s="15"/>
      <c r="DA29" s="14"/>
      <c r="DB29" s="127"/>
      <c r="DC29" s="15"/>
      <c r="DD29" s="14"/>
      <c r="DE29" s="127"/>
      <c r="DF29" s="15"/>
      <c r="DG29" s="14"/>
      <c r="DH29" s="127"/>
    </row>
    <row r="30" spans="1:112" s="38" customFormat="1" ht="15.75" x14ac:dyDescent="0.25">
      <c r="A30" s="71" t="s">
        <v>499</v>
      </c>
      <c r="B30" s="149">
        <f t="shared" si="55"/>
        <v>876.9</v>
      </c>
      <c r="C30" s="149">
        <f t="shared" si="55"/>
        <v>0</v>
      </c>
      <c r="D30" s="14">
        <f>C30/B30*100</f>
        <v>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02"/>
      <c r="W30" s="102"/>
      <c r="X30" s="102"/>
      <c r="Y30" s="14"/>
      <c r="Z30" s="102"/>
      <c r="AA30" s="102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35"/>
      <c r="AM30" s="135"/>
      <c r="AN30" s="135"/>
      <c r="AO30" s="14"/>
      <c r="AP30" s="14"/>
      <c r="AQ30" s="127"/>
      <c r="AR30" s="14"/>
      <c r="AS30" s="14"/>
      <c r="AT30" s="127"/>
      <c r="AU30" s="14"/>
      <c r="AV30" s="14"/>
      <c r="AW30" s="127"/>
      <c r="AX30" s="14"/>
      <c r="AY30" s="14"/>
      <c r="AZ30" s="127"/>
      <c r="BA30" s="14"/>
      <c r="BB30" s="14"/>
      <c r="BC30" s="127"/>
      <c r="BD30" s="14"/>
      <c r="BE30" s="14"/>
      <c r="BF30" s="127"/>
      <c r="BG30" s="14"/>
      <c r="BH30" s="14"/>
      <c r="BI30" s="127"/>
      <c r="BJ30" s="14"/>
      <c r="BK30" s="14"/>
      <c r="BL30" s="127"/>
      <c r="BM30" s="14"/>
      <c r="BN30" s="14"/>
      <c r="BO30" s="127"/>
      <c r="BP30" s="14"/>
      <c r="BQ30" s="14"/>
      <c r="BR30" s="127"/>
      <c r="BS30" s="14"/>
      <c r="BT30" s="14"/>
      <c r="BU30" s="127"/>
      <c r="BV30" s="14">
        <v>876.9</v>
      </c>
      <c r="BW30" s="14"/>
      <c r="BX30" s="14"/>
      <c r="BY30" s="14"/>
      <c r="BZ30" s="14"/>
      <c r="CA30" s="127"/>
      <c r="CB30" s="14"/>
      <c r="CC30" s="14"/>
      <c r="CD30" s="127"/>
      <c r="CE30" s="14"/>
      <c r="CF30" s="14"/>
      <c r="CG30" s="127"/>
      <c r="CH30" s="14"/>
      <c r="CI30" s="14"/>
      <c r="CJ30" s="127"/>
      <c r="CK30" s="15"/>
      <c r="CL30" s="14"/>
      <c r="CM30" s="127"/>
      <c r="CN30" s="15"/>
      <c r="CO30" s="14"/>
      <c r="CP30" s="127"/>
      <c r="CQ30" s="15"/>
      <c r="CR30" s="14"/>
      <c r="CS30" s="127"/>
      <c r="CT30" s="15"/>
      <c r="CU30" s="14"/>
      <c r="CV30" s="127"/>
      <c r="CW30" s="15"/>
      <c r="CX30" s="14"/>
      <c r="CY30" s="127"/>
      <c r="CZ30" s="15"/>
      <c r="DA30" s="14"/>
      <c r="DB30" s="127"/>
      <c r="DC30" s="15"/>
      <c r="DD30" s="14"/>
      <c r="DE30" s="127"/>
      <c r="DF30" s="15"/>
      <c r="DG30" s="14"/>
      <c r="DH30" s="127"/>
    </row>
    <row r="31" spans="1:112" s="38" customFormat="1" ht="15.75" x14ac:dyDescent="0.25">
      <c r="A31" s="71" t="s">
        <v>498</v>
      </c>
      <c r="B31" s="149">
        <f t="shared" si="55"/>
        <v>0</v>
      </c>
      <c r="C31" s="149">
        <f t="shared" si="55"/>
        <v>0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02"/>
      <c r="W31" s="102"/>
      <c r="X31" s="102"/>
      <c r="Y31" s="14"/>
      <c r="Z31" s="102"/>
      <c r="AA31" s="102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35"/>
      <c r="AM31" s="135"/>
      <c r="AN31" s="135"/>
      <c r="AO31" s="14"/>
      <c r="AP31" s="14"/>
      <c r="AQ31" s="127"/>
      <c r="AR31" s="14"/>
      <c r="AS31" s="14"/>
      <c r="AT31" s="127"/>
      <c r="AU31" s="14"/>
      <c r="AV31" s="14"/>
      <c r="AW31" s="127"/>
      <c r="AX31" s="14"/>
      <c r="AY31" s="14"/>
      <c r="AZ31" s="127"/>
      <c r="BA31" s="14"/>
      <c r="BB31" s="14"/>
      <c r="BC31" s="127"/>
      <c r="BD31" s="14"/>
      <c r="BE31" s="14"/>
      <c r="BF31" s="127"/>
      <c r="BG31" s="14"/>
      <c r="BH31" s="14"/>
      <c r="BI31" s="127"/>
      <c r="BJ31" s="14"/>
      <c r="BK31" s="14"/>
      <c r="BL31" s="127"/>
      <c r="BM31" s="14"/>
      <c r="BN31" s="14"/>
      <c r="BO31" s="127"/>
      <c r="BP31" s="14"/>
      <c r="BQ31" s="14"/>
      <c r="BR31" s="127"/>
      <c r="BS31" s="14"/>
      <c r="BT31" s="14"/>
      <c r="BU31" s="127"/>
      <c r="BV31" s="14"/>
      <c r="BW31" s="14"/>
      <c r="BX31" s="14"/>
      <c r="BY31" s="14"/>
      <c r="BZ31" s="14"/>
      <c r="CA31" s="127"/>
      <c r="CB31" s="14"/>
      <c r="CC31" s="14"/>
      <c r="CD31" s="127"/>
      <c r="CE31" s="14"/>
      <c r="CF31" s="14"/>
      <c r="CG31" s="127"/>
      <c r="CH31" s="14"/>
      <c r="CI31" s="14"/>
      <c r="CJ31" s="127"/>
      <c r="CK31" s="15"/>
      <c r="CL31" s="14"/>
      <c r="CM31" s="127"/>
      <c r="CN31" s="15"/>
      <c r="CO31" s="14"/>
      <c r="CP31" s="127"/>
      <c r="CQ31" s="15"/>
      <c r="CR31" s="14"/>
      <c r="CS31" s="127"/>
      <c r="CT31" s="15"/>
      <c r="CU31" s="14"/>
      <c r="CV31" s="127"/>
      <c r="CW31" s="15"/>
      <c r="CX31" s="14"/>
      <c r="CY31" s="127"/>
      <c r="CZ31" s="15"/>
      <c r="DA31" s="14"/>
      <c r="DB31" s="127"/>
      <c r="DC31" s="15"/>
      <c r="DD31" s="14"/>
      <c r="DE31" s="127"/>
      <c r="DF31" s="15"/>
      <c r="DG31" s="14"/>
      <c r="DH31" s="127"/>
    </row>
    <row r="32" spans="1:112" s="38" customFormat="1" ht="15.75" x14ac:dyDescent="0.25">
      <c r="A32" s="71" t="s">
        <v>501</v>
      </c>
      <c r="B32" s="149">
        <f t="shared" si="55"/>
        <v>0</v>
      </c>
      <c r="C32" s="149">
        <f t="shared" si="55"/>
        <v>0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02"/>
      <c r="W32" s="102"/>
      <c r="X32" s="102"/>
      <c r="Y32" s="14"/>
      <c r="Z32" s="102"/>
      <c r="AA32" s="102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35"/>
      <c r="AM32" s="135"/>
      <c r="AN32" s="135"/>
      <c r="AO32" s="14"/>
      <c r="AP32" s="14"/>
      <c r="AQ32" s="127"/>
      <c r="AR32" s="14"/>
      <c r="AS32" s="14"/>
      <c r="AT32" s="127"/>
      <c r="AU32" s="14"/>
      <c r="AV32" s="14"/>
      <c r="AW32" s="127"/>
      <c r="AX32" s="14"/>
      <c r="AY32" s="14"/>
      <c r="AZ32" s="127"/>
      <c r="BA32" s="14"/>
      <c r="BB32" s="14"/>
      <c r="BC32" s="127"/>
      <c r="BD32" s="14"/>
      <c r="BE32" s="14"/>
      <c r="BF32" s="127"/>
      <c r="BG32" s="14"/>
      <c r="BH32" s="14"/>
      <c r="BI32" s="127"/>
      <c r="BJ32" s="14"/>
      <c r="BK32" s="14"/>
      <c r="BL32" s="127"/>
      <c r="BM32" s="14"/>
      <c r="BN32" s="14"/>
      <c r="BO32" s="127"/>
      <c r="BP32" s="14"/>
      <c r="BQ32" s="14"/>
      <c r="BR32" s="127"/>
      <c r="BS32" s="14"/>
      <c r="BT32" s="14"/>
      <c r="BU32" s="127"/>
      <c r="BV32" s="14"/>
      <c r="BW32" s="14"/>
      <c r="BX32" s="14"/>
      <c r="BY32" s="14"/>
      <c r="BZ32" s="14"/>
      <c r="CA32" s="127"/>
      <c r="CB32" s="14"/>
      <c r="CC32" s="14"/>
      <c r="CD32" s="127"/>
      <c r="CE32" s="14"/>
      <c r="CF32" s="14"/>
      <c r="CG32" s="127"/>
      <c r="CH32" s="14"/>
      <c r="CI32" s="14"/>
      <c r="CJ32" s="127"/>
      <c r="CK32" s="15"/>
      <c r="CL32" s="14"/>
      <c r="CM32" s="127"/>
      <c r="CN32" s="15"/>
      <c r="CO32" s="14"/>
      <c r="CP32" s="127"/>
      <c r="CQ32" s="15"/>
      <c r="CR32" s="14"/>
      <c r="CS32" s="127"/>
      <c r="CT32" s="15"/>
      <c r="CU32" s="14"/>
      <c r="CV32" s="127"/>
      <c r="CW32" s="15"/>
      <c r="CX32" s="14"/>
      <c r="CY32" s="127"/>
      <c r="CZ32" s="15"/>
      <c r="DA32" s="14"/>
      <c r="DB32" s="127"/>
      <c r="DC32" s="15"/>
      <c r="DD32" s="14"/>
      <c r="DE32" s="127"/>
      <c r="DF32" s="15"/>
      <c r="DG32" s="14"/>
      <c r="DH32" s="127"/>
    </row>
    <row r="33" spans="1:112" s="38" customFormat="1" ht="15.75" x14ac:dyDescent="0.25">
      <c r="A33" s="71" t="s">
        <v>497</v>
      </c>
      <c r="B33" s="149">
        <f t="shared" si="55"/>
        <v>0</v>
      </c>
      <c r="C33" s="149">
        <f t="shared" si="55"/>
        <v>0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02"/>
      <c r="W33" s="102"/>
      <c r="X33" s="102"/>
      <c r="Y33" s="14"/>
      <c r="Z33" s="102"/>
      <c r="AA33" s="102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35"/>
      <c r="AM33" s="135"/>
      <c r="AN33" s="135"/>
      <c r="AO33" s="14"/>
      <c r="AP33" s="14"/>
      <c r="AQ33" s="127"/>
      <c r="AR33" s="14"/>
      <c r="AS33" s="14"/>
      <c r="AT33" s="127"/>
      <c r="AU33" s="14"/>
      <c r="AV33" s="14"/>
      <c r="AW33" s="127"/>
      <c r="AX33" s="14"/>
      <c r="AY33" s="14"/>
      <c r="AZ33" s="127"/>
      <c r="BA33" s="14"/>
      <c r="BB33" s="14"/>
      <c r="BC33" s="127"/>
      <c r="BD33" s="14"/>
      <c r="BE33" s="14"/>
      <c r="BF33" s="127"/>
      <c r="BG33" s="14"/>
      <c r="BH33" s="14"/>
      <c r="BI33" s="127"/>
      <c r="BJ33" s="14"/>
      <c r="BK33" s="14"/>
      <c r="BL33" s="127"/>
      <c r="BM33" s="14"/>
      <c r="BN33" s="14"/>
      <c r="BO33" s="127"/>
      <c r="BP33" s="14"/>
      <c r="BQ33" s="14"/>
      <c r="BR33" s="127"/>
      <c r="BS33" s="14"/>
      <c r="BT33" s="14"/>
      <c r="BU33" s="127"/>
      <c r="BV33" s="14"/>
      <c r="BW33" s="14"/>
      <c r="BX33" s="14"/>
      <c r="BY33" s="14"/>
      <c r="BZ33" s="14"/>
      <c r="CA33" s="127"/>
      <c r="CB33" s="14"/>
      <c r="CC33" s="14"/>
      <c r="CD33" s="127"/>
      <c r="CE33" s="14"/>
      <c r="CF33" s="14"/>
      <c r="CG33" s="127"/>
      <c r="CH33" s="14"/>
      <c r="CI33" s="14"/>
      <c r="CJ33" s="127"/>
      <c r="CK33" s="15"/>
      <c r="CL33" s="14"/>
      <c r="CM33" s="127"/>
      <c r="CN33" s="15"/>
      <c r="CO33" s="14"/>
      <c r="CP33" s="127"/>
      <c r="CQ33" s="15"/>
      <c r="CR33" s="14"/>
      <c r="CS33" s="127"/>
      <c r="CT33" s="15"/>
      <c r="CU33" s="14"/>
      <c r="CV33" s="127"/>
      <c r="CW33" s="15"/>
      <c r="CX33" s="14"/>
      <c r="CY33" s="127"/>
      <c r="CZ33" s="15"/>
      <c r="DA33" s="14"/>
      <c r="DB33" s="127"/>
      <c r="DC33" s="15"/>
      <c r="DD33" s="14"/>
      <c r="DE33" s="127"/>
      <c r="DF33" s="15"/>
      <c r="DG33" s="14"/>
      <c r="DH33" s="127"/>
    </row>
    <row r="34" spans="1:112" s="38" customFormat="1" ht="15.75" x14ac:dyDescent="0.25">
      <c r="A34" s="71" t="s">
        <v>496</v>
      </c>
      <c r="B34" s="149">
        <f t="shared" si="55"/>
        <v>0</v>
      </c>
      <c r="C34" s="149">
        <f t="shared" si="55"/>
        <v>0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02"/>
      <c r="W34" s="102"/>
      <c r="X34" s="102"/>
      <c r="Y34" s="14"/>
      <c r="Z34" s="102"/>
      <c r="AA34" s="102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35"/>
      <c r="AM34" s="135"/>
      <c r="AN34" s="135"/>
      <c r="AO34" s="14"/>
      <c r="AP34" s="14"/>
      <c r="AQ34" s="127"/>
      <c r="AR34" s="14"/>
      <c r="AS34" s="14"/>
      <c r="AT34" s="127"/>
      <c r="AU34" s="14"/>
      <c r="AV34" s="14"/>
      <c r="AW34" s="127"/>
      <c r="AX34" s="14"/>
      <c r="AY34" s="14"/>
      <c r="AZ34" s="127"/>
      <c r="BA34" s="14"/>
      <c r="BB34" s="14"/>
      <c r="BC34" s="127"/>
      <c r="BD34" s="14"/>
      <c r="BE34" s="14"/>
      <c r="BF34" s="127"/>
      <c r="BG34" s="14"/>
      <c r="BH34" s="14"/>
      <c r="BI34" s="127"/>
      <c r="BJ34" s="14"/>
      <c r="BK34" s="14"/>
      <c r="BL34" s="127"/>
      <c r="BM34" s="14"/>
      <c r="BN34" s="14"/>
      <c r="BO34" s="127"/>
      <c r="BP34" s="14"/>
      <c r="BQ34" s="14"/>
      <c r="BR34" s="127"/>
      <c r="BS34" s="14"/>
      <c r="BT34" s="14"/>
      <c r="BU34" s="127"/>
      <c r="BV34" s="14"/>
      <c r="BW34" s="14"/>
      <c r="BX34" s="14"/>
      <c r="BY34" s="14"/>
      <c r="BZ34" s="14"/>
      <c r="CA34" s="127"/>
      <c r="CB34" s="14"/>
      <c r="CC34" s="14"/>
      <c r="CD34" s="127"/>
      <c r="CE34" s="14"/>
      <c r="CF34" s="14"/>
      <c r="CG34" s="127"/>
      <c r="CH34" s="14"/>
      <c r="CI34" s="14"/>
      <c r="CJ34" s="127"/>
      <c r="CK34" s="15"/>
      <c r="CL34" s="14"/>
      <c r="CM34" s="127"/>
      <c r="CN34" s="15"/>
      <c r="CO34" s="14"/>
      <c r="CP34" s="127"/>
      <c r="CQ34" s="15"/>
      <c r="CR34" s="14"/>
      <c r="CS34" s="127"/>
      <c r="CT34" s="15"/>
      <c r="CU34" s="14"/>
      <c r="CV34" s="127"/>
      <c r="CW34" s="15"/>
      <c r="CX34" s="14"/>
      <c r="CY34" s="127"/>
      <c r="CZ34" s="15"/>
      <c r="DA34" s="14"/>
      <c r="DB34" s="127"/>
      <c r="DC34" s="15"/>
      <c r="DD34" s="14"/>
      <c r="DE34" s="127"/>
      <c r="DF34" s="15"/>
      <c r="DG34" s="14"/>
      <c r="DH34" s="127"/>
    </row>
    <row r="35" spans="1:112" s="38" customFormat="1" ht="15.75" x14ac:dyDescent="0.25">
      <c r="A35" s="71" t="s">
        <v>495</v>
      </c>
      <c r="B35" s="149">
        <f t="shared" si="55"/>
        <v>0</v>
      </c>
      <c r="C35" s="149">
        <f t="shared" si="55"/>
        <v>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02"/>
      <c r="W35" s="102"/>
      <c r="X35" s="102"/>
      <c r="Y35" s="14"/>
      <c r="Z35" s="102"/>
      <c r="AA35" s="102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35"/>
      <c r="AM35" s="135"/>
      <c r="AN35" s="135"/>
      <c r="AO35" s="14"/>
      <c r="AP35" s="14"/>
      <c r="AQ35" s="127"/>
      <c r="AR35" s="14"/>
      <c r="AS35" s="14"/>
      <c r="AT35" s="127"/>
      <c r="AU35" s="14"/>
      <c r="AV35" s="14"/>
      <c r="AW35" s="127"/>
      <c r="AX35" s="14"/>
      <c r="AY35" s="14"/>
      <c r="AZ35" s="127"/>
      <c r="BA35" s="14"/>
      <c r="BB35" s="14"/>
      <c r="BC35" s="127"/>
      <c r="BD35" s="14"/>
      <c r="BE35" s="14"/>
      <c r="BF35" s="127"/>
      <c r="BG35" s="14"/>
      <c r="BH35" s="14"/>
      <c r="BI35" s="127"/>
      <c r="BJ35" s="14"/>
      <c r="BK35" s="14"/>
      <c r="BL35" s="127"/>
      <c r="BM35" s="14"/>
      <c r="BN35" s="14"/>
      <c r="BO35" s="127"/>
      <c r="BP35" s="14"/>
      <c r="BQ35" s="14"/>
      <c r="BR35" s="127"/>
      <c r="BS35" s="14"/>
      <c r="BT35" s="14"/>
      <c r="BU35" s="127"/>
      <c r="BV35" s="14"/>
      <c r="BW35" s="14"/>
      <c r="BX35" s="14"/>
      <c r="BY35" s="14"/>
      <c r="BZ35" s="14"/>
      <c r="CA35" s="127"/>
      <c r="CB35" s="14"/>
      <c r="CC35" s="14"/>
      <c r="CD35" s="127"/>
      <c r="CE35" s="14"/>
      <c r="CF35" s="14"/>
      <c r="CG35" s="127"/>
      <c r="CH35" s="14"/>
      <c r="CI35" s="14"/>
      <c r="CJ35" s="127"/>
      <c r="CK35" s="15"/>
      <c r="CL35" s="14"/>
      <c r="CM35" s="127"/>
      <c r="CN35" s="15"/>
      <c r="CO35" s="14"/>
      <c r="CP35" s="127"/>
      <c r="CQ35" s="15"/>
      <c r="CR35" s="14"/>
      <c r="CS35" s="127"/>
      <c r="CT35" s="15"/>
      <c r="CU35" s="14"/>
      <c r="CV35" s="127"/>
      <c r="CW35" s="15"/>
      <c r="CX35" s="14"/>
      <c r="CY35" s="127"/>
      <c r="CZ35" s="15"/>
      <c r="DA35" s="14"/>
      <c r="DB35" s="127"/>
      <c r="DC35" s="15"/>
      <c r="DD35" s="14"/>
      <c r="DE35" s="127"/>
      <c r="DF35" s="15"/>
      <c r="DG35" s="14"/>
      <c r="DH35" s="127"/>
    </row>
    <row r="36" spans="1:112" s="38" customFormat="1" ht="15.75" x14ac:dyDescent="0.25">
      <c r="A36" s="71" t="s">
        <v>494</v>
      </c>
      <c r="B36" s="149">
        <f t="shared" si="55"/>
        <v>0</v>
      </c>
      <c r="C36" s="149">
        <f t="shared" si="55"/>
        <v>0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5"/>
      <c r="Q36" s="14"/>
      <c r="R36" s="14"/>
      <c r="S36" s="14"/>
      <c r="T36" s="14"/>
      <c r="U36" s="14"/>
      <c r="V36" s="102"/>
      <c r="W36" s="102"/>
      <c r="X36" s="102"/>
      <c r="Y36" s="14"/>
      <c r="Z36" s="102"/>
      <c r="AA36" s="102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35"/>
      <c r="AM36" s="135"/>
      <c r="AN36" s="135"/>
      <c r="AO36" s="14"/>
      <c r="AP36" s="14"/>
      <c r="AQ36" s="127"/>
      <c r="AR36" s="14"/>
      <c r="AS36" s="14"/>
      <c r="AT36" s="127"/>
      <c r="AU36" s="14"/>
      <c r="AV36" s="14"/>
      <c r="AW36" s="127"/>
      <c r="AX36" s="14"/>
      <c r="AY36" s="14"/>
      <c r="AZ36" s="127"/>
      <c r="BA36" s="14"/>
      <c r="BB36" s="14"/>
      <c r="BC36" s="127"/>
      <c r="BD36" s="14"/>
      <c r="BE36" s="14"/>
      <c r="BF36" s="127"/>
      <c r="BG36" s="14"/>
      <c r="BH36" s="14"/>
      <c r="BI36" s="127"/>
      <c r="BJ36" s="14"/>
      <c r="BK36" s="14"/>
      <c r="BL36" s="127"/>
      <c r="BM36" s="14"/>
      <c r="BN36" s="14"/>
      <c r="BO36" s="127"/>
      <c r="BP36" s="14"/>
      <c r="BQ36" s="14"/>
      <c r="BR36" s="127"/>
      <c r="BS36" s="14"/>
      <c r="BT36" s="14"/>
      <c r="BU36" s="127"/>
      <c r="BV36" s="14"/>
      <c r="BW36" s="14"/>
      <c r="BX36" s="14"/>
      <c r="BY36" s="14"/>
      <c r="BZ36" s="14"/>
      <c r="CA36" s="127"/>
      <c r="CB36" s="14"/>
      <c r="CC36" s="14"/>
      <c r="CD36" s="127"/>
      <c r="CE36" s="14"/>
      <c r="CF36" s="14"/>
      <c r="CG36" s="127"/>
      <c r="CH36" s="14"/>
      <c r="CI36" s="14"/>
      <c r="CJ36" s="127"/>
      <c r="CK36" s="15"/>
      <c r="CL36" s="14"/>
      <c r="CM36" s="127"/>
      <c r="CN36" s="15"/>
      <c r="CO36" s="14"/>
      <c r="CP36" s="127"/>
      <c r="CQ36" s="15"/>
      <c r="CR36" s="14"/>
      <c r="CS36" s="127"/>
      <c r="CT36" s="15"/>
      <c r="CU36" s="14"/>
      <c r="CV36" s="127"/>
      <c r="CW36" s="15"/>
      <c r="CX36" s="14"/>
      <c r="CY36" s="127"/>
      <c r="CZ36" s="15"/>
      <c r="DA36" s="14"/>
      <c r="DB36" s="127"/>
      <c r="DC36" s="15"/>
      <c r="DD36" s="14"/>
      <c r="DE36" s="127"/>
      <c r="DF36" s="15"/>
      <c r="DG36" s="14"/>
      <c r="DH36" s="127"/>
    </row>
    <row r="37" spans="1:112" s="38" customFormat="1" ht="15.75" x14ac:dyDescent="0.25">
      <c r="A37" s="71" t="s">
        <v>493</v>
      </c>
      <c r="B37" s="149">
        <f t="shared" si="55"/>
        <v>0</v>
      </c>
      <c r="C37" s="149">
        <f t="shared" si="55"/>
        <v>0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5"/>
      <c r="Q37" s="14"/>
      <c r="R37" s="14"/>
      <c r="S37" s="14"/>
      <c r="T37" s="14"/>
      <c r="U37" s="14"/>
      <c r="V37" s="102"/>
      <c r="W37" s="102"/>
      <c r="X37" s="102"/>
      <c r="Y37" s="14"/>
      <c r="Z37" s="102"/>
      <c r="AA37" s="102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35"/>
      <c r="AM37" s="135"/>
      <c r="AN37" s="135"/>
      <c r="AO37" s="14"/>
      <c r="AP37" s="14"/>
      <c r="AQ37" s="127"/>
      <c r="AR37" s="14"/>
      <c r="AS37" s="14"/>
      <c r="AT37" s="127"/>
      <c r="AU37" s="14"/>
      <c r="AV37" s="14"/>
      <c r="AW37" s="127"/>
      <c r="AX37" s="14"/>
      <c r="AY37" s="14"/>
      <c r="AZ37" s="127"/>
      <c r="BA37" s="14"/>
      <c r="BB37" s="14"/>
      <c r="BC37" s="127"/>
      <c r="BD37" s="14"/>
      <c r="BE37" s="14"/>
      <c r="BF37" s="127"/>
      <c r="BG37" s="14"/>
      <c r="BH37" s="14"/>
      <c r="BI37" s="127"/>
      <c r="BJ37" s="14"/>
      <c r="BK37" s="14"/>
      <c r="BL37" s="127"/>
      <c r="BM37" s="14"/>
      <c r="BN37" s="14"/>
      <c r="BO37" s="127"/>
      <c r="BP37" s="14"/>
      <c r="BQ37" s="14"/>
      <c r="BR37" s="127"/>
      <c r="BS37" s="14"/>
      <c r="BT37" s="14"/>
      <c r="BU37" s="127"/>
      <c r="BV37" s="14"/>
      <c r="BW37" s="14"/>
      <c r="BX37" s="14"/>
      <c r="BY37" s="14"/>
      <c r="BZ37" s="14"/>
      <c r="CA37" s="127"/>
      <c r="CB37" s="14"/>
      <c r="CC37" s="14"/>
      <c r="CD37" s="127"/>
      <c r="CE37" s="14"/>
      <c r="CF37" s="14"/>
      <c r="CG37" s="127"/>
      <c r="CH37" s="14"/>
      <c r="CI37" s="14"/>
      <c r="CJ37" s="127"/>
      <c r="CK37" s="15"/>
      <c r="CL37" s="14"/>
      <c r="CM37" s="127"/>
      <c r="CN37" s="15"/>
      <c r="CO37" s="14"/>
      <c r="CP37" s="127"/>
      <c r="CQ37" s="15"/>
      <c r="CR37" s="14"/>
      <c r="CS37" s="127"/>
      <c r="CT37" s="15"/>
      <c r="CU37" s="14"/>
      <c r="CV37" s="127"/>
      <c r="CW37" s="15"/>
      <c r="CX37" s="14"/>
      <c r="CY37" s="127"/>
      <c r="CZ37" s="15"/>
      <c r="DA37" s="14"/>
      <c r="DB37" s="127"/>
      <c r="DC37" s="15"/>
      <c r="DD37" s="14"/>
      <c r="DE37" s="127"/>
      <c r="DF37" s="15"/>
      <c r="DG37" s="14"/>
      <c r="DH37" s="127"/>
    </row>
    <row r="38" spans="1:112" s="96" customFormat="1" ht="31.5" x14ac:dyDescent="0.25">
      <c r="A38" s="97" t="s">
        <v>323</v>
      </c>
      <c r="B38" s="148">
        <f t="shared" si="55"/>
        <v>51378.040820000002</v>
      </c>
      <c r="C38" s="148">
        <f t="shared" si="55"/>
        <v>5563.4067200000009</v>
      </c>
      <c r="D38" s="102">
        <f t="shared" si="56"/>
        <v>10.828374595853266</v>
      </c>
      <c r="E38" s="105">
        <f t="shared" ref="E38:AP38" si="79">SUM(E39:E48)</f>
        <v>0</v>
      </c>
      <c r="F38" s="105">
        <f t="shared" si="79"/>
        <v>0</v>
      </c>
      <c r="G38" s="105"/>
      <c r="H38" s="105">
        <f t="shared" si="79"/>
        <v>0</v>
      </c>
      <c r="I38" s="105">
        <f t="shared" si="79"/>
        <v>0</v>
      </c>
      <c r="J38" s="105"/>
      <c r="K38" s="105">
        <f t="shared" si="79"/>
        <v>507.8</v>
      </c>
      <c r="L38" s="105">
        <f t="shared" si="79"/>
        <v>0</v>
      </c>
      <c r="M38" s="15">
        <f t="shared" ref="M38:M338" si="80">L38/K38*100</f>
        <v>0</v>
      </c>
      <c r="N38" s="105">
        <f t="shared" si="79"/>
        <v>0</v>
      </c>
      <c r="O38" s="105">
        <f t="shared" si="79"/>
        <v>0</v>
      </c>
      <c r="P38" s="15"/>
      <c r="Q38" s="66">
        <f t="shared" si="79"/>
        <v>0</v>
      </c>
      <c r="R38" s="66">
        <f t="shared" si="79"/>
        <v>0</v>
      </c>
      <c r="S38" s="66"/>
      <c r="T38" s="105">
        <f t="shared" si="79"/>
        <v>2944.1</v>
      </c>
      <c r="U38" s="105">
        <f t="shared" si="79"/>
        <v>0</v>
      </c>
      <c r="V38" s="105"/>
      <c r="W38" s="105">
        <f t="shared" si="79"/>
        <v>102.04082</v>
      </c>
      <c r="X38" s="105">
        <f t="shared" si="79"/>
        <v>102.04082</v>
      </c>
      <c r="Y38" s="102">
        <f t="shared" ref="Y38" si="81">X38/W38*100</f>
        <v>100</v>
      </c>
      <c r="Z38" s="105">
        <f t="shared" si="79"/>
        <v>0</v>
      </c>
      <c r="AA38" s="105">
        <f t="shared" si="79"/>
        <v>0</v>
      </c>
      <c r="AB38" s="14"/>
      <c r="AC38" s="66">
        <f t="shared" si="79"/>
        <v>0</v>
      </c>
      <c r="AD38" s="66">
        <f t="shared" si="79"/>
        <v>0</v>
      </c>
      <c r="AE38" s="66"/>
      <c r="AF38" s="105">
        <f t="shared" si="79"/>
        <v>0</v>
      </c>
      <c r="AG38" s="105">
        <f t="shared" si="79"/>
        <v>0</v>
      </c>
      <c r="AH38" s="102"/>
      <c r="AI38" s="105">
        <f t="shared" si="79"/>
        <v>1993.6</v>
      </c>
      <c r="AJ38" s="105">
        <f t="shared" si="79"/>
        <v>0</v>
      </c>
      <c r="AK38" s="14">
        <f t="shared" ref="AK38" si="82">AJ38/AI38*100</f>
        <v>0</v>
      </c>
      <c r="AL38" s="15">
        <f t="shared" si="79"/>
        <v>15085.6</v>
      </c>
      <c r="AM38" s="15">
        <f t="shared" si="79"/>
        <v>2199.9</v>
      </c>
      <c r="AN38" s="15">
        <f t="shared" si="62"/>
        <v>14.582780930158561</v>
      </c>
      <c r="AO38" s="105">
        <f t="shared" si="79"/>
        <v>0</v>
      </c>
      <c r="AP38" s="105">
        <f t="shared" si="79"/>
        <v>0</v>
      </c>
      <c r="AQ38" s="105"/>
      <c r="AR38" s="66">
        <f t="shared" ref="AR38:CF38" si="83">SUM(AR39:AR48)</f>
        <v>0</v>
      </c>
      <c r="AS38" s="66">
        <f t="shared" si="83"/>
        <v>0</v>
      </c>
      <c r="AT38" s="66"/>
      <c r="AU38" s="105">
        <f t="shared" si="83"/>
        <v>0</v>
      </c>
      <c r="AV38" s="105">
        <f t="shared" si="83"/>
        <v>0</v>
      </c>
      <c r="AW38" s="105"/>
      <c r="AX38" s="105">
        <f t="shared" si="83"/>
        <v>0</v>
      </c>
      <c r="AY38" s="105">
        <f t="shared" si="83"/>
        <v>0</v>
      </c>
      <c r="AZ38" s="105"/>
      <c r="BA38" s="105">
        <f t="shared" si="83"/>
        <v>5071.3</v>
      </c>
      <c r="BB38" s="105">
        <f t="shared" si="83"/>
        <v>729.15200000000004</v>
      </c>
      <c r="BC38" s="15">
        <f t="shared" si="64"/>
        <v>14.37800958334155</v>
      </c>
      <c r="BD38" s="66">
        <f t="shared" si="83"/>
        <v>0</v>
      </c>
      <c r="BE38" s="66">
        <f t="shared" si="83"/>
        <v>0</v>
      </c>
      <c r="BF38" s="66">
        <f t="shared" si="83"/>
        <v>0</v>
      </c>
      <c r="BG38" s="66">
        <f t="shared" si="83"/>
        <v>0</v>
      </c>
      <c r="BH38" s="66">
        <f t="shared" si="83"/>
        <v>0</v>
      </c>
      <c r="BI38" s="66"/>
      <c r="BJ38" s="66">
        <f t="shared" si="83"/>
        <v>0</v>
      </c>
      <c r="BK38" s="66">
        <f t="shared" si="83"/>
        <v>0</v>
      </c>
      <c r="BL38" s="66"/>
      <c r="BM38" s="66">
        <f t="shared" si="83"/>
        <v>0</v>
      </c>
      <c r="BN38" s="66">
        <f t="shared" si="83"/>
        <v>0</v>
      </c>
      <c r="BO38" s="66"/>
      <c r="BP38" s="66">
        <f t="shared" si="83"/>
        <v>0</v>
      </c>
      <c r="BQ38" s="66">
        <f t="shared" si="83"/>
        <v>0</v>
      </c>
      <c r="BR38" s="66"/>
      <c r="BS38" s="66">
        <f t="shared" si="83"/>
        <v>0</v>
      </c>
      <c r="BT38" s="66">
        <f t="shared" si="83"/>
        <v>0</v>
      </c>
      <c r="BU38" s="66"/>
      <c r="BV38" s="66">
        <f t="shared" si="83"/>
        <v>0</v>
      </c>
      <c r="BW38" s="66">
        <f t="shared" si="83"/>
        <v>0</v>
      </c>
      <c r="BX38" s="66"/>
      <c r="BY38" s="105">
        <f t="shared" si="83"/>
        <v>0</v>
      </c>
      <c r="BZ38" s="105">
        <f t="shared" si="83"/>
        <v>0</v>
      </c>
      <c r="CA38" s="105"/>
      <c r="CB38" s="105">
        <f t="shared" si="83"/>
        <v>153.6</v>
      </c>
      <c r="CC38" s="105">
        <f t="shared" si="83"/>
        <v>0</v>
      </c>
      <c r="CD38" s="105"/>
      <c r="CE38" s="105">
        <f t="shared" si="83"/>
        <v>3759.7</v>
      </c>
      <c r="CF38" s="105">
        <f t="shared" si="83"/>
        <v>0</v>
      </c>
      <c r="CG38" s="105"/>
      <c r="CH38" s="105">
        <f t="shared" ref="CH38:DA38" si="84">SUM(CH39:CH48)</f>
        <v>0</v>
      </c>
      <c r="CI38" s="105">
        <f t="shared" si="84"/>
        <v>0</v>
      </c>
      <c r="CJ38" s="105"/>
      <c r="CK38" s="105">
        <f t="shared" si="84"/>
        <v>0</v>
      </c>
      <c r="CL38" s="105">
        <f t="shared" si="84"/>
        <v>0</v>
      </c>
      <c r="CM38" s="105"/>
      <c r="CN38" s="105">
        <f t="shared" si="84"/>
        <v>10625.9</v>
      </c>
      <c r="CO38" s="105">
        <f t="shared" si="84"/>
        <v>2532.3139000000001</v>
      </c>
      <c r="CP38" s="105">
        <f t="shared" si="66"/>
        <v>23.83152391797401</v>
      </c>
      <c r="CQ38" s="105">
        <f t="shared" si="84"/>
        <v>0</v>
      </c>
      <c r="CR38" s="105">
        <f t="shared" si="84"/>
        <v>0</v>
      </c>
      <c r="CS38" s="105"/>
      <c r="CT38" s="105">
        <f t="shared" si="84"/>
        <v>0</v>
      </c>
      <c r="CU38" s="105">
        <f t="shared" si="84"/>
        <v>0</v>
      </c>
      <c r="CV38" s="105"/>
      <c r="CW38" s="105">
        <f t="shared" si="84"/>
        <v>6736.6</v>
      </c>
      <c r="CX38" s="66">
        <f t="shared" si="84"/>
        <v>0</v>
      </c>
      <c r="CY38" s="66"/>
      <c r="CZ38" s="66">
        <f t="shared" si="84"/>
        <v>0</v>
      </c>
      <c r="DA38" s="66">
        <f t="shared" si="84"/>
        <v>0</v>
      </c>
      <c r="DB38" s="66"/>
      <c r="DC38" s="105">
        <f t="shared" ref="DC38:DD38" si="85">SUM(DC39:DC48)</f>
        <v>1260.3</v>
      </c>
      <c r="DD38" s="105">
        <f t="shared" si="85"/>
        <v>0</v>
      </c>
      <c r="DE38" s="105"/>
      <c r="DF38" s="105">
        <f t="shared" ref="DF38:DG38" si="86">SUM(DF39:DF48)</f>
        <v>3137.5</v>
      </c>
      <c r="DG38" s="105">
        <f t="shared" si="86"/>
        <v>0</v>
      </c>
      <c r="DH38" s="105"/>
    </row>
    <row r="39" spans="1:112" s="38" customFormat="1" ht="31.5" x14ac:dyDescent="0.25">
      <c r="A39" s="71" t="s">
        <v>322</v>
      </c>
      <c r="B39" s="149">
        <f t="shared" si="55"/>
        <v>46440.340819999998</v>
      </c>
      <c r="C39" s="149">
        <f t="shared" si="55"/>
        <v>5563.4067200000009</v>
      </c>
      <c r="D39" s="14">
        <f t="shared" si="56"/>
        <v>11.979685380784423</v>
      </c>
      <c r="E39" s="14"/>
      <c r="F39" s="14"/>
      <c r="G39" s="14"/>
      <c r="H39" s="15"/>
      <c r="I39" s="15"/>
      <c r="J39" s="14"/>
      <c r="K39" s="14">
        <v>507.8</v>
      </c>
      <c r="L39" s="14"/>
      <c r="M39" s="15"/>
      <c r="N39" s="15"/>
      <c r="O39" s="14"/>
      <c r="P39" s="15"/>
      <c r="Q39" s="15">
        <v>0</v>
      </c>
      <c r="R39" s="15">
        <v>0</v>
      </c>
      <c r="S39" s="14"/>
      <c r="T39" s="15"/>
      <c r="U39" s="15"/>
      <c r="V39" s="14"/>
      <c r="W39" s="15">
        <v>102.04082</v>
      </c>
      <c r="X39" s="15">
        <v>102.04082</v>
      </c>
      <c r="Y39" s="14">
        <f>X39/W39*100</f>
        <v>100</v>
      </c>
      <c r="Z39" s="15"/>
      <c r="AA39" s="15"/>
      <c r="AB39" s="14"/>
      <c r="AC39" s="15"/>
      <c r="AD39" s="15"/>
      <c r="AE39" s="14"/>
      <c r="AF39" s="14"/>
      <c r="AG39" s="14"/>
      <c r="AH39" s="14"/>
      <c r="AI39" s="15">
        <v>0</v>
      </c>
      <c r="AJ39" s="15"/>
      <c r="AK39" s="14"/>
      <c r="AL39" s="15">
        <v>15085.6</v>
      </c>
      <c r="AM39" s="14">
        <v>2199.9</v>
      </c>
      <c r="AN39" s="15">
        <f t="shared" si="62"/>
        <v>14.582780930158561</v>
      </c>
      <c r="AO39" s="15"/>
      <c r="AP39" s="126"/>
      <c r="AQ39" s="126"/>
      <c r="AR39" s="15"/>
      <c r="AS39" s="15"/>
      <c r="AT39" s="15"/>
      <c r="AU39" s="15"/>
      <c r="AV39" s="126"/>
      <c r="AW39" s="126"/>
      <c r="AX39" s="15"/>
      <c r="AY39" s="126"/>
      <c r="AZ39" s="126"/>
      <c r="BA39" s="15">
        <v>5071.3</v>
      </c>
      <c r="BB39" s="15">
        <v>729.15200000000004</v>
      </c>
      <c r="BC39" s="15">
        <f t="shared" si="64"/>
        <v>14.37800958334155</v>
      </c>
      <c r="BD39" s="15"/>
      <c r="BE39" s="126"/>
      <c r="BF39" s="126"/>
      <c r="BG39" s="15"/>
      <c r="BH39" s="126"/>
      <c r="BI39" s="126"/>
      <c r="BJ39" s="15"/>
      <c r="BK39" s="126"/>
      <c r="BL39" s="126"/>
      <c r="BM39" s="15"/>
      <c r="BN39" s="126"/>
      <c r="BO39" s="126"/>
      <c r="BP39" s="15"/>
      <c r="BQ39" s="126"/>
      <c r="BR39" s="126"/>
      <c r="BS39" s="15"/>
      <c r="BT39" s="126"/>
      <c r="BU39" s="126"/>
      <c r="BV39" s="15"/>
      <c r="BW39" s="126"/>
      <c r="BX39" s="126"/>
      <c r="BY39" s="15"/>
      <c r="BZ39" s="126"/>
      <c r="CA39" s="15"/>
      <c r="CB39" s="15">
        <v>153.6</v>
      </c>
      <c r="CC39" s="126"/>
      <c r="CD39" s="126"/>
      <c r="CE39" s="15">
        <v>3759.7</v>
      </c>
      <c r="CF39" s="126"/>
      <c r="CG39" s="15"/>
      <c r="CH39" s="15"/>
      <c r="CI39" s="126"/>
      <c r="CJ39" s="126"/>
      <c r="CK39" s="15"/>
      <c r="CL39" s="126"/>
      <c r="CM39" s="15"/>
      <c r="CN39" s="15">
        <v>10625.9</v>
      </c>
      <c r="CO39" s="15">
        <v>2532.3139000000001</v>
      </c>
      <c r="CP39" s="15">
        <f t="shared" si="66"/>
        <v>23.83152391797401</v>
      </c>
      <c r="CQ39" s="15"/>
      <c r="CR39" s="126"/>
      <c r="CS39" s="126"/>
      <c r="CT39" s="15"/>
      <c r="CU39" s="126"/>
      <c r="CV39" s="126"/>
      <c r="CW39" s="15">
        <v>6736.6</v>
      </c>
      <c r="CX39" s="126"/>
      <c r="CY39" s="126"/>
      <c r="CZ39" s="15"/>
      <c r="DA39" s="126"/>
      <c r="DB39" s="126"/>
      <c r="DC39" s="15">
        <v>1260.3</v>
      </c>
      <c r="DD39" s="126"/>
      <c r="DE39" s="126"/>
      <c r="DF39" s="15">
        <v>3137.5</v>
      </c>
      <c r="DG39" s="126"/>
      <c r="DH39" s="126"/>
    </row>
    <row r="40" spans="1:112" s="38" customFormat="1" ht="15.75" x14ac:dyDescent="0.25">
      <c r="A40" s="71" t="s">
        <v>503</v>
      </c>
      <c r="B40" s="149">
        <f t="shared" si="55"/>
        <v>0</v>
      </c>
      <c r="C40" s="149">
        <f t="shared" si="55"/>
        <v>0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5"/>
      <c r="X40" s="15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35"/>
      <c r="AM40" s="135"/>
      <c r="AN40" s="135"/>
      <c r="AO40" s="14"/>
      <c r="AP40" s="14"/>
      <c r="AQ40" s="127"/>
      <c r="AR40" s="14"/>
      <c r="AS40" s="14"/>
      <c r="AT40" s="127"/>
      <c r="AU40" s="14"/>
      <c r="AV40" s="14"/>
      <c r="AW40" s="127"/>
      <c r="AX40" s="14"/>
      <c r="AY40" s="14"/>
      <c r="AZ40" s="127"/>
      <c r="BA40" s="14"/>
      <c r="BB40" s="14"/>
      <c r="BC40" s="127"/>
      <c r="BD40" s="14"/>
      <c r="BE40" s="14"/>
      <c r="BF40" s="127"/>
      <c r="BG40" s="14"/>
      <c r="BH40" s="14"/>
      <c r="BI40" s="127"/>
      <c r="BJ40" s="14"/>
      <c r="BK40" s="14"/>
      <c r="BL40" s="127"/>
      <c r="BM40" s="14"/>
      <c r="BN40" s="14"/>
      <c r="BO40" s="127"/>
      <c r="BP40" s="14"/>
      <c r="BQ40" s="14"/>
      <c r="BR40" s="127"/>
      <c r="BS40" s="14"/>
      <c r="BT40" s="14"/>
      <c r="BU40" s="127"/>
      <c r="BV40" s="14"/>
      <c r="BW40" s="14"/>
      <c r="BX40" s="14"/>
      <c r="BY40" s="14"/>
      <c r="BZ40" s="14"/>
      <c r="CA40" s="127"/>
      <c r="CB40" s="14"/>
      <c r="CC40" s="14"/>
      <c r="CD40" s="127"/>
      <c r="CE40" s="14"/>
      <c r="CF40" s="14"/>
      <c r="CG40" s="127"/>
      <c r="CH40" s="14"/>
      <c r="CI40" s="14"/>
      <c r="CJ40" s="127"/>
      <c r="CK40" s="15"/>
      <c r="CL40" s="14"/>
      <c r="CM40" s="127"/>
      <c r="CN40" s="15"/>
      <c r="CO40" s="14"/>
      <c r="CP40" s="127"/>
      <c r="CQ40" s="15"/>
      <c r="CR40" s="14"/>
      <c r="CS40" s="127"/>
      <c r="CT40" s="15"/>
      <c r="CU40" s="14"/>
      <c r="CV40" s="127"/>
      <c r="CW40" s="15"/>
      <c r="CX40" s="14"/>
      <c r="CY40" s="127"/>
      <c r="CZ40" s="15"/>
      <c r="DA40" s="14"/>
      <c r="DB40" s="127"/>
      <c r="DC40" s="15"/>
      <c r="DD40" s="14"/>
      <c r="DE40" s="127"/>
      <c r="DF40" s="15"/>
      <c r="DG40" s="14"/>
      <c r="DH40" s="127"/>
    </row>
    <row r="41" spans="1:112" s="38" customFormat="1" ht="15.75" x14ac:dyDescent="0.25">
      <c r="A41" s="71" t="s">
        <v>321</v>
      </c>
      <c r="B41" s="149">
        <f t="shared" si="55"/>
        <v>1993.6</v>
      </c>
      <c r="C41" s="149">
        <f t="shared" si="55"/>
        <v>0</v>
      </c>
      <c r="D41" s="14">
        <f>C41/B41*100</f>
        <v>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  <c r="U41" s="15"/>
      <c r="V41" s="15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>
        <v>1993.6</v>
      </c>
      <c r="AJ41" s="14"/>
      <c r="AK41" s="14">
        <f>AJ41/AI41*100</f>
        <v>0</v>
      </c>
      <c r="AL41" s="135"/>
      <c r="AM41" s="135"/>
      <c r="AN41" s="135"/>
      <c r="AO41" s="14"/>
      <c r="AP41" s="14"/>
      <c r="AQ41" s="127"/>
      <c r="AR41" s="14"/>
      <c r="AS41" s="14"/>
      <c r="AT41" s="127"/>
      <c r="AU41" s="14"/>
      <c r="AV41" s="14"/>
      <c r="AW41" s="127"/>
      <c r="AX41" s="14"/>
      <c r="AY41" s="14"/>
      <c r="AZ41" s="127"/>
      <c r="BA41" s="14"/>
      <c r="BB41" s="14"/>
      <c r="BC41" s="127"/>
      <c r="BD41" s="14"/>
      <c r="BE41" s="14"/>
      <c r="BF41" s="14"/>
      <c r="BG41" s="14"/>
      <c r="BH41" s="14"/>
      <c r="BI41" s="127"/>
      <c r="BJ41" s="14"/>
      <c r="BK41" s="14"/>
      <c r="BL41" s="127"/>
      <c r="BM41" s="14"/>
      <c r="BN41" s="14"/>
      <c r="BO41" s="127"/>
      <c r="BP41" s="14"/>
      <c r="BQ41" s="14"/>
      <c r="BR41" s="127"/>
      <c r="BS41" s="14"/>
      <c r="BT41" s="14"/>
      <c r="BU41" s="127"/>
      <c r="BV41" s="14"/>
      <c r="BW41" s="14"/>
      <c r="BX41" s="127"/>
      <c r="BY41" s="14"/>
      <c r="BZ41" s="14"/>
      <c r="CA41" s="127"/>
      <c r="CB41" s="14"/>
      <c r="CC41" s="14"/>
      <c r="CD41" s="127"/>
      <c r="CE41" s="14"/>
      <c r="CF41" s="14"/>
      <c r="CG41" s="127"/>
      <c r="CH41" s="14"/>
      <c r="CI41" s="14"/>
      <c r="CJ41" s="127"/>
      <c r="CK41" s="15"/>
      <c r="CL41" s="14"/>
      <c r="CM41" s="127"/>
      <c r="CN41" s="15"/>
      <c r="CO41" s="14"/>
      <c r="CP41" s="127"/>
      <c r="CQ41" s="15"/>
      <c r="CR41" s="14"/>
      <c r="CS41" s="127"/>
      <c r="CT41" s="15"/>
      <c r="CU41" s="14"/>
      <c r="CV41" s="127"/>
      <c r="CW41" s="15"/>
      <c r="CX41" s="14"/>
      <c r="CY41" s="127"/>
      <c r="CZ41" s="15"/>
      <c r="DA41" s="14"/>
      <c r="DB41" s="127"/>
      <c r="DC41" s="15"/>
      <c r="DD41" s="14"/>
      <c r="DE41" s="127"/>
      <c r="DF41" s="15"/>
      <c r="DG41" s="14"/>
      <c r="DH41" s="127"/>
    </row>
    <row r="42" spans="1:112" s="38" customFormat="1" ht="15.75" x14ac:dyDescent="0.25">
      <c r="A42" s="71" t="s">
        <v>504</v>
      </c>
      <c r="B42" s="149">
        <f t="shared" si="55"/>
        <v>0</v>
      </c>
      <c r="C42" s="149">
        <f t="shared" si="55"/>
        <v>0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  <c r="U42" s="15"/>
      <c r="V42" s="15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35"/>
      <c r="AM42" s="135"/>
      <c r="AN42" s="135"/>
      <c r="AO42" s="14"/>
      <c r="AP42" s="14"/>
      <c r="AQ42" s="127"/>
      <c r="AR42" s="14"/>
      <c r="AS42" s="14"/>
      <c r="AT42" s="127"/>
      <c r="AU42" s="14"/>
      <c r="AV42" s="14"/>
      <c r="AW42" s="127"/>
      <c r="AX42" s="14"/>
      <c r="AY42" s="14"/>
      <c r="AZ42" s="127"/>
      <c r="BA42" s="14"/>
      <c r="BB42" s="14"/>
      <c r="BC42" s="127"/>
      <c r="BD42" s="14"/>
      <c r="BE42" s="14"/>
      <c r="BF42" s="127"/>
      <c r="BG42" s="14"/>
      <c r="BH42" s="14"/>
      <c r="BI42" s="127"/>
      <c r="BJ42" s="14"/>
      <c r="BK42" s="14"/>
      <c r="BL42" s="127"/>
      <c r="BM42" s="14"/>
      <c r="BN42" s="14"/>
      <c r="BO42" s="127"/>
      <c r="BP42" s="14"/>
      <c r="BQ42" s="14"/>
      <c r="BR42" s="127"/>
      <c r="BS42" s="14"/>
      <c r="BT42" s="14"/>
      <c r="BU42" s="127"/>
      <c r="BV42" s="14"/>
      <c r="BW42" s="14"/>
      <c r="BX42" s="127"/>
      <c r="BY42" s="14"/>
      <c r="BZ42" s="14"/>
      <c r="CA42" s="127"/>
      <c r="CB42" s="14"/>
      <c r="CC42" s="14"/>
      <c r="CD42" s="127"/>
      <c r="CE42" s="14"/>
      <c r="CF42" s="14"/>
      <c r="CG42" s="127"/>
      <c r="CH42" s="14"/>
      <c r="CI42" s="14"/>
      <c r="CJ42" s="127"/>
      <c r="CK42" s="15"/>
      <c r="CL42" s="14"/>
      <c r="CM42" s="127"/>
      <c r="CN42" s="15"/>
      <c r="CO42" s="14"/>
      <c r="CP42" s="127"/>
      <c r="CQ42" s="15"/>
      <c r="CR42" s="14"/>
      <c r="CS42" s="127"/>
      <c r="CT42" s="15"/>
      <c r="CU42" s="14"/>
      <c r="CV42" s="127"/>
      <c r="CW42" s="15"/>
      <c r="CX42" s="14"/>
      <c r="CY42" s="127"/>
      <c r="CZ42" s="15"/>
      <c r="DA42" s="14"/>
      <c r="DB42" s="127"/>
      <c r="DC42" s="15"/>
      <c r="DD42" s="14"/>
      <c r="DE42" s="127"/>
      <c r="DF42" s="15"/>
      <c r="DG42" s="14"/>
      <c r="DH42" s="127"/>
    </row>
    <row r="43" spans="1:112" s="155" customFormat="1" ht="15.75" x14ac:dyDescent="0.25">
      <c r="A43" s="74" t="s">
        <v>414</v>
      </c>
      <c r="B43" s="152">
        <f t="shared" si="55"/>
        <v>2944.1</v>
      </c>
      <c r="C43" s="152">
        <f t="shared" si="55"/>
        <v>0</v>
      </c>
      <c r="D43" s="55">
        <f>C43/B43*100</f>
        <v>0</v>
      </c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>
        <v>2944.1</v>
      </c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153"/>
      <c r="AM43" s="153"/>
      <c r="AN43" s="153"/>
      <c r="AO43" s="55"/>
      <c r="AP43" s="55"/>
      <c r="AQ43" s="154"/>
      <c r="AR43" s="55"/>
      <c r="AS43" s="55"/>
      <c r="AT43" s="154"/>
      <c r="AU43" s="55"/>
      <c r="AV43" s="55"/>
      <c r="AW43" s="154"/>
      <c r="AX43" s="55"/>
      <c r="AY43" s="55"/>
      <c r="AZ43" s="154"/>
      <c r="BA43" s="55"/>
      <c r="BB43" s="55"/>
      <c r="BC43" s="154"/>
      <c r="BD43" s="55"/>
      <c r="BE43" s="55"/>
      <c r="BF43" s="154"/>
      <c r="BG43" s="55"/>
      <c r="BH43" s="55"/>
      <c r="BI43" s="154"/>
      <c r="BJ43" s="55"/>
      <c r="BK43" s="55"/>
      <c r="BL43" s="154"/>
      <c r="BM43" s="55"/>
      <c r="BN43" s="55"/>
      <c r="BO43" s="154"/>
      <c r="BP43" s="55"/>
      <c r="BQ43" s="55"/>
      <c r="BR43" s="154"/>
      <c r="BS43" s="55"/>
      <c r="BT43" s="55"/>
      <c r="BU43" s="154"/>
      <c r="BV43" s="55"/>
      <c r="BW43" s="55"/>
      <c r="BX43" s="154"/>
      <c r="BY43" s="55"/>
      <c r="BZ43" s="55"/>
      <c r="CA43" s="154"/>
      <c r="CB43" s="55"/>
      <c r="CC43" s="55"/>
      <c r="CD43" s="154"/>
      <c r="CE43" s="55"/>
      <c r="CF43" s="55"/>
      <c r="CG43" s="154"/>
      <c r="CH43" s="55"/>
      <c r="CI43" s="55"/>
      <c r="CJ43" s="154"/>
      <c r="CK43" s="55"/>
      <c r="CL43" s="55"/>
      <c r="CM43" s="154"/>
      <c r="CN43" s="55"/>
      <c r="CO43" s="55"/>
      <c r="CP43" s="154"/>
      <c r="CQ43" s="55"/>
      <c r="CR43" s="55"/>
      <c r="CS43" s="154"/>
      <c r="CT43" s="55"/>
      <c r="CU43" s="55"/>
      <c r="CV43" s="154"/>
      <c r="CW43" s="55"/>
      <c r="CX43" s="55"/>
      <c r="CY43" s="154"/>
      <c r="CZ43" s="55"/>
      <c r="DA43" s="55"/>
      <c r="DB43" s="154"/>
      <c r="DC43" s="55"/>
      <c r="DD43" s="55"/>
      <c r="DE43" s="154"/>
      <c r="DF43" s="55"/>
      <c r="DG43" s="55"/>
      <c r="DH43" s="154"/>
    </row>
    <row r="44" spans="1:112" s="38" customFormat="1" ht="15.75" x14ac:dyDescent="0.25">
      <c r="A44" s="71" t="s">
        <v>505</v>
      </c>
      <c r="B44" s="149">
        <f t="shared" si="55"/>
        <v>0</v>
      </c>
      <c r="C44" s="149">
        <f t="shared" si="55"/>
        <v>0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4"/>
      <c r="V44" s="14"/>
      <c r="W44" s="15"/>
      <c r="X44" s="15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35"/>
      <c r="AM44" s="135"/>
      <c r="AN44" s="135"/>
      <c r="AO44" s="14"/>
      <c r="AP44" s="14"/>
      <c r="AQ44" s="127"/>
      <c r="AR44" s="14"/>
      <c r="AS44" s="14"/>
      <c r="AT44" s="127"/>
      <c r="AU44" s="14"/>
      <c r="AV44" s="14"/>
      <c r="AW44" s="127"/>
      <c r="AX44" s="14"/>
      <c r="AY44" s="14"/>
      <c r="AZ44" s="127"/>
      <c r="BA44" s="14"/>
      <c r="BB44" s="14"/>
      <c r="BC44" s="127"/>
      <c r="BD44" s="14"/>
      <c r="BE44" s="14"/>
      <c r="BF44" s="127"/>
      <c r="BG44" s="14"/>
      <c r="BH44" s="14"/>
      <c r="BI44" s="127"/>
      <c r="BJ44" s="14"/>
      <c r="BK44" s="14"/>
      <c r="BL44" s="127"/>
      <c r="BM44" s="14"/>
      <c r="BN44" s="14"/>
      <c r="BO44" s="127"/>
      <c r="BP44" s="14"/>
      <c r="BQ44" s="14"/>
      <c r="BR44" s="127"/>
      <c r="BS44" s="14"/>
      <c r="BT44" s="14"/>
      <c r="BU44" s="127"/>
      <c r="BV44" s="14"/>
      <c r="BW44" s="14"/>
      <c r="BX44" s="127"/>
      <c r="BY44" s="14"/>
      <c r="BZ44" s="14"/>
      <c r="CA44" s="127"/>
      <c r="CB44" s="14"/>
      <c r="CC44" s="14"/>
      <c r="CD44" s="127"/>
      <c r="CE44" s="14"/>
      <c r="CF44" s="14"/>
      <c r="CG44" s="127"/>
      <c r="CH44" s="14"/>
      <c r="CI44" s="14"/>
      <c r="CJ44" s="127"/>
      <c r="CK44" s="15"/>
      <c r="CL44" s="14"/>
      <c r="CM44" s="127"/>
      <c r="CN44" s="15"/>
      <c r="CO44" s="14"/>
      <c r="CP44" s="127"/>
      <c r="CQ44" s="15"/>
      <c r="CR44" s="14"/>
      <c r="CS44" s="127"/>
      <c r="CT44" s="15"/>
      <c r="CU44" s="14"/>
      <c r="CV44" s="127"/>
      <c r="CW44" s="15"/>
      <c r="CX44" s="14"/>
      <c r="CY44" s="127"/>
      <c r="CZ44" s="15"/>
      <c r="DA44" s="14"/>
      <c r="DB44" s="127"/>
      <c r="DC44" s="15"/>
      <c r="DD44" s="14"/>
      <c r="DE44" s="127"/>
      <c r="DF44" s="15"/>
      <c r="DG44" s="14"/>
      <c r="DH44" s="127"/>
    </row>
    <row r="45" spans="1:112" s="38" customFormat="1" ht="15.75" x14ac:dyDescent="0.25">
      <c r="A45" s="71" t="s">
        <v>328</v>
      </c>
      <c r="B45" s="149">
        <f t="shared" si="55"/>
        <v>0</v>
      </c>
      <c r="C45" s="149">
        <f t="shared" si="55"/>
        <v>0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35"/>
      <c r="AM45" s="135"/>
      <c r="AN45" s="135"/>
      <c r="AO45" s="14"/>
      <c r="AP45" s="14"/>
      <c r="AQ45" s="127"/>
      <c r="AR45" s="14"/>
      <c r="AS45" s="14"/>
      <c r="AT45" s="127"/>
      <c r="AU45" s="14"/>
      <c r="AV45" s="14"/>
      <c r="AW45" s="127"/>
      <c r="AX45" s="14"/>
      <c r="AY45" s="14"/>
      <c r="AZ45" s="127"/>
      <c r="BA45" s="14"/>
      <c r="BB45" s="14"/>
      <c r="BC45" s="127"/>
      <c r="BD45" s="14"/>
      <c r="BE45" s="14"/>
      <c r="BF45" s="127"/>
      <c r="BG45" s="14"/>
      <c r="BH45" s="14"/>
      <c r="BI45" s="127"/>
      <c r="BJ45" s="14"/>
      <c r="BK45" s="14"/>
      <c r="BL45" s="127"/>
      <c r="BM45" s="14"/>
      <c r="BN45" s="14"/>
      <c r="BO45" s="127"/>
      <c r="BP45" s="14"/>
      <c r="BQ45" s="14"/>
      <c r="BR45" s="127"/>
      <c r="BS45" s="14"/>
      <c r="BT45" s="14"/>
      <c r="BU45" s="127"/>
      <c r="BV45" s="14"/>
      <c r="BW45" s="14"/>
      <c r="BX45" s="127"/>
      <c r="BY45" s="14"/>
      <c r="BZ45" s="14"/>
      <c r="CA45" s="127"/>
      <c r="CB45" s="14"/>
      <c r="CC45" s="14"/>
      <c r="CD45" s="127"/>
      <c r="CE45" s="14"/>
      <c r="CF45" s="14"/>
      <c r="CG45" s="127"/>
      <c r="CH45" s="14"/>
      <c r="CI45" s="14"/>
      <c r="CJ45" s="127"/>
      <c r="CK45" s="15"/>
      <c r="CL45" s="14"/>
      <c r="CM45" s="127"/>
      <c r="CN45" s="15"/>
      <c r="CO45" s="14"/>
      <c r="CP45" s="127"/>
      <c r="CQ45" s="15"/>
      <c r="CR45" s="14"/>
      <c r="CS45" s="127"/>
      <c r="CT45" s="15"/>
      <c r="CU45" s="14"/>
      <c r="CV45" s="127"/>
      <c r="CW45" s="15"/>
      <c r="CX45" s="14"/>
      <c r="CY45" s="127"/>
      <c r="CZ45" s="15"/>
      <c r="DA45" s="14"/>
      <c r="DB45" s="127"/>
      <c r="DC45" s="15"/>
      <c r="DD45" s="14"/>
      <c r="DE45" s="127"/>
      <c r="DF45" s="15"/>
      <c r="DG45" s="14"/>
      <c r="DH45" s="127"/>
    </row>
    <row r="46" spans="1:112" s="38" customFormat="1" ht="15.75" x14ac:dyDescent="0.25">
      <c r="A46" s="71" t="s">
        <v>506</v>
      </c>
      <c r="B46" s="149">
        <f t="shared" si="55"/>
        <v>0</v>
      </c>
      <c r="C46" s="149">
        <f t="shared" si="55"/>
        <v>0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35"/>
      <c r="AM46" s="135"/>
      <c r="AN46" s="135"/>
      <c r="AO46" s="14"/>
      <c r="AP46" s="14"/>
      <c r="AQ46" s="127"/>
      <c r="AR46" s="14"/>
      <c r="AS46" s="14"/>
      <c r="AT46" s="127"/>
      <c r="AU46" s="14"/>
      <c r="AV46" s="14"/>
      <c r="AW46" s="127"/>
      <c r="AX46" s="14"/>
      <c r="AY46" s="14"/>
      <c r="AZ46" s="127"/>
      <c r="BA46" s="14"/>
      <c r="BB46" s="14"/>
      <c r="BC46" s="127"/>
      <c r="BD46" s="14"/>
      <c r="BE46" s="14"/>
      <c r="BF46" s="127"/>
      <c r="BG46" s="14"/>
      <c r="BH46" s="14"/>
      <c r="BI46" s="127"/>
      <c r="BJ46" s="14"/>
      <c r="BK46" s="14"/>
      <c r="BL46" s="127"/>
      <c r="BM46" s="14"/>
      <c r="BN46" s="14"/>
      <c r="BO46" s="127"/>
      <c r="BP46" s="14"/>
      <c r="BQ46" s="14"/>
      <c r="BR46" s="127"/>
      <c r="BS46" s="14"/>
      <c r="BT46" s="14"/>
      <c r="BU46" s="127"/>
      <c r="BV46" s="14"/>
      <c r="BW46" s="14"/>
      <c r="BX46" s="127"/>
      <c r="BY46" s="14"/>
      <c r="BZ46" s="14"/>
      <c r="CA46" s="127"/>
      <c r="CB46" s="14"/>
      <c r="CC46" s="14"/>
      <c r="CD46" s="127"/>
      <c r="CE46" s="14"/>
      <c r="CF46" s="14"/>
      <c r="CG46" s="127"/>
      <c r="CH46" s="14"/>
      <c r="CI46" s="14"/>
      <c r="CJ46" s="127"/>
      <c r="CK46" s="15"/>
      <c r="CL46" s="14"/>
      <c r="CM46" s="127"/>
      <c r="CN46" s="15"/>
      <c r="CO46" s="14"/>
      <c r="CP46" s="127"/>
      <c r="CQ46" s="15"/>
      <c r="CR46" s="14"/>
      <c r="CS46" s="127"/>
      <c r="CT46" s="15"/>
      <c r="CU46" s="14"/>
      <c r="CV46" s="127"/>
      <c r="CW46" s="15"/>
      <c r="CX46" s="14"/>
      <c r="CY46" s="127"/>
      <c r="CZ46" s="15"/>
      <c r="DA46" s="14"/>
      <c r="DB46" s="127"/>
      <c r="DC46" s="15"/>
      <c r="DD46" s="14"/>
      <c r="DE46" s="127"/>
      <c r="DF46" s="15"/>
      <c r="DG46" s="14"/>
      <c r="DH46" s="127"/>
    </row>
    <row r="47" spans="1:112" s="38" customFormat="1" ht="15.75" x14ac:dyDescent="0.25">
      <c r="A47" s="71" t="s">
        <v>507</v>
      </c>
      <c r="B47" s="149">
        <f t="shared" si="55"/>
        <v>0</v>
      </c>
      <c r="C47" s="149">
        <f t="shared" si="55"/>
        <v>0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35"/>
      <c r="AM47" s="135"/>
      <c r="AN47" s="135"/>
      <c r="AO47" s="14"/>
      <c r="AP47" s="14"/>
      <c r="AQ47" s="127"/>
      <c r="AR47" s="14"/>
      <c r="AS47" s="14"/>
      <c r="AT47" s="127"/>
      <c r="AU47" s="14"/>
      <c r="AV47" s="14"/>
      <c r="AW47" s="127"/>
      <c r="AX47" s="14"/>
      <c r="AY47" s="14"/>
      <c r="AZ47" s="127"/>
      <c r="BA47" s="14"/>
      <c r="BB47" s="14"/>
      <c r="BC47" s="127"/>
      <c r="BD47" s="14"/>
      <c r="BE47" s="14"/>
      <c r="BF47" s="127"/>
      <c r="BG47" s="14"/>
      <c r="BH47" s="14"/>
      <c r="BI47" s="127"/>
      <c r="BJ47" s="14"/>
      <c r="BK47" s="14"/>
      <c r="BL47" s="127"/>
      <c r="BM47" s="14"/>
      <c r="BN47" s="14"/>
      <c r="BO47" s="127"/>
      <c r="BP47" s="14"/>
      <c r="BQ47" s="14"/>
      <c r="BR47" s="127"/>
      <c r="BS47" s="14"/>
      <c r="BT47" s="14"/>
      <c r="BU47" s="127"/>
      <c r="BV47" s="14"/>
      <c r="BW47" s="14"/>
      <c r="BX47" s="127"/>
      <c r="BY47" s="14"/>
      <c r="BZ47" s="14"/>
      <c r="CA47" s="127"/>
      <c r="CB47" s="14"/>
      <c r="CC47" s="14"/>
      <c r="CD47" s="127"/>
      <c r="CE47" s="14"/>
      <c r="CF47" s="14"/>
      <c r="CG47" s="127"/>
      <c r="CH47" s="14"/>
      <c r="CI47" s="14"/>
      <c r="CJ47" s="127"/>
      <c r="CK47" s="15"/>
      <c r="CL47" s="14"/>
      <c r="CM47" s="127"/>
      <c r="CN47" s="15"/>
      <c r="CO47" s="14"/>
      <c r="CP47" s="127"/>
      <c r="CQ47" s="15"/>
      <c r="CR47" s="14"/>
      <c r="CS47" s="127"/>
      <c r="CT47" s="15"/>
      <c r="CU47" s="14"/>
      <c r="CV47" s="127"/>
      <c r="CW47" s="15"/>
      <c r="CX47" s="14"/>
      <c r="CY47" s="127"/>
      <c r="CZ47" s="15"/>
      <c r="DA47" s="14"/>
      <c r="DB47" s="127"/>
      <c r="DC47" s="15"/>
      <c r="DD47" s="14"/>
      <c r="DE47" s="127"/>
      <c r="DF47" s="15"/>
      <c r="DG47" s="14"/>
      <c r="DH47" s="127"/>
    </row>
    <row r="48" spans="1:112" s="38" customFormat="1" ht="15.75" x14ac:dyDescent="0.25">
      <c r="A48" s="71" t="s">
        <v>508</v>
      </c>
      <c r="B48" s="149">
        <f t="shared" si="55"/>
        <v>0</v>
      </c>
      <c r="C48" s="149">
        <f t="shared" si="55"/>
        <v>0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35"/>
      <c r="AM48" s="135"/>
      <c r="AN48" s="135"/>
      <c r="AO48" s="14"/>
      <c r="AP48" s="14"/>
      <c r="AQ48" s="127"/>
      <c r="AR48" s="14"/>
      <c r="AS48" s="14"/>
      <c r="AT48" s="127"/>
      <c r="AU48" s="14"/>
      <c r="AV48" s="14"/>
      <c r="AW48" s="127"/>
      <c r="AX48" s="14"/>
      <c r="AY48" s="14"/>
      <c r="AZ48" s="127"/>
      <c r="BA48" s="14"/>
      <c r="BB48" s="14"/>
      <c r="BC48" s="127"/>
      <c r="BD48" s="14"/>
      <c r="BE48" s="14"/>
      <c r="BF48" s="127"/>
      <c r="BG48" s="14"/>
      <c r="BH48" s="14"/>
      <c r="BI48" s="127"/>
      <c r="BJ48" s="14"/>
      <c r="BK48" s="14"/>
      <c r="BL48" s="127"/>
      <c r="BM48" s="14"/>
      <c r="BN48" s="14"/>
      <c r="BO48" s="127"/>
      <c r="BP48" s="14"/>
      <c r="BQ48" s="14"/>
      <c r="BR48" s="127"/>
      <c r="BS48" s="14"/>
      <c r="BT48" s="14"/>
      <c r="BU48" s="127"/>
      <c r="BV48" s="14"/>
      <c r="BW48" s="14"/>
      <c r="BX48" s="14"/>
      <c r="BY48" s="14"/>
      <c r="BZ48" s="14"/>
      <c r="CA48" s="127"/>
      <c r="CB48" s="14"/>
      <c r="CC48" s="14"/>
      <c r="CD48" s="127"/>
      <c r="CE48" s="14"/>
      <c r="CF48" s="14"/>
      <c r="CG48" s="127"/>
      <c r="CH48" s="14"/>
      <c r="CI48" s="14"/>
      <c r="CJ48" s="127"/>
      <c r="CK48" s="15"/>
      <c r="CL48" s="14"/>
      <c r="CM48" s="127"/>
      <c r="CN48" s="15"/>
      <c r="CO48" s="14"/>
      <c r="CP48" s="127"/>
      <c r="CQ48" s="15"/>
      <c r="CR48" s="14"/>
      <c r="CS48" s="127"/>
      <c r="CT48" s="15"/>
      <c r="CU48" s="14"/>
      <c r="CV48" s="127"/>
      <c r="CW48" s="15"/>
      <c r="CX48" s="14"/>
      <c r="CY48" s="127"/>
      <c r="CZ48" s="15"/>
      <c r="DA48" s="14"/>
      <c r="DB48" s="127"/>
      <c r="DC48" s="15"/>
      <c r="DD48" s="14"/>
      <c r="DE48" s="127"/>
      <c r="DF48" s="15"/>
      <c r="DG48" s="14"/>
      <c r="DH48" s="127"/>
    </row>
    <row r="49" spans="1:112" s="96" customFormat="1" ht="31.5" x14ac:dyDescent="0.25">
      <c r="A49" s="97" t="s">
        <v>511</v>
      </c>
      <c r="B49" s="148">
        <f t="shared" si="55"/>
        <v>536804.02042000007</v>
      </c>
      <c r="C49" s="148">
        <f t="shared" si="55"/>
        <v>27578.20362</v>
      </c>
      <c r="D49" s="102">
        <f t="shared" ref="D49" si="87">C49/B49*100</f>
        <v>5.1374808255762652</v>
      </c>
      <c r="E49" s="105">
        <f t="shared" ref="E49:AP49" si="88">E50+E51+E52+E53</f>
        <v>1187.5</v>
      </c>
      <c r="F49" s="105">
        <f t="shared" si="88"/>
        <v>0</v>
      </c>
      <c r="G49" s="105">
        <f t="shared" si="88"/>
        <v>0</v>
      </c>
      <c r="H49" s="105">
        <f t="shared" si="88"/>
        <v>0</v>
      </c>
      <c r="I49" s="105">
        <f t="shared" si="88"/>
        <v>0</v>
      </c>
      <c r="J49" s="105">
        <f t="shared" si="88"/>
        <v>0</v>
      </c>
      <c r="K49" s="105">
        <f t="shared" si="88"/>
        <v>6208.7</v>
      </c>
      <c r="L49" s="105">
        <f t="shared" si="88"/>
        <v>0</v>
      </c>
      <c r="M49" s="105">
        <f t="shared" si="88"/>
        <v>0</v>
      </c>
      <c r="N49" s="105">
        <f t="shared" si="88"/>
        <v>0</v>
      </c>
      <c r="O49" s="105">
        <f t="shared" si="88"/>
        <v>0</v>
      </c>
      <c r="P49" s="105">
        <f t="shared" si="88"/>
        <v>0</v>
      </c>
      <c r="Q49" s="105">
        <f t="shared" si="88"/>
        <v>5029.2</v>
      </c>
      <c r="R49" s="105">
        <f t="shared" si="88"/>
        <v>0</v>
      </c>
      <c r="S49" s="105">
        <f t="shared" si="88"/>
        <v>0</v>
      </c>
      <c r="T49" s="105">
        <f t="shared" si="88"/>
        <v>2416.4</v>
      </c>
      <c r="U49" s="105">
        <f t="shared" si="88"/>
        <v>724.9</v>
      </c>
      <c r="V49" s="102">
        <f>U49/T49*100</f>
        <v>29.999172322463171</v>
      </c>
      <c r="W49" s="105">
        <f t="shared" si="88"/>
        <v>0</v>
      </c>
      <c r="X49" s="105">
        <f t="shared" si="88"/>
        <v>0</v>
      </c>
      <c r="Y49" s="105">
        <f t="shared" si="88"/>
        <v>0</v>
      </c>
      <c r="Z49" s="105">
        <f t="shared" si="88"/>
        <v>51.020420000000001</v>
      </c>
      <c r="AA49" s="105">
        <f t="shared" si="88"/>
        <v>51.020420000000001</v>
      </c>
      <c r="AB49" s="102">
        <f t="shared" ref="AB49" si="89">AA49/Z49*100</f>
        <v>100</v>
      </c>
      <c r="AC49" s="105">
        <f t="shared" si="88"/>
        <v>5300</v>
      </c>
      <c r="AD49" s="105">
        <f t="shared" si="88"/>
        <v>0</v>
      </c>
      <c r="AE49" s="105">
        <f t="shared" si="88"/>
        <v>0</v>
      </c>
      <c r="AF49" s="105">
        <f t="shared" si="88"/>
        <v>0</v>
      </c>
      <c r="AG49" s="105">
        <f t="shared" si="88"/>
        <v>0</v>
      </c>
      <c r="AH49" s="105">
        <f t="shared" si="88"/>
        <v>0</v>
      </c>
      <c r="AI49" s="105">
        <f t="shared" si="88"/>
        <v>26259</v>
      </c>
      <c r="AJ49" s="105">
        <f t="shared" si="88"/>
        <v>0</v>
      </c>
      <c r="AK49" s="105">
        <f t="shared" si="88"/>
        <v>0</v>
      </c>
      <c r="AL49" s="105">
        <f t="shared" si="88"/>
        <v>68742.7</v>
      </c>
      <c r="AM49" s="105">
        <f t="shared" si="88"/>
        <v>11457.1</v>
      </c>
      <c r="AN49" s="105">
        <f t="shared" si="88"/>
        <v>16.666642421668048</v>
      </c>
      <c r="AO49" s="105">
        <f t="shared" si="88"/>
        <v>0</v>
      </c>
      <c r="AP49" s="105">
        <f t="shared" si="88"/>
        <v>0</v>
      </c>
      <c r="AQ49" s="105">
        <f t="shared" ref="AQ49:CG49" si="90">AQ50+AQ51+AQ52+AQ53</f>
        <v>0</v>
      </c>
      <c r="AR49" s="105">
        <f t="shared" si="90"/>
        <v>0</v>
      </c>
      <c r="AS49" s="105">
        <f t="shared" si="90"/>
        <v>0</v>
      </c>
      <c r="AT49" s="105">
        <f t="shared" si="90"/>
        <v>0</v>
      </c>
      <c r="AU49" s="105">
        <f t="shared" si="90"/>
        <v>3969.8</v>
      </c>
      <c r="AV49" s="105">
        <f t="shared" si="90"/>
        <v>125.6298</v>
      </c>
      <c r="AW49" s="105">
        <f>AV49/AU49*100</f>
        <v>3.1646380170285657</v>
      </c>
      <c r="AX49" s="105">
        <f t="shared" si="90"/>
        <v>78.5</v>
      </c>
      <c r="AY49" s="105">
        <f t="shared" si="90"/>
        <v>0</v>
      </c>
      <c r="AZ49" s="105">
        <f t="shared" si="90"/>
        <v>0</v>
      </c>
      <c r="BA49" s="105">
        <f t="shared" si="90"/>
        <v>6761.7</v>
      </c>
      <c r="BB49" s="105">
        <f t="shared" si="90"/>
        <v>886.92700000000002</v>
      </c>
      <c r="BC49" s="105">
        <f t="shared" si="90"/>
        <v>13.116923258943757</v>
      </c>
      <c r="BD49" s="105">
        <f t="shared" si="90"/>
        <v>96979.7</v>
      </c>
      <c r="BE49" s="105">
        <f t="shared" si="90"/>
        <v>0</v>
      </c>
      <c r="BF49" s="105">
        <f t="shared" si="90"/>
        <v>0</v>
      </c>
      <c r="BG49" s="105">
        <f t="shared" si="90"/>
        <v>0</v>
      </c>
      <c r="BH49" s="105">
        <f t="shared" si="90"/>
        <v>0</v>
      </c>
      <c r="BI49" s="105">
        <f t="shared" si="90"/>
        <v>0</v>
      </c>
      <c r="BJ49" s="105">
        <f t="shared" si="90"/>
        <v>0</v>
      </c>
      <c r="BK49" s="105">
        <f t="shared" si="90"/>
        <v>0</v>
      </c>
      <c r="BL49" s="105">
        <f t="shared" si="90"/>
        <v>0</v>
      </c>
      <c r="BM49" s="105">
        <f t="shared" si="90"/>
        <v>0</v>
      </c>
      <c r="BN49" s="105">
        <f t="shared" si="90"/>
        <v>0</v>
      </c>
      <c r="BO49" s="105">
        <f t="shared" si="90"/>
        <v>0</v>
      </c>
      <c r="BP49" s="105">
        <f t="shared" si="90"/>
        <v>22942.1</v>
      </c>
      <c r="BQ49" s="105">
        <f t="shared" si="90"/>
        <v>0</v>
      </c>
      <c r="BR49" s="105">
        <f t="shared" si="90"/>
        <v>0</v>
      </c>
      <c r="BS49" s="105">
        <f t="shared" si="90"/>
        <v>65541.5</v>
      </c>
      <c r="BT49" s="105">
        <f t="shared" si="90"/>
        <v>0</v>
      </c>
      <c r="BU49" s="105">
        <f t="shared" si="90"/>
        <v>0</v>
      </c>
      <c r="BV49" s="105">
        <f t="shared" si="90"/>
        <v>0</v>
      </c>
      <c r="BW49" s="105">
        <f t="shared" si="90"/>
        <v>0</v>
      </c>
      <c r="BX49" s="105">
        <f t="shared" si="90"/>
        <v>0</v>
      </c>
      <c r="BY49" s="105">
        <f t="shared" si="90"/>
        <v>0</v>
      </c>
      <c r="BZ49" s="105">
        <f t="shared" si="90"/>
        <v>0</v>
      </c>
      <c r="CA49" s="105">
        <f t="shared" si="90"/>
        <v>0</v>
      </c>
      <c r="CB49" s="105">
        <f t="shared" si="90"/>
        <v>921.4</v>
      </c>
      <c r="CC49" s="105">
        <f t="shared" si="90"/>
        <v>0</v>
      </c>
      <c r="CD49" s="105">
        <f t="shared" si="90"/>
        <v>0</v>
      </c>
      <c r="CE49" s="105">
        <f t="shared" si="90"/>
        <v>22557.9</v>
      </c>
      <c r="CF49" s="105">
        <f t="shared" si="90"/>
        <v>0</v>
      </c>
      <c r="CG49" s="105">
        <f t="shared" si="90"/>
        <v>0</v>
      </c>
      <c r="CH49" s="105">
        <f t="shared" ref="CH49:CV49" si="91">CH50+CH51+CH52+CH53</f>
        <v>0</v>
      </c>
      <c r="CI49" s="105">
        <f t="shared" si="91"/>
        <v>0</v>
      </c>
      <c r="CJ49" s="105">
        <f t="shared" si="91"/>
        <v>0</v>
      </c>
      <c r="CK49" s="105">
        <f t="shared" si="91"/>
        <v>0</v>
      </c>
      <c r="CL49" s="105">
        <f t="shared" si="91"/>
        <v>0</v>
      </c>
      <c r="CM49" s="105">
        <f t="shared" si="91"/>
        <v>0</v>
      </c>
      <c r="CN49" s="105">
        <f t="shared" si="91"/>
        <v>77459.100000000006</v>
      </c>
      <c r="CO49" s="105">
        <f t="shared" si="91"/>
        <v>14332.626399999999</v>
      </c>
      <c r="CP49" s="105">
        <f t="shared" si="66"/>
        <v>18.503476544395685</v>
      </c>
      <c r="CQ49" s="105">
        <f t="shared" si="91"/>
        <v>120000</v>
      </c>
      <c r="CR49" s="105">
        <f t="shared" si="91"/>
        <v>0</v>
      </c>
      <c r="CS49" s="105">
        <f t="shared" si="91"/>
        <v>0</v>
      </c>
      <c r="CT49" s="105">
        <f t="shared" si="91"/>
        <v>0</v>
      </c>
      <c r="CU49" s="105">
        <f t="shared" si="91"/>
        <v>0</v>
      </c>
      <c r="CV49" s="105">
        <f t="shared" si="91"/>
        <v>0</v>
      </c>
      <c r="CW49" s="105">
        <f t="shared" ref="CW49:CY49" si="92">CW50+CW51+CW52+CW53</f>
        <v>0</v>
      </c>
      <c r="CX49" s="105">
        <f t="shared" si="92"/>
        <v>0</v>
      </c>
      <c r="CY49" s="105">
        <f t="shared" si="92"/>
        <v>0</v>
      </c>
      <c r="CZ49" s="105">
        <f t="shared" ref="CZ49:DB49" si="93">CZ50+CZ51+CZ52+CZ53</f>
        <v>0</v>
      </c>
      <c r="DA49" s="105">
        <f t="shared" si="93"/>
        <v>0</v>
      </c>
      <c r="DB49" s="105">
        <f t="shared" si="93"/>
        <v>0</v>
      </c>
      <c r="DC49" s="105">
        <f t="shared" ref="DC49:DE49" si="94">DC50+DC51+DC52+DC53</f>
        <v>1260.3</v>
      </c>
      <c r="DD49" s="105">
        <f t="shared" si="94"/>
        <v>0</v>
      </c>
      <c r="DE49" s="105">
        <f t="shared" si="94"/>
        <v>0</v>
      </c>
      <c r="DF49" s="105">
        <f t="shared" ref="DF49:DH49" si="95">DF50+DF51+DF52+DF53</f>
        <v>3137.5</v>
      </c>
      <c r="DG49" s="105">
        <f t="shared" si="95"/>
        <v>0</v>
      </c>
      <c r="DH49" s="105">
        <f t="shared" si="95"/>
        <v>0</v>
      </c>
    </row>
    <row r="50" spans="1:112" s="38" customFormat="1" ht="15.75" x14ac:dyDescent="0.25">
      <c r="A50" s="71" t="s">
        <v>326</v>
      </c>
      <c r="B50" s="149">
        <f t="shared" si="55"/>
        <v>200001.5</v>
      </c>
      <c r="C50" s="149">
        <f t="shared" si="55"/>
        <v>27527.183199999999</v>
      </c>
      <c r="D50" s="14">
        <f t="shared" si="56"/>
        <v>13.763488373837196</v>
      </c>
      <c r="E50" s="14">
        <v>1187.5</v>
      </c>
      <c r="F50" s="14"/>
      <c r="G50" s="14">
        <f t="shared" ref="G50" si="96">F50/E50*100</f>
        <v>0</v>
      </c>
      <c r="H50" s="15"/>
      <c r="I50" s="15"/>
      <c r="J50" s="14"/>
      <c r="K50" s="14">
        <v>6208.7</v>
      </c>
      <c r="L50" s="14"/>
      <c r="M50" s="15"/>
      <c r="N50" s="15"/>
      <c r="O50" s="14"/>
      <c r="P50" s="15"/>
      <c r="Q50" s="15">
        <v>0</v>
      </c>
      <c r="R50" s="15">
        <v>0</v>
      </c>
      <c r="S50" s="15"/>
      <c r="T50" s="15">
        <v>2416.4</v>
      </c>
      <c r="U50" s="15">
        <v>724.9</v>
      </c>
      <c r="V50" s="14">
        <f>U50/T50*100</f>
        <v>29.999172322463171</v>
      </c>
      <c r="W50" s="15"/>
      <c r="X50" s="15"/>
      <c r="Y50" s="14"/>
      <c r="Z50" s="15"/>
      <c r="AA50" s="15"/>
      <c r="AB50" s="14"/>
      <c r="AC50" s="15">
        <v>5300</v>
      </c>
      <c r="AD50" s="15"/>
      <c r="AE50" s="14">
        <f>AD50/AC50*100</f>
        <v>0</v>
      </c>
      <c r="AF50" s="14"/>
      <c r="AG50" s="14"/>
      <c r="AH50" s="14"/>
      <c r="AI50" s="15">
        <v>0</v>
      </c>
      <c r="AJ50" s="15"/>
      <c r="AK50" s="14"/>
      <c r="AL50" s="15">
        <v>68742.7</v>
      </c>
      <c r="AM50" s="14">
        <v>11457.1</v>
      </c>
      <c r="AN50" s="15">
        <f t="shared" si="62"/>
        <v>16.666642421668048</v>
      </c>
      <c r="AO50" s="15"/>
      <c r="AP50" s="15"/>
      <c r="AQ50" s="15"/>
      <c r="AR50" s="15"/>
      <c r="AS50" s="15"/>
      <c r="AT50" s="15"/>
      <c r="AU50" s="15">
        <v>3969.8</v>
      </c>
      <c r="AV50" s="15">
        <v>125.6298</v>
      </c>
      <c r="AW50" s="15">
        <f>AV50/AU50*100</f>
        <v>3.1646380170285657</v>
      </c>
      <c r="AX50" s="15">
        <v>78.5</v>
      </c>
      <c r="AY50" s="15"/>
      <c r="AZ50" s="15"/>
      <c r="BA50" s="15">
        <v>6761.7</v>
      </c>
      <c r="BB50" s="15">
        <v>886.92700000000002</v>
      </c>
      <c r="BC50" s="15">
        <f t="shared" si="64"/>
        <v>13.116923258943757</v>
      </c>
      <c r="BD50" s="15"/>
      <c r="BE50" s="126"/>
      <c r="BF50" s="126"/>
      <c r="BG50" s="15"/>
      <c r="BH50" s="126"/>
      <c r="BI50" s="126"/>
      <c r="BJ50" s="15"/>
      <c r="BK50" s="126"/>
      <c r="BL50" s="126"/>
      <c r="BM50" s="15"/>
      <c r="BN50" s="126"/>
      <c r="BO50" s="126"/>
      <c r="BP50" s="15"/>
      <c r="BQ50" s="126"/>
      <c r="BR50" s="126"/>
      <c r="BS50" s="15"/>
      <c r="BT50" s="126"/>
      <c r="BU50" s="126"/>
      <c r="BV50" s="15"/>
      <c r="BW50" s="126"/>
      <c r="BX50" s="126"/>
      <c r="BY50" s="15"/>
      <c r="BZ50" s="15"/>
      <c r="CA50" s="15"/>
      <c r="CB50" s="15">
        <v>921.4</v>
      </c>
      <c r="CC50" s="126"/>
      <c r="CD50" s="126"/>
      <c r="CE50" s="15">
        <v>22557.9</v>
      </c>
      <c r="CF50" s="126"/>
      <c r="CG50" s="15"/>
      <c r="CH50" s="15"/>
      <c r="CI50" s="126"/>
      <c r="CJ50" s="126"/>
      <c r="CK50" s="15"/>
      <c r="CL50" s="126"/>
      <c r="CM50" s="15"/>
      <c r="CN50" s="15">
        <v>77459.100000000006</v>
      </c>
      <c r="CO50" s="15">
        <v>14332.626399999999</v>
      </c>
      <c r="CP50" s="15">
        <f t="shared" si="66"/>
        <v>18.503476544395685</v>
      </c>
      <c r="CQ50" s="15"/>
      <c r="CR50" s="126"/>
      <c r="CS50" s="126"/>
      <c r="CT50" s="15"/>
      <c r="CU50" s="126"/>
      <c r="CV50" s="126"/>
      <c r="CW50" s="15"/>
      <c r="CX50" s="126"/>
      <c r="CY50" s="126"/>
      <c r="CZ50" s="15"/>
      <c r="DA50" s="126"/>
      <c r="DB50" s="126"/>
      <c r="DC50" s="15">
        <v>1260.3</v>
      </c>
      <c r="DD50" s="126"/>
      <c r="DE50" s="126"/>
      <c r="DF50" s="15">
        <v>3137.5</v>
      </c>
      <c r="DG50" s="126"/>
      <c r="DH50" s="126"/>
    </row>
    <row r="51" spans="1:112" s="38" customFormat="1" ht="15.75" x14ac:dyDescent="0.25">
      <c r="A51" s="71" t="s">
        <v>510</v>
      </c>
      <c r="B51" s="149">
        <f t="shared" si="55"/>
        <v>151288.20000000001</v>
      </c>
      <c r="C51" s="149">
        <f t="shared" si="55"/>
        <v>0</v>
      </c>
      <c r="D51" s="14">
        <f>C51/B51*100</f>
        <v>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5">
        <v>5029.2</v>
      </c>
      <c r="R51" s="15"/>
      <c r="S51" s="14"/>
      <c r="T51" s="15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>
        <v>26259</v>
      </c>
      <c r="AJ51" s="14"/>
      <c r="AK51" s="14">
        <f>AJ51/AI51*100</f>
        <v>0</v>
      </c>
      <c r="AL51" s="135"/>
      <c r="AM51" s="135"/>
      <c r="AN51" s="135"/>
      <c r="AO51" s="14"/>
      <c r="AP51" s="14"/>
      <c r="AQ51" s="127"/>
      <c r="AR51" s="14"/>
      <c r="AS51" s="14"/>
      <c r="AT51" s="127"/>
      <c r="AU51" s="14"/>
      <c r="AV51" s="14"/>
      <c r="AW51" s="127"/>
      <c r="AX51" s="14"/>
      <c r="AY51" s="14"/>
      <c r="AZ51" s="127"/>
      <c r="BA51" s="14"/>
      <c r="BB51" s="14"/>
      <c r="BC51" s="127"/>
      <c r="BD51" s="14"/>
      <c r="BE51" s="14"/>
      <c r="BF51" s="127"/>
      <c r="BG51" s="14"/>
      <c r="BH51" s="14"/>
      <c r="BI51" s="127"/>
      <c r="BJ51" s="14"/>
      <c r="BK51" s="14"/>
      <c r="BL51" s="127"/>
      <c r="BM51" s="14"/>
      <c r="BN51" s="14"/>
      <c r="BO51" s="127"/>
      <c r="BP51" s="14"/>
      <c r="BQ51" s="14"/>
      <c r="BR51" s="127"/>
      <c r="BS51" s="14"/>
      <c r="BT51" s="14"/>
      <c r="BU51" s="127"/>
      <c r="BV51" s="14"/>
      <c r="BW51" s="14"/>
      <c r="BX51" s="14"/>
      <c r="BY51" s="14"/>
      <c r="BZ51" s="14"/>
      <c r="CA51" s="127"/>
      <c r="CB51" s="14"/>
      <c r="CC51" s="14"/>
      <c r="CD51" s="127"/>
      <c r="CE51" s="14"/>
      <c r="CF51" s="14"/>
      <c r="CG51" s="127"/>
      <c r="CH51" s="14"/>
      <c r="CI51" s="14"/>
      <c r="CJ51" s="127"/>
      <c r="CK51" s="15"/>
      <c r="CL51" s="14"/>
      <c r="CM51" s="127"/>
      <c r="CN51" s="15"/>
      <c r="CO51" s="14"/>
      <c r="CP51" s="127"/>
      <c r="CQ51" s="15">
        <v>120000</v>
      </c>
      <c r="CR51" s="14"/>
      <c r="CS51" s="127"/>
      <c r="CT51" s="15"/>
      <c r="CU51" s="14"/>
      <c r="CV51" s="127"/>
      <c r="CW51" s="15"/>
      <c r="CX51" s="14"/>
      <c r="CY51" s="127"/>
      <c r="CZ51" s="15"/>
      <c r="DA51" s="14"/>
      <c r="DB51" s="127"/>
      <c r="DC51" s="15"/>
      <c r="DD51" s="14"/>
      <c r="DE51" s="127"/>
      <c r="DF51" s="15"/>
      <c r="DG51" s="14"/>
      <c r="DH51" s="127"/>
    </row>
    <row r="52" spans="1:112" s="38" customFormat="1" ht="15.75" x14ac:dyDescent="0.25">
      <c r="A52" s="71" t="s">
        <v>325</v>
      </c>
      <c r="B52" s="149">
        <f t="shared" si="55"/>
        <v>185514.32042</v>
      </c>
      <c r="C52" s="149">
        <f t="shared" si="55"/>
        <v>51.020420000000001</v>
      </c>
      <c r="D52" s="14">
        <f>C52/B52*100</f>
        <v>2.7502146402763401E-2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  <c r="U52" s="15"/>
      <c r="V52" s="14"/>
      <c r="W52" s="14"/>
      <c r="X52" s="14"/>
      <c r="Y52" s="14"/>
      <c r="Z52" s="14">
        <v>51.020420000000001</v>
      </c>
      <c r="AA52" s="14">
        <v>51.020420000000001</v>
      </c>
      <c r="AB52" s="14">
        <f>AA52/Z52*100</f>
        <v>100</v>
      </c>
      <c r="AC52" s="14"/>
      <c r="AD52" s="14"/>
      <c r="AE52" s="14"/>
      <c r="AF52" s="14"/>
      <c r="AG52" s="14"/>
      <c r="AH52" s="14"/>
      <c r="AI52" s="14"/>
      <c r="AJ52" s="14"/>
      <c r="AK52" s="14"/>
      <c r="AL52" s="135"/>
      <c r="AM52" s="135"/>
      <c r="AN52" s="135"/>
      <c r="AO52" s="14"/>
      <c r="AP52" s="14"/>
      <c r="AQ52" s="127"/>
      <c r="AR52" s="15"/>
      <c r="AS52" s="15"/>
      <c r="AT52" s="15"/>
      <c r="AU52" s="14"/>
      <c r="AV52" s="14"/>
      <c r="AW52" s="127"/>
      <c r="AX52" s="14"/>
      <c r="AY52" s="14"/>
      <c r="AZ52" s="127"/>
      <c r="BA52" s="14"/>
      <c r="BB52" s="14"/>
      <c r="BC52" s="127"/>
      <c r="BD52" s="14">
        <v>96979.7</v>
      </c>
      <c r="BE52" s="14"/>
      <c r="BF52" s="127"/>
      <c r="BG52" s="14"/>
      <c r="BH52" s="14"/>
      <c r="BI52" s="127"/>
      <c r="BJ52" s="14"/>
      <c r="BK52" s="14"/>
      <c r="BL52" s="127"/>
      <c r="BM52" s="14"/>
      <c r="BN52" s="14"/>
      <c r="BO52" s="127"/>
      <c r="BP52" s="14">
        <v>22942.1</v>
      </c>
      <c r="BQ52" s="14"/>
      <c r="BR52" s="14">
        <f>BQ52/BP52*100</f>
        <v>0</v>
      </c>
      <c r="BS52" s="14">
        <v>65541.5</v>
      </c>
      <c r="BT52" s="14"/>
      <c r="BU52" s="14">
        <f>BT52/BS52*100</f>
        <v>0</v>
      </c>
      <c r="BV52" s="14"/>
      <c r="BW52" s="14"/>
      <c r="BX52" s="14"/>
      <c r="BY52" s="14"/>
      <c r="BZ52" s="14"/>
      <c r="CA52" s="127"/>
      <c r="CB52" s="14"/>
      <c r="CC52" s="14"/>
      <c r="CD52" s="127"/>
      <c r="CE52" s="14"/>
      <c r="CF52" s="14"/>
      <c r="CG52" s="127"/>
      <c r="CH52" s="14"/>
      <c r="CI52" s="14"/>
      <c r="CJ52" s="127"/>
      <c r="CK52" s="15"/>
      <c r="CL52" s="14"/>
      <c r="CM52" s="127"/>
      <c r="CN52" s="15"/>
      <c r="CO52" s="14"/>
      <c r="CP52" s="127"/>
      <c r="CQ52" s="15"/>
      <c r="CR52" s="14"/>
      <c r="CS52" s="127"/>
      <c r="CT52" s="15"/>
      <c r="CU52" s="14"/>
      <c r="CV52" s="127"/>
      <c r="CW52" s="15"/>
      <c r="CX52" s="14"/>
      <c r="CY52" s="127"/>
      <c r="CZ52" s="15"/>
      <c r="DA52" s="14"/>
      <c r="DB52" s="127"/>
      <c r="DC52" s="15"/>
      <c r="DD52" s="14"/>
      <c r="DE52" s="127"/>
      <c r="DF52" s="15"/>
      <c r="DG52" s="14"/>
      <c r="DH52" s="127"/>
    </row>
    <row r="53" spans="1:112" s="38" customFormat="1" ht="15.75" x14ac:dyDescent="0.25">
      <c r="A53" s="71" t="s">
        <v>509</v>
      </c>
      <c r="B53" s="149">
        <f t="shared" si="55"/>
        <v>0</v>
      </c>
      <c r="C53" s="149">
        <f t="shared" si="55"/>
        <v>0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35"/>
      <c r="AM53" s="135"/>
      <c r="AN53" s="135"/>
      <c r="AO53" s="14"/>
      <c r="AP53" s="14"/>
      <c r="AQ53" s="127"/>
      <c r="AR53" s="14"/>
      <c r="AS53" s="14"/>
      <c r="AT53" s="127"/>
      <c r="AU53" s="14"/>
      <c r="AV53" s="14"/>
      <c r="AW53" s="127"/>
      <c r="AX53" s="14"/>
      <c r="AY53" s="14"/>
      <c r="AZ53" s="127"/>
      <c r="BA53" s="14"/>
      <c r="BB53" s="14"/>
      <c r="BC53" s="127"/>
      <c r="BD53" s="14"/>
      <c r="BE53" s="14"/>
      <c r="BF53" s="127"/>
      <c r="BG53" s="14"/>
      <c r="BH53" s="14"/>
      <c r="BI53" s="127"/>
      <c r="BJ53" s="14"/>
      <c r="BK53" s="14"/>
      <c r="BL53" s="127"/>
      <c r="BM53" s="14"/>
      <c r="BN53" s="14"/>
      <c r="BO53" s="127"/>
      <c r="BP53" s="14"/>
      <c r="BQ53" s="14"/>
      <c r="BR53" s="14"/>
      <c r="BS53" s="14"/>
      <c r="BT53" s="14"/>
      <c r="BU53" s="127"/>
      <c r="BV53" s="14"/>
      <c r="BW53" s="14"/>
      <c r="BX53" s="14"/>
      <c r="BY53" s="14"/>
      <c r="BZ53" s="14"/>
      <c r="CA53" s="127"/>
      <c r="CB53" s="14"/>
      <c r="CC53" s="14"/>
      <c r="CD53" s="127"/>
      <c r="CE53" s="14"/>
      <c r="CF53" s="14"/>
      <c r="CG53" s="127"/>
      <c r="CH53" s="14"/>
      <c r="CI53" s="14"/>
      <c r="CJ53" s="127"/>
      <c r="CK53" s="15"/>
      <c r="CL53" s="14"/>
      <c r="CM53" s="127"/>
      <c r="CN53" s="15"/>
      <c r="CO53" s="14"/>
      <c r="CP53" s="127"/>
      <c r="CQ53" s="15"/>
      <c r="CR53" s="14"/>
      <c r="CS53" s="127"/>
      <c r="CT53" s="15"/>
      <c r="CU53" s="14"/>
      <c r="CV53" s="127"/>
      <c r="CW53" s="15"/>
      <c r="CX53" s="14"/>
      <c r="CY53" s="127"/>
      <c r="CZ53" s="15"/>
      <c r="DA53" s="14"/>
      <c r="DB53" s="127"/>
      <c r="DC53" s="15"/>
      <c r="DD53" s="14"/>
      <c r="DE53" s="127"/>
      <c r="DF53" s="15"/>
      <c r="DG53" s="14"/>
      <c r="DH53" s="127"/>
    </row>
    <row r="54" spans="1:112" s="96" customFormat="1" ht="31.5" x14ac:dyDescent="0.25">
      <c r="A54" s="97" t="s">
        <v>336</v>
      </c>
      <c r="B54" s="148">
        <f t="shared" si="55"/>
        <v>335936.76123999991</v>
      </c>
      <c r="C54" s="148">
        <f t="shared" si="55"/>
        <v>21440.791529999999</v>
      </c>
      <c r="D54" s="102">
        <f t="shared" ref="D54" si="97">C54/B54*100</f>
        <v>6.3823891886253774</v>
      </c>
      <c r="E54" s="105">
        <f t="shared" ref="E54:AP54" si="98">E55+E56+E57+E58+E59+E60+E61+E62+E63+E64+E65+E66+E67+E68+E69+E70</f>
        <v>0</v>
      </c>
      <c r="F54" s="105">
        <f t="shared" si="98"/>
        <v>0</v>
      </c>
      <c r="G54" s="105">
        <f t="shared" si="98"/>
        <v>0</v>
      </c>
      <c r="H54" s="105">
        <f t="shared" si="98"/>
        <v>0</v>
      </c>
      <c r="I54" s="105">
        <f t="shared" si="98"/>
        <v>0</v>
      </c>
      <c r="J54" s="105">
        <f t="shared" si="98"/>
        <v>0</v>
      </c>
      <c r="K54" s="105">
        <f t="shared" si="98"/>
        <v>8635.1</v>
      </c>
      <c r="L54" s="105">
        <f t="shared" si="98"/>
        <v>0</v>
      </c>
      <c r="M54" s="105">
        <f t="shared" si="98"/>
        <v>0</v>
      </c>
      <c r="N54" s="105">
        <f t="shared" si="98"/>
        <v>0</v>
      </c>
      <c r="O54" s="105">
        <f t="shared" si="98"/>
        <v>0</v>
      </c>
      <c r="P54" s="105">
        <f t="shared" si="98"/>
        <v>0</v>
      </c>
      <c r="Q54" s="105">
        <f t="shared" si="98"/>
        <v>5029.2</v>
      </c>
      <c r="R54" s="105">
        <f t="shared" si="98"/>
        <v>5029.2</v>
      </c>
      <c r="S54" s="105">
        <f t="shared" si="98"/>
        <v>100</v>
      </c>
      <c r="T54" s="105">
        <f t="shared" si="98"/>
        <v>0</v>
      </c>
      <c r="U54" s="105">
        <f t="shared" si="98"/>
        <v>0</v>
      </c>
      <c r="V54" s="105">
        <f t="shared" si="98"/>
        <v>0</v>
      </c>
      <c r="W54" s="105">
        <f t="shared" si="98"/>
        <v>102.04082</v>
      </c>
      <c r="X54" s="105">
        <f t="shared" si="98"/>
        <v>102.04082</v>
      </c>
      <c r="Y54" s="102">
        <f>X54/W54*100</f>
        <v>100</v>
      </c>
      <c r="Z54" s="105">
        <f t="shared" si="98"/>
        <v>51.020420000000001</v>
      </c>
      <c r="AA54" s="105">
        <f t="shared" si="98"/>
        <v>51.020420000000001</v>
      </c>
      <c r="AB54" s="102">
        <f t="shared" ref="AB54:AB55" si="99">AA54/Z54*100</f>
        <v>100</v>
      </c>
      <c r="AC54" s="105">
        <f t="shared" si="98"/>
        <v>0</v>
      </c>
      <c r="AD54" s="105">
        <f t="shared" si="98"/>
        <v>0</v>
      </c>
      <c r="AE54" s="105">
        <f t="shared" si="98"/>
        <v>0</v>
      </c>
      <c r="AF54" s="105">
        <f t="shared" si="98"/>
        <v>0</v>
      </c>
      <c r="AG54" s="105">
        <f t="shared" si="98"/>
        <v>0</v>
      </c>
      <c r="AH54" s="105"/>
      <c r="AI54" s="105">
        <f t="shared" si="98"/>
        <v>5000</v>
      </c>
      <c r="AJ54" s="105">
        <f t="shared" si="98"/>
        <v>0</v>
      </c>
      <c r="AK54" s="105">
        <f t="shared" si="98"/>
        <v>0</v>
      </c>
      <c r="AL54" s="105">
        <f t="shared" si="98"/>
        <v>51468.7</v>
      </c>
      <c r="AM54" s="105">
        <f t="shared" si="98"/>
        <v>8067.9</v>
      </c>
      <c r="AN54" s="105">
        <f t="shared" si="98"/>
        <v>15.675352204349441</v>
      </c>
      <c r="AO54" s="105">
        <f t="shared" si="98"/>
        <v>114271.1</v>
      </c>
      <c r="AP54" s="105">
        <f t="shared" si="98"/>
        <v>0</v>
      </c>
      <c r="AQ54" s="105">
        <f t="shared" ref="AQ54:CG54" si="100">AQ55+AQ56+AQ57+AQ58+AQ59+AQ60+AQ61+AQ62+AQ63+AQ64+AQ65+AQ66+AQ67+AQ68+AQ69+AQ70</f>
        <v>0</v>
      </c>
      <c r="AR54" s="105">
        <f t="shared" si="100"/>
        <v>0</v>
      </c>
      <c r="AS54" s="105">
        <f t="shared" si="100"/>
        <v>0</v>
      </c>
      <c r="AT54" s="105">
        <f t="shared" si="100"/>
        <v>0</v>
      </c>
      <c r="AU54" s="105">
        <f t="shared" si="100"/>
        <v>1986.9</v>
      </c>
      <c r="AV54" s="105">
        <f t="shared" si="100"/>
        <v>1.8772899999999999</v>
      </c>
      <c r="AW54" s="105">
        <f t="shared" ref="AW54" si="101">AV54/AU54*100</f>
        <v>9.4483366047611858E-2</v>
      </c>
      <c r="AX54" s="105">
        <f t="shared" si="100"/>
        <v>40.5</v>
      </c>
      <c r="AY54" s="105">
        <f t="shared" si="100"/>
        <v>0</v>
      </c>
      <c r="AZ54" s="105">
        <f t="shared" si="100"/>
        <v>0</v>
      </c>
      <c r="BA54" s="105">
        <f t="shared" si="100"/>
        <v>5071.3</v>
      </c>
      <c r="BB54" s="105">
        <f t="shared" si="100"/>
        <v>672.13900000000001</v>
      </c>
      <c r="BC54" s="105">
        <f t="shared" si="100"/>
        <v>13.253781081773905</v>
      </c>
      <c r="BD54" s="105">
        <f t="shared" si="100"/>
        <v>0</v>
      </c>
      <c r="BE54" s="105">
        <f t="shared" si="100"/>
        <v>0</v>
      </c>
      <c r="BF54" s="105">
        <f t="shared" si="100"/>
        <v>0</v>
      </c>
      <c r="BG54" s="105">
        <f t="shared" si="100"/>
        <v>0</v>
      </c>
      <c r="BH54" s="105">
        <f t="shared" si="100"/>
        <v>0</v>
      </c>
      <c r="BI54" s="105">
        <f t="shared" si="100"/>
        <v>0</v>
      </c>
      <c r="BJ54" s="105">
        <f t="shared" si="100"/>
        <v>14283.9</v>
      </c>
      <c r="BK54" s="105">
        <f t="shared" si="100"/>
        <v>0</v>
      </c>
      <c r="BL54" s="105">
        <f t="shared" si="100"/>
        <v>0</v>
      </c>
      <c r="BM54" s="105">
        <f t="shared" si="100"/>
        <v>0</v>
      </c>
      <c r="BN54" s="105">
        <f t="shared" si="100"/>
        <v>0</v>
      </c>
      <c r="BO54" s="105">
        <f t="shared" si="100"/>
        <v>0</v>
      </c>
      <c r="BP54" s="105">
        <f t="shared" si="100"/>
        <v>0</v>
      </c>
      <c r="BQ54" s="105">
        <f t="shared" si="100"/>
        <v>0</v>
      </c>
      <c r="BR54" s="105">
        <f t="shared" si="100"/>
        <v>0</v>
      </c>
      <c r="BS54" s="105">
        <f t="shared" si="100"/>
        <v>0</v>
      </c>
      <c r="BT54" s="105">
        <f t="shared" si="100"/>
        <v>0</v>
      </c>
      <c r="BU54" s="105">
        <f t="shared" si="100"/>
        <v>0</v>
      </c>
      <c r="BV54" s="105">
        <f t="shared" si="100"/>
        <v>0</v>
      </c>
      <c r="BW54" s="105">
        <f t="shared" si="100"/>
        <v>0</v>
      </c>
      <c r="BX54" s="105">
        <f t="shared" si="100"/>
        <v>0</v>
      </c>
      <c r="BY54" s="105">
        <f t="shared" si="100"/>
        <v>0</v>
      </c>
      <c r="BZ54" s="105">
        <f t="shared" si="100"/>
        <v>0</v>
      </c>
      <c r="CA54" s="105">
        <f t="shared" si="100"/>
        <v>0</v>
      </c>
      <c r="CB54" s="105">
        <f t="shared" si="100"/>
        <v>767.8</v>
      </c>
      <c r="CC54" s="105">
        <f t="shared" si="100"/>
        <v>0</v>
      </c>
      <c r="CD54" s="105">
        <f t="shared" si="100"/>
        <v>0</v>
      </c>
      <c r="CE54" s="105">
        <f t="shared" si="100"/>
        <v>18798.2</v>
      </c>
      <c r="CF54" s="105">
        <f t="shared" si="100"/>
        <v>0</v>
      </c>
      <c r="CG54" s="105">
        <f t="shared" si="100"/>
        <v>0</v>
      </c>
      <c r="CH54" s="105">
        <f t="shared" ref="CH54:CV54" si="102">CH55+CH56+CH57+CH58+CH59+CH60+CH61+CH62+CH63+CH64+CH65+CH66+CH67+CH68+CH69+CH70</f>
        <v>0</v>
      </c>
      <c r="CI54" s="105">
        <f t="shared" si="102"/>
        <v>0</v>
      </c>
      <c r="CJ54" s="105">
        <f t="shared" si="102"/>
        <v>0</v>
      </c>
      <c r="CK54" s="105">
        <f t="shared" si="102"/>
        <v>16618.3</v>
      </c>
      <c r="CL54" s="105">
        <f t="shared" si="102"/>
        <v>1738.7976000000001</v>
      </c>
      <c r="CM54" s="105">
        <f t="shared" si="102"/>
        <v>10.463149660314233</v>
      </c>
      <c r="CN54" s="105">
        <f t="shared" si="102"/>
        <v>34729.599999999999</v>
      </c>
      <c r="CO54" s="105">
        <f t="shared" si="102"/>
        <v>5777.8163999999997</v>
      </c>
      <c r="CP54" s="105">
        <f t="shared" si="66"/>
        <v>16.636576292269417</v>
      </c>
      <c r="CQ54" s="105">
        <f t="shared" si="102"/>
        <v>0</v>
      </c>
      <c r="CR54" s="105">
        <f t="shared" si="102"/>
        <v>0</v>
      </c>
      <c r="CS54" s="105">
        <f t="shared" si="102"/>
        <v>0</v>
      </c>
      <c r="CT54" s="105">
        <f t="shared" si="102"/>
        <v>0</v>
      </c>
      <c r="CU54" s="105">
        <f t="shared" si="102"/>
        <v>0</v>
      </c>
      <c r="CV54" s="105">
        <f t="shared" si="102"/>
        <v>0</v>
      </c>
      <c r="CW54" s="105">
        <f t="shared" ref="CW54:CY54" si="103">CW55+CW56+CW57+CW58+CW59+CW60+CW61+CW62+CW63+CW64+CW65+CW66+CW67+CW68+CW69+CW70</f>
        <v>8877.2000000000007</v>
      </c>
      <c r="CX54" s="105">
        <f t="shared" si="103"/>
        <v>0</v>
      </c>
      <c r="CY54" s="105">
        <f t="shared" si="103"/>
        <v>0</v>
      </c>
      <c r="CZ54" s="105">
        <f t="shared" ref="CZ54:DB54" si="104">CZ55+CZ56+CZ57+CZ58+CZ59+CZ60+CZ61+CZ62+CZ63+CZ64+CZ65+CZ66+CZ67+CZ68+CZ69+CZ70</f>
        <v>48007.1</v>
      </c>
      <c r="DA54" s="105">
        <f t="shared" si="104"/>
        <v>0</v>
      </c>
      <c r="DB54" s="105">
        <f t="shared" si="104"/>
        <v>0</v>
      </c>
      <c r="DC54" s="105">
        <f t="shared" ref="DC54:DE54" si="105">DC55+DC56+DC57+DC58+DC59+DC60+DC61+DC62+DC63+DC64+DC65+DC66+DC67+DC68+DC69+DC70</f>
        <v>630.1</v>
      </c>
      <c r="DD54" s="105">
        <f t="shared" si="105"/>
        <v>0</v>
      </c>
      <c r="DE54" s="105">
        <f t="shared" si="105"/>
        <v>0</v>
      </c>
      <c r="DF54" s="105">
        <f t="shared" ref="DF54:DH54" si="106">DF55+DF56+DF57+DF58+DF59+DF60+DF61+DF62+DF63+DF64+DF65+DF66+DF67+DF68+DF69+DF70</f>
        <v>1568.7</v>
      </c>
      <c r="DG54" s="105">
        <f t="shared" si="106"/>
        <v>0</v>
      </c>
      <c r="DH54" s="105">
        <f t="shared" si="106"/>
        <v>0</v>
      </c>
    </row>
    <row r="55" spans="1:112" s="38" customFormat="1" ht="31.5" x14ac:dyDescent="0.25">
      <c r="A55" s="71" t="s">
        <v>335</v>
      </c>
      <c r="B55" s="149">
        <f t="shared" si="55"/>
        <v>266618.36123999994</v>
      </c>
      <c r="C55" s="149">
        <f t="shared" si="55"/>
        <v>21438.914239999998</v>
      </c>
      <c r="D55" s="14">
        <f t="shared" si="56"/>
        <v>8.0410494387149445</v>
      </c>
      <c r="E55" s="15"/>
      <c r="F55" s="14"/>
      <c r="G55" s="14"/>
      <c r="H55" s="15"/>
      <c r="I55" s="15"/>
      <c r="J55" s="14"/>
      <c r="K55" s="14">
        <v>8635.1</v>
      </c>
      <c r="L55" s="14"/>
      <c r="M55" s="15"/>
      <c r="N55" s="15"/>
      <c r="O55" s="14"/>
      <c r="P55" s="15"/>
      <c r="Q55" s="15">
        <v>5029.2</v>
      </c>
      <c r="R55" s="15">
        <v>5029.2</v>
      </c>
      <c r="S55" s="15">
        <f>R55/Q55*100</f>
        <v>100</v>
      </c>
      <c r="T55" s="15"/>
      <c r="U55" s="15"/>
      <c r="V55" s="14"/>
      <c r="W55" s="15">
        <v>102.04082</v>
      </c>
      <c r="X55" s="15">
        <v>102.04082</v>
      </c>
      <c r="Y55" s="14">
        <f>X55/W55*100</f>
        <v>100</v>
      </c>
      <c r="Z55" s="14">
        <v>51.020420000000001</v>
      </c>
      <c r="AA55" s="14">
        <v>51.020420000000001</v>
      </c>
      <c r="AB55" s="14">
        <f t="shared" si="99"/>
        <v>100</v>
      </c>
      <c r="AC55" s="15"/>
      <c r="AD55" s="15"/>
      <c r="AE55" s="14"/>
      <c r="AF55" s="14"/>
      <c r="AG55" s="14"/>
      <c r="AH55" s="14"/>
      <c r="AI55" s="15">
        <v>0</v>
      </c>
      <c r="AJ55" s="15"/>
      <c r="AK55" s="14"/>
      <c r="AL55" s="15">
        <v>51468.7</v>
      </c>
      <c r="AM55" s="14">
        <v>8067.9</v>
      </c>
      <c r="AN55" s="15">
        <f t="shared" si="62"/>
        <v>15.675352204349441</v>
      </c>
      <c r="AO55" s="15">
        <v>114271.1</v>
      </c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26"/>
      <c r="BA55" s="15">
        <v>5071.3</v>
      </c>
      <c r="BB55" s="15">
        <v>672.13900000000001</v>
      </c>
      <c r="BC55" s="15">
        <f t="shared" si="64"/>
        <v>13.253781081773905</v>
      </c>
      <c r="BD55" s="15"/>
      <c r="BE55" s="126"/>
      <c r="BF55" s="126"/>
      <c r="BG55" s="15"/>
      <c r="BH55" s="126"/>
      <c r="BI55" s="126"/>
      <c r="BJ55" s="15"/>
      <c r="BK55" s="126"/>
      <c r="BL55" s="126"/>
      <c r="BM55" s="15"/>
      <c r="BN55" s="126"/>
      <c r="BO55" s="126"/>
      <c r="BP55" s="15"/>
      <c r="BQ55" s="126"/>
      <c r="BR55" s="126"/>
      <c r="BS55" s="15"/>
      <c r="BT55" s="126"/>
      <c r="BU55" s="126"/>
      <c r="BV55" s="15"/>
      <c r="BW55" s="126"/>
      <c r="BX55" s="126"/>
      <c r="BY55" s="15"/>
      <c r="BZ55" s="126"/>
      <c r="CA55" s="126"/>
      <c r="CB55" s="15">
        <v>767.8</v>
      </c>
      <c r="CC55" s="126"/>
      <c r="CD55" s="126"/>
      <c r="CE55" s="15">
        <v>18798.2</v>
      </c>
      <c r="CF55" s="15"/>
      <c r="CG55" s="15">
        <f>CF55/CE55*100</f>
        <v>0</v>
      </c>
      <c r="CH55" s="15"/>
      <c r="CI55" s="126"/>
      <c r="CJ55" s="126"/>
      <c r="CK55" s="15">
        <v>16618.3</v>
      </c>
      <c r="CL55" s="15">
        <v>1738.7976000000001</v>
      </c>
      <c r="CM55" s="15">
        <f>CL55/CK55*100</f>
        <v>10.463149660314233</v>
      </c>
      <c r="CN55" s="15">
        <v>34729.599999999999</v>
      </c>
      <c r="CO55" s="15">
        <v>5777.8163999999997</v>
      </c>
      <c r="CP55" s="15">
        <f t="shared" si="66"/>
        <v>16.636576292269417</v>
      </c>
      <c r="CQ55" s="15"/>
      <c r="CR55" s="126"/>
      <c r="CS55" s="126"/>
      <c r="CT55" s="15"/>
      <c r="CU55" s="126"/>
      <c r="CV55" s="126"/>
      <c r="CW55" s="15">
        <v>8877.2000000000007</v>
      </c>
      <c r="CX55" s="126"/>
      <c r="CY55" s="126"/>
      <c r="CZ55" s="15"/>
      <c r="DA55" s="126"/>
      <c r="DB55" s="126"/>
      <c r="DC55" s="15">
        <v>630.1</v>
      </c>
      <c r="DD55" s="126"/>
      <c r="DE55" s="126"/>
      <c r="DF55" s="15">
        <v>1568.7</v>
      </c>
      <c r="DG55" s="126"/>
      <c r="DH55" s="126"/>
    </row>
    <row r="56" spans="1:112" s="38" customFormat="1" ht="15.75" x14ac:dyDescent="0.25">
      <c r="A56" s="71" t="s">
        <v>520</v>
      </c>
      <c r="B56" s="149">
        <f t="shared" si="55"/>
        <v>20027.400000000001</v>
      </c>
      <c r="C56" s="149">
        <f t="shared" si="55"/>
        <v>1.8772899999999999</v>
      </c>
      <c r="D56" s="14">
        <f>C56/B56*100</f>
        <v>9.3736081568251486E-3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>
        <v>5000</v>
      </c>
      <c r="AJ56" s="14"/>
      <c r="AK56" s="14">
        <f>AJ56/AI56*100</f>
        <v>0</v>
      </c>
      <c r="AL56" s="135"/>
      <c r="AM56" s="135"/>
      <c r="AN56" s="135"/>
      <c r="AO56" s="14"/>
      <c r="AP56" s="14"/>
      <c r="AQ56" s="127"/>
      <c r="AR56" s="14"/>
      <c r="AS56" s="14"/>
      <c r="AT56" s="127"/>
      <c r="AU56" s="15">
        <v>1986.9</v>
      </c>
      <c r="AV56" s="15">
        <v>1.8772899999999999</v>
      </c>
      <c r="AW56" s="15">
        <f>AV56/AU56*100</f>
        <v>9.4483366047611858E-2</v>
      </c>
      <c r="AX56" s="15">
        <v>40.5</v>
      </c>
      <c r="AY56" s="15"/>
      <c r="AZ56" s="15"/>
      <c r="BA56" s="14"/>
      <c r="BB56" s="14"/>
      <c r="BC56" s="127"/>
      <c r="BD56" s="14"/>
      <c r="BE56" s="14"/>
      <c r="BF56" s="127"/>
      <c r="BG56" s="14"/>
      <c r="BH56" s="14"/>
      <c r="BI56" s="127"/>
      <c r="BJ56" s="14">
        <v>13000</v>
      </c>
      <c r="BK56" s="14"/>
      <c r="BL56" s="14">
        <f>BK56/BJ56*100</f>
        <v>0</v>
      </c>
      <c r="BM56" s="14"/>
      <c r="BN56" s="14"/>
      <c r="BO56" s="127"/>
      <c r="BP56" s="14"/>
      <c r="BQ56" s="14"/>
      <c r="BR56" s="127"/>
      <c r="BS56" s="14"/>
      <c r="BT56" s="14"/>
      <c r="BU56" s="127"/>
      <c r="BV56" s="14"/>
      <c r="BW56" s="14"/>
      <c r="BX56" s="14"/>
      <c r="BY56" s="14"/>
      <c r="BZ56" s="14"/>
      <c r="CA56" s="127"/>
      <c r="CB56" s="14"/>
      <c r="CC56" s="14"/>
      <c r="CD56" s="127"/>
      <c r="CE56" s="14"/>
      <c r="CF56" s="14"/>
      <c r="CG56" s="127"/>
      <c r="CH56" s="14"/>
      <c r="CI56" s="14"/>
      <c r="CJ56" s="127"/>
      <c r="CK56" s="15"/>
      <c r="CL56" s="14"/>
      <c r="CM56" s="127"/>
      <c r="CN56" s="15"/>
      <c r="CO56" s="14"/>
      <c r="CP56" s="127"/>
      <c r="CQ56" s="15"/>
      <c r="CR56" s="14"/>
      <c r="CS56" s="127"/>
      <c r="CT56" s="15"/>
      <c r="CU56" s="14"/>
      <c r="CV56" s="127"/>
      <c r="CW56" s="15"/>
      <c r="CX56" s="14"/>
      <c r="CY56" s="127"/>
      <c r="CZ56" s="15"/>
      <c r="DA56" s="14"/>
      <c r="DB56" s="127"/>
      <c r="DC56" s="15"/>
      <c r="DD56" s="14"/>
      <c r="DE56" s="127"/>
      <c r="DF56" s="15"/>
      <c r="DG56" s="14"/>
      <c r="DH56" s="127"/>
    </row>
    <row r="57" spans="1:112" s="38" customFormat="1" ht="15.75" x14ac:dyDescent="0.25">
      <c r="A57" s="71" t="s">
        <v>512</v>
      </c>
      <c r="B57" s="149">
        <f t="shared" si="55"/>
        <v>0</v>
      </c>
      <c r="C57" s="149">
        <f t="shared" si="55"/>
        <v>0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35"/>
      <c r="AM57" s="135"/>
      <c r="AN57" s="135"/>
      <c r="AO57" s="14"/>
      <c r="AP57" s="14"/>
      <c r="AQ57" s="127"/>
      <c r="AR57" s="14"/>
      <c r="AS57" s="14"/>
      <c r="AT57" s="127"/>
      <c r="AU57" s="15"/>
      <c r="AV57" s="14"/>
      <c r="AW57" s="15"/>
      <c r="AX57" s="15"/>
      <c r="AY57" s="14"/>
      <c r="AZ57" s="15"/>
      <c r="BA57" s="14"/>
      <c r="BB57" s="14"/>
      <c r="BC57" s="127"/>
      <c r="BD57" s="14"/>
      <c r="BE57" s="14"/>
      <c r="BF57" s="127"/>
      <c r="BG57" s="14"/>
      <c r="BH57" s="14"/>
      <c r="BI57" s="127"/>
      <c r="BJ57" s="14"/>
      <c r="BK57" s="14"/>
      <c r="BL57" s="127"/>
      <c r="BM57" s="14"/>
      <c r="BN57" s="14"/>
      <c r="BO57" s="127"/>
      <c r="BP57" s="14"/>
      <c r="BQ57" s="14"/>
      <c r="BR57" s="127"/>
      <c r="BS57" s="14"/>
      <c r="BT57" s="14"/>
      <c r="BU57" s="127"/>
      <c r="BV57" s="14"/>
      <c r="BW57" s="14"/>
      <c r="BX57" s="14"/>
      <c r="BY57" s="14"/>
      <c r="BZ57" s="14"/>
      <c r="CA57" s="127"/>
      <c r="CB57" s="14"/>
      <c r="CC57" s="14"/>
      <c r="CD57" s="127"/>
      <c r="CE57" s="14"/>
      <c r="CF57" s="14"/>
      <c r="CG57" s="127"/>
      <c r="CH57" s="14"/>
      <c r="CI57" s="14"/>
      <c r="CJ57" s="127"/>
      <c r="CK57" s="15"/>
      <c r="CL57" s="14"/>
      <c r="CM57" s="127"/>
      <c r="CN57" s="15"/>
      <c r="CO57" s="14"/>
      <c r="CP57" s="127"/>
      <c r="CQ57" s="15"/>
      <c r="CR57" s="14"/>
      <c r="CS57" s="127"/>
      <c r="CT57" s="15"/>
      <c r="CU57" s="14"/>
      <c r="CV57" s="127"/>
      <c r="CW57" s="15"/>
      <c r="CX57" s="14"/>
      <c r="CY57" s="127"/>
      <c r="CZ57" s="15"/>
      <c r="DA57" s="14"/>
      <c r="DB57" s="127"/>
      <c r="DC57" s="15"/>
      <c r="DD57" s="14"/>
      <c r="DE57" s="127"/>
      <c r="DF57" s="15"/>
      <c r="DG57" s="14"/>
      <c r="DH57" s="127"/>
    </row>
    <row r="58" spans="1:112" s="38" customFormat="1" ht="15.75" x14ac:dyDescent="0.25">
      <c r="A58" s="71" t="s">
        <v>513</v>
      </c>
      <c r="B58" s="149">
        <f t="shared" si="55"/>
        <v>0</v>
      </c>
      <c r="C58" s="149">
        <f t="shared" si="55"/>
        <v>0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35"/>
      <c r="AM58" s="135"/>
      <c r="AN58" s="135"/>
      <c r="AO58" s="14"/>
      <c r="AP58" s="14"/>
      <c r="AQ58" s="127"/>
      <c r="AR58" s="14"/>
      <c r="AS58" s="14"/>
      <c r="AT58" s="127"/>
      <c r="AU58" s="15"/>
      <c r="AV58" s="14"/>
      <c r="AW58" s="15"/>
      <c r="AX58" s="15"/>
      <c r="AY58" s="14"/>
      <c r="AZ58" s="15"/>
      <c r="BA58" s="14"/>
      <c r="BB58" s="14"/>
      <c r="BC58" s="127"/>
      <c r="BD58" s="14"/>
      <c r="BE58" s="14"/>
      <c r="BF58" s="127"/>
      <c r="BG58" s="14"/>
      <c r="BH58" s="14"/>
      <c r="BI58" s="127"/>
      <c r="BJ58" s="14"/>
      <c r="BK58" s="14"/>
      <c r="BL58" s="127"/>
      <c r="BM58" s="14"/>
      <c r="BN58" s="14"/>
      <c r="BO58" s="127"/>
      <c r="BP58" s="14"/>
      <c r="BQ58" s="14"/>
      <c r="BR58" s="127"/>
      <c r="BS58" s="14"/>
      <c r="BT58" s="14"/>
      <c r="BU58" s="127"/>
      <c r="BV58" s="14"/>
      <c r="BW58" s="14"/>
      <c r="BX58" s="14"/>
      <c r="BY58" s="14"/>
      <c r="BZ58" s="14"/>
      <c r="CA58" s="127"/>
      <c r="CB58" s="14"/>
      <c r="CC58" s="14"/>
      <c r="CD58" s="127"/>
      <c r="CE58" s="14"/>
      <c r="CF58" s="14"/>
      <c r="CG58" s="127"/>
      <c r="CH58" s="14"/>
      <c r="CI58" s="14"/>
      <c r="CJ58" s="127"/>
      <c r="CK58" s="15"/>
      <c r="CL58" s="14"/>
      <c r="CM58" s="127"/>
      <c r="CN58" s="15"/>
      <c r="CO58" s="14"/>
      <c r="CP58" s="127"/>
      <c r="CQ58" s="15"/>
      <c r="CR58" s="14"/>
      <c r="CS58" s="127"/>
      <c r="CT58" s="15"/>
      <c r="CU58" s="14"/>
      <c r="CV58" s="127"/>
      <c r="CW58" s="15"/>
      <c r="CX58" s="14"/>
      <c r="CY58" s="127"/>
      <c r="CZ58" s="15"/>
      <c r="DA58" s="14"/>
      <c r="DB58" s="127"/>
      <c r="DC58" s="15"/>
      <c r="DD58" s="14"/>
      <c r="DE58" s="127"/>
      <c r="DF58" s="15"/>
      <c r="DG58" s="14"/>
      <c r="DH58" s="127"/>
    </row>
    <row r="59" spans="1:112" s="38" customFormat="1" ht="15.75" x14ac:dyDescent="0.25">
      <c r="A59" s="71" t="s">
        <v>514</v>
      </c>
      <c r="B59" s="149">
        <f t="shared" si="55"/>
        <v>0</v>
      </c>
      <c r="C59" s="149">
        <f t="shared" si="55"/>
        <v>0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35"/>
      <c r="AM59" s="135"/>
      <c r="AN59" s="135"/>
      <c r="AO59" s="14"/>
      <c r="AP59" s="14"/>
      <c r="AQ59" s="127"/>
      <c r="AR59" s="14"/>
      <c r="AS59" s="14"/>
      <c r="AT59" s="127"/>
      <c r="AU59" s="14"/>
      <c r="AV59" s="14"/>
      <c r="AW59" s="15"/>
      <c r="AX59" s="14"/>
      <c r="AY59" s="14"/>
      <c r="AZ59" s="15"/>
      <c r="BA59" s="14"/>
      <c r="BB59" s="14"/>
      <c r="BC59" s="127"/>
      <c r="BD59" s="14"/>
      <c r="BE59" s="14"/>
      <c r="BF59" s="127"/>
      <c r="BG59" s="14"/>
      <c r="BH59" s="14"/>
      <c r="BI59" s="127"/>
      <c r="BJ59" s="14"/>
      <c r="BK59" s="14"/>
      <c r="BL59" s="127"/>
      <c r="BM59" s="14"/>
      <c r="BN59" s="14"/>
      <c r="BO59" s="127"/>
      <c r="BP59" s="14"/>
      <c r="BQ59" s="14"/>
      <c r="BR59" s="127"/>
      <c r="BS59" s="14"/>
      <c r="BT59" s="14"/>
      <c r="BU59" s="127"/>
      <c r="BV59" s="14"/>
      <c r="BW59" s="14"/>
      <c r="BX59" s="14"/>
      <c r="BY59" s="14"/>
      <c r="BZ59" s="14"/>
      <c r="CA59" s="127"/>
      <c r="CB59" s="14"/>
      <c r="CC59" s="14"/>
      <c r="CD59" s="127"/>
      <c r="CE59" s="14"/>
      <c r="CF59" s="14"/>
      <c r="CG59" s="127"/>
      <c r="CH59" s="14"/>
      <c r="CI59" s="14"/>
      <c r="CJ59" s="127"/>
      <c r="CK59" s="15"/>
      <c r="CL59" s="14"/>
      <c r="CM59" s="127"/>
      <c r="CN59" s="15"/>
      <c r="CO59" s="14"/>
      <c r="CP59" s="127"/>
      <c r="CQ59" s="15"/>
      <c r="CR59" s="14"/>
      <c r="CS59" s="127"/>
      <c r="CT59" s="15"/>
      <c r="CU59" s="14"/>
      <c r="CV59" s="127"/>
      <c r="CW59" s="15"/>
      <c r="CX59" s="14"/>
      <c r="CY59" s="127"/>
      <c r="CZ59" s="15"/>
      <c r="DA59" s="14"/>
      <c r="DB59" s="127"/>
      <c r="DC59" s="15"/>
      <c r="DD59" s="14"/>
      <c r="DE59" s="127"/>
      <c r="DF59" s="15"/>
      <c r="DG59" s="14"/>
      <c r="DH59" s="127"/>
    </row>
    <row r="60" spans="1:112" s="38" customFormat="1" ht="15.75" x14ac:dyDescent="0.25">
      <c r="A60" s="71" t="s">
        <v>515</v>
      </c>
      <c r="B60" s="149">
        <f t="shared" si="55"/>
        <v>0</v>
      </c>
      <c r="C60" s="149">
        <f t="shared" si="55"/>
        <v>0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35"/>
      <c r="AM60" s="135"/>
      <c r="AN60" s="135"/>
      <c r="AO60" s="14"/>
      <c r="AP60" s="14"/>
      <c r="AQ60" s="127"/>
      <c r="AR60" s="14"/>
      <c r="AS60" s="14"/>
      <c r="AT60" s="127"/>
      <c r="AU60" s="14"/>
      <c r="AV60" s="14"/>
      <c r="AW60" s="15"/>
      <c r="AX60" s="14"/>
      <c r="AY60" s="14"/>
      <c r="AZ60" s="15"/>
      <c r="BA60" s="14"/>
      <c r="BB60" s="14"/>
      <c r="BC60" s="127"/>
      <c r="BD60" s="14"/>
      <c r="BE60" s="14"/>
      <c r="BF60" s="127"/>
      <c r="BG60" s="14"/>
      <c r="BH60" s="14"/>
      <c r="BI60" s="127"/>
      <c r="BJ60" s="14"/>
      <c r="BK60" s="14"/>
      <c r="BL60" s="127"/>
      <c r="BM60" s="14"/>
      <c r="BN60" s="14"/>
      <c r="BO60" s="127"/>
      <c r="BP60" s="14"/>
      <c r="BQ60" s="14"/>
      <c r="BR60" s="127"/>
      <c r="BS60" s="14"/>
      <c r="BT60" s="14"/>
      <c r="BU60" s="127"/>
      <c r="BV60" s="14"/>
      <c r="BW60" s="14"/>
      <c r="BX60" s="14"/>
      <c r="BY60" s="14"/>
      <c r="BZ60" s="14"/>
      <c r="CA60" s="127"/>
      <c r="CB60" s="14"/>
      <c r="CC60" s="14"/>
      <c r="CD60" s="127"/>
      <c r="CE60" s="14"/>
      <c r="CF60" s="14"/>
      <c r="CG60" s="127"/>
      <c r="CH60" s="14"/>
      <c r="CI60" s="14"/>
      <c r="CJ60" s="127"/>
      <c r="CK60" s="15"/>
      <c r="CL60" s="14"/>
      <c r="CM60" s="127"/>
      <c r="CN60" s="15"/>
      <c r="CO60" s="14"/>
      <c r="CP60" s="127"/>
      <c r="CQ60" s="15"/>
      <c r="CR60" s="14"/>
      <c r="CS60" s="127"/>
      <c r="CT60" s="15"/>
      <c r="CU60" s="14"/>
      <c r="CV60" s="127"/>
      <c r="CW60" s="15"/>
      <c r="CX60" s="14"/>
      <c r="CY60" s="127"/>
      <c r="CZ60" s="15"/>
      <c r="DA60" s="14"/>
      <c r="DB60" s="127"/>
      <c r="DC60" s="15"/>
      <c r="DD60" s="14"/>
      <c r="DE60" s="127"/>
      <c r="DF60" s="15"/>
      <c r="DG60" s="14"/>
      <c r="DH60" s="127"/>
    </row>
    <row r="61" spans="1:112" s="38" customFormat="1" ht="15.75" x14ac:dyDescent="0.25">
      <c r="A61" s="71" t="s">
        <v>334</v>
      </c>
      <c r="B61" s="149">
        <f t="shared" si="55"/>
        <v>0</v>
      </c>
      <c r="C61" s="149">
        <f t="shared" si="55"/>
        <v>0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35"/>
      <c r="AM61" s="135"/>
      <c r="AN61" s="135"/>
      <c r="AO61" s="14"/>
      <c r="AP61" s="14"/>
      <c r="AQ61" s="127"/>
      <c r="AR61" s="14"/>
      <c r="AS61" s="14"/>
      <c r="AT61" s="127"/>
      <c r="AU61" s="14"/>
      <c r="AV61" s="14"/>
      <c r="AW61" s="15"/>
      <c r="AX61" s="14"/>
      <c r="AY61" s="14"/>
      <c r="AZ61" s="15"/>
      <c r="BA61" s="14"/>
      <c r="BB61" s="14"/>
      <c r="BC61" s="127"/>
      <c r="BD61" s="14"/>
      <c r="BE61" s="14"/>
      <c r="BF61" s="127"/>
      <c r="BG61" s="14"/>
      <c r="BH61" s="14"/>
      <c r="BI61" s="127"/>
      <c r="BJ61" s="14"/>
      <c r="BK61" s="14"/>
      <c r="BL61" s="127"/>
      <c r="BM61" s="14"/>
      <c r="BN61" s="14"/>
      <c r="BO61" s="127"/>
      <c r="BP61" s="14"/>
      <c r="BQ61" s="14"/>
      <c r="BR61" s="127"/>
      <c r="BS61" s="14"/>
      <c r="BT61" s="14"/>
      <c r="BU61" s="127"/>
      <c r="BV61" s="14"/>
      <c r="BW61" s="14"/>
      <c r="BX61" s="14"/>
      <c r="BY61" s="14"/>
      <c r="BZ61" s="14"/>
      <c r="CA61" s="127"/>
      <c r="CB61" s="14"/>
      <c r="CC61" s="14"/>
      <c r="CD61" s="127"/>
      <c r="CE61" s="14"/>
      <c r="CF61" s="14"/>
      <c r="CG61" s="127"/>
      <c r="CH61" s="14"/>
      <c r="CI61" s="14"/>
      <c r="CJ61" s="127"/>
      <c r="CK61" s="15"/>
      <c r="CL61" s="14"/>
      <c r="CM61" s="127"/>
      <c r="CN61" s="15"/>
      <c r="CO61" s="14"/>
      <c r="CP61" s="127"/>
      <c r="CQ61" s="15"/>
      <c r="CR61" s="14"/>
      <c r="CS61" s="127"/>
      <c r="CT61" s="15"/>
      <c r="CU61" s="14"/>
      <c r="CV61" s="127"/>
      <c r="CW61" s="15"/>
      <c r="CX61" s="14"/>
      <c r="CY61" s="127"/>
      <c r="CZ61" s="15"/>
      <c r="DA61" s="14"/>
      <c r="DB61" s="127"/>
      <c r="DC61" s="15"/>
      <c r="DD61" s="14"/>
      <c r="DE61" s="127"/>
      <c r="DF61" s="15"/>
      <c r="DG61" s="14"/>
      <c r="DH61" s="127"/>
    </row>
    <row r="62" spans="1:112" s="38" customFormat="1" ht="15.75" x14ac:dyDescent="0.25">
      <c r="A62" s="71" t="s">
        <v>432</v>
      </c>
      <c r="B62" s="149">
        <f t="shared" si="55"/>
        <v>0</v>
      </c>
      <c r="C62" s="149">
        <f t="shared" si="55"/>
        <v>0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35"/>
      <c r="AM62" s="135"/>
      <c r="AN62" s="135"/>
      <c r="AO62" s="14"/>
      <c r="AP62" s="14"/>
      <c r="AQ62" s="127"/>
      <c r="AR62" s="14"/>
      <c r="AS62" s="14"/>
      <c r="AT62" s="127"/>
      <c r="AU62" s="14"/>
      <c r="AV62" s="14"/>
      <c r="AW62" s="15"/>
      <c r="AX62" s="14"/>
      <c r="AY62" s="14"/>
      <c r="AZ62" s="15"/>
      <c r="BA62" s="14"/>
      <c r="BB62" s="14"/>
      <c r="BC62" s="127"/>
      <c r="BD62" s="14"/>
      <c r="BE62" s="14"/>
      <c r="BF62" s="127"/>
      <c r="BG62" s="14"/>
      <c r="BH62" s="14"/>
      <c r="BI62" s="127"/>
      <c r="BJ62" s="14"/>
      <c r="BK62" s="14"/>
      <c r="BL62" s="127"/>
      <c r="BM62" s="14"/>
      <c r="BN62" s="14"/>
      <c r="BO62" s="127"/>
      <c r="BP62" s="14"/>
      <c r="BQ62" s="14"/>
      <c r="BR62" s="127"/>
      <c r="BS62" s="14"/>
      <c r="BT62" s="14"/>
      <c r="BU62" s="127"/>
      <c r="BV62" s="14"/>
      <c r="BW62" s="14"/>
      <c r="BX62" s="14"/>
      <c r="BY62" s="14"/>
      <c r="BZ62" s="14"/>
      <c r="CA62" s="127"/>
      <c r="CB62" s="14"/>
      <c r="CC62" s="14"/>
      <c r="CD62" s="127"/>
      <c r="CE62" s="14"/>
      <c r="CF62" s="14"/>
      <c r="CG62" s="127"/>
      <c r="CH62" s="14"/>
      <c r="CI62" s="14"/>
      <c r="CJ62" s="127"/>
      <c r="CK62" s="15"/>
      <c r="CL62" s="14"/>
      <c r="CM62" s="127"/>
      <c r="CN62" s="15"/>
      <c r="CO62" s="14"/>
      <c r="CP62" s="127"/>
      <c r="CQ62" s="15"/>
      <c r="CR62" s="14"/>
      <c r="CS62" s="127"/>
      <c r="CT62" s="15"/>
      <c r="CU62" s="14"/>
      <c r="CV62" s="127"/>
      <c r="CW62" s="15"/>
      <c r="CX62" s="14"/>
      <c r="CY62" s="127"/>
      <c r="CZ62" s="15"/>
      <c r="DA62" s="14"/>
      <c r="DB62" s="127"/>
      <c r="DC62" s="15"/>
      <c r="DD62" s="14"/>
      <c r="DE62" s="127"/>
      <c r="DF62" s="15"/>
      <c r="DG62" s="14"/>
      <c r="DH62" s="127"/>
    </row>
    <row r="63" spans="1:112" s="38" customFormat="1" ht="15.75" x14ac:dyDescent="0.25">
      <c r="A63" s="71" t="s">
        <v>331</v>
      </c>
      <c r="B63" s="149">
        <f t="shared" si="55"/>
        <v>0</v>
      </c>
      <c r="C63" s="149">
        <f t="shared" si="55"/>
        <v>0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35"/>
      <c r="AM63" s="135"/>
      <c r="AN63" s="135"/>
      <c r="AO63" s="14"/>
      <c r="AP63" s="14"/>
      <c r="AQ63" s="127"/>
      <c r="AR63" s="14"/>
      <c r="AS63" s="14"/>
      <c r="AT63" s="127"/>
      <c r="AU63" s="14"/>
      <c r="AV63" s="14"/>
      <c r="AW63" s="15"/>
      <c r="AX63" s="14"/>
      <c r="AY63" s="14"/>
      <c r="AZ63" s="15"/>
      <c r="BA63" s="14"/>
      <c r="BB63" s="14"/>
      <c r="BC63" s="127"/>
      <c r="BD63" s="14"/>
      <c r="BE63" s="14"/>
      <c r="BF63" s="127"/>
      <c r="BG63" s="14"/>
      <c r="BH63" s="14"/>
      <c r="BI63" s="127"/>
      <c r="BJ63" s="14"/>
      <c r="BK63" s="14"/>
      <c r="BL63" s="127"/>
      <c r="BM63" s="14"/>
      <c r="BN63" s="14"/>
      <c r="BO63" s="127"/>
      <c r="BP63" s="14"/>
      <c r="BQ63" s="14"/>
      <c r="BR63" s="127"/>
      <c r="BS63" s="14"/>
      <c r="BT63" s="14"/>
      <c r="BU63" s="127"/>
      <c r="BV63" s="14"/>
      <c r="BW63" s="14"/>
      <c r="BX63" s="14"/>
      <c r="BY63" s="14"/>
      <c r="BZ63" s="14"/>
      <c r="CA63" s="127"/>
      <c r="CB63" s="14"/>
      <c r="CC63" s="14"/>
      <c r="CD63" s="127"/>
      <c r="CE63" s="14"/>
      <c r="CF63" s="14"/>
      <c r="CG63" s="127"/>
      <c r="CH63" s="14"/>
      <c r="CI63" s="14"/>
      <c r="CJ63" s="127"/>
      <c r="CK63" s="15"/>
      <c r="CL63" s="14"/>
      <c r="CM63" s="127"/>
      <c r="CN63" s="15"/>
      <c r="CO63" s="14"/>
      <c r="CP63" s="127"/>
      <c r="CQ63" s="15"/>
      <c r="CR63" s="14"/>
      <c r="CS63" s="127"/>
      <c r="CT63" s="15"/>
      <c r="CU63" s="14"/>
      <c r="CV63" s="127"/>
      <c r="CW63" s="15"/>
      <c r="CX63" s="14"/>
      <c r="CY63" s="127"/>
      <c r="CZ63" s="15"/>
      <c r="DA63" s="14"/>
      <c r="DB63" s="127"/>
      <c r="DC63" s="15"/>
      <c r="DD63" s="14"/>
      <c r="DE63" s="127"/>
      <c r="DF63" s="15"/>
      <c r="DG63" s="14"/>
      <c r="DH63" s="127"/>
    </row>
    <row r="64" spans="1:112" s="38" customFormat="1" ht="15.75" x14ac:dyDescent="0.25">
      <c r="A64" s="71" t="s">
        <v>330</v>
      </c>
      <c r="B64" s="149">
        <f t="shared" si="55"/>
        <v>49291</v>
      </c>
      <c r="C64" s="149">
        <f t="shared" si="55"/>
        <v>0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35"/>
      <c r="AM64" s="135"/>
      <c r="AN64" s="135"/>
      <c r="AO64" s="14"/>
      <c r="AP64" s="14"/>
      <c r="AQ64" s="127"/>
      <c r="AR64" s="14"/>
      <c r="AS64" s="14"/>
      <c r="AT64" s="127"/>
      <c r="AU64" s="14"/>
      <c r="AV64" s="14"/>
      <c r="AW64" s="15"/>
      <c r="AX64" s="14"/>
      <c r="AY64" s="14"/>
      <c r="AZ64" s="15"/>
      <c r="BA64" s="14"/>
      <c r="BB64" s="14"/>
      <c r="BC64" s="127"/>
      <c r="BD64" s="14"/>
      <c r="BE64" s="14"/>
      <c r="BF64" s="14"/>
      <c r="BG64" s="14"/>
      <c r="BH64" s="14"/>
      <c r="BI64" s="14"/>
      <c r="BJ64" s="14">
        <v>1283.9000000000001</v>
      </c>
      <c r="BK64" s="14"/>
      <c r="BL64" s="14"/>
      <c r="BM64" s="14"/>
      <c r="BN64" s="14"/>
      <c r="BO64" s="127"/>
      <c r="BP64" s="14"/>
      <c r="BQ64" s="14"/>
      <c r="BR64" s="127"/>
      <c r="BS64" s="14"/>
      <c r="BT64" s="14"/>
      <c r="BU64" s="127"/>
      <c r="BV64" s="14"/>
      <c r="BW64" s="14"/>
      <c r="BX64" s="127"/>
      <c r="BY64" s="14"/>
      <c r="BZ64" s="14"/>
      <c r="CA64" s="127"/>
      <c r="CB64" s="14"/>
      <c r="CC64" s="14"/>
      <c r="CD64" s="127"/>
      <c r="CE64" s="14"/>
      <c r="CF64" s="14"/>
      <c r="CG64" s="127"/>
      <c r="CH64" s="14"/>
      <c r="CI64" s="14"/>
      <c r="CJ64" s="127"/>
      <c r="CK64" s="15"/>
      <c r="CL64" s="14"/>
      <c r="CM64" s="127"/>
      <c r="CN64" s="15"/>
      <c r="CO64" s="14"/>
      <c r="CP64" s="127"/>
      <c r="CQ64" s="15"/>
      <c r="CR64" s="14"/>
      <c r="CS64" s="127"/>
      <c r="CT64" s="15"/>
      <c r="CU64" s="14"/>
      <c r="CV64" s="127"/>
      <c r="CW64" s="15"/>
      <c r="CX64" s="14"/>
      <c r="CY64" s="127"/>
      <c r="CZ64" s="15">
        <v>48007.1</v>
      </c>
      <c r="DA64" s="14"/>
      <c r="DB64" s="127"/>
      <c r="DC64" s="15"/>
      <c r="DD64" s="14"/>
      <c r="DE64" s="127"/>
      <c r="DF64" s="15"/>
      <c r="DG64" s="14"/>
      <c r="DH64" s="127"/>
    </row>
    <row r="65" spans="1:112" s="38" customFormat="1" ht="15.75" x14ac:dyDescent="0.25">
      <c r="A65" s="71" t="s">
        <v>332</v>
      </c>
      <c r="B65" s="149">
        <f t="shared" si="55"/>
        <v>0</v>
      </c>
      <c r="C65" s="149">
        <f t="shared" si="55"/>
        <v>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35"/>
      <c r="AM65" s="135"/>
      <c r="AN65" s="135"/>
      <c r="AO65" s="14"/>
      <c r="AP65" s="14"/>
      <c r="AQ65" s="127"/>
      <c r="AR65" s="14"/>
      <c r="AS65" s="14"/>
      <c r="AT65" s="127"/>
      <c r="AU65" s="14"/>
      <c r="AV65" s="14"/>
      <c r="AW65" s="15"/>
      <c r="AX65" s="14"/>
      <c r="AY65" s="14"/>
      <c r="AZ65" s="15"/>
      <c r="BA65" s="14"/>
      <c r="BB65" s="14"/>
      <c r="BC65" s="127"/>
      <c r="BD65" s="14"/>
      <c r="BE65" s="14"/>
      <c r="BF65" s="127"/>
      <c r="BG65" s="14"/>
      <c r="BH65" s="14"/>
      <c r="BI65" s="127"/>
      <c r="BJ65" s="14"/>
      <c r="BK65" s="14"/>
      <c r="BL65" s="127"/>
      <c r="BM65" s="14"/>
      <c r="BN65" s="14"/>
      <c r="BO65" s="127"/>
      <c r="BP65" s="14"/>
      <c r="BQ65" s="14"/>
      <c r="BR65" s="127"/>
      <c r="BS65" s="14"/>
      <c r="BT65" s="14"/>
      <c r="BU65" s="127"/>
      <c r="BV65" s="14"/>
      <c r="BW65" s="14"/>
      <c r="BX65" s="127"/>
      <c r="BY65" s="14"/>
      <c r="BZ65" s="14"/>
      <c r="CA65" s="127"/>
      <c r="CB65" s="14"/>
      <c r="CC65" s="14"/>
      <c r="CD65" s="127"/>
      <c r="CE65" s="14"/>
      <c r="CF65" s="14"/>
      <c r="CG65" s="127"/>
      <c r="CH65" s="14"/>
      <c r="CI65" s="14"/>
      <c r="CJ65" s="127"/>
      <c r="CK65" s="15"/>
      <c r="CL65" s="14"/>
      <c r="CM65" s="127"/>
      <c r="CN65" s="15"/>
      <c r="CO65" s="14"/>
      <c r="CP65" s="127"/>
      <c r="CQ65" s="15"/>
      <c r="CR65" s="14"/>
      <c r="CS65" s="127"/>
      <c r="CT65" s="15"/>
      <c r="CU65" s="14"/>
      <c r="CV65" s="127"/>
      <c r="CW65" s="15"/>
      <c r="CX65" s="14"/>
      <c r="CY65" s="127"/>
      <c r="CZ65" s="15"/>
      <c r="DA65" s="14"/>
      <c r="DB65" s="127"/>
      <c r="DC65" s="15"/>
      <c r="DD65" s="14"/>
      <c r="DE65" s="127"/>
      <c r="DF65" s="15"/>
      <c r="DG65" s="14"/>
      <c r="DH65" s="127"/>
    </row>
    <row r="66" spans="1:112" s="38" customFormat="1" ht="15.75" x14ac:dyDescent="0.25">
      <c r="A66" s="71" t="s">
        <v>516</v>
      </c>
      <c r="B66" s="149">
        <f t="shared" si="55"/>
        <v>0</v>
      </c>
      <c r="C66" s="149">
        <f t="shared" si="55"/>
        <v>0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35"/>
      <c r="AM66" s="135"/>
      <c r="AN66" s="135"/>
      <c r="AO66" s="14"/>
      <c r="AP66" s="14"/>
      <c r="AQ66" s="127"/>
      <c r="AR66" s="14"/>
      <c r="AS66" s="14"/>
      <c r="AT66" s="127"/>
      <c r="AU66" s="14"/>
      <c r="AV66" s="14"/>
      <c r="AW66" s="15"/>
      <c r="AX66" s="14"/>
      <c r="AY66" s="14"/>
      <c r="AZ66" s="15"/>
      <c r="BA66" s="14"/>
      <c r="BB66" s="14"/>
      <c r="BC66" s="127"/>
      <c r="BD66" s="14"/>
      <c r="BE66" s="14"/>
      <c r="BF66" s="127"/>
      <c r="BG66" s="14"/>
      <c r="BH66" s="14"/>
      <c r="BI66" s="127"/>
      <c r="BJ66" s="14"/>
      <c r="BK66" s="14"/>
      <c r="BL66" s="127"/>
      <c r="BM66" s="14"/>
      <c r="BN66" s="14"/>
      <c r="BO66" s="127"/>
      <c r="BP66" s="14"/>
      <c r="BQ66" s="14"/>
      <c r="BR66" s="127"/>
      <c r="BS66" s="14"/>
      <c r="BT66" s="14"/>
      <c r="BU66" s="127"/>
      <c r="BV66" s="14"/>
      <c r="BW66" s="14"/>
      <c r="BX66" s="127"/>
      <c r="BY66" s="14"/>
      <c r="BZ66" s="14"/>
      <c r="CA66" s="127"/>
      <c r="CB66" s="14"/>
      <c r="CC66" s="14"/>
      <c r="CD66" s="127"/>
      <c r="CE66" s="14"/>
      <c r="CF66" s="14"/>
      <c r="CG66" s="127"/>
      <c r="CH66" s="14"/>
      <c r="CI66" s="14"/>
      <c r="CJ66" s="127"/>
      <c r="CK66" s="15"/>
      <c r="CL66" s="14"/>
      <c r="CM66" s="127"/>
      <c r="CN66" s="15"/>
      <c r="CO66" s="14"/>
      <c r="CP66" s="127"/>
      <c r="CQ66" s="15"/>
      <c r="CR66" s="14"/>
      <c r="CS66" s="127"/>
      <c r="CT66" s="15"/>
      <c r="CU66" s="14"/>
      <c r="CV66" s="127"/>
      <c r="CW66" s="15"/>
      <c r="CX66" s="14"/>
      <c r="CY66" s="127"/>
      <c r="CZ66" s="15"/>
      <c r="DA66" s="14"/>
      <c r="DB66" s="127"/>
      <c r="DC66" s="15"/>
      <c r="DD66" s="14"/>
      <c r="DE66" s="127"/>
      <c r="DF66" s="15"/>
      <c r="DG66" s="14"/>
      <c r="DH66" s="127"/>
    </row>
    <row r="67" spans="1:112" s="38" customFormat="1" ht="15.75" x14ac:dyDescent="0.25">
      <c r="A67" s="71" t="s">
        <v>519</v>
      </c>
      <c r="B67" s="149">
        <f t="shared" si="55"/>
        <v>0</v>
      </c>
      <c r="C67" s="149">
        <f t="shared" si="55"/>
        <v>0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35"/>
      <c r="AM67" s="135"/>
      <c r="AN67" s="135"/>
      <c r="AO67" s="14"/>
      <c r="AP67" s="14"/>
      <c r="AQ67" s="127"/>
      <c r="AR67" s="14"/>
      <c r="AS67" s="14"/>
      <c r="AT67" s="127"/>
      <c r="AU67" s="14"/>
      <c r="AV67" s="14"/>
      <c r="AW67" s="15"/>
      <c r="AX67" s="14"/>
      <c r="AY67" s="14"/>
      <c r="AZ67" s="15"/>
      <c r="BA67" s="14"/>
      <c r="BB67" s="14"/>
      <c r="BC67" s="127"/>
      <c r="BD67" s="14"/>
      <c r="BE67" s="14"/>
      <c r="BF67" s="127"/>
      <c r="BG67" s="14"/>
      <c r="BH67" s="14"/>
      <c r="BI67" s="127"/>
      <c r="BJ67" s="14"/>
      <c r="BK67" s="14"/>
      <c r="BL67" s="127"/>
      <c r="BM67" s="14"/>
      <c r="BN67" s="14"/>
      <c r="BO67" s="127"/>
      <c r="BP67" s="14"/>
      <c r="BQ67" s="14"/>
      <c r="BR67" s="127"/>
      <c r="BS67" s="14"/>
      <c r="BT67" s="14"/>
      <c r="BU67" s="127"/>
      <c r="BV67" s="14"/>
      <c r="BW67" s="14"/>
      <c r="BX67" s="127"/>
      <c r="BY67" s="14"/>
      <c r="BZ67" s="14"/>
      <c r="CA67" s="127"/>
      <c r="CB67" s="14"/>
      <c r="CC67" s="14"/>
      <c r="CD67" s="127"/>
      <c r="CE67" s="14"/>
      <c r="CF67" s="14"/>
      <c r="CG67" s="127"/>
      <c r="CH67" s="14"/>
      <c r="CI67" s="14"/>
      <c r="CJ67" s="127"/>
      <c r="CK67" s="15"/>
      <c r="CL67" s="14"/>
      <c r="CM67" s="127"/>
      <c r="CN67" s="15"/>
      <c r="CO67" s="14"/>
      <c r="CP67" s="127"/>
      <c r="CQ67" s="15"/>
      <c r="CR67" s="14"/>
      <c r="CS67" s="127"/>
      <c r="CT67" s="15"/>
      <c r="CU67" s="14"/>
      <c r="CV67" s="127"/>
      <c r="CW67" s="15"/>
      <c r="CX67" s="14"/>
      <c r="CY67" s="127"/>
      <c r="CZ67" s="15"/>
      <c r="DA67" s="14"/>
      <c r="DB67" s="127"/>
      <c r="DC67" s="15"/>
      <c r="DD67" s="14"/>
      <c r="DE67" s="127"/>
      <c r="DF67" s="15"/>
      <c r="DG67" s="14"/>
      <c r="DH67" s="127"/>
    </row>
    <row r="68" spans="1:112" s="38" customFormat="1" ht="15.75" x14ac:dyDescent="0.25">
      <c r="A68" s="71" t="s">
        <v>333</v>
      </c>
      <c r="B68" s="149">
        <f t="shared" si="55"/>
        <v>0</v>
      </c>
      <c r="C68" s="149">
        <f t="shared" si="55"/>
        <v>0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35"/>
      <c r="AM68" s="135"/>
      <c r="AN68" s="135"/>
      <c r="AO68" s="14"/>
      <c r="AP68" s="14"/>
      <c r="AQ68" s="127"/>
      <c r="AR68" s="14"/>
      <c r="AS68" s="14"/>
      <c r="AT68" s="127"/>
      <c r="AU68" s="14"/>
      <c r="AV68" s="14"/>
      <c r="AW68" s="15"/>
      <c r="AX68" s="14"/>
      <c r="AY68" s="14"/>
      <c r="AZ68" s="15"/>
      <c r="BA68" s="14"/>
      <c r="BB68" s="14"/>
      <c r="BC68" s="127"/>
      <c r="BD68" s="14"/>
      <c r="BE68" s="14"/>
      <c r="BF68" s="127"/>
      <c r="BG68" s="14"/>
      <c r="BH68" s="14"/>
      <c r="BI68" s="127"/>
      <c r="BJ68" s="14"/>
      <c r="BK68" s="14"/>
      <c r="BL68" s="127"/>
      <c r="BM68" s="14"/>
      <c r="BN68" s="14"/>
      <c r="BO68" s="127"/>
      <c r="BP68" s="14"/>
      <c r="BQ68" s="14"/>
      <c r="BR68" s="127"/>
      <c r="BS68" s="14"/>
      <c r="BT68" s="14"/>
      <c r="BU68" s="127"/>
      <c r="BV68" s="14"/>
      <c r="BW68" s="14"/>
      <c r="BX68" s="127"/>
      <c r="BY68" s="14"/>
      <c r="BZ68" s="14"/>
      <c r="CA68" s="127"/>
      <c r="CB68" s="14"/>
      <c r="CC68" s="14"/>
      <c r="CD68" s="127"/>
      <c r="CE68" s="14"/>
      <c r="CF68" s="14"/>
      <c r="CG68" s="127"/>
      <c r="CH68" s="14"/>
      <c r="CI68" s="14"/>
      <c r="CJ68" s="127"/>
      <c r="CK68" s="15"/>
      <c r="CL68" s="14"/>
      <c r="CM68" s="127"/>
      <c r="CN68" s="15"/>
      <c r="CO68" s="14"/>
      <c r="CP68" s="127"/>
      <c r="CQ68" s="15"/>
      <c r="CR68" s="14"/>
      <c r="CS68" s="127"/>
      <c r="CT68" s="15"/>
      <c r="CU68" s="14"/>
      <c r="CV68" s="127"/>
      <c r="CW68" s="15"/>
      <c r="CX68" s="14"/>
      <c r="CY68" s="127"/>
      <c r="CZ68" s="15"/>
      <c r="DA68" s="14"/>
      <c r="DB68" s="127"/>
      <c r="DC68" s="15"/>
      <c r="DD68" s="14"/>
      <c r="DE68" s="127"/>
      <c r="DF68" s="15"/>
      <c r="DG68" s="14"/>
      <c r="DH68" s="127"/>
    </row>
    <row r="69" spans="1:112" s="38" customFormat="1" ht="15.75" x14ac:dyDescent="0.25">
      <c r="A69" s="71" t="s">
        <v>518</v>
      </c>
      <c r="B69" s="149">
        <f t="shared" si="55"/>
        <v>0</v>
      </c>
      <c r="C69" s="149">
        <f t="shared" si="55"/>
        <v>0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35"/>
      <c r="AM69" s="135"/>
      <c r="AN69" s="135"/>
      <c r="AO69" s="14"/>
      <c r="AP69" s="14"/>
      <c r="AQ69" s="127"/>
      <c r="AR69" s="14"/>
      <c r="AS69" s="14"/>
      <c r="AT69" s="127"/>
      <c r="AU69" s="14"/>
      <c r="AV69" s="14"/>
      <c r="AW69" s="15"/>
      <c r="AX69" s="14"/>
      <c r="AY69" s="14"/>
      <c r="AZ69" s="15"/>
      <c r="BA69" s="14"/>
      <c r="BB69" s="14"/>
      <c r="BC69" s="127"/>
      <c r="BD69" s="14"/>
      <c r="BE69" s="14"/>
      <c r="BF69" s="127"/>
      <c r="BG69" s="14"/>
      <c r="BH69" s="14"/>
      <c r="BI69" s="127"/>
      <c r="BJ69" s="14"/>
      <c r="BK69" s="14"/>
      <c r="BL69" s="127"/>
      <c r="BM69" s="14"/>
      <c r="BN69" s="14"/>
      <c r="BO69" s="127"/>
      <c r="BP69" s="14"/>
      <c r="BQ69" s="14"/>
      <c r="BR69" s="127"/>
      <c r="BS69" s="14"/>
      <c r="BT69" s="14"/>
      <c r="BU69" s="127"/>
      <c r="BV69" s="14"/>
      <c r="BW69" s="14"/>
      <c r="BX69" s="127"/>
      <c r="BY69" s="14"/>
      <c r="BZ69" s="14"/>
      <c r="CA69" s="127"/>
      <c r="CB69" s="14"/>
      <c r="CC69" s="14"/>
      <c r="CD69" s="127"/>
      <c r="CE69" s="14"/>
      <c r="CF69" s="14"/>
      <c r="CG69" s="127"/>
      <c r="CH69" s="14"/>
      <c r="CI69" s="14"/>
      <c r="CJ69" s="127"/>
      <c r="CK69" s="15"/>
      <c r="CL69" s="14"/>
      <c r="CM69" s="127"/>
      <c r="CN69" s="15"/>
      <c r="CO69" s="14"/>
      <c r="CP69" s="127"/>
      <c r="CQ69" s="15"/>
      <c r="CR69" s="14"/>
      <c r="CS69" s="127"/>
      <c r="CT69" s="15"/>
      <c r="CU69" s="14"/>
      <c r="CV69" s="127"/>
      <c r="CW69" s="15"/>
      <c r="CX69" s="14"/>
      <c r="CY69" s="127"/>
      <c r="CZ69" s="15"/>
      <c r="DA69" s="14"/>
      <c r="DB69" s="127"/>
      <c r="DC69" s="15"/>
      <c r="DD69" s="14"/>
      <c r="DE69" s="127"/>
      <c r="DF69" s="15"/>
      <c r="DG69" s="14"/>
      <c r="DH69" s="127"/>
    </row>
    <row r="70" spans="1:112" s="38" customFormat="1" ht="15.75" x14ac:dyDescent="0.25">
      <c r="A70" s="71" t="s">
        <v>517</v>
      </c>
      <c r="B70" s="149">
        <f t="shared" si="55"/>
        <v>0</v>
      </c>
      <c r="C70" s="149">
        <f t="shared" si="55"/>
        <v>0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35"/>
      <c r="AM70" s="135"/>
      <c r="AN70" s="135"/>
      <c r="AO70" s="14"/>
      <c r="AP70" s="14"/>
      <c r="AQ70" s="127"/>
      <c r="AR70" s="14"/>
      <c r="AS70" s="14"/>
      <c r="AT70" s="127"/>
      <c r="AU70" s="14"/>
      <c r="AV70" s="14"/>
      <c r="AW70" s="15"/>
      <c r="AX70" s="14"/>
      <c r="AY70" s="14"/>
      <c r="AZ70" s="15"/>
      <c r="BA70" s="14"/>
      <c r="BB70" s="14"/>
      <c r="BC70" s="127"/>
      <c r="BD70" s="14"/>
      <c r="BE70" s="14"/>
      <c r="BF70" s="127"/>
      <c r="BG70" s="14"/>
      <c r="BH70" s="14"/>
      <c r="BI70" s="127"/>
      <c r="BJ70" s="14"/>
      <c r="BK70" s="14"/>
      <c r="BL70" s="127"/>
      <c r="BM70" s="14"/>
      <c r="BN70" s="14"/>
      <c r="BO70" s="127"/>
      <c r="BP70" s="14"/>
      <c r="BQ70" s="14"/>
      <c r="BR70" s="127"/>
      <c r="BS70" s="14"/>
      <c r="BT70" s="14"/>
      <c r="BU70" s="127"/>
      <c r="BV70" s="14"/>
      <c r="BW70" s="14"/>
      <c r="BX70" s="127"/>
      <c r="BY70" s="14"/>
      <c r="BZ70" s="14"/>
      <c r="CA70" s="127"/>
      <c r="CB70" s="14"/>
      <c r="CC70" s="14"/>
      <c r="CD70" s="127"/>
      <c r="CE70" s="14"/>
      <c r="CF70" s="14"/>
      <c r="CG70" s="127"/>
      <c r="CH70" s="14"/>
      <c r="CI70" s="14"/>
      <c r="CJ70" s="127"/>
      <c r="CK70" s="15"/>
      <c r="CL70" s="14"/>
      <c r="CM70" s="127"/>
      <c r="CN70" s="15"/>
      <c r="CO70" s="14"/>
      <c r="CP70" s="127"/>
      <c r="CQ70" s="15"/>
      <c r="CR70" s="14"/>
      <c r="CS70" s="127"/>
      <c r="CT70" s="15"/>
      <c r="CU70" s="14"/>
      <c r="CV70" s="127"/>
      <c r="CW70" s="15"/>
      <c r="CX70" s="14"/>
      <c r="CY70" s="127"/>
      <c r="CZ70" s="15"/>
      <c r="DA70" s="14"/>
      <c r="DB70" s="127"/>
      <c r="DC70" s="15"/>
      <c r="DD70" s="14"/>
      <c r="DE70" s="127"/>
      <c r="DF70" s="15"/>
      <c r="DG70" s="14"/>
      <c r="DH70" s="127"/>
    </row>
    <row r="71" spans="1:112" s="96" customFormat="1" ht="31.5" x14ac:dyDescent="0.25">
      <c r="A71" s="97" t="s">
        <v>340</v>
      </c>
      <c r="B71" s="148">
        <f t="shared" si="55"/>
        <v>28407.800000000003</v>
      </c>
      <c r="C71" s="148">
        <f t="shared" si="55"/>
        <v>2608.3566999999998</v>
      </c>
      <c r="D71" s="102">
        <f t="shared" ref="D71" si="107">C71/B71*100</f>
        <v>9.1818328064827242</v>
      </c>
      <c r="E71" s="105">
        <f t="shared" ref="E71:AP71" si="108">E72+E73+E74+E75+E76</f>
        <v>0</v>
      </c>
      <c r="F71" s="105">
        <f t="shared" si="108"/>
        <v>0</v>
      </c>
      <c r="G71" s="105">
        <f t="shared" si="108"/>
        <v>0</v>
      </c>
      <c r="H71" s="105">
        <f t="shared" si="108"/>
        <v>0</v>
      </c>
      <c r="I71" s="105">
        <f t="shared" si="108"/>
        <v>0</v>
      </c>
      <c r="J71" s="105">
        <f t="shared" si="108"/>
        <v>0</v>
      </c>
      <c r="K71" s="105">
        <f t="shared" si="108"/>
        <v>0</v>
      </c>
      <c r="L71" s="105">
        <f t="shared" si="108"/>
        <v>0</v>
      </c>
      <c r="M71" s="105">
        <f t="shared" si="108"/>
        <v>0</v>
      </c>
      <c r="N71" s="105">
        <f t="shared" si="108"/>
        <v>0</v>
      </c>
      <c r="O71" s="105">
        <f t="shared" si="108"/>
        <v>0</v>
      </c>
      <c r="P71" s="105">
        <f t="shared" si="108"/>
        <v>0</v>
      </c>
      <c r="Q71" s="105">
        <f t="shared" si="108"/>
        <v>0</v>
      </c>
      <c r="R71" s="105">
        <f t="shared" si="108"/>
        <v>0</v>
      </c>
      <c r="S71" s="105">
        <f t="shared" si="108"/>
        <v>0</v>
      </c>
      <c r="T71" s="105">
        <f t="shared" si="108"/>
        <v>2898</v>
      </c>
      <c r="U71" s="105">
        <f t="shared" si="108"/>
        <v>0</v>
      </c>
      <c r="V71" s="105">
        <f t="shared" si="108"/>
        <v>0</v>
      </c>
      <c r="W71" s="105">
        <f t="shared" si="108"/>
        <v>0</v>
      </c>
      <c r="X71" s="105">
        <f t="shared" si="108"/>
        <v>0</v>
      </c>
      <c r="Y71" s="105">
        <f t="shared" si="108"/>
        <v>0</v>
      </c>
      <c r="Z71" s="105">
        <f t="shared" si="108"/>
        <v>0</v>
      </c>
      <c r="AA71" s="105">
        <f t="shared" si="108"/>
        <v>0</v>
      </c>
      <c r="AB71" s="105">
        <f t="shared" si="108"/>
        <v>0</v>
      </c>
      <c r="AC71" s="105">
        <f t="shared" si="108"/>
        <v>0</v>
      </c>
      <c r="AD71" s="105">
        <f t="shared" si="108"/>
        <v>0</v>
      </c>
      <c r="AE71" s="105">
        <f t="shared" si="108"/>
        <v>0</v>
      </c>
      <c r="AF71" s="105">
        <f t="shared" si="108"/>
        <v>0</v>
      </c>
      <c r="AG71" s="105">
        <f t="shared" si="108"/>
        <v>0</v>
      </c>
      <c r="AH71" s="105">
        <f t="shared" si="108"/>
        <v>0</v>
      </c>
      <c r="AI71" s="105">
        <f t="shared" si="108"/>
        <v>741.3</v>
      </c>
      <c r="AJ71" s="105">
        <f t="shared" si="108"/>
        <v>0</v>
      </c>
      <c r="AK71" s="105">
        <f t="shared" si="108"/>
        <v>0</v>
      </c>
      <c r="AL71" s="105">
        <f t="shared" si="108"/>
        <v>9703.9</v>
      </c>
      <c r="AM71" s="105">
        <f t="shared" si="108"/>
        <v>1549.1</v>
      </c>
      <c r="AN71" s="105">
        <f t="shared" si="108"/>
        <v>15.963684704088047</v>
      </c>
      <c r="AO71" s="105">
        <f t="shared" si="108"/>
        <v>0</v>
      </c>
      <c r="AP71" s="105">
        <f t="shared" si="108"/>
        <v>0</v>
      </c>
      <c r="AQ71" s="105">
        <f t="shared" ref="AQ71:CG71" si="109">AQ72+AQ73+AQ74+AQ75+AQ76</f>
        <v>0</v>
      </c>
      <c r="AR71" s="105">
        <f t="shared" si="109"/>
        <v>0</v>
      </c>
      <c r="AS71" s="105">
        <f t="shared" si="109"/>
        <v>0</v>
      </c>
      <c r="AT71" s="105">
        <f t="shared" si="109"/>
        <v>0</v>
      </c>
      <c r="AU71" s="105">
        <f t="shared" si="109"/>
        <v>0</v>
      </c>
      <c r="AV71" s="105">
        <f t="shared" si="109"/>
        <v>0</v>
      </c>
      <c r="AW71" s="105">
        <f t="shared" si="109"/>
        <v>0</v>
      </c>
      <c r="AX71" s="105">
        <f t="shared" si="109"/>
        <v>0</v>
      </c>
      <c r="AY71" s="105">
        <f t="shared" si="109"/>
        <v>0</v>
      </c>
      <c r="AZ71" s="105">
        <f t="shared" si="109"/>
        <v>0</v>
      </c>
      <c r="BA71" s="105">
        <f t="shared" si="109"/>
        <v>3380.9</v>
      </c>
      <c r="BB71" s="105">
        <f t="shared" si="109"/>
        <v>406.57</v>
      </c>
      <c r="BC71" s="105">
        <f t="shared" si="109"/>
        <v>12.025496169658965</v>
      </c>
      <c r="BD71" s="105">
        <f t="shared" si="109"/>
        <v>0</v>
      </c>
      <c r="BE71" s="105">
        <f t="shared" si="109"/>
        <v>0</v>
      </c>
      <c r="BF71" s="105">
        <f t="shared" si="109"/>
        <v>0</v>
      </c>
      <c r="BG71" s="105">
        <f t="shared" si="109"/>
        <v>0</v>
      </c>
      <c r="BH71" s="105">
        <f t="shared" si="109"/>
        <v>0</v>
      </c>
      <c r="BI71" s="105">
        <f t="shared" si="109"/>
        <v>0</v>
      </c>
      <c r="BJ71" s="105">
        <f t="shared" si="109"/>
        <v>0</v>
      </c>
      <c r="BK71" s="105">
        <f t="shared" si="109"/>
        <v>0</v>
      </c>
      <c r="BL71" s="105">
        <f t="shared" si="109"/>
        <v>0</v>
      </c>
      <c r="BM71" s="105">
        <f t="shared" si="109"/>
        <v>0</v>
      </c>
      <c r="BN71" s="105">
        <f t="shared" si="109"/>
        <v>0</v>
      </c>
      <c r="BO71" s="105">
        <f t="shared" si="109"/>
        <v>0</v>
      </c>
      <c r="BP71" s="105">
        <f t="shared" si="109"/>
        <v>0</v>
      </c>
      <c r="BQ71" s="105">
        <f t="shared" si="109"/>
        <v>0</v>
      </c>
      <c r="BR71" s="105">
        <f t="shared" si="109"/>
        <v>0</v>
      </c>
      <c r="BS71" s="105">
        <f t="shared" si="109"/>
        <v>0</v>
      </c>
      <c r="BT71" s="105">
        <f t="shared" si="109"/>
        <v>0</v>
      </c>
      <c r="BU71" s="105">
        <f t="shared" si="109"/>
        <v>0</v>
      </c>
      <c r="BV71" s="105">
        <f t="shared" si="109"/>
        <v>0</v>
      </c>
      <c r="BW71" s="105">
        <f t="shared" si="109"/>
        <v>0</v>
      </c>
      <c r="BX71" s="105">
        <f t="shared" si="109"/>
        <v>0</v>
      </c>
      <c r="BY71" s="105">
        <f t="shared" si="109"/>
        <v>0</v>
      </c>
      <c r="BZ71" s="105">
        <f t="shared" si="109"/>
        <v>0</v>
      </c>
      <c r="CA71" s="105">
        <f t="shared" si="109"/>
        <v>0</v>
      </c>
      <c r="CB71" s="105">
        <f t="shared" si="109"/>
        <v>0</v>
      </c>
      <c r="CC71" s="105">
        <f t="shared" si="109"/>
        <v>0</v>
      </c>
      <c r="CD71" s="105">
        <f t="shared" si="109"/>
        <v>0</v>
      </c>
      <c r="CE71" s="105">
        <f t="shared" si="109"/>
        <v>0</v>
      </c>
      <c r="CF71" s="105">
        <f t="shared" si="109"/>
        <v>0</v>
      </c>
      <c r="CG71" s="105">
        <f t="shared" si="109"/>
        <v>0</v>
      </c>
      <c r="CH71" s="105">
        <f t="shared" ref="CH71:CV71" si="110">CH72+CH73+CH74+CH75+CH76</f>
        <v>0</v>
      </c>
      <c r="CI71" s="105">
        <f t="shared" si="110"/>
        <v>0</v>
      </c>
      <c r="CJ71" s="105">
        <f t="shared" si="110"/>
        <v>0</v>
      </c>
      <c r="CK71" s="105">
        <f t="shared" si="110"/>
        <v>0</v>
      </c>
      <c r="CL71" s="105">
        <f t="shared" si="110"/>
        <v>0</v>
      </c>
      <c r="CM71" s="105">
        <f t="shared" si="110"/>
        <v>0</v>
      </c>
      <c r="CN71" s="105">
        <f t="shared" si="110"/>
        <v>3410.5</v>
      </c>
      <c r="CO71" s="105">
        <f t="shared" si="110"/>
        <v>652.68669999999997</v>
      </c>
      <c r="CP71" s="105">
        <f t="shared" si="66"/>
        <v>19.137566339246444</v>
      </c>
      <c r="CQ71" s="105">
        <f t="shared" si="110"/>
        <v>0</v>
      </c>
      <c r="CR71" s="105">
        <f t="shared" si="110"/>
        <v>0</v>
      </c>
      <c r="CS71" s="105">
        <f t="shared" si="110"/>
        <v>0</v>
      </c>
      <c r="CT71" s="105">
        <f t="shared" si="110"/>
        <v>0</v>
      </c>
      <c r="CU71" s="105">
        <f t="shared" si="110"/>
        <v>0</v>
      </c>
      <c r="CV71" s="105">
        <f t="shared" si="110"/>
        <v>0</v>
      </c>
      <c r="CW71" s="105">
        <f t="shared" ref="CW71:CY71" si="111">CW72+CW73+CW74+CW75+CW76</f>
        <v>3875.4</v>
      </c>
      <c r="CX71" s="105">
        <f t="shared" si="111"/>
        <v>0</v>
      </c>
      <c r="CY71" s="105">
        <f t="shared" si="111"/>
        <v>0</v>
      </c>
      <c r="CZ71" s="105">
        <f t="shared" ref="CZ71:DB71" si="112">CZ72+CZ73+CZ74+CZ75+CZ76</f>
        <v>0</v>
      </c>
      <c r="DA71" s="105">
        <f t="shared" si="112"/>
        <v>0</v>
      </c>
      <c r="DB71" s="105">
        <f t="shared" si="112"/>
        <v>0</v>
      </c>
      <c r="DC71" s="105">
        <f t="shared" ref="DC71:DE71" si="113">DC72+DC73+DC74+DC75+DC76</f>
        <v>1260.3</v>
      </c>
      <c r="DD71" s="105">
        <f t="shared" si="113"/>
        <v>0</v>
      </c>
      <c r="DE71" s="105">
        <f t="shared" si="113"/>
        <v>0</v>
      </c>
      <c r="DF71" s="105">
        <f t="shared" ref="DF71:DH71" si="114">DF72+DF73+DF74+DF75+DF76</f>
        <v>3137.5</v>
      </c>
      <c r="DG71" s="105">
        <f t="shared" si="114"/>
        <v>0</v>
      </c>
      <c r="DH71" s="105">
        <f t="shared" si="114"/>
        <v>0</v>
      </c>
    </row>
    <row r="72" spans="1:112" s="38" customFormat="1" ht="15.75" x14ac:dyDescent="0.25">
      <c r="A72" s="71" t="s">
        <v>339</v>
      </c>
      <c r="B72" s="149">
        <f t="shared" si="55"/>
        <v>27666.5</v>
      </c>
      <c r="C72" s="149">
        <f t="shared" si="55"/>
        <v>2608.3566999999998</v>
      </c>
      <c r="D72" s="14">
        <f t="shared" si="56"/>
        <v>9.4278520954945506</v>
      </c>
      <c r="E72" s="15"/>
      <c r="F72" s="14"/>
      <c r="G72" s="14"/>
      <c r="H72" s="15"/>
      <c r="I72" s="15"/>
      <c r="J72" s="14"/>
      <c r="K72" s="14"/>
      <c r="L72" s="14"/>
      <c r="M72" s="15"/>
      <c r="N72" s="15"/>
      <c r="O72" s="14"/>
      <c r="P72" s="15"/>
      <c r="Q72" s="15">
        <v>0</v>
      </c>
      <c r="R72" s="15">
        <v>0</v>
      </c>
      <c r="S72" s="14"/>
      <c r="T72" s="15">
        <v>2898</v>
      </c>
      <c r="U72" s="15"/>
      <c r="V72" s="14"/>
      <c r="W72" s="15"/>
      <c r="X72" s="15"/>
      <c r="Y72" s="14"/>
      <c r="Z72" s="15"/>
      <c r="AA72" s="15"/>
      <c r="AB72" s="14"/>
      <c r="AC72" s="15"/>
      <c r="AD72" s="15"/>
      <c r="AE72" s="14"/>
      <c r="AF72" s="14"/>
      <c r="AG72" s="14"/>
      <c r="AH72" s="14"/>
      <c r="AI72" s="15">
        <v>0</v>
      </c>
      <c r="AJ72" s="15"/>
      <c r="AK72" s="14"/>
      <c r="AL72" s="15">
        <v>9703.9</v>
      </c>
      <c r="AM72" s="14">
        <v>1549.1</v>
      </c>
      <c r="AN72" s="15">
        <f t="shared" si="62"/>
        <v>15.963684704088047</v>
      </c>
      <c r="AO72" s="15"/>
      <c r="AP72" s="15"/>
      <c r="AQ72" s="15"/>
      <c r="AR72" s="15"/>
      <c r="AS72" s="15"/>
      <c r="AT72" s="15"/>
      <c r="AU72" s="15"/>
      <c r="AV72" s="15"/>
      <c r="AW72" s="126"/>
      <c r="AX72" s="15"/>
      <c r="AY72" s="15"/>
      <c r="AZ72" s="126"/>
      <c r="BA72" s="15">
        <v>3380.9</v>
      </c>
      <c r="BB72" s="15">
        <v>406.57</v>
      </c>
      <c r="BC72" s="15">
        <f t="shared" si="64"/>
        <v>12.025496169658965</v>
      </c>
      <c r="BD72" s="15"/>
      <c r="BE72" s="126"/>
      <c r="BF72" s="126"/>
      <c r="BG72" s="15"/>
      <c r="BH72" s="126"/>
      <c r="BI72" s="126"/>
      <c r="BJ72" s="15"/>
      <c r="BK72" s="126"/>
      <c r="BL72" s="126"/>
      <c r="BM72" s="15"/>
      <c r="BN72" s="126"/>
      <c r="BO72" s="126"/>
      <c r="BP72" s="15"/>
      <c r="BQ72" s="126"/>
      <c r="BR72" s="126"/>
      <c r="BS72" s="15"/>
      <c r="BT72" s="126"/>
      <c r="BU72" s="126"/>
      <c r="BV72" s="15"/>
      <c r="BW72" s="126"/>
      <c r="BX72" s="126"/>
      <c r="BY72" s="15"/>
      <c r="BZ72" s="126"/>
      <c r="CA72" s="126"/>
      <c r="CB72" s="15"/>
      <c r="CC72" s="126"/>
      <c r="CD72" s="126"/>
      <c r="CE72" s="15"/>
      <c r="CF72" s="126"/>
      <c r="CG72" s="126"/>
      <c r="CH72" s="15"/>
      <c r="CI72" s="126"/>
      <c r="CJ72" s="126"/>
      <c r="CK72" s="15"/>
      <c r="CL72" s="126"/>
      <c r="CM72" s="126"/>
      <c r="CN72" s="15">
        <v>3410.5</v>
      </c>
      <c r="CO72" s="15">
        <v>652.68669999999997</v>
      </c>
      <c r="CP72" s="15">
        <f t="shared" si="66"/>
        <v>19.137566339246444</v>
      </c>
      <c r="CQ72" s="15"/>
      <c r="CR72" s="126"/>
      <c r="CS72" s="126"/>
      <c r="CT72" s="15"/>
      <c r="CU72" s="126"/>
      <c r="CV72" s="126"/>
      <c r="CW72" s="15">
        <v>3875.4</v>
      </c>
      <c r="CX72" s="126"/>
      <c r="CY72" s="126"/>
      <c r="CZ72" s="15"/>
      <c r="DA72" s="126"/>
      <c r="DB72" s="126"/>
      <c r="DC72" s="15">
        <v>1260.3</v>
      </c>
      <c r="DD72" s="126"/>
      <c r="DE72" s="126"/>
      <c r="DF72" s="15">
        <v>3137.5</v>
      </c>
      <c r="DG72" s="126"/>
      <c r="DH72" s="126"/>
    </row>
    <row r="73" spans="1:112" s="38" customFormat="1" ht="15.75" x14ac:dyDescent="0.25">
      <c r="A73" s="71" t="s">
        <v>337</v>
      </c>
      <c r="B73" s="149">
        <f t="shared" si="55"/>
        <v>741.3</v>
      </c>
      <c r="C73" s="149">
        <f t="shared" si="55"/>
        <v>0</v>
      </c>
      <c r="D73" s="14">
        <f>C73/B73*100</f>
        <v>0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>
        <v>741.3</v>
      </c>
      <c r="AJ73" s="14"/>
      <c r="AK73" s="14">
        <f>AJ73/AI73*100</f>
        <v>0</v>
      </c>
      <c r="AL73" s="135"/>
      <c r="AM73" s="135"/>
      <c r="AN73" s="135"/>
      <c r="AO73" s="14"/>
      <c r="AP73" s="14"/>
      <c r="AQ73" s="127"/>
      <c r="AR73" s="14"/>
      <c r="AS73" s="14"/>
      <c r="AT73" s="127"/>
      <c r="AU73" s="14"/>
      <c r="AV73" s="14"/>
      <c r="AW73" s="15"/>
      <c r="AX73" s="14"/>
      <c r="AY73" s="14"/>
      <c r="AZ73" s="15"/>
      <c r="BA73" s="14"/>
      <c r="BB73" s="14"/>
      <c r="BC73" s="127"/>
      <c r="BD73" s="14"/>
      <c r="BE73" s="14"/>
      <c r="BF73" s="127"/>
      <c r="BG73" s="14"/>
      <c r="BH73" s="14"/>
      <c r="BI73" s="127"/>
      <c r="BJ73" s="14"/>
      <c r="BK73" s="14"/>
      <c r="BL73" s="127"/>
      <c r="BM73" s="14"/>
      <c r="BN73" s="14"/>
      <c r="BO73" s="127"/>
      <c r="BP73" s="14"/>
      <c r="BQ73" s="14"/>
      <c r="BR73" s="127"/>
      <c r="BS73" s="14"/>
      <c r="BT73" s="14"/>
      <c r="BU73" s="127"/>
      <c r="BV73" s="14"/>
      <c r="BW73" s="14"/>
      <c r="BX73" s="127"/>
      <c r="BY73" s="14"/>
      <c r="BZ73" s="14"/>
      <c r="CA73" s="127"/>
      <c r="CB73" s="14"/>
      <c r="CC73" s="14"/>
      <c r="CD73" s="127"/>
      <c r="CE73" s="14"/>
      <c r="CF73" s="14"/>
      <c r="CG73" s="127"/>
      <c r="CH73" s="14"/>
      <c r="CI73" s="14"/>
      <c r="CJ73" s="127"/>
      <c r="CK73" s="15"/>
      <c r="CL73" s="14"/>
      <c r="CM73" s="127"/>
      <c r="CN73" s="15"/>
      <c r="CO73" s="14"/>
      <c r="CP73" s="127"/>
      <c r="CQ73" s="15"/>
      <c r="CR73" s="14"/>
      <c r="CS73" s="127"/>
      <c r="CT73" s="15"/>
      <c r="CU73" s="14"/>
      <c r="CV73" s="127"/>
      <c r="CW73" s="15"/>
      <c r="CX73" s="14"/>
      <c r="CY73" s="127"/>
      <c r="CZ73" s="15"/>
      <c r="DA73" s="14"/>
      <c r="DB73" s="127"/>
      <c r="DC73" s="15"/>
      <c r="DD73" s="14"/>
      <c r="DE73" s="127"/>
      <c r="DF73" s="15"/>
      <c r="DG73" s="14"/>
      <c r="DH73" s="127"/>
    </row>
    <row r="74" spans="1:112" s="38" customFormat="1" ht="15.75" x14ac:dyDescent="0.25">
      <c r="A74" s="71" t="s">
        <v>522</v>
      </c>
      <c r="B74" s="149">
        <f t="shared" si="55"/>
        <v>0</v>
      </c>
      <c r="C74" s="149">
        <f t="shared" si="55"/>
        <v>0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35"/>
      <c r="AM74" s="135"/>
      <c r="AN74" s="135"/>
      <c r="AO74" s="14"/>
      <c r="AP74" s="14"/>
      <c r="AQ74" s="127"/>
      <c r="AR74" s="14"/>
      <c r="AS74" s="14"/>
      <c r="AT74" s="127"/>
      <c r="AU74" s="14"/>
      <c r="AV74" s="14"/>
      <c r="AW74" s="15"/>
      <c r="AX74" s="14"/>
      <c r="AY74" s="14"/>
      <c r="AZ74" s="15"/>
      <c r="BA74" s="14"/>
      <c r="BB74" s="14"/>
      <c r="BC74" s="127"/>
      <c r="BD74" s="14"/>
      <c r="BE74" s="14"/>
      <c r="BF74" s="127"/>
      <c r="BG74" s="14"/>
      <c r="BH74" s="14"/>
      <c r="BI74" s="127"/>
      <c r="BJ74" s="14"/>
      <c r="BK74" s="14"/>
      <c r="BL74" s="127"/>
      <c r="BM74" s="14"/>
      <c r="BN74" s="14"/>
      <c r="BO74" s="127"/>
      <c r="BP74" s="14"/>
      <c r="BQ74" s="14"/>
      <c r="BR74" s="127"/>
      <c r="BS74" s="14"/>
      <c r="BT74" s="14"/>
      <c r="BU74" s="127"/>
      <c r="BV74" s="14"/>
      <c r="BW74" s="14"/>
      <c r="BX74" s="127"/>
      <c r="BY74" s="14"/>
      <c r="BZ74" s="14"/>
      <c r="CA74" s="127"/>
      <c r="CB74" s="14"/>
      <c r="CC74" s="14"/>
      <c r="CD74" s="127"/>
      <c r="CE74" s="14"/>
      <c r="CF74" s="14"/>
      <c r="CG74" s="127"/>
      <c r="CH74" s="14"/>
      <c r="CI74" s="14"/>
      <c r="CJ74" s="127"/>
      <c r="CK74" s="15"/>
      <c r="CL74" s="14"/>
      <c r="CM74" s="127"/>
      <c r="CN74" s="15"/>
      <c r="CO74" s="14"/>
      <c r="CP74" s="127"/>
      <c r="CQ74" s="15"/>
      <c r="CR74" s="14"/>
      <c r="CS74" s="127"/>
      <c r="CT74" s="15"/>
      <c r="CU74" s="14"/>
      <c r="CV74" s="127"/>
      <c r="CW74" s="15"/>
      <c r="CX74" s="14"/>
      <c r="CY74" s="127"/>
      <c r="CZ74" s="15"/>
      <c r="DA74" s="14"/>
      <c r="DB74" s="127"/>
      <c r="DC74" s="15"/>
      <c r="DD74" s="14"/>
      <c r="DE74" s="127"/>
      <c r="DF74" s="15"/>
      <c r="DG74" s="14"/>
      <c r="DH74" s="127"/>
    </row>
    <row r="75" spans="1:112" s="38" customFormat="1" ht="15.75" x14ac:dyDescent="0.25">
      <c r="A75" s="71" t="s">
        <v>521</v>
      </c>
      <c r="B75" s="149">
        <f t="shared" si="55"/>
        <v>0</v>
      </c>
      <c r="C75" s="149">
        <f t="shared" si="55"/>
        <v>0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35"/>
      <c r="AM75" s="135"/>
      <c r="AN75" s="135"/>
      <c r="AO75" s="14"/>
      <c r="AP75" s="14"/>
      <c r="AQ75" s="127"/>
      <c r="AR75" s="14"/>
      <c r="AS75" s="14"/>
      <c r="AT75" s="127"/>
      <c r="AU75" s="14"/>
      <c r="AV75" s="14"/>
      <c r="AW75" s="15"/>
      <c r="AX75" s="14"/>
      <c r="AY75" s="14"/>
      <c r="AZ75" s="15"/>
      <c r="BA75" s="14"/>
      <c r="BB75" s="14"/>
      <c r="BC75" s="127"/>
      <c r="BD75" s="14"/>
      <c r="BE75" s="14"/>
      <c r="BF75" s="127"/>
      <c r="BG75" s="14"/>
      <c r="BH75" s="14"/>
      <c r="BI75" s="127"/>
      <c r="BJ75" s="14"/>
      <c r="BK75" s="14"/>
      <c r="BL75" s="127"/>
      <c r="BM75" s="14"/>
      <c r="BN75" s="14"/>
      <c r="BO75" s="127"/>
      <c r="BP75" s="14"/>
      <c r="BQ75" s="14"/>
      <c r="BR75" s="127"/>
      <c r="BS75" s="14"/>
      <c r="BT75" s="14"/>
      <c r="BU75" s="127"/>
      <c r="BV75" s="14"/>
      <c r="BW75" s="14"/>
      <c r="BX75" s="127"/>
      <c r="BY75" s="14"/>
      <c r="BZ75" s="14"/>
      <c r="CA75" s="127"/>
      <c r="CB75" s="14"/>
      <c r="CC75" s="14"/>
      <c r="CD75" s="127"/>
      <c r="CE75" s="14"/>
      <c r="CF75" s="14"/>
      <c r="CG75" s="127"/>
      <c r="CH75" s="14"/>
      <c r="CI75" s="14"/>
      <c r="CJ75" s="127"/>
      <c r="CK75" s="15"/>
      <c r="CL75" s="14"/>
      <c r="CM75" s="127"/>
      <c r="CN75" s="15"/>
      <c r="CO75" s="14"/>
      <c r="CP75" s="127"/>
      <c r="CQ75" s="15"/>
      <c r="CR75" s="14"/>
      <c r="CS75" s="127"/>
      <c r="CT75" s="15"/>
      <c r="CU75" s="14"/>
      <c r="CV75" s="127"/>
      <c r="CW75" s="15"/>
      <c r="CX75" s="14"/>
      <c r="CY75" s="127"/>
      <c r="CZ75" s="15"/>
      <c r="DA75" s="14"/>
      <c r="DB75" s="127"/>
      <c r="DC75" s="15"/>
      <c r="DD75" s="14"/>
      <c r="DE75" s="127"/>
      <c r="DF75" s="15"/>
      <c r="DG75" s="14"/>
      <c r="DH75" s="127"/>
    </row>
    <row r="76" spans="1:112" s="38" customFormat="1" ht="15.75" x14ac:dyDescent="0.25">
      <c r="A76" s="71" t="s">
        <v>338</v>
      </c>
      <c r="B76" s="149">
        <f t="shared" ref="B76:C139" si="115">E76+H76+K76+N76+Q76+T76+W76+Z76+AC76+AF76+AI76+AL76+AO76+AR76+AU76+AX76+BA76+BD76+BG76+BJ76+BM76+BP76+BS76+BV76+BY76+CB76+CE76+CH76+CK76+CN76+CQ76+CT76+CW76+CZ76+DC76+DF76</f>
        <v>0</v>
      </c>
      <c r="C76" s="149">
        <f t="shared" si="115"/>
        <v>0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35"/>
      <c r="AM76" s="135"/>
      <c r="AN76" s="135"/>
      <c r="AO76" s="14"/>
      <c r="AP76" s="14"/>
      <c r="AQ76" s="127"/>
      <c r="AR76" s="14"/>
      <c r="AS76" s="14"/>
      <c r="AT76" s="127"/>
      <c r="AU76" s="14"/>
      <c r="AV76" s="14"/>
      <c r="AW76" s="15"/>
      <c r="AX76" s="14"/>
      <c r="AY76" s="14"/>
      <c r="AZ76" s="15"/>
      <c r="BA76" s="14"/>
      <c r="BB76" s="14"/>
      <c r="BC76" s="127"/>
      <c r="BD76" s="14"/>
      <c r="BE76" s="14"/>
      <c r="BF76" s="127"/>
      <c r="BG76" s="14"/>
      <c r="BH76" s="14"/>
      <c r="BI76" s="127"/>
      <c r="BJ76" s="14"/>
      <c r="BK76" s="14"/>
      <c r="BL76" s="127"/>
      <c r="BM76" s="14"/>
      <c r="BN76" s="14"/>
      <c r="BO76" s="127"/>
      <c r="BP76" s="14"/>
      <c r="BQ76" s="14"/>
      <c r="BR76" s="127"/>
      <c r="BS76" s="14"/>
      <c r="BT76" s="14"/>
      <c r="BU76" s="127"/>
      <c r="BV76" s="14"/>
      <c r="BW76" s="14"/>
      <c r="BX76" s="127"/>
      <c r="BY76" s="14"/>
      <c r="BZ76" s="14"/>
      <c r="CA76" s="127"/>
      <c r="CB76" s="14"/>
      <c r="CC76" s="14"/>
      <c r="CD76" s="127"/>
      <c r="CE76" s="14"/>
      <c r="CF76" s="14"/>
      <c r="CG76" s="127"/>
      <c r="CH76" s="14"/>
      <c r="CI76" s="14"/>
      <c r="CJ76" s="127"/>
      <c r="CK76" s="15"/>
      <c r="CL76" s="14"/>
      <c r="CM76" s="127"/>
      <c r="CN76" s="15"/>
      <c r="CO76" s="14"/>
      <c r="CP76" s="127"/>
      <c r="CQ76" s="15"/>
      <c r="CR76" s="14"/>
      <c r="CS76" s="127"/>
      <c r="CT76" s="15"/>
      <c r="CU76" s="14"/>
      <c r="CV76" s="127"/>
      <c r="CW76" s="15"/>
      <c r="CX76" s="14"/>
      <c r="CY76" s="127"/>
      <c r="CZ76" s="15"/>
      <c r="DA76" s="14"/>
      <c r="DB76" s="127"/>
      <c r="DC76" s="15"/>
      <c r="DD76" s="14"/>
      <c r="DE76" s="127"/>
      <c r="DF76" s="15"/>
      <c r="DG76" s="14"/>
      <c r="DH76" s="127"/>
    </row>
    <row r="77" spans="1:112" s="96" customFormat="1" ht="31.5" x14ac:dyDescent="0.25">
      <c r="A77" s="97" t="s">
        <v>534</v>
      </c>
      <c r="B77" s="148">
        <f t="shared" si="115"/>
        <v>199221.76123999996</v>
      </c>
      <c r="C77" s="148">
        <f t="shared" si="115"/>
        <v>13023.5946</v>
      </c>
      <c r="D77" s="102">
        <f t="shared" ref="D77" si="116">C77/B77*100</f>
        <v>6.5372349480991883</v>
      </c>
      <c r="E77" s="105">
        <f t="shared" ref="E77:AP77" si="117">E78+E79+E80+E81+E82+E83+E84+E85+E86+E87+E88+E89+E90+E91+E92+E93</f>
        <v>0</v>
      </c>
      <c r="F77" s="105">
        <f t="shared" si="117"/>
        <v>0</v>
      </c>
      <c r="G77" s="105">
        <f t="shared" si="117"/>
        <v>0</v>
      </c>
      <c r="H77" s="105">
        <f t="shared" si="117"/>
        <v>0</v>
      </c>
      <c r="I77" s="105">
        <f t="shared" si="117"/>
        <v>0</v>
      </c>
      <c r="J77" s="105">
        <f t="shared" si="117"/>
        <v>0</v>
      </c>
      <c r="K77" s="105">
        <f t="shared" si="117"/>
        <v>1943.9</v>
      </c>
      <c r="L77" s="105">
        <f t="shared" si="117"/>
        <v>0</v>
      </c>
      <c r="M77" s="105">
        <f t="shared" si="117"/>
        <v>0</v>
      </c>
      <c r="N77" s="105">
        <f t="shared" si="117"/>
        <v>0</v>
      </c>
      <c r="O77" s="105">
        <f t="shared" si="117"/>
        <v>0</v>
      </c>
      <c r="P77" s="105">
        <f t="shared" si="117"/>
        <v>0</v>
      </c>
      <c r="Q77" s="105">
        <f t="shared" si="117"/>
        <v>0</v>
      </c>
      <c r="R77" s="105">
        <f t="shared" si="117"/>
        <v>0</v>
      </c>
      <c r="S77" s="105">
        <f t="shared" si="117"/>
        <v>0</v>
      </c>
      <c r="T77" s="105">
        <f t="shared" si="117"/>
        <v>3467.4</v>
      </c>
      <c r="U77" s="105">
        <f t="shared" si="117"/>
        <v>0</v>
      </c>
      <c r="V77" s="105">
        <f t="shared" si="117"/>
        <v>0</v>
      </c>
      <c r="W77" s="105">
        <f t="shared" si="117"/>
        <v>102.04082</v>
      </c>
      <c r="X77" s="105">
        <f t="shared" si="117"/>
        <v>0</v>
      </c>
      <c r="Y77" s="105">
        <f t="shared" si="117"/>
        <v>0</v>
      </c>
      <c r="Z77" s="105">
        <f t="shared" si="117"/>
        <v>51.020420000000001</v>
      </c>
      <c r="AA77" s="105">
        <f t="shared" si="117"/>
        <v>0</v>
      </c>
      <c r="AB77" s="105">
        <f t="shared" si="117"/>
        <v>0</v>
      </c>
      <c r="AC77" s="105">
        <f t="shared" si="117"/>
        <v>0</v>
      </c>
      <c r="AD77" s="105">
        <f t="shared" si="117"/>
        <v>0</v>
      </c>
      <c r="AE77" s="105">
        <f t="shared" si="117"/>
        <v>0</v>
      </c>
      <c r="AF77" s="105">
        <f t="shared" si="117"/>
        <v>0</v>
      </c>
      <c r="AG77" s="105">
        <f t="shared" si="117"/>
        <v>0</v>
      </c>
      <c r="AH77" s="105">
        <f t="shared" si="117"/>
        <v>0</v>
      </c>
      <c r="AI77" s="105">
        <f t="shared" si="117"/>
        <v>15720</v>
      </c>
      <c r="AJ77" s="105">
        <f t="shared" si="117"/>
        <v>0</v>
      </c>
      <c r="AK77" s="105">
        <f t="shared" si="117"/>
        <v>0</v>
      </c>
      <c r="AL77" s="105">
        <f t="shared" si="117"/>
        <v>30939.599999999999</v>
      </c>
      <c r="AM77" s="105">
        <f t="shared" si="117"/>
        <v>4895.3999999999996</v>
      </c>
      <c r="AN77" s="105">
        <f t="shared" si="117"/>
        <v>15.822441143389055</v>
      </c>
      <c r="AO77" s="105">
        <f t="shared" si="117"/>
        <v>0</v>
      </c>
      <c r="AP77" s="105">
        <f t="shared" si="117"/>
        <v>0</v>
      </c>
      <c r="AQ77" s="105">
        <f t="shared" ref="AQ77:CG77" si="118">AQ78+AQ79+AQ80+AQ81+AQ82+AQ83+AQ84+AQ85+AQ86+AQ87+AQ88+AQ89+AQ90+AQ91+AQ92+AQ93</f>
        <v>0</v>
      </c>
      <c r="AR77" s="105">
        <f t="shared" si="118"/>
        <v>0</v>
      </c>
      <c r="AS77" s="105">
        <f t="shared" si="118"/>
        <v>0</v>
      </c>
      <c r="AT77" s="105">
        <f t="shared" si="118"/>
        <v>0</v>
      </c>
      <c r="AU77" s="105">
        <f t="shared" si="118"/>
        <v>3747.5</v>
      </c>
      <c r="AV77" s="105">
        <f t="shared" si="118"/>
        <v>0</v>
      </c>
      <c r="AW77" s="105">
        <f t="shared" si="118"/>
        <v>0</v>
      </c>
      <c r="AX77" s="105">
        <f t="shared" si="118"/>
        <v>76.5</v>
      </c>
      <c r="AY77" s="105">
        <f t="shared" si="118"/>
        <v>0</v>
      </c>
      <c r="AZ77" s="105">
        <f t="shared" si="118"/>
        <v>0</v>
      </c>
      <c r="BA77" s="105">
        <f t="shared" si="118"/>
        <v>5071.3</v>
      </c>
      <c r="BB77" s="105">
        <f t="shared" si="118"/>
        <v>517.12599999999998</v>
      </c>
      <c r="BC77" s="105">
        <f t="shared" si="118"/>
        <v>10.197109222487329</v>
      </c>
      <c r="BD77" s="105">
        <f t="shared" si="118"/>
        <v>29768.6</v>
      </c>
      <c r="BE77" s="105">
        <f t="shared" si="118"/>
        <v>0</v>
      </c>
      <c r="BF77" s="105">
        <f t="shared" si="118"/>
        <v>0</v>
      </c>
      <c r="BG77" s="105">
        <f t="shared" si="118"/>
        <v>0</v>
      </c>
      <c r="BH77" s="105">
        <f t="shared" si="118"/>
        <v>0</v>
      </c>
      <c r="BI77" s="105">
        <f t="shared" si="118"/>
        <v>0</v>
      </c>
      <c r="BJ77" s="105">
        <f t="shared" si="118"/>
        <v>0</v>
      </c>
      <c r="BK77" s="105">
        <f t="shared" si="118"/>
        <v>0</v>
      </c>
      <c r="BL77" s="105">
        <f t="shared" si="118"/>
        <v>0</v>
      </c>
      <c r="BM77" s="105">
        <f t="shared" si="118"/>
        <v>0</v>
      </c>
      <c r="BN77" s="105">
        <f t="shared" si="118"/>
        <v>0</v>
      </c>
      <c r="BO77" s="105">
        <f t="shared" si="118"/>
        <v>0</v>
      </c>
      <c r="BP77" s="105">
        <f t="shared" si="118"/>
        <v>0</v>
      </c>
      <c r="BQ77" s="105">
        <f t="shared" si="118"/>
        <v>0</v>
      </c>
      <c r="BR77" s="105">
        <f t="shared" si="118"/>
        <v>0</v>
      </c>
      <c r="BS77" s="105">
        <f t="shared" si="118"/>
        <v>0</v>
      </c>
      <c r="BT77" s="105">
        <f t="shared" si="118"/>
        <v>0</v>
      </c>
      <c r="BU77" s="105">
        <f t="shared" si="118"/>
        <v>0</v>
      </c>
      <c r="BV77" s="105">
        <f t="shared" si="118"/>
        <v>1208.3</v>
      </c>
      <c r="BW77" s="105">
        <f t="shared" si="118"/>
        <v>0</v>
      </c>
      <c r="BX77" s="105">
        <f t="shared" si="118"/>
        <v>0</v>
      </c>
      <c r="BY77" s="105">
        <f t="shared" si="118"/>
        <v>0</v>
      </c>
      <c r="BZ77" s="105">
        <f t="shared" si="118"/>
        <v>0</v>
      </c>
      <c r="CA77" s="105">
        <f t="shared" si="118"/>
        <v>0</v>
      </c>
      <c r="CB77" s="105">
        <f t="shared" si="118"/>
        <v>460.7</v>
      </c>
      <c r="CC77" s="105">
        <f t="shared" si="118"/>
        <v>0</v>
      </c>
      <c r="CD77" s="105">
        <f t="shared" si="118"/>
        <v>0</v>
      </c>
      <c r="CE77" s="105">
        <f t="shared" si="118"/>
        <v>11278.9</v>
      </c>
      <c r="CF77" s="105">
        <f t="shared" si="118"/>
        <v>0</v>
      </c>
      <c r="CG77" s="105">
        <f t="shared" si="118"/>
        <v>0</v>
      </c>
      <c r="CH77" s="105">
        <f t="shared" ref="CH77:CV77" si="119">CH78+CH79+CH80+CH81+CH82+CH83+CH84+CH85+CH86+CH87+CH88+CH89+CH90+CH91+CH92+CH93</f>
        <v>0</v>
      </c>
      <c r="CI77" s="105">
        <f t="shared" si="119"/>
        <v>0</v>
      </c>
      <c r="CJ77" s="105">
        <f t="shared" si="119"/>
        <v>0</v>
      </c>
      <c r="CK77" s="105">
        <f t="shared" si="119"/>
        <v>0</v>
      </c>
      <c r="CL77" s="105">
        <f t="shared" si="119"/>
        <v>0</v>
      </c>
      <c r="CM77" s="105">
        <f t="shared" si="119"/>
        <v>0</v>
      </c>
      <c r="CN77" s="105">
        <f t="shared" si="119"/>
        <v>30456.3</v>
      </c>
      <c r="CO77" s="105">
        <f t="shared" si="119"/>
        <v>7611.0685999999996</v>
      </c>
      <c r="CP77" s="105">
        <f t="shared" si="66"/>
        <v>24.990128807504522</v>
      </c>
      <c r="CQ77" s="105">
        <f t="shared" si="119"/>
        <v>60000</v>
      </c>
      <c r="CR77" s="105">
        <f t="shared" si="119"/>
        <v>0</v>
      </c>
      <c r="CS77" s="105">
        <f t="shared" si="119"/>
        <v>0</v>
      </c>
      <c r="CT77" s="105">
        <f t="shared" si="119"/>
        <v>0</v>
      </c>
      <c r="CU77" s="105">
        <f t="shared" si="119"/>
        <v>0</v>
      </c>
      <c r="CV77" s="105">
        <f t="shared" si="119"/>
        <v>0</v>
      </c>
      <c r="CW77" s="105">
        <f t="shared" ref="CW77:CY77" si="120">CW78+CW79+CW80+CW81+CW82+CW83+CW84+CW85+CW86+CW87+CW88+CW89+CW90+CW91+CW92+CW93</f>
        <v>531.9</v>
      </c>
      <c r="CX77" s="105">
        <f t="shared" si="120"/>
        <v>0</v>
      </c>
      <c r="CY77" s="105">
        <f t="shared" si="120"/>
        <v>0</v>
      </c>
      <c r="CZ77" s="105">
        <f t="shared" ref="CZ77:DB77" si="121">CZ78+CZ79+CZ80+CZ81+CZ82+CZ83+CZ84+CZ85+CZ86+CZ87+CZ88+CZ89+CZ90+CZ91+CZ92+CZ93</f>
        <v>0</v>
      </c>
      <c r="DA77" s="105">
        <f t="shared" si="121"/>
        <v>0</v>
      </c>
      <c r="DB77" s="105">
        <f t="shared" si="121"/>
        <v>0</v>
      </c>
      <c r="DC77" s="105">
        <f t="shared" ref="DC77:DE77" si="122">DC78+DC79+DC80+DC81+DC82+DC83+DC84+DC85+DC86+DC87+DC88+DC89+DC90+DC91+DC92+DC93</f>
        <v>1260.3</v>
      </c>
      <c r="DD77" s="105">
        <f t="shared" si="122"/>
        <v>0</v>
      </c>
      <c r="DE77" s="105">
        <f t="shared" si="122"/>
        <v>0</v>
      </c>
      <c r="DF77" s="105">
        <f t="shared" ref="DF77:DH77" si="123">DF78+DF79+DF80+DF81+DF82+DF83+DF84+DF85+DF86+DF87+DF88+DF89+DF90+DF91+DF92+DF93</f>
        <v>3137.5</v>
      </c>
      <c r="DG77" s="105">
        <f t="shared" si="123"/>
        <v>0</v>
      </c>
      <c r="DH77" s="105">
        <f t="shared" si="123"/>
        <v>0</v>
      </c>
    </row>
    <row r="78" spans="1:112" s="38" customFormat="1" ht="15.75" x14ac:dyDescent="0.25">
      <c r="A78" s="71" t="s">
        <v>343</v>
      </c>
      <c r="B78" s="149">
        <f t="shared" si="115"/>
        <v>88700.861239999998</v>
      </c>
      <c r="C78" s="149">
        <f t="shared" si="115"/>
        <v>13023.5946</v>
      </c>
      <c r="D78" s="14">
        <f t="shared" si="56"/>
        <v>14.682602195667249</v>
      </c>
      <c r="E78" s="15"/>
      <c r="F78" s="14"/>
      <c r="G78" s="14"/>
      <c r="H78" s="15"/>
      <c r="I78" s="15"/>
      <c r="J78" s="14"/>
      <c r="K78" s="14">
        <v>1943.9</v>
      </c>
      <c r="L78" s="14"/>
      <c r="M78" s="15"/>
      <c r="N78" s="15"/>
      <c r="O78" s="14"/>
      <c r="P78" s="15"/>
      <c r="Q78" s="15">
        <v>0</v>
      </c>
      <c r="R78" s="15">
        <v>0</v>
      </c>
      <c r="S78" s="14"/>
      <c r="T78" s="15">
        <v>3467.4</v>
      </c>
      <c r="U78" s="15"/>
      <c r="V78" s="14"/>
      <c r="W78" s="15">
        <v>102.04082</v>
      </c>
      <c r="X78" s="15"/>
      <c r="Y78" s="14"/>
      <c r="Z78" s="14">
        <v>51.020420000000001</v>
      </c>
      <c r="AA78" s="15"/>
      <c r="AB78" s="14"/>
      <c r="AC78" s="15"/>
      <c r="AD78" s="15"/>
      <c r="AE78" s="14"/>
      <c r="AF78" s="14"/>
      <c r="AG78" s="14"/>
      <c r="AH78" s="14"/>
      <c r="AI78" s="15">
        <v>0</v>
      </c>
      <c r="AJ78" s="15"/>
      <c r="AK78" s="14"/>
      <c r="AL78" s="15">
        <v>30939.599999999999</v>
      </c>
      <c r="AM78" s="14">
        <v>4895.3999999999996</v>
      </c>
      <c r="AN78" s="15">
        <f t="shared" si="62"/>
        <v>15.822441143389055</v>
      </c>
      <c r="AO78" s="15"/>
      <c r="AP78" s="15"/>
      <c r="AQ78" s="15"/>
      <c r="AR78" s="15"/>
      <c r="AS78" s="15"/>
      <c r="AT78" s="15"/>
      <c r="AU78" s="15"/>
      <c r="AV78" s="15"/>
      <c r="AW78" s="126"/>
      <c r="AX78" s="15"/>
      <c r="AY78" s="15"/>
      <c r="AZ78" s="126"/>
      <c r="BA78" s="15">
        <v>5071.3</v>
      </c>
      <c r="BB78" s="15">
        <v>517.12599999999998</v>
      </c>
      <c r="BC78" s="15">
        <f t="shared" si="64"/>
        <v>10.197109222487329</v>
      </c>
      <c r="BD78" s="15"/>
      <c r="BE78" s="126"/>
      <c r="BF78" s="126"/>
      <c r="BG78" s="15"/>
      <c r="BH78" s="126"/>
      <c r="BI78" s="126"/>
      <c r="BJ78" s="15"/>
      <c r="BK78" s="126"/>
      <c r="BL78" s="126"/>
      <c r="BM78" s="15"/>
      <c r="BN78" s="126"/>
      <c r="BO78" s="126"/>
      <c r="BP78" s="15"/>
      <c r="BQ78" s="126"/>
      <c r="BR78" s="126"/>
      <c r="BS78" s="15"/>
      <c r="BT78" s="126"/>
      <c r="BU78" s="126"/>
      <c r="BV78" s="15"/>
      <c r="BW78" s="126"/>
      <c r="BX78" s="126"/>
      <c r="BY78" s="15"/>
      <c r="BZ78" s="126"/>
      <c r="CA78" s="126"/>
      <c r="CB78" s="15">
        <v>460.7</v>
      </c>
      <c r="CC78" s="126"/>
      <c r="CD78" s="126"/>
      <c r="CE78" s="15">
        <v>11278.9</v>
      </c>
      <c r="CF78" s="126"/>
      <c r="CG78" s="126"/>
      <c r="CH78" s="15"/>
      <c r="CI78" s="15"/>
      <c r="CJ78" s="15"/>
      <c r="CK78" s="15"/>
      <c r="CL78" s="126"/>
      <c r="CM78" s="126"/>
      <c r="CN78" s="15">
        <v>30456.3</v>
      </c>
      <c r="CO78" s="15">
        <v>7611.0685999999996</v>
      </c>
      <c r="CP78" s="15">
        <f t="shared" si="66"/>
        <v>24.990128807504522</v>
      </c>
      <c r="CQ78" s="15"/>
      <c r="CR78" s="126"/>
      <c r="CS78" s="126"/>
      <c r="CT78" s="15"/>
      <c r="CU78" s="126"/>
      <c r="CV78" s="126"/>
      <c r="CW78" s="15">
        <v>531.9</v>
      </c>
      <c r="CX78" s="126"/>
      <c r="CY78" s="126"/>
      <c r="CZ78" s="15"/>
      <c r="DA78" s="126"/>
      <c r="DB78" s="126"/>
      <c r="DC78" s="15">
        <v>1260.3</v>
      </c>
      <c r="DD78" s="126"/>
      <c r="DE78" s="126"/>
      <c r="DF78" s="15">
        <v>3137.5</v>
      </c>
      <c r="DG78" s="126"/>
      <c r="DH78" s="126"/>
    </row>
    <row r="79" spans="1:112" s="38" customFormat="1" ht="15.75" x14ac:dyDescent="0.25">
      <c r="A79" s="71" t="s">
        <v>342</v>
      </c>
      <c r="B79" s="149">
        <f t="shared" si="115"/>
        <v>79544</v>
      </c>
      <c r="C79" s="149">
        <f t="shared" si="115"/>
        <v>0</v>
      </c>
      <c r="D79" s="14">
        <f>C79/B79*100</f>
        <v>0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>
        <v>15720</v>
      </c>
      <c r="AJ79" s="14"/>
      <c r="AK79" s="14">
        <f>AJ79/AI79*100</f>
        <v>0</v>
      </c>
      <c r="AL79" s="135"/>
      <c r="AM79" s="135"/>
      <c r="AN79" s="135"/>
      <c r="AO79" s="14"/>
      <c r="AP79" s="14"/>
      <c r="AQ79" s="127"/>
      <c r="AR79" s="14"/>
      <c r="AS79" s="14"/>
      <c r="AT79" s="127"/>
      <c r="AU79" s="15">
        <v>3747.5</v>
      </c>
      <c r="AV79" s="15"/>
      <c r="AW79" s="15"/>
      <c r="AX79" s="15">
        <v>76.5</v>
      </c>
      <c r="AY79" s="15"/>
      <c r="AZ79" s="15"/>
      <c r="BA79" s="14"/>
      <c r="BB79" s="14"/>
      <c r="BC79" s="127"/>
      <c r="BD79" s="14"/>
      <c r="BE79" s="14"/>
      <c r="BF79" s="127"/>
      <c r="BG79" s="14"/>
      <c r="BH79" s="14"/>
      <c r="BI79" s="127"/>
      <c r="BJ79" s="14"/>
      <c r="BK79" s="14"/>
      <c r="BL79" s="127"/>
      <c r="BM79" s="14"/>
      <c r="BN79" s="14"/>
      <c r="BO79" s="127"/>
      <c r="BP79" s="14"/>
      <c r="BQ79" s="14"/>
      <c r="BR79" s="127"/>
      <c r="BS79" s="14"/>
      <c r="BT79" s="14"/>
      <c r="BU79" s="127"/>
      <c r="BV79" s="14"/>
      <c r="BW79" s="14"/>
      <c r="BX79" s="127"/>
      <c r="BY79" s="14"/>
      <c r="BZ79" s="14"/>
      <c r="CA79" s="127"/>
      <c r="CB79" s="14"/>
      <c r="CC79" s="14"/>
      <c r="CD79" s="127"/>
      <c r="CE79" s="14"/>
      <c r="CF79" s="14"/>
      <c r="CG79" s="127"/>
      <c r="CH79" s="14"/>
      <c r="CI79" s="14"/>
      <c r="CJ79" s="127"/>
      <c r="CK79" s="15"/>
      <c r="CL79" s="14"/>
      <c r="CM79" s="127"/>
      <c r="CN79" s="15"/>
      <c r="CO79" s="14"/>
      <c r="CP79" s="127"/>
      <c r="CQ79" s="15">
        <v>60000</v>
      </c>
      <c r="CR79" s="14"/>
      <c r="CS79" s="127"/>
      <c r="CT79" s="15"/>
      <c r="CU79" s="14"/>
      <c r="CV79" s="127"/>
      <c r="CW79" s="15"/>
      <c r="CX79" s="14"/>
      <c r="CY79" s="127"/>
      <c r="CZ79" s="15"/>
      <c r="DA79" s="14"/>
      <c r="DB79" s="127"/>
      <c r="DC79" s="15"/>
      <c r="DD79" s="14"/>
      <c r="DE79" s="127"/>
      <c r="DF79" s="15"/>
      <c r="DG79" s="14"/>
      <c r="DH79" s="127"/>
    </row>
    <row r="80" spans="1:112" s="38" customFormat="1" ht="15.75" x14ac:dyDescent="0.25">
      <c r="A80" s="71" t="s">
        <v>317</v>
      </c>
      <c r="B80" s="149">
        <f t="shared" si="115"/>
        <v>0</v>
      </c>
      <c r="C80" s="149">
        <f t="shared" si="115"/>
        <v>0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35"/>
      <c r="AM80" s="135"/>
      <c r="AN80" s="135"/>
      <c r="AO80" s="14"/>
      <c r="AP80" s="14"/>
      <c r="AQ80" s="127"/>
      <c r="AR80" s="14"/>
      <c r="AS80" s="14"/>
      <c r="AT80" s="127"/>
      <c r="AU80" s="14"/>
      <c r="AV80" s="14"/>
      <c r="AW80" s="127"/>
      <c r="AX80" s="14"/>
      <c r="AY80" s="14"/>
      <c r="AZ80" s="127"/>
      <c r="BA80" s="14"/>
      <c r="BB80" s="14"/>
      <c r="BC80" s="127"/>
      <c r="BD80" s="14"/>
      <c r="BE80" s="14"/>
      <c r="BF80" s="127"/>
      <c r="BG80" s="14"/>
      <c r="BH80" s="14"/>
      <c r="BI80" s="127"/>
      <c r="BJ80" s="14"/>
      <c r="BK80" s="14"/>
      <c r="BL80" s="127"/>
      <c r="BM80" s="14"/>
      <c r="BN80" s="14"/>
      <c r="BO80" s="127"/>
      <c r="BP80" s="14"/>
      <c r="BQ80" s="14"/>
      <c r="BR80" s="127"/>
      <c r="BS80" s="14"/>
      <c r="BT80" s="14"/>
      <c r="BU80" s="127"/>
      <c r="BV80" s="14"/>
      <c r="BW80" s="14"/>
      <c r="BX80" s="127"/>
      <c r="BY80" s="14"/>
      <c r="BZ80" s="14"/>
      <c r="CA80" s="127"/>
      <c r="CB80" s="14"/>
      <c r="CC80" s="14"/>
      <c r="CD80" s="127"/>
      <c r="CE80" s="14"/>
      <c r="CF80" s="14"/>
      <c r="CG80" s="127"/>
      <c r="CH80" s="14"/>
      <c r="CI80" s="14"/>
      <c r="CJ80" s="127"/>
      <c r="CK80" s="15"/>
      <c r="CL80" s="14"/>
      <c r="CM80" s="127"/>
      <c r="CN80" s="15"/>
      <c r="CO80" s="14"/>
      <c r="CP80" s="127"/>
      <c r="CQ80" s="15"/>
      <c r="CR80" s="14"/>
      <c r="CS80" s="127"/>
      <c r="CT80" s="15"/>
      <c r="CU80" s="14"/>
      <c r="CV80" s="127"/>
      <c r="CW80" s="15"/>
      <c r="CX80" s="14"/>
      <c r="CY80" s="127"/>
      <c r="CZ80" s="15"/>
      <c r="DA80" s="14"/>
      <c r="DB80" s="127"/>
      <c r="DC80" s="15"/>
      <c r="DD80" s="14"/>
      <c r="DE80" s="127"/>
      <c r="DF80" s="15"/>
      <c r="DG80" s="14"/>
      <c r="DH80" s="127"/>
    </row>
    <row r="81" spans="1:112" s="38" customFormat="1" ht="15.75" x14ac:dyDescent="0.25">
      <c r="A81" s="71" t="s">
        <v>523</v>
      </c>
      <c r="B81" s="149">
        <f t="shared" si="115"/>
        <v>0</v>
      </c>
      <c r="C81" s="149">
        <f t="shared" si="115"/>
        <v>0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35"/>
      <c r="AM81" s="135"/>
      <c r="AN81" s="135"/>
      <c r="AO81" s="14"/>
      <c r="AP81" s="14"/>
      <c r="AQ81" s="127"/>
      <c r="AR81" s="14"/>
      <c r="AS81" s="14"/>
      <c r="AT81" s="127"/>
      <c r="AU81" s="14"/>
      <c r="AV81" s="14"/>
      <c r="AW81" s="127"/>
      <c r="AX81" s="14"/>
      <c r="AY81" s="14"/>
      <c r="AZ81" s="127"/>
      <c r="BA81" s="14"/>
      <c r="BB81" s="14"/>
      <c r="BC81" s="127"/>
      <c r="BD81" s="14"/>
      <c r="BE81" s="14"/>
      <c r="BF81" s="127"/>
      <c r="BG81" s="14"/>
      <c r="BH81" s="14"/>
      <c r="BI81" s="127"/>
      <c r="BJ81" s="14"/>
      <c r="BK81" s="14"/>
      <c r="BL81" s="127"/>
      <c r="BM81" s="14"/>
      <c r="BN81" s="14"/>
      <c r="BO81" s="127"/>
      <c r="BP81" s="14"/>
      <c r="BQ81" s="14"/>
      <c r="BR81" s="127"/>
      <c r="BS81" s="14"/>
      <c r="BT81" s="14"/>
      <c r="BU81" s="127"/>
      <c r="BV81" s="14"/>
      <c r="BW81" s="14"/>
      <c r="BX81" s="127"/>
      <c r="BY81" s="14"/>
      <c r="BZ81" s="14"/>
      <c r="CA81" s="127"/>
      <c r="CB81" s="14"/>
      <c r="CC81" s="14"/>
      <c r="CD81" s="127"/>
      <c r="CE81" s="14"/>
      <c r="CF81" s="14"/>
      <c r="CG81" s="127"/>
      <c r="CH81" s="14"/>
      <c r="CI81" s="14"/>
      <c r="CJ81" s="127"/>
      <c r="CK81" s="15"/>
      <c r="CL81" s="14"/>
      <c r="CM81" s="127"/>
      <c r="CN81" s="15"/>
      <c r="CO81" s="14"/>
      <c r="CP81" s="127"/>
      <c r="CQ81" s="15"/>
      <c r="CR81" s="14"/>
      <c r="CS81" s="127"/>
      <c r="CT81" s="15"/>
      <c r="CU81" s="14"/>
      <c r="CV81" s="127"/>
      <c r="CW81" s="15"/>
      <c r="CX81" s="14"/>
      <c r="CY81" s="127"/>
      <c r="CZ81" s="15"/>
      <c r="DA81" s="14"/>
      <c r="DB81" s="127"/>
      <c r="DC81" s="15"/>
      <c r="DD81" s="14"/>
      <c r="DE81" s="127"/>
      <c r="DF81" s="15"/>
      <c r="DG81" s="14"/>
      <c r="DH81" s="127"/>
    </row>
    <row r="82" spans="1:112" s="38" customFormat="1" ht="15.75" x14ac:dyDescent="0.25">
      <c r="A82" s="71" t="s">
        <v>524</v>
      </c>
      <c r="B82" s="149">
        <f t="shared" si="115"/>
        <v>0</v>
      </c>
      <c r="C82" s="149">
        <f t="shared" si="115"/>
        <v>0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35"/>
      <c r="AM82" s="135"/>
      <c r="AN82" s="135"/>
      <c r="AO82" s="14"/>
      <c r="AP82" s="14"/>
      <c r="AQ82" s="127"/>
      <c r="AR82" s="14"/>
      <c r="AS82" s="14"/>
      <c r="AT82" s="127"/>
      <c r="AU82" s="14"/>
      <c r="AV82" s="14"/>
      <c r="AW82" s="127"/>
      <c r="AX82" s="14"/>
      <c r="AY82" s="14"/>
      <c r="AZ82" s="127"/>
      <c r="BA82" s="14"/>
      <c r="BB82" s="14"/>
      <c r="BC82" s="127"/>
      <c r="BD82" s="14"/>
      <c r="BE82" s="14"/>
      <c r="BF82" s="127"/>
      <c r="BG82" s="14"/>
      <c r="BH82" s="14"/>
      <c r="BI82" s="127"/>
      <c r="BJ82" s="14"/>
      <c r="BK82" s="14"/>
      <c r="BL82" s="127"/>
      <c r="BM82" s="14"/>
      <c r="BN82" s="14"/>
      <c r="BO82" s="127"/>
      <c r="BP82" s="14"/>
      <c r="BQ82" s="14"/>
      <c r="BR82" s="127"/>
      <c r="BS82" s="14"/>
      <c r="BT82" s="14"/>
      <c r="BU82" s="127"/>
      <c r="BV82" s="14"/>
      <c r="BW82" s="14"/>
      <c r="BX82" s="127"/>
      <c r="BY82" s="14"/>
      <c r="BZ82" s="14"/>
      <c r="CA82" s="127"/>
      <c r="CB82" s="14"/>
      <c r="CC82" s="14"/>
      <c r="CD82" s="127"/>
      <c r="CE82" s="14"/>
      <c r="CF82" s="14"/>
      <c r="CG82" s="127"/>
      <c r="CH82" s="14"/>
      <c r="CI82" s="14"/>
      <c r="CJ82" s="127"/>
      <c r="CK82" s="15"/>
      <c r="CL82" s="14"/>
      <c r="CM82" s="127"/>
      <c r="CN82" s="15"/>
      <c r="CO82" s="14"/>
      <c r="CP82" s="127"/>
      <c r="CQ82" s="15"/>
      <c r="CR82" s="14"/>
      <c r="CS82" s="127"/>
      <c r="CT82" s="15"/>
      <c r="CU82" s="14"/>
      <c r="CV82" s="127"/>
      <c r="CW82" s="15"/>
      <c r="CX82" s="14"/>
      <c r="CY82" s="127"/>
      <c r="CZ82" s="15"/>
      <c r="DA82" s="14"/>
      <c r="DB82" s="127"/>
      <c r="DC82" s="15"/>
      <c r="DD82" s="14"/>
      <c r="DE82" s="127"/>
      <c r="DF82" s="15"/>
      <c r="DG82" s="14"/>
      <c r="DH82" s="127"/>
    </row>
    <row r="83" spans="1:112" s="38" customFormat="1" ht="15.75" x14ac:dyDescent="0.25">
      <c r="A83" s="71" t="s">
        <v>526</v>
      </c>
      <c r="B83" s="149">
        <f t="shared" si="115"/>
        <v>0</v>
      </c>
      <c r="C83" s="149">
        <f t="shared" si="115"/>
        <v>0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35"/>
      <c r="AM83" s="135"/>
      <c r="AN83" s="135"/>
      <c r="AO83" s="14"/>
      <c r="AP83" s="14"/>
      <c r="AQ83" s="127"/>
      <c r="AR83" s="14"/>
      <c r="AS83" s="14"/>
      <c r="AT83" s="127"/>
      <c r="AU83" s="14"/>
      <c r="AV83" s="14"/>
      <c r="AW83" s="127"/>
      <c r="AX83" s="14"/>
      <c r="AY83" s="14"/>
      <c r="AZ83" s="127"/>
      <c r="BA83" s="14"/>
      <c r="BB83" s="14"/>
      <c r="BC83" s="127"/>
      <c r="BD83" s="14"/>
      <c r="BE83" s="14"/>
      <c r="BF83" s="127"/>
      <c r="BG83" s="14"/>
      <c r="BH83" s="14"/>
      <c r="BI83" s="127"/>
      <c r="BJ83" s="14"/>
      <c r="BK83" s="14"/>
      <c r="BL83" s="127"/>
      <c r="BM83" s="14"/>
      <c r="BN83" s="14"/>
      <c r="BO83" s="127"/>
      <c r="BP83" s="14"/>
      <c r="BQ83" s="14"/>
      <c r="BR83" s="127"/>
      <c r="BS83" s="14"/>
      <c r="BT83" s="14"/>
      <c r="BU83" s="127"/>
      <c r="BV83" s="14"/>
      <c r="BW83" s="14"/>
      <c r="BX83" s="127"/>
      <c r="BY83" s="14"/>
      <c r="BZ83" s="14"/>
      <c r="CA83" s="127"/>
      <c r="CB83" s="14"/>
      <c r="CC83" s="14"/>
      <c r="CD83" s="127"/>
      <c r="CE83" s="14"/>
      <c r="CF83" s="14"/>
      <c r="CG83" s="127"/>
      <c r="CH83" s="14"/>
      <c r="CI83" s="14"/>
      <c r="CJ83" s="127"/>
      <c r="CK83" s="15"/>
      <c r="CL83" s="14"/>
      <c r="CM83" s="127"/>
      <c r="CN83" s="15"/>
      <c r="CO83" s="14"/>
      <c r="CP83" s="127"/>
      <c r="CQ83" s="15"/>
      <c r="CR83" s="14"/>
      <c r="CS83" s="127"/>
      <c r="CT83" s="15"/>
      <c r="CU83" s="14"/>
      <c r="CV83" s="127"/>
      <c r="CW83" s="15"/>
      <c r="CX83" s="14"/>
      <c r="CY83" s="127"/>
      <c r="CZ83" s="15"/>
      <c r="DA83" s="14"/>
      <c r="DB83" s="127"/>
      <c r="DC83" s="15"/>
      <c r="DD83" s="14"/>
      <c r="DE83" s="127"/>
      <c r="DF83" s="15"/>
      <c r="DG83" s="14"/>
      <c r="DH83" s="127"/>
    </row>
    <row r="84" spans="1:112" s="38" customFormat="1" ht="15.75" x14ac:dyDescent="0.25">
      <c r="A84" s="71" t="s">
        <v>525</v>
      </c>
      <c r="B84" s="149">
        <f t="shared" si="115"/>
        <v>0</v>
      </c>
      <c r="C84" s="149">
        <f t="shared" si="115"/>
        <v>0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35"/>
      <c r="AM84" s="135"/>
      <c r="AN84" s="135"/>
      <c r="AO84" s="14"/>
      <c r="AP84" s="14"/>
      <c r="AQ84" s="127"/>
      <c r="AR84" s="14"/>
      <c r="AS84" s="14"/>
      <c r="AT84" s="127"/>
      <c r="AU84" s="14"/>
      <c r="AV84" s="14"/>
      <c r="AW84" s="127"/>
      <c r="AX84" s="14"/>
      <c r="AY84" s="14"/>
      <c r="AZ84" s="127"/>
      <c r="BA84" s="14"/>
      <c r="BB84" s="14"/>
      <c r="BC84" s="127"/>
      <c r="BD84" s="14"/>
      <c r="BE84" s="14"/>
      <c r="BF84" s="127"/>
      <c r="BG84" s="14"/>
      <c r="BH84" s="14"/>
      <c r="BI84" s="127"/>
      <c r="BJ84" s="14"/>
      <c r="BK84" s="14"/>
      <c r="BL84" s="127"/>
      <c r="BM84" s="14"/>
      <c r="BN84" s="14"/>
      <c r="BO84" s="127"/>
      <c r="BP84" s="14"/>
      <c r="BQ84" s="14"/>
      <c r="BR84" s="127"/>
      <c r="BS84" s="14"/>
      <c r="BT84" s="14"/>
      <c r="BU84" s="127"/>
      <c r="BV84" s="14"/>
      <c r="BW84" s="14"/>
      <c r="BX84" s="127"/>
      <c r="BY84" s="14"/>
      <c r="BZ84" s="14"/>
      <c r="CA84" s="127"/>
      <c r="CB84" s="14"/>
      <c r="CC84" s="14"/>
      <c r="CD84" s="127"/>
      <c r="CE84" s="14"/>
      <c r="CF84" s="14"/>
      <c r="CG84" s="127"/>
      <c r="CH84" s="14"/>
      <c r="CI84" s="14"/>
      <c r="CJ84" s="127"/>
      <c r="CK84" s="15"/>
      <c r="CL84" s="14"/>
      <c r="CM84" s="127"/>
      <c r="CN84" s="15"/>
      <c r="CO84" s="14"/>
      <c r="CP84" s="127"/>
      <c r="CQ84" s="15"/>
      <c r="CR84" s="14"/>
      <c r="CS84" s="127"/>
      <c r="CT84" s="15"/>
      <c r="CU84" s="14"/>
      <c r="CV84" s="127"/>
      <c r="CW84" s="15"/>
      <c r="CX84" s="14"/>
      <c r="CY84" s="127"/>
      <c r="CZ84" s="15"/>
      <c r="DA84" s="14"/>
      <c r="DB84" s="127"/>
      <c r="DC84" s="15"/>
      <c r="DD84" s="14"/>
      <c r="DE84" s="127"/>
      <c r="DF84" s="15"/>
      <c r="DG84" s="14"/>
      <c r="DH84" s="127"/>
    </row>
    <row r="85" spans="1:112" s="38" customFormat="1" ht="15.75" x14ac:dyDescent="0.25">
      <c r="A85" s="71" t="s">
        <v>421</v>
      </c>
      <c r="B85" s="149">
        <f t="shared" si="115"/>
        <v>456.7</v>
      </c>
      <c r="C85" s="149">
        <f t="shared" si="115"/>
        <v>0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35"/>
      <c r="AM85" s="135"/>
      <c r="AN85" s="135"/>
      <c r="AO85" s="14"/>
      <c r="AP85" s="14"/>
      <c r="AQ85" s="127"/>
      <c r="AR85" s="14"/>
      <c r="AS85" s="14"/>
      <c r="AT85" s="127"/>
      <c r="AU85" s="14"/>
      <c r="AV85" s="14"/>
      <c r="AW85" s="127"/>
      <c r="AX85" s="14"/>
      <c r="AY85" s="14"/>
      <c r="AZ85" s="127"/>
      <c r="BA85" s="14"/>
      <c r="BB85" s="14"/>
      <c r="BC85" s="127"/>
      <c r="BD85" s="14"/>
      <c r="BE85" s="14"/>
      <c r="BF85" s="127"/>
      <c r="BG85" s="14"/>
      <c r="BH85" s="14"/>
      <c r="BI85" s="127"/>
      <c r="BJ85" s="14"/>
      <c r="BK85" s="14"/>
      <c r="BL85" s="127"/>
      <c r="BM85" s="14"/>
      <c r="BN85" s="14"/>
      <c r="BO85" s="127"/>
      <c r="BP85" s="14"/>
      <c r="BQ85" s="14"/>
      <c r="BR85" s="127"/>
      <c r="BS85" s="14"/>
      <c r="BT85" s="14"/>
      <c r="BU85" s="127"/>
      <c r="BV85" s="14">
        <v>456.7</v>
      </c>
      <c r="BW85" s="14"/>
      <c r="BX85" s="127"/>
      <c r="BY85" s="14"/>
      <c r="BZ85" s="14"/>
      <c r="CA85" s="127"/>
      <c r="CB85" s="14"/>
      <c r="CC85" s="14"/>
      <c r="CD85" s="127"/>
      <c r="CE85" s="14"/>
      <c r="CF85" s="14"/>
      <c r="CG85" s="127"/>
      <c r="CH85" s="14"/>
      <c r="CI85" s="14"/>
      <c r="CJ85" s="127"/>
      <c r="CK85" s="15"/>
      <c r="CL85" s="14"/>
      <c r="CM85" s="127"/>
      <c r="CN85" s="15"/>
      <c r="CO85" s="14"/>
      <c r="CP85" s="127"/>
      <c r="CQ85" s="15"/>
      <c r="CR85" s="14"/>
      <c r="CS85" s="127"/>
      <c r="CT85" s="15"/>
      <c r="CU85" s="14"/>
      <c r="CV85" s="127"/>
      <c r="CW85" s="15"/>
      <c r="CX85" s="14"/>
      <c r="CY85" s="127"/>
      <c r="CZ85" s="15"/>
      <c r="DA85" s="14"/>
      <c r="DB85" s="127"/>
      <c r="DC85" s="15"/>
      <c r="DD85" s="14"/>
      <c r="DE85" s="127"/>
      <c r="DF85" s="15"/>
      <c r="DG85" s="14"/>
      <c r="DH85" s="127"/>
    </row>
    <row r="86" spans="1:112" s="38" customFormat="1" ht="15.75" x14ac:dyDescent="0.25">
      <c r="A86" s="71" t="s">
        <v>527</v>
      </c>
      <c r="B86" s="149">
        <f t="shared" si="115"/>
        <v>0</v>
      </c>
      <c r="C86" s="149">
        <f t="shared" si="115"/>
        <v>0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35"/>
      <c r="AM86" s="135"/>
      <c r="AN86" s="135"/>
      <c r="AO86" s="14"/>
      <c r="AP86" s="14"/>
      <c r="AQ86" s="127"/>
      <c r="AR86" s="14"/>
      <c r="AS86" s="14"/>
      <c r="AT86" s="127"/>
      <c r="AU86" s="14"/>
      <c r="AV86" s="14"/>
      <c r="AW86" s="127"/>
      <c r="AX86" s="14"/>
      <c r="AY86" s="14"/>
      <c r="AZ86" s="127"/>
      <c r="BA86" s="14"/>
      <c r="BB86" s="14"/>
      <c r="BC86" s="127"/>
      <c r="BD86" s="14"/>
      <c r="BE86" s="14"/>
      <c r="BF86" s="127"/>
      <c r="BG86" s="14"/>
      <c r="BH86" s="14"/>
      <c r="BI86" s="127"/>
      <c r="BJ86" s="14"/>
      <c r="BK86" s="14"/>
      <c r="BL86" s="127"/>
      <c r="BM86" s="14"/>
      <c r="BN86" s="14"/>
      <c r="BO86" s="127"/>
      <c r="BP86" s="14"/>
      <c r="BQ86" s="14"/>
      <c r="BR86" s="127"/>
      <c r="BS86" s="14"/>
      <c r="BT86" s="14"/>
      <c r="BU86" s="127"/>
      <c r="BV86" s="14"/>
      <c r="BW86" s="14"/>
      <c r="BX86" s="127"/>
      <c r="BY86" s="14"/>
      <c r="BZ86" s="14"/>
      <c r="CA86" s="127"/>
      <c r="CB86" s="14"/>
      <c r="CC86" s="14"/>
      <c r="CD86" s="127"/>
      <c r="CE86" s="14"/>
      <c r="CF86" s="14"/>
      <c r="CG86" s="127"/>
      <c r="CH86" s="14"/>
      <c r="CI86" s="14"/>
      <c r="CJ86" s="127"/>
      <c r="CK86" s="15"/>
      <c r="CL86" s="14"/>
      <c r="CM86" s="127"/>
      <c r="CN86" s="15"/>
      <c r="CO86" s="14"/>
      <c r="CP86" s="127"/>
      <c r="CQ86" s="15"/>
      <c r="CR86" s="14"/>
      <c r="CS86" s="127"/>
      <c r="CT86" s="15"/>
      <c r="CU86" s="14"/>
      <c r="CV86" s="127"/>
      <c r="CW86" s="15"/>
      <c r="CX86" s="14"/>
      <c r="CY86" s="127"/>
      <c r="CZ86" s="15"/>
      <c r="DA86" s="14"/>
      <c r="DB86" s="127"/>
      <c r="DC86" s="15"/>
      <c r="DD86" s="14"/>
      <c r="DE86" s="127"/>
      <c r="DF86" s="15"/>
      <c r="DG86" s="14"/>
      <c r="DH86" s="127"/>
    </row>
    <row r="87" spans="1:112" s="38" customFormat="1" ht="15.75" x14ac:dyDescent="0.25">
      <c r="A87" s="71" t="s">
        <v>528</v>
      </c>
      <c r="B87" s="149">
        <f t="shared" si="115"/>
        <v>0</v>
      </c>
      <c r="C87" s="149">
        <f t="shared" si="115"/>
        <v>0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35"/>
      <c r="AM87" s="135"/>
      <c r="AN87" s="135"/>
      <c r="AO87" s="14"/>
      <c r="AP87" s="14"/>
      <c r="AQ87" s="127"/>
      <c r="AR87" s="14"/>
      <c r="AS87" s="14"/>
      <c r="AT87" s="127"/>
      <c r="AU87" s="14"/>
      <c r="AV87" s="14"/>
      <c r="AW87" s="127"/>
      <c r="AX87" s="14"/>
      <c r="AY87" s="14"/>
      <c r="AZ87" s="127"/>
      <c r="BA87" s="14"/>
      <c r="BB87" s="14"/>
      <c r="BC87" s="127"/>
      <c r="BD87" s="14"/>
      <c r="BE87" s="14"/>
      <c r="BF87" s="127"/>
      <c r="BG87" s="14"/>
      <c r="BH87" s="14"/>
      <c r="BI87" s="127"/>
      <c r="BJ87" s="14"/>
      <c r="BK87" s="14"/>
      <c r="BL87" s="127"/>
      <c r="BM87" s="14"/>
      <c r="BN87" s="14"/>
      <c r="BO87" s="127"/>
      <c r="BP87" s="14"/>
      <c r="BQ87" s="14"/>
      <c r="BR87" s="127"/>
      <c r="BS87" s="14"/>
      <c r="BT87" s="14"/>
      <c r="BU87" s="127"/>
      <c r="BV87" s="14"/>
      <c r="BW87" s="14"/>
      <c r="BX87" s="127"/>
      <c r="BY87" s="14"/>
      <c r="BZ87" s="14"/>
      <c r="CA87" s="127"/>
      <c r="CB87" s="14"/>
      <c r="CC87" s="14"/>
      <c r="CD87" s="127"/>
      <c r="CE87" s="14"/>
      <c r="CF87" s="14"/>
      <c r="CG87" s="127"/>
      <c r="CH87" s="14"/>
      <c r="CI87" s="14"/>
      <c r="CJ87" s="127"/>
      <c r="CK87" s="15"/>
      <c r="CL87" s="14"/>
      <c r="CM87" s="127"/>
      <c r="CN87" s="15"/>
      <c r="CO87" s="14"/>
      <c r="CP87" s="127"/>
      <c r="CQ87" s="15"/>
      <c r="CR87" s="14"/>
      <c r="CS87" s="127"/>
      <c r="CT87" s="15"/>
      <c r="CU87" s="14"/>
      <c r="CV87" s="127"/>
      <c r="CW87" s="15"/>
      <c r="CX87" s="14"/>
      <c r="CY87" s="127"/>
      <c r="CZ87" s="15"/>
      <c r="DA87" s="14"/>
      <c r="DB87" s="127"/>
      <c r="DC87" s="15"/>
      <c r="DD87" s="14"/>
      <c r="DE87" s="127"/>
      <c r="DF87" s="15"/>
      <c r="DG87" s="14"/>
      <c r="DH87" s="127"/>
    </row>
    <row r="88" spans="1:112" s="38" customFormat="1" ht="15.75" x14ac:dyDescent="0.25">
      <c r="A88" s="71" t="s">
        <v>533</v>
      </c>
      <c r="B88" s="149">
        <f t="shared" si="115"/>
        <v>0</v>
      </c>
      <c r="C88" s="149">
        <f t="shared" si="115"/>
        <v>0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35"/>
      <c r="AM88" s="135"/>
      <c r="AN88" s="135"/>
      <c r="AO88" s="14"/>
      <c r="AP88" s="14"/>
      <c r="AQ88" s="127"/>
      <c r="AR88" s="14"/>
      <c r="AS88" s="14"/>
      <c r="AT88" s="127"/>
      <c r="AU88" s="14"/>
      <c r="AV88" s="14"/>
      <c r="AW88" s="127"/>
      <c r="AX88" s="14"/>
      <c r="AY88" s="14"/>
      <c r="AZ88" s="127"/>
      <c r="BA88" s="14"/>
      <c r="BB88" s="14"/>
      <c r="BC88" s="127"/>
      <c r="BD88" s="14"/>
      <c r="BE88" s="14"/>
      <c r="BF88" s="127"/>
      <c r="BG88" s="14"/>
      <c r="BH88" s="14"/>
      <c r="BI88" s="127"/>
      <c r="BJ88" s="14"/>
      <c r="BK88" s="14"/>
      <c r="BL88" s="127"/>
      <c r="BM88" s="14"/>
      <c r="BN88" s="14"/>
      <c r="BO88" s="127"/>
      <c r="BP88" s="14"/>
      <c r="BQ88" s="14"/>
      <c r="BR88" s="127"/>
      <c r="BS88" s="14"/>
      <c r="BT88" s="14"/>
      <c r="BU88" s="127"/>
      <c r="BV88" s="14"/>
      <c r="BW88" s="14"/>
      <c r="BX88" s="127"/>
      <c r="BY88" s="14"/>
      <c r="BZ88" s="14"/>
      <c r="CA88" s="127"/>
      <c r="CB88" s="14"/>
      <c r="CC88" s="14"/>
      <c r="CD88" s="127"/>
      <c r="CE88" s="14"/>
      <c r="CF88" s="14"/>
      <c r="CG88" s="127"/>
      <c r="CH88" s="14"/>
      <c r="CI88" s="14"/>
      <c r="CJ88" s="127"/>
      <c r="CK88" s="15"/>
      <c r="CL88" s="14"/>
      <c r="CM88" s="127"/>
      <c r="CN88" s="15"/>
      <c r="CO88" s="14"/>
      <c r="CP88" s="127"/>
      <c r="CQ88" s="15"/>
      <c r="CR88" s="14"/>
      <c r="CS88" s="127"/>
      <c r="CT88" s="15"/>
      <c r="CU88" s="14"/>
      <c r="CV88" s="127"/>
      <c r="CW88" s="15"/>
      <c r="CX88" s="14"/>
      <c r="CY88" s="127"/>
      <c r="CZ88" s="15"/>
      <c r="DA88" s="14"/>
      <c r="DB88" s="127"/>
      <c r="DC88" s="15"/>
      <c r="DD88" s="14"/>
      <c r="DE88" s="127"/>
      <c r="DF88" s="15"/>
      <c r="DG88" s="14"/>
      <c r="DH88" s="127"/>
    </row>
    <row r="89" spans="1:112" s="38" customFormat="1" ht="15.75" x14ac:dyDescent="0.25">
      <c r="A89" s="71" t="s">
        <v>341</v>
      </c>
      <c r="B89" s="149">
        <f t="shared" si="115"/>
        <v>0</v>
      </c>
      <c r="C89" s="149">
        <f t="shared" si="115"/>
        <v>0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35"/>
      <c r="AM89" s="135"/>
      <c r="AN89" s="135"/>
      <c r="AO89" s="14"/>
      <c r="AP89" s="14"/>
      <c r="AQ89" s="127"/>
      <c r="AR89" s="14"/>
      <c r="AS89" s="14"/>
      <c r="AT89" s="127"/>
      <c r="AU89" s="14"/>
      <c r="AV89" s="14"/>
      <c r="AW89" s="127"/>
      <c r="AX89" s="14"/>
      <c r="AY89" s="14"/>
      <c r="AZ89" s="127"/>
      <c r="BA89" s="14"/>
      <c r="BB89" s="14"/>
      <c r="BC89" s="127"/>
      <c r="BD89" s="14"/>
      <c r="BE89" s="14"/>
      <c r="BF89" s="127"/>
      <c r="BG89" s="14"/>
      <c r="BH89" s="14"/>
      <c r="BI89" s="127"/>
      <c r="BJ89" s="14"/>
      <c r="BK89" s="14"/>
      <c r="BL89" s="127"/>
      <c r="BM89" s="14"/>
      <c r="BN89" s="14"/>
      <c r="BO89" s="127"/>
      <c r="BP89" s="14"/>
      <c r="BQ89" s="14"/>
      <c r="BR89" s="127"/>
      <c r="BS89" s="14"/>
      <c r="BT89" s="14"/>
      <c r="BU89" s="127"/>
      <c r="BV89" s="14"/>
      <c r="BW89" s="14"/>
      <c r="BX89" s="14"/>
      <c r="BY89" s="14"/>
      <c r="BZ89" s="14"/>
      <c r="CA89" s="127"/>
      <c r="CB89" s="14"/>
      <c r="CC89" s="14"/>
      <c r="CD89" s="127"/>
      <c r="CE89" s="14"/>
      <c r="CF89" s="14"/>
      <c r="CG89" s="127"/>
      <c r="CH89" s="14"/>
      <c r="CI89" s="14"/>
      <c r="CJ89" s="127"/>
      <c r="CK89" s="15"/>
      <c r="CL89" s="14"/>
      <c r="CM89" s="127"/>
      <c r="CN89" s="15"/>
      <c r="CO89" s="14"/>
      <c r="CP89" s="127"/>
      <c r="CQ89" s="15"/>
      <c r="CR89" s="14"/>
      <c r="CS89" s="127"/>
      <c r="CT89" s="15"/>
      <c r="CU89" s="14"/>
      <c r="CV89" s="127"/>
      <c r="CW89" s="15"/>
      <c r="CX89" s="14"/>
      <c r="CY89" s="127"/>
      <c r="CZ89" s="15"/>
      <c r="DA89" s="14"/>
      <c r="DB89" s="127"/>
      <c r="DC89" s="15"/>
      <c r="DD89" s="14"/>
      <c r="DE89" s="127"/>
      <c r="DF89" s="15"/>
      <c r="DG89" s="14"/>
      <c r="DH89" s="127"/>
    </row>
    <row r="90" spans="1:112" s="38" customFormat="1" ht="15.75" x14ac:dyDescent="0.25">
      <c r="A90" s="71" t="s">
        <v>529</v>
      </c>
      <c r="B90" s="149">
        <f t="shared" si="115"/>
        <v>0</v>
      </c>
      <c r="C90" s="149">
        <f t="shared" si="115"/>
        <v>0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35"/>
      <c r="AM90" s="135"/>
      <c r="AN90" s="135"/>
      <c r="AO90" s="14"/>
      <c r="AP90" s="14"/>
      <c r="AQ90" s="127"/>
      <c r="AR90" s="14"/>
      <c r="AS90" s="14"/>
      <c r="AT90" s="127"/>
      <c r="AU90" s="14"/>
      <c r="AV90" s="14"/>
      <c r="AW90" s="127"/>
      <c r="AX90" s="14"/>
      <c r="AY90" s="14"/>
      <c r="AZ90" s="127"/>
      <c r="BA90" s="14"/>
      <c r="BB90" s="14"/>
      <c r="BC90" s="127"/>
      <c r="BD90" s="14"/>
      <c r="BE90" s="14"/>
      <c r="BF90" s="127"/>
      <c r="BG90" s="14"/>
      <c r="BH90" s="14"/>
      <c r="BI90" s="127"/>
      <c r="BJ90" s="14"/>
      <c r="BK90" s="14"/>
      <c r="BL90" s="127"/>
      <c r="BM90" s="14"/>
      <c r="BN90" s="14"/>
      <c r="BO90" s="127"/>
      <c r="BP90" s="14"/>
      <c r="BQ90" s="14"/>
      <c r="BR90" s="127"/>
      <c r="BS90" s="14"/>
      <c r="BT90" s="14"/>
      <c r="BU90" s="127"/>
      <c r="BV90" s="14"/>
      <c r="BW90" s="14"/>
      <c r="BX90" s="127"/>
      <c r="BY90" s="14"/>
      <c r="BZ90" s="14"/>
      <c r="CA90" s="127"/>
      <c r="CB90" s="14"/>
      <c r="CC90" s="14"/>
      <c r="CD90" s="127"/>
      <c r="CE90" s="14"/>
      <c r="CF90" s="14"/>
      <c r="CG90" s="127"/>
      <c r="CH90" s="14"/>
      <c r="CI90" s="14"/>
      <c r="CJ90" s="127"/>
      <c r="CK90" s="15"/>
      <c r="CL90" s="14"/>
      <c r="CM90" s="127"/>
      <c r="CN90" s="15"/>
      <c r="CO90" s="14"/>
      <c r="CP90" s="127"/>
      <c r="CQ90" s="15"/>
      <c r="CR90" s="14"/>
      <c r="CS90" s="127"/>
      <c r="CT90" s="15"/>
      <c r="CU90" s="14"/>
      <c r="CV90" s="127"/>
      <c r="CW90" s="15"/>
      <c r="CX90" s="14"/>
      <c r="CY90" s="127"/>
      <c r="CZ90" s="15"/>
      <c r="DA90" s="14"/>
      <c r="DB90" s="127"/>
      <c r="DC90" s="15"/>
      <c r="DD90" s="14"/>
      <c r="DE90" s="127"/>
      <c r="DF90" s="15"/>
      <c r="DG90" s="14"/>
      <c r="DH90" s="127"/>
    </row>
    <row r="91" spans="1:112" s="38" customFormat="1" ht="15.75" x14ac:dyDescent="0.25">
      <c r="A91" s="71" t="s">
        <v>530</v>
      </c>
      <c r="B91" s="149">
        <f t="shared" si="115"/>
        <v>29768.6</v>
      </c>
      <c r="C91" s="149">
        <f t="shared" si="115"/>
        <v>0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35"/>
      <c r="AM91" s="135"/>
      <c r="AN91" s="135"/>
      <c r="AO91" s="14"/>
      <c r="AP91" s="14"/>
      <c r="AQ91" s="127"/>
      <c r="AR91" s="14"/>
      <c r="AS91" s="14"/>
      <c r="AT91" s="127"/>
      <c r="AU91" s="14"/>
      <c r="AV91" s="14"/>
      <c r="AW91" s="127"/>
      <c r="AX91" s="14"/>
      <c r="AY91" s="14"/>
      <c r="AZ91" s="127"/>
      <c r="BA91" s="14"/>
      <c r="BB91" s="14"/>
      <c r="BC91" s="127"/>
      <c r="BD91" s="14">
        <v>29768.6</v>
      </c>
      <c r="BE91" s="14"/>
      <c r="BF91" s="127"/>
      <c r="BG91" s="14"/>
      <c r="BH91" s="14"/>
      <c r="BI91" s="127"/>
      <c r="BJ91" s="14"/>
      <c r="BK91" s="14"/>
      <c r="BL91" s="127"/>
      <c r="BM91" s="14"/>
      <c r="BN91" s="14"/>
      <c r="BO91" s="127"/>
      <c r="BP91" s="14"/>
      <c r="BQ91" s="14"/>
      <c r="BR91" s="127"/>
      <c r="BS91" s="14"/>
      <c r="BT91" s="14"/>
      <c r="BU91" s="127"/>
      <c r="BV91" s="14"/>
      <c r="BW91" s="14"/>
      <c r="BX91" s="127"/>
      <c r="BY91" s="14"/>
      <c r="BZ91" s="14"/>
      <c r="CA91" s="127"/>
      <c r="CB91" s="14"/>
      <c r="CC91" s="14"/>
      <c r="CD91" s="127"/>
      <c r="CE91" s="14"/>
      <c r="CF91" s="14"/>
      <c r="CG91" s="127"/>
      <c r="CH91" s="14"/>
      <c r="CI91" s="14"/>
      <c r="CJ91" s="127"/>
      <c r="CK91" s="15"/>
      <c r="CL91" s="14"/>
      <c r="CM91" s="127"/>
      <c r="CN91" s="15"/>
      <c r="CO91" s="14"/>
      <c r="CP91" s="127"/>
      <c r="CQ91" s="15"/>
      <c r="CR91" s="14"/>
      <c r="CS91" s="127"/>
      <c r="CT91" s="15"/>
      <c r="CU91" s="14"/>
      <c r="CV91" s="127"/>
      <c r="CW91" s="15"/>
      <c r="CX91" s="14"/>
      <c r="CY91" s="127"/>
      <c r="CZ91" s="15"/>
      <c r="DA91" s="14"/>
      <c r="DB91" s="127"/>
      <c r="DC91" s="15"/>
      <c r="DD91" s="14"/>
      <c r="DE91" s="127"/>
      <c r="DF91" s="15"/>
      <c r="DG91" s="14"/>
      <c r="DH91" s="127"/>
    </row>
    <row r="92" spans="1:112" s="38" customFormat="1" ht="15.75" x14ac:dyDescent="0.25">
      <c r="A92" s="71" t="s">
        <v>531</v>
      </c>
      <c r="B92" s="149">
        <f t="shared" si="115"/>
        <v>751.6</v>
      </c>
      <c r="C92" s="149">
        <f t="shared" si="115"/>
        <v>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35"/>
      <c r="AM92" s="135"/>
      <c r="AN92" s="135"/>
      <c r="AO92" s="14"/>
      <c r="AP92" s="14"/>
      <c r="AQ92" s="127"/>
      <c r="AR92" s="14"/>
      <c r="AS92" s="14"/>
      <c r="AT92" s="127"/>
      <c r="AU92" s="14"/>
      <c r="AV92" s="14"/>
      <c r="AW92" s="127"/>
      <c r="AX92" s="14"/>
      <c r="AY92" s="14"/>
      <c r="AZ92" s="127"/>
      <c r="BA92" s="14"/>
      <c r="BB92" s="14"/>
      <c r="BC92" s="127"/>
      <c r="BD92" s="14"/>
      <c r="BE92" s="14"/>
      <c r="BF92" s="127"/>
      <c r="BG92" s="14"/>
      <c r="BH92" s="14"/>
      <c r="BI92" s="127"/>
      <c r="BJ92" s="14"/>
      <c r="BK92" s="14"/>
      <c r="BL92" s="127"/>
      <c r="BM92" s="14"/>
      <c r="BN92" s="14"/>
      <c r="BO92" s="127"/>
      <c r="BP92" s="14"/>
      <c r="BQ92" s="14"/>
      <c r="BR92" s="127"/>
      <c r="BS92" s="14"/>
      <c r="BT92" s="14"/>
      <c r="BU92" s="127"/>
      <c r="BV92" s="14">
        <v>751.6</v>
      </c>
      <c r="BW92" s="14"/>
      <c r="BX92" s="127"/>
      <c r="BY92" s="14"/>
      <c r="BZ92" s="14"/>
      <c r="CA92" s="127"/>
      <c r="CB92" s="14"/>
      <c r="CC92" s="14"/>
      <c r="CD92" s="127"/>
      <c r="CE92" s="14"/>
      <c r="CF92" s="14"/>
      <c r="CG92" s="127"/>
      <c r="CH92" s="14"/>
      <c r="CI92" s="14"/>
      <c r="CJ92" s="127"/>
      <c r="CK92" s="15"/>
      <c r="CL92" s="14"/>
      <c r="CM92" s="127"/>
      <c r="CN92" s="15"/>
      <c r="CO92" s="14"/>
      <c r="CP92" s="127"/>
      <c r="CQ92" s="15"/>
      <c r="CR92" s="14"/>
      <c r="CS92" s="127"/>
      <c r="CT92" s="15"/>
      <c r="CU92" s="14"/>
      <c r="CV92" s="127"/>
      <c r="CW92" s="15"/>
      <c r="CX92" s="14"/>
      <c r="CY92" s="127"/>
      <c r="CZ92" s="15"/>
      <c r="DA92" s="14"/>
      <c r="DB92" s="127"/>
      <c r="DC92" s="15"/>
      <c r="DD92" s="14"/>
      <c r="DE92" s="127"/>
      <c r="DF92" s="15"/>
      <c r="DG92" s="14"/>
      <c r="DH92" s="127"/>
    </row>
    <row r="93" spans="1:112" s="38" customFormat="1" ht="15.75" x14ac:dyDescent="0.25">
      <c r="A93" s="71" t="s">
        <v>532</v>
      </c>
      <c r="B93" s="149">
        <f t="shared" si="115"/>
        <v>0</v>
      </c>
      <c r="C93" s="149">
        <f t="shared" si="115"/>
        <v>0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35"/>
      <c r="AM93" s="135"/>
      <c r="AN93" s="135"/>
      <c r="AO93" s="14"/>
      <c r="AP93" s="14"/>
      <c r="AQ93" s="127"/>
      <c r="AR93" s="14"/>
      <c r="AS93" s="14"/>
      <c r="AT93" s="127"/>
      <c r="AU93" s="14"/>
      <c r="AV93" s="14"/>
      <c r="AW93" s="127"/>
      <c r="AX93" s="14"/>
      <c r="AY93" s="14"/>
      <c r="AZ93" s="127"/>
      <c r="BA93" s="14"/>
      <c r="BB93" s="14"/>
      <c r="BC93" s="127"/>
      <c r="BD93" s="14"/>
      <c r="BE93" s="14"/>
      <c r="BF93" s="127"/>
      <c r="BG93" s="14"/>
      <c r="BH93" s="14"/>
      <c r="BI93" s="127"/>
      <c r="BJ93" s="14"/>
      <c r="BK93" s="14"/>
      <c r="BL93" s="127"/>
      <c r="BM93" s="14"/>
      <c r="BN93" s="14"/>
      <c r="BO93" s="127"/>
      <c r="BP93" s="14"/>
      <c r="BQ93" s="14"/>
      <c r="BR93" s="127"/>
      <c r="BS93" s="14"/>
      <c r="BT93" s="14"/>
      <c r="BU93" s="127"/>
      <c r="BV93" s="14"/>
      <c r="BW93" s="14"/>
      <c r="BX93" s="127"/>
      <c r="BY93" s="14"/>
      <c r="BZ93" s="14"/>
      <c r="CA93" s="127"/>
      <c r="CB93" s="14"/>
      <c r="CC93" s="14"/>
      <c r="CD93" s="127"/>
      <c r="CE93" s="14"/>
      <c r="CF93" s="14"/>
      <c r="CG93" s="127"/>
      <c r="CH93" s="14"/>
      <c r="CI93" s="14"/>
      <c r="CJ93" s="127"/>
      <c r="CK93" s="15"/>
      <c r="CL93" s="14"/>
      <c r="CM93" s="127"/>
      <c r="CN93" s="15"/>
      <c r="CO93" s="14"/>
      <c r="CP93" s="127"/>
      <c r="CQ93" s="15"/>
      <c r="CR93" s="14"/>
      <c r="CS93" s="127"/>
      <c r="CT93" s="15"/>
      <c r="CU93" s="14"/>
      <c r="CV93" s="127"/>
      <c r="CW93" s="15"/>
      <c r="CX93" s="14"/>
      <c r="CY93" s="127"/>
      <c r="CZ93" s="15"/>
      <c r="DA93" s="14"/>
      <c r="DB93" s="127"/>
      <c r="DC93" s="15"/>
      <c r="DD93" s="14"/>
      <c r="DE93" s="127"/>
      <c r="DF93" s="15"/>
      <c r="DG93" s="14"/>
      <c r="DH93" s="127"/>
    </row>
    <row r="94" spans="1:112" s="96" customFormat="1" ht="31.5" x14ac:dyDescent="0.25">
      <c r="A94" s="97" t="s">
        <v>347</v>
      </c>
      <c r="B94" s="148">
        <f t="shared" si="115"/>
        <v>23765.599999999999</v>
      </c>
      <c r="C94" s="148">
        <f t="shared" si="115"/>
        <v>2176.7880999999998</v>
      </c>
      <c r="D94" s="102">
        <f t="shared" ref="D94" si="124">C94/B94*100</f>
        <v>9.1594072945770346</v>
      </c>
      <c r="E94" s="105">
        <f t="shared" ref="E94:AP94" si="125">E95+E96+E97+E98</f>
        <v>0</v>
      </c>
      <c r="F94" s="105">
        <f t="shared" si="125"/>
        <v>0</v>
      </c>
      <c r="G94" s="105">
        <f t="shared" si="125"/>
        <v>0</v>
      </c>
      <c r="H94" s="105">
        <f t="shared" si="125"/>
        <v>0</v>
      </c>
      <c r="I94" s="105">
        <f t="shared" si="125"/>
        <v>0</v>
      </c>
      <c r="J94" s="105">
        <f t="shared" si="125"/>
        <v>0</v>
      </c>
      <c r="K94" s="105">
        <f t="shared" si="125"/>
        <v>0</v>
      </c>
      <c r="L94" s="105">
        <f t="shared" si="125"/>
        <v>0</v>
      </c>
      <c r="M94" s="105">
        <f t="shared" si="125"/>
        <v>0</v>
      </c>
      <c r="N94" s="105">
        <f t="shared" si="125"/>
        <v>0</v>
      </c>
      <c r="O94" s="105">
        <f t="shared" si="125"/>
        <v>0</v>
      </c>
      <c r="P94" s="105">
        <f t="shared" si="125"/>
        <v>0</v>
      </c>
      <c r="Q94" s="105">
        <f t="shared" si="125"/>
        <v>0</v>
      </c>
      <c r="R94" s="105">
        <f t="shared" si="125"/>
        <v>0</v>
      </c>
      <c r="S94" s="105">
        <f t="shared" si="125"/>
        <v>0</v>
      </c>
      <c r="T94" s="105">
        <f t="shared" si="125"/>
        <v>0</v>
      </c>
      <c r="U94" s="105">
        <f t="shared" si="125"/>
        <v>0</v>
      </c>
      <c r="V94" s="105">
        <f t="shared" si="125"/>
        <v>0</v>
      </c>
      <c r="W94" s="105">
        <f t="shared" si="125"/>
        <v>0</v>
      </c>
      <c r="X94" s="105">
        <f t="shared" si="125"/>
        <v>0</v>
      </c>
      <c r="Y94" s="105">
        <f t="shared" si="125"/>
        <v>0</v>
      </c>
      <c r="Z94" s="105">
        <f t="shared" si="125"/>
        <v>0</v>
      </c>
      <c r="AA94" s="105">
        <f t="shared" si="125"/>
        <v>0</v>
      </c>
      <c r="AB94" s="105">
        <f t="shared" si="125"/>
        <v>0</v>
      </c>
      <c r="AC94" s="105">
        <f t="shared" si="125"/>
        <v>0</v>
      </c>
      <c r="AD94" s="105">
        <f t="shared" si="125"/>
        <v>0</v>
      </c>
      <c r="AE94" s="105">
        <f t="shared" si="125"/>
        <v>0</v>
      </c>
      <c r="AF94" s="105">
        <f t="shared" si="125"/>
        <v>0</v>
      </c>
      <c r="AG94" s="105">
        <f t="shared" si="125"/>
        <v>0</v>
      </c>
      <c r="AH94" s="105"/>
      <c r="AI94" s="105">
        <f t="shared" si="125"/>
        <v>764.2</v>
      </c>
      <c r="AJ94" s="105">
        <f t="shared" si="125"/>
        <v>0</v>
      </c>
      <c r="AK94" s="105">
        <f t="shared" si="125"/>
        <v>0</v>
      </c>
      <c r="AL94" s="105">
        <f t="shared" si="125"/>
        <v>8992.2000000000007</v>
      </c>
      <c r="AM94" s="105">
        <f t="shared" si="125"/>
        <v>1046.5999999999999</v>
      </c>
      <c r="AN94" s="105">
        <f t="shared" si="125"/>
        <v>11.638976001423455</v>
      </c>
      <c r="AO94" s="105">
        <f t="shared" si="125"/>
        <v>0</v>
      </c>
      <c r="AP94" s="105">
        <f t="shared" si="125"/>
        <v>0</v>
      </c>
      <c r="AQ94" s="105">
        <f t="shared" ref="AQ94:CG94" si="126">AQ95+AQ96+AQ97+AQ98</f>
        <v>0</v>
      </c>
      <c r="AR94" s="105">
        <f t="shared" si="126"/>
        <v>0</v>
      </c>
      <c r="AS94" s="105">
        <f t="shared" si="126"/>
        <v>0</v>
      </c>
      <c r="AT94" s="105">
        <f t="shared" si="126"/>
        <v>0</v>
      </c>
      <c r="AU94" s="105">
        <f t="shared" si="126"/>
        <v>0</v>
      </c>
      <c r="AV94" s="105">
        <f t="shared" si="126"/>
        <v>0</v>
      </c>
      <c r="AW94" s="105">
        <f t="shared" si="126"/>
        <v>0</v>
      </c>
      <c r="AX94" s="105">
        <f t="shared" si="126"/>
        <v>0</v>
      </c>
      <c r="AY94" s="105">
        <f t="shared" si="126"/>
        <v>0</v>
      </c>
      <c r="AZ94" s="105">
        <f t="shared" si="126"/>
        <v>0</v>
      </c>
      <c r="BA94" s="105">
        <f t="shared" si="126"/>
        <v>3380.9</v>
      </c>
      <c r="BB94" s="105">
        <f t="shared" si="126"/>
        <v>532.43200000000002</v>
      </c>
      <c r="BC94" s="105">
        <f t="shared" si="126"/>
        <v>15.748232719098464</v>
      </c>
      <c r="BD94" s="105">
        <f t="shared" si="126"/>
        <v>0</v>
      </c>
      <c r="BE94" s="105">
        <f t="shared" si="126"/>
        <v>0</v>
      </c>
      <c r="BF94" s="105">
        <f t="shared" si="126"/>
        <v>0</v>
      </c>
      <c r="BG94" s="105">
        <f t="shared" si="126"/>
        <v>0</v>
      </c>
      <c r="BH94" s="105">
        <f t="shared" si="126"/>
        <v>0</v>
      </c>
      <c r="BI94" s="105">
        <f t="shared" si="126"/>
        <v>0</v>
      </c>
      <c r="BJ94" s="105">
        <f t="shared" si="126"/>
        <v>0</v>
      </c>
      <c r="BK94" s="105">
        <f t="shared" si="126"/>
        <v>0</v>
      </c>
      <c r="BL94" s="105">
        <f t="shared" si="126"/>
        <v>0</v>
      </c>
      <c r="BM94" s="105">
        <f t="shared" si="126"/>
        <v>0</v>
      </c>
      <c r="BN94" s="105">
        <f t="shared" si="126"/>
        <v>0</v>
      </c>
      <c r="BO94" s="105">
        <f t="shared" si="126"/>
        <v>0</v>
      </c>
      <c r="BP94" s="105">
        <f t="shared" si="126"/>
        <v>0</v>
      </c>
      <c r="BQ94" s="105">
        <f t="shared" si="126"/>
        <v>0</v>
      </c>
      <c r="BR94" s="105">
        <f t="shared" si="126"/>
        <v>0</v>
      </c>
      <c r="BS94" s="105">
        <f t="shared" si="126"/>
        <v>0</v>
      </c>
      <c r="BT94" s="105">
        <f t="shared" si="126"/>
        <v>0</v>
      </c>
      <c r="BU94" s="105">
        <f t="shared" si="126"/>
        <v>0</v>
      </c>
      <c r="BV94" s="105">
        <f t="shared" si="126"/>
        <v>1024.5</v>
      </c>
      <c r="BW94" s="105">
        <f t="shared" si="126"/>
        <v>0</v>
      </c>
      <c r="BX94" s="105">
        <f t="shared" si="126"/>
        <v>0</v>
      </c>
      <c r="BY94" s="105">
        <f t="shared" si="126"/>
        <v>0</v>
      </c>
      <c r="BZ94" s="105">
        <f t="shared" si="126"/>
        <v>0</v>
      </c>
      <c r="CA94" s="105">
        <f t="shared" si="126"/>
        <v>0</v>
      </c>
      <c r="CB94" s="105">
        <f t="shared" si="126"/>
        <v>0</v>
      </c>
      <c r="CC94" s="105">
        <f t="shared" si="126"/>
        <v>0</v>
      </c>
      <c r="CD94" s="105">
        <f t="shared" si="126"/>
        <v>0</v>
      </c>
      <c r="CE94" s="105">
        <f t="shared" si="126"/>
        <v>0</v>
      </c>
      <c r="CF94" s="105">
        <f t="shared" si="126"/>
        <v>0</v>
      </c>
      <c r="CG94" s="105">
        <f t="shared" si="126"/>
        <v>0</v>
      </c>
      <c r="CH94" s="105">
        <f t="shared" ref="CH94:CV94" si="127">CH95+CH96+CH97+CH98</f>
        <v>0</v>
      </c>
      <c r="CI94" s="105">
        <f t="shared" si="127"/>
        <v>0</v>
      </c>
      <c r="CJ94" s="105">
        <f t="shared" si="127"/>
        <v>0</v>
      </c>
      <c r="CK94" s="105">
        <f t="shared" si="127"/>
        <v>0</v>
      </c>
      <c r="CL94" s="105">
        <f t="shared" si="127"/>
        <v>0</v>
      </c>
      <c r="CM94" s="105">
        <f t="shared" si="127"/>
        <v>0</v>
      </c>
      <c r="CN94" s="105">
        <f t="shared" si="127"/>
        <v>3799.9</v>
      </c>
      <c r="CO94" s="105">
        <f t="shared" si="127"/>
        <v>597.75609999999995</v>
      </c>
      <c r="CP94" s="105">
        <f t="shared" si="66"/>
        <v>15.730837653622462</v>
      </c>
      <c r="CQ94" s="105">
        <f t="shared" si="127"/>
        <v>0</v>
      </c>
      <c r="CR94" s="105">
        <f t="shared" si="127"/>
        <v>0</v>
      </c>
      <c r="CS94" s="105">
        <f t="shared" si="127"/>
        <v>0</v>
      </c>
      <c r="CT94" s="105">
        <f t="shared" si="127"/>
        <v>0</v>
      </c>
      <c r="CU94" s="105">
        <f t="shared" si="127"/>
        <v>0</v>
      </c>
      <c r="CV94" s="105">
        <f t="shared" si="127"/>
        <v>0</v>
      </c>
      <c r="CW94" s="105">
        <f t="shared" ref="CW94:CY94" si="128">CW95+CW96+CW97+CW98</f>
        <v>3605.1</v>
      </c>
      <c r="CX94" s="105">
        <f t="shared" si="128"/>
        <v>0</v>
      </c>
      <c r="CY94" s="105">
        <f t="shared" si="128"/>
        <v>0</v>
      </c>
      <c r="CZ94" s="105">
        <f t="shared" ref="CZ94:DB94" si="129">CZ95+CZ96+CZ97+CZ98</f>
        <v>0</v>
      </c>
      <c r="DA94" s="105">
        <f t="shared" si="129"/>
        <v>0</v>
      </c>
      <c r="DB94" s="105">
        <f t="shared" si="129"/>
        <v>0</v>
      </c>
      <c r="DC94" s="105">
        <f t="shared" ref="DC94:DE94" si="130">DC95+DC96+DC97+DC98</f>
        <v>630.1</v>
      </c>
      <c r="DD94" s="105">
        <f t="shared" si="130"/>
        <v>0</v>
      </c>
      <c r="DE94" s="105">
        <f t="shared" si="130"/>
        <v>0</v>
      </c>
      <c r="DF94" s="105">
        <f t="shared" ref="DF94:DH94" si="131">DF95+DF96+DF97+DF98</f>
        <v>1568.7</v>
      </c>
      <c r="DG94" s="105">
        <f t="shared" si="131"/>
        <v>0</v>
      </c>
      <c r="DH94" s="105">
        <f t="shared" si="131"/>
        <v>0</v>
      </c>
    </row>
    <row r="95" spans="1:112" s="38" customFormat="1" ht="30.75" customHeight="1" x14ac:dyDescent="0.25">
      <c r="A95" s="71" t="s">
        <v>346</v>
      </c>
      <c r="B95" s="149">
        <f t="shared" si="115"/>
        <v>21976.899999999998</v>
      </c>
      <c r="C95" s="149">
        <f t="shared" si="115"/>
        <v>2176.7880999999998</v>
      </c>
      <c r="D95" s="14">
        <f t="shared" si="56"/>
        <v>9.9048914997110611</v>
      </c>
      <c r="E95" s="15"/>
      <c r="F95" s="14"/>
      <c r="G95" s="14"/>
      <c r="H95" s="15"/>
      <c r="I95" s="15"/>
      <c r="J95" s="14"/>
      <c r="K95" s="14"/>
      <c r="L95" s="14"/>
      <c r="M95" s="15"/>
      <c r="N95" s="15"/>
      <c r="O95" s="14"/>
      <c r="P95" s="15"/>
      <c r="Q95" s="15">
        <v>0</v>
      </c>
      <c r="R95" s="15">
        <v>0</v>
      </c>
      <c r="S95" s="14"/>
      <c r="T95" s="15"/>
      <c r="U95" s="15"/>
      <c r="V95" s="14"/>
      <c r="W95" s="15"/>
      <c r="X95" s="15"/>
      <c r="Y95" s="14"/>
      <c r="Z95" s="15"/>
      <c r="AA95" s="15"/>
      <c r="AB95" s="14"/>
      <c r="AC95" s="15"/>
      <c r="AD95" s="15"/>
      <c r="AE95" s="14"/>
      <c r="AF95" s="14"/>
      <c r="AG95" s="14"/>
      <c r="AH95" s="14"/>
      <c r="AI95" s="15">
        <v>0</v>
      </c>
      <c r="AJ95" s="15"/>
      <c r="AK95" s="14"/>
      <c r="AL95" s="15">
        <v>8992.2000000000007</v>
      </c>
      <c r="AM95" s="14">
        <v>1046.5999999999999</v>
      </c>
      <c r="AN95" s="15">
        <f t="shared" si="62"/>
        <v>11.638976001423455</v>
      </c>
      <c r="AO95" s="15"/>
      <c r="AP95" s="15"/>
      <c r="AQ95" s="15"/>
      <c r="AR95" s="15"/>
      <c r="AS95" s="15"/>
      <c r="AT95" s="15"/>
      <c r="AU95" s="15"/>
      <c r="AV95" s="15"/>
      <c r="AW95" s="126"/>
      <c r="AX95" s="15"/>
      <c r="AY95" s="15"/>
      <c r="AZ95" s="126"/>
      <c r="BA95" s="15">
        <v>3380.9</v>
      </c>
      <c r="BB95" s="15">
        <v>532.43200000000002</v>
      </c>
      <c r="BC95" s="15">
        <f t="shared" si="64"/>
        <v>15.748232719098464</v>
      </c>
      <c r="BD95" s="15"/>
      <c r="BE95" s="126"/>
      <c r="BF95" s="126"/>
      <c r="BG95" s="15"/>
      <c r="BH95" s="126"/>
      <c r="BI95" s="126"/>
      <c r="BJ95" s="15"/>
      <c r="BK95" s="126"/>
      <c r="BL95" s="126"/>
      <c r="BM95" s="15"/>
      <c r="BN95" s="126"/>
      <c r="BO95" s="126"/>
      <c r="BP95" s="15"/>
      <c r="BQ95" s="126"/>
      <c r="BR95" s="126"/>
      <c r="BS95" s="15"/>
      <c r="BT95" s="126"/>
      <c r="BU95" s="126"/>
      <c r="BV95" s="15"/>
      <c r="BW95" s="126"/>
      <c r="BX95" s="126"/>
      <c r="BY95" s="15"/>
      <c r="BZ95" s="126"/>
      <c r="CA95" s="126"/>
      <c r="CB95" s="15"/>
      <c r="CC95" s="126"/>
      <c r="CD95" s="126"/>
      <c r="CE95" s="15"/>
      <c r="CF95" s="126"/>
      <c r="CG95" s="126"/>
      <c r="CH95" s="15"/>
      <c r="CI95" s="126"/>
      <c r="CJ95" s="126"/>
      <c r="CK95" s="15"/>
      <c r="CL95" s="126"/>
      <c r="CM95" s="126"/>
      <c r="CN95" s="15">
        <v>3799.9</v>
      </c>
      <c r="CO95" s="15">
        <v>597.75609999999995</v>
      </c>
      <c r="CP95" s="15">
        <f t="shared" si="66"/>
        <v>15.730837653622462</v>
      </c>
      <c r="CQ95" s="15"/>
      <c r="CR95" s="126"/>
      <c r="CS95" s="126"/>
      <c r="CT95" s="15"/>
      <c r="CU95" s="126"/>
      <c r="CV95" s="126"/>
      <c r="CW95" s="15">
        <v>3605.1</v>
      </c>
      <c r="CX95" s="126"/>
      <c r="CY95" s="126"/>
      <c r="CZ95" s="15"/>
      <c r="DA95" s="126"/>
      <c r="DB95" s="126"/>
      <c r="DC95" s="15">
        <v>630.1</v>
      </c>
      <c r="DD95" s="126"/>
      <c r="DE95" s="126"/>
      <c r="DF95" s="15">
        <v>1568.7</v>
      </c>
      <c r="DG95" s="126"/>
      <c r="DH95" s="126"/>
    </row>
    <row r="96" spans="1:112" s="38" customFormat="1" ht="15.75" x14ac:dyDescent="0.25">
      <c r="A96" s="71" t="s">
        <v>345</v>
      </c>
      <c r="B96" s="149">
        <f t="shared" si="115"/>
        <v>764.2</v>
      </c>
      <c r="C96" s="149">
        <f t="shared" si="115"/>
        <v>0</v>
      </c>
      <c r="D96" s="14">
        <f>C96/B96*100</f>
        <v>0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>
        <v>764.2</v>
      </c>
      <c r="AJ96" s="14"/>
      <c r="AK96" s="14">
        <f>AJ96/AI96*100</f>
        <v>0</v>
      </c>
      <c r="AL96" s="135"/>
      <c r="AM96" s="135"/>
      <c r="AN96" s="135"/>
      <c r="AO96" s="14"/>
      <c r="AP96" s="14"/>
      <c r="AQ96" s="127"/>
      <c r="AR96" s="14"/>
      <c r="AS96" s="14"/>
      <c r="AT96" s="127"/>
      <c r="AU96" s="14"/>
      <c r="AV96" s="14"/>
      <c r="AW96" s="127"/>
      <c r="AX96" s="14"/>
      <c r="AY96" s="14"/>
      <c r="AZ96" s="127"/>
      <c r="BA96" s="14"/>
      <c r="BB96" s="14"/>
      <c r="BC96" s="127"/>
      <c r="BD96" s="14"/>
      <c r="BE96" s="14"/>
      <c r="BF96" s="127"/>
      <c r="BG96" s="14"/>
      <c r="BH96" s="14"/>
      <c r="BI96" s="127"/>
      <c r="BJ96" s="14"/>
      <c r="BK96" s="14"/>
      <c r="BL96" s="127"/>
      <c r="BM96" s="14"/>
      <c r="BN96" s="14"/>
      <c r="BO96" s="127"/>
      <c r="BP96" s="14"/>
      <c r="BQ96" s="14"/>
      <c r="BR96" s="127"/>
      <c r="BS96" s="14"/>
      <c r="BT96" s="14"/>
      <c r="BU96" s="127"/>
      <c r="BV96" s="14"/>
      <c r="BW96" s="14"/>
      <c r="BX96" s="14"/>
      <c r="BY96" s="14"/>
      <c r="BZ96" s="14"/>
      <c r="CA96" s="127"/>
      <c r="CB96" s="14"/>
      <c r="CC96" s="14"/>
      <c r="CD96" s="127"/>
      <c r="CE96" s="14"/>
      <c r="CF96" s="14"/>
      <c r="CG96" s="127"/>
      <c r="CH96" s="14"/>
      <c r="CI96" s="14"/>
      <c r="CJ96" s="127"/>
      <c r="CK96" s="15"/>
      <c r="CL96" s="14"/>
      <c r="CM96" s="127"/>
      <c r="CN96" s="15"/>
      <c r="CO96" s="14"/>
      <c r="CP96" s="127"/>
      <c r="CQ96" s="15"/>
      <c r="CR96" s="14"/>
      <c r="CS96" s="127"/>
      <c r="CT96" s="15"/>
      <c r="CU96" s="14"/>
      <c r="CV96" s="127"/>
      <c r="CW96" s="15"/>
      <c r="CX96" s="14"/>
      <c r="CY96" s="127"/>
      <c r="CZ96" s="15"/>
      <c r="DA96" s="14"/>
      <c r="DB96" s="127"/>
      <c r="DC96" s="15"/>
      <c r="DD96" s="14"/>
      <c r="DE96" s="127"/>
      <c r="DF96" s="15"/>
      <c r="DG96" s="14"/>
      <c r="DH96" s="127"/>
    </row>
    <row r="97" spans="1:112" s="38" customFormat="1" ht="15.75" x14ac:dyDescent="0.25">
      <c r="A97" s="71" t="s">
        <v>535</v>
      </c>
      <c r="B97" s="149">
        <f t="shared" si="115"/>
        <v>1024.5</v>
      </c>
      <c r="C97" s="149">
        <f t="shared" si="115"/>
        <v>0</v>
      </c>
      <c r="D97" s="14">
        <f>C97/B97*100</f>
        <v>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35"/>
      <c r="AM97" s="135"/>
      <c r="AN97" s="135"/>
      <c r="AO97" s="14"/>
      <c r="AP97" s="14"/>
      <c r="AQ97" s="127"/>
      <c r="AR97" s="14"/>
      <c r="AS97" s="14"/>
      <c r="AT97" s="127"/>
      <c r="AU97" s="14"/>
      <c r="AV97" s="14"/>
      <c r="AW97" s="127"/>
      <c r="AX97" s="14"/>
      <c r="AY97" s="14"/>
      <c r="AZ97" s="127"/>
      <c r="BA97" s="14"/>
      <c r="BB97" s="14"/>
      <c r="BC97" s="127"/>
      <c r="BD97" s="14"/>
      <c r="BE97" s="14"/>
      <c r="BF97" s="127"/>
      <c r="BG97" s="14"/>
      <c r="BH97" s="14"/>
      <c r="BI97" s="127"/>
      <c r="BJ97" s="14"/>
      <c r="BK97" s="14"/>
      <c r="BL97" s="127"/>
      <c r="BM97" s="14"/>
      <c r="BN97" s="14"/>
      <c r="BO97" s="127"/>
      <c r="BP97" s="14"/>
      <c r="BQ97" s="14"/>
      <c r="BR97" s="127"/>
      <c r="BS97" s="14"/>
      <c r="BT97" s="14"/>
      <c r="BU97" s="127"/>
      <c r="BV97" s="14">
        <v>1024.5</v>
      </c>
      <c r="BW97" s="14"/>
      <c r="BX97" s="127"/>
      <c r="BY97" s="14"/>
      <c r="BZ97" s="14"/>
      <c r="CA97" s="127"/>
      <c r="CB97" s="14"/>
      <c r="CC97" s="14"/>
      <c r="CD97" s="127"/>
      <c r="CE97" s="14"/>
      <c r="CF97" s="14"/>
      <c r="CG97" s="127"/>
      <c r="CH97" s="14"/>
      <c r="CI97" s="14"/>
      <c r="CJ97" s="127"/>
      <c r="CK97" s="15"/>
      <c r="CL97" s="14"/>
      <c r="CM97" s="127"/>
      <c r="CN97" s="15"/>
      <c r="CO97" s="14"/>
      <c r="CP97" s="127"/>
      <c r="CQ97" s="15"/>
      <c r="CR97" s="14"/>
      <c r="CS97" s="127"/>
      <c r="CT97" s="15"/>
      <c r="CU97" s="14"/>
      <c r="CV97" s="127"/>
      <c r="CW97" s="15"/>
      <c r="CX97" s="14"/>
      <c r="CY97" s="127"/>
      <c r="CZ97" s="15"/>
      <c r="DA97" s="14"/>
      <c r="DB97" s="127"/>
      <c r="DC97" s="15"/>
      <c r="DD97" s="14"/>
      <c r="DE97" s="127"/>
      <c r="DF97" s="15"/>
      <c r="DG97" s="14"/>
      <c r="DH97" s="127"/>
    </row>
    <row r="98" spans="1:112" s="38" customFormat="1" ht="15.75" x14ac:dyDescent="0.25">
      <c r="A98" s="71" t="s">
        <v>536</v>
      </c>
      <c r="B98" s="149">
        <f t="shared" si="115"/>
        <v>0</v>
      </c>
      <c r="C98" s="149">
        <f t="shared" si="115"/>
        <v>0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35"/>
      <c r="AM98" s="135"/>
      <c r="AN98" s="135"/>
      <c r="AO98" s="14"/>
      <c r="AP98" s="14"/>
      <c r="AQ98" s="127"/>
      <c r="AR98" s="14"/>
      <c r="AS98" s="14"/>
      <c r="AT98" s="127"/>
      <c r="AU98" s="14"/>
      <c r="AV98" s="14"/>
      <c r="AW98" s="127"/>
      <c r="AX98" s="14"/>
      <c r="AY98" s="14"/>
      <c r="AZ98" s="127"/>
      <c r="BA98" s="14"/>
      <c r="BB98" s="14"/>
      <c r="BC98" s="127"/>
      <c r="BD98" s="14"/>
      <c r="BE98" s="14"/>
      <c r="BF98" s="127"/>
      <c r="BG98" s="14"/>
      <c r="BH98" s="14"/>
      <c r="BI98" s="127"/>
      <c r="BJ98" s="14"/>
      <c r="BK98" s="14"/>
      <c r="BL98" s="127"/>
      <c r="BM98" s="14"/>
      <c r="BN98" s="14"/>
      <c r="BO98" s="127"/>
      <c r="BP98" s="14"/>
      <c r="BQ98" s="14"/>
      <c r="BR98" s="127"/>
      <c r="BS98" s="14"/>
      <c r="BT98" s="14"/>
      <c r="BU98" s="127"/>
      <c r="BV98" s="14"/>
      <c r="BW98" s="14"/>
      <c r="BX98" s="127"/>
      <c r="BY98" s="14"/>
      <c r="BZ98" s="14"/>
      <c r="CA98" s="127"/>
      <c r="CB98" s="14"/>
      <c r="CC98" s="14"/>
      <c r="CD98" s="127"/>
      <c r="CE98" s="14"/>
      <c r="CF98" s="14"/>
      <c r="CG98" s="127"/>
      <c r="CH98" s="14"/>
      <c r="CI98" s="14"/>
      <c r="CJ98" s="127"/>
      <c r="CK98" s="15"/>
      <c r="CL98" s="14"/>
      <c r="CM98" s="127"/>
      <c r="CN98" s="15"/>
      <c r="CO98" s="14"/>
      <c r="CP98" s="127"/>
      <c r="CQ98" s="15"/>
      <c r="CR98" s="14"/>
      <c r="CS98" s="127"/>
      <c r="CT98" s="15"/>
      <c r="CU98" s="14"/>
      <c r="CV98" s="127"/>
      <c r="CW98" s="15"/>
      <c r="CX98" s="14"/>
      <c r="CY98" s="127"/>
      <c r="CZ98" s="15"/>
      <c r="DA98" s="14"/>
      <c r="DB98" s="127"/>
      <c r="DC98" s="15"/>
      <c r="DD98" s="14"/>
      <c r="DE98" s="127"/>
      <c r="DF98" s="15"/>
      <c r="DG98" s="14"/>
      <c r="DH98" s="127"/>
    </row>
    <row r="99" spans="1:112" s="96" customFormat="1" ht="30.75" customHeight="1" x14ac:dyDescent="0.25">
      <c r="A99" s="97" t="s">
        <v>350</v>
      </c>
      <c r="B99" s="148">
        <f t="shared" si="115"/>
        <v>38043.5</v>
      </c>
      <c r="C99" s="148">
        <f t="shared" si="115"/>
        <v>3146.5151000000001</v>
      </c>
      <c r="D99" s="102">
        <f t="shared" ref="D99" si="132">C99/B99*100</f>
        <v>8.2708349652371638</v>
      </c>
      <c r="E99" s="105">
        <f t="shared" ref="E99:AP99" si="133">E100+E101+E102+E103+E104+E105+E106+E107+E108+E109+E110</f>
        <v>0</v>
      </c>
      <c r="F99" s="105">
        <f t="shared" si="133"/>
        <v>0</v>
      </c>
      <c r="G99" s="105">
        <f t="shared" si="133"/>
        <v>0</v>
      </c>
      <c r="H99" s="105">
        <f t="shared" si="133"/>
        <v>0</v>
      </c>
      <c r="I99" s="105">
        <f t="shared" si="133"/>
        <v>0</v>
      </c>
      <c r="J99" s="105">
        <f t="shared" si="133"/>
        <v>0</v>
      </c>
      <c r="K99" s="105">
        <f t="shared" si="133"/>
        <v>376.8</v>
      </c>
      <c r="L99" s="105">
        <f t="shared" si="133"/>
        <v>0</v>
      </c>
      <c r="M99" s="105">
        <f t="shared" si="133"/>
        <v>0</v>
      </c>
      <c r="N99" s="105">
        <f t="shared" si="133"/>
        <v>0</v>
      </c>
      <c r="O99" s="105">
        <f t="shared" si="133"/>
        <v>0</v>
      </c>
      <c r="P99" s="105">
        <f t="shared" si="133"/>
        <v>0</v>
      </c>
      <c r="Q99" s="105">
        <f t="shared" si="133"/>
        <v>0</v>
      </c>
      <c r="R99" s="105">
        <f t="shared" si="133"/>
        <v>0</v>
      </c>
      <c r="S99" s="105">
        <f t="shared" si="133"/>
        <v>0</v>
      </c>
      <c r="T99" s="105">
        <f t="shared" si="133"/>
        <v>0</v>
      </c>
      <c r="U99" s="105">
        <f t="shared" si="133"/>
        <v>0</v>
      </c>
      <c r="V99" s="105">
        <f t="shared" si="133"/>
        <v>0</v>
      </c>
      <c r="W99" s="105">
        <f t="shared" si="133"/>
        <v>0</v>
      </c>
      <c r="X99" s="105">
        <f t="shared" si="133"/>
        <v>0</v>
      </c>
      <c r="Y99" s="105">
        <f t="shared" si="133"/>
        <v>0</v>
      </c>
      <c r="Z99" s="105">
        <f t="shared" si="133"/>
        <v>0</v>
      </c>
      <c r="AA99" s="105">
        <f t="shared" si="133"/>
        <v>0</v>
      </c>
      <c r="AB99" s="105">
        <f t="shared" si="133"/>
        <v>0</v>
      </c>
      <c r="AC99" s="105">
        <f t="shared" si="133"/>
        <v>0</v>
      </c>
      <c r="AD99" s="105">
        <f t="shared" si="133"/>
        <v>0</v>
      </c>
      <c r="AE99" s="105">
        <f t="shared" si="133"/>
        <v>0</v>
      </c>
      <c r="AF99" s="105">
        <f t="shared" si="133"/>
        <v>0</v>
      </c>
      <c r="AG99" s="105">
        <f t="shared" si="133"/>
        <v>0</v>
      </c>
      <c r="AH99" s="105">
        <f t="shared" si="133"/>
        <v>0</v>
      </c>
      <c r="AI99" s="105">
        <f t="shared" si="133"/>
        <v>1214.5</v>
      </c>
      <c r="AJ99" s="105">
        <f t="shared" si="133"/>
        <v>0</v>
      </c>
      <c r="AK99" s="105">
        <f t="shared" si="133"/>
        <v>0</v>
      </c>
      <c r="AL99" s="105">
        <f t="shared" si="133"/>
        <v>15059.5</v>
      </c>
      <c r="AM99" s="105">
        <f t="shared" si="133"/>
        <v>1588.4</v>
      </c>
      <c r="AN99" s="105">
        <f t="shared" si="133"/>
        <v>10.547494936750889</v>
      </c>
      <c r="AO99" s="105">
        <f t="shared" si="133"/>
        <v>0</v>
      </c>
      <c r="AP99" s="105">
        <f t="shared" si="133"/>
        <v>0</v>
      </c>
      <c r="AQ99" s="105">
        <f t="shared" ref="AQ99:CG99" si="134">AQ100+AQ101+AQ102+AQ103+AQ104+AQ105+AQ106+AQ107+AQ108+AQ109+AQ110</f>
        <v>0</v>
      </c>
      <c r="AR99" s="105">
        <f t="shared" si="134"/>
        <v>0</v>
      </c>
      <c r="AS99" s="105">
        <f t="shared" si="134"/>
        <v>0</v>
      </c>
      <c r="AT99" s="105">
        <f t="shared" si="134"/>
        <v>0</v>
      </c>
      <c r="AU99" s="105">
        <f t="shared" si="134"/>
        <v>0</v>
      </c>
      <c r="AV99" s="105">
        <f t="shared" si="134"/>
        <v>0</v>
      </c>
      <c r="AW99" s="105">
        <f t="shared" si="134"/>
        <v>0</v>
      </c>
      <c r="AX99" s="105">
        <f t="shared" si="134"/>
        <v>0</v>
      </c>
      <c r="AY99" s="105">
        <f t="shared" si="134"/>
        <v>0</v>
      </c>
      <c r="AZ99" s="105">
        <f t="shared" si="134"/>
        <v>0</v>
      </c>
      <c r="BA99" s="105">
        <f t="shared" si="134"/>
        <v>3380.9</v>
      </c>
      <c r="BB99" s="105">
        <f t="shared" si="134"/>
        <v>300.07499999999999</v>
      </c>
      <c r="BC99" s="105">
        <f t="shared" si="134"/>
        <v>8.8755952557011444</v>
      </c>
      <c r="BD99" s="105">
        <f t="shared" si="134"/>
        <v>0</v>
      </c>
      <c r="BE99" s="105">
        <f t="shared" si="134"/>
        <v>0</v>
      </c>
      <c r="BF99" s="105">
        <f t="shared" si="134"/>
        <v>0</v>
      </c>
      <c r="BG99" s="105">
        <f t="shared" si="134"/>
        <v>0</v>
      </c>
      <c r="BH99" s="105">
        <f t="shared" si="134"/>
        <v>0</v>
      </c>
      <c r="BI99" s="105">
        <f t="shared" si="134"/>
        <v>0</v>
      </c>
      <c r="BJ99" s="105">
        <f t="shared" si="134"/>
        <v>0</v>
      </c>
      <c r="BK99" s="105">
        <f t="shared" si="134"/>
        <v>0</v>
      </c>
      <c r="BL99" s="105">
        <f t="shared" si="134"/>
        <v>0</v>
      </c>
      <c r="BM99" s="105">
        <f t="shared" si="134"/>
        <v>0</v>
      </c>
      <c r="BN99" s="105">
        <f t="shared" si="134"/>
        <v>0</v>
      </c>
      <c r="BO99" s="105">
        <f t="shared" si="134"/>
        <v>0</v>
      </c>
      <c r="BP99" s="105">
        <f t="shared" si="134"/>
        <v>0</v>
      </c>
      <c r="BQ99" s="105">
        <f t="shared" si="134"/>
        <v>0</v>
      </c>
      <c r="BR99" s="105">
        <f t="shared" si="134"/>
        <v>0</v>
      </c>
      <c r="BS99" s="105">
        <f t="shared" si="134"/>
        <v>0</v>
      </c>
      <c r="BT99" s="105">
        <f t="shared" si="134"/>
        <v>0</v>
      </c>
      <c r="BU99" s="105">
        <f t="shared" si="134"/>
        <v>0</v>
      </c>
      <c r="BV99" s="105">
        <f t="shared" si="134"/>
        <v>0</v>
      </c>
      <c r="BW99" s="105">
        <f t="shared" si="134"/>
        <v>0</v>
      </c>
      <c r="BX99" s="105">
        <f t="shared" si="134"/>
        <v>0</v>
      </c>
      <c r="BY99" s="105">
        <f t="shared" si="134"/>
        <v>0</v>
      </c>
      <c r="BZ99" s="105">
        <f t="shared" si="134"/>
        <v>0</v>
      </c>
      <c r="CA99" s="105">
        <f t="shared" si="134"/>
        <v>0</v>
      </c>
      <c r="CB99" s="105">
        <f t="shared" si="134"/>
        <v>0</v>
      </c>
      <c r="CC99" s="105">
        <f t="shared" si="134"/>
        <v>0</v>
      </c>
      <c r="CD99" s="105">
        <f t="shared" si="134"/>
        <v>0</v>
      </c>
      <c r="CE99" s="105">
        <f t="shared" si="134"/>
        <v>0</v>
      </c>
      <c r="CF99" s="105">
        <f t="shared" si="134"/>
        <v>0</v>
      </c>
      <c r="CG99" s="105">
        <f t="shared" si="134"/>
        <v>0</v>
      </c>
      <c r="CH99" s="105">
        <f t="shared" ref="CH99:CV99" si="135">CH100+CH101+CH102+CH103+CH104+CH105+CH106+CH107+CH108+CH109+CH110</f>
        <v>0</v>
      </c>
      <c r="CI99" s="105">
        <f t="shared" si="135"/>
        <v>0</v>
      </c>
      <c r="CJ99" s="105">
        <f t="shared" si="135"/>
        <v>0</v>
      </c>
      <c r="CK99" s="105">
        <f t="shared" si="135"/>
        <v>0</v>
      </c>
      <c r="CL99" s="105">
        <f t="shared" si="135"/>
        <v>0</v>
      </c>
      <c r="CM99" s="105">
        <f t="shared" si="135"/>
        <v>0</v>
      </c>
      <c r="CN99" s="105">
        <f t="shared" si="135"/>
        <v>7679.3</v>
      </c>
      <c r="CO99" s="105">
        <f t="shared" si="135"/>
        <v>1258.0400999999999</v>
      </c>
      <c r="CP99" s="105">
        <f t="shared" si="66"/>
        <v>16.382223640175535</v>
      </c>
      <c r="CQ99" s="105">
        <f t="shared" si="135"/>
        <v>0</v>
      </c>
      <c r="CR99" s="105">
        <f t="shared" si="135"/>
        <v>0</v>
      </c>
      <c r="CS99" s="105">
        <f t="shared" si="135"/>
        <v>0</v>
      </c>
      <c r="CT99" s="105">
        <f t="shared" si="135"/>
        <v>0</v>
      </c>
      <c r="CU99" s="105">
        <f t="shared" si="135"/>
        <v>0</v>
      </c>
      <c r="CV99" s="105">
        <f t="shared" si="135"/>
        <v>0</v>
      </c>
      <c r="CW99" s="105">
        <f t="shared" ref="CW99:CY99" si="136">CW100+CW101+CW102+CW103+CW104+CW105+CW106+CW107+CW108+CW109+CW110</f>
        <v>5934.7</v>
      </c>
      <c r="CX99" s="105">
        <f t="shared" si="136"/>
        <v>0</v>
      </c>
      <c r="CY99" s="105">
        <f t="shared" si="136"/>
        <v>0</v>
      </c>
      <c r="CZ99" s="105">
        <f t="shared" ref="CZ99:DB99" si="137">CZ100+CZ101+CZ102+CZ103+CZ104+CZ105+CZ106+CZ107+CZ108+CZ109+CZ110</f>
        <v>0</v>
      </c>
      <c r="DA99" s="105">
        <f t="shared" si="137"/>
        <v>0</v>
      </c>
      <c r="DB99" s="105">
        <f t="shared" si="137"/>
        <v>0</v>
      </c>
      <c r="DC99" s="105">
        <f t="shared" ref="DC99:DE99" si="138">DC100+DC101+DC102+DC103+DC104+DC105+DC106+DC107+DC108+DC109+DC110</f>
        <v>1260.3</v>
      </c>
      <c r="DD99" s="105">
        <f t="shared" si="138"/>
        <v>0</v>
      </c>
      <c r="DE99" s="105">
        <f t="shared" si="138"/>
        <v>0</v>
      </c>
      <c r="DF99" s="105">
        <f t="shared" ref="DF99:DH99" si="139">DF100+DF101+DF102+DF103+DF104+DF105+DF106+DF107+DF108+DF109+DF110</f>
        <v>3137.5</v>
      </c>
      <c r="DG99" s="105">
        <f t="shared" si="139"/>
        <v>0</v>
      </c>
      <c r="DH99" s="105">
        <f t="shared" si="139"/>
        <v>0</v>
      </c>
    </row>
    <row r="100" spans="1:112" s="38" customFormat="1" ht="31.5" x14ac:dyDescent="0.25">
      <c r="A100" s="71" t="s">
        <v>349</v>
      </c>
      <c r="B100" s="149">
        <f t="shared" si="115"/>
        <v>36829</v>
      </c>
      <c r="C100" s="149">
        <f t="shared" si="115"/>
        <v>3146.5151000000001</v>
      </c>
      <c r="D100" s="14">
        <f t="shared" si="56"/>
        <v>8.5435800591924842</v>
      </c>
      <c r="E100" s="14"/>
      <c r="F100" s="14"/>
      <c r="G100" s="14"/>
      <c r="H100" s="15"/>
      <c r="I100" s="15"/>
      <c r="J100" s="14"/>
      <c r="K100" s="14">
        <v>376.8</v>
      </c>
      <c r="L100" s="14"/>
      <c r="M100" s="15"/>
      <c r="N100" s="15"/>
      <c r="O100" s="15"/>
      <c r="P100" s="15"/>
      <c r="Q100" s="15">
        <v>0</v>
      </c>
      <c r="R100" s="15">
        <v>0</v>
      </c>
      <c r="S100" s="14"/>
      <c r="T100" s="15"/>
      <c r="U100" s="15"/>
      <c r="V100" s="14"/>
      <c r="W100" s="15"/>
      <c r="X100" s="15"/>
      <c r="Y100" s="14"/>
      <c r="Z100" s="15"/>
      <c r="AA100" s="15"/>
      <c r="AB100" s="14"/>
      <c r="AC100" s="15"/>
      <c r="AD100" s="15"/>
      <c r="AE100" s="14"/>
      <c r="AF100" s="14"/>
      <c r="AG100" s="14"/>
      <c r="AH100" s="14"/>
      <c r="AI100" s="15">
        <v>0</v>
      </c>
      <c r="AJ100" s="15"/>
      <c r="AK100" s="14"/>
      <c r="AL100" s="15">
        <v>15059.5</v>
      </c>
      <c r="AM100" s="14">
        <v>1588.4</v>
      </c>
      <c r="AN100" s="15">
        <f t="shared" si="62"/>
        <v>10.547494936750889</v>
      </c>
      <c r="AO100" s="15"/>
      <c r="AP100" s="15"/>
      <c r="AQ100" s="15"/>
      <c r="AR100" s="15"/>
      <c r="AS100" s="15"/>
      <c r="AT100" s="15"/>
      <c r="AU100" s="15"/>
      <c r="AV100" s="15"/>
      <c r="AW100" s="126"/>
      <c r="AX100" s="15"/>
      <c r="AY100" s="15"/>
      <c r="AZ100" s="126"/>
      <c r="BA100" s="15">
        <v>3380.9</v>
      </c>
      <c r="BB100" s="15">
        <v>300.07499999999999</v>
      </c>
      <c r="BC100" s="15">
        <f t="shared" si="64"/>
        <v>8.8755952557011444</v>
      </c>
      <c r="BD100" s="15"/>
      <c r="BE100" s="126"/>
      <c r="BF100" s="126"/>
      <c r="BG100" s="15"/>
      <c r="BH100" s="126"/>
      <c r="BI100" s="126"/>
      <c r="BJ100" s="15"/>
      <c r="BK100" s="126"/>
      <c r="BL100" s="126"/>
      <c r="BM100" s="15"/>
      <c r="BN100" s="126"/>
      <c r="BO100" s="126"/>
      <c r="BP100" s="15"/>
      <c r="BQ100" s="126"/>
      <c r="BR100" s="126"/>
      <c r="BS100" s="15"/>
      <c r="BT100" s="126"/>
      <c r="BU100" s="126"/>
      <c r="BV100" s="15"/>
      <c r="BW100" s="126"/>
      <c r="BX100" s="126"/>
      <c r="BY100" s="15"/>
      <c r="BZ100" s="126"/>
      <c r="CA100" s="126"/>
      <c r="CB100" s="15"/>
      <c r="CC100" s="126"/>
      <c r="CD100" s="126"/>
      <c r="CE100" s="15"/>
      <c r="CF100" s="126"/>
      <c r="CG100" s="126"/>
      <c r="CH100" s="15"/>
      <c r="CI100" s="126"/>
      <c r="CJ100" s="126"/>
      <c r="CK100" s="15"/>
      <c r="CL100" s="126"/>
      <c r="CM100" s="126"/>
      <c r="CN100" s="15">
        <v>7679.3</v>
      </c>
      <c r="CO100" s="15">
        <v>1258.0400999999999</v>
      </c>
      <c r="CP100" s="15">
        <f t="shared" si="66"/>
        <v>16.382223640175535</v>
      </c>
      <c r="CQ100" s="15"/>
      <c r="CR100" s="126"/>
      <c r="CS100" s="126"/>
      <c r="CT100" s="15"/>
      <c r="CU100" s="126"/>
      <c r="CV100" s="126"/>
      <c r="CW100" s="15">
        <v>5934.7</v>
      </c>
      <c r="CX100" s="126"/>
      <c r="CY100" s="126"/>
      <c r="CZ100" s="15"/>
      <c r="DA100" s="126"/>
      <c r="DB100" s="126"/>
      <c r="DC100" s="15">
        <v>1260.3</v>
      </c>
      <c r="DD100" s="126"/>
      <c r="DE100" s="126"/>
      <c r="DF100" s="15">
        <v>3137.5</v>
      </c>
      <c r="DG100" s="126"/>
      <c r="DH100" s="126"/>
    </row>
    <row r="101" spans="1:112" s="38" customFormat="1" ht="15.75" x14ac:dyDescent="0.25">
      <c r="A101" s="71" t="s">
        <v>537</v>
      </c>
      <c r="B101" s="149">
        <f t="shared" si="115"/>
        <v>0</v>
      </c>
      <c r="C101" s="149">
        <f t="shared" si="115"/>
        <v>0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35"/>
      <c r="AM101" s="135"/>
      <c r="AN101" s="135"/>
      <c r="AO101" s="14"/>
      <c r="AP101" s="14"/>
      <c r="AQ101" s="127"/>
      <c r="AR101" s="14"/>
      <c r="AS101" s="14"/>
      <c r="AT101" s="127"/>
      <c r="AU101" s="14"/>
      <c r="AV101" s="14"/>
      <c r="AW101" s="127"/>
      <c r="AX101" s="14"/>
      <c r="AY101" s="14"/>
      <c r="AZ101" s="127"/>
      <c r="BA101" s="14"/>
      <c r="BB101" s="14"/>
      <c r="BC101" s="127"/>
      <c r="BD101" s="14"/>
      <c r="BE101" s="14"/>
      <c r="BF101" s="127"/>
      <c r="BG101" s="14"/>
      <c r="BH101" s="14"/>
      <c r="BI101" s="127"/>
      <c r="BJ101" s="14"/>
      <c r="BK101" s="14"/>
      <c r="BL101" s="127"/>
      <c r="BM101" s="14"/>
      <c r="BN101" s="14"/>
      <c r="BO101" s="127"/>
      <c r="BP101" s="14"/>
      <c r="BQ101" s="14"/>
      <c r="BR101" s="127"/>
      <c r="BS101" s="14"/>
      <c r="BT101" s="14"/>
      <c r="BU101" s="127"/>
      <c r="BV101" s="14"/>
      <c r="BW101" s="14"/>
      <c r="BX101" s="127"/>
      <c r="BY101" s="14"/>
      <c r="BZ101" s="14"/>
      <c r="CA101" s="127"/>
      <c r="CB101" s="14"/>
      <c r="CC101" s="14"/>
      <c r="CD101" s="127"/>
      <c r="CE101" s="14"/>
      <c r="CF101" s="14"/>
      <c r="CG101" s="127"/>
      <c r="CH101" s="14"/>
      <c r="CI101" s="14"/>
      <c r="CJ101" s="127"/>
      <c r="CK101" s="15"/>
      <c r="CL101" s="14"/>
      <c r="CM101" s="127"/>
      <c r="CN101" s="15"/>
      <c r="CO101" s="14"/>
      <c r="CP101" s="127"/>
      <c r="CQ101" s="15"/>
      <c r="CR101" s="14"/>
      <c r="CS101" s="127"/>
      <c r="CT101" s="15"/>
      <c r="CU101" s="14"/>
      <c r="CV101" s="127"/>
      <c r="CW101" s="15"/>
      <c r="CX101" s="14"/>
      <c r="CY101" s="127"/>
      <c r="CZ101" s="15"/>
      <c r="DA101" s="14"/>
      <c r="DB101" s="127"/>
      <c r="DC101" s="15"/>
      <c r="DD101" s="14"/>
      <c r="DE101" s="127"/>
      <c r="DF101" s="15"/>
      <c r="DG101" s="14"/>
      <c r="DH101" s="127"/>
    </row>
    <row r="102" spans="1:112" s="38" customFormat="1" ht="15.75" x14ac:dyDescent="0.25">
      <c r="A102" s="71" t="s">
        <v>538</v>
      </c>
      <c r="B102" s="149">
        <f t="shared" si="115"/>
        <v>0</v>
      </c>
      <c r="C102" s="149">
        <f t="shared" si="115"/>
        <v>0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35"/>
      <c r="AM102" s="135"/>
      <c r="AN102" s="135"/>
      <c r="AO102" s="14"/>
      <c r="AP102" s="14"/>
      <c r="AQ102" s="127"/>
      <c r="AR102" s="14"/>
      <c r="AS102" s="14"/>
      <c r="AT102" s="127"/>
      <c r="AU102" s="14"/>
      <c r="AV102" s="14"/>
      <c r="AW102" s="127"/>
      <c r="AX102" s="14"/>
      <c r="AY102" s="14"/>
      <c r="AZ102" s="127"/>
      <c r="BA102" s="14"/>
      <c r="BB102" s="14"/>
      <c r="BC102" s="127"/>
      <c r="BD102" s="14"/>
      <c r="BE102" s="14"/>
      <c r="BF102" s="127"/>
      <c r="BG102" s="14"/>
      <c r="BH102" s="14"/>
      <c r="BI102" s="127"/>
      <c r="BJ102" s="14"/>
      <c r="BK102" s="14"/>
      <c r="BL102" s="127"/>
      <c r="BM102" s="14"/>
      <c r="BN102" s="14"/>
      <c r="BO102" s="127"/>
      <c r="BP102" s="14"/>
      <c r="BQ102" s="14"/>
      <c r="BR102" s="127"/>
      <c r="BS102" s="14"/>
      <c r="BT102" s="14"/>
      <c r="BU102" s="127"/>
      <c r="BV102" s="14"/>
      <c r="BW102" s="14"/>
      <c r="BX102" s="127"/>
      <c r="BY102" s="14"/>
      <c r="BZ102" s="14"/>
      <c r="CA102" s="127"/>
      <c r="CB102" s="14"/>
      <c r="CC102" s="14"/>
      <c r="CD102" s="127"/>
      <c r="CE102" s="14"/>
      <c r="CF102" s="14"/>
      <c r="CG102" s="127"/>
      <c r="CH102" s="14"/>
      <c r="CI102" s="14"/>
      <c r="CJ102" s="127"/>
      <c r="CK102" s="15"/>
      <c r="CL102" s="14"/>
      <c r="CM102" s="127"/>
      <c r="CN102" s="15"/>
      <c r="CO102" s="14"/>
      <c r="CP102" s="127"/>
      <c r="CQ102" s="15"/>
      <c r="CR102" s="14"/>
      <c r="CS102" s="127"/>
      <c r="CT102" s="15"/>
      <c r="CU102" s="14"/>
      <c r="CV102" s="127"/>
      <c r="CW102" s="15"/>
      <c r="CX102" s="14"/>
      <c r="CY102" s="127"/>
      <c r="CZ102" s="15"/>
      <c r="DA102" s="14"/>
      <c r="DB102" s="127"/>
      <c r="DC102" s="15"/>
      <c r="DD102" s="14"/>
      <c r="DE102" s="127"/>
      <c r="DF102" s="15"/>
      <c r="DG102" s="14"/>
      <c r="DH102" s="127"/>
    </row>
    <row r="103" spans="1:112" s="38" customFormat="1" ht="15.75" x14ac:dyDescent="0.25">
      <c r="A103" s="71" t="s">
        <v>539</v>
      </c>
      <c r="B103" s="149">
        <f t="shared" si="115"/>
        <v>0</v>
      </c>
      <c r="C103" s="149">
        <f t="shared" si="115"/>
        <v>0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35"/>
      <c r="AM103" s="135"/>
      <c r="AN103" s="135"/>
      <c r="AO103" s="14"/>
      <c r="AP103" s="14"/>
      <c r="AQ103" s="127"/>
      <c r="AR103" s="14"/>
      <c r="AS103" s="14"/>
      <c r="AT103" s="127"/>
      <c r="AU103" s="14"/>
      <c r="AV103" s="14"/>
      <c r="AW103" s="127"/>
      <c r="AX103" s="14"/>
      <c r="AY103" s="14"/>
      <c r="AZ103" s="127"/>
      <c r="BA103" s="14"/>
      <c r="BB103" s="14"/>
      <c r="BC103" s="127"/>
      <c r="BD103" s="14"/>
      <c r="BE103" s="14"/>
      <c r="BF103" s="127"/>
      <c r="BG103" s="14"/>
      <c r="BH103" s="14"/>
      <c r="BI103" s="127"/>
      <c r="BJ103" s="14"/>
      <c r="BK103" s="14"/>
      <c r="BL103" s="127"/>
      <c r="BM103" s="14"/>
      <c r="BN103" s="14"/>
      <c r="BO103" s="127"/>
      <c r="BP103" s="14"/>
      <c r="BQ103" s="14"/>
      <c r="BR103" s="127"/>
      <c r="BS103" s="14"/>
      <c r="BT103" s="14"/>
      <c r="BU103" s="127"/>
      <c r="BV103" s="14"/>
      <c r="BW103" s="14"/>
      <c r="BX103" s="127"/>
      <c r="BY103" s="14"/>
      <c r="BZ103" s="14"/>
      <c r="CA103" s="127"/>
      <c r="CB103" s="14"/>
      <c r="CC103" s="14"/>
      <c r="CD103" s="127"/>
      <c r="CE103" s="14"/>
      <c r="CF103" s="14"/>
      <c r="CG103" s="127"/>
      <c r="CH103" s="14"/>
      <c r="CI103" s="14"/>
      <c r="CJ103" s="127"/>
      <c r="CK103" s="15"/>
      <c r="CL103" s="14"/>
      <c r="CM103" s="127"/>
      <c r="CN103" s="15"/>
      <c r="CO103" s="14"/>
      <c r="CP103" s="127"/>
      <c r="CQ103" s="15"/>
      <c r="CR103" s="14"/>
      <c r="CS103" s="127"/>
      <c r="CT103" s="15"/>
      <c r="CU103" s="14"/>
      <c r="CV103" s="127"/>
      <c r="CW103" s="15"/>
      <c r="CX103" s="14"/>
      <c r="CY103" s="127"/>
      <c r="CZ103" s="15"/>
      <c r="DA103" s="14"/>
      <c r="DB103" s="127"/>
      <c r="DC103" s="15"/>
      <c r="DD103" s="14"/>
      <c r="DE103" s="127"/>
      <c r="DF103" s="15"/>
      <c r="DG103" s="14"/>
      <c r="DH103" s="127"/>
    </row>
    <row r="104" spans="1:112" s="38" customFormat="1" ht="15.75" x14ac:dyDescent="0.25">
      <c r="A104" s="71" t="s">
        <v>351</v>
      </c>
      <c r="B104" s="149">
        <f t="shared" si="115"/>
        <v>1214.5</v>
      </c>
      <c r="C104" s="149">
        <f t="shared" si="115"/>
        <v>0</v>
      </c>
      <c r="D104" s="14">
        <f>C104/B104*100</f>
        <v>0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>
        <v>1214.5</v>
      </c>
      <c r="AJ104" s="14"/>
      <c r="AK104" s="14">
        <f>AJ104/AI104*100</f>
        <v>0</v>
      </c>
      <c r="AL104" s="135"/>
      <c r="AM104" s="135"/>
      <c r="AN104" s="135"/>
      <c r="AO104" s="14"/>
      <c r="AP104" s="14"/>
      <c r="AQ104" s="127"/>
      <c r="AR104" s="14"/>
      <c r="AS104" s="14"/>
      <c r="AT104" s="127"/>
      <c r="AU104" s="14"/>
      <c r="AV104" s="14"/>
      <c r="AW104" s="127"/>
      <c r="AX104" s="14"/>
      <c r="AY104" s="14"/>
      <c r="AZ104" s="127"/>
      <c r="BA104" s="14"/>
      <c r="BB104" s="14"/>
      <c r="BC104" s="127"/>
      <c r="BD104" s="14"/>
      <c r="BE104" s="14"/>
      <c r="BF104" s="127"/>
      <c r="BG104" s="14"/>
      <c r="BH104" s="14"/>
      <c r="BI104" s="127"/>
      <c r="BJ104" s="14"/>
      <c r="BK104" s="14"/>
      <c r="BL104" s="127"/>
      <c r="BM104" s="14"/>
      <c r="BN104" s="14"/>
      <c r="BO104" s="127"/>
      <c r="BP104" s="14"/>
      <c r="BQ104" s="14"/>
      <c r="BR104" s="127"/>
      <c r="BS104" s="14"/>
      <c r="BT104" s="14"/>
      <c r="BU104" s="127"/>
      <c r="BV104" s="14"/>
      <c r="BW104" s="14"/>
      <c r="BX104" s="14"/>
      <c r="BY104" s="14"/>
      <c r="BZ104" s="14"/>
      <c r="CA104" s="127"/>
      <c r="CB104" s="14"/>
      <c r="CC104" s="14"/>
      <c r="CD104" s="127"/>
      <c r="CE104" s="14"/>
      <c r="CF104" s="14"/>
      <c r="CG104" s="127"/>
      <c r="CH104" s="14"/>
      <c r="CI104" s="14"/>
      <c r="CJ104" s="127"/>
      <c r="CK104" s="15"/>
      <c r="CL104" s="14"/>
      <c r="CM104" s="127"/>
      <c r="CN104" s="15"/>
      <c r="CO104" s="14"/>
      <c r="CP104" s="127"/>
      <c r="CQ104" s="15"/>
      <c r="CR104" s="14"/>
      <c r="CS104" s="127"/>
      <c r="CT104" s="15"/>
      <c r="CU104" s="14"/>
      <c r="CV104" s="127"/>
      <c r="CW104" s="15"/>
      <c r="CX104" s="14"/>
      <c r="CY104" s="127"/>
      <c r="CZ104" s="15"/>
      <c r="DA104" s="14"/>
      <c r="DB104" s="127"/>
      <c r="DC104" s="15"/>
      <c r="DD104" s="14"/>
      <c r="DE104" s="127"/>
      <c r="DF104" s="15"/>
      <c r="DG104" s="14"/>
      <c r="DH104" s="127"/>
    </row>
    <row r="105" spans="1:112" s="38" customFormat="1" ht="15.75" x14ac:dyDescent="0.25">
      <c r="A105" s="71" t="s">
        <v>540</v>
      </c>
      <c r="B105" s="149">
        <f t="shared" si="115"/>
        <v>0</v>
      </c>
      <c r="C105" s="149">
        <f t="shared" si="115"/>
        <v>0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35"/>
      <c r="AM105" s="135"/>
      <c r="AN105" s="135"/>
      <c r="AO105" s="14"/>
      <c r="AP105" s="14"/>
      <c r="AQ105" s="127"/>
      <c r="AR105" s="14"/>
      <c r="AS105" s="14"/>
      <c r="AT105" s="127"/>
      <c r="AU105" s="14"/>
      <c r="AV105" s="14"/>
      <c r="AW105" s="127"/>
      <c r="AX105" s="14"/>
      <c r="AY105" s="14"/>
      <c r="AZ105" s="127"/>
      <c r="BA105" s="14"/>
      <c r="BB105" s="14"/>
      <c r="BC105" s="127"/>
      <c r="BD105" s="14"/>
      <c r="BE105" s="14"/>
      <c r="BF105" s="127"/>
      <c r="BG105" s="14"/>
      <c r="BH105" s="14"/>
      <c r="BI105" s="127"/>
      <c r="BJ105" s="14"/>
      <c r="BK105" s="14"/>
      <c r="BL105" s="127"/>
      <c r="BM105" s="14"/>
      <c r="BN105" s="14"/>
      <c r="BO105" s="127"/>
      <c r="BP105" s="14"/>
      <c r="BQ105" s="14"/>
      <c r="BR105" s="127"/>
      <c r="BS105" s="14"/>
      <c r="BT105" s="14"/>
      <c r="BU105" s="127"/>
      <c r="BV105" s="14"/>
      <c r="BW105" s="14"/>
      <c r="BX105" s="127"/>
      <c r="BY105" s="14"/>
      <c r="BZ105" s="14"/>
      <c r="CA105" s="127"/>
      <c r="CB105" s="14"/>
      <c r="CC105" s="14"/>
      <c r="CD105" s="127"/>
      <c r="CE105" s="14"/>
      <c r="CF105" s="14"/>
      <c r="CG105" s="127"/>
      <c r="CH105" s="14"/>
      <c r="CI105" s="14"/>
      <c r="CJ105" s="127"/>
      <c r="CK105" s="15"/>
      <c r="CL105" s="14"/>
      <c r="CM105" s="127"/>
      <c r="CN105" s="15"/>
      <c r="CO105" s="14"/>
      <c r="CP105" s="127"/>
      <c r="CQ105" s="15"/>
      <c r="CR105" s="14"/>
      <c r="CS105" s="127"/>
      <c r="CT105" s="15"/>
      <c r="CU105" s="14"/>
      <c r="CV105" s="127"/>
      <c r="CW105" s="15"/>
      <c r="CX105" s="14"/>
      <c r="CY105" s="127"/>
      <c r="CZ105" s="15"/>
      <c r="DA105" s="14"/>
      <c r="DB105" s="127"/>
      <c r="DC105" s="15"/>
      <c r="DD105" s="14"/>
      <c r="DE105" s="127"/>
      <c r="DF105" s="15"/>
      <c r="DG105" s="14"/>
      <c r="DH105" s="127"/>
    </row>
    <row r="106" spans="1:112" s="38" customFormat="1" ht="15.75" x14ac:dyDescent="0.25">
      <c r="A106" s="71" t="s">
        <v>541</v>
      </c>
      <c r="B106" s="149">
        <f t="shared" si="115"/>
        <v>0</v>
      </c>
      <c r="C106" s="149">
        <f t="shared" si="115"/>
        <v>0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35"/>
      <c r="AM106" s="135"/>
      <c r="AN106" s="135"/>
      <c r="AO106" s="14"/>
      <c r="AP106" s="14"/>
      <c r="AQ106" s="127"/>
      <c r="AR106" s="14"/>
      <c r="AS106" s="14"/>
      <c r="AT106" s="127"/>
      <c r="AU106" s="14"/>
      <c r="AV106" s="14"/>
      <c r="AW106" s="127"/>
      <c r="AX106" s="14"/>
      <c r="AY106" s="14"/>
      <c r="AZ106" s="127"/>
      <c r="BA106" s="14"/>
      <c r="BB106" s="14"/>
      <c r="BC106" s="127"/>
      <c r="BD106" s="14"/>
      <c r="BE106" s="14"/>
      <c r="BF106" s="127"/>
      <c r="BG106" s="14"/>
      <c r="BH106" s="14"/>
      <c r="BI106" s="127"/>
      <c r="BJ106" s="14"/>
      <c r="BK106" s="14"/>
      <c r="BL106" s="127"/>
      <c r="BM106" s="14"/>
      <c r="BN106" s="14"/>
      <c r="BO106" s="127"/>
      <c r="BP106" s="14"/>
      <c r="BQ106" s="14"/>
      <c r="BR106" s="127"/>
      <c r="BS106" s="14"/>
      <c r="BT106" s="14"/>
      <c r="BU106" s="127"/>
      <c r="BV106" s="14"/>
      <c r="BW106" s="14"/>
      <c r="BX106" s="127"/>
      <c r="BY106" s="14"/>
      <c r="BZ106" s="14"/>
      <c r="CA106" s="127"/>
      <c r="CB106" s="14"/>
      <c r="CC106" s="14"/>
      <c r="CD106" s="127"/>
      <c r="CE106" s="14"/>
      <c r="CF106" s="14"/>
      <c r="CG106" s="127"/>
      <c r="CH106" s="14"/>
      <c r="CI106" s="14"/>
      <c r="CJ106" s="127"/>
      <c r="CK106" s="15"/>
      <c r="CL106" s="14"/>
      <c r="CM106" s="127"/>
      <c r="CN106" s="15"/>
      <c r="CO106" s="14"/>
      <c r="CP106" s="127"/>
      <c r="CQ106" s="15"/>
      <c r="CR106" s="14"/>
      <c r="CS106" s="127"/>
      <c r="CT106" s="15"/>
      <c r="CU106" s="14"/>
      <c r="CV106" s="127"/>
      <c r="CW106" s="15"/>
      <c r="CX106" s="14"/>
      <c r="CY106" s="127"/>
      <c r="CZ106" s="15"/>
      <c r="DA106" s="14"/>
      <c r="DB106" s="127"/>
      <c r="DC106" s="15"/>
      <c r="DD106" s="14"/>
      <c r="DE106" s="127"/>
      <c r="DF106" s="15"/>
      <c r="DG106" s="14"/>
      <c r="DH106" s="127"/>
    </row>
    <row r="107" spans="1:112" s="38" customFormat="1" ht="15.75" x14ac:dyDescent="0.25">
      <c r="A107" s="71" t="s">
        <v>334</v>
      </c>
      <c r="B107" s="149">
        <f t="shared" si="115"/>
        <v>0</v>
      </c>
      <c r="C107" s="149">
        <f t="shared" si="115"/>
        <v>0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35"/>
      <c r="AM107" s="135"/>
      <c r="AN107" s="135"/>
      <c r="AO107" s="14"/>
      <c r="AP107" s="14"/>
      <c r="AQ107" s="127"/>
      <c r="AR107" s="14"/>
      <c r="AS107" s="14"/>
      <c r="AT107" s="127"/>
      <c r="AU107" s="14"/>
      <c r="AV107" s="14"/>
      <c r="AW107" s="127"/>
      <c r="AX107" s="14"/>
      <c r="AY107" s="14"/>
      <c r="AZ107" s="127"/>
      <c r="BA107" s="14"/>
      <c r="BB107" s="14"/>
      <c r="BC107" s="127"/>
      <c r="BD107" s="14"/>
      <c r="BE107" s="14"/>
      <c r="BF107" s="127"/>
      <c r="BG107" s="14"/>
      <c r="BH107" s="14"/>
      <c r="BI107" s="127"/>
      <c r="BJ107" s="14"/>
      <c r="BK107" s="14"/>
      <c r="BL107" s="127"/>
      <c r="BM107" s="14"/>
      <c r="BN107" s="14"/>
      <c r="BO107" s="127"/>
      <c r="BP107" s="14"/>
      <c r="BQ107" s="14"/>
      <c r="BR107" s="127"/>
      <c r="BS107" s="14"/>
      <c r="BT107" s="14"/>
      <c r="BU107" s="127"/>
      <c r="BV107" s="14"/>
      <c r="BW107" s="14"/>
      <c r="BX107" s="127"/>
      <c r="BY107" s="14"/>
      <c r="BZ107" s="14"/>
      <c r="CA107" s="127"/>
      <c r="CB107" s="14"/>
      <c r="CC107" s="14"/>
      <c r="CD107" s="127"/>
      <c r="CE107" s="14"/>
      <c r="CF107" s="14"/>
      <c r="CG107" s="127"/>
      <c r="CH107" s="14"/>
      <c r="CI107" s="14"/>
      <c r="CJ107" s="127"/>
      <c r="CK107" s="15"/>
      <c r="CL107" s="14"/>
      <c r="CM107" s="127"/>
      <c r="CN107" s="15"/>
      <c r="CO107" s="14"/>
      <c r="CP107" s="127"/>
      <c r="CQ107" s="15"/>
      <c r="CR107" s="14"/>
      <c r="CS107" s="127"/>
      <c r="CT107" s="15"/>
      <c r="CU107" s="14"/>
      <c r="CV107" s="127"/>
      <c r="CW107" s="15"/>
      <c r="CX107" s="14"/>
      <c r="CY107" s="127"/>
      <c r="CZ107" s="15"/>
      <c r="DA107" s="14"/>
      <c r="DB107" s="127"/>
      <c r="DC107" s="15"/>
      <c r="DD107" s="14"/>
      <c r="DE107" s="127"/>
      <c r="DF107" s="15"/>
      <c r="DG107" s="14"/>
      <c r="DH107" s="127"/>
    </row>
    <row r="108" spans="1:112" s="38" customFormat="1" ht="15.75" x14ac:dyDescent="0.25">
      <c r="A108" s="71" t="s">
        <v>348</v>
      </c>
      <c r="B108" s="149">
        <f t="shared" si="115"/>
        <v>0</v>
      </c>
      <c r="C108" s="149">
        <f t="shared" si="115"/>
        <v>0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35"/>
      <c r="AM108" s="135"/>
      <c r="AN108" s="135"/>
      <c r="AO108" s="14"/>
      <c r="AP108" s="14"/>
      <c r="AQ108" s="127"/>
      <c r="AR108" s="14"/>
      <c r="AS108" s="14"/>
      <c r="AT108" s="127"/>
      <c r="AU108" s="14"/>
      <c r="AV108" s="14"/>
      <c r="AW108" s="127"/>
      <c r="AX108" s="14"/>
      <c r="AY108" s="14"/>
      <c r="AZ108" s="127"/>
      <c r="BA108" s="14"/>
      <c r="BB108" s="14"/>
      <c r="BC108" s="127"/>
      <c r="BD108" s="14"/>
      <c r="BE108" s="14"/>
      <c r="BF108" s="127"/>
      <c r="BG108" s="14"/>
      <c r="BH108" s="14"/>
      <c r="BI108" s="127"/>
      <c r="BJ108" s="14"/>
      <c r="BK108" s="14"/>
      <c r="BL108" s="127"/>
      <c r="BM108" s="14"/>
      <c r="BN108" s="14"/>
      <c r="BO108" s="127"/>
      <c r="BP108" s="14"/>
      <c r="BQ108" s="14"/>
      <c r="BR108" s="127"/>
      <c r="BS108" s="14"/>
      <c r="BT108" s="14"/>
      <c r="BU108" s="127"/>
      <c r="BV108" s="14"/>
      <c r="BW108" s="14"/>
      <c r="BX108" s="127"/>
      <c r="BY108" s="14"/>
      <c r="BZ108" s="14"/>
      <c r="CA108" s="127"/>
      <c r="CB108" s="14"/>
      <c r="CC108" s="14"/>
      <c r="CD108" s="127"/>
      <c r="CE108" s="14"/>
      <c r="CF108" s="14"/>
      <c r="CG108" s="127"/>
      <c r="CH108" s="14"/>
      <c r="CI108" s="14"/>
      <c r="CJ108" s="127"/>
      <c r="CK108" s="15"/>
      <c r="CL108" s="14"/>
      <c r="CM108" s="127"/>
      <c r="CN108" s="15"/>
      <c r="CO108" s="14"/>
      <c r="CP108" s="127"/>
      <c r="CQ108" s="15"/>
      <c r="CR108" s="14"/>
      <c r="CS108" s="127"/>
      <c r="CT108" s="15"/>
      <c r="CU108" s="14"/>
      <c r="CV108" s="127"/>
      <c r="CW108" s="15"/>
      <c r="CX108" s="14"/>
      <c r="CY108" s="127"/>
      <c r="CZ108" s="15"/>
      <c r="DA108" s="14"/>
      <c r="DB108" s="127"/>
      <c r="DC108" s="15"/>
      <c r="DD108" s="14"/>
      <c r="DE108" s="127"/>
      <c r="DF108" s="15"/>
      <c r="DG108" s="14"/>
      <c r="DH108" s="127"/>
    </row>
    <row r="109" spans="1:112" s="38" customFormat="1" ht="15.75" x14ac:dyDescent="0.25">
      <c r="A109" s="71" t="s">
        <v>457</v>
      </c>
      <c r="B109" s="149">
        <f t="shared" si="115"/>
        <v>0</v>
      </c>
      <c r="C109" s="149">
        <f t="shared" si="115"/>
        <v>0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35"/>
      <c r="AM109" s="135"/>
      <c r="AN109" s="135"/>
      <c r="AO109" s="14"/>
      <c r="AP109" s="14"/>
      <c r="AQ109" s="127"/>
      <c r="AR109" s="14"/>
      <c r="AS109" s="14"/>
      <c r="AT109" s="127"/>
      <c r="AU109" s="14"/>
      <c r="AV109" s="14"/>
      <c r="AW109" s="127"/>
      <c r="AX109" s="14"/>
      <c r="AY109" s="14"/>
      <c r="AZ109" s="127"/>
      <c r="BA109" s="14"/>
      <c r="BB109" s="14"/>
      <c r="BC109" s="127"/>
      <c r="BD109" s="14"/>
      <c r="BE109" s="14"/>
      <c r="BF109" s="127"/>
      <c r="BG109" s="14"/>
      <c r="BH109" s="14"/>
      <c r="BI109" s="127"/>
      <c r="BJ109" s="14"/>
      <c r="BK109" s="14"/>
      <c r="BL109" s="127"/>
      <c r="BM109" s="14"/>
      <c r="BN109" s="14"/>
      <c r="BO109" s="127"/>
      <c r="BP109" s="14"/>
      <c r="BQ109" s="14"/>
      <c r="BR109" s="127"/>
      <c r="BS109" s="14"/>
      <c r="BT109" s="14"/>
      <c r="BU109" s="127"/>
      <c r="BV109" s="14"/>
      <c r="BW109" s="14"/>
      <c r="BX109" s="127"/>
      <c r="BY109" s="14"/>
      <c r="BZ109" s="14"/>
      <c r="CA109" s="127"/>
      <c r="CB109" s="14"/>
      <c r="CC109" s="14"/>
      <c r="CD109" s="127"/>
      <c r="CE109" s="14"/>
      <c r="CF109" s="14"/>
      <c r="CG109" s="127"/>
      <c r="CH109" s="14"/>
      <c r="CI109" s="14"/>
      <c r="CJ109" s="127"/>
      <c r="CK109" s="15"/>
      <c r="CL109" s="14"/>
      <c r="CM109" s="127"/>
      <c r="CN109" s="15"/>
      <c r="CO109" s="14"/>
      <c r="CP109" s="127"/>
      <c r="CQ109" s="15"/>
      <c r="CR109" s="14"/>
      <c r="CS109" s="127"/>
      <c r="CT109" s="15"/>
      <c r="CU109" s="14"/>
      <c r="CV109" s="127"/>
      <c r="CW109" s="15"/>
      <c r="CX109" s="14"/>
      <c r="CY109" s="127"/>
      <c r="CZ109" s="15"/>
      <c r="DA109" s="14"/>
      <c r="DB109" s="127"/>
      <c r="DC109" s="15"/>
      <c r="DD109" s="14"/>
      <c r="DE109" s="127"/>
      <c r="DF109" s="15"/>
      <c r="DG109" s="14"/>
      <c r="DH109" s="127"/>
    </row>
    <row r="110" spans="1:112" s="38" customFormat="1" ht="15.75" x14ac:dyDescent="0.25">
      <c r="A110" s="71" t="s">
        <v>542</v>
      </c>
      <c r="B110" s="149">
        <f t="shared" si="115"/>
        <v>0</v>
      </c>
      <c r="C110" s="149">
        <f t="shared" si="115"/>
        <v>0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35"/>
      <c r="AM110" s="135"/>
      <c r="AN110" s="135"/>
      <c r="AO110" s="14"/>
      <c r="AP110" s="14"/>
      <c r="AQ110" s="127"/>
      <c r="AR110" s="14"/>
      <c r="AS110" s="14"/>
      <c r="AT110" s="127"/>
      <c r="AU110" s="14"/>
      <c r="AV110" s="14"/>
      <c r="AW110" s="127"/>
      <c r="AX110" s="14"/>
      <c r="AY110" s="14"/>
      <c r="AZ110" s="127"/>
      <c r="BA110" s="14"/>
      <c r="BB110" s="14"/>
      <c r="BC110" s="127"/>
      <c r="BD110" s="14"/>
      <c r="BE110" s="14"/>
      <c r="BF110" s="127"/>
      <c r="BG110" s="14"/>
      <c r="BH110" s="14"/>
      <c r="BI110" s="127"/>
      <c r="BJ110" s="14"/>
      <c r="BK110" s="14"/>
      <c r="BL110" s="127"/>
      <c r="BM110" s="14"/>
      <c r="BN110" s="14"/>
      <c r="BO110" s="127"/>
      <c r="BP110" s="14"/>
      <c r="BQ110" s="14"/>
      <c r="BR110" s="127"/>
      <c r="BS110" s="14"/>
      <c r="BT110" s="14"/>
      <c r="BU110" s="127"/>
      <c r="BV110" s="14"/>
      <c r="BW110" s="14"/>
      <c r="BX110" s="127"/>
      <c r="BY110" s="14"/>
      <c r="BZ110" s="14"/>
      <c r="CA110" s="127"/>
      <c r="CB110" s="14"/>
      <c r="CC110" s="14"/>
      <c r="CD110" s="127"/>
      <c r="CE110" s="14"/>
      <c r="CF110" s="14"/>
      <c r="CG110" s="127"/>
      <c r="CH110" s="14"/>
      <c r="CI110" s="14"/>
      <c r="CJ110" s="127"/>
      <c r="CK110" s="15"/>
      <c r="CL110" s="14"/>
      <c r="CM110" s="127"/>
      <c r="CN110" s="15"/>
      <c r="CO110" s="14"/>
      <c r="CP110" s="127"/>
      <c r="CQ110" s="15"/>
      <c r="CR110" s="14"/>
      <c r="CS110" s="127"/>
      <c r="CT110" s="15"/>
      <c r="CU110" s="14"/>
      <c r="CV110" s="127"/>
      <c r="CW110" s="15"/>
      <c r="CX110" s="14"/>
      <c r="CY110" s="127"/>
      <c r="CZ110" s="15"/>
      <c r="DA110" s="14"/>
      <c r="DB110" s="127"/>
      <c r="DC110" s="15"/>
      <c r="DD110" s="14"/>
      <c r="DE110" s="127"/>
      <c r="DF110" s="15"/>
      <c r="DG110" s="14"/>
      <c r="DH110" s="127"/>
    </row>
    <row r="111" spans="1:112" s="96" customFormat="1" ht="31.5" x14ac:dyDescent="0.25">
      <c r="A111" s="97" t="s">
        <v>356</v>
      </c>
      <c r="B111" s="148">
        <f t="shared" si="115"/>
        <v>37376.240819999999</v>
      </c>
      <c r="C111" s="148">
        <f t="shared" si="115"/>
        <v>3314.1819999999998</v>
      </c>
      <c r="D111" s="102">
        <f t="shared" ref="D111" si="140">C111/B111*100</f>
        <v>8.8670822086168268</v>
      </c>
      <c r="E111" s="105">
        <f t="shared" ref="E111:AP111" si="141">E112+E113+E114+E115+E116+E117+E118+E119</f>
        <v>1187.5</v>
      </c>
      <c r="F111" s="105">
        <f t="shared" si="141"/>
        <v>0</v>
      </c>
      <c r="G111" s="105">
        <f t="shared" si="141"/>
        <v>0</v>
      </c>
      <c r="H111" s="105">
        <f t="shared" si="141"/>
        <v>0</v>
      </c>
      <c r="I111" s="105">
        <f t="shared" si="141"/>
        <v>0</v>
      </c>
      <c r="J111" s="105">
        <f t="shared" si="141"/>
        <v>0</v>
      </c>
      <c r="K111" s="105">
        <f t="shared" si="141"/>
        <v>392</v>
      </c>
      <c r="L111" s="105">
        <f t="shared" si="141"/>
        <v>0</v>
      </c>
      <c r="M111" s="105">
        <f t="shared" si="141"/>
        <v>0</v>
      </c>
      <c r="N111" s="105">
        <f t="shared" si="141"/>
        <v>0</v>
      </c>
      <c r="O111" s="105">
        <f t="shared" si="141"/>
        <v>0</v>
      </c>
      <c r="P111" s="105">
        <f t="shared" si="141"/>
        <v>0</v>
      </c>
      <c r="Q111" s="105">
        <f t="shared" si="141"/>
        <v>0</v>
      </c>
      <c r="R111" s="105">
        <f t="shared" si="141"/>
        <v>0</v>
      </c>
      <c r="S111" s="105">
        <f t="shared" si="141"/>
        <v>0</v>
      </c>
      <c r="T111" s="105">
        <f t="shared" si="141"/>
        <v>2800</v>
      </c>
      <c r="U111" s="105">
        <f t="shared" si="141"/>
        <v>840</v>
      </c>
      <c r="V111" s="102">
        <f>U111/T111*100</f>
        <v>30</v>
      </c>
      <c r="W111" s="105">
        <f t="shared" si="141"/>
        <v>102.04082</v>
      </c>
      <c r="X111" s="105">
        <f t="shared" si="141"/>
        <v>0</v>
      </c>
      <c r="Y111" s="105">
        <f t="shared" si="141"/>
        <v>0</v>
      </c>
      <c r="Z111" s="105">
        <f t="shared" si="141"/>
        <v>0</v>
      </c>
      <c r="AA111" s="105">
        <f t="shared" si="141"/>
        <v>0</v>
      </c>
      <c r="AB111" s="105">
        <f t="shared" si="141"/>
        <v>0</v>
      </c>
      <c r="AC111" s="105">
        <f t="shared" si="141"/>
        <v>0</v>
      </c>
      <c r="AD111" s="105">
        <f t="shared" si="141"/>
        <v>0</v>
      </c>
      <c r="AE111" s="105">
        <f t="shared" si="141"/>
        <v>0</v>
      </c>
      <c r="AF111" s="105">
        <f t="shared" si="141"/>
        <v>0</v>
      </c>
      <c r="AG111" s="105">
        <f t="shared" si="141"/>
        <v>0</v>
      </c>
      <c r="AH111" s="105">
        <f t="shared" si="141"/>
        <v>0</v>
      </c>
      <c r="AI111" s="105">
        <f t="shared" si="141"/>
        <v>1218.8</v>
      </c>
      <c r="AJ111" s="105">
        <f t="shared" si="141"/>
        <v>0</v>
      </c>
      <c r="AK111" s="105">
        <f t="shared" si="141"/>
        <v>0</v>
      </c>
      <c r="AL111" s="105">
        <f t="shared" si="141"/>
        <v>9451</v>
      </c>
      <c r="AM111" s="105">
        <f t="shared" si="141"/>
        <v>1447.2</v>
      </c>
      <c r="AN111" s="105">
        <f t="shared" si="141"/>
        <v>15.312665326420486</v>
      </c>
      <c r="AO111" s="105">
        <f t="shared" si="141"/>
        <v>0</v>
      </c>
      <c r="AP111" s="105">
        <f t="shared" si="141"/>
        <v>0</v>
      </c>
      <c r="AQ111" s="105">
        <f t="shared" ref="AQ111:CG111" si="142">AQ112+AQ113+AQ114+AQ115+AQ116+AQ117+AQ118+AQ119</f>
        <v>0</v>
      </c>
      <c r="AR111" s="105">
        <f t="shared" si="142"/>
        <v>8165.2</v>
      </c>
      <c r="AS111" s="105">
        <f t="shared" si="142"/>
        <v>0</v>
      </c>
      <c r="AT111" s="105">
        <f t="shared" si="142"/>
        <v>0</v>
      </c>
      <c r="AU111" s="105">
        <f t="shared" si="142"/>
        <v>0</v>
      </c>
      <c r="AV111" s="105">
        <f t="shared" si="142"/>
        <v>0</v>
      </c>
      <c r="AW111" s="105">
        <f t="shared" si="142"/>
        <v>0</v>
      </c>
      <c r="AX111" s="105">
        <f t="shared" si="142"/>
        <v>0</v>
      </c>
      <c r="AY111" s="105">
        <f t="shared" si="142"/>
        <v>0</v>
      </c>
      <c r="AZ111" s="105">
        <f t="shared" si="142"/>
        <v>0</v>
      </c>
      <c r="BA111" s="105">
        <f t="shared" si="142"/>
        <v>3380.9</v>
      </c>
      <c r="BB111" s="105">
        <f t="shared" si="142"/>
        <v>286.78199999999998</v>
      </c>
      <c r="BC111" s="105">
        <f t="shared" si="142"/>
        <v>8.4824159247537629</v>
      </c>
      <c r="BD111" s="105">
        <f t="shared" si="142"/>
        <v>0</v>
      </c>
      <c r="BE111" s="105">
        <f t="shared" si="142"/>
        <v>0</v>
      </c>
      <c r="BF111" s="105">
        <f t="shared" si="142"/>
        <v>0</v>
      </c>
      <c r="BG111" s="105">
        <f t="shared" si="142"/>
        <v>0</v>
      </c>
      <c r="BH111" s="105">
        <f t="shared" si="142"/>
        <v>0</v>
      </c>
      <c r="BI111" s="105">
        <f t="shared" si="142"/>
        <v>0</v>
      </c>
      <c r="BJ111" s="105">
        <f t="shared" si="142"/>
        <v>0</v>
      </c>
      <c r="BK111" s="105">
        <f t="shared" si="142"/>
        <v>0</v>
      </c>
      <c r="BL111" s="105">
        <f t="shared" si="142"/>
        <v>0</v>
      </c>
      <c r="BM111" s="105">
        <f t="shared" si="142"/>
        <v>0</v>
      </c>
      <c r="BN111" s="105">
        <f t="shared" si="142"/>
        <v>0</v>
      </c>
      <c r="BO111" s="105">
        <f t="shared" si="142"/>
        <v>0</v>
      </c>
      <c r="BP111" s="105">
        <f t="shared" si="142"/>
        <v>0</v>
      </c>
      <c r="BQ111" s="105">
        <f t="shared" si="142"/>
        <v>0</v>
      </c>
      <c r="BR111" s="105">
        <f t="shared" si="142"/>
        <v>0</v>
      </c>
      <c r="BS111" s="105">
        <f t="shared" si="142"/>
        <v>0</v>
      </c>
      <c r="BT111" s="105">
        <f t="shared" si="142"/>
        <v>0</v>
      </c>
      <c r="BU111" s="105">
        <f t="shared" si="142"/>
        <v>0</v>
      </c>
      <c r="BV111" s="105">
        <f t="shared" si="142"/>
        <v>0</v>
      </c>
      <c r="BW111" s="105">
        <f t="shared" si="142"/>
        <v>0</v>
      </c>
      <c r="BX111" s="105">
        <f t="shared" si="142"/>
        <v>0</v>
      </c>
      <c r="BY111" s="105">
        <f t="shared" si="142"/>
        <v>0</v>
      </c>
      <c r="BZ111" s="105">
        <f t="shared" si="142"/>
        <v>0</v>
      </c>
      <c r="CA111" s="105">
        <f t="shared" si="142"/>
        <v>0</v>
      </c>
      <c r="CB111" s="105">
        <f t="shared" si="142"/>
        <v>0</v>
      </c>
      <c r="CC111" s="105">
        <f t="shared" si="142"/>
        <v>0</v>
      </c>
      <c r="CD111" s="105">
        <f t="shared" si="142"/>
        <v>0</v>
      </c>
      <c r="CE111" s="105">
        <f t="shared" si="142"/>
        <v>0</v>
      </c>
      <c r="CF111" s="105">
        <f t="shared" si="142"/>
        <v>0</v>
      </c>
      <c r="CG111" s="105">
        <f t="shared" si="142"/>
        <v>0</v>
      </c>
      <c r="CH111" s="105">
        <f t="shared" ref="CH111:CV111" si="143">CH112+CH113+CH114+CH115+CH116+CH117+CH118+CH119</f>
        <v>0</v>
      </c>
      <c r="CI111" s="105">
        <f t="shared" si="143"/>
        <v>0</v>
      </c>
      <c r="CJ111" s="105">
        <f t="shared" si="143"/>
        <v>0</v>
      </c>
      <c r="CK111" s="105">
        <f t="shared" si="143"/>
        <v>0</v>
      </c>
      <c r="CL111" s="105">
        <f t="shared" si="143"/>
        <v>0</v>
      </c>
      <c r="CM111" s="105">
        <f t="shared" si="143"/>
        <v>0</v>
      </c>
      <c r="CN111" s="105">
        <f t="shared" si="143"/>
        <v>3824.1</v>
      </c>
      <c r="CO111" s="105">
        <f t="shared" si="143"/>
        <v>740.2</v>
      </c>
      <c r="CP111" s="105">
        <f t="shared" si="66"/>
        <v>19.356188384194976</v>
      </c>
      <c r="CQ111" s="105">
        <f t="shared" si="143"/>
        <v>0</v>
      </c>
      <c r="CR111" s="105">
        <f t="shared" si="143"/>
        <v>0</v>
      </c>
      <c r="CS111" s="105">
        <f t="shared" si="143"/>
        <v>0</v>
      </c>
      <c r="CT111" s="105">
        <f t="shared" si="143"/>
        <v>0</v>
      </c>
      <c r="CU111" s="105">
        <f t="shared" si="143"/>
        <v>0</v>
      </c>
      <c r="CV111" s="105">
        <f t="shared" si="143"/>
        <v>0</v>
      </c>
      <c r="CW111" s="105">
        <f t="shared" ref="CW111:CY111" si="144">CW112+CW113+CW114+CW115+CW116+CW117+CW118+CW119</f>
        <v>4655.8999999999996</v>
      </c>
      <c r="CX111" s="105">
        <f t="shared" si="144"/>
        <v>0</v>
      </c>
      <c r="CY111" s="105">
        <f t="shared" si="144"/>
        <v>0</v>
      </c>
      <c r="CZ111" s="105">
        <f t="shared" ref="CZ111:DB111" si="145">CZ112+CZ113+CZ114+CZ115+CZ116+CZ117+CZ118+CZ119</f>
        <v>0</v>
      </c>
      <c r="DA111" s="105">
        <f t="shared" si="145"/>
        <v>0</v>
      </c>
      <c r="DB111" s="105">
        <f t="shared" si="145"/>
        <v>0</v>
      </c>
      <c r="DC111" s="105">
        <f t="shared" ref="DC111:DE111" si="146">DC112+DC113+DC114+DC115+DC116+DC117+DC118+DC119</f>
        <v>630.1</v>
      </c>
      <c r="DD111" s="105">
        <f t="shared" si="146"/>
        <v>0</v>
      </c>
      <c r="DE111" s="105">
        <f t="shared" si="146"/>
        <v>0</v>
      </c>
      <c r="DF111" s="105">
        <f t="shared" ref="DF111:DH111" si="147">DF112+DF113+DF114+DF115+DF116+DF117+DF118+DF119</f>
        <v>1568.7</v>
      </c>
      <c r="DG111" s="105">
        <f t="shared" si="147"/>
        <v>0</v>
      </c>
      <c r="DH111" s="105">
        <f t="shared" si="147"/>
        <v>0</v>
      </c>
    </row>
    <row r="112" spans="1:112" s="38" customFormat="1" ht="31.5" x14ac:dyDescent="0.25">
      <c r="A112" s="71" t="s">
        <v>355</v>
      </c>
      <c r="B112" s="149">
        <f t="shared" si="115"/>
        <v>36157.440819999996</v>
      </c>
      <c r="C112" s="149">
        <f t="shared" si="115"/>
        <v>3314.1819999999998</v>
      </c>
      <c r="D112" s="14">
        <f t="shared" si="56"/>
        <v>9.1659750381636673</v>
      </c>
      <c r="E112" s="15">
        <v>1187.5</v>
      </c>
      <c r="F112" s="14"/>
      <c r="G112" s="14"/>
      <c r="H112" s="15"/>
      <c r="I112" s="15"/>
      <c r="J112" s="14"/>
      <c r="K112" s="14">
        <v>392</v>
      </c>
      <c r="L112" s="14"/>
      <c r="M112" s="15"/>
      <c r="N112" s="15"/>
      <c r="O112" s="14"/>
      <c r="P112" s="15"/>
      <c r="Q112" s="15">
        <v>0</v>
      </c>
      <c r="R112" s="15">
        <v>0</v>
      </c>
      <c r="S112" s="14"/>
      <c r="T112" s="15">
        <v>2800</v>
      </c>
      <c r="U112" s="15">
        <v>840</v>
      </c>
      <c r="V112" s="14">
        <f>U112/T112*100</f>
        <v>30</v>
      </c>
      <c r="W112" s="15">
        <v>102.04082</v>
      </c>
      <c r="X112" s="15"/>
      <c r="Y112" s="14"/>
      <c r="Z112" s="15"/>
      <c r="AA112" s="15"/>
      <c r="AB112" s="14"/>
      <c r="AC112" s="15"/>
      <c r="AD112" s="15"/>
      <c r="AE112" s="14"/>
      <c r="AF112" s="14"/>
      <c r="AG112" s="14"/>
      <c r="AH112" s="14"/>
      <c r="AI112" s="15">
        <v>0</v>
      </c>
      <c r="AJ112" s="15"/>
      <c r="AK112" s="14"/>
      <c r="AL112" s="15">
        <v>9451</v>
      </c>
      <c r="AM112" s="14">
        <v>1447.2</v>
      </c>
      <c r="AN112" s="15">
        <f t="shared" si="62"/>
        <v>15.312665326420486</v>
      </c>
      <c r="AO112" s="15"/>
      <c r="AP112" s="15"/>
      <c r="AQ112" s="15"/>
      <c r="AR112" s="15">
        <v>8165.2</v>
      </c>
      <c r="AS112" s="15"/>
      <c r="AT112" s="15"/>
      <c r="AU112" s="15"/>
      <c r="AV112" s="15"/>
      <c r="AW112" s="126"/>
      <c r="AX112" s="15"/>
      <c r="AY112" s="15"/>
      <c r="AZ112" s="126"/>
      <c r="BA112" s="15">
        <v>3380.9</v>
      </c>
      <c r="BB112" s="15">
        <v>286.78199999999998</v>
      </c>
      <c r="BC112" s="15">
        <f t="shared" si="64"/>
        <v>8.4824159247537629</v>
      </c>
      <c r="BD112" s="15"/>
      <c r="BE112" s="126"/>
      <c r="BF112" s="126"/>
      <c r="BG112" s="15"/>
      <c r="BH112" s="126"/>
      <c r="BI112" s="126"/>
      <c r="BJ112" s="15"/>
      <c r="BK112" s="126"/>
      <c r="BL112" s="126"/>
      <c r="BM112" s="15"/>
      <c r="BN112" s="126"/>
      <c r="BO112" s="126"/>
      <c r="BP112" s="15"/>
      <c r="BQ112" s="126"/>
      <c r="BR112" s="126"/>
      <c r="BS112" s="15"/>
      <c r="BT112" s="126"/>
      <c r="BU112" s="126"/>
      <c r="BV112" s="15"/>
      <c r="BW112" s="126"/>
      <c r="BX112" s="126"/>
      <c r="BY112" s="15"/>
      <c r="BZ112" s="126"/>
      <c r="CA112" s="126"/>
      <c r="CB112" s="15"/>
      <c r="CC112" s="126"/>
      <c r="CD112" s="126"/>
      <c r="CE112" s="15"/>
      <c r="CF112" s="126"/>
      <c r="CG112" s="126"/>
      <c r="CH112" s="15"/>
      <c r="CI112" s="126"/>
      <c r="CJ112" s="126"/>
      <c r="CK112" s="15"/>
      <c r="CL112" s="126"/>
      <c r="CM112" s="126"/>
      <c r="CN112" s="15">
        <v>3824.1</v>
      </c>
      <c r="CO112" s="15">
        <v>740.2</v>
      </c>
      <c r="CP112" s="15">
        <f t="shared" si="66"/>
        <v>19.356188384194976</v>
      </c>
      <c r="CQ112" s="15"/>
      <c r="CR112" s="126"/>
      <c r="CS112" s="126"/>
      <c r="CT112" s="15"/>
      <c r="CU112" s="126"/>
      <c r="CV112" s="126"/>
      <c r="CW112" s="15">
        <v>4655.8999999999996</v>
      </c>
      <c r="CX112" s="126"/>
      <c r="CY112" s="126"/>
      <c r="CZ112" s="15"/>
      <c r="DA112" s="126"/>
      <c r="DB112" s="126"/>
      <c r="DC112" s="15">
        <v>630.1</v>
      </c>
      <c r="DD112" s="126"/>
      <c r="DE112" s="126"/>
      <c r="DF112" s="15">
        <v>1568.7</v>
      </c>
      <c r="DG112" s="126"/>
      <c r="DH112" s="126"/>
    </row>
    <row r="113" spans="1:112" s="38" customFormat="1" ht="15.75" x14ac:dyDescent="0.25">
      <c r="A113" s="71" t="s">
        <v>352</v>
      </c>
      <c r="B113" s="149">
        <f t="shared" si="115"/>
        <v>0</v>
      </c>
      <c r="C113" s="149">
        <f t="shared" si="115"/>
        <v>0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35"/>
      <c r="AM113" s="135"/>
      <c r="AN113" s="135"/>
      <c r="AO113" s="14"/>
      <c r="AP113" s="14"/>
      <c r="AQ113" s="127"/>
      <c r="AR113" s="14"/>
      <c r="AS113" s="14"/>
      <c r="AT113" s="127"/>
      <c r="AU113" s="14"/>
      <c r="AV113" s="14"/>
      <c r="AW113" s="127"/>
      <c r="AX113" s="14"/>
      <c r="AY113" s="14"/>
      <c r="AZ113" s="127"/>
      <c r="BA113" s="14"/>
      <c r="BB113" s="14"/>
      <c r="BC113" s="127"/>
      <c r="BD113" s="14"/>
      <c r="BE113" s="14"/>
      <c r="BF113" s="127"/>
      <c r="BG113" s="14"/>
      <c r="BH113" s="14"/>
      <c r="BI113" s="127"/>
      <c r="BJ113" s="14"/>
      <c r="BK113" s="14"/>
      <c r="BL113" s="127"/>
      <c r="BM113" s="14"/>
      <c r="BN113" s="14"/>
      <c r="BO113" s="127"/>
      <c r="BP113" s="14"/>
      <c r="BQ113" s="14"/>
      <c r="BR113" s="127"/>
      <c r="BS113" s="14"/>
      <c r="BT113" s="14"/>
      <c r="BU113" s="127"/>
      <c r="BV113" s="14"/>
      <c r="BW113" s="14"/>
      <c r="BX113" s="127"/>
      <c r="BY113" s="14"/>
      <c r="BZ113" s="14"/>
      <c r="CA113" s="127"/>
      <c r="CB113" s="14"/>
      <c r="CC113" s="14"/>
      <c r="CD113" s="127"/>
      <c r="CE113" s="14"/>
      <c r="CF113" s="14"/>
      <c r="CG113" s="127"/>
      <c r="CH113" s="14"/>
      <c r="CI113" s="14"/>
      <c r="CJ113" s="127"/>
      <c r="CK113" s="15"/>
      <c r="CL113" s="14"/>
      <c r="CM113" s="127"/>
      <c r="CN113" s="15"/>
      <c r="CO113" s="14"/>
      <c r="CP113" s="127"/>
      <c r="CQ113" s="15"/>
      <c r="CR113" s="14"/>
      <c r="CS113" s="127"/>
      <c r="CT113" s="15"/>
      <c r="CU113" s="14"/>
      <c r="CV113" s="127"/>
      <c r="CW113" s="15"/>
      <c r="CX113" s="14"/>
      <c r="CY113" s="127"/>
      <c r="CZ113" s="15"/>
      <c r="DA113" s="14"/>
      <c r="DB113" s="127"/>
      <c r="DC113" s="15"/>
      <c r="DD113" s="14"/>
      <c r="DE113" s="127"/>
      <c r="DF113" s="15"/>
      <c r="DG113" s="14"/>
      <c r="DH113" s="127"/>
    </row>
    <row r="114" spans="1:112" s="38" customFormat="1" ht="15.75" x14ac:dyDescent="0.25">
      <c r="A114" s="71" t="s">
        <v>543</v>
      </c>
      <c r="B114" s="149">
        <f t="shared" si="115"/>
        <v>0</v>
      </c>
      <c r="C114" s="149">
        <f t="shared" si="115"/>
        <v>0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35"/>
      <c r="AM114" s="135"/>
      <c r="AN114" s="135"/>
      <c r="AO114" s="14"/>
      <c r="AP114" s="14"/>
      <c r="AQ114" s="127"/>
      <c r="AR114" s="14"/>
      <c r="AS114" s="14"/>
      <c r="AT114" s="127"/>
      <c r="AU114" s="14"/>
      <c r="AV114" s="14"/>
      <c r="AW114" s="127"/>
      <c r="AX114" s="14"/>
      <c r="AY114" s="14"/>
      <c r="AZ114" s="127"/>
      <c r="BA114" s="14"/>
      <c r="BB114" s="14"/>
      <c r="BC114" s="127"/>
      <c r="BD114" s="14"/>
      <c r="BE114" s="14"/>
      <c r="BF114" s="127"/>
      <c r="BG114" s="14"/>
      <c r="BH114" s="14"/>
      <c r="BI114" s="127"/>
      <c r="BJ114" s="14"/>
      <c r="BK114" s="14"/>
      <c r="BL114" s="127"/>
      <c r="BM114" s="14"/>
      <c r="BN114" s="14"/>
      <c r="BO114" s="127"/>
      <c r="BP114" s="14"/>
      <c r="BQ114" s="14"/>
      <c r="BR114" s="127"/>
      <c r="BS114" s="14"/>
      <c r="BT114" s="14"/>
      <c r="BU114" s="127"/>
      <c r="BV114" s="14"/>
      <c r="BW114" s="14"/>
      <c r="BX114" s="14"/>
      <c r="BY114" s="14"/>
      <c r="BZ114" s="14"/>
      <c r="CA114" s="127"/>
      <c r="CB114" s="14"/>
      <c r="CC114" s="14"/>
      <c r="CD114" s="127"/>
      <c r="CE114" s="14"/>
      <c r="CF114" s="14"/>
      <c r="CG114" s="127"/>
      <c r="CH114" s="14"/>
      <c r="CI114" s="14"/>
      <c r="CJ114" s="127"/>
      <c r="CK114" s="15"/>
      <c r="CL114" s="14"/>
      <c r="CM114" s="127"/>
      <c r="CN114" s="15"/>
      <c r="CO114" s="14"/>
      <c r="CP114" s="127"/>
      <c r="CQ114" s="15"/>
      <c r="CR114" s="14"/>
      <c r="CS114" s="127"/>
      <c r="CT114" s="15"/>
      <c r="CU114" s="14"/>
      <c r="CV114" s="127"/>
      <c r="CW114" s="15"/>
      <c r="CX114" s="14"/>
      <c r="CY114" s="127"/>
      <c r="CZ114" s="15"/>
      <c r="DA114" s="14"/>
      <c r="DB114" s="127"/>
      <c r="DC114" s="15"/>
      <c r="DD114" s="14"/>
      <c r="DE114" s="127"/>
      <c r="DF114" s="15"/>
      <c r="DG114" s="14"/>
      <c r="DH114" s="127"/>
    </row>
    <row r="115" spans="1:112" s="38" customFormat="1" ht="15.75" x14ac:dyDescent="0.25">
      <c r="A115" s="71" t="s">
        <v>544</v>
      </c>
      <c r="B115" s="149">
        <f t="shared" si="115"/>
        <v>0</v>
      </c>
      <c r="C115" s="149">
        <f t="shared" si="115"/>
        <v>0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35"/>
      <c r="AM115" s="135"/>
      <c r="AN115" s="135"/>
      <c r="AO115" s="14"/>
      <c r="AP115" s="14"/>
      <c r="AQ115" s="127"/>
      <c r="AR115" s="14"/>
      <c r="AS115" s="14"/>
      <c r="AT115" s="127"/>
      <c r="AU115" s="14"/>
      <c r="AV115" s="14"/>
      <c r="AW115" s="127"/>
      <c r="AX115" s="14"/>
      <c r="AY115" s="14"/>
      <c r="AZ115" s="127"/>
      <c r="BA115" s="14"/>
      <c r="BB115" s="14"/>
      <c r="BC115" s="127"/>
      <c r="BD115" s="14"/>
      <c r="BE115" s="14"/>
      <c r="BF115" s="127"/>
      <c r="BG115" s="14"/>
      <c r="BH115" s="14"/>
      <c r="BI115" s="127"/>
      <c r="BJ115" s="14"/>
      <c r="BK115" s="14"/>
      <c r="BL115" s="127"/>
      <c r="BM115" s="14"/>
      <c r="BN115" s="14"/>
      <c r="BO115" s="127"/>
      <c r="BP115" s="14"/>
      <c r="BQ115" s="14"/>
      <c r="BR115" s="127"/>
      <c r="BS115" s="14"/>
      <c r="BT115" s="14"/>
      <c r="BU115" s="127"/>
      <c r="BV115" s="14"/>
      <c r="BW115" s="14"/>
      <c r="BX115" s="14"/>
      <c r="BY115" s="14"/>
      <c r="BZ115" s="14"/>
      <c r="CA115" s="127"/>
      <c r="CB115" s="14"/>
      <c r="CC115" s="14"/>
      <c r="CD115" s="127"/>
      <c r="CE115" s="14"/>
      <c r="CF115" s="14"/>
      <c r="CG115" s="127"/>
      <c r="CH115" s="14"/>
      <c r="CI115" s="14"/>
      <c r="CJ115" s="127"/>
      <c r="CK115" s="15"/>
      <c r="CL115" s="14"/>
      <c r="CM115" s="127"/>
      <c r="CN115" s="15"/>
      <c r="CO115" s="14"/>
      <c r="CP115" s="127"/>
      <c r="CQ115" s="15"/>
      <c r="CR115" s="14"/>
      <c r="CS115" s="127"/>
      <c r="CT115" s="15"/>
      <c r="CU115" s="14"/>
      <c r="CV115" s="127"/>
      <c r="CW115" s="15"/>
      <c r="CX115" s="14"/>
      <c r="CY115" s="127"/>
      <c r="CZ115" s="15"/>
      <c r="DA115" s="14"/>
      <c r="DB115" s="127"/>
      <c r="DC115" s="15"/>
      <c r="DD115" s="14"/>
      <c r="DE115" s="127"/>
      <c r="DF115" s="15"/>
      <c r="DG115" s="14"/>
      <c r="DH115" s="127"/>
    </row>
    <row r="116" spans="1:112" s="38" customFormat="1" ht="15.75" x14ac:dyDescent="0.25">
      <c r="A116" s="71" t="s">
        <v>545</v>
      </c>
      <c r="B116" s="149">
        <f t="shared" si="115"/>
        <v>0</v>
      </c>
      <c r="C116" s="149">
        <f t="shared" si="115"/>
        <v>0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35"/>
      <c r="AM116" s="135"/>
      <c r="AN116" s="135"/>
      <c r="AO116" s="14"/>
      <c r="AP116" s="14"/>
      <c r="AQ116" s="127"/>
      <c r="AR116" s="14"/>
      <c r="AS116" s="14"/>
      <c r="AT116" s="127"/>
      <c r="AU116" s="14"/>
      <c r="AV116" s="14"/>
      <c r="AW116" s="127"/>
      <c r="AX116" s="14"/>
      <c r="AY116" s="14"/>
      <c r="AZ116" s="127"/>
      <c r="BA116" s="14"/>
      <c r="BB116" s="14"/>
      <c r="BC116" s="127"/>
      <c r="BD116" s="14"/>
      <c r="BE116" s="14"/>
      <c r="BF116" s="127"/>
      <c r="BG116" s="14"/>
      <c r="BH116" s="14"/>
      <c r="BI116" s="127"/>
      <c r="BJ116" s="14"/>
      <c r="BK116" s="14"/>
      <c r="BL116" s="127"/>
      <c r="BM116" s="14"/>
      <c r="BN116" s="14"/>
      <c r="BO116" s="127"/>
      <c r="BP116" s="14"/>
      <c r="BQ116" s="14"/>
      <c r="BR116" s="127"/>
      <c r="BS116" s="14"/>
      <c r="BT116" s="14"/>
      <c r="BU116" s="127"/>
      <c r="BV116" s="14"/>
      <c r="BW116" s="14"/>
      <c r="BX116" s="14"/>
      <c r="BY116" s="14"/>
      <c r="BZ116" s="14"/>
      <c r="CA116" s="127"/>
      <c r="CB116" s="14"/>
      <c r="CC116" s="14"/>
      <c r="CD116" s="127"/>
      <c r="CE116" s="14"/>
      <c r="CF116" s="14"/>
      <c r="CG116" s="127"/>
      <c r="CH116" s="14"/>
      <c r="CI116" s="14"/>
      <c r="CJ116" s="127"/>
      <c r="CK116" s="15"/>
      <c r="CL116" s="14"/>
      <c r="CM116" s="127"/>
      <c r="CN116" s="15"/>
      <c r="CO116" s="14"/>
      <c r="CP116" s="127"/>
      <c r="CQ116" s="15"/>
      <c r="CR116" s="14"/>
      <c r="CS116" s="127"/>
      <c r="CT116" s="15"/>
      <c r="CU116" s="14"/>
      <c r="CV116" s="127"/>
      <c r="CW116" s="15"/>
      <c r="CX116" s="14"/>
      <c r="CY116" s="127"/>
      <c r="CZ116" s="15"/>
      <c r="DA116" s="14"/>
      <c r="DB116" s="127"/>
      <c r="DC116" s="15"/>
      <c r="DD116" s="14"/>
      <c r="DE116" s="127"/>
      <c r="DF116" s="15"/>
      <c r="DG116" s="14"/>
      <c r="DH116" s="127"/>
    </row>
    <row r="117" spans="1:112" s="38" customFormat="1" ht="15.75" x14ac:dyDescent="0.25">
      <c r="A117" s="71" t="s">
        <v>354</v>
      </c>
      <c r="B117" s="149">
        <f t="shared" si="115"/>
        <v>1218.8</v>
      </c>
      <c r="C117" s="149">
        <f t="shared" si="115"/>
        <v>0</v>
      </c>
      <c r="D117" s="14">
        <f>C117/B117*100</f>
        <v>0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>
        <v>1218.8</v>
      </c>
      <c r="AJ117" s="14"/>
      <c r="AK117" s="14">
        <f>AJ117/AI117*100</f>
        <v>0</v>
      </c>
      <c r="AL117" s="135"/>
      <c r="AM117" s="135"/>
      <c r="AN117" s="135"/>
      <c r="AO117" s="14"/>
      <c r="AP117" s="14"/>
      <c r="AQ117" s="127"/>
      <c r="AR117" s="14"/>
      <c r="AS117" s="14"/>
      <c r="AT117" s="127"/>
      <c r="AU117" s="14"/>
      <c r="AV117" s="14"/>
      <c r="AW117" s="127"/>
      <c r="AX117" s="14"/>
      <c r="AY117" s="14"/>
      <c r="AZ117" s="127"/>
      <c r="BA117" s="14"/>
      <c r="BB117" s="14"/>
      <c r="BC117" s="127"/>
      <c r="BD117" s="14"/>
      <c r="BE117" s="14"/>
      <c r="BF117" s="127"/>
      <c r="BG117" s="14"/>
      <c r="BH117" s="14"/>
      <c r="BI117" s="127"/>
      <c r="BJ117" s="14"/>
      <c r="BK117" s="14"/>
      <c r="BL117" s="127"/>
      <c r="BM117" s="14"/>
      <c r="BN117" s="14"/>
      <c r="BO117" s="127"/>
      <c r="BP117" s="14"/>
      <c r="BQ117" s="14"/>
      <c r="BR117" s="127"/>
      <c r="BS117" s="14"/>
      <c r="BT117" s="14"/>
      <c r="BU117" s="127"/>
      <c r="BV117" s="14"/>
      <c r="BW117" s="14"/>
      <c r="BX117" s="14"/>
      <c r="BY117" s="14"/>
      <c r="BZ117" s="14"/>
      <c r="CA117" s="127"/>
      <c r="CB117" s="14"/>
      <c r="CC117" s="14"/>
      <c r="CD117" s="127"/>
      <c r="CE117" s="14"/>
      <c r="CF117" s="14"/>
      <c r="CG117" s="127"/>
      <c r="CH117" s="14"/>
      <c r="CI117" s="14"/>
      <c r="CJ117" s="127"/>
      <c r="CK117" s="15"/>
      <c r="CL117" s="14"/>
      <c r="CM117" s="127"/>
      <c r="CN117" s="15"/>
      <c r="CO117" s="14"/>
      <c r="CP117" s="127"/>
      <c r="CQ117" s="15"/>
      <c r="CR117" s="14"/>
      <c r="CS117" s="127"/>
      <c r="CT117" s="15"/>
      <c r="CU117" s="14"/>
      <c r="CV117" s="127"/>
      <c r="CW117" s="15"/>
      <c r="CX117" s="14"/>
      <c r="CY117" s="127"/>
      <c r="CZ117" s="15"/>
      <c r="DA117" s="14"/>
      <c r="DB117" s="127"/>
      <c r="DC117" s="15"/>
      <c r="DD117" s="14"/>
      <c r="DE117" s="127"/>
      <c r="DF117" s="15"/>
      <c r="DG117" s="14"/>
      <c r="DH117" s="127"/>
    </row>
    <row r="118" spans="1:112" s="38" customFormat="1" ht="15.75" x14ac:dyDescent="0.25">
      <c r="A118" s="71" t="s">
        <v>414</v>
      </c>
      <c r="B118" s="149">
        <f t="shared" si="115"/>
        <v>0</v>
      </c>
      <c r="C118" s="149">
        <f t="shared" si="115"/>
        <v>0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35"/>
      <c r="AM118" s="135"/>
      <c r="AN118" s="135"/>
      <c r="AO118" s="14"/>
      <c r="AP118" s="14"/>
      <c r="AQ118" s="127"/>
      <c r="AR118" s="14"/>
      <c r="AS118" s="14"/>
      <c r="AT118" s="127"/>
      <c r="AU118" s="14"/>
      <c r="AV118" s="14"/>
      <c r="AW118" s="127"/>
      <c r="AX118" s="14"/>
      <c r="AY118" s="14"/>
      <c r="AZ118" s="127"/>
      <c r="BA118" s="14"/>
      <c r="BB118" s="14"/>
      <c r="BC118" s="127"/>
      <c r="BD118" s="14"/>
      <c r="BE118" s="14"/>
      <c r="BF118" s="127"/>
      <c r="BG118" s="14"/>
      <c r="BH118" s="14"/>
      <c r="BI118" s="127"/>
      <c r="BJ118" s="14"/>
      <c r="BK118" s="14"/>
      <c r="BL118" s="127"/>
      <c r="BM118" s="14"/>
      <c r="BN118" s="14"/>
      <c r="BO118" s="127"/>
      <c r="BP118" s="14"/>
      <c r="BQ118" s="14"/>
      <c r="BR118" s="127"/>
      <c r="BS118" s="14"/>
      <c r="BT118" s="14"/>
      <c r="BU118" s="127"/>
      <c r="BV118" s="14"/>
      <c r="BW118" s="14"/>
      <c r="BX118" s="127"/>
      <c r="BY118" s="14"/>
      <c r="BZ118" s="14"/>
      <c r="CA118" s="127"/>
      <c r="CB118" s="14"/>
      <c r="CC118" s="14"/>
      <c r="CD118" s="127"/>
      <c r="CE118" s="14"/>
      <c r="CF118" s="14"/>
      <c r="CG118" s="127"/>
      <c r="CH118" s="14"/>
      <c r="CI118" s="14"/>
      <c r="CJ118" s="127"/>
      <c r="CK118" s="15"/>
      <c r="CL118" s="14"/>
      <c r="CM118" s="127"/>
      <c r="CN118" s="15"/>
      <c r="CO118" s="14"/>
      <c r="CP118" s="127"/>
      <c r="CQ118" s="15"/>
      <c r="CR118" s="14"/>
      <c r="CS118" s="127"/>
      <c r="CT118" s="15"/>
      <c r="CU118" s="14"/>
      <c r="CV118" s="127"/>
      <c r="CW118" s="15"/>
      <c r="CX118" s="14"/>
      <c r="CY118" s="127"/>
      <c r="CZ118" s="15"/>
      <c r="DA118" s="14"/>
      <c r="DB118" s="127"/>
      <c r="DC118" s="15"/>
      <c r="DD118" s="14"/>
      <c r="DE118" s="127"/>
      <c r="DF118" s="15"/>
      <c r="DG118" s="14"/>
      <c r="DH118" s="127"/>
    </row>
    <row r="119" spans="1:112" s="38" customFormat="1" ht="15.75" x14ac:dyDescent="0.25">
      <c r="A119" s="71" t="s">
        <v>546</v>
      </c>
      <c r="B119" s="149">
        <f t="shared" si="115"/>
        <v>0</v>
      </c>
      <c r="C119" s="149">
        <f t="shared" si="115"/>
        <v>0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35"/>
      <c r="AM119" s="135"/>
      <c r="AN119" s="135"/>
      <c r="AO119" s="14"/>
      <c r="AP119" s="14"/>
      <c r="AQ119" s="127"/>
      <c r="AR119" s="14"/>
      <c r="AS119" s="14"/>
      <c r="AT119" s="127"/>
      <c r="AU119" s="14"/>
      <c r="AV119" s="14"/>
      <c r="AW119" s="127"/>
      <c r="AX119" s="14"/>
      <c r="AY119" s="14"/>
      <c r="AZ119" s="127"/>
      <c r="BA119" s="14"/>
      <c r="BB119" s="14"/>
      <c r="BC119" s="127"/>
      <c r="BD119" s="14"/>
      <c r="BE119" s="14"/>
      <c r="BF119" s="127"/>
      <c r="BG119" s="14"/>
      <c r="BH119" s="14"/>
      <c r="BI119" s="127"/>
      <c r="BJ119" s="14"/>
      <c r="BK119" s="14"/>
      <c r="BL119" s="127"/>
      <c r="BM119" s="14"/>
      <c r="BN119" s="14"/>
      <c r="BO119" s="127"/>
      <c r="BP119" s="14"/>
      <c r="BQ119" s="14"/>
      <c r="BR119" s="127"/>
      <c r="BS119" s="14"/>
      <c r="BT119" s="14"/>
      <c r="BU119" s="127"/>
      <c r="BV119" s="14"/>
      <c r="BW119" s="14"/>
      <c r="BX119" s="127"/>
      <c r="BY119" s="14"/>
      <c r="BZ119" s="14"/>
      <c r="CA119" s="127"/>
      <c r="CB119" s="14"/>
      <c r="CC119" s="14"/>
      <c r="CD119" s="127"/>
      <c r="CE119" s="14"/>
      <c r="CF119" s="14"/>
      <c r="CG119" s="127"/>
      <c r="CH119" s="14"/>
      <c r="CI119" s="14"/>
      <c r="CJ119" s="127"/>
      <c r="CK119" s="15"/>
      <c r="CL119" s="14"/>
      <c r="CM119" s="127"/>
      <c r="CN119" s="15"/>
      <c r="CO119" s="14"/>
      <c r="CP119" s="127"/>
      <c r="CQ119" s="15"/>
      <c r="CR119" s="14"/>
      <c r="CS119" s="127"/>
      <c r="CT119" s="15"/>
      <c r="CU119" s="14"/>
      <c r="CV119" s="127"/>
      <c r="CW119" s="15"/>
      <c r="CX119" s="14"/>
      <c r="CY119" s="127"/>
      <c r="CZ119" s="15"/>
      <c r="DA119" s="14"/>
      <c r="DB119" s="127"/>
      <c r="DC119" s="15"/>
      <c r="DD119" s="14"/>
      <c r="DE119" s="127"/>
      <c r="DF119" s="15"/>
      <c r="DG119" s="14"/>
      <c r="DH119" s="127"/>
    </row>
    <row r="120" spans="1:112" s="96" customFormat="1" ht="31.5" x14ac:dyDescent="0.25">
      <c r="A120" s="97" t="s">
        <v>359</v>
      </c>
      <c r="B120" s="148">
        <f t="shared" si="115"/>
        <v>44509.140819999993</v>
      </c>
      <c r="C120" s="148">
        <f t="shared" si="115"/>
        <v>3966.991</v>
      </c>
      <c r="D120" s="102">
        <f t="shared" ref="D120" si="148">C120/B120*100</f>
        <v>8.9127557326773861</v>
      </c>
      <c r="E120" s="105">
        <f t="shared" ref="E120:AP120" si="149">E121+E122+E123+E124+E125+E126+E127+E128+E129+E130+E131</f>
        <v>0</v>
      </c>
      <c r="F120" s="105">
        <f t="shared" si="149"/>
        <v>0</v>
      </c>
      <c r="G120" s="105">
        <f t="shared" si="149"/>
        <v>0</v>
      </c>
      <c r="H120" s="105">
        <f t="shared" si="149"/>
        <v>0</v>
      </c>
      <c r="I120" s="105">
        <f t="shared" si="149"/>
        <v>0</v>
      </c>
      <c r="J120" s="105">
        <f t="shared" si="149"/>
        <v>0</v>
      </c>
      <c r="K120" s="105">
        <f t="shared" si="149"/>
        <v>0</v>
      </c>
      <c r="L120" s="105">
        <f t="shared" si="149"/>
        <v>0</v>
      </c>
      <c r="M120" s="105">
        <f t="shared" si="149"/>
        <v>0</v>
      </c>
      <c r="N120" s="105">
        <f t="shared" si="149"/>
        <v>0</v>
      </c>
      <c r="O120" s="105">
        <f t="shared" si="149"/>
        <v>0</v>
      </c>
      <c r="P120" s="105">
        <f t="shared" si="149"/>
        <v>0</v>
      </c>
      <c r="Q120" s="105">
        <f t="shared" si="149"/>
        <v>0</v>
      </c>
      <c r="R120" s="105">
        <f t="shared" si="149"/>
        <v>0</v>
      </c>
      <c r="S120" s="105">
        <f t="shared" si="149"/>
        <v>0</v>
      </c>
      <c r="T120" s="105">
        <f t="shared" si="149"/>
        <v>0</v>
      </c>
      <c r="U120" s="105">
        <f t="shared" si="149"/>
        <v>0</v>
      </c>
      <c r="V120" s="105">
        <f t="shared" si="149"/>
        <v>0</v>
      </c>
      <c r="W120" s="105">
        <f t="shared" si="149"/>
        <v>102.04082</v>
      </c>
      <c r="X120" s="105">
        <f t="shared" si="149"/>
        <v>0</v>
      </c>
      <c r="Y120" s="105">
        <f t="shared" si="149"/>
        <v>0</v>
      </c>
      <c r="Z120" s="105">
        <f t="shared" si="149"/>
        <v>0</v>
      </c>
      <c r="AA120" s="105">
        <f t="shared" si="149"/>
        <v>0</v>
      </c>
      <c r="AB120" s="105">
        <f t="shared" si="149"/>
        <v>0</v>
      </c>
      <c r="AC120" s="105">
        <f t="shared" si="149"/>
        <v>0</v>
      </c>
      <c r="AD120" s="105">
        <f t="shared" si="149"/>
        <v>0</v>
      </c>
      <c r="AE120" s="105">
        <f t="shared" si="149"/>
        <v>0</v>
      </c>
      <c r="AF120" s="105">
        <f t="shared" si="149"/>
        <v>0</v>
      </c>
      <c r="AG120" s="105">
        <f t="shared" si="149"/>
        <v>0</v>
      </c>
      <c r="AH120" s="105">
        <f t="shared" si="149"/>
        <v>0</v>
      </c>
      <c r="AI120" s="105">
        <f t="shared" si="149"/>
        <v>1031.2</v>
      </c>
      <c r="AJ120" s="105">
        <f t="shared" si="149"/>
        <v>0</v>
      </c>
      <c r="AK120" s="105">
        <f t="shared" si="149"/>
        <v>0</v>
      </c>
      <c r="AL120" s="105">
        <f t="shared" si="149"/>
        <v>16346.3</v>
      </c>
      <c r="AM120" s="105">
        <f t="shared" si="149"/>
        <v>2290.9</v>
      </c>
      <c r="AN120" s="105">
        <f t="shared" si="149"/>
        <v>14.014792338327329</v>
      </c>
      <c r="AO120" s="105">
        <f t="shared" si="149"/>
        <v>0</v>
      </c>
      <c r="AP120" s="105">
        <f t="shared" si="149"/>
        <v>0</v>
      </c>
      <c r="AQ120" s="105">
        <f t="shared" ref="AQ120:CG120" si="150">AQ121+AQ122+AQ123+AQ124+AQ125+AQ126+AQ127+AQ128+AQ129+AQ130+AQ131</f>
        <v>0</v>
      </c>
      <c r="AR120" s="105">
        <f t="shared" si="150"/>
        <v>0</v>
      </c>
      <c r="AS120" s="105">
        <f t="shared" si="150"/>
        <v>0</v>
      </c>
      <c r="AT120" s="105">
        <f t="shared" si="150"/>
        <v>0</v>
      </c>
      <c r="AU120" s="105">
        <f t="shared" si="150"/>
        <v>0</v>
      </c>
      <c r="AV120" s="105">
        <f t="shared" si="150"/>
        <v>0</v>
      </c>
      <c r="AW120" s="105">
        <f t="shared" si="150"/>
        <v>0</v>
      </c>
      <c r="AX120" s="105">
        <f t="shared" si="150"/>
        <v>0</v>
      </c>
      <c r="AY120" s="105">
        <f t="shared" si="150"/>
        <v>0</v>
      </c>
      <c r="AZ120" s="105">
        <f t="shared" si="150"/>
        <v>0</v>
      </c>
      <c r="BA120" s="105">
        <f t="shared" si="150"/>
        <v>5071.3</v>
      </c>
      <c r="BB120" s="105">
        <f t="shared" si="150"/>
        <v>695.59100000000001</v>
      </c>
      <c r="BC120" s="105">
        <f t="shared" si="150"/>
        <v>13.716226608561907</v>
      </c>
      <c r="BD120" s="105">
        <f t="shared" si="150"/>
        <v>0</v>
      </c>
      <c r="BE120" s="105">
        <f t="shared" si="150"/>
        <v>0</v>
      </c>
      <c r="BF120" s="105">
        <f t="shared" si="150"/>
        <v>0</v>
      </c>
      <c r="BG120" s="105">
        <f t="shared" si="150"/>
        <v>0</v>
      </c>
      <c r="BH120" s="105">
        <f t="shared" si="150"/>
        <v>0</v>
      </c>
      <c r="BI120" s="105">
        <f t="shared" si="150"/>
        <v>0</v>
      </c>
      <c r="BJ120" s="105">
        <f t="shared" si="150"/>
        <v>0</v>
      </c>
      <c r="BK120" s="105">
        <f t="shared" si="150"/>
        <v>0</v>
      </c>
      <c r="BL120" s="105">
        <f t="shared" si="150"/>
        <v>0</v>
      </c>
      <c r="BM120" s="105">
        <f t="shared" si="150"/>
        <v>0</v>
      </c>
      <c r="BN120" s="105">
        <f t="shared" si="150"/>
        <v>0</v>
      </c>
      <c r="BO120" s="105">
        <f t="shared" si="150"/>
        <v>0</v>
      </c>
      <c r="BP120" s="105">
        <f t="shared" si="150"/>
        <v>0</v>
      </c>
      <c r="BQ120" s="105">
        <f t="shared" si="150"/>
        <v>0</v>
      </c>
      <c r="BR120" s="105">
        <f t="shared" si="150"/>
        <v>0</v>
      </c>
      <c r="BS120" s="105">
        <f t="shared" si="150"/>
        <v>0</v>
      </c>
      <c r="BT120" s="105">
        <f t="shared" si="150"/>
        <v>0</v>
      </c>
      <c r="BU120" s="105">
        <f t="shared" si="150"/>
        <v>0</v>
      </c>
      <c r="BV120" s="105">
        <f t="shared" si="150"/>
        <v>1096.7</v>
      </c>
      <c r="BW120" s="105">
        <f t="shared" si="150"/>
        <v>0</v>
      </c>
      <c r="BX120" s="105">
        <f t="shared" si="150"/>
        <v>0</v>
      </c>
      <c r="BY120" s="105">
        <f t="shared" si="150"/>
        <v>0</v>
      </c>
      <c r="BZ120" s="105">
        <f t="shared" si="150"/>
        <v>0</v>
      </c>
      <c r="CA120" s="105">
        <f t="shared" si="150"/>
        <v>0</v>
      </c>
      <c r="CB120" s="105">
        <f t="shared" si="150"/>
        <v>153.6</v>
      </c>
      <c r="CC120" s="105">
        <f t="shared" si="150"/>
        <v>0</v>
      </c>
      <c r="CD120" s="105">
        <f t="shared" si="150"/>
        <v>0</v>
      </c>
      <c r="CE120" s="105">
        <f t="shared" si="150"/>
        <v>3759.7</v>
      </c>
      <c r="CF120" s="105">
        <f t="shared" si="150"/>
        <v>0</v>
      </c>
      <c r="CG120" s="105">
        <f t="shared" si="150"/>
        <v>0</v>
      </c>
      <c r="CH120" s="105">
        <f t="shared" ref="CH120:CV120" si="151">CH121+CH122+CH123+CH124+CH125+CH126+CH127+CH128+CH129+CH130+CH131</f>
        <v>0</v>
      </c>
      <c r="CI120" s="105">
        <f t="shared" si="151"/>
        <v>0</v>
      </c>
      <c r="CJ120" s="105">
        <f t="shared" si="151"/>
        <v>0</v>
      </c>
      <c r="CK120" s="105">
        <f t="shared" si="151"/>
        <v>0</v>
      </c>
      <c r="CL120" s="105">
        <f t="shared" si="151"/>
        <v>0</v>
      </c>
      <c r="CM120" s="105">
        <f t="shared" si="151"/>
        <v>0</v>
      </c>
      <c r="CN120" s="105">
        <f t="shared" si="151"/>
        <v>5847.2</v>
      </c>
      <c r="CO120" s="105">
        <f t="shared" si="151"/>
        <v>980.5</v>
      </c>
      <c r="CP120" s="105">
        <f t="shared" si="66"/>
        <v>16.768709809823505</v>
      </c>
      <c r="CQ120" s="105">
        <f t="shared" si="151"/>
        <v>0</v>
      </c>
      <c r="CR120" s="105">
        <f t="shared" si="151"/>
        <v>0</v>
      </c>
      <c r="CS120" s="105">
        <f t="shared" si="151"/>
        <v>0</v>
      </c>
      <c r="CT120" s="105">
        <f t="shared" si="151"/>
        <v>0</v>
      </c>
      <c r="CU120" s="105">
        <f t="shared" si="151"/>
        <v>0</v>
      </c>
      <c r="CV120" s="105">
        <f t="shared" si="151"/>
        <v>0</v>
      </c>
      <c r="CW120" s="105">
        <f t="shared" ref="CW120:CY120" si="152">CW121+CW122+CW123+CW124+CW125+CW126+CW127+CW128+CW129+CW130+CW131</f>
        <v>8902.2999999999993</v>
      </c>
      <c r="CX120" s="105">
        <f t="shared" si="152"/>
        <v>0</v>
      </c>
      <c r="CY120" s="105">
        <f t="shared" si="152"/>
        <v>0</v>
      </c>
      <c r="CZ120" s="105">
        <f t="shared" ref="CZ120:DB120" si="153">CZ121+CZ122+CZ123+CZ124+CZ125+CZ126+CZ127+CZ128+CZ129+CZ130+CZ131</f>
        <v>0</v>
      </c>
      <c r="DA120" s="105">
        <f t="shared" si="153"/>
        <v>0</v>
      </c>
      <c r="DB120" s="105">
        <f t="shared" si="153"/>
        <v>0</v>
      </c>
      <c r="DC120" s="105">
        <f t="shared" ref="DC120:DE120" si="154">DC121+DC122+DC123+DC124+DC125+DC126+DC127+DC128+DC129+DC130+DC131</f>
        <v>630.1</v>
      </c>
      <c r="DD120" s="105">
        <f t="shared" si="154"/>
        <v>0</v>
      </c>
      <c r="DE120" s="105">
        <f t="shared" si="154"/>
        <v>0</v>
      </c>
      <c r="DF120" s="105">
        <f t="shared" ref="DF120:DH120" si="155">DF121+DF122+DF123+DF124+DF125+DF126+DF127+DF128+DF129+DF130+DF131</f>
        <v>1568.7</v>
      </c>
      <c r="DG120" s="105">
        <f t="shared" si="155"/>
        <v>0</v>
      </c>
      <c r="DH120" s="105">
        <f t="shared" si="155"/>
        <v>0</v>
      </c>
    </row>
    <row r="121" spans="1:112" s="38" customFormat="1" ht="31.5" x14ac:dyDescent="0.25">
      <c r="A121" s="71" t="s">
        <v>358</v>
      </c>
      <c r="B121" s="149">
        <f t="shared" si="115"/>
        <v>42381.240819999992</v>
      </c>
      <c r="C121" s="149">
        <f t="shared" si="115"/>
        <v>3966.991</v>
      </c>
      <c r="D121" s="14">
        <f t="shared" si="56"/>
        <v>9.3602521380826342</v>
      </c>
      <c r="E121" s="15"/>
      <c r="F121" s="14"/>
      <c r="G121" s="14"/>
      <c r="H121" s="15"/>
      <c r="I121" s="15"/>
      <c r="J121" s="14"/>
      <c r="K121" s="14"/>
      <c r="L121" s="14"/>
      <c r="M121" s="15"/>
      <c r="N121" s="15"/>
      <c r="O121" s="14"/>
      <c r="P121" s="15"/>
      <c r="Q121" s="15">
        <v>0</v>
      </c>
      <c r="R121" s="15">
        <v>0</v>
      </c>
      <c r="S121" s="14"/>
      <c r="T121" s="15"/>
      <c r="U121" s="15"/>
      <c r="V121" s="15"/>
      <c r="W121" s="15">
        <v>102.04082</v>
      </c>
      <c r="X121" s="15"/>
      <c r="Y121" s="14"/>
      <c r="Z121" s="15"/>
      <c r="AA121" s="15"/>
      <c r="AB121" s="14"/>
      <c r="AC121" s="15"/>
      <c r="AD121" s="15"/>
      <c r="AE121" s="14"/>
      <c r="AF121" s="14"/>
      <c r="AG121" s="14"/>
      <c r="AH121" s="14"/>
      <c r="AI121" s="15">
        <v>0</v>
      </c>
      <c r="AJ121" s="15"/>
      <c r="AK121" s="14"/>
      <c r="AL121" s="15">
        <v>16346.3</v>
      </c>
      <c r="AM121" s="14">
        <v>2290.9</v>
      </c>
      <c r="AN121" s="15">
        <f t="shared" si="62"/>
        <v>14.014792338327329</v>
      </c>
      <c r="AO121" s="15"/>
      <c r="AP121" s="15"/>
      <c r="AQ121" s="15"/>
      <c r="AR121" s="15"/>
      <c r="AS121" s="15"/>
      <c r="AT121" s="15"/>
      <c r="AU121" s="15"/>
      <c r="AV121" s="15"/>
      <c r="AW121" s="126"/>
      <c r="AX121" s="15"/>
      <c r="AY121" s="15"/>
      <c r="AZ121" s="126"/>
      <c r="BA121" s="15">
        <v>5071.3</v>
      </c>
      <c r="BB121" s="15">
        <v>695.59100000000001</v>
      </c>
      <c r="BC121" s="15">
        <f t="shared" si="64"/>
        <v>13.716226608561907</v>
      </c>
      <c r="BD121" s="15"/>
      <c r="BE121" s="126"/>
      <c r="BF121" s="126"/>
      <c r="BG121" s="15"/>
      <c r="BH121" s="126"/>
      <c r="BI121" s="126"/>
      <c r="BJ121" s="15"/>
      <c r="BK121" s="126"/>
      <c r="BL121" s="126"/>
      <c r="BM121" s="15"/>
      <c r="BN121" s="126"/>
      <c r="BO121" s="126"/>
      <c r="BP121" s="15"/>
      <c r="BQ121" s="126"/>
      <c r="BR121" s="126"/>
      <c r="BS121" s="15"/>
      <c r="BT121" s="126"/>
      <c r="BU121" s="126"/>
      <c r="BV121" s="15"/>
      <c r="BW121" s="126"/>
      <c r="BX121" s="126"/>
      <c r="BY121" s="15"/>
      <c r="BZ121" s="126"/>
      <c r="CA121" s="126"/>
      <c r="CB121" s="15">
        <v>153.6</v>
      </c>
      <c r="CC121" s="126"/>
      <c r="CD121" s="126"/>
      <c r="CE121" s="15">
        <v>3759.7</v>
      </c>
      <c r="CF121" s="126"/>
      <c r="CG121" s="126"/>
      <c r="CH121" s="15"/>
      <c r="CI121" s="126"/>
      <c r="CJ121" s="126"/>
      <c r="CK121" s="15"/>
      <c r="CL121" s="126"/>
      <c r="CM121" s="126"/>
      <c r="CN121" s="15">
        <v>5847.2</v>
      </c>
      <c r="CO121" s="15">
        <v>980.5</v>
      </c>
      <c r="CP121" s="15">
        <f t="shared" si="66"/>
        <v>16.768709809823505</v>
      </c>
      <c r="CQ121" s="15"/>
      <c r="CR121" s="126"/>
      <c r="CS121" s="126"/>
      <c r="CT121" s="15"/>
      <c r="CU121" s="126"/>
      <c r="CV121" s="126"/>
      <c r="CW121" s="15">
        <v>8902.2999999999993</v>
      </c>
      <c r="CX121" s="126"/>
      <c r="CY121" s="126"/>
      <c r="CZ121" s="15"/>
      <c r="DA121" s="126"/>
      <c r="DB121" s="126"/>
      <c r="DC121" s="15">
        <v>630.1</v>
      </c>
      <c r="DD121" s="126"/>
      <c r="DE121" s="126"/>
      <c r="DF121" s="15">
        <v>1568.7</v>
      </c>
      <c r="DG121" s="126"/>
      <c r="DH121" s="126"/>
    </row>
    <row r="122" spans="1:112" s="38" customFormat="1" ht="15.75" x14ac:dyDescent="0.25">
      <c r="A122" s="71" t="s">
        <v>547</v>
      </c>
      <c r="B122" s="149">
        <f t="shared" si="115"/>
        <v>0</v>
      </c>
      <c r="C122" s="149">
        <f t="shared" si="115"/>
        <v>0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35"/>
      <c r="AM122" s="135"/>
      <c r="AN122" s="135"/>
      <c r="AO122" s="14"/>
      <c r="AP122" s="14"/>
      <c r="AQ122" s="127"/>
      <c r="AR122" s="14"/>
      <c r="AS122" s="14"/>
      <c r="AT122" s="127"/>
      <c r="AU122" s="14"/>
      <c r="AV122" s="14"/>
      <c r="AW122" s="127"/>
      <c r="AX122" s="14"/>
      <c r="AY122" s="14"/>
      <c r="AZ122" s="127"/>
      <c r="BA122" s="14"/>
      <c r="BB122" s="14"/>
      <c r="BC122" s="127"/>
      <c r="BD122" s="14"/>
      <c r="BE122" s="14"/>
      <c r="BF122" s="127"/>
      <c r="BG122" s="14"/>
      <c r="BH122" s="14"/>
      <c r="BI122" s="127"/>
      <c r="BJ122" s="14"/>
      <c r="BK122" s="14"/>
      <c r="BL122" s="127"/>
      <c r="BM122" s="14"/>
      <c r="BN122" s="14"/>
      <c r="BO122" s="127"/>
      <c r="BP122" s="14"/>
      <c r="BQ122" s="14"/>
      <c r="BR122" s="127"/>
      <c r="BS122" s="14"/>
      <c r="BT122" s="14"/>
      <c r="BU122" s="127"/>
      <c r="BV122" s="14"/>
      <c r="BW122" s="14"/>
      <c r="BX122" s="127"/>
      <c r="BY122" s="14"/>
      <c r="BZ122" s="14"/>
      <c r="CA122" s="127"/>
      <c r="CB122" s="14"/>
      <c r="CC122" s="14"/>
      <c r="CD122" s="127"/>
      <c r="CE122" s="14"/>
      <c r="CF122" s="14"/>
      <c r="CG122" s="127"/>
      <c r="CH122" s="14"/>
      <c r="CI122" s="14"/>
      <c r="CJ122" s="127"/>
      <c r="CK122" s="15"/>
      <c r="CL122" s="14"/>
      <c r="CM122" s="127"/>
      <c r="CN122" s="15"/>
      <c r="CO122" s="14"/>
      <c r="CP122" s="127"/>
      <c r="CQ122" s="15"/>
      <c r="CR122" s="14"/>
      <c r="CS122" s="127"/>
      <c r="CT122" s="15"/>
      <c r="CU122" s="14"/>
      <c r="CV122" s="127"/>
      <c r="CW122" s="15"/>
      <c r="CX122" s="14"/>
      <c r="CY122" s="127"/>
      <c r="CZ122" s="15"/>
      <c r="DA122" s="14"/>
      <c r="DB122" s="127"/>
      <c r="DC122" s="15"/>
      <c r="DD122" s="14"/>
      <c r="DE122" s="127"/>
      <c r="DF122" s="15"/>
      <c r="DG122" s="14"/>
      <c r="DH122" s="127"/>
    </row>
    <row r="123" spans="1:112" s="38" customFormat="1" ht="15.75" x14ac:dyDescent="0.25">
      <c r="A123" s="71" t="s">
        <v>548</v>
      </c>
      <c r="B123" s="149">
        <f t="shared" si="115"/>
        <v>0</v>
      </c>
      <c r="C123" s="149">
        <f t="shared" si="115"/>
        <v>0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35"/>
      <c r="AM123" s="135"/>
      <c r="AN123" s="135"/>
      <c r="AO123" s="14"/>
      <c r="AP123" s="14"/>
      <c r="AQ123" s="127"/>
      <c r="AR123" s="14"/>
      <c r="AS123" s="14"/>
      <c r="AT123" s="127"/>
      <c r="AU123" s="14"/>
      <c r="AV123" s="14"/>
      <c r="AW123" s="127"/>
      <c r="AX123" s="14"/>
      <c r="AY123" s="14"/>
      <c r="AZ123" s="127"/>
      <c r="BA123" s="14"/>
      <c r="BB123" s="14"/>
      <c r="BC123" s="127"/>
      <c r="BD123" s="14"/>
      <c r="BE123" s="14"/>
      <c r="BF123" s="127"/>
      <c r="BG123" s="14"/>
      <c r="BH123" s="14"/>
      <c r="BI123" s="127"/>
      <c r="BJ123" s="14"/>
      <c r="BK123" s="14"/>
      <c r="BL123" s="127"/>
      <c r="BM123" s="14"/>
      <c r="BN123" s="14"/>
      <c r="BO123" s="127"/>
      <c r="BP123" s="14"/>
      <c r="BQ123" s="14"/>
      <c r="BR123" s="127"/>
      <c r="BS123" s="14"/>
      <c r="BT123" s="14"/>
      <c r="BU123" s="127"/>
      <c r="BV123" s="14"/>
      <c r="BW123" s="14"/>
      <c r="BX123" s="127"/>
      <c r="BY123" s="14"/>
      <c r="BZ123" s="14"/>
      <c r="CA123" s="127"/>
      <c r="CB123" s="14"/>
      <c r="CC123" s="14"/>
      <c r="CD123" s="127"/>
      <c r="CE123" s="14"/>
      <c r="CF123" s="14"/>
      <c r="CG123" s="127"/>
      <c r="CH123" s="14"/>
      <c r="CI123" s="14"/>
      <c r="CJ123" s="127"/>
      <c r="CK123" s="15"/>
      <c r="CL123" s="14"/>
      <c r="CM123" s="127"/>
      <c r="CN123" s="15"/>
      <c r="CO123" s="14"/>
      <c r="CP123" s="127"/>
      <c r="CQ123" s="15"/>
      <c r="CR123" s="14"/>
      <c r="CS123" s="127"/>
      <c r="CT123" s="15"/>
      <c r="CU123" s="14"/>
      <c r="CV123" s="127"/>
      <c r="CW123" s="15"/>
      <c r="CX123" s="14"/>
      <c r="CY123" s="127"/>
      <c r="CZ123" s="15"/>
      <c r="DA123" s="14"/>
      <c r="DB123" s="127"/>
      <c r="DC123" s="15"/>
      <c r="DD123" s="14"/>
      <c r="DE123" s="127"/>
      <c r="DF123" s="15"/>
      <c r="DG123" s="14"/>
      <c r="DH123" s="127"/>
    </row>
    <row r="124" spans="1:112" s="38" customFormat="1" ht="15.75" x14ac:dyDescent="0.25">
      <c r="A124" s="71" t="s">
        <v>549</v>
      </c>
      <c r="B124" s="149">
        <f t="shared" si="115"/>
        <v>0</v>
      </c>
      <c r="C124" s="149">
        <f t="shared" si="115"/>
        <v>0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35"/>
      <c r="AM124" s="135"/>
      <c r="AN124" s="135"/>
      <c r="AO124" s="14"/>
      <c r="AP124" s="14"/>
      <c r="AQ124" s="127"/>
      <c r="AR124" s="14"/>
      <c r="AS124" s="14"/>
      <c r="AT124" s="127"/>
      <c r="AU124" s="14"/>
      <c r="AV124" s="14"/>
      <c r="AW124" s="127"/>
      <c r="AX124" s="14"/>
      <c r="AY124" s="14"/>
      <c r="AZ124" s="127"/>
      <c r="BA124" s="14"/>
      <c r="BB124" s="14"/>
      <c r="BC124" s="127"/>
      <c r="BD124" s="14"/>
      <c r="BE124" s="14"/>
      <c r="BF124" s="127"/>
      <c r="BG124" s="14"/>
      <c r="BH124" s="14"/>
      <c r="BI124" s="127"/>
      <c r="BJ124" s="14"/>
      <c r="BK124" s="14"/>
      <c r="BL124" s="127"/>
      <c r="BM124" s="14"/>
      <c r="BN124" s="14"/>
      <c r="BO124" s="127"/>
      <c r="BP124" s="14"/>
      <c r="BQ124" s="14"/>
      <c r="BR124" s="127"/>
      <c r="BS124" s="14"/>
      <c r="BT124" s="14"/>
      <c r="BU124" s="127"/>
      <c r="BV124" s="14"/>
      <c r="BW124" s="14"/>
      <c r="BX124" s="127"/>
      <c r="BY124" s="14"/>
      <c r="BZ124" s="14"/>
      <c r="CA124" s="127"/>
      <c r="CB124" s="14"/>
      <c r="CC124" s="14"/>
      <c r="CD124" s="127"/>
      <c r="CE124" s="14"/>
      <c r="CF124" s="14"/>
      <c r="CG124" s="127"/>
      <c r="CH124" s="14"/>
      <c r="CI124" s="14"/>
      <c r="CJ124" s="127"/>
      <c r="CK124" s="15"/>
      <c r="CL124" s="14"/>
      <c r="CM124" s="127"/>
      <c r="CN124" s="15"/>
      <c r="CO124" s="14"/>
      <c r="CP124" s="127"/>
      <c r="CQ124" s="15"/>
      <c r="CR124" s="14"/>
      <c r="CS124" s="127"/>
      <c r="CT124" s="15"/>
      <c r="CU124" s="14"/>
      <c r="CV124" s="127"/>
      <c r="CW124" s="15"/>
      <c r="CX124" s="14"/>
      <c r="CY124" s="127"/>
      <c r="CZ124" s="15"/>
      <c r="DA124" s="14"/>
      <c r="DB124" s="127"/>
      <c r="DC124" s="15"/>
      <c r="DD124" s="14"/>
      <c r="DE124" s="127"/>
      <c r="DF124" s="15"/>
      <c r="DG124" s="14"/>
      <c r="DH124" s="127"/>
    </row>
    <row r="125" spans="1:112" s="38" customFormat="1" ht="15.75" x14ac:dyDescent="0.25">
      <c r="A125" s="71" t="s">
        <v>550</v>
      </c>
      <c r="B125" s="149">
        <f t="shared" si="115"/>
        <v>0</v>
      </c>
      <c r="C125" s="149">
        <f t="shared" si="115"/>
        <v>0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35"/>
      <c r="AM125" s="135"/>
      <c r="AN125" s="135"/>
      <c r="AO125" s="14"/>
      <c r="AP125" s="14"/>
      <c r="AQ125" s="127"/>
      <c r="AR125" s="14"/>
      <c r="AS125" s="14"/>
      <c r="AT125" s="127"/>
      <c r="AU125" s="14"/>
      <c r="AV125" s="14"/>
      <c r="AW125" s="127"/>
      <c r="AX125" s="14"/>
      <c r="AY125" s="14"/>
      <c r="AZ125" s="127"/>
      <c r="BA125" s="14"/>
      <c r="BB125" s="14"/>
      <c r="BC125" s="127"/>
      <c r="BD125" s="14"/>
      <c r="BE125" s="14"/>
      <c r="BF125" s="127"/>
      <c r="BG125" s="14"/>
      <c r="BH125" s="14"/>
      <c r="BI125" s="127"/>
      <c r="BJ125" s="14"/>
      <c r="BK125" s="14"/>
      <c r="BL125" s="127"/>
      <c r="BM125" s="14"/>
      <c r="BN125" s="14"/>
      <c r="BO125" s="127"/>
      <c r="BP125" s="14"/>
      <c r="BQ125" s="14"/>
      <c r="BR125" s="127"/>
      <c r="BS125" s="14"/>
      <c r="BT125" s="14"/>
      <c r="BU125" s="127"/>
      <c r="BV125" s="14"/>
      <c r="BW125" s="14"/>
      <c r="BX125" s="127"/>
      <c r="BY125" s="14"/>
      <c r="BZ125" s="14"/>
      <c r="CA125" s="127"/>
      <c r="CB125" s="14"/>
      <c r="CC125" s="14"/>
      <c r="CD125" s="127"/>
      <c r="CE125" s="14"/>
      <c r="CF125" s="14"/>
      <c r="CG125" s="127"/>
      <c r="CH125" s="14"/>
      <c r="CI125" s="14"/>
      <c r="CJ125" s="127"/>
      <c r="CK125" s="15"/>
      <c r="CL125" s="14"/>
      <c r="CM125" s="127"/>
      <c r="CN125" s="15"/>
      <c r="CO125" s="14"/>
      <c r="CP125" s="127"/>
      <c r="CQ125" s="15"/>
      <c r="CR125" s="14"/>
      <c r="CS125" s="127"/>
      <c r="CT125" s="15"/>
      <c r="CU125" s="14"/>
      <c r="CV125" s="127"/>
      <c r="CW125" s="15"/>
      <c r="CX125" s="14"/>
      <c r="CY125" s="127"/>
      <c r="CZ125" s="15"/>
      <c r="DA125" s="14"/>
      <c r="DB125" s="127"/>
      <c r="DC125" s="15"/>
      <c r="DD125" s="14"/>
      <c r="DE125" s="127"/>
      <c r="DF125" s="15"/>
      <c r="DG125" s="14"/>
      <c r="DH125" s="127"/>
    </row>
    <row r="126" spans="1:112" s="38" customFormat="1" ht="15.75" x14ac:dyDescent="0.25">
      <c r="A126" s="71" t="s">
        <v>551</v>
      </c>
      <c r="B126" s="149">
        <f t="shared" si="115"/>
        <v>0</v>
      </c>
      <c r="C126" s="149">
        <f t="shared" si="115"/>
        <v>0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35"/>
      <c r="AM126" s="135"/>
      <c r="AN126" s="135"/>
      <c r="AO126" s="14"/>
      <c r="AP126" s="14"/>
      <c r="AQ126" s="127"/>
      <c r="AR126" s="14"/>
      <c r="AS126" s="14"/>
      <c r="AT126" s="127"/>
      <c r="AU126" s="14"/>
      <c r="AV126" s="14"/>
      <c r="AW126" s="127"/>
      <c r="AX126" s="14"/>
      <c r="AY126" s="14"/>
      <c r="AZ126" s="127"/>
      <c r="BA126" s="14"/>
      <c r="BB126" s="14"/>
      <c r="BC126" s="127"/>
      <c r="BD126" s="14"/>
      <c r="BE126" s="14"/>
      <c r="BF126" s="127"/>
      <c r="BG126" s="14"/>
      <c r="BH126" s="14"/>
      <c r="BI126" s="127"/>
      <c r="BJ126" s="14"/>
      <c r="BK126" s="14"/>
      <c r="BL126" s="127"/>
      <c r="BM126" s="14"/>
      <c r="BN126" s="14"/>
      <c r="BO126" s="127"/>
      <c r="BP126" s="14"/>
      <c r="BQ126" s="14"/>
      <c r="BR126" s="127"/>
      <c r="BS126" s="14"/>
      <c r="BT126" s="14"/>
      <c r="BU126" s="127"/>
      <c r="BV126" s="14"/>
      <c r="BW126" s="14"/>
      <c r="BX126" s="127"/>
      <c r="BY126" s="14"/>
      <c r="BZ126" s="14"/>
      <c r="CA126" s="127"/>
      <c r="CB126" s="14"/>
      <c r="CC126" s="14"/>
      <c r="CD126" s="127"/>
      <c r="CE126" s="14"/>
      <c r="CF126" s="14"/>
      <c r="CG126" s="127"/>
      <c r="CH126" s="14"/>
      <c r="CI126" s="14"/>
      <c r="CJ126" s="127"/>
      <c r="CK126" s="15"/>
      <c r="CL126" s="14"/>
      <c r="CM126" s="127"/>
      <c r="CN126" s="15"/>
      <c r="CO126" s="14"/>
      <c r="CP126" s="127"/>
      <c r="CQ126" s="15"/>
      <c r="CR126" s="14"/>
      <c r="CS126" s="127"/>
      <c r="CT126" s="15"/>
      <c r="CU126" s="14"/>
      <c r="CV126" s="127"/>
      <c r="CW126" s="15"/>
      <c r="CX126" s="14"/>
      <c r="CY126" s="127"/>
      <c r="CZ126" s="15"/>
      <c r="DA126" s="14"/>
      <c r="DB126" s="127"/>
      <c r="DC126" s="15"/>
      <c r="DD126" s="14"/>
      <c r="DE126" s="127"/>
      <c r="DF126" s="15"/>
      <c r="DG126" s="14"/>
      <c r="DH126" s="127"/>
    </row>
    <row r="127" spans="1:112" s="38" customFormat="1" ht="15.75" x14ac:dyDescent="0.25">
      <c r="A127" s="71" t="s">
        <v>552</v>
      </c>
      <c r="B127" s="149">
        <f t="shared" si="115"/>
        <v>0</v>
      </c>
      <c r="C127" s="149">
        <f t="shared" si="115"/>
        <v>0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35"/>
      <c r="AM127" s="135"/>
      <c r="AN127" s="135"/>
      <c r="AO127" s="14"/>
      <c r="AP127" s="14"/>
      <c r="AQ127" s="127"/>
      <c r="AR127" s="14"/>
      <c r="AS127" s="14"/>
      <c r="AT127" s="127"/>
      <c r="AU127" s="14"/>
      <c r="AV127" s="14"/>
      <c r="AW127" s="127"/>
      <c r="AX127" s="14"/>
      <c r="AY127" s="14"/>
      <c r="AZ127" s="127"/>
      <c r="BA127" s="14"/>
      <c r="BB127" s="14"/>
      <c r="BC127" s="127"/>
      <c r="BD127" s="14"/>
      <c r="BE127" s="14"/>
      <c r="BF127" s="127"/>
      <c r="BG127" s="14"/>
      <c r="BH127" s="14"/>
      <c r="BI127" s="127"/>
      <c r="BJ127" s="14"/>
      <c r="BK127" s="14"/>
      <c r="BL127" s="127"/>
      <c r="BM127" s="14"/>
      <c r="BN127" s="14"/>
      <c r="BO127" s="127"/>
      <c r="BP127" s="14"/>
      <c r="BQ127" s="14"/>
      <c r="BR127" s="127"/>
      <c r="BS127" s="14"/>
      <c r="BT127" s="14"/>
      <c r="BU127" s="127"/>
      <c r="BV127" s="14"/>
      <c r="BW127" s="14"/>
      <c r="BX127" s="127"/>
      <c r="BY127" s="14"/>
      <c r="BZ127" s="14"/>
      <c r="CA127" s="127"/>
      <c r="CB127" s="14"/>
      <c r="CC127" s="14"/>
      <c r="CD127" s="127"/>
      <c r="CE127" s="14"/>
      <c r="CF127" s="14"/>
      <c r="CG127" s="127"/>
      <c r="CH127" s="14"/>
      <c r="CI127" s="14"/>
      <c r="CJ127" s="127"/>
      <c r="CK127" s="15"/>
      <c r="CL127" s="14"/>
      <c r="CM127" s="127"/>
      <c r="CN127" s="15"/>
      <c r="CO127" s="14"/>
      <c r="CP127" s="127"/>
      <c r="CQ127" s="15"/>
      <c r="CR127" s="14"/>
      <c r="CS127" s="127"/>
      <c r="CT127" s="15"/>
      <c r="CU127" s="14"/>
      <c r="CV127" s="127"/>
      <c r="CW127" s="15"/>
      <c r="CX127" s="14"/>
      <c r="CY127" s="127"/>
      <c r="CZ127" s="15"/>
      <c r="DA127" s="14"/>
      <c r="DB127" s="127"/>
      <c r="DC127" s="15"/>
      <c r="DD127" s="14"/>
      <c r="DE127" s="127"/>
      <c r="DF127" s="15"/>
      <c r="DG127" s="14"/>
      <c r="DH127" s="127"/>
    </row>
    <row r="128" spans="1:112" s="38" customFormat="1" ht="15.75" x14ac:dyDescent="0.25">
      <c r="A128" s="71" t="s">
        <v>553</v>
      </c>
      <c r="B128" s="149">
        <f t="shared" si="115"/>
        <v>0</v>
      </c>
      <c r="C128" s="149">
        <f t="shared" si="115"/>
        <v>0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35"/>
      <c r="AM128" s="135"/>
      <c r="AN128" s="135"/>
      <c r="AO128" s="14"/>
      <c r="AP128" s="14"/>
      <c r="AQ128" s="127"/>
      <c r="AR128" s="14"/>
      <c r="AS128" s="14"/>
      <c r="AT128" s="127"/>
      <c r="AU128" s="14"/>
      <c r="AV128" s="14"/>
      <c r="AW128" s="127"/>
      <c r="AX128" s="14"/>
      <c r="AY128" s="14"/>
      <c r="AZ128" s="127"/>
      <c r="BA128" s="14"/>
      <c r="BB128" s="14"/>
      <c r="BC128" s="127"/>
      <c r="BD128" s="14"/>
      <c r="BE128" s="14"/>
      <c r="BF128" s="127"/>
      <c r="BG128" s="14"/>
      <c r="BH128" s="14"/>
      <c r="BI128" s="127"/>
      <c r="BJ128" s="14"/>
      <c r="BK128" s="14"/>
      <c r="BL128" s="127"/>
      <c r="BM128" s="14"/>
      <c r="BN128" s="14"/>
      <c r="BO128" s="127"/>
      <c r="BP128" s="14"/>
      <c r="BQ128" s="14"/>
      <c r="BR128" s="127"/>
      <c r="BS128" s="14"/>
      <c r="BT128" s="14"/>
      <c r="BU128" s="127"/>
      <c r="BV128" s="14"/>
      <c r="BW128" s="14"/>
      <c r="BX128" s="127"/>
      <c r="BY128" s="14"/>
      <c r="BZ128" s="14"/>
      <c r="CA128" s="127"/>
      <c r="CB128" s="14"/>
      <c r="CC128" s="14"/>
      <c r="CD128" s="127"/>
      <c r="CE128" s="14"/>
      <c r="CF128" s="14"/>
      <c r="CG128" s="127"/>
      <c r="CH128" s="14"/>
      <c r="CI128" s="14"/>
      <c r="CJ128" s="127"/>
      <c r="CK128" s="15"/>
      <c r="CL128" s="14"/>
      <c r="CM128" s="127"/>
      <c r="CN128" s="15"/>
      <c r="CO128" s="14"/>
      <c r="CP128" s="127"/>
      <c r="CQ128" s="15"/>
      <c r="CR128" s="14"/>
      <c r="CS128" s="127"/>
      <c r="CT128" s="15"/>
      <c r="CU128" s="14"/>
      <c r="CV128" s="127"/>
      <c r="CW128" s="15"/>
      <c r="CX128" s="14"/>
      <c r="CY128" s="127"/>
      <c r="CZ128" s="15"/>
      <c r="DA128" s="14"/>
      <c r="DB128" s="127"/>
      <c r="DC128" s="15"/>
      <c r="DD128" s="14"/>
      <c r="DE128" s="127"/>
      <c r="DF128" s="15"/>
      <c r="DG128" s="14"/>
      <c r="DH128" s="127"/>
    </row>
    <row r="129" spans="1:112" s="38" customFormat="1" ht="15.75" x14ac:dyDescent="0.25">
      <c r="A129" s="71" t="s">
        <v>554</v>
      </c>
      <c r="B129" s="149">
        <f t="shared" si="115"/>
        <v>0</v>
      </c>
      <c r="C129" s="149">
        <f t="shared" si="115"/>
        <v>0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35"/>
      <c r="AM129" s="135"/>
      <c r="AN129" s="135"/>
      <c r="AO129" s="14"/>
      <c r="AP129" s="14"/>
      <c r="AQ129" s="127"/>
      <c r="AR129" s="14"/>
      <c r="AS129" s="14"/>
      <c r="AT129" s="127"/>
      <c r="AU129" s="14"/>
      <c r="AV129" s="14"/>
      <c r="AW129" s="127"/>
      <c r="AX129" s="14"/>
      <c r="AY129" s="14"/>
      <c r="AZ129" s="127"/>
      <c r="BA129" s="14"/>
      <c r="BB129" s="14"/>
      <c r="BC129" s="127"/>
      <c r="BD129" s="14"/>
      <c r="BE129" s="14"/>
      <c r="BF129" s="127"/>
      <c r="BG129" s="14"/>
      <c r="BH129" s="14"/>
      <c r="BI129" s="127"/>
      <c r="BJ129" s="14"/>
      <c r="BK129" s="14"/>
      <c r="BL129" s="127"/>
      <c r="BM129" s="14"/>
      <c r="BN129" s="14"/>
      <c r="BO129" s="127"/>
      <c r="BP129" s="14"/>
      <c r="BQ129" s="14"/>
      <c r="BR129" s="127"/>
      <c r="BS129" s="14"/>
      <c r="BT129" s="14"/>
      <c r="BU129" s="127"/>
      <c r="BV129" s="14"/>
      <c r="BW129" s="14"/>
      <c r="BX129" s="127"/>
      <c r="BY129" s="14"/>
      <c r="BZ129" s="14"/>
      <c r="CA129" s="127"/>
      <c r="CB129" s="14"/>
      <c r="CC129" s="14"/>
      <c r="CD129" s="127"/>
      <c r="CE129" s="14"/>
      <c r="CF129" s="14"/>
      <c r="CG129" s="127"/>
      <c r="CH129" s="14"/>
      <c r="CI129" s="14"/>
      <c r="CJ129" s="127"/>
      <c r="CK129" s="15"/>
      <c r="CL129" s="14"/>
      <c r="CM129" s="127"/>
      <c r="CN129" s="15"/>
      <c r="CO129" s="14"/>
      <c r="CP129" s="127"/>
      <c r="CQ129" s="15"/>
      <c r="CR129" s="14"/>
      <c r="CS129" s="127"/>
      <c r="CT129" s="15"/>
      <c r="CU129" s="14"/>
      <c r="CV129" s="127"/>
      <c r="CW129" s="15"/>
      <c r="CX129" s="14"/>
      <c r="CY129" s="127"/>
      <c r="CZ129" s="15"/>
      <c r="DA129" s="14"/>
      <c r="DB129" s="127"/>
      <c r="DC129" s="15"/>
      <c r="DD129" s="14"/>
      <c r="DE129" s="127"/>
      <c r="DF129" s="15"/>
      <c r="DG129" s="14"/>
      <c r="DH129" s="127"/>
    </row>
    <row r="130" spans="1:112" s="38" customFormat="1" ht="15.75" x14ac:dyDescent="0.25">
      <c r="A130" s="71" t="s">
        <v>357</v>
      </c>
      <c r="B130" s="149">
        <f t="shared" si="115"/>
        <v>2127.9</v>
      </c>
      <c r="C130" s="149">
        <f t="shared" si="115"/>
        <v>0</v>
      </c>
      <c r="D130" s="14">
        <f>C130/B130*100</f>
        <v>0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>
        <v>1031.2</v>
      </c>
      <c r="AJ130" s="14"/>
      <c r="AK130" s="14">
        <f>AJ130/AI130*100</f>
        <v>0</v>
      </c>
      <c r="AL130" s="135"/>
      <c r="AM130" s="135"/>
      <c r="AN130" s="135"/>
      <c r="AO130" s="14"/>
      <c r="AP130" s="14"/>
      <c r="AQ130" s="127"/>
      <c r="AR130" s="14"/>
      <c r="AS130" s="14"/>
      <c r="AT130" s="127"/>
      <c r="AU130" s="14"/>
      <c r="AV130" s="14"/>
      <c r="AW130" s="127"/>
      <c r="AX130" s="14"/>
      <c r="AY130" s="14"/>
      <c r="AZ130" s="127"/>
      <c r="BA130" s="14"/>
      <c r="BB130" s="14"/>
      <c r="BC130" s="127"/>
      <c r="BD130" s="14"/>
      <c r="BE130" s="14"/>
      <c r="BF130" s="127"/>
      <c r="BG130" s="14"/>
      <c r="BH130" s="14"/>
      <c r="BI130" s="127"/>
      <c r="BJ130" s="14"/>
      <c r="BK130" s="14"/>
      <c r="BL130" s="127"/>
      <c r="BM130" s="14"/>
      <c r="BN130" s="14"/>
      <c r="BO130" s="127"/>
      <c r="BP130" s="14"/>
      <c r="BQ130" s="14"/>
      <c r="BR130" s="127"/>
      <c r="BS130" s="14"/>
      <c r="BT130" s="14"/>
      <c r="BU130" s="127"/>
      <c r="BV130" s="14">
        <v>1096.7</v>
      </c>
      <c r="BW130" s="14"/>
      <c r="BX130" s="127"/>
      <c r="BY130" s="14"/>
      <c r="BZ130" s="14"/>
      <c r="CA130" s="127"/>
      <c r="CB130" s="14"/>
      <c r="CC130" s="14"/>
      <c r="CD130" s="127"/>
      <c r="CE130" s="14"/>
      <c r="CF130" s="14"/>
      <c r="CG130" s="127"/>
      <c r="CH130" s="14"/>
      <c r="CI130" s="14"/>
      <c r="CJ130" s="127"/>
      <c r="CK130" s="15"/>
      <c r="CL130" s="14"/>
      <c r="CM130" s="127"/>
      <c r="CN130" s="15"/>
      <c r="CO130" s="14"/>
      <c r="CP130" s="127"/>
      <c r="CQ130" s="15"/>
      <c r="CR130" s="14"/>
      <c r="CS130" s="127"/>
      <c r="CT130" s="15"/>
      <c r="CU130" s="14"/>
      <c r="CV130" s="127"/>
      <c r="CW130" s="15"/>
      <c r="CX130" s="14"/>
      <c r="CY130" s="127"/>
      <c r="CZ130" s="15"/>
      <c r="DA130" s="14"/>
      <c r="DB130" s="127"/>
      <c r="DC130" s="15"/>
      <c r="DD130" s="14"/>
      <c r="DE130" s="127"/>
      <c r="DF130" s="15"/>
      <c r="DG130" s="14"/>
      <c r="DH130" s="127"/>
    </row>
    <row r="131" spans="1:112" s="38" customFormat="1" ht="15.75" x14ac:dyDescent="0.25">
      <c r="A131" s="71" t="s">
        <v>555</v>
      </c>
      <c r="B131" s="149">
        <f t="shared" si="115"/>
        <v>0</v>
      </c>
      <c r="C131" s="149">
        <f t="shared" si="115"/>
        <v>0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35"/>
      <c r="AM131" s="135"/>
      <c r="AN131" s="135"/>
      <c r="AO131" s="14"/>
      <c r="AP131" s="14"/>
      <c r="AQ131" s="127"/>
      <c r="AR131" s="14"/>
      <c r="AS131" s="14"/>
      <c r="AT131" s="127"/>
      <c r="AU131" s="14"/>
      <c r="AV131" s="14"/>
      <c r="AW131" s="127"/>
      <c r="AX131" s="14"/>
      <c r="AY131" s="14"/>
      <c r="AZ131" s="127"/>
      <c r="BA131" s="14"/>
      <c r="BB131" s="14"/>
      <c r="BC131" s="127"/>
      <c r="BD131" s="14"/>
      <c r="BE131" s="14"/>
      <c r="BF131" s="127"/>
      <c r="BG131" s="14"/>
      <c r="BH131" s="14"/>
      <c r="BI131" s="127"/>
      <c r="BJ131" s="14"/>
      <c r="BK131" s="14"/>
      <c r="BL131" s="127"/>
      <c r="BM131" s="14"/>
      <c r="BN131" s="14"/>
      <c r="BO131" s="127"/>
      <c r="BP131" s="14"/>
      <c r="BQ131" s="14"/>
      <c r="BR131" s="127"/>
      <c r="BS131" s="14"/>
      <c r="BT131" s="14"/>
      <c r="BU131" s="127"/>
      <c r="BV131" s="14"/>
      <c r="BW131" s="14"/>
      <c r="BX131" s="127"/>
      <c r="BY131" s="14"/>
      <c r="BZ131" s="14"/>
      <c r="CA131" s="127"/>
      <c r="CB131" s="14"/>
      <c r="CC131" s="14"/>
      <c r="CD131" s="127"/>
      <c r="CE131" s="14"/>
      <c r="CF131" s="14"/>
      <c r="CG131" s="127"/>
      <c r="CH131" s="14"/>
      <c r="CI131" s="14"/>
      <c r="CJ131" s="127"/>
      <c r="CK131" s="15"/>
      <c r="CL131" s="14"/>
      <c r="CM131" s="127"/>
      <c r="CN131" s="15"/>
      <c r="CO131" s="14"/>
      <c r="CP131" s="127"/>
      <c r="CQ131" s="15"/>
      <c r="CR131" s="14"/>
      <c r="CS131" s="127"/>
      <c r="CT131" s="15"/>
      <c r="CU131" s="14"/>
      <c r="CV131" s="127"/>
      <c r="CW131" s="15"/>
      <c r="CX131" s="14"/>
      <c r="CY131" s="127"/>
      <c r="CZ131" s="15"/>
      <c r="DA131" s="14"/>
      <c r="DB131" s="127"/>
      <c r="DC131" s="15"/>
      <c r="DD131" s="14"/>
      <c r="DE131" s="127"/>
      <c r="DF131" s="15"/>
      <c r="DG131" s="14"/>
      <c r="DH131" s="127"/>
    </row>
    <row r="132" spans="1:112" s="96" customFormat="1" ht="31.5" x14ac:dyDescent="0.25">
      <c r="A132" s="98" t="s">
        <v>362</v>
      </c>
      <c r="B132" s="148">
        <f t="shared" si="115"/>
        <v>66897.3</v>
      </c>
      <c r="C132" s="148">
        <f t="shared" si="115"/>
        <v>6286.4138000000003</v>
      </c>
      <c r="D132" s="102">
        <f t="shared" ref="D132" si="156">C132/B132*100</f>
        <v>9.3971113931354466</v>
      </c>
      <c r="E132" s="105">
        <f t="shared" ref="E132:AP132" si="157">E133+E134+E135+E136+E137+E138+E139+E140+E141+E142</f>
        <v>1187.5</v>
      </c>
      <c r="F132" s="105">
        <f t="shared" si="157"/>
        <v>0</v>
      </c>
      <c r="G132" s="105">
        <f t="shared" si="157"/>
        <v>0</v>
      </c>
      <c r="H132" s="105">
        <f t="shared" si="157"/>
        <v>0</v>
      </c>
      <c r="I132" s="105">
        <f t="shared" si="157"/>
        <v>0</v>
      </c>
      <c r="J132" s="105">
        <f t="shared" si="157"/>
        <v>0</v>
      </c>
      <c r="K132" s="105">
        <f t="shared" si="157"/>
        <v>493.9</v>
      </c>
      <c r="L132" s="105">
        <f t="shared" si="157"/>
        <v>0</v>
      </c>
      <c r="M132" s="105">
        <f t="shared" si="157"/>
        <v>0</v>
      </c>
      <c r="N132" s="105">
        <f t="shared" si="157"/>
        <v>0</v>
      </c>
      <c r="O132" s="105">
        <f t="shared" si="157"/>
        <v>0</v>
      </c>
      <c r="P132" s="105">
        <f t="shared" si="157"/>
        <v>0</v>
      </c>
      <c r="Q132" s="105">
        <f t="shared" si="157"/>
        <v>0</v>
      </c>
      <c r="R132" s="105">
        <f t="shared" si="157"/>
        <v>0</v>
      </c>
      <c r="S132" s="105">
        <f t="shared" si="157"/>
        <v>0</v>
      </c>
      <c r="T132" s="105">
        <f t="shared" si="157"/>
        <v>0</v>
      </c>
      <c r="U132" s="105">
        <f t="shared" si="157"/>
        <v>0</v>
      </c>
      <c r="V132" s="105">
        <f t="shared" si="157"/>
        <v>0</v>
      </c>
      <c r="W132" s="105">
        <f t="shared" si="157"/>
        <v>0</v>
      </c>
      <c r="X132" s="105">
        <f t="shared" si="157"/>
        <v>0</v>
      </c>
      <c r="Y132" s="105">
        <f t="shared" si="157"/>
        <v>0</v>
      </c>
      <c r="Z132" s="105">
        <f t="shared" si="157"/>
        <v>0</v>
      </c>
      <c r="AA132" s="105">
        <f t="shared" si="157"/>
        <v>0</v>
      </c>
      <c r="AB132" s="105">
        <f t="shared" si="157"/>
        <v>0</v>
      </c>
      <c r="AC132" s="105">
        <f t="shared" si="157"/>
        <v>0</v>
      </c>
      <c r="AD132" s="105">
        <f t="shared" si="157"/>
        <v>0</v>
      </c>
      <c r="AE132" s="105">
        <f t="shared" si="157"/>
        <v>0</v>
      </c>
      <c r="AF132" s="105">
        <f t="shared" si="157"/>
        <v>0</v>
      </c>
      <c r="AG132" s="105">
        <f t="shared" si="157"/>
        <v>0</v>
      </c>
      <c r="AH132" s="105">
        <f t="shared" si="157"/>
        <v>0</v>
      </c>
      <c r="AI132" s="105">
        <f t="shared" si="157"/>
        <v>5660.1</v>
      </c>
      <c r="AJ132" s="105">
        <f t="shared" si="157"/>
        <v>500</v>
      </c>
      <c r="AK132" s="102">
        <f t="shared" ref="AK132" si="158">AJ132/AI132*100</f>
        <v>8.8337661878765399</v>
      </c>
      <c r="AL132" s="105">
        <f t="shared" si="157"/>
        <v>18513.5</v>
      </c>
      <c r="AM132" s="105">
        <f t="shared" si="157"/>
        <v>3085.6</v>
      </c>
      <c r="AN132" s="105">
        <f t="shared" si="157"/>
        <v>16.666756691063277</v>
      </c>
      <c r="AO132" s="105">
        <f t="shared" si="157"/>
        <v>0</v>
      </c>
      <c r="AP132" s="105">
        <f t="shared" si="157"/>
        <v>0</v>
      </c>
      <c r="AQ132" s="105">
        <f t="shared" ref="AQ132:CG132" si="159">AQ133+AQ134+AQ135+AQ136+AQ137+AQ138+AQ139+AQ140+AQ141+AQ142</f>
        <v>0</v>
      </c>
      <c r="AR132" s="105">
        <f t="shared" si="159"/>
        <v>0</v>
      </c>
      <c r="AS132" s="105">
        <f t="shared" si="159"/>
        <v>0</v>
      </c>
      <c r="AT132" s="105">
        <f t="shared" si="159"/>
        <v>0</v>
      </c>
      <c r="AU132" s="105">
        <f t="shared" si="159"/>
        <v>0</v>
      </c>
      <c r="AV132" s="105">
        <f t="shared" si="159"/>
        <v>0</v>
      </c>
      <c r="AW132" s="105">
        <f t="shared" si="159"/>
        <v>0</v>
      </c>
      <c r="AX132" s="105">
        <f t="shared" si="159"/>
        <v>0</v>
      </c>
      <c r="AY132" s="105">
        <f t="shared" si="159"/>
        <v>0</v>
      </c>
      <c r="AZ132" s="105">
        <f t="shared" si="159"/>
        <v>0</v>
      </c>
      <c r="BA132" s="105">
        <f t="shared" si="159"/>
        <v>5071.3</v>
      </c>
      <c r="BB132" s="105">
        <f t="shared" si="159"/>
        <v>792.81500000000005</v>
      </c>
      <c r="BC132" s="105">
        <f t="shared" si="159"/>
        <v>15.633368169897267</v>
      </c>
      <c r="BD132" s="105">
        <f t="shared" si="159"/>
        <v>0</v>
      </c>
      <c r="BE132" s="105">
        <f t="shared" si="159"/>
        <v>0</v>
      </c>
      <c r="BF132" s="105">
        <f t="shared" si="159"/>
        <v>0</v>
      </c>
      <c r="BG132" s="105">
        <f t="shared" si="159"/>
        <v>0</v>
      </c>
      <c r="BH132" s="105">
        <f t="shared" si="159"/>
        <v>0</v>
      </c>
      <c r="BI132" s="105">
        <f t="shared" si="159"/>
        <v>0</v>
      </c>
      <c r="BJ132" s="105">
        <f t="shared" si="159"/>
        <v>0</v>
      </c>
      <c r="BK132" s="105">
        <f t="shared" si="159"/>
        <v>0</v>
      </c>
      <c r="BL132" s="105">
        <f t="shared" si="159"/>
        <v>0</v>
      </c>
      <c r="BM132" s="105">
        <f t="shared" si="159"/>
        <v>0</v>
      </c>
      <c r="BN132" s="105">
        <f t="shared" si="159"/>
        <v>0</v>
      </c>
      <c r="BO132" s="105">
        <f t="shared" si="159"/>
        <v>0</v>
      </c>
      <c r="BP132" s="105">
        <f t="shared" si="159"/>
        <v>0</v>
      </c>
      <c r="BQ132" s="105">
        <f t="shared" si="159"/>
        <v>0</v>
      </c>
      <c r="BR132" s="105">
        <f t="shared" si="159"/>
        <v>0</v>
      </c>
      <c r="BS132" s="105">
        <f t="shared" si="159"/>
        <v>0</v>
      </c>
      <c r="BT132" s="105">
        <f t="shared" si="159"/>
        <v>0</v>
      </c>
      <c r="BU132" s="105">
        <f t="shared" si="159"/>
        <v>0</v>
      </c>
      <c r="BV132" s="105">
        <f t="shared" si="159"/>
        <v>1208.4000000000001</v>
      </c>
      <c r="BW132" s="105">
        <f t="shared" si="159"/>
        <v>0</v>
      </c>
      <c r="BX132" s="105">
        <f t="shared" si="159"/>
        <v>0</v>
      </c>
      <c r="BY132" s="105">
        <f t="shared" si="159"/>
        <v>0</v>
      </c>
      <c r="BZ132" s="105">
        <f t="shared" si="159"/>
        <v>0</v>
      </c>
      <c r="CA132" s="105">
        <f t="shared" si="159"/>
        <v>0</v>
      </c>
      <c r="CB132" s="105">
        <f t="shared" si="159"/>
        <v>0</v>
      </c>
      <c r="CC132" s="105">
        <f t="shared" si="159"/>
        <v>0</v>
      </c>
      <c r="CD132" s="105">
        <f t="shared" si="159"/>
        <v>0</v>
      </c>
      <c r="CE132" s="105">
        <f t="shared" si="159"/>
        <v>0</v>
      </c>
      <c r="CF132" s="105">
        <f t="shared" si="159"/>
        <v>0</v>
      </c>
      <c r="CG132" s="105">
        <f t="shared" si="159"/>
        <v>0</v>
      </c>
      <c r="CH132" s="105">
        <f t="shared" ref="CH132:CV132" si="160">CH133+CH134+CH135+CH136+CH137+CH138+CH139+CH140+CH141+CH142</f>
        <v>0</v>
      </c>
      <c r="CI132" s="105">
        <f t="shared" si="160"/>
        <v>0</v>
      </c>
      <c r="CJ132" s="105">
        <f t="shared" si="160"/>
        <v>0</v>
      </c>
      <c r="CK132" s="105">
        <f t="shared" si="160"/>
        <v>0</v>
      </c>
      <c r="CL132" s="105">
        <f t="shared" si="160"/>
        <v>0</v>
      </c>
      <c r="CM132" s="105">
        <f t="shared" si="160"/>
        <v>0</v>
      </c>
      <c r="CN132" s="105">
        <f t="shared" si="160"/>
        <v>16108.3</v>
      </c>
      <c r="CO132" s="105">
        <f t="shared" si="160"/>
        <v>1907.9988000000001</v>
      </c>
      <c r="CP132" s="105">
        <f t="shared" si="66"/>
        <v>11.844817888914411</v>
      </c>
      <c r="CQ132" s="105">
        <f t="shared" si="160"/>
        <v>0</v>
      </c>
      <c r="CR132" s="105">
        <f t="shared" si="160"/>
        <v>0</v>
      </c>
      <c r="CS132" s="105">
        <f t="shared" si="160"/>
        <v>0</v>
      </c>
      <c r="CT132" s="105">
        <f t="shared" si="160"/>
        <v>0</v>
      </c>
      <c r="CU132" s="105">
        <f t="shared" si="160"/>
        <v>0</v>
      </c>
      <c r="CV132" s="105">
        <f t="shared" si="160"/>
        <v>0</v>
      </c>
      <c r="CW132" s="105">
        <f t="shared" ref="CW132:CY132" si="161">CW133+CW134+CW135+CW136+CW137+CW138+CW139+CW140+CW141+CW142</f>
        <v>14256.5</v>
      </c>
      <c r="CX132" s="105">
        <f t="shared" si="161"/>
        <v>0</v>
      </c>
      <c r="CY132" s="105">
        <f t="shared" si="161"/>
        <v>0</v>
      </c>
      <c r="CZ132" s="105">
        <f t="shared" ref="CZ132:DB132" si="162">CZ133+CZ134+CZ135+CZ136+CZ137+CZ138+CZ139+CZ140+CZ141+CZ142</f>
        <v>0</v>
      </c>
      <c r="DA132" s="105">
        <f t="shared" si="162"/>
        <v>0</v>
      </c>
      <c r="DB132" s="105">
        <f t="shared" si="162"/>
        <v>0</v>
      </c>
      <c r="DC132" s="105">
        <f t="shared" ref="DC132:DE132" si="163">DC133+DC134+DC135+DC136+DC137+DC138+DC139+DC140+DC141+DC142</f>
        <v>1260.3</v>
      </c>
      <c r="DD132" s="105">
        <f t="shared" si="163"/>
        <v>0</v>
      </c>
      <c r="DE132" s="105">
        <f t="shared" si="163"/>
        <v>0</v>
      </c>
      <c r="DF132" s="105">
        <f t="shared" ref="DF132:DH132" si="164">DF133+DF134+DF135+DF136+DF137+DF138+DF139+DF140+DF141+DF142</f>
        <v>3137.5</v>
      </c>
      <c r="DG132" s="105">
        <f t="shared" si="164"/>
        <v>0</v>
      </c>
      <c r="DH132" s="105">
        <f t="shared" si="164"/>
        <v>0</v>
      </c>
    </row>
    <row r="133" spans="1:112" s="38" customFormat="1" ht="15.75" x14ac:dyDescent="0.25">
      <c r="A133" s="71" t="s">
        <v>361</v>
      </c>
      <c r="B133" s="149">
        <f t="shared" si="115"/>
        <v>60028.800000000003</v>
      </c>
      <c r="C133" s="149">
        <f t="shared" si="115"/>
        <v>5786.4138000000003</v>
      </c>
      <c r="D133" s="14">
        <f t="shared" si="56"/>
        <v>9.6393960898768594</v>
      </c>
      <c r="E133" s="15">
        <v>1187.5</v>
      </c>
      <c r="F133" s="14"/>
      <c r="G133" s="14"/>
      <c r="H133" s="15"/>
      <c r="I133" s="15"/>
      <c r="J133" s="14"/>
      <c r="K133" s="14">
        <v>493.9</v>
      </c>
      <c r="L133" s="14"/>
      <c r="M133" s="15"/>
      <c r="N133" s="14"/>
      <c r="O133" s="14"/>
      <c r="P133" s="15"/>
      <c r="Q133" s="15">
        <v>0</v>
      </c>
      <c r="R133" s="15">
        <v>0</v>
      </c>
      <c r="S133" s="14"/>
      <c r="T133" s="15"/>
      <c r="U133" s="15"/>
      <c r="V133" s="15"/>
      <c r="W133" s="15"/>
      <c r="X133" s="15"/>
      <c r="Y133" s="14"/>
      <c r="Z133" s="15"/>
      <c r="AA133" s="15"/>
      <c r="AB133" s="14"/>
      <c r="AC133" s="15"/>
      <c r="AD133" s="15"/>
      <c r="AE133" s="14"/>
      <c r="AF133" s="14"/>
      <c r="AG133" s="14"/>
      <c r="AH133" s="14"/>
      <c r="AI133" s="15">
        <v>0</v>
      </c>
      <c r="AJ133" s="15"/>
      <c r="AK133" s="14"/>
      <c r="AL133" s="15">
        <v>18513.5</v>
      </c>
      <c r="AM133" s="14">
        <v>3085.6</v>
      </c>
      <c r="AN133" s="15">
        <f t="shared" si="62"/>
        <v>16.666756691063277</v>
      </c>
      <c r="AO133" s="15"/>
      <c r="AP133" s="15"/>
      <c r="AQ133" s="15"/>
      <c r="AR133" s="15"/>
      <c r="AS133" s="15"/>
      <c r="AT133" s="15"/>
      <c r="AU133" s="15"/>
      <c r="AV133" s="15"/>
      <c r="AW133" s="126"/>
      <c r="AX133" s="15"/>
      <c r="AY133" s="15"/>
      <c r="AZ133" s="126"/>
      <c r="BA133" s="15">
        <v>5071.3</v>
      </c>
      <c r="BB133" s="15">
        <v>792.81500000000005</v>
      </c>
      <c r="BC133" s="15">
        <f t="shared" si="64"/>
        <v>15.633368169897267</v>
      </c>
      <c r="BD133" s="15"/>
      <c r="BE133" s="126"/>
      <c r="BF133" s="126"/>
      <c r="BG133" s="15"/>
      <c r="BH133" s="126"/>
      <c r="BI133" s="126"/>
      <c r="BJ133" s="15"/>
      <c r="BK133" s="126"/>
      <c r="BL133" s="126"/>
      <c r="BM133" s="15"/>
      <c r="BN133" s="126"/>
      <c r="BO133" s="126"/>
      <c r="BP133" s="15"/>
      <c r="BQ133" s="126"/>
      <c r="BR133" s="126"/>
      <c r="BS133" s="15"/>
      <c r="BT133" s="126"/>
      <c r="BU133" s="126"/>
      <c r="BV133" s="15"/>
      <c r="BW133" s="15"/>
      <c r="BX133" s="126"/>
      <c r="BY133" s="15"/>
      <c r="BZ133" s="126"/>
      <c r="CA133" s="126"/>
      <c r="CB133" s="15"/>
      <c r="CC133" s="126"/>
      <c r="CD133" s="126"/>
      <c r="CE133" s="15"/>
      <c r="CF133" s="126"/>
      <c r="CG133" s="126"/>
      <c r="CH133" s="15"/>
      <c r="CI133" s="126"/>
      <c r="CJ133" s="126"/>
      <c r="CK133" s="15"/>
      <c r="CL133" s="126"/>
      <c r="CM133" s="126"/>
      <c r="CN133" s="15">
        <v>16108.3</v>
      </c>
      <c r="CO133" s="15">
        <v>1907.9988000000001</v>
      </c>
      <c r="CP133" s="15">
        <f t="shared" si="66"/>
        <v>11.844817888914411</v>
      </c>
      <c r="CQ133" s="15"/>
      <c r="CR133" s="126"/>
      <c r="CS133" s="126"/>
      <c r="CT133" s="15"/>
      <c r="CU133" s="126"/>
      <c r="CV133" s="126"/>
      <c r="CW133" s="15">
        <v>14256.5</v>
      </c>
      <c r="CX133" s="126"/>
      <c r="CY133" s="126"/>
      <c r="CZ133" s="15"/>
      <c r="DA133" s="126"/>
      <c r="DB133" s="126"/>
      <c r="DC133" s="15">
        <v>1260.3</v>
      </c>
      <c r="DD133" s="126"/>
      <c r="DE133" s="126"/>
      <c r="DF133" s="15">
        <v>3137.5</v>
      </c>
      <c r="DG133" s="126"/>
      <c r="DH133" s="126"/>
    </row>
    <row r="134" spans="1:112" s="38" customFormat="1" ht="15.75" x14ac:dyDescent="0.25">
      <c r="A134" s="71" t="s">
        <v>556</v>
      </c>
      <c r="B134" s="149">
        <f t="shared" si="115"/>
        <v>5660.1</v>
      </c>
      <c r="C134" s="149">
        <f t="shared" si="115"/>
        <v>500</v>
      </c>
      <c r="D134" s="14">
        <f>C134/B134*100</f>
        <v>8.8337661878765399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>
        <v>5660.1</v>
      </c>
      <c r="AJ134" s="14">
        <v>500</v>
      </c>
      <c r="AK134" s="14">
        <f>AJ134/AI134*100</f>
        <v>8.8337661878765399</v>
      </c>
      <c r="AL134" s="135"/>
      <c r="AM134" s="135"/>
      <c r="AN134" s="135"/>
      <c r="AO134" s="14"/>
      <c r="AP134" s="14"/>
      <c r="AQ134" s="127"/>
      <c r="AR134" s="14"/>
      <c r="AS134" s="14"/>
      <c r="AT134" s="127"/>
      <c r="AU134" s="14"/>
      <c r="AV134" s="14"/>
      <c r="AW134" s="127"/>
      <c r="AX134" s="14"/>
      <c r="AY134" s="14"/>
      <c r="AZ134" s="127"/>
      <c r="BA134" s="14"/>
      <c r="BB134" s="14"/>
      <c r="BC134" s="127"/>
      <c r="BD134" s="14"/>
      <c r="BE134" s="14"/>
      <c r="BF134" s="14"/>
      <c r="BG134" s="14"/>
      <c r="BH134" s="14"/>
      <c r="BI134" s="127"/>
      <c r="BJ134" s="14"/>
      <c r="BK134" s="14"/>
      <c r="BL134" s="127"/>
      <c r="BM134" s="14"/>
      <c r="BN134" s="14"/>
      <c r="BO134" s="127"/>
      <c r="BP134" s="14"/>
      <c r="BQ134" s="14"/>
      <c r="BR134" s="14"/>
      <c r="BS134" s="14"/>
      <c r="BT134" s="14"/>
      <c r="BU134" s="127"/>
      <c r="BV134" s="14"/>
      <c r="BW134" s="14"/>
      <c r="BX134" s="127"/>
      <c r="BY134" s="14"/>
      <c r="BZ134" s="14"/>
      <c r="CA134" s="127"/>
      <c r="CB134" s="14"/>
      <c r="CC134" s="14"/>
      <c r="CD134" s="127"/>
      <c r="CE134" s="14"/>
      <c r="CF134" s="14"/>
      <c r="CG134" s="127"/>
      <c r="CH134" s="14"/>
      <c r="CI134" s="14"/>
      <c r="CJ134" s="127"/>
      <c r="CK134" s="15"/>
      <c r="CL134" s="14"/>
      <c r="CM134" s="127"/>
      <c r="CN134" s="15"/>
      <c r="CO134" s="14"/>
      <c r="CP134" s="127"/>
      <c r="CQ134" s="15"/>
      <c r="CR134" s="14"/>
      <c r="CS134" s="127"/>
      <c r="CT134" s="15"/>
      <c r="CU134" s="14"/>
      <c r="CV134" s="127"/>
      <c r="CW134" s="15"/>
      <c r="CX134" s="14"/>
      <c r="CY134" s="127"/>
      <c r="CZ134" s="15"/>
      <c r="DA134" s="14"/>
      <c r="DB134" s="127"/>
      <c r="DC134" s="15"/>
      <c r="DD134" s="14"/>
      <c r="DE134" s="127"/>
      <c r="DF134" s="15"/>
      <c r="DG134" s="14"/>
      <c r="DH134" s="127"/>
    </row>
    <row r="135" spans="1:112" s="38" customFormat="1" ht="15.75" x14ac:dyDescent="0.25">
      <c r="A135" s="71" t="s">
        <v>557</v>
      </c>
      <c r="B135" s="149">
        <f t="shared" si="115"/>
        <v>0</v>
      </c>
      <c r="C135" s="149">
        <f t="shared" si="115"/>
        <v>0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35"/>
      <c r="AM135" s="135"/>
      <c r="AN135" s="135"/>
      <c r="AO135" s="14"/>
      <c r="AP135" s="14"/>
      <c r="AQ135" s="127"/>
      <c r="AR135" s="14"/>
      <c r="AS135" s="14"/>
      <c r="AT135" s="127"/>
      <c r="AU135" s="14"/>
      <c r="AV135" s="14"/>
      <c r="AW135" s="127"/>
      <c r="AX135" s="14"/>
      <c r="AY135" s="14"/>
      <c r="AZ135" s="127"/>
      <c r="BA135" s="14"/>
      <c r="BB135" s="14"/>
      <c r="BC135" s="127"/>
      <c r="BD135" s="14"/>
      <c r="BE135" s="14"/>
      <c r="BF135" s="127"/>
      <c r="BG135" s="14"/>
      <c r="BH135" s="14"/>
      <c r="BI135" s="127"/>
      <c r="BJ135" s="14"/>
      <c r="BK135" s="14"/>
      <c r="BL135" s="127"/>
      <c r="BM135" s="14"/>
      <c r="BN135" s="14"/>
      <c r="BO135" s="127"/>
      <c r="BP135" s="14"/>
      <c r="BQ135" s="14"/>
      <c r="BR135" s="14"/>
      <c r="BS135" s="14"/>
      <c r="BT135" s="14"/>
      <c r="BU135" s="127"/>
      <c r="BV135" s="14"/>
      <c r="BW135" s="14"/>
      <c r="BX135" s="127"/>
      <c r="BY135" s="14"/>
      <c r="BZ135" s="14"/>
      <c r="CA135" s="127"/>
      <c r="CB135" s="14"/>
      <c r="CC135" s="14"/>
      <c r="CD135" s="127"/>
      <c r="CE135" s="14"/>
      <c r="CF135" s="14"/>
      <c r="CG135" s="127"/>
      <c r="CH135" s="14"/>
      <c r="CI135" s="14"/>
      <c r="CJ135" s="127"/>
      <c r="CK135" s="15"/>
      <c r="CL135" s="14"/>
      <c r="CM135" s="127"/>
      <c r="CN135" s="15"/>
      <c r="CO135" s="14"/>
      <c r="CP135" s="127"/>
      <c r="CQ135" s="15"/>
      <c r="CR135" s="14"/>
      <c r="CS135" s="127"/>
      <c r="CT135" s="15"/>
      <c r="CU135" s="14"/>
      <c r="CV135" s="127"/>
      <c r="CW135" s="15"/>
      <c r="CX135" s="14"/>
      <c r="CY135" s="127"/>
      <c r="CZ135" s="15"/>
      <c r="DA135" s="14"/>
      <c r="DB135" s="127"/>
      <c r="DC135" s="15"/>
      <c r="DD135" s="14"/>
      <c r="DE135" s="127"/>
      <c r="DF135" s="15"/>
      <c r="DG135" s="14"/>
      <c r="DH135" s="127"/>
    </row>
    <row r="136" spans="1:112" s="155" customFormat="1" ht="15.75" x14ac:dyDescent="0.25">
      <c r="A136" s="74" t="s">
        <v>558</v>
      </c>
      <c r="B136" s="152">
        <f t="shared" si="115"/>
        <v>302.10000000000002</v>
      </c>
      <c r="C136" s="152">
        <f t="shared" si="115"/>
        <v>0</v>
      </c>
      <c r="D136" s="55">
        <f>C136/B136*100</f>
        <v>0</v>
      </c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153"/>
      <c r="AM136" s="153"/>
      <c r="AN136" s="153"/>
      <c r="AO136" s="55"/>
      <c r="AP136" s="55"/>
      <c r="AQ136" s="154"/>
      <c r="AR136" s="55"/>
      <c r="AS136" s="55"/>
      <c r="AT136" s="154"/>
      <c r="AU136" s="55"/>
      <c r="AV136" s="55"/>
      <c r="AW136" s="154"/>
      <c r="AX136" s="55"/>
      <c r="AY136" s="55"/>
      <c r="AZ136" s="154"/>
      <c r="BA136" s="55"/>
      <c r="BB136" s="55"/>
      <c r="BC136" s="154"/>
      <c r="BD136" s="55"/>
      <c r="BE136" s="55"/>
      <c r="BF136" s="154"/>
      <c r="BG136" s="55"/>
      <c r="BH136" s="55"/>
      <c r="BI136" s="154"/>
      <c r="BJ136" s="55"/>
      <c r="BK136" s="55"/>
      <c r="BL136" s="154"/>
      <c r="BM136" s="55"/>
      <c r="BN136" s="55"/>
      <c r="BO136" s="154"/>
      <c r="BP136" s="55"/>
      <c r="BQ136" s="55"/>
      <c r="BR136" s="154"/>
      <c r="BS136" s="55"/>
      <c r="BT136" s="55"/>
      <c r="BU136" s="154"/>
      <c r="BV136" s="55">
        <v>302.10000000000002</v>
      </c>
      <c r="BW136" s="55"/>
      <c r="BX136" s="55"/>
      <c r="BY136" s="55"/>
      <c r="BZ136" s="55"/>
      <c r="CA136" s="154"/>
      <c r="CB136" s="55"/>
      <c r="CC136" s="55"/>
      <c r="CD136" s="154"/>
      <c r="CE136" s="55"/>
      <c r="CF136" s="55"/>
      <c r="CG136" s="154"/>
      <c r="CH136" s="55"/>
      <c r="CI136" s="55"/>
      <c r="CJ136" s="154"/>
      <c r="CK136" s="55"/>
      <c r="CL136" s="55"/>
      <c r="CM136" s="154"/>
      <c r="CN136" s="55"/>
      <c r="CO136" s="55"/>
      <c r="CP136" s="154"/>
      <c r="CQ136" s="55"/>
      <c r="CR136" s="55"/>
      <c r="CS136" s="154"/>
      <c r="CT136" s="55"/>
      <c r="CU136" s="55"/>
      <c r="CV136" s="154"/>
      <c r="CW136" s="55"/>
      <c r="CX136" s="55"/>
      <c r="CY136" s="154"/>
      <c r="CZ136" s="55"/>
      <c r="DA136" s="55"/>
      <c r="DB136" s="154"/>
      <c r="DC136" s="55"/>
      <c r="DD136" s="55"/>
      <c r="DE136" s="154"/>
      <c r="DF136" s="55"/>
      <c r="DG136" s="55"/>
      <c r="DH136" s="154"/>
    </row>
    <row r="137" spans="1:112" s="38" customFormat="1" ht="15.75" x14ac:dyDescent="0.25">
      <c r="A137" s="71" t="s">
        <v>559</v>
      </c>
      <c r="B137" s="149">
        <f t="shared" si="115"/>
        <v>0</v>
      </c>
      <c r="C137" s="149">
        <f t="shared" si="115"/>
        <v>0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35"/>
      <c r="AM137" s="135"/>
      <c r="AN137" s="135"/>
      <c r="AO137" s="14"/>
      <c r="AP137" s="14"/>
      <c r="AQ137" s="127"/>
      <c r="AR137" s="14"/>
      <c r="AS137" s="14"/>
      <c r="AT137" s="127"/>
      <c r="AU137" s="14"/>
      <c r="AV137" s="14"/>
      <c r="AW137" s="127"/>
      <c r="AX137" s="14"/>
      <c r="AY137" s="14"/>
      <c r="AZ137" s="127"/>
      <c r="BA137" s="14"/>
      <c r="BB137" s="14"/>
      <c r="BC137" s="127"/>
      <c r="BD137" s="14"/>
      <c r="BE137" s="14"/>
      <c r="BF137" s="127"/>
      <c r="BG137" s="14"/>
      <c r="BH137" s="14"/>
      <c r="BI137" s="127"/>
      <c r="BJ137" s="14"/>
      <c r="BK137" s="14"/>
      <c r="BL137" s="127"/>
      <c r="BM137" s="14"/>
      <c r="BN137" s="14"/>
      <c r="BO137" s="127"/>
      <c r="BP137" s="14"/>
      <c r="BQ137" s="14"/>
      <c r="BR137" s="127"/>
      <c r="BS137" s="14"/>
      <c r="BT137" s="14"/>
      <c r="BU137" s="127"/>
      <c r="BV137" s="14"/>
      <c r="BW137" s="14"/>
      <c r="BX137" s="14"/>
      <c r="BY137" s="14"/>
      <c r="BZ137" s="14"/>
      <c r="CA137" s="127"/>
      <c r="CB137" s="14"/>
      <c r="CC137" s="14"/>
      <c r="CD137" s="127"/>
      <c r="CE137" s="14"/>
      <c r="CF137" s="14"/>
      <c r="CG137" s="127"/>
      <c r="CH137" s="14"/>
      <c r="CI137" s="14"/>
      <c r="CJ137" s="127"/>
      <c r="CK137" s="15"/>
      <c r="CL137" s="14"/>
      <c r="CM137" s="127"/>
      <c r="CN137" s="15"/>
      <c r="CO137" s="14"/>
      <c r="CP137" s="127"/>
      <c r="CQ137" s="15"/>
      <c r="CR137" s="14"/>
      <c r="CS137" s="127"/>
      <c r="CT137" s="15"/>
      <c r="CU137" s="14"/>
      <c r="CV137" s="127"/>
      <c r="CW137" s="15"/>
      <c r="CX137" s="14"/>
      <c r="CY137" s="127"/>
      <c r="CZ137" s="15"/>
      <c r="DA137" s="14"/>
      <c r="DB137" s="127"/>
      <c r="DC137" s="15"/>
      <c r="DD137" s="14"/>
      <c r="DE137" s="127"/>
      <c r="DF137" s="15"/>
      <c r="DG137" s="14"/>
      <c r="DH137" s="127"/>
    </row>
    <row r="138" spans="1:112" s="38" customFormat="1" ht="15.75" x14ac:dyDescent="0.25">
      <c r="A138" s="71" t="s">
        <v>560</v>
      </c>
      <c r="B138" s="149">
        <f t="shared" si="115"/>
        <v>0</v>
      </c>
      <c r="C138" s="149">
        <f t="shared" si="115"/>
        <v>0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35"/>
      <c r="AM138" s="135"/>
      <c r="AN138" s="135"/>
      <c r="AO138" s="14"/>
      <c r="AP138" s="14"/>
      <c r="AQ138" s="127"/>
      <c r="AR138" s="14"/>
      <c r="AS138" s="14"/>
      <c r="AT138" s="127"/>
      <c r="AU138" s="14"/>
      <c r="AV138" s="14"/>
      <c r="AW138" s="127"/>
      <c r="AX138" s="14"/>
      <c r="AY138" s="14"/>
      <c r="AZ138" s="127"/>
      <c r="BA138" s="14"/>
      <c r="BB138" s="14"/>
      <c r="BC138" s="127"/>
      <c r="BD138" s="14"/>
      <c r="BE138" s="14"/>
      <c r="BF138" s="127"/>
      <c r="BG138" s="14"/>
      <c r="BH138" s="14"/>
      <c r="BI138" s="127"/>
      <c r="BJ138" s="14"/>
      <c r="BK138" s="14"/>
      <c r="BL138" s="127"/>
      <c r="BM138" s="14"/>
      <c r="BN138" s="14"/>
      <c r="BO138" s="127"/>
      <c r="BP138" s="14"/>
      <c r="BQ138" s="14"/>
      <c r="BR138" s="127"/>
      <c r="BS138" s="14"/>
      <c r="BT138" s="14"/>
      <c r="BU138" s="127"/>
      <c r="BV138" s="14"/>
      <c r="BW138" s="14"/>
      <c r="BX138" s="14"/>
      <c r="BY138" s="14"/>
      <c r="BZ138" s="14"/>
      <c r="CA138" s="127"/>
      <c r="CB138" s="14"/>
      <c r="CC138" s="14"/>
      <c r="CD138" s="127"/>
      <c r="CE138" s="14"/>
      <c r="CF138" s="14"/>
      <c r="CG138" s="127"/>
      <c r="CH138" s="14"/>
      <c r="CI138" s="14"/>
      <c r="CJ138" s="127"/>
      <c r="CK138" s="15"/>
      <c r="CL138" s="14"/>
      <c r="CM138" s="127"/>
      <c r="CN138" s="15"/>
      <c r="CO138" s="14"/>
      <c r="CP138" s="127"/>
      <c r="CQ138" s="15"/>
      <c r="CR138" s="14"/>
      <c r="CS138" s="127"/>
      <c r="CT138" s="15"/>
      <c r="CU138" s="14"/>
      <c r="CV138" s="127"/>
      <c r="CW138" s="15"/>
      <c r="CX138" s="14"/>
      <c r="CY138" s="127"/>
      <c r="CZ138" s="15"/>
      <c r="DA138" s="14"/>
      <c r="DB138" s="127"/>
      <c r="DC138" s="15"/>
      <c r="DD138" s="14"/>
      <c r="DE138" s="127"/>
      <c r="DF138" s="15"/>
      <c r="DG138" s="14"/>
      <c r="DH138" s="127"/>
    </row>
    <row r="139" spans="1:112" s="38" customFormat="1" ht="15.75" x14ac:dyDescent="0.25">
      <c r="A139" s="71" t="s">
        <v>561</v>
      </c>
      <c r="B139" s="149">
        <f t="shared" si="115"/>
        <v>0</v>
      </c>
      <c r="C139" s="149">
        <f t="shared" si="115"/>
        <v>0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35"/>
      <c r="AM139" s="135"/>
      <c r="AN139" s="135"/>
      <c r="AO139" s="14"/>
      <c r="AP139" s="14"/>
      <c r="AQ139" s="127"/>
      <c r="AR139" s="14"/>
      <c r="AS139" s="14"/>
      <c r="AT139" s="127"/>
      <c r="AU139" s="14"/>
      <c r="AV139" s="14"/>
      <c r="AW139" s="127"/>
      <c r="AX139" s="14"/>
      <c r="AY139" s="14"/>
      <c r="AZ139" s="127"/>
      <c r="BA139" s="14"/>
      <c r="BB139" s="14"/>
      <c r="BC139" s="127"/>
      <c r="BD139" s="14"/>
      <c r="BE139" s="14"/>
      <c r="BF139" s="127"/>
      <c r="BG139" s="14"/>
      <c r="BH139" s="14"/>
      <c r="BI139" s="127"/>
      <c r="BJ139" s="14"/>
      <c r="BK139" s="14"/>
      <c r="BL139" s="127"/>
      <c r="BM139" s="14"/>
      <c r="BN139" s="14"/>
      <c r="BO139" s="127"/>
      <c r="BP139" s="14"/>
      <c r="BQ139" s="14"/>
      <c r="BR139" s="127"/>
      <c r="BS139" s="14"/>
      <c r="BT139" s="14"/>
      <c r="BU139" s="127"/>
      <c r="BV139" s="14"/>
      <c r="BW139" s="14"/>
      <c r="BX139" s="14"/>
      <c r="BY139" s="14"/>
      <c r="BZ139" s="14"/>
      <c r="CA139" s="127"/>
      <c r="CB139" s="14"/>
      <c r="CC139" s="14"/>
      <c r="CD139" s="127"/>
      <c r="CE139" s="14"/>
      <c r="CF139" s="14"/>
      <c r="CG139" s="127"/>
      <c r="CH139" s="14"/>
      <c r="CI139" s="14"/>
      <c r="CJ139" s="127"/>
      <c r="CK139" s="15"/>
      <c r="CL139" s="14"/>
      <c r="CM139" s="127"/>
      <c r="CN139" s="15"/>
      <c r="CO139" s="14"/>
      <c r="CP139" s="127"/>
      <c r="CQ139" s="15"/>
      <c r="CR139" s="14"/>
      <c r="CS139" s="127"/>
      <c r="CT139" s="15"/>
      <c r="CU139" s="14"/>
      <c r="CV139" s="127"/>
      <c r="CW139" s="15"/>
      <c r="CX139" s="14"/>
      <c r="CY139" s="127"/>
      <c r="CZ139" s="15"/>
      <c r="DA139" s="14"/>
      <c r="DB139" s="127"/>
      <c r="DC139" s="15"/>
      <c r="DD139" s="14"/>
      <c r="DE139" s="127"/>
      <c r="DF139" s="15"/>
      <c r="DG139" s="14"/>
      <c r="DH139" s="127"/>
    </row>
    <row r="140" spans="1:112" s="38" customFormat="1" ht="15.75" x14ac:dyDescent="0.25">
      <c r="A140" s="71" t="s">
        <v>562</v>
      </c>
      <c r="B140" s="149">
        <f t="shared" ref="B140:C203" si="165">E140+H140+K140+N140+Q140+T140+W140+Z140+AC140+AF140+AI140+AL140+AO140+AR140+AU140+AX140+BA140+BD140+BG140+BJ140+BM140+BP140+BS140+BV140+BY140+CB140+CE140+CH140+CK140+CN140+CQ140+CT140+CW140+CZ140+DC140+DF140</f>
        <v>302.10000000000002</v>
      </c>
      <c r="C140" s="149">
        <f t="shared" si="165"/>
        <v>0</v>
      </c>
      <c r="D140" s="14">
        <f>C140/B140*100</f>
        <v>0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35"/>
      <c r="AM140" s="135"/>
      <c r="AN140" s="135"/>
      <c r="AO140" s="14"/>
      <c r="AP140" s="14"/>
      <c r="AQ140" s="127"/>
      <c r="AR140" s="14"/>
      <c r="AS140" s="14"/>
      <c r="AT140" s="127"/>
      <c r="AU140" s="14"/>
      <c r="AV140" s="14"/>
      <c r="AW140" s="127"/>
      <c r="AX140" s="14"/>
      <c r="AY140" s="14"/>
      <c r="AZ140" s="127"/>
      <c r="BA140" s="14"/>
      <c r="BB140" s="14"/>
      <c r="BC140" s="127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27"/>
      <c r="BP140" s="14"/>
      <c r="BQ140" s="14"/>
      <c r="BR140" s="127"/>
      <c r="BS140" s="14"/>
      <c r="BT140" s="14"/>
      <c r="BU140" s="127"/>
      <c r="BV140" s="55">
        <v>302.10000000000002</v>
      </c>
      <c r="BW140" s="14"/>
      <c r="BX140" s="14"/>
      <c r="BY140" s="14"/>
      <c r="BZ140" s="14"/>
      <c r="CA140" s="127"/>
      <c r="CB140" s="14"/>
      <c r="CC140" s="14"/>
      <c r="CD140" s="127"/>
      <c r="CE140" s="14"/>
      <c r="CF140" s="14"/>
      <c r="CG140" s="127"/>
      <c r="CH140" s="14"/>
      <c r="CI140" s="14"/>
      <c r="CJ140" s="127"/>
      <c r="CK140" s="15"/>
      <c r="CL140" s="14"/>
      <c r="CM140" s="127"/>
      <c r="CN140" s="15"/>
      <c r="CO140" s="14"/>
      <c r="CP140" s="127"/>
      <c r="CQ140" s="15"/>
      <c r="CR140" s="14"/>
      <c r="CS140" s="127"/>
      <c r="CT140" s="15"/>
      <c r="CU140" s="14"/>
      <c r="CV140" s="127"/>
      <c r="CW140" s="15"/>
      <c r="CX140" s="14"/>
      <c r="CY140" s="127"/>
      <c r="CZ140" s="15"/>
      <c r="DA140" s="14"/>
      <c r="DB140" s="127"/>
      <c r="DC140" s="15"/>
      <c r="DD140" s="14"/>
      <c r="DE140" s="127"/>
      <c r="DF140" s="15"/>
      <c r="DG140" s="14"/>
      <c r="DH140" s="127"/>
    </row>
    <row r="141" spans="1:112" s="38" customFormat="1" ht="15.75" x14ac:dyDescent="0.25">
      <c r="A141" s="71" t="s">
        <v>563</v>
      </c>
      <c r="B141" s="149">
        <f t="shared" si="165"/>
        <v>302.10000000000002</v>
      </c>
      <c r="C141" s="149">
        <f t="shared" si="165"/>
        <v>0</v>
      </c>
      <c r="D141" s="14">
        <f>C141/B141*100</f>
        <v>0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35"/>
      <c r="AM141" s="135"/>
      <c r="AN141" s="135"/>
      <c r="AO141" s="14"/>
      <c r="AP141" s="14"/>
      <c r="AQ141" s="127"/>
      <c r="AR141" s="14"/>
      <c r="AS141" s="14"/>
      <c r="AT141" s="127"/>
      <c r="AU141" s="14"/>
      <c r="AV141" s="14"/>
      <c r="AW141" s="127"/>
      <c r="AX141" s="14"/>
      <c r="AY141" s="14"/>
      <c r="AZ141" s="127"/>
      <c r="BA141" s="14"/>
      <c r="BB141" s="14"/>
      <c r="BC141" s="127"/>
      <c r="BD141" s="14"/>
      <c r="BE141" s="14"/>
      <c r="BF141" s="127"/>
      <c r="BG141" s="14"/>
      <c r="BH141" s="14"/>
      <c r="BI141" s="127"/>
      <c r="BJ141" s="14"/>
      <c r="BK141" s="14"/>
      <c r="BL141" s="127"/>
      <c r="BM141" s="14"/>
      <c r="BN141" s="14"/>
      <c r="BO141" s="127"/>
      <c r="BP141" s="14"/>
      <c r="BQ141" s="14"/>
      <c r="BR141" s="127"/>
      <c r="BS141" s="14"/>
      <c r="BT141" s="14"/>
      <c r="BU141" s="127"/>
      <c r="BV141" s="14">
        <v>302.10000000000002</v>
      </c>
      <c r="BW141" s="14"/>
      <c r="BX141" s="14"/>
      <c r="BY141" s="14"/>
      <c r="BZ141" s="14"/>
      <c r="CA141" s="127"/>
      <c r="CB141" s="14"/>
      <c r="CC141" s="14"/>
      <c r="CD141" s="127"/>
      <c r="CE141" s="14"/>
      <c r="CF141" s="14"/>
      <c r="CG141" s="127"/>
      <c r="CH141" s="14"/>
      <c r="CI141" s="14"/>
      <c r="CJ141" s="127"/>
      <c r="CK141" s="15"/>
      <c r="CL141" s="14"/>
      <c r="CM141" s="127"/>
      <c r="CN141" s="15"/>
      <c r="CO141" s="14"/>
      <c r="CP141" s="127"/>
      <c r="CQ141" s="15"/>
      <c r="CR141" s="14"/>
      <c r="CS141" s="127"/>
      <c r="CT141" s="15"/>
      <c r="CU141" s="14"/>
      <c r="CV141" s="127"/>
      <c r="CW141" s="15"/>
      <c r="CX141" s="14"/>
      <c r="CY141" s="127"/>
      <c r="CZ141" s="15"/>
      <c r="DA141" s="14"/>
      <c r="DB141" s="127"/>
      <c r="DC141" s="15"/>
      <c r="DD141" s="14"/>
      <c r="DE141" s="127"/>
      <c r="DF141" s="15"/>
      <c r="DG141" s="14"/>
      <c r="DH141" s="127"/>
    </row>
    <row r="142" spans="1:112" s="38" customFormat="1" ht="15.75" x14ac:dyDescent="0.25">
      <c r="A142" s="71" t="s">
        <v>564</v>
      </c>
      <c r="B142" s="149">
        <f t="shared" si="165"/>
        <v>302.10000000000002</v>
      </c>
      <c r="C142" s="149">
        <f t="shared" si="165"/>
        <v>0</v>
      </c>
      <c r="D142" s="14">
        <f>C142/B142*100</f>
        <v>0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35"/>
      <c r="AM142" s="135"/>
      <c r="AN142" s="135"/>
      <c r="AO142" s="14"/>
      <c r="AP142" s="14"/>
      <c r="AQ142" s="127"/>
      <c r="AR142" s="14"/>
      <c r="AS142" s="14"/>
      <c r="AT142" s="127"/>
      <c r="AU142" s="14"/>
      <c r="AV142" s="14"/>
      <c r="AW142" s="127"/>
      <c r="AX142" s="14"/>
      <c r="AY142" s="14"/>
      <c r="AZ142" s="127"/>
      <c r="BA142" s="14"/>
      <c r="BB142" s="14"/>
      <c r="BC142" s="127"/>
      <c r="BD142" s="14"/>
      <c r="BE142" s="14"/>
      <c r="BF142" s="127"/>
      <c r="BG142" s="14"/>
      <c r="BH142" s="14"/>
      <c r="BI142" s="127"/>
      <c r="BJ142" s="14"/>
      <c r="BK142" s="14"/>
      <c r="BL142" s="127"/>
      <c r="BM142" s="14"/>
      <c r="BN142" s="14"/>
      <c r="BO142" s="127"/>
      <c r="BP142" s="14"/>
      <c r="BQ142" s="14"/>
      <c r="BR142" s="127"/>
      <c r="BS142" s="14"/>
      <c r="BT142" s="14"/>
      <c r="BU142" s="127"/>
      <c r="BV142" s="14">
        <v>302.10000000000002</v>
      </c>
      <c r="BW142" s="14"/>
      <c r="BX142" s="14"/>
      <c r="BY142" s="14"/>
      <c r="BZ142" s="14"/>
      <c r="CA142" s="127"/>
      <c r="CB142" s="14"/>
      <c r="CC142" s="14"/>
      <c r="CD142" s="127"/>
      <c r="CE142" s="14"/>
      <c r="CF142" s="14"/>
      <c r="CG142" s="127"/>
      <c r="CH142" s="14"/>
      <c r="CI142" s="14"/>
      <c r="CJ142" s="127"/>
      <c r="CK142" s="15"/>
      <c r="CL142" s="14"/>
      <c r="CM142" s="127"/>
      <c r="CN142" s="15"/>
      <c r="CO142" s="14"/>
      <c r="CP142" s="127"/>
      <c r="CQ142" s="15"/>
      <c r="CR142" s="14"/>
      <c r="CS142" s="127"/>
      <c r="CT142" s="15"/>
      <c r="CU142" s="14"/>
      <c r="CV142" s="127"/>
      <c r="CW142" s="15"/>
      <c r="CX142" s="14"/>
      <c r="CY142" s="127"/>
      <c r="CZ142" s="15"/>
      <c r="DA142" s="14"/>
      <c r="DB142" s="127"/>
      <c r="DC142" s="15"/>
      <c r="DD142" s="14"/>
      <c r="DE142" s="127"/>
      <c r="DF142" s="15"/>
      <c r="DG142" s="14"/>
      <c r="DH142" s="127"/>
    </row>
    <row r="143" spans="1:112" s="96" customFormat="1" ht="31.5" x14ac:dyDescent="0.25">
      <c r="A143" s="97" t="s">
        <v>366</v>
      </c>
      <c r="B143" s="148">
        <f t="shared" si="165"/>
        <v>42953.720410000009</v>
      </c>
      <c r="C143" s="148">
        <f t="shared" si="165"/>
        <v>5218.4134100000001</v>
      </c>
      <c r="D143" s="102">
        <f t="shared" ref="D143" si="166">C143/B143*100</f>
        <v>12.148920652715118</v>
      </c>
      <c r="E143" s="105">
        <f t="shared" ref="E143:AP143" si="167">E144+E145+E146+E147+E148+E149+E150+E151+E152+E153</f>
        <v>1187.5</v>
      </c>
      <c r="F143" s="105">
        <f t="shared" si="167"/>
        <v>0</v>
      </c>
      <c r="G143" s="105">
        <f t="shared" si="167"/>
        <v>0</v>
      </c>
      <c r="H143" s="105">
        <f t="shared" si="167"/>
        <v>0</v>
      </c>
      <c r="I143" s="105">
        <f t="shared" si="167"/>
        <v>0</v>
      </c>
      <c r="J143" s="105">
        <f t="shared" si="167"/>
        <v>0</v>
      </c>
      <c r="K143" s="105">
        <f t="shared" si="167"/>
        <v>0</v>
      </c>
      <c r="L143" s="105">
        <f t="shared" si="167"/>
        <v>0</v>
      </c>
      <c r="M143" s="105">
        <f t="shared" si="167"/>
        <v>0</v>
      </c>
      <c r="N143" s="105">
        <f t="shared" si="167"/>
        <v>0</v>
      </c>
      <c r="O143" s="105">
        <f t="shared" si="167"/>
        <v>0</v>
      </c>
      <c r="P143" s="105">
        <f t="shared" si="167"/>
        <v>0</v>
      </c>
      <c r="Q143" s="105">
        <f t="shared" si="167"/>
        <v>0</v>
      </c>
      <c r="R143" s="105">
        <f t="shared" si="167"/>
        <v>0</v>
      </c>
      <c r="S143" s="105">
        <f t="shared" si="167"/>
        <v>0</v>
      </c>
      <c r="T143" s="105">
        <f t="shared" si="167"/>
        <v>2478</v>
      </c>
      <c r="U143" s="105">
        <f t="shared" si="167"/>
        <v>743.4</v>
      </c>
      <c r="V143" s="105">
        <f>U143/T143*100</f>
        <v>30</v>
      </c>
      <c r="W143" s="105">
        <f t="shared" si="167"/>
        <v>0</v>
      </c>
      <c r="X143" s="105">
        <f t="shared" si="167"/>
        <v>0</v>
      </c>
      <c r="Y143" s="105">
        <f t="shared" si="167"/>
        <v>0</v>
      </c>
      <c r="Z143" s="105">
        <f t="shared" si="167"/>
        <v>51.020409999999998</v>
      </c>
      <c r="AA143" s="105">
        <f t="shared" si="167"/>
        <v>51.020409999999998</v>
      </c>
      <c r="AB143" s="102">
        <f t="shared" ref="AB143" si="168">AA143/Z143*100</f>
        <v>100</v>
      </c>
      <c r="AC143" s="105">
        <f t="shared" si="167"/>
        <v>0</v>
      </c>
      <c r="AD143" s="105">
        <f t="shared" si="167"/>
        <v>0</v>
      </c>
      <c r="AE143" s="105">
        <f t="shared" si="167"/>
        <v>0</v>
      </c>
      <c r="AF143" s="105">
        <f t="shared" si="167"/>
        <v>0</v>
      </c>
      <c r="AG143" s="105">
        <f t="shared" si="167"/>
        <v>0</v>
      </c>
      <c r="AH143" s="105">
        <f t="shared" si="167"/>
        <v>0</v>
      </c>
      <c r="AI143" s="105">
        <f t="shared" si="167"/>
        <v>1577.3</v>
      </c>
      <c r="AJ143" s="105">
        <f t="shared" si="167"/>
        <v>0</v>
      </c>
      <c r="AK143" s="105">
        <f t="shared" si="167"/>
        <v>0</v>
      </c>
      <c r="AL143" s="105">
        <f t="shared" si="167"/>
        <v>14710.9</v>
      </c>
      <c r="AM143" s="105">
        <f t="shared" si="167"/>
        <v>2451.8000000000002</v>
      </c>
      <c r="AN143" s="105">
        <f t="shared" si="167"/>
        <v>16.66655337198948</v>
      </c>
      <c r="AO143" s="105">
        <f t="shared" si="167"/>
        <v>0</v>
      </c>
      <c r="AP143" s="105">
        <f t="shared" si="167"/>
        <v>0</v>
      </c>
      <c r="AQ143" s="105">
        <f t="shared" ref="AQ143:CG143" si="169">AQ144+AQ145+AQ146+AQ147+AQ148+AQ149+AQ150+AQ151+AQ152+AQ153</f>
        <v>0</v>
      </c>
      <c r="AR143" s="105">
        <f t="shared" si="169"/>
        <v>0</v>
      </c>
      <c r="AS143" s="105">
        <f t="shared" si="169"/>
        <v>0</v>
      </c>
      <c r="AT143" s="105">
        <f t="shared" si="169"/>
        <v>0</v>
      </c>
      <c r="AU143" s="105">
        <f t="shared" si="169"/>
        <v>0</v>
      </c>
      <c r="AV143" s="105">
        <f t="shared" si="169"/>
        <v>0</v>
      </c>
      <c r="AW143" s="105">
        <f t="shared" si="169"/>
        <v>0</v>
      </c>
      <c r="AX143" s="105">
        <f t="shared" si="169"/>
        <v>0</v>
      </c>
      <c r="AY143" s="105">
        <f t="shared" si="169"/>
        <v>0</v>
      </c>
      <c r="AZ143" s="105">
        <f t="shared" si="169"/>
        <v>0</v>
      </c>
      <c r="BA143" s="105">
        <f t="shared" si="169"/>
        <v>5071.3</v>
      </c>
      <c r="BB143" s="105">
        <f t="shared" si="169"/>
        <v>754.33500000000004</v>
      </c>
      <c r="BC143" s="105">
        <f t="shared" si="169"/>
        <v>14.874588369845995</v>
      </c>
      <c r="BD143" s="105">
        <f t="shared" si="169"/>
        <v>0</v>
      </c>
      <c r="BE143" s="105">
        <f t="shared" si="169"/>
        <v>0</v>
      </c>
      <c r="BF143" s="105">
        <f t="shared" si="169"/>
        <v>0</v>
      </c>
      <c r="BG143" s="105">
        <f t="shared" si="169"/>
        <v>0</v>
      </c>
      <c r="BH143" s="105">
        <f t="shared" si="169"/>
        <v>0</v>
      </c>
      <c r="BI143" s="105">
        <f t="shared" si="169"/>
        <v>0</v>
      </c>
      <c r="BJ143" s="105">
        <f t="shared" si="169"/>
        <v>0</v>
      </c>
      <c r="BK143" s="105">
        <f t="shared" si="169"/>
        <v>0</v>
      </c>
      <c r="BL143" s="105">
        <f t="shared" si="169"/>
        <v>0</v>
      </c>
      <c r="BM143" s="105">
        <f t="shared" si="169"/>
        <v>0</v>
      </c>
      <c r="BN143" s="105">
        <f t="shared" si="169"/>
        <v>0</v>
      </c>
      <c r="BO143" s="105">
        <f t="shared" si="169"/>
        <v>0</v>
      </c>
      <c r="BP143" s="105">
        <f t="shared" si="169"/>
        <v>0</v>
      </c>
      <c r="BQ143" s="105">
        <f t="shared" si="169"/>
        <v>0</v>
      </c>
      <c r="BR143" s="105">
        <f t="shared" si="169"/>
        <v>0</v>
      </c>
      <c r="BS143" s="105">
        <f t="shared" si="169"/>
        <v>0</v>
      </c>
      <c r="BT143" s="105">
        <f t="shared" si="169"/>
        <v>0</v>
      </c>
      <c r="BU143" s="105">
        <f t="shared" si="169"/>
        <v>0</v>
      </c>
      <c r="BV143" s="105">
        <f t="shared" si="169"/>
        <v>1208.4000000000001</v>
      </c>
      <c r="BW143" s="105">
        <f t="shared" si="169"/>
        <v>0</v>
      </c>
      <c r="BX143" s="105">
        <f t="shared" si="169"/>
        <v>0</v>
      </c>
      <c r="BY143" s="105">
        <f t="shared" si="169"/>
        <v>0</v>
      </c>
      <c r="BZ143" s="105">
        <f t="shared" si="169"/>
        <v>0</v>
      </c>
      <c r="CA143" s="105">
        <f t="shared" si="169"/>
        <v>0</v>
      </c>
      <c r="CB143" s="105">
        <f t="shared" si="169"/>
        <v>0</v>
      </c>
      <c r="CC143" s="105">
        <f t="shared" si="169"/>
        <v>0</v>
      </c>
      <c r="CD143" s="105">
        <f t="shared" si="169"/>
        <v>0</v>
      </c>
      <c r="CE143" s="105">
        <f t="shared" si="169"/>
        <v>0</v>
      </c>
      <c r="CF143" s="105">
        <f t="shared" si="169"/>
        <v>0</v>
      </c>
      <c r="CG143" s="105">
        <f t="shared" si="169"/>
        <v>0</v>
      </c>
      <c r="CH143" s="105">
        <f t="shared" ref="CH143:CV143" si="170">CH144+CH145+CH146+CH147+CH148+CH149+CH150+CH151+CH152+CH153</f>
        <v>0</v>
      </c>
      <c r="CI143" s="105">
        <f t="shared" si="170"/>
        <v>0</v>
      </c>
      <c r="CJ143" s="105">
        <f t="shared" si="170"/>
        <v>0</v>
      </c>
      <c r="CK143" s="105">
        <f t="shared" si="170"/>
        <v>0</v>
      </c>
      <c r="CL143" s="105">
        <f t="shared" si="170"/>
        <v>0</v>
      </c>
      <c r="CM143" s="105">
        <f t="shared" si="170"/>
        <v>0</v>
      </c>
      <c r="CN143" s="105">
        <f t="shared" si="170"/>
        <v>5816.7</v>
      </c>
      <c r="CO143" s="105">
        <f t="shared" si="170"/>
        <v>1217.8579999999999</v>
      </c>
      <c r="CP143" s="105">
        <f t="shared" si="66"/>
        <v>20.937266835147074</v>
      </c>
      <c r="CQ143" s="105">
        <f t="shared" si="170"/>
        <v>0</v>
      </c>
      <c r="CR143" s="105">
        <f t="shared" si="170"/>
        <v>0</v>
      </c>
      <c r="CS143" s="105">
        <f t="shared" si="170"/>
        <v>0</v>
      </c>
      <c r="CT143" s="105">
        <f t="shared" si="170"/>
        <v>0</v>
      </c>
      <c r="CU143" s="105">
        <f t="shared" si="170"/>
        <v>0</v>
      </c>
      <c r="CV143" s="105">
        <f t="shared" si="170"/>
        <v>0</v>
      </c>
      <c r="CW143" s="105">
        <f t="shared" ref="CW143:CY143" si="171">CW144+CW145+CW146+CW147+CW148+CW149+CW150+CW151+CW152+CW153</f>
        <v>6454.8</v>
      </c>
      <c r="CX143" s="105">
        <f t="shared" si="171"/>
        <v>0</v>
      </c>
      <c r="CY143" s="105">
        <f t="shared" si="171"/>
        <v>0</v>
      </c>
      <c r="CZ143" s="105">
        <f t="shared" ref="CZ143:DB143" si="172">CZ144+CZ145+CZ146+CZ147+CZ148+CZ149+CZ150+CZ151+CZ152+CZ153</f>
        <v>0</v>
      </c>
      <c r="DA143" s="105">
        <f t="shared" si="172"/>
        <v>0</v>
      </c>
      <c r="DB143" s="105">
        <f t="shared" si="172"/>
        <v>0</v>
      </c>
      <c r="DC143" s="105">
        <f t="shared" ref="DC143:DE143" si="173">DC144+DC145+DC146+DC147+DC148+DC149+DC150+DC151+DC152+DC153</f>
        <v>1260.3</v>
      </c>
      <c r="DD143" s="105">
        <f t="shared" si="173"/>
        <v>0</v>
      </c>
      <c r="DE143" s="105">
        <f t="shared" si="173"/>
        <v>0</v>
      </c>
      <c r="DF143" s="105">
        <f t="shared" ref="DF143:DH143" si="174">DF144+DF145+DF146+DF147+DF148+DF149+DF150+DF151+DF152+DF153</f>
        <v>3137.5</v>
      </c>
      <c r="DG143" s="105">
        <f t="shared" si="174"/>
        <v>0</v>
      </c>
      <c r="DH143" s="105">
        <f t="shared" si="174"/>
        <v>0</v>
      </c>
    </row>
    <row r="144" spans="1:112" s="38" customFormat="1" ht="31.5" x14ac:dyDescent="0.25">
      <c r="A144" s="71" t="s">
        <v>365</v>
      </c>
      <c r="B144" s="149">
        <f t="shared" si="165"/>
        <v>40168.020410000005</v>
      </c>
      <c r="C144" s="149">
        <f t="shared" si="165"/>
        <v>5218.4134100000001</v>
      </c>
      <c r="D144" s="14">
        <f t="shared" si="56"/>
        <v>12.991462752545438</v>
      </c>
      <c r="E144" s="14">
        <v>1187.5</v>
      </c>
      <c r="F144" s="14"/>
      <c r="G144" s="14">
        <f t="shared" ref="G144" si="175">F144/E144*100</f>
        <v>0</v>
      </c>
      <c r="H144" s="15"/>
      <c r="I144" s="15"/>
      <c r="J144" s="14"/>
      <c r="K144" s="14"/>
      <c r="L144" s="14"/>
      <c r="M144" s="14"/>
      <c r="N144" s="14"/>
      <c r="O144" s="14"/>
      <c r="P144" s="14"/>
      <c r="Q144" s="15">
        <v>0</v>
      </c>
      <c r="R144" s="15">
        <v>0</v>
      </c>
      <c r="S144" s="14"/>
      <c r="T144" s="15">
        <v>2478</v>
      </c>
      <c r="U144" s="15">
        <v>743.4</v>
      </c>
      <c r="V144" s="15">
        <f>U144/T144*100</f>
        <v>30</v>
      </c>
      <c r="W144" s="15"/>
      <c r="X144" s="15"/>
      <c r="Y144" s="14"/>
      <c r="Z144" s="15">
        <v>51.020409999999998</v>
      </c>
      <c r="AA144" s="15">
        <v>51.020409999999998</v>
      </c>
      <c r="AB144" s="14">
        <f>AA144/Z144*100</f>
        <v>100</v>
      </c>
      <c r="AC144" s="15"/>
      <c r="AD144" s="15"/>
      <c r="AE144" s="14"/>
      <c r="AF144" s="14"/>
      <c r="AG144" s="14"/>
      <c r="AH144" s="14"/>
      <c r="AI144" s="15">
        <v>0</v>
      </c>
      <c r="AJ144" s="15"/>
      <c r="AK144" s="14"/>
      <c r="AL144" s="15">
        <v>14710.9</v>
      </c>
      <c r="AM144" s="14">
        <v>2451.8000000000002</v>
      </c>
      <c r="AN144" s="15">
        <f t="shared" si="62"/>
        <v>16.66655337198948</v>
      </c>
      <c r="AO144" s="15"/>
      <c r="AP144" s="15"/>
      <c r="AQ144" s="15"/>
      <c r="AR144" s="15"/>
      <c r="AS144" s="15"/>
      <c r="AT144" s="15"/>
      <c r="AU144" s="15"/>
      <c r="AV144" s="15"/>
      <c r="AW144" s="126"/>
      <c r="AX144" s="15"/>
      <c r="AY144" s="15"/>
      <c r="AZ144" s="126"/>
      <c r="BA144" s="15">
        <v>5071.3</v>
      </c>
      <c r="BB144" s="15">
        <v>754.33500000000004</v>
      </c>
      <c r="BC144" s="15">
        <f t="shared" si="64"/>
        <v>14.874588369845995</v>
      </c>
      <c r="BD144" s="15"/>
      <c r="BE144" s="126"/>
      <c r="BF144" s="126"/>
      <c r="BG144" s="15"/>
      <c r="BH144" s="126"/>
      <c r="BI144" s="126"/>
      <c r="BJ144" s="15"/>
      <c r="BK144" s="126"/>
      <c r="BL144" s="126"/>
      <c r="BM144" s="15"/>
      <c r="BN144" s="126"/>
      <c r="BO144" s="126"/>
      <c r="BP144" s="15"/>
      <c r="BQ144" s="126"/>
      <c r="BR144" s="126"/>
      <c r="BS144" s="15"/>
      <c r="BT144" s="126"/>
      <c r="BU144" s="126"/>
      <c r="BV144" s="15"/>
      <c r="BW144" s="15"/>
      <c r="BX144" s="126"/>
      <c r="BY144" s="15"/>
      <c r="BZ144" s="126"/>
      <c r="CA144" s="126"/>
      <c r="CB144" s="15"/>
      <c r="CC144" s="126"/>
      <c r="CD144" s="126"/>
      <c r="CE144" s="15"/>
      <c r="CF144" s="126"/>
      <c r="CG144" s="126"/>
      <c r="CH144" s="15"/>
      <c r="CI144" s="126"/>
      <c r="CJ144" s="126"/>
      <c r="CK144" s="15"/>
      <c r="CL144" s="126"/>
      <c r="CM144" s="126"/>
      <c r="CN144" s="15">
        <v>5816.7</v>
      </c>
      <c r="CO144" s="15">
        <v>1217.8579999999999</v>
      </c>
      <c r="CP144" s="15">
        <f t="shared" si="66"/>
        <v>20.937266835147074</v>
      </c>
      <c r="CQ144" s="15"/>
      <c r="CR144" s="126"/>
      <c r="CS144" s="126"/>
      <c r="CT144" s="15"/>
      <c r="CU144" s="126"/>
      <c r="CV144" s="126"/>
      <c r="CW144" s="15">
        <v>6454.8</v>
      </c>
      <c r="CX144" s="126"/>
      <c r="CY144" s="126"/>
      <c r="CZ144" s="15"/>
      <c r="DA144" s="126"/>
      <c r="DB144" s="126"/>
      <c r="DC144" s="15">
        <v>1260.3</v>
      </c>
      <c r="DD144" s="126"/>
      <c r="DE144" s="126"/>
      <c r="DF144" s="15">
        <v>3137.5</v>
      </c>
      <c r="DG144" s="126"/>
      <c r="DH144" s="126"/>
    </row>
    <row r="145" spans="1:112" s="38" customFormat="1" ht="15.75" x14ac:dyDescent="0.25">
      <c r="A145" s="71" t="s">
        <v>363</v>
      </c>
      <c r="B145" s="149">
        <f t="shared" si="165"/>
        <v>2785.7</v>
      </c>
      <c r="C145" s="149">
        <f t="shared" si="165"/>
        <v>0</v>
      </c>
      <c r="D145" s="14">
        <f>C145/B145*100</f>
        <v>0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>
        <v>1577.3</v>
      </c>
      <c r="AJ145" s="14"/>
      <c r="AK145" s="14">
        <f>AJ145/AI145*100</f>
        <v>0</v>
      </c>
      <c r="AL145" s="135"/>
      <c r="AM145" s="135"/>
      <c r="AN145" s="135"/>
      <c r="AO145" s="14"/>
      <c r="AP145" s="14"/>
      <c r="AQ145" s="127"/>
      <c r="AR145" s="14"/>
      <c r="AS145" s="14"/>
      <c r="AT145" s="127"/>
      <c r="AU145" s="14"/>
      <c r="AV145" s="14"/>
      <c r="AW145" s="127"/>
      <c r="AX145" s="14"/>
      <c r="AY145" s="14"/>
      <c r="AZ145" s="127"/>
      <c r="BA145" s="14"/>
      <c r="BB145" s="14"/>
      <c r="BC145" s="127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5">
        <v>1208.4000000000001</v>
      </c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5"/>
      <c r="CL145" s="14"/>
      <c r="CM145" s="14"/>
      <c r="CN145" s="15"/>
      <c r="CO145" s="14"/>
      <c r="CP145" s="14"/>
      <c r="CQ145" s="15"/>
      <c r="CR145" s="14"/>
      <c r="CS145" s="14"/>
      <c r="CT145" s="15"/>
      <c r="CU145" s="14"/>
      <c r="CV145" s="14"/>
      <c r="CW145" s="15"/>
      <c r="CX145" s="14"/>
      <c r="CY145" s="14"/>
      <c r="CZ145" s="15"/>
      <c r="DA145" s="14"/>
      <c r="DB145" s="14"/>
      <c r="DC145" s="15"/>
      <c r="DD145" s="14"/>
      <c r="DE145" s="14"/>
      <c r="DF145" s="15"/>
      <c r="DG145" s="14"/>
      <c r="DH145" s="14"/>
    </row>
    <row r="146" spans="1:112" s="38" customFormat="1" ht="15.75" x14ac:dyDescent="0.25">
      <c r="A146" s="71" t="s">
        <v>565</v>
      </c>
      <c r="B146" s="149">
        <f t="shared" si="165"/>
        <v>0</v>
      </c>
      <c r="C146" s="149">
        <f t="shared" si="165"/>
        <v>0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35"/>
      <c r="AM146" s="135"/>
      <c r="AN146" s="135"/>
      <c r="AO146" s="14"/>
      <c r="AP146" s="14"/>
      <c r="AQ146" s="127"/>
      <c r="AR146" s="14"/>
      <c r="AS146" s="14"/>
      <c r="AT146" s="127"/>
      <c r="AU146" s="14"/>
      <c r="AV146" s="14"/>
      <c r="AW146" s="127"/>
      <c r="AX146" s="14"/>
      <c r="AY146" s="14"/>
      <c r="AZ146" s="127"/>
      <c r="BA146" s="14"/>
      <c r="BB146" s="14"/>
      <c r="BC146" s="127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5"/>
      <c r="CL146" s="14"/>
      <c r="CM146" s="14"/>
      <c r="CN146" s="15"/>
      <c r="CO146" s="14"/>
      <c r="CP146" s="14"/>
      <c r="CQ146" s="15"/>
      <c r="CR146" s="14"/>
      <c r="CS146" s="14"/>
      <c r="CT146" s="15"/>
      <c r="CU146" s="14"/>
      <c r="CV146" s="14"/>
      <c r="CW146" s="15"/>
      <c r="CX146" s="14"/>
      <c r="CY146" s="14"/>
      <c r="CZ146" s="15"/>
      <c r="DA146" s="14"/>
      <c r="DB146" s="14"/>
      <c r="DC146" s="15"/>
      <c r="DD146" s="14"/>
      <c r="DE146" s="14"/>
      <c r="DF146" s="15"/>
      <c r="DG146" s="14"/>
      <c r="DH146" s="14"/>
    </row>
    <row r="147" spans="1:112" s="38" customFormat="1" ht="15.75" x14ac:dyDescent="0.25">
      <c r="A147" s="71" t="s">
        <v>566</v>
      </c>
      <c r="B147" s="149">
        <f t="shared" si="165"/>
        <v>0</v>
      </c>
      <c r="C147" s="149">
        <f t="shared" si="165"/>
        <v>0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35"/>
      <c r="AM147" s="135"/>
      <c r="AN147" s="135"/>
      <c r="AO147" s="14"/>
      <c r="AP147" s="14"/>
      <c r="AQ147" s="127"/>
      <c r="AR147" s="14"/>
      <c r="AS147" s="14"/>
      <c r="AT147" s="127"/>
      <c r="AU147" s="14"/>
      <c r="AV147" s="14"/>
      <c r="AW147" s="127"/>
      <c r="AX147" s="14"/>
      <c r="AY147" s="14"/>
      <c r="AZ147" s="127"/>
      <c r="BA147" s="14"/>
      <c r="BB147" s="14"/>
      <c r="BC147" s="127"/>
      <c r="BD147" s="14"/>
      <c r="BE147" s="14"/>
      <c r="BF147" s="127"/>
      <c r="BG147" s="14"/>
      <c r="BH147" s="14"/>
      <c r="BI147" s="127"/>
      <c r="BJ147" s="14"/>
      <c r="BK147" s="14"/>
      <c r="BL147" s="127"/>
      <c r="BM147" s="14"/>
      <c r="BN147" s="14"/>
      <c r="BO147" s="127"/>
      <c r="BP147" s="14"/>
      <c r="BQ147" s="14"/>
      <c r="BR147" s="127"/>
      <c r="BS147" s="14"/>
      <c r="BT147" s="14"/>
      <c r="BU147" s="127"/>
      <c r="BV147" s="14"/>
      <c r="BW147" s="14"/>
      <c r="BX147" s="14"/>
      <c r="BY147" s="14"/>
      <c r="BZ147" s="14"/>
      <c r="CA147" s="127"/>
      <c r="CB147" s="14"/>
      <c r="CC147" s="14"/>
      <c r="CD147" s="127"/>
      <c r="CE147" s="14"/>
      <c r="CF147" s="14"/>
      <c r="CG147" s="127"/>
      <c r="CH147" s="14"/>
      <c r="CI147" s="14"/>
      <c r="CJ147" s="127"/>
      <c r="CK147" s="15"/>
      <c r="CL147" s="14"/>
      <c r="CM147" s="127"/>
      <c r="CN147" s="15"/>
      <c r="CO147" s="14"/>
      <c r="CP147" s="127"/>
      <c r="CQ147" s="15"/>
      <c r="CR147" s="14"/>
      <c r="CS147" s="127"/>
      <c r="CT147" s="15"/>
      <c r="CU147" s="14"/>
      <c r="CV147" s="127"/>
      <c r="CW147" s="15"/>
      <c r="CX147" s="14"/>
      <c r="CY147" s="127"/>
      <c r="CZ147" s="15"/>
      <c r="DA147" s="14"/>
      <c r="DB147" s="127"/>
      <c r="DC147" s="15"/>
      <c r="DD147" s="14"/>
      <c r="DE147" s="127"/>
      <c r="DF147" s="15"/>
      <c r="DG147" s="14"/>
      <c r="DH147" s="127"/>
    </row>
    <row r="148" spans="1:112" s="38" customFormat="1" ht="15.75" x14ac:dyDescent="0.25">
      <c r="A148" s="71" t="s">
        <v>567</v>
      </c>
      <c r="B148" s="149">
        <f t="shared" si="165"/>
        <v>0</v>
      </c>
      <c r="C148" s="149">
        <f t="shared" si="165"/>
        <v>0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35"/>
      <c r="AM148" s="135"/>
      <c r="AN148" s="135"/>
      <c r="AO148" s="14"/>
      <c r="AP148" s="14"/>
      <c r="AQ148" s="127"/>
      <c r="AR148" s="14"/>
      <c r="AS148" s="14"/>
      <c r="AT148" s="127"/>
      <c r="AU148" s="14"/>
      <c r="AV148" s="14"/>
      <c r="AW148" s="127"/>
      <c r="AX148" s="14"/>
      <c r="AY148" s="14"/>
      <c r="AZ148" s="127"/>
      <c r="BA148" s="14"/>
      <c r="BB148" s="14"/>
      <c r="BC148" s="127"/>
      <c r="BD148" s="14"/>
      <c r="BE148" s="14"/>
      <c r="BF148" s="127"/>
      <c r="BG148" s="14"/>
      <c r="BH148" s="14"/>
      <c r="BI148" s="127"/>
      <c r="BJ148" s="14"/>
      <c r="BK148" s="14"/>
      <c r="BL148" s="127"/>
      <c r="BM148" s="14"/>
      <c r="BN148" s="14"/>
      <c r="BO148" s="127"/>
      <c r="BP148" s="14"/>
      <c r="BQ148" s="14"/>
      <c r="BR148" s="127"/>
      <c r="BS148" s="14"/>
      <c r="BT148" s="14"/>
      <c r="BU148" s="127"/>
      <c r="BV148" s="14"/>
      <c r="BW148" s="14"/>
      <c r="BX148" s="14"/>
      <c r="BY148" s="14"/>
      <c r="BZ148" s="14"/>
      <c r="CA148" s="127"/>
      <c r="CB148" s="14"/>
      <c r="CC148" s="14"/>
      <c r="CD148" s="127"/>
      <c r="CE148" s="14"/>
      <c r="CF148" s="14"/>
      <c r="CG148" s="127"/>
      <c r="CH148" s="14"/>
      <c r="CI148" s="14"/>
      <c r="CJ148" s="127"/>
      <c r="CK148" s="15"/>
      <c r="CL148" s="14"/>
      <c r="CM148" s="127"/>
      <c r="CN148" s="15"/>
      <c r="CO148" s="14"/>
      <c r="CP148" s="127"/>
      <c r="CQ148" s="15"/>
      <c r="CR148" s="14"/>
      <c r="CS148" s="127"/>
      <c r="CT148" s="15"/>
      <c r="CU148" s="14"/>
      <c r="CV148" s="127"/>
      <c r="CW148" s="15"/>
      <c r="CX148" s="14"/>
      <c r="CY148" s="127"/>
      <c r="CZ148" s="15"/>
      <c r="DA148" s="14"/>
      <c r="DB148" s="127"/>
      <c r="DC148" s="15"/>
      <c r="DD148" s="14"/>
      <c r="DE148" s="127"/>
      <c r="DF148" s="15"/>
      <c r="DG148" s="14"/>
      <c r="DH148" s="127"/>
    </row>
    <row r="149" spans="1:112" s="38" customFormat="1" ht="15.75" x14ac:dyDescent="0.25">
      <c r="A149" s="71" t="s">
        <v>568</v>
      </c>
      <c r="B149" s="149">
        <f t="shared" si="165"/>
        <v>0</v>
      </c>
      <c r="C149" s="149">
        <f t="shared" si="165"/>
        <v>0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35"/>
      <c r="AM149" s="135"/>
      <c r="AN149" s="135"/>
      <c r="AO149" s="14"/>
      <c r="AP149" s="14"/>
      <c r="AQ149" s="127"/>
      <c r="AR149" s="14"/>
      <c r="AS149" s="14"/>
      <c r="AT149" s="127"/>
      <c r="AU149" s="14"/>
      <c r="AV149" s="14"/>
      <c r="AW149" s="127"/>
      <c r="AX149" s="14"/>
      <c r="AY149" s="14"/>
      <c r="AZ149" s="127"/>
      <c r="BA149" s="14"/>
      <c r="BB149" s="14"/>
      <c r="BC149" s="127"/>
      <c r="BD149" s="14"/>
      <c r="BE149" s="14"/>
      <c r="BF149" s="127"/>
      <c r="BG149" s="14"/>
      <c r="BH149" s="14"/>
      <c r="BI149" s="127"/>
      <c r="BJ149" s="14"/>
      <c r="BK149" s="14"/>
      <c r="BL149" s="127"/>
      <c r="BM149" s="14"/>
      <c r="BN149" s="14"/>
      <c r="BO149" s="127"/>
      <c r="BP149" s="14"/>
      <c r="BQ149" s="14"/>
      <c r="BR149" s="127"/>
      <c r="BS149" s="14"/>
      <c r="BT149" s="14"/>
      <c r="BU149" s="127"/>
      <c r="BV149" s="14"/>
      <c r="BW149" s="14"/>
      <c r="BX149" s="14"/>
      <c r="BY149" s="14"/>
      <c r="BZ149" s="14"/>
      <c r="CA149" s="127"/>
      <c r="CB149" s="14"/>
      <c r="CC149" s="14"/>
      <c r="CD149" s="127"/>
      <c r="CE149" s="14"/>
      <c r="CF149" s="14"/>
      <c r="CG149" s="127"/>
      <c r="CH149" s="14"/>
      <c r="CI149" s="14"/>
      <c r="CJ149" s="127"/>
      <c r="CK149" s="15"/>
      <c r="CL149" s="14"/>
      <c r="CM149" s="127"/>
      <c r="CN149" s="15"/>
      <c r="CO149" s="14"/>
      <c r="CP149" s="127"/>
      <c r="CQ149" s="15"/>
      <c r="CR149" s="14"/>
      <c r="CS149" s="127"/>
      <c r="CT149" s="15"/>
      <c r="CU149" s="14"/>
      <c r="CV149" s="127"/>
      <c r="CW149" s="15"/>
      <c r="CX149" s="14"/>
      <c r="CY149" s="127"/>
      <c r="CZ149" s="15"/>
      <c r="DA149" s="14"/>
      <c r="DB149" s="127"/>
      <c r="DC149" s="15"/>
      <c r="DD149" s="14"/>
      <c r="DE149" s="127"/>
      <c r="DF149" s="15"/>
      <c r="DG149" s="14"/>
      <c r="DH149" s="127"/>
    </row>
    <row r="150" spans="1:112" s="38" customFormat="1" ht="15.75" x14ac:dyDescent="0.25">
      <c r="A150" s="71" t="s">
        <v>569</v>
      </c>
      <c r="B150" s="149">
        <f t="shared" si="165"/>
        <v>0</v>
      </c>
      <c r="C150" s="149">
        <f t="shared" si="165"/>
        <v>0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35"/>
      <c r="AM150" s="135"/>
      <c r="AN150" s="135"/>
      <c r="AO150" s="14"/>
      <c r="AP150" s="14"/>
      <c r="AQ150" s="127"/>
      <c r="AR150" s="14"/>
      <c r="AS150" s="14"/>
      <c r="AT150" s="127"/>
      <c r="AU150" s="14"/>
      <c r="AV150" s="14"/>
      <c r="AW150" s="127"/>
      <c r="AX150" s="14"/>
      <c r="AY150" s="14"/>
      <c r="AZ150" s="127"/>
      <c r="BA150" s="14"/>
      <c r="BB150" s="14"/>
      <c r="BC150" s="127"/>
      <c r="BD150" s="14"/>
      <c r="BE150" s="14"/>
      <c r="BF150" s="127"/>
      <c r="BG150" s="14"/>
      <c r="BH150" s="14"/>
      <c r="BI150" s="127"/>
      <c r="BJ150" s="14"/>
      <c r="BK150" s="14"/>
      <c r="BL150" s="127"/>
      <c r="BM150" s="14"/>
      <c r="BN150" s="14"/>
      <c r="BO150" s="127"/>
      <c r="BP150" s="14"/>
      <c r="BQ150" s="14"/>
      <c r="BR150" s="127"/>
      <c r="BS150" s="14"/>
      <c r="BT150" s="14"/>
      <c r="BU150" s="127"/>
      <c r="BV150" s="14"/>
      <c r="BW150" s="14"/>
      <c r="BX150" s="14"/>
      <c r="BY150" s="14"/>
      <c r="BZ150" s="14"/>
      <c r="CA150" s="127"/>
      <c r="CB150" s="14"/>
      <c r="CC150" s="14"/>
      <c r="CD150" s="127"/>
      <c r="CE150" s="14"/>
      <c r="CF150" s="14"/>
      <c r="CG150" s="127"/>
      <c r="CH150" s="14"/>
      <c r="CI150" s="14"/>
      <c r="CJ150" s="127"/>
      <c r="CK150" s="15"/>
      <c r="CL150" s="14"/>
      <c r="CM150" s="127"/>
      <c r="CN150" s="15"/>
      <c r="CO150" s="14"/>
      <c r="CP150" s="127"/>
      <c r="CQ150" s="15"/>
      <c r="CR150" s="14"/>
      <c r="CS150" s="127"/>
      <c r="CT150" s="15"/>
      <c r="CU150" s="14"/>
      <c r="CV150" s="127"/>
      <c r="CW150" s="15"/>
      <c r="CX150" s="14"/>
      <c r="CY150" s="127"/>
      <c r="CZ150" s="15"/>
      <c r="DA150" s="14"/>
      <c r="DB150" s="127"/>
      <c r="DC150" s="15"/>
      <c r="DD150" s="14"/>
      <c r="DE150" s="127"/>
      <c r="DF150" s="15"/>
      <c r="DG150" s="14"/>
      <c r="DH150" s="127"/>
    </row>
    <row r="151" spans="1:112" s="38" customFormat="1" ht="15.75" x14ac:dyDescent="0.25">
      <c r="A151" s="71" t="s">
        <v>571</v>
      </c>
      <c r="B151" s="149">
        <f t="shared" si="165"/>
        <v>0</v>
      </c>
      <c r="C151" s="149">
        <f t="shared" si="165"/>
        <v>0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35"/>
      <c r="AM151" s="135"/>
      <c r="AN151" s="135"/>
      <c r="AO151" s="14"/>
      <c r="AP151" s="14"/>
      <c r="AQ151" s="127"/>
      <c r="AR151" s="14"/>
      <c r="AS151" s="14"/>
      <c r="AT151" s="127"/>
      <c r="AU151" s="14"/>
      <c r="AV151" s="14"/>
      <c r="AW151" s="127"/>
      <c r="AX151" s="14"/>
      <c r="AY151" s="14"/>
      <c r="AZ151" s="127"/>
      <c r="BA151" s="14"/>
      <c r="BB151" s="14"/>
      <c r="BC151" s="127"/>
      <c r="BD151" s="14"/>
      <c r="BE151" s="14"/>
      <c r="BF151" s="127"/>
      <c r="BG151" s="14"/>
      <c r="BH151" s="14"/>
      <c r="BI151" s="127"/>
      <c r="BJ151" s="14"/>
      <c r="BK151" s="14"/>
      <c r="BL151" s="127"/>
      <c r="BM151" s="14"/>
      <c r="BN151" s="14"/>
      <c r="BO151" s="127"/>
      <c r="BP151" s="14"/>
      <c r="BQ151" s="14"/>
      <c r="BR151" s="127"/>
      <c r="BS151" s="14"/>
      <c r="BT151" s="14"/>
      <c r="BU151" s="127"/>
      <c r="BV151" s="14"/>
      <c r="BW151" s="14"/>
      <c r="BX151" s="14"/>
      <c r="BY151" s="14"/>
      <c r="BZ151" s="14"/>
      <c r="CA151" s="127"/>
      <c r="CB151" s="14"/>
      <c r="CC151" s="14"/>
      <c r="CD151" s="127"/>
      <c r="CE151" s="14"/>
      <c r="CF151" s="14"/>
      <c r="CG151" s="127"/>
      <c r="CH151" s="14"/>
      <c r="CI151" s="14"/>
      <c r="CJ151" s="127"/>
      <c r="CK151" s="15"/>
      <c r="CL151" s="14"/>
      <c r="CM151" s="127"/>
      <c r="CN151" s="15"/>
      <c r="CO151" s="14"/>
      <c r="CP151" s="127"/>
      <c r="CQ151" s="15"/>
      <c r="CR151" s="14"/>
      <c r="CS151" s="127"/>
      <c r="CT151" s="15"/>
      <c r="CU151" s="14"/>
      <c r="CV151" s="127"/>
      <c r="CW151" s="15"/>
      <c r="CX151" s="14"/>
      <c r="CY151" s="127"/>
      <c r="CZ151" s="15"/>
      <c r="DA151" s="14"/>
      <c r="DB151" s="127"/>
      <c r="DC151" s="15"/>
      <c r="DD151" s="14"/>
      <c r="DE151" s="127"/>
      <c r="DF151" s="15"/>
      <c r="DG151" s="14"/>
      <c r="DH151" s="127"/>
    </row>
    <row r="152" spans="1:112" s="38" customFormat="1" ht="15.75" x14ac:dyDescent="0.25">
      <c r="A152" s="71" t="s">
        <v>570</v>
      </c>
      <c r="B152" s="149">
        <f t="shared" si="165"/>
        <v>0</v>
      </c>
      <c r="C152" s="149">
        <f t="shared" si="165"/>
        <v>0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35"/>
      <c r="AM152" s="135"/>
      <c r="AN152" s="135"/>
      <c r="AO152" s="14"/>
      <c r="AP152" s="14"/>
      <c r="AQ152" s="127"/>
      <c r="AR152" s="14"/>
      <c r="AS152" s="14"/>
      <c r="AT152" s="127"/>
      <c r="AU152" s="14"/>
      <c r="AV152" s="14"/>
      <c r="AW152" s="127"/>
      <c r="AX152" s="14"/>
      <c r="AY152" s="14"/>
      <c r="AZ152" s="127"/>
      <c r="BA152" s="14"/>
      <c r="BB152" s="14"/>
      <c r="BC152" s="127"/>
      <c r="BD152" s="14"/>
      <c r="BE152" s="14"/>
      <c r="BF152" s="127"/>
      <c r="BG152" s="14"/>
      <c r="BH152" s="14"/>
      <c r="BI152" s="127"/>
      <c r="BJ152" s="14"/>
      <c r="BK152" s="14"/>
      <c r="BL152" s="127"/>
      <c r="BM152" s="14"/>
      <c r="BN152" s="14"/>
      <c r="BO152" s="127"/>
      <c r="BP152" s="14"/>
      <c r="BQ152" s="14"/>
      <c r="BR152" s="127"/>
      <c r="BS152" s="14"/>
      <c r="BT152" s="14"/>
      <c r="BU152" s="127"/>
      <c r="BV152" s="14"/>
      <c r="BW152" s="14"/>
      <c r="BX152" s="127"/>
      <c r="BY152" s="14"/>
      <c r="BZ152" s="14"/>
      <c r="CA152" s="127"/>
      <c r="CB152" s="14"/>
      <c r="CC152" s="14"/>
      <c r="CD152" s="127"/>
      <c r="CE152" s="14"/>
      <c r="CF152" s="14"/>
      <c r="CG152" s="127"/>
      <c r="CH152" s="14"/>
      <c r="CI152" s="14"/>
      <c r="CJ152" s="127"/>
      <c r="CK152" s="15"/>
      <c r="CL152" s="14"/>
      <c r="CM152" s="127"/>
      <c r="CN152" s="15"/>
      <c r="CO152" s="14"/>
      <c r="CP152" s="127"/>
      <c r="CQ152" s="15"/>
      <c r="CR152" s="14"/>
      <c r="CS152" s="127"/>
      <c r="CT152" s="15"/>
      <c r="CU152" s="14"/>
      <c r="CV152" s="127"/>
      <c r="CW152" s="15"/>
      <c r="CX152" s="14"/>
      <c r="CY152" s="127"/>
      <c r="CZ152" s="15"/>
      <c r="DA152" s="14"/>
      <c r="DB152" s="127"/>
      <c r="DC152" s="15"/>
      <c r="DD152" s="14"/>
      <c r="DE152" s="127"/>
      <c r="DF152" s="15"/>
      <c r="DG152" s="14"/>
      <c r="DH152" s="127"/>
    </row>
    <row r="153" spans="1:112" s="38" customFormat="1" ht="15.75" x14ac:dyDescent="0.25">
      <c r="A153" s="71" t="s">
        <v>364</v>
      </c>
      <c r="B153" s="149">
        <f t="shared" si="165"/>
        <v>0</v>
      </c>
      <c r="C153" s="149">
        <f t="shared" si="165"/>
        <v>0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35"/>
      <c r="AM153" s="135"/>
      <c r="AN153" s="135"/>
      <c r="AO153" s="14"/>
      <c r="AP153" s="14"/>
      <c r="AQ153" s="127"/>
      <c r="AR153" s="14"/>
      <c r="AS153" s="14"/>
      <c r="AT153" s="127"/>
      <c r="AU153" s="14"/>
      <c r="AV153" s="14"/>
      <c r="AW153" s="127"/>
      <c r="AX153" s="14"/>
      <c r="AY153" s="14"/>
      <c r="AZ153" s="127"/>
      <c r="BA153" s="14"/>
      <c r="BB153" s="14"/>
      <c r="BC153" s="127"/>
      <c r="BD153" s="14"/>
      <c r="BE153" s="14"/>
      <c r="BF153" s="127"/>
      <c r="BG153" s="14"/>
      <c r="BH153" s="14"/>
      <c r="BI153" s="127"/>
      <c r="BJ153" s="14"/>
      <c r="BK153" s="14"/>
      <c r="BL153" s="127"/>
      <c r="BM153" s="14"/>
      <c r="BN153" s="14"/>
      <c r="BO153" s="127"/>
      <c r="BP153" s="14"/>
      <c r="BQ153" s="14"/>
      <c r="BR153" s="127"/>
      <c r="BS153" s="14"/>
      <c r="BT153" s="14"/>
      <c r="BU153" s="127"/>
      <c r="BV153" s="14"/>
      <c r="BW153" s="14"/>
      <c r="BX153" s="127"/>
      <c r="BY153" s="14"/>
      <c r="BZ153" s="14"/>
      <c r="CA153" s="127"/>
      <c r="CB153" s="14"/>
      <c r="CC153" s="14"/>
      <c r="CD153" s="127"/>
      <c r="CE153" s="14"/>
      <c r="CF153" s="14"/>
      <c r="CG153" s="127"/>
      <c r="CH153" s="14"/>
      <c r="CI153" s="14"/>
      <c r="CJ153" s="127"/>
      <c r="CK153" s="15"/>
      <c r="CL153" s="14"/>
      <c r="CM153" s="127"/>
      <c r="CN153" s="15"/>
      <c r="CO153" s="14"/>
      <c r="CP153" s="127"/>
      <c r="CQ153" s="15"/>
      <c r="CR153" s="14"/>
      <c r="CS153" s="127"/>
      <c r="CT153" s="15"/>
      <c r="CU153" s="14"/>
      <c r="CV153" s="127"/>
      <c r="CW153" s="15"/>
      <c r="CX153" s="14"/>
      <c r="CY153" s="127"/>
      <c r="CZ153" s="15"/>
      <c r="DA153" s="14"/>
      <c r="DB153" s="127"/>
      <c r="DC153" s="15"/>
      <c r="DD153" s="14"/>
      <c r="DE153" s="127"/>
      <c r="DF153" s="15"/>
      <c r="DG153" s="14"/>
      <c r="DH153" s="127"/>
    </row>
    <row r="154" spans="1:112" s="96" customFormat="1" ht="31.5" x14ac:dyDescent="0.25">
      <c r="A154" s="97" t="s">
        <v>370</v>
      </c>
      <c r="B154" s="148">
        <f t="shared" si="165"/>
        <v>74304.150819999995</v>
      </c>
      <c r="C154" s="148">
        <f t="shared" si="165"/>
        <v>5609.0302899999997</v>
      </c>
      <c r="D154" s="102">
        <f t="shared" ref="D154" si="176">C154/B154*100</f>
        <v>7.5487442196704997</v>
      </c>
      <c r="E154" s="105">
        <f t="shared" ref="E154:AP154" si="177">E155+E156+E157+E158+E159+E160+E161+E162+E163+E164</f>
        <v>1187.5</v>
      </c>
      <c r="F154" s="105">
        <f t="shared" si="177"/>
        <v>0</v>
      </c>
      <c r="G154" s="105">
        <f t="shared" si="177"/>
        <v>0</v>
      </c>
      <c r="H154" s="105">
        <f t="shared" si="177"/>
        <v>0</v>
      </c>
      <c r="I154" s="105">
        <f t="shared" si="177"/>
        <v>0</v>
      </c>
      <c r="J154" s="105">
        <f t="shared" si="177"/>
        <v>0</v>
      </c>
      <c r="K154" s="105">
        <f t="shared" si="177"/>
        <v>349.6</v>
      </c>
      <c r="L154" s="105">
        <f t="shared" si="177"/>
        <v>0</v>
      </c>
      <c r="M154" s="105">
        <f t="shared" si="177"/>
        <v>0</v>
      </c>
      <c r="N154" s="105">
        <f t="shared" si="177"/>
        <v>0</v>
      </c>
      <c r="O154" s="105">
        <f t="shared" si="177"/>
        <v>0</v>
      </c>
      <c r="P154" s="105">
        <f t="shared" si="177"/>
        <v>0</v>
      </c>
      <c r="Q154" s="105">
        <f t="shared" si="177"/>
        <v>0</v>
      </c>
      <c r="R154" s="105">
        <f t="shared" si="177"/>
        <v>0</v>
      </c>
      <c r="S154" s="105">
        <f t="shared" si="177"/>
        <v>0</v>
      </c>
      <c r="T154" s="105">
        <f t="shared" si="177"/>
        <v>0</v>
      </c>
      <c r="U154" s="105">
        <f t="shared" si="177"/>
        <v>0</v>
      </c>
      <c r="V154" s="105">
        <f t="shared" si="177"/>
        <v>0</v>
      </c>
      <c r="W154" s="105">
        <f t="shared" si="177"/>
        <v>102.04082</v>
      </c>
      <c r="X154" s="105">
        <f t="shared" si="177"/>
        <v>102.04082</v>
      </c>
      <c r="Y154" s="102">
        <f>X154/W154*100</f>
        <v>100</v>
      </c>
      <c r="Z154" s="105">
        <f t="shared" si="177"/>
        <v>0</v>
      </c>
      <c r="AA154" s="105">
        <f t="shared" si="177"/>
        <v>0</v>
      </c>
      <c r="AB154" s="105">
        <f t="shared" si="177"/>
        <v>0</v>
      </c>
      <c r="AC154" s="105">
        <f t="shared" si="177"/>
        <v>0</v>
      </c>
      <c r="AD154" s="105">
        <f t="shared" si="177"/>
        <v>0</v>
      </c>
      <c r="AE154" s="105">
        <f t="shared" si="177"/>
        <v>0</v>
      </c>
      <c r="AF154" s="105">
        <f t="shared" si="177"/>
        <v>0</v>
      </c>
      <c r="AG154" s="105">
        <f t="shared" si="177"/>
        <v>0</v>
      </c>
      <c r="AH154" s="105">
        <f t="shared" si="177"/>
        <v>0</v>
      </c>
      <c r="AI154" s="105">
        <f t="shared" si="177"/>
        <v>2199.9</v>
      </c>
      <c r="AJ154" s="105">
        <f t="shared" si="177"/>
        <v>0</v>
      </c>
      <c r="AK154" s="105">
        <f t="shared" si="177"/>
        <v>0</v>
      </c>
      <c r="AL154" s="105">
        <f t="shared" si="177"/>
        <v>16825.5</v>
      </c>
      <c r="AM154" s="105">
        <f t="shared" si="177"/>
        <v>2804.24217</v>
      </c>
      <c r="AN154" s="105">
        <f t="shared" si="177"/>
        <v>16.666620130159579</v>
      </c>
      <c r="AO154" s="105">
        <f t="shared" si="177"/>
        <v>0</v>
      </c>
      <c r="AP154" s="105">
        <f t="shared" si="177"/>
        <v>0</v>
      </c>
      <c r="AQ154" s="105">
        <f t="shared" ref="AQ154:CG154" si="178">AQ155+AQ156+AQ157+AQ158+AQ159+AQ160+AQ161+AQ162+AQ163+AQ164</f>
        <v>0</v>
      </c>
      <c r="AR154" s="105">
        <f t="shared" si="178"/>
        <v>0</v>
      </c>
      <c r="AS154" s="105">
        <f t="shared" si="178"/>
        <v>0</v>
      </c>
      <c r="AT154" s="105">
        <f t="shared" si="178"/>
        <v>0</v>
      </c>
      <c r="AU154" s="105">
        <f t="shared" si="178"/>
        <v>0</v>
      </c>
      <c r="AV154" s="105">
        <f t="shared" si="178"/>
        <v>0</v>
      </c>
      <c r="AW154" s="105">
        <f t="shared" si="178"/>
        <v>0</v>
      </c>
      <c r="AX154" s="105">
        <f t="shared" si="178"/>
        <v>0</v>
      </c>
      <c r="AY154" s="105">
        <f t="shared" si="178"/>
        <v>0</v>
      </c>
      <c r="AZ154" s="105">
        <f t="shared" si="178"/>
        <v>0</v>
      </c>
      <c r="BA154" s="105">
        <f t="shared" si="178"/>
        <v>5071.3</v>
      </c>
      <c r="BB154" s="105">
        <f t="shared" si="178"/>
        <v>733.58199999999999</v>
      </c>
      <c r="BC154" s="105">
        <f t="shared" si="178"/>
        <v>14.465363910634355</v>
      </c>
      <c r="BD154" s="105">
        <f t="shared" si="178"/>
        <v>10816.81</v>
      </c>
      <c r="BE154" s="105">
        <f t="shared" si="178"/>
        <v>0</v>
      </c>
      <c r="BF154" s="105">
        <f t="shared" si="178"/>
        <v>0</v>
      </c>
      <c r="BG154" s="105">
        <f t="shared" si="178"/>
        <v>0</v>
      </c>
      <c r="BH154" s="105">
        <f t="shared" si="178"/>
        <v>0</v>
      </c>
      <c r="BI154" s="105">
        <f t="shared" si="178"/>
        <v>0</v>
      </c>
      <c r="BJ154" s="105">
        <f t="shared" si="178"/>
        <v>500</v>
      </c>
      <c r="BK154" s="105">
        <f t="shared" si="178"/>
        <v>0</v>
      </c>
      <c r="BL154" s="105">
        <f t="shared" si="178"/>
        <v>0</v>
      </c>
      <c r="BM154" s="105">
        <f t="shared" si="178"/>
        <v>0</v>
      </c>
      <c r="BN154" s="105">
        <f t="shared" si="178"/>
        <v>0</v>
      </c>
      <c r="BO154" s="105">
        <f t="shared" si="178"/>
        <v>0</v>
      </c>
      <c r="BP154" s="105">
        <f t="shared" si="178"/>
        <v>0</v>
      </c>
      <c r="BQ154" s="105">
        <f t="shared" si="178"/>
        <v>0</v>
      </c>
      <c r="BR154" s="105">
        <f t="shared" si="178"/>
        <v>0</v>
      </c>
      <c r="BS154" s="105">
        <f t="shared" si="178"/>
        <v>0</v>
      </c>
      <c r="BT154" s="105">
        <f t="shared" si="178"/>
        <v>0</v>
      </c>
      <c r="BU154" s="105">
        <f t="shared" si="178"/>
        <v>0</v>
      </c>
      <c r="BV154" s="105">
        <f t="shared" si="178"/>
        <v>406.7</v>
      </c>
      <c r="BW154" s="105">
        <f t="shared" si="178"/>
        <v>0</v>
      </c>
      <c r="BX154" s="105">
        <f t="shared" si="178"/>
        <v>0</v>
      </c>
      <c r="BY154" s="105">
        <f t="shared" si="178"/>
        <v>0</v>
      </c>
      <c r="BZ154" s="105">
        <f t="shared" si="178"/>
        <v>0</v>
      </c>
      <c r="CA154" s="105">
        <f t="shared" si="178"/>
        <v>0</v>
      </c>
      <c r="CB154" s="105">
        <f t="shared" si="178"/>
        <v>230.3</v>
      </c>
      <c r="CC154" s="105">
        <f t="shared" si="178"/>
        <v>0</v>
      </c>
      <c r="CD154" s="105">
        <f t="shared" si="178"/>
        <v>0</v>
      </c>
      <c r="CE154" s="105">
        <f t="shared" si="178"/>
        <v>5639.5</v>
      </c>
      <c r="CF154" s="105">
        <f t="shared" si="178"/>
        <v>0</v>
      </c>
      <c r="CG154" s="105">
        <f t="shared" si="178"/>
        <v>0</v>
      </c>
      <c r="CH154" s="105">
        <f t="shared" ref="CH154:CV154" si="179">CH155+CH156+CH157+CH158+CH159+CH160+CH161+CH162+CH163+CH164</f>
        <v>0</v>
      </c>
      <c r="CI154" s="105">
        <f t="shared" si="179"/>
        <v>0</v>
      </c>
      <c r="CJ154" s="105">
        <f t="shared" si="179"/>
        <v>0</v>
      </c>
      <c r="CK154" s="105">
        <f t="shared" si="179"/>
        <v>0</v>
      </c>
      <c r="CL154" s="105">
        <f t="shared" si="179"/>
        <v>0</v>
      </c>
      <c r="CM154" s="105">
        <f t="shared" si="179"/>
        <v>0</v>
      </c>
      <c r="CN154" s="105">
        <f t="shared" si="179"/>
        <v>11280.8</v>
      </c>
      <c r="CO154" s="105">
        <f t="shared" si="179"/>
        <v>1969.1652999999999</v>
      </c>
      <c r="CP154" s="105">
        <f t="shared" si="66"/>
        <v>17.455901177221474</v>
      </c>
      <c r="CQ154" s="105">
        <f t="shared" si="179"/>
        <v>0</v>
      </c>
      <c r="CR154" s="105">
        <f t="shared" si="179"/>
        <v>0</v>
      </c>
      <c r="CS154" s="105">
        <f t="shared" si="179"/>
        <v>0</v>
      </c>
      <c r="CT154" s="105">
        <f t="shared" si="179"/>
        <v>0</v>
      </c>
      <c r="CU154" s="105">
        <f t="shared" si="179"/>
        <v>0</v>
      </c>
      <c r="CV154" s="105">
        <f t="shared" si="179"/>
        <v>0</v>
      </c>
      <c r="CW154" s="105">
        <f t="shared" ref="CW154:CY154" si="180">CW155+CW156+CW157+CW158+CW159+CW160+CW161+CW162+CW163+CW164</f>
        <v>13097.6</v>
      </c>
      <c r="CX154" s="105">
        <f t="shared" si="180"/>
        <v>0</v>
      </c>
      <c r="CY154" s="105">
        <f t="shared" si="180"/>
        <v>0</v>
      </c>
      <c r="CZ154" s="105">
        <f t="shared" ref="CZ154:DB154" si="181">CZ155+CZ156+CZ157+CZ158+CZ159+CZ160+CZ161+CZ162+CZ163+CZ164</f>
        <v>0</v>
      </c>
      <c r="DA154" s="105">
        <f t="shared" si="181"/>
        <v>0</v>
      </c>
      <c r="DB154" s="105">
        <f t="shared" si="181"/>
        <v>0</v>
      </c>
      <c r="DC154" s="105">
        <f t="shared" ref="DC154:DE154" si="182">DC155+DC156+DC157+DC158+DC159+DC160+DC161+DC162+DC163+DC164</f>
        <v>1890.4</v>
      </c>
      <c r="DD154" s="105">
        <f t="shared" si="182"/>
        <v>0</v>
      </c>
      <c r="DE154" s="105">
        <f t="shared" si="182"/>
        <v>0</v>
      </c>
      <c r="DF154" s="105">
        <f t="shared" ref="DF154:DH154" si="183">DF155+DF156+DF157+DF158+DF159+DF160+DF161+DF162+DF163+DF164</f>
        <v>4706.2</v>
      </c>
      <c r="DG154" s="105">
        <f t="shared" si="183"/>
        <v>0</v>
      </c>
      <c r="DH154" s="105">
        <f t="shared" si="183"/>
        <v>0</v>
      </c>
    </row>
    <row r="155" spans="1:112" s="38" customFormat="1" ht="15.75" customHeight="1" x14ac:dyDescent="0.25">
      <c r="A155" s="71" t="s">
        <v>368</v>
      </c>
      <c r="B155" s="149">
        <f t="shared" si="165"/>
        <v>60380.740819999992</v>
      </c>
      <c r="C155" s="149">
        <f t="shared" si="165"/>
        <v>5609.0302899999997</v>
      </c>
      <c r="D155" s="14">
        <f t="shared" si="56"/>
        <v>9.2894360251739627</v>
      </c>
      <c r="E155" s="15">
        <v>1187.5</v>
      </c>
      <c r="F155" s="14"/>
      <c r="G155" s="14"/>
      <c r="H155" s="15"/>
      <c r="I155" s="15"/>
      <c r="J155" s="14"/>
      <c r="K155" s="14">
        <v>349.6</v>
      </c>
      <c r="L155" s="14"/>
      <c r="M155" s="15"/>
      <c r="N155" s="14"/>
      <c r="O155" s="14"/>
      <c r="P155" s="15"/>
      <c r="Q155" s="15">
        <v>0</v>
      </c>
      <c r="R155" s="15">
        <v>0</v>
      </c>
      <c r="S155" s="14"/>
      <c r="T155" s="15"/>
      <c r="U155" s="15"/>
      <c r="V155" s="15"/>
      <c r="W155" s="15">
        <v>102.04082</v>
      </c>
      <c r="X155" s="15">
        <v>102.04082</v>
      </c>
      <c r="Y155" s="14">
        <f>X155/W155*100</f>
        <v>100</v>
      </c>
      <c r="Z155" s="15"/>
      <c r="AA155" s="15"/>
      <c r="AB155" s="14"/>
      <c r="AC155" s="15"/>
      <c r="AD155" s="15"/>
      <c r="AE155" s="14"/>
      <c r="AF155" s="14"/>
      <c r="AG155" s="14"/>
      <c r="AH155" s="14"/>
      <c r="AI155" s="15">
        <v>0</v>
      </c>
      <c r="AJ155" s="15"/>
      <c r="AK155" s="14"/>
      <c r="AL155" s="15">
        <v>16825.5</v>
      </c>
      <c r="AM155" s="14">
        <v>2804.24217</v>
      </c>
      <c r="AN155" s="15">
        <f t="shared" si="62"/>
        <v>16.666620130159579</v>
      </c>
      <c r="AO155" s="15"/>
      <c r="AP155" s="15"/>
      <c r="AQ155" s="15"/>
      <c r="AR155" s="15"/>
      <c r="AS155" s="15"/>
      <c r="AT155" s="15"/>
      <c r="AU155" s="15"/>
      <c r="AV155" s="15"/>
      <c r="AW155" s="126"/>
      <c r="AX155" s="15"/>
      <c r="AY155" s="15"/>
      <c r="AZ155" s="126"/>
      <c r="BA155" s="15">
        <v>5071.3</v>
      </c>
      <c r="BB155" s="15">
        <v>733.58199999999999</v>
      </c>
      <c r="BC155" s="15">
        <f t="shared" si="64"/>
        <v>14.465363910634355</v>
      </c>
      <c r="BD155" s="15"/>
      <c r="BE155" s="126"/>
      <c r="BF155" s="126"/>
      <c r="BG155" s="15"/>
      <c r="BH155" s="126"/>
      <c r="BI155" s="126"/>
      <c r="BJ155" s="15"/>
      <c r="BK155" s="126"/>
      <c r="BL155" s="126"/>
      <c r="BM155" s="15"/>
      <c r="BN155" s="126"/>
      <c r="BO155" s="126"/>
      <c r="BP155" s="15"/>
      <c r="BQ155" s="126"/>
      <c r="BR155" s="126"/>
      <c r="BS155" s="15"/>
      <c r="BT155" s="126"/>
      <c r="BU155" s="126"/>
      <c r="BV155" s="15"/>
      <c r="BW155" s="15"/>
      <c r="BX155" s="126"/>
      <c r="BY155" s="15"/>
      <c r="BZ155" s="126"/>
      <c r="CA155" s="126"/>
      <c r="CB155" s="15">
        <v>230.3</v>
      </c>
      <c r="CC155" s="126"/>
      <c r="CD155" s="126"/>
      <c r="CE155" s="15">
        <v>5639.5</v>
      </c>
      <c r="CF155" s="126"/>
      <c r="CG155" s="126"/>
      <c r="CH155" s="15"/>
      <c r="CI155" s="126"/>
      <c r="CJ155" s="126"/>
      <c r="CK155" s="15"/>
      <c r="CL155" s="126"/>
      <c r="CM155" s="126"/>
      <c r="CN155" s="15">
        <v>11280.8</v>
      </c>
      <c r="CO155" s="15">
        <v>1969.1652999999999</v>
      </c>
      <c r="CP155" s="15">
        <f t="shared" si="66"/>
        <v>17.455901177221474</v>
      </c>
      <c r="CQ155" s="15"/>
      <c r="CR155" s="126"/>
      <c r="CS155" s="126"/>
      <c r="CT155" s="15"/>
      <c r="CU155" s="126"/>
      <c r="CV155" s="126"/>
      <c r="CW155" s="15">
        <v>13097.6</v>
      </c>
      <c r="CX155" s="126"/>
      <c r="CY155" s="126"/>
      <c r="CZ155" s="15"/>
      <c r="DA155" s="126"/>
      <c r="DB155" s="126"/>
      <c r="DC155" s="15">
        <v>1890.4</v>
      </c>
      <c r="DD155" s="126"/>
      <c r="DE155" s="126"/>
      <c r="DF155" s="15">
        <v>4706.2</v>
      </c>
      <c r="DG155" s="126"/>
      <c r="DH155" s="126"/>
    </row>
    <row r="156" spans="1:112" s="38" customFormat="1" ht="15.75" x14ac:dyDescent="0.25">
      <c r="A156" s="71" t="s">
        <v>572</v>
      </c>
      <c r="B156" s="149">
        <f t="shared" si="165"/>
        <v>2699.9</v>
      </c>
      <c r="C156" s="149">
        <f t="shared" si="165"/>
        <v>0</v>
      </c>
      <c r="D156" s="14">
        <f>C156/B156*100</f>
        <v>0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>
        <v>2199.9</v>
      </c>
      <c r="AJ156" s="14"/>
      <c r="AK156" s="14">
        <f>AJ156/AI156*100</f>
        <v>0</v>
      </c>
      <c r="AL156" s="135"/>
      <c r="AM156" s="135"/>
      <c r="AN156" s="135"/>
      <c r="AO156" s="14"/>
      <c r="AP156" s="14"/>
      <c r="AQ156" s="127"/>
      <c r="AR156" s="14"/>
      <c r="AS156" s="14"/>
      <c r="AT156" s="127"/>
      <c r="AU156" s="14"/>
      <c r="AV156" s="14"/>
      <c r="AW156" s="127"/>
      <c r="AX156" s="14"/>
      <c r="AY156" s="14"/>
      <c r="AZ156" s="127"/>
      <c r="BA156" s="14"/>
      <c r="BB156" s="14"/>
      <c r="BC156" s="127"/>
      <c r="BD156" s="14"/>
      <c r="BE156" s="14"/>
      <c r="BF156" s="14"/>
      <c r="BG156" s="14"/>
      <c r="BH156" s="14"/>
      <c r="BI156" s="14"/>
      <c r="BJ156" s="14">
        <v>500</v>
      </c>
      <c r="BK156" s="14"/>
      <c r="BL156" s="14">
        <f>BK156/BJ156*100</f>
        <v>0</v>
      </c>
      <c r="BM156" s="14"/>
      <c r="BN156" s="14"/>
      <c r="BO156" s="127"/>
      <c r="BP156" s="14"/>
      <c r="BQ156" s="14"/>
      <c r="BR156" s="127"/>
      <c r="BS156" s="14"/>
      <c r="BT156" s="14"/>
      <c r="BU156" s="127"/>
      <c r="BV156" s="14"/>
      <c r="BW156" s="14"/>
      <c r="BX156" s="127"/>
      <c r="BY156" s="14"/>
      <c r="BZ156" s="14"/>
      <c r="CA156" s="127"/>
      <c r="CB156" s="14"/>
      <c r="CC156" s="14"/>
      <c r="CD156" s="127"/>
      <c r="CE156" s="14"/>
      <c r="CF156" s="14"/>
      <c r="CG156" s="127"/>
      <c r="CH156" s="14"/>
      <c r="CI156" s="14"/>
      <c r="CJ156" s="127"/>
      <c r="CK156" s="15"/>
      <c r="CL156" s="14"/>
      <c r="CM156" s="127"/>
      <c r="CN156" s="15"/>
      <c r="CO156" s="14"/>
      <c r="CP156" s="127"/>
      <c r="CQ156" s="15"/>
      <c r="CR156" s="14"/>
      <c r="CS156" s="127"/>
      <c r="CT156" s="15"/>
      <c r="CU156" s="14"/>
      <c r="CV156" s="127"/>
      <c r="CW156" s="15"/>
      <c r="CX156" s="14"/>
      <c r="CY156" s="127"/>
      <c r="CZ156" s="15"/>
      <c r="DA156" s="14"/>
      <c r="DB156" s="127"/>
      <c r="DC156" s="15"/>
      <c r="DD156" s="14"/>
      <c r="DE156" s="127"/>
      <c r="DF156" s="15"/>
      <c r="DG156" s="14"/>
      <c r="DH156" s="127"/>
    </row>
    <row r="157" spans="1:112" s="38" customFormat="1" ht="15.75" x14ac:dyDescent="0.25">
      <c r="A157" s="71" t="s">
        <v>367</v>
      </c>
      <c r="B157" s="149">
        <f t="shared" si="165"/>
        <v>0</v>
      </c>
      <c r="C157" s="149">
        <f t="shared" si="165"/>
        <v>0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35"/>
      <c r="AM157" s="135"/>
      <c r="AN157" s="135"/>
      <c r="AO157" s="14"/>
      <c r="AP157" s="14"/>
      <c r="AQ157" s="127"/>
      <c r="AR157" s="14"/>
      <c r="AS157" s="14"/>
      <c r="AT157" s="127"/>
      <c r="AU157" s="14"/>
      <c r="AV157" s="14"/>
      <c r="AW157" s="127"/>
      <c r="AX157" s="14"/>
      <c r="AY157" s="14"/>
      <c r="AZ157" s="127"/>
      <c r="BA157" s="14"/>
      <c r="BB157" s="14"/>
      <c r="BC157" s="127"/>
      <c r="BD157" s="14"/>
      <c r="BE157" s="14"/>
      <c r="BF157" s="127"/>
      <c r="BG157" s="14"/>
      <c r="BH157" s="14"/>
      <c r="BI157" s="127"/>
      <c r="BJ157" s="14"/>
      <c r="BK157" s="14"/>
      <c r="BL157" s="127"/>
      <c r="BM157" s="14"/>
      <c r="BN157" s="14"/>
      <c r="BO157" s="127"/>
      <c r="BP157" s="14"/>
      <c r="BQ157" s="14"/>
      <c r="BR157" s="127"/>
      <c r="BS157" s="14"/>
      <c r="BT157" s="14"/>
      <c r="BU157" s="127"/>
      <c r="BV157" s="14"/>
      <c r="BW157" s="14"/>
      <c r="BX157" s="127"/>
      <c r="BY157" s="14"/>
      <c r="BZ157" s="14"/>
      <c r="CA157" s="127"/>
      <c r="CB157" s="14"/>
      <c r="CC157" s="14"/>
      <c r="CD157" s="127"/>
      <c r="CE157" s="14"/>
      <c r="CF157" s="14"/>
      <c r="CG157" s="127"/>
      <c r="CH157" s="14"/>
      <c r="CI157" s="14"/>
      <c r="CJ157" s="127"/>
      <c r="CK157" s="15"/>
      <c r="CL157" s="14"/>
      <c r="CM157" s="127"/>
      <c r="CN157" s="15"/>
      <c r="CO157" s="14"/>
      <c r="CP157" s="127"/>
      <c r="CQ157" s="15"/>
      <c r="CR157" s="14"/>
      <c r="CS157" s="127"/>
      <c r="CT157" s="15"/>
      <c r="CU157" s="14"/>
      <c r="CV157" s="127"/>
      <c r="CW157" s="15"/>
      <c r="CX157" s="14"/>
      <c r="CY157" s="127"/>
      <c r="CZ157" s="15"/>
      <c r="DA157" s="14"/>
      <c r="DB157" s="127"/>
      <c r="DC157" s="15"/>
      <c r="DD157" s="14"/>
      <c r="DE157" s="127"/>
      <c r="DF157" s="15"/>
      <c r="DG157" s="14"/>
      <c r="DH157" s="127"/>
    </row>
    <row r="158" spans="1:112" s="38" customFormat="1" ht="15.75" x14ac:dyDescent="0.25">
      <c r="A158" s="71" t="s">
        <v>573</v>
      </c>
      <c r="B158" s="149">
        <f t="shared" si="165"/>
        <v>406.7</v>
      </c>
      <c r="C158" s="149">
        <f t="shared" si="165"/>
        <v>0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35"/>
      <c r="AM158" s="135"/>
      <c r="AN158" s="135"/>
      <c r="AO158" s="14"/>
      <c r="AP158" s="14"/>
      <c r="AQ158" s="127"/>
      <c r="AR158" s="14"/>
      <c r="AS158" s="14"/>
      <c r="AT158" s="127"/>
      <c r="AU158" s="14"/>
      <c r="AV158" s="14"/>
      <c r="AW158" s="127"/>
      <c r="AX158" s="14"/>
      <c r="AY158" s="14"/>
      <c r="AZ158" s="127"/>
      <c r="BA158" s="14"/>
      <c r="BB158" s="14"/>
      <c r="BC158" s="127"/>
      <c r="BD158" s="14"/>
      <c r="BE158" s="14"/>
      <c r="BF158" s="127"/>
      <c r="BG158" s="14"/>
      <c r="BH158" s="14"/>
      <c r="BI158" s="127"/>
      <c r="BJ158" s="14"/>
      <c r="BK158" s="14"/>
      <c r="BL158" s="127"/>
      <c r="BM158" s="14"/>
      <c r="BN158" s="14"/>
      <c r="BO158" s="127"/>
      <c r="BP158" s="14"/>
      <c r="BQ158" s="14"/>
      <c r="BR158" s="127"/>
      <c r="BS158" s="14"/>
      <c r="BT158" s="14"/>
      <c r="BU158" s="127"/>
      <c r="BV158" s="15">
        <v>406.7</v>
      </c>
      <c r="BW158" s="14"/>
      <c r="BX158" s="127"/>
      <c r="BY158" s="14"/>
      <c r="BZ158" s="14"/>
      <c r="CA158" s="127"/>
      <c r="CB158" s="14"/>
      <c r="CC158" s="14"/>
      <c r="CD158" s="127"/>
      <c r="CE158" s="14"/>
      <c r="CF158" s="14"/>
      <c r="CG158" s="127"/>
      <c r="CH158" s="14"/>
      <c r="CI158" s="14"/>
      <c r="CJ158" s="127"/>
      <c r="CK158" s="15"/>
      <c r="CL158" s="14"/>
      <c r="CM158" s="127"/>
      <c r="CN158" s="15"/>
      <c r="CO158" s="14"/>
      <c r="CP158" s="127"/>
      <c r="CQ158" s="15"/>
      <c r="CR158" s="14"/>
      <c r="CS158" s="127"/>
      <c r="CT158" s="15"/>
      <c r="CU158" s="14"/>
      <c r="CV158" s="127"/>
      <c r="CW158" s="15"/>
      <c r="CX158" s="14"/>
      <c r="CY158" s="127"/>
      <c r="CZ158" s="15"/>
      <c r="DA158" s="14"/>
      <c r="DB158" s="127"/>
      <c r="DC158" s="15"/>
      <c r="DD158" s="14"/>
      <c r="DE158" s="127"/>
      <c r="DF158" s="15"/>
      <c r="DG158" s="14"/>
      <c r="DH158" s="127"/>
    </row>
    <row r="159" spans="1:112" s="38" customFormat="1" ht="15.75" x14ac:dyDescent="0.25">
      <c r="A159" s="71" t="s">
        <v>574</v>
      </c>
      <c r="B159" s="149">
        <f t="shared" si="165"/>
        <v>0</v>
      </c>
      <c r="C159" s="149">
        <f t="shared" si="165"/>
        <v>0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35"/>
      <c r="AM159" s="135"/>
      <c r="AN159" s="135"/>
      <c r="AO159" s="14"/>
      <c r="AP159" s="14"/>
      <c r="AQ159" s="127"/>
      <c r="AR159" s="14"/>
      <c r="AS159" s="14"/>
      <c r="AT159" s="127"/>
      <c r="AU159" s="14"/>
      <c r="AV159" s="14"/>
      <c r="AW159" s="127"/>
      <c r="AX159" s="14"/>
      <c r="AY159" s="14"/>
      <c r="AZ159" s="127"/>
      <c r="BA159" s="14"/>
      <c r="BB159" s="14"/>
      <c r="BC159" s="127"/>
      <c r="BD159" s="14"/>
      <c r="BE159" s="14"/>
      <c r="BF159" s="127"/>
      <c r="BG159" s="14"/>
      <c r="BH159" s="14"/>
      <c r="BI159" s="127"/>
      <c r="BJ159" s="14"/>
      <c r="BK159" s="14"/>
      <c r="BL159" s="127"/>
      <c r="BM159" s="14"/>
      <c r="BN159" s="14"/>
      <c r="BO159" s="127"/>
      <c r="BP159" s="14"/>
      <c r="BQ159" s="14"/>
      <c r="BR159" s="127"/>
      <c r="BS159" s="14"/>
      <c r="BT159" s="14"/>
      <c r="BU159" s="127"/>
      <c r="BV159" s="14"/>
      <c r="BW159" s="14"/>
      <c r="BX159" s="127"/>
      <c r="BY159" s="14"/>
      <c r="BZ159" s="14"/>
      <c r="CA159" s="127"/>
      <c r="CB159" s="14"/>
      <c r="CC159" s="14"/>
      <c r="CD159" s="127"/>
      <c r="CE159" s="14"/>
      <c r="CF159" s="14"/>
      <c r="CG159" s="127"/>
      <c r="CH159" s="14"/>
      <c r="CI159" s="14"/>
      <c r="CJ159" s="127"/>
      <c r="CK159" s="15"/>
      <c r="CL159" s="14"/>
      <c r="CM159" s="127"/>
      <c r="CN159" s="15"/>
      <c r="CO159" s="14"/>
      <c r="CP159" s="127"/>
      <c r="CQ159" s="15"/>
      <c r="CR159" s="14"/>
      <c r="CS159" s="127"/>
      <c r="CT159" s="15"/>
      <c r="CU159" s="14"/>
      <c r="CV159" s="127"/>
      <c r="CW159" s="15"/>
      <c r="CX159" s="14"/>
      <c r="CY159" s="127"/>
      <c r="CZ159" s="15"/>
      <c r="DA159" s="14"/>
      <c r="DB159" s="127"/>
      <c r="DC159" s="15"/>
      <c r="DD159" s="14"/>
      <c r="DE159" s="127"/>
      <c r="DF159" s="15"/>
      <c r="DG159" s="14"/>
      <c r="DH159" s="127"/>
    </row>
    <row r="160" spans="1:112" s="38" customFormat="1" ht="15.75" x14ac:dyDescent="0.25">
      <c r="A160" s="71" t="s">
        <v>575</v>
      </c>
      <c r="B160" s="149">
        <f t="shared" si="165"/>
        <v>10816.81</v>
      </c>
      <c r="C160" s="149">
        <f t="shared" si="165"/>
        <v>0</v>
      </c>
      <c r="D160" s="14">
        <f>C160/B160*100</f>
        <v>0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35"/>
      <c r="AM160" s="135"/>
      <c r="AN160" s="135"/>
      <c r="AO160" s="14"/>
      <c r="AP160" s="14"/>
      <c r="AQ160" s="127"/>
      <c r="AR160" s="14"/>
      <c r="AS160" s="14"/>
      <c r="AT160" s="127"/>
      <c r="AU160" s="14"/>
      <c r="AV160" s="14"/>
      <c r="AW160" s="127"/>
      <c r="AX160" s="14"/>
      <c r="AY160" s="14"/>
      <c r="AZ160" s="127"/>
      <c r="BA160" s="14"/>
      <c r="BB160" s="14"/>
      <c r="BC160" s="127"/>
      <c r="BD160" s="14">
        <v>10816.81</v>
      </c>
      <c r="BE160" s="14"/>
      <c r="BF160" s="127"/>
      <c r="BG160" s="14"/>
      <c r="BH160" s="14"/>
      <c r="BI160" s="127"/>
      <c r="BJ160" s="14"/>
      <c r="BK160" s="14"/>
      <c r="BL160" s="127"/>
      <c r="BM160" s="14"/>
      <c r="BN160" s="14"/>
      <c r="BO160" s="127"/>
      <c r="BP160" s="14"/>
      <c r="BQ160" s="14"/>
      <c r="BR160" s="127"/>
      <c r="BS160" s="14"/>
      <c r="BT160" s="14"/>
      <c r="BU160" s="127"/>
      <c r="BV160" s="14"/>
      <c r="BW160" s="14"/>
      <c r="BX160" s="14"/>
      <c r="BY160" s="14"/>
      <c r="BZ160" s="14"/>
      <c r="CA160" s="127"/>
      <c r="CB160" s="14"/>
      <c r="CC160" s="14"/>
      <c r="CD160" s="127"/>
      <c r="CE160" s="14"/>
      <c r="CF160" s="14"/>
      <c r="CG160" s="127"/>
      <c r="CH160" s="14"/>
      <c r="CI160" s="14"/>
      <c r="CJ160" s="127"/>
      <c r="CK160" s="15"/>
      <c r="CL160" s="14"/>
      <c r="CM160" s="127"/>
      <c r="CN160" s="15"/>
      <c r="CO160" s="14"/>
      <c r="CP160" s="127"/>
      <c r="CQ160" s="15"/>
      <c r="CR160" s="14"/>
      <c r="CS160" s="127"/>
      <c r="CT160" s="15"/>
      <c r="CU160" s="14"/>
      <c r="CV160" s="127"/>
      <c r="CW160" s="15"/>
      <c r="CX160" s="14"/>
      <c r="CY160" s="127"/>
      <c r="CZ160" s="15"/>
      <c r="DA160" s="14"/>
      <c r="DB160" s="127"/>
      <c r="DC160" s="15"/>
      <c r="DD160" s="14"/>
      <c r="DE160" s="127"/>
      <c r="DF160" s="15"/>
      <c r="DG160" s="14"/>
      <c r="DH160" s="127"/>
    </row>
    <row r="161" spans="1:112" s="38" customFormat="1" ht="15.75" x14ac:dyDescent="0.25">
      <c r="A161" s="71" t="s">
        <v>576</v>
      </c>
      <c r="B161" s="149">
        <f t="shared" si="165"/>
        <v>0</v>
      </c>
      <c r="C161" s="149">
        <f t="shared" si="165"/>
        <v>0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35"/>
      <c r="AM161" s="135"/>
      <c r="AN161" s="135"/>
      <c r="AO161" s="14"/>
      <c r="AP161" s="14"/>
      <c r="AQ161" s="127"/>
      <c r="AR161" s="14"/>
      <c r="AS161" s="14"/>
      <c r="AT161" s="127"/>
      <c r="AU161" s="14"/>
      <c r="AV161" s="14"/>
      <c r="AW161" s="127"/>
      <c r="AX161" s="14"/>
      <c r="AY161" s="14"/>
      <c r="AZ161" s="127"/>
      <c r="BA161" s="14"/>
      <c r="BB161" s="14"/>
      <c r="BC161" s="127"/>
      <c r="BD161" s="14"/>
      <c r="BE161" s="14"/>
      <c r="BF161" s="127"/>
      <c r="BG161" s="14"/>
      <c r="BH161" s="14"/>
      <c r="BI161" s="127"/>
      <c r="BJ161" s="14"/>
      <c r="BK161" s="14"/>
      <c r="BL161" s="127"/>
      <c r="BM161" s="14"/>
      <c r="BN161" s="14"/>
      <c r="BO161" s="127"/>
      <c r="BP161" s="14"/>
      <c r="BQ161" s="14"/>
      <c r="BR161" s="127"/>
      <c r="BS161" s="14"/>
      <c r="BT161" s="14"/>
      <c r="BU161" s="127"/>
      <c r="BV161" s="14"/>
      <c r="BW161" s="14"/>
      <c r="BX161" s="14"/>
      <c r="BY161" s="14"/>
      <c r="BZ161" s="14"/>
      <c r="CA161" s="127"/>
      <c r="CB161" s="14"/>
      <c r="CC161" s="14"/>
      <c r="CD161" s="127"/>
      <c r="CE161" s="14"/>
      <c r="CF161" s="14"/>
      <c r="CG161" s="127"/>
      <c r="CH161" s="14"/>
      <c r="CI161" s="14"/>
      <c r="CJ161" s="127"/>
      <c r="CK161" s="15"/>
      <c r="CL161" s="14"/>
      <c r="CM161" s="127"/>
      <c r="CN161" s="15"/>
      <c r="CO161" s="14"/>
      <c r="CP161" s="127"/>
      <c r="CQ161" s="15"/>
      <c r="CR161" s="14"/>
      <c r="CS161" s="127"/>
      <c r="CT161" s="15"/>
      <c r="CU161" s="14"/>
      <c r="CV161" s="127"/>
      <c r="CW161" s="15"/>
      <c r="CX161" s="14"/>
      <c r="CY161" s="127"/>
      <c r="CZ161" s="15"/>
      <c r="DA161" s="14"/>
      <c r="DB161" s="127"/>
      <c r="DC161" s="15"/>
      <c r="DD161" s="14"/>
      <c r="DE161" s="127"/>
      <c r="DF161" s="15"/>
      <c r="DG161" s="14"/>
      <c r="DH161" s="127"/>
    </row>
    <row r="162" spans="1:112" s="38" customFormat="1" ht="15.75" x14ac:dyDescent="0.25">
      <c r="A162" s="71" t="s">
        <v>577</v>
      </c>
      <c r="B162" s="149">
        <f t="shared" si="165"/>
        <v>0</v>
      </c>
      <c r="C162" s="149">
        <f t="shared" si="165"/>
        <v>0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35"/>
      <c r="AM162" s="135"/>
      <c r="AN162" s="135"/>
      <c r="AO162" s="14"/>
      <c r="AP162" s="14"/>
      <c r="AQ162" s="127"/>
      <c r="AR162" s="14"/>
      <c r="AS162" s="14"/>
      <c r="AT162" s="127"/>
      <c r="AU162" s="14"/>
      <c r="AV162" s="14"/>
      <c r="AW162" s="127"/>
      <c r="AX162" s="14"/>
      <c r="AY162" s="14"/>
      <c r="AZ162" s="127"/>
      <c r="BA162" s="14"/>
      <c r="BB162" s="14"/>
      <c r="BC162" s="127"/>
      <c r="BD162" s="14"/>
      <c r="BE162" s="14"/>
      <c r="BF162" s="127"/>
      <c r="BG162" s="14"/>
      <c r="BH162" s="14"/>
      <c r="BI162" s="127"/>
      <c r="BJ162" s="14"/>
      <c r="BK162" s="14"/>
      <c r="BL162" s="127"/>
      <c r="BM162" s="14"/>
      <c r="BN162" s="14"/>
      <c r="BO162" s="127"/>
      <c r="BP162" s="14"/>
      <c r="BQ162" s="14"/>
      <c r="BR162" s="127"/>
      <c r="BS162" s="14"/>
      <c r="BT162" s="14"/>
      <c r="BU162" s="127"/>
      <c r="BV162" s="14"/>
      <c r="BW162" s="14"/>
      <c r="BX162" s="14"/>
      <c r="BY162" s="14"/>
      <c r="BZ162" s="14"/>
      <c r="CA162" s="127"/>
      <c r="CB162" s="14"/>
      <c r="CC162" s="14"/>
      <c r="CD162" s="127"/>
      <c r="CE162" s="14"/>
      <c r="CF162" s="14"/>
      <c r="CG162" s="127"/>
      <c r="CH162" s="14"/>
      <c r="CI162" s="14"/>
      <c r="CJ162" s="127"/>
      <c r="CK162" s="15"/>
      <c r="CL162" s="14"/>
      <c r="CM162" s="127"/>
      <c r="CN162" s="15"/>
      <c r="CO162" s="14"/>
      <c r="CP162" s="127"/>
      <c r="CQ162" s="15"/>
      <c r="CR162" s="14"/>
      <c r="CS162" s="127"/>
      <c r="CT162" s="15"/>
      <c r="CU162" s="14"/>
      <c r="CV162" s="127"/>
      <c r="CW162" s="15"/>
      <c r="CX162" s="14"/>
      <c r="CY162" s="127"/>
      <c r="CZ162" s="15"/>
      <c r="DA162" s="14"/>
      <c r="DB162" s="127"/>
      <c r="DC162" s="15"/>
      <c r="DD162" s="14"/>
      <c r="DE162" s="127"/>
      <c r="DF162" s="15"/>
      <c r="DG162" s="14"/>
      <c r="DH162" s="127"/>
    </row>
    <row r="163" spans="1:112" s="38" customFormat="1" ht="15.75" x14ac:dyDescent="0.25">
      <c r="A163" s="99" t="s">
        <v>578</v>
      </c>
      <c r="B163" s="149">
        <f t="shared" si="165"/>
        <v>0</v>
      </c>
      <c r="C163" s="149">
        <f t="shared" si="165"/>
        <v>0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35"/>
      <c r="AM163" s="135"/>
      <c r="AN163" s="135"/>
      <c r="AO163" s="14"/>
      <c r="AP163" s="14"/>
      <c r="AQ163" s="127"/>
      <c r="AR163" s="14"/>
      <c r="AS163" s="14"/>
      <c r="AT163" s="127"/>
      <c r="AU163" s="14"/>
      <c r="AV163" s="14"/>
      <c r="AW163" s="127"/>
      <c r="AX163" s="14"/>
      <c r="AY163" s="14"/>
      <c r="AZ163" s="127"/>
      <c r="BA163" s="14"/>
      <c r="BB163" s="14"/>
      <c r="BC163" s="127"/>
      <c r="BD163" s="14"/>
      <c r="BE163" s="14"/>
      <c r="BF163" s="127"/>
      <c r="BG163" s="14"/>
      <c r="BH163" s="14"/>
      <c r="BI163" s="127"/>
      <c r="BJ163" s="14"/>
      <c r="BK163" s="14"/>
      <c r="BL163" s="127"/>
      <c r="BM163" s="14"/>
      <c r="BN163" s="14"/>
      <c r="BO163" s="127"/>
      <c r="BP163" s="14"/>
      <c r="BQ163" s="14"/>
      <c r="BR163" s="127"/>
      <c r="BS163" s="14"/>
      <c r="BT163" s="14"/>
      <c r="BU163" s="127"/>
      <c r="BV163" s="14"/>
      <c r="BW163" s="14"/>
      <c r="BX163" s="14"/>
      <c r="BY163" s="14"/>
      <c r="BZ163" s="14"/>
      <c r="CA163" s="127"/>
      <c r="CB163" s="14"/>
      <c r="CC163" s="14"/>
      <c r="CD163" s="127"/>
      <c r="CE163" s="14"/>
      <c r="CF163" s="14"/>
      <c r="CG163" s="127"/>
      <c r="CH163" s="14"/>
      <c r="CI163" s="14"/>
      <c r="CJ163" s="127"/>
      <c r="CK163" s="15"/>
      <c r="CL163" s="14"/>
      <c r="CM163" s="127"/>
      <c r="CN163" s="15"/>
      <c r="CO163" s="14"/>
      <c r="CP163" s="127"/>
      <c r="CQ163" s="15"/>
      <c r="CR163" s="14"/>
      <c r="CS163" s="127"/>
      <c r="CT163" s="15"/>
      <c r="CU163" s="14"/>
      <c r="CV163" s="127"/>
      <c r="CW163" s="15"/>
      <c r="CX163" s="14"/>
      <c r="CY163" s="127"/>
      <c r="CZ163" s="15"/>
      <c r="DA163" s="14"/>
      <c r="DB163" s="127"/>
      <c r="DC163" s="15"/>
      <c r="DD163" s="14"/>
      <c r="DE163" s="127"/>
      <c r="DF163" s="15"/>
      <c r="DG163" s="14"/>
      <c r="DH163" s="127"/>
    </row>
    <row r="164" spans="1:112" s="38" customFormat="1" ht="15.75" x14ac:dyDescent="0.25">
      <c r="A164" s="99" t="s">
        <v>579</v>
      </c>
      <c r="B164" s="149">
        <f t="shared" si="165"/>
        <v>0</v>
      </c>
      <c r="C164" s="149">
        <f t="shared" si="165"/>
        <v>0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35"/>
      <c r="AM164" s="135"/>
      <c r="AN164" s="135"/>
      <c r="AO164" s="14"/>
      <c r="AP164" s="14"/>
      <c r="AQ164" s="127"/>
      <c r="AR164" s="14"/>
      <c r="AS164" s="14"/>
      <c r="AT164" s="127"/>
      <c r="AU164" s="14"/>
      <c r="AV164" s="14"/>
      <c r="AW164" s="127"/>
      <c r="AX164" s="14"/>
      <c r="AY164" s="14"/>
      <c r="AZ164" s="127"/>
      <c r="BA164" s="14"/>
      <c r="BB164" s="14"/>
      <c r="BC164" s="127"/>
      <c r="BD164" s="14"/>
      <c r="BE164" s="14"/>
      <c r="BF164" s="127"/>
      <c r="BG164" s="14"/>
      <c r="BH164" s="14"/>
      <c r="BI164" s="127"/>
      <c r="BJ164" s="14"/>
      <c r="BK164" s="14"/>
      <c r="BL164" s="127"/>
      <c r="BM164" s="14"/>
      <c r="BN164" s="14"/>
      <c r="BO164" s="127"/>
      <c r="BP164" s="14"/>
      <c r="BQ164" s="14"/>
      <c r="BR164" s="127"/>
      <c r="BS164" s="14"/>
      <c r="BT164" s="14"/>
      <c r="BU164" s="127"/>
      <c r="BV164" s="14"/>
      <c r="BW164" s="14"/>
      <c r="BX164" s="14"/>
      <c r="BY164" s="14"/>
      <c r="BZ164" s="14"/>
      <c r="CA164" s="127"/>
      <c r="CB164" s="14"/>
      <c r="CC164" s="14"/>
      <c r="CD164" s="127"/>
      <c r="CE164" s="14"/>
      <c r="CF164" s="14"/>
      <c r="CG164" s="127"/>
      <c r="CH164" s="14"/>
      <c r="CI164" s="14"/>
      <c r="CJ164" s="127"/>
      <c r="CK164" s="15"/>
      <c r="CL164" s="14"/>
      <c r="CM164" s="127"/>
      <c r="CN164" s="15"/>
      <c r="CO164" s="14"/>
      <c r="CP164" s="127"/>
      <c r="CQ164" s="15"/>
      <c r="CR164" s="14"/>
      <c r="CS164" s="127"/>
      <c r="CT164" s="15"/>
      <c r="CU164" s="14"/>
      <c r="CV164" s="127"/>
      <c r="CW164" s="15"/>
      <c r="CX164" s="14"/>
      <c r="CY164" s="127"/>
      <c r="CZ164" s="15"/>
      <c r="DA164" s="14"/>
      <c r="DB164" s="127"/>
      <c r="DC164" s="15"/>
      <c r="DD164" s="14"/>
      <c r="DE164" s="127"/>
      <c r="DF164" s="15"/>
      <c r="DG164" s="14"/>
      <c r="DH164" s="127"/>
    </row>
    <row r="165" spans="1:112" s="38" customFormat="1" ht="15.75" x14ac:dyDescent="0.25">
      <c r="A165" s="71" t="s">
        <v>580</v>
      </c>
      <c r="B165" s="149">
        <f t="shared" si="165"/>
        <v>0</v>
      </c>
      <c r="C165" s="149">
        <f t="shared" si="165"/>
        <v>0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35"/>
      <c r="AM165" s="135"/>
      <c r="AN165" s="135"/>
      <c r="AO165" s="14"/>
      <c r="AP165" s="14"/>
      <c r="AQ165" s="127"/>
      <c r="AR165" s="14"/>
      <c r="AS165" s="14"/>
      <c r="AT165" s="127"/>
      <c r="AU165" s="14"/>
      <c r="AV165" s="14"/>
      <c r="AW165" s="127"/>
      <c r="AX165" s="14"/>
      <c r="AY165" s="14"/>
      <c r="AZ165" s="127"/>
      <c r="BA165" s="14"/>
      <c r="BB165" s="14"/>
      <c r="BC165" s="127"/>
      <c r="BD165" s="14"/>
      <c r="BE165" s="14"/>
      <c r="BF165" s="127"/>
      <c r="BG165" s="14"/>
      <c r="BH165" s="14"/>
      <c r="BI165" s="127"/>
      <c r="BJ165" s="14"/>
      <c r="BK165" s="14"/>
      <c r="BL165" s="127"/>
      <c r="BM165" s="14"/>
      <c r="BN165" s="14"/>
      <c r="BO165" s="127"/>
      <c r="BP165" s="14"/>
      <c r="BQ165" s="14"/>
      <c r="BR165" s="127"/>
      <c r="BS165" s="14"/>
      <c r="BT165" s="14"/>
      <c r="BU165" s="127"/>
      <c r="BV165" s="14"/>
      <c r="BW165" s="14"/>
      <c r="BX165" s="14"/>
      <c r="BY165" s="14"/>
      <c r="BZ165" s="14"/>
      <c r="CA165" s="127"/>
      <c r="CB165" s="14"/>
      <c r="CC165" s="14"/>
      <c r="CD165" s="127"/>
      <c r="CE165" s="14"/>
      <c r="CF165" s="14"/>
      <c r="CG165" s="127"/>
      <c r="CH165" s="14"/>
      <c r="CI165" s="14"/>
      <c r="CJ165" s="127"/>
      <c r="CK165" s="15"/>
      <c r="CL165" s="14"/>
      <c r="CM165" s="127"/>
      <c r="CN165" s="15"/>
      <c r="CO165" s="14"/>
      <c r="CP165" s="127"/>
      <c r="CQ165" s="15"/>
      <c r="CR165" s="14"/>
      <c r="CS165" s="127"/>
      <c r="CT165" s="15"/>
      <c r="CU165" s="14"/>
      <c r="CV165" s="127"/>
      <c r="CW165" s="15"/>
      <c r="CX165" s="14"/>
      <c r="CY165" s="127"/>
      <c r="CZ165" s="15"/>
      <c r="DA165" s="14"/>
      <c r="DB165" s="127"/>
      <c r="DC165" s="15"/>
      <c r="DD165" s="14"/>
      <c r="DE165" s="127"/>
      <c r="DF165" s="15"/>
      <c r="DG165" s="14"/>
      <c r="DH165" s="127"/>
    </row>
    <row r="166" spans="1:112" s="96" customFormat="1" ht="31.5" x14ac:dyDescent="0.25">
      <c r="A166" s="97" t="s">
        <v>374</v>
      </c>
      <c r="B166" s="148">
        <f t="shared" si="165"/>
        <v>70589.640820000001</v>
      </c>
      <c r="C166" s="148">
        <f t="shared" si="165"/>
        <v>5918.8977200000008</v>
      </c>
      <c r="D166" s="102">
        <f t="shared" ref="D166" si="184">C166/B166*100</f>
        <v>8.3849381456592038</v>
      </c>
      <c r="E166" s="105">
        <f t="shared" ref="E166:AP166" si="185">E167+E168+E169+E170+E171+E172+E173+E174+E175+E176</f>
        <v>1187.5</v>
      </c>
      <c r="F166" s="105">
        <f t="shared" si="185"/>
        <v>0</v>
      </c>
      <c r="G166" s="105">
        <f t="shared" si="185"/>
        <v>0</v>
      </c>
      <c r="H166" s="105">
        <f t="shared" si="185"/>
        <v>0</v>
      </c>
      <c r="I166" s="105">
        <f t="shared" si="185"/>
        <v>0</v>
      </c>
      <c r="J166" s="105">
        <f t="shared" si="185"/>
        <v>0</v>
      </c>
      <c r="K166" s="105">
        <f t="shared" si="185"/>
        <v>561.29999999999995</v>
      </c>
      <c r="L166" s="105">
        <f t="shared" si="185"/>
        <v>0</v>
      </c>
      <c r="M166" s="105">
        <f t="shared" si="185"/>
        <v>0</v>
      </c>
      <c r="N166" s="105">
        <f t="shared" si="185"/>
        <v>0</v>
      </c>
      <c r="O166" s="105">
        <f t="shared" si="185"/>
        <v>0</v>
      </c>
      <c r="P166" s="105">
        <f t="shared" si="185"/>
        <v>0</v>
      </c>
      <c r="Q166" s="105">
        <f t="shared" si="185"/>
        <v>0</v>
      </c>
      <c r="R166" s="105">
        <f t="shared" si="185"/>
        <v>0</v>
      </c>
      <c r="S166" s="105">
        <f t="shared" si="185"/>
        <v>0</v>
      </c>
      <c r="T166" s="105">
        <f t="shared" si="185"/>
        <v>0</v>
      </c>
      <c r="U166" s="105">
        <f t="shared" si="185"/>
        <v>0</v>
      </c>
      <c r="V166" s="105">
        <f t="shared" si="185"/>
        <v>0</v>
      </c>
      <c r="W166" s="105">
        <f t="shared" si="185"/>
        <v>102.04082</v>
      </c>
      <c r="X166" s="105">
        <f t="shared" si="185"/>
        <v>102.04082</v>
      </c>
      <c r="Y166" s="102">
        <f>X166/W166*100</f>
        <v>100</v>
      </c>
      <c r="Z166" s="105">
        <f t="shared" si="185"/>
        <v>0</v>
      </c>
      <c r="AA166" s="105">
        <f t="shared" si="185"/>
        <v>0</v>
      </c>
      <c r="AB166" s="105">
        <f t="shared" si="185"/>
        <v>0</v>
      </c>
      <c r="AC166" s="105">
        <f t="shared" si="185"/>
        <v>0</v>
      </c>
      <c r="AD166" s="105">
        <f t="shared" si="185"/>
        <v>0</v>
      </c>
      <c r="AE166" s="105">
        <f t="shared" si="185"/>
        <v>0</v>
      </c>
      <c r="AF166" s="105">
        <f t="shared" si="185"/>
        <v>0</v>
      </c>
      <c r="AG166" s="105">
        <f t="shared" si="185"/>
        <v>0</v>
      </c>
      <c r="AH166" s="105">
        <f t="shared" si="185"/>
        <v>0</v>
      </c>
      <c r="AI166" s="105">
        <f t="shared" si="185"/>
        <v>5000</v>
      </c>
      <c r="AJ166" s="105">
        <f t="shared" si="185"/>
        <v>0</v>
      </c>
      <c r="AK166" s="105">
        <f t="shared" si="185"/>
        <v>0</v>
      </c>
      <c r="AL166" s="105">
        <f t="shared" si="185"/>
        <v>20219.2</v>
      </c>
      <c r="AM166" s="105">
        <f t="shared" si="185"/>
        <v>2289.3000000000002</v>
      </c>
      <c r="AN166" s="105">
        <f t="shared" si="185"/>
        <v>11.322406425575691</v>
      </c>
      <c r="AO166" s="105">
        <f t="shared" si="185"/>
        <v>0</v>
      </c>
      <c r="AP166" s="105">
        <f t="shared" si="185"/>
        <v>0</v>
      </c>
      <c r="AQ166" s="105">
        <f t="shared" ref="AQ166:CG166" si="186">AQ167+AQ168+AQ169+AQ170+AQ171+AQ172+AQ173+AQ174+AQ175+AQ176</f>
        <v>0</v>
      </c>
      <c r="AR166" s="105">
        <f t="shared" si="186"/>
        <v>5347</v>
      </c>
      <c r="AS166" s="105">
        <f t="shared" si="186"/>
        <v>0</v>
      </c>
      <c r="AT166" s="105">
        <f t="shared" si="186"/>
        <v>0</v>
      </c>
      <c r="AU166" s="105">
        <f t="shared" si="186"/>
        <v>0</v>
      </c>
      <c r="AV166" s="105">
        <f t="shared" si="186"/>
        <v>0</v>
      </c>
      <c r="AW166" s="105">
        <f t="shared" si="186"/>
        <v>0</v>
      </c>
      <c r="AX166" s="105">
        <f t="shared" si="186"/>
        <v>0</v>
      </c>
      <c r="AY166" s="105">
        <f t="shared" si="186"/>
        <v>0</v>
      </c>
      <c r="AZ166" s="105">
        <f t="shared" si="186"/>
        <v>0</v>
      </c>
      <c r="BA166" s="105">
        <f t="shared" si="186"/>
        <v>3380.9</v>
      </c>
      <c r="BB166" s="105">
        <f t="shared" si="186"/>
        <v>846.26</v>
      </c>
      <c r="BC166" s="105">
        <f t="shared" si="186"/>
        <v>25.030613150344582</v>
      </c>
      <c r="BD166" s="105">
        <f t="shared" si="186"/>
        <v>0</v>
      </c>
      <c r="BE166" s="105">
        <f t="shared" si="186"/>
        <v>0</v>
      </c>
      <c r="BF166" s="105">
        <f t="shared" si="186"/>
        <v>0</v>
      </c>
      <c r="BG166" s="105">
        <f t="shared" si="186"/>
        <v>0</v>
      </c>
      <c r="BH166" s="105">
        <f t="shared" si="186"/>
        <v>0</v>
      </c>
      <c r="BI166" s="105">
        <f t="shared" si="186"/>
        <v>0</v>
      </c>
      <c r="BJ166" s="105">
        <f t="shared" si="186"/>
        <v>0</v>
      </c>
      <c r="BK166" s="105">
        <f t="shared" si="186"/>
        <v>0</v>
      </c>
      <c r="BL166" s="105">
        <f t="shared" si="186"/>
        <v>0</v>
      </c>
      <c r="BM166" s="105">
        <f t="shared" si="186"/>
        <v>0</v>
      </c>
      <c r="BN166" s="105">
        <f t="shared" si="186"/>
        <v>0</v>
      </c>
      <c r="BO166" s="105">
        <f t="shared" si="186"/>
        <v>0</v>
      </c>
      <c r="BP166" s="105">
        <f t="shared" si="186"/>
        <v>0</v>
      </c>
      <c r="BQ166" s="105">
        <f t="shared" si="186"/>
        <v>0</v>
      </c>
      <c r="BR166" s="105">
        <f t="shared" si="186"/>
        <v>0</v>
      </c>
      <c r="BS166" s="105">
        <f t="shared" si="186"/>
        <v>0</v>
      </c>
      <c r="BT166" s="105">
        <f t="shared" si="186"/>
        <v>0</v>
      </c>
      <c r="BU166" s="105">
        <f t="shared" si="186"/>
        <v>0</v>
      </c>
      <c r="BV166" s="105">
        <f t="shared" si="186"/>
        <v>1020</v>
      </c>
      <c r="BW166" s="105">
        <f t="shared" si="186"/>
        <v>0</v>
      </c>
      <c r="BX166" s="105">
        <f t="shared" si="186"/>
        <v>0</v>
      </c>
      <c r="BY166" s="105">
        <f t="shared" si="186"/>
        <v>0</v>
      </c>
      <c r="BZ166" s="105">
        <f t="shared" si="186"/>
        <v>0</v>
      </c>
      <c r="CA166" s="105">
        <f t="shared" si="186"/>
        <v>0</v>
      </c>
      <c r="CB166" s="105">
        <f t="shared" si="186"/>
        <v>153.6</v>
      </c>
      <c r="CC166" s="105">
        <f t="shared" si="186"/>
        <v>0</v>
      </c>
      <c r="CD166" s="105">
        <f t="shared" si="186"/>
        <v>0</v>
      </c>
      <c r="CE166" s="105">
        <f t="shared" si="186"/>
        <v>3759.7</v>
      </c>
      <c r="CF166" s="105">
        <f t="shared" si="186"/>
        <v>0</v>
      </c>
      <c r="CG166" s="105">
        <f t="shared" si="186"/>
        <v>0</v>
      </c>
      <c r="CH166" s="105">
        <f t="shared" ref="CH166:CV166" si="187">CH167+CH168+CH169+CH170+CH171+CH172+CH173+CH174+CH175+CH176</f>
        <v>0</v>
      </c>
      <c r="CI166" s="105">
        <f t="shared" si="187"/>
        <v>0</v>
      </c>
      <c r="CJ166" s="105">
        <f t="shared" si="187"/>
        <v>0</v>
      </c>
      <c r="CK166" s="105">
        <f t="shared" si="187"/>
        <v>0</v>
      </c>
      <c r="CL166" s="105">
        <f t="shared" si="187"/>
        <v>0</v>
      </c>
      <c r="CM166" s="105">
        <f t="shared" si="187"/>
        <v>0</v>
      </c>
      <c r="CN166" s="105">
        <f t="shared" si="187"/>
        <v>13744.1</v>
      </c>
      <c r="CO166" s="105">
        <f t="shared" si="187"/>
        <v>2681.2968999999998</v>
      </c>
      <c r="CP166" s="105">
        <f t="shared" si="66"/>
        <v>19.508712101920096</v>
      </c>
      <c r="CQ166" s="105">
        <f t="shared" si="187"/>
        <v>0</v>
      </c>
      <c r="CR166" s="105">
        <f t="shared" si="187"/>
        <v>0</v>
      </c>
      <c r="CS166" s="105">
        <f t="shared" si="187"/>
        <v>0</v>
      </c>
      <c r="CT166" s="105">
        <f t="shared" si="187"/>
        <v>0</v>
      </c>
      <c r="CU166" s="105">
        <f t="shared" si="187"/>
        <v>0</v>
      </c>
      <c r="CV166" s="105">
        <f t="shared" si="187"/>
        <v>0</v>
      </c>
      <c r="CW166" s="105">
        <f t="shared" ref="CW166:CY166" si="188">CW167+CW168+CW169+CW170+CW171+CW172+CW173+CW174+CW175+CW176</f>
        <v>11716.5</v>
      </c>
      <c r="CX166" s="105">
        <f t="shared" si="188"/>
        <v>0</v>
      </c>
      <c r="CY166" s="105">
        <f t="shared" si="188"/>
        <v>0</v>
      </c>
      <c r="CZ166" s="105">
        <f t="shared" ref="CZ166:DB166" si="189">CZ167+CZ168+CZ169+CZ170+CZ171+CZ172+CZ173+CZ174+CZ175+CZ176</f>
        <v>0</v>
      </c>
      <c r="DA166" s="105">
        <f t="shared" si="189"/>
        <v>0</v>
      </c>
      <c r="DB166" s="105">
        <f t="shared" si="189"/>
        <v>0</v>
      </c>
      <c r="DC166" s="105">
        <f t="shared" ref="DC166:DE166" si="190">DC167+DC168+DC169+DC170+DC171+DC172+DC173+DC174+DC175+DC176</f>
        <v>1260.3</v>
      </c>
      <c r="DD166" s="105">
        <f t="shared" si="190"/>
        <v>0</v>
      </c>
      <c r="DE166" s="105">
        <f t="shared" si="190"/>
        <v>0</v>
      </c>
      <c r="DF166" s="105">
        <f t="shared" ref="DF166:DH166" si="191">DF167+DF168+DF169+DF170+DF171+DF172+DF173+DF174+DF175+DF176</f>
        <v>3137.5</v>
      </c>
      <c r="DG166" s="105">
        <f t="shared" si="191"/>
        <v>0</v>
      </c>
      <c r="DH166" s="105">
        <f t="shared" si="191"/>
        <v>0</v>
      </c>
    </row>
    <row r="167" spans="1:112" s="38" customFormat="1" ht="31.5" x14ac:dyDescent="0.25">
      <c r="A167" s="71" t="s">
        <v>373</v>
      </c>
      <c r="B167" s="149">
        <f t="shared" si="165"/>
        <v>64569.640820000001</v>
      </c>
      <c r="C167" s="149">
        <f t="shared" si="165"/>
        <v>5918.8977200000008</v>
      </c>
      <c r="D167" s="14">
        <f t="shared" si="56"/>
        <v>9.1666883148692744</v>
      </c>
      <c r="E167" s="15">
        <v>1187.5</v>
      </c>
      <c r="F167" s="14"/>
      <c r="G167" s="14"/>
      <c r="H167" s="15"/>
      <c r="I167" s="15"/>
      <c r="J167" s="14"/>
      <c r="K167" s="14">
        <v>561.29999999999995</v>
      </c>
      <c r="L167" s="14"/>
      <c r="M167" s="15"/>
      <c r="N167" s="14"/>
      <c r="O167" s="14"/>
      <c r="P167" s="15"/>
      <c r="Q167" s="15">
        <v>0</v>
      </c>
      <c r="R167" s="15">
        <v>0</v>
      </c>
      <c r="S167" s="14"/>
      <c r="T167" s="15"/>
      <c r="U167" s="15"/>
      <c r="V167" s="15"/>
      <c r="W167" s="15">
        <v>102.04082</v>
      </c>
      <c r="X167" s="15">
        <v>102.04082</v>
      </c>
      <c r="Y167" s="14">
        <f>X167/W167*100</f>
        <v>100</v>
      </c>
      <c r="Z167" s="15"/>
      <c r="AA167" s="15"/>
      <c r="AB167" s="14"/>
      <c r="AC167" s="15"/>
      <c r="AD167" s="15"/>
      <c r="AE167" s="14"/>
      <c r="AF167" s="14"/>
      <c r="AG167" s="14"/>
      <c r="AH167" s="14"/>
      <c r="AI167" s="15">
        <v>0</v>
      </c>
      <c r="AJ167" s="15"/>
      <c r="AK167" s="14"/>
      <c r="AL167" s="15">
        <v>20219.2</v>
      </c>
      <c r="AM167" s="14">
        <v>2289.3000000000002</v>
      </c>
      <c r="AN167" s="15">
        <f t="shared" si="62"/>
        <v>11.322406425575691</v>
      </c>
      <c r="AO167" s="15"/>
      <c r="AP167" s="15"/>
      <c r="AQ167" s="15"/>
      <c r="AR167" s="15">
        <v>5347</v>
      </c>
      <c r="AS167" s="15"/>
      <c r="AT167" s="15"/>
      <c r="AU167" s="15"/>
      <c r="AV167" s="15"/>
      <c r="AW167" s="126"/>
      <c r="AX167" s="15"/>
      <c r="AY167" s="15"/>
      <c r="AZ167" s="126"/>
      <c r="BA167" s="15">
        <v>3380.9</v>
      </c>
      <c r="BB167" s="15">
        <v>846.26</v>
      </c>
      <c r="BC167" s="15">
        <f t="shared" si="64"/>
        <v>25.030613150344582</v>
      </c>
      <c r="BD167" s="15"/>
      <c r="BE167" s="15"/>
      <c r="BF167" s="126"/>
      <c r="BG167" s="15"/>
      <c r="BH167" s="15"/>
      <c r="BI167" s="126"/>
      <c r="BJ167" s="15"/>
      <c r="BK167" s="15"/>
      <c r="BL167" s="126"/>
      <c r="BM167" s="15"/>
      <c r="BN167" s="15"/>
      <c r="BO167" s="126"/>
      <c r="BP167" s="15"/>
      <c r="BQ167" s="15"/>
      <c r="BR167" s="126"/>
      <c r="BS167" s="15"/>
      <c r="BT167" s="15"/>
      <c r="BU167" s="126"/>
      <c r="BV167" s="15"/>
      <c r="BW167" s="15"/>
      <c r="BX167" s="126"/>
      <c r="BY167" s="15"/>
      <c r="BZ167" s="15"/>
      <c r="CA167" s="126"/>
      <c r="CB167" s="15">
        <v>153.6</v>
      </c>
      <c r="CC167" s="15"/>
      <c r="CD167" s="126"/>
      <c r="CE167" s="15">
        <v>3759.7</v>
      </c>
      <c r="CF167" s="15"/>
      <c r="CG167" s="126"/>
      <c r="CH167" s="15"/>
      <c r="CI167" s="15"/>
      <c r="CJ167" s="126"/>
      <c r="CK167" s="15"/>
      <c r="CL167" s="15"/>
      <c r="CM167" s="126"/>
      <c r="CN167" s="15">
        <v>13744.1</v>
      </c>
      <c r="CO167" s="15">
        <v>2681.2968999999998</v>
      </c>
      <c r="CP167" s="15">
        <f t="shared" si="66"/>
        <v>19.508712101920096</v>
      </c>
      <c r="CQ167" s="15"/>
      <c r="CR167" s="15"/>
      <c r="CS167" s="126"/>
      <c r="CT167" s="15"/>
      <c r="CU167" s="15"/>
      <c r="CV167" s="126"/>
      <c r="CW167" s="15">
        <v>11716.5</v>
      </c>
      <c r="CX167" s="15"/>
      <c r="CY167" s="126"/>
      <c r="CZ167" s="15"/>
      <c r="DA167" s="15"/>
      <c r="DB167" s="126"/>
      <c r="DC167" s="15">
        <v>1260.3</v>
      </c>
      <c r="DD167" s="15"/>
      <c r="DE167" s="126"/>
      <c r="DF167" s="15">
        <v>3137.5</v>
      </c>
      <c r="DG167" s="15"/>
      <c r="DH167" s="126"/>
    </row>
    <row r="168" spans="1:112" s="38" customFormat="1" ht="15.75" x14ac:dyDescent="0.25">
      <c r="A168" s="71" t="s">
        <v>581</v>
      </c>
      <c r="B168" s="149">
        <f t="shared" si="165"/>
        <v>6020</v>
      </c>
      <c r="C168" s="149">
        <f t="shared" si="165"/>
        <v>0</v>
      </c>
      <c r="D168" s="14">
        <f t="shared" ref="D168" si="192">C168/B168*100</f>
        <v>0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>
        <v>5000</v>
      </c>
      <c r="AJ168" s="14"/>
      <c r="AK168" s="14">
        <f>AJ168/AI168*100</f>
        <v>0</v>
      </c>
      <c r="AL168" s="135"/>
      <c r="AM168" s="135"/>
      <c r="AN168" s="135"/>
      <c r="AO168" s="14"/>
      <c r="AP168" s="14"/>
      <c r="AQ168" s="127"/>
      <c r="AR168" s="14"/>
      <c r="AS168" s="14"/>
      <c r="AT168" s="127"/>
      <c r="AU168" s="14"/>
      <c r="AV168" s="14"/>
      <c r="AW168" s="127"/>
      <c r="AX168" s="14"/>
      <c r="AY168" s="14"/>
      <c r="AZ168" s="127"/>
      <c r="BA168" s="14"/>
      <c r="BB168" s="14"/>
      <c r="BC168" s="127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27"/>
      <c r="BP168" s="14"/>
      <c r="BQ168" s="14"/>
      <c r="BR168" s="127"/>
      <c r="BS168" s="14"/>
      <c r="BT168" s="14"/>
      <c r="BU168" s="127"/>
      <c r="BV168" s="15">
        <v>1020</v>
      </c>
      <c r="BW168" s="14"/>
      <c r="BX168" s="14"/>
      <c r="BY168" s="14"/>
      <c r="BZ168" s="14"/>
      <c r="CA168" s="127"/>
      <c r="CB168" s="14"/>
      <c r="CC168" s="14"/>
      <c r="CD168" s="127"/>
      <c r="CE168" s="14"/>
      <c r="CF168" s="14"/>
      <c r="CG168" s="127"/>
      <c r="CH168" s="14"/>
      <c r="CI168" s="14"/>
      <c r="CJ168" s="127"/>
      <c r="CK168" s="15"/>
      <c r="CL168" s="14"/>
      <c r="CM168" s="127"/>
      <c r="CN168" s="15"/>
      <c r="CO168" s="14"/>
      <c r="CP168" s="127"/>
      <c r="CQ168" s="15"/>
      <c r="CR168" s="14"/>
      <c r="CS168" s="127"/>
      <c r="CT168" s="15"/>
      <c r="CU168" s="14"/>
      <c r="CV168" s="127"/>
      <c r="CW168" s="15"/>
      <c r="CX168" s="14"/>
      <c r="CY168" s="127"/>
      <c r="CZ168" s="15"/>
      <c r="DA168" s="14"/>
      <c r="DB168" s="127"/>
      <c r="DC168" s="15"/>
      <c r="DD168" s="14"/>
      <c r="DE168" s="127"/>
      <c r="DF168" s="15"/>
      <c r="DG168" s="14"/>
      <c r="DH168" s="127"/>
    </row>
    <row r="169" spans="1:112" s="38" customFormat="1" ht="15.75" x14ac:dyDescent="0.25">
      <c r="A169" s="71" t="s">
        <v>582</v>
      </c>
      <c r="B169" s="149">
        <f t="shared" si="165"/>
        <v>0</v>
      </c>
      <c r="C169" s="149">
        <f t="shared" si="165"/>
        <v>0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35"/>
      <c r="AM169" s="135"/>
      <c r="AN169" s="135"/>
      <c r="AO169" s="14"/>
      <c r="AP169" s="14"/>
      <c r="AQ169" s="127"/>
      <c r="AR169" s="14"/>
      <c r="AS169" s="14"/>
      <c r="AT169" s="127"/>
      <c r="AU169" s="14"/>
      <c r="AV169" s="14"/>
      <c r="AW169" s="127"/>
      <c r="AX169" s="14"/>
      <c r="AY169" s="14"/>
      <c r="AZ169" s="127"/>
      <c r="BA169" s="14"/>
      <c r="BB169" s="14"/>
      <c r="BC169" s="127"/>
      <c r="BD169" s="14"/>
      <c r="BE169" s="14"/>
      <c r="BF169" s="127"/>
      <c r="BG169" s="14"/>
      <c r="BH169" s="14"/>
      <c r="BI169" s="127"/>
      <c r="BJ169" s="14"/>
      <c r="BK169" s="14"/>
      <c r="BL169" s="14"/>
      <c r="BM169" s="14"/>
      <c r="BN169" s="14"/>
      <c r="BO169" s="127"/>
      <c r="BP169" s="14"/>
      <c r="BQ169" s="14"/>
      <c r="BR169" s="127"/>
      <c r="BS169" s="14"/>
      <c r="BT169" s="14"/>
      <c r="BU169" s="127"/>
      <c r="BV169" s="14"/>
      <c r="BW169" s="14"/>
      <c r="BX169" s="127"/>
      <c r="BY169" s="14"/>
      <c r="BZ169" s="14"/>
      <c r="CA169" s="127"/>
      <c r="CB169" s="14"/>
      <c r="CC169" s="14"/>
      <c r="CD169" s="127"/>
      <c r="CE169" s="14"/>
      <c r="CF169" s="14"/>
      <c r="CG169" s="127"/>
      <c r="CH169" s="14"/>
      <c r="CI169" s="14"/>
      <c r="CJ169" s="127"/>
      <c r="CK169" s="15"/>
      <c r="CL169" s="14"/>
      <c r="CM169" s="127"/>
      <c r="CN169" s="15"/>
      <c r="CO169" s="14"/>
      <c r="CP169" s="127"/>
      <c r="CQ169" s="15"/>
      <c r="CR169" s="14"/>
      <c r="CS169" s="127"/>
      <c r="CT169" s="15"/>
      <c r="CU169" s="14"/>
      <c r="CV169" s="127"/>
      <c r="CW169" s="15"/>
      <c r="CX169" s="14"/>
      <c r="CY169" s="127"/>
      <c r="CZ169" s="15"/>
      <c r="DA169" s="14"/>
      <c r="DB169" s="127"/>
      <c r="DC169" s="15"/>
      <c r="DD169" s="14"/>
      <c r="DE169" s="127"/>
      <c r="DF169" s="15"/>
      <c r="DG169" s="14"/>
      <c r="DH169" s="127"/>
    </row>
    <row r="170" spans="1:112" s="38" customFormat="1" ht="15.75" x14ac:dyDescent="0.25">
      <c r="A170" s="71" t="s">
        <v>583</v>
      </c>
      <c r="B170" s="149">
        <f t="shared" si="165"/>
        <v>0</v>
      </c>
      <c r="C170" s="149">
        <f t="shared" si="165"/>
        <v>0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35"/>
      <c r="AM170" s="135"/>
      <c r="AN170" s="135"/>
      <c r="AO170" s="14"/>
      <c r="AP170" s="14"/>
      <c r="AQ170" s="127"/>
      <c r="AR170" s="14"/>
      <c r="AS170" s="14"/>
      <c r="AT170" s="127"/>
      <c r="AU170" s="14"/>
      <c r="AV170" s="14"/>
      <c r="AW170" s="127"/>
      <c r="AX170" s="14"/>
      <c r="AY170" s="14"/>
      <c r="AZ170" s="127"/>
      <c r="BA170" s="14"/>
      <c r="BB170" s="14"/>
      <c r="BC170" s="127"/>
      <c r="BD170" s="14"/>
      <c r="BE170" s="14"/>
      <c r="BF170" s="127"/>
      <c r="BG170" s="14"/>
      <c r="BH170" s="14"/>
      <c r="BI170" s="127"/>
      <c r="BJ170" s="14"/>
      <c r="BK170" s="14"/>
      <c r="BL170" s="14"/>
      <c r="BM170" s="14"/>
      <c r="BN170" s="14"/>
      <c r="BO170" s="127"/>
      <c r="BP170" s="14"/>
      <c r="BQ170" s="14"/>
      <c r="BR170" s="127"/>
      <c r="BS170" s="14"/>
      <c r="BT170" s="14"/>
      <c r="BU170" s="127"/>
      <c r="BV170" s="14"/>
      <c r="BW170" s="14"/>
      <c r="BX170" s="127"/>
      <c r="BY170" s="14"/>
      <c r="BZ170" s="14"/>
      <c r="CA170" s="127"/>
      <c r="CB170" s="14"/>
      <c r="CC170" s="14"/>
      <c r="CD170" s="127"/>
      <c r="CE170" s="14"/>
      <c r="CF170" s="14"/>
      <c r="CG170" s="127"/>
      <c r="CH170" s="14"/>
      <c r="CI170" s="14"/>
      <c r="CJ170" s="127"/>
      <c r="CK170" s="15"/>
      <c r="CL170" s="14"/>
      <c r="CM170" s="127"/>
      <c r="CN170" s="15"/>
      <c r="CO170" s="14"/>
      <c r="CP170" s="127"/>
      <c r="CQ170" s="15"/>
      <c r="CR170" s="14"/>
      <c r="CS170" s="127"/>
      <c r="CT170" s="15"/>
      <c r="CU170" s="14"/>
      <c r="CV170" s="127"/>
      <c r="CW170" s="15"/>
      <c r="CX170" s="14"/>
      <c r="CY170" s="127"/>
      <c r="CZ170" s="15"/>
      <c r="DA170" s="14"/>
      <c r="DB170" s="127"/>
      <c r="DC170" s="15"/>
      <c r="DD170" s="14"/>
      <c r="DE170" s="127"/>
      <c r="DF170" s="15"/>
      <c r="DG170" s="14"/>
      <c r="DH170" s="127"/>
    </row>
    <row r="171" spans="1:112" s="38" customFormat="1" ht="15.75" x14ac:dyDescent="0.25">
      <c r="A171" s="71" t="s">
        <v>372</v>
      </c>
      <c r="B171" s="149">
        <f t="shared" si="165"/>
        <v>0</v>
      </c>
      <c r="C171" s="149">
        <f t="shared" si="165"/>
        <v>0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35"/>
      <c r="AM171" s="135"/>
      <c r="AN171" s="135"/>
      <c r="AO171" s="14"/>
      <c r="AP171" s="14"/>
      <c r="AQ171" s="127"/>
      <c r="AR171" s="14"/>
      <c r="AS171" s="14"/>
      <c r="AT171" s="127"/>
      <c r="AU171" s="14"/>
      <c r="AV171" s="14"/>
      <c r="AW171" s="127"/>
      <c r="AX171" s="14"/>
      <c r="AY171" s="14"/>
      <c r="AZ171" s="127"/>
      <c r="BA171" s="14"/>
      <c r="BB171" s="14"/>
      <c r="BC171" s="127"/>
      <c r="BD171" s="14"/>
      <c r="BE171" s="14"/>
      <c r="BF171" s="127"/>
      <c r="BG171" s="14"/>
      <c r="BH171" s="14"/>
      <c r="BI171" s="127"/>
      <c r="BJ171" s="14"/>
      <c r="BK171" s="14"/>
      <c r="BL171" s="127"/>
      <c r="BM171" s="14"/>
      <c r="BN171" s="14"/>
      <c r="BO171" s="127"/>
      <c r="BP171" s="14"/>
      <c r="BQ171" s="14"/>
      <c r="BR171" s="127"/>
      <c r="BS171" s="14"/>
      <c r="BT171" s="14"/>
      <c r="BU171" s="127"/>
      <c r="BV171" s="14"/>
      <c r="BW171" s="14"/>
      <c r="BX171" s="127"/>
      <c r="BY171" s="14"/>
      <c r="BZ171" s="14"/>
      <c r="CA171" s="127"/>
      <c r="CB171" s="14"/>
      <c r="CC171" s="14"/>
      <c r="CD171" s="127"/>
      <c r="CE171" s="14"/>
      <c r="CF171" s="14"/>
      <c r="CG171" s="127"/>
      <c r="CH171" s="14"/>
      <c r="CI171" s="14"/>
      <c r="CJ171" s="127"/>
      <c r="CK171" s="15"/>
      <c r="CL171" s="14"/>
      <c r="CM171" s="127"/>
      <c r="CN171" s="15"/>
      <c r="CO171" s="14"/>
      <c r="CP171" s="127"/>
      <c r="CQ171" s="15"/>
      <c r="CR171" s="14"/>
      <c r="CS171" s="127"/>
      <c r="CT171" s="15"/>
      <c r="CU171" s="14"/>
      <c r="CV171" s="127"/>
      <c r="CW171" s="15"/>
      <c r="CX171" s="14"/>
      <c r="CY171" s="127"/>
      <c r="CZ171" s="15"/>
      <c r="DA171" s="14"/>
      <c r="DB171" s="127"/>
      <c r="DC171" s="15"/>
      <c r="DD171" s="14"/>
      <c r="DE171" s="127"/>
      <c r="DF171" s="15"/>
      <c r="DG171" s="14"/>
      <c r="DH171" s="127"/>
    </row>
    <row r="172" spans="1:112" s="38" customFormat="1" ht="15.75" x14ac:dyDescent="0.25">
      <c r="A172" s="71" t="s">
        <v>584</v>
      </c>
      <c r="B172" s="149">
        <f t="shared" si="165"/>
        <v>0</v>
      </c>
      <c r="C172" s="149">
        <f t="shared" si="165"/>
        <v>0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35"/>
      <c r="AM172" s="135"/>
      <c r="AN172" s="135"/>
      <c r="AO172" s="14"/>
      <c r="AP172" s="14"/>
      <c r="AQ172" s="127"/>
      <c r="AR172" s="14"/>
      <c r="AS172" s="14"/>
      <c r="AT172" s="127"/>
      <c r="AU172" s="14"/>
      <c r="AV172" s="14"/>
      <c r="AW172" s="127"/>
      <c r="AX172" s="14"/>
      <c r="AY172" s="14"/>
      <c r="AZ172" s="127"/>
      <c r="BA172" s="14"/>
      <c r="BB172" s="14"/>
      <c r="BC172" s="127"/>
      <c r="BD172" s="14"/>
      <c r="BE172" s="14"/>
      <c r="BF172" s="127"/>
      <c r="BG172" s="14"/>
      <c r="BH172" s="14"/>
      <c r="BI172" s="127"/>
      <c r="BJ172" s="14"/>
      <c r="BK172" s="14"/>
      <c r="BL172" s="127"/>
      <c r="BM172" s="14"/>
      <c r="BN172" s="14"/>
      <c r="BO172" s="127"/>
      <c r="BP172" s="14"/>
      <c r="BQ172" s="14"/>
      <c r="BR172" s="127"/>
      <c r="BS172" s="14"/>
      <c r="BT172" s="14"/>
      <c r="BU172" s="127"/>
      <c r="BV172" s="14"/>
      <c r="BW172" s="14"/>
      <c r="BX172" s="127"/>
      <c r="BY172" s="14"/>
      <c r="BZ172" s="14"/>
      <c r="CA172" s="127"/>
      <c r="CB172" s="14"/>
      <c r="CC172" s="14"/>
      <c r="CD172" s="127"/>
      <c r="CE172" s="14"/>
      <c r="CF172" s="14"/>
      <c r="CG172" s="127"/>
      <c r="CH172" s="14"/>
      <c r="CI172" s="14"/>
      <c r="CJ172" s="127"/>
      <c r="CK172" s="15"/>
      <c r="CL172" s="14"/>
      <c r="CM172" s="127"/>
      <c r="CN172" s="15"/>
      <c r="CO172" s="14"/>
      <c r="CP172" s="127"/>
      <c r="CQ172" s="15"/>
      <c r="CR172" s="14"/>
      <c r="CS172" s="127"/>
      <c r="CT172" s="15"/>
      <c r="CU172" s="14"/>
      <c r="CV172" s="127"/>
      <c r="CW172" s="15"/>
      <c r="CX172" s="14"/>
      <c r="CY172" s="127"/>
      <c r="CZ172" s="15"/>
      <c r="DA172" s="14"/>
      <c r="DB172" s="127"/>
      <c r="DC172" s="15"/>
      <c r="DD172" s="14"/>
      <c r="DE172" s="127"/>
      <c r="DF172" s="15"/>
      <c r="DG172" s="14"/>
      <c r="DH172" s="127"/>
    </row>
    <row r="173" spans="1:112" s="38" customFormat="1" ht="15.75" x14ac:dyDescent="0.25">
      <c r="A173" s="71" t="s">
        <v>585</v>
      </c>
      <c r="B173" s="149">
        <f t="shared" si="165"/>
        <v>0</v>
      </c>
      <c r="C173" s="149">
        <f t="shared" si="165"/>
        <v>0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35"/>
      <c r="AM173" s="135"/>
      <c r="AN173" s="135"/>
      <c r="AO173" s="14"/>
      <c r="AP173" s="14"/>
      <c r="AQ173" s="127"/>
      <c r="AR173" s="14"/>
      <c r="AS173" s="14"/>
      <c r="AT173" s="127"/>
      <c r="AU173" s="14"/>
      <c r="AV173" s="14"/>
      <c r="AW173" s="127"/>
      <c r="AX173" s="14"/>
      <c r="AY173" s="14"/>
      <c r="AZ173" s="127"/>
      <c r="BA173" s="14"/>
      <c r="BB173" s="14"/>
      <c r="BC173" s="127"/>
      <c r="BD173" s="14"/>
      <c r="BE173" s="14"/>
      <c r="BF173" s="127"/>
      <c r="BG173" s="14"/>
      <c r="BH173" s="14"/>
      <c r="BI173" s="127"/>
      <c r="BJ173" s="14"/>
      <c r="BK173" s="14"/>
      <c r="BL173" s="127"/>
      <c r="BM173" s="14"/>
      <c r="BN173" s="14"/>
      <c r="BO173" s="127"/>
      <c r="BP173" s="14"/>
      <c r="BQ173" s="14"/>
      <c r="BR173" s="127"/>
      <c r="BS173" s="14"/>
      <c r="BT173" s="14"/>
      <c r="BU173" s="127"/>
      <c r="BV173" s="14"/>
      <c r="BW173" s="14"/>
      <c r="BX173" s="127"/>
      <c r="BY173" s="14"/>
      <c r="BZ173" s="14"/>
      <c r="CA173" s="127"/>
      <c r="CB173" s="14"/>
      <c r="CC173" s="14"/>
      <c r="CD173" s="127"/>
      <c r="CE173" s="14"/>
      <c r="CF173" s="14"/>
      <c r="CG173" s="127"/>
      <c r="CH173" s="14"/>
      <c r="CI173" s="14"/>
      <c r="CJ173" s="127"/>
      <c r="CK173" s="15"/>
      <c r="CL173" s="14"/>
      <c r="CM173" s="127"/>
      <c r="CN173" s="15"/>
      <c r="CO173" s="14"/>
      <c r="CP173" s="127"/>
      <c r="CQ173" s="15"/>
      <c r="CR173" s="14"/>
      <c r="CS173" s="127"/>
      <c r="CT173" s="15"/>
      <c r="CU173" s="14"/>
      <c r="CV173" s="127"/>
      <c r="CW173" s="15"/>
      <c r="CX173" s="14"/>
      <c r="CY173" s="127"/>
      <c r="CZ173" s="15"/>
      <c r="DA173" s="14"/>
      <c r="DB173" s="127"/>
      <c r="DC173" s="15"/>
      <c r="DD173" s="14"/>
      <c r="DE173" s="127"/>
      <c r="DF173" s="15"/>
      <c r="DG173" s="14"/>
      <c r="DH173" s="127"/>
    </row>
    <row r="174" spans="1:112" s="38" customFormat="1" ht="15.75" x14ac:dyDescent="0.25">
      <c r="A174" s="71" t="s">
        <v>586</v>
      </c>
      <c r="B174" s="149">
        <f t="shared" si="165"/>
        <v>0</v>
      </c>
      <c r="C174" s="149">
        <f t="shared" si="165"/>
        <v>0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35"/>
      <c r="AM174" s="135"/>
      <c r="AN174" s="135"/>
      <c r="AO174" s="14"/>
      <c r="AP174" s="14"/>
      <c r="AQ174" s="127"/>
      <c r="AR174" s="14"/>
      <c r="AS174" s="14"/>
      <c r="AT174" s="127"/>
      <c r="AU174" s="14"/>
      <c r="AV174" s="14"/>
      <c r="AW174" s="127"/>
      <c r="AX174" s="14"/>
      <c r="AY174" s="14"/>
      <c r="AZ174" s="127"/>
      <c r="BA174" s="14"/>
      <c r="BB174" s="14"/>
      <c r="BC174" s="127"/>
      <c r="BD174" s="14"/>
      <c r="BE174" s="14"/>
      <c r="BF174" s="127"/>
      <c r="BG174" s="14"/>
      <c r="BH174" s="14"/>
      <c r="BI174" s="127"/>
      <c r="BJ174" s="14"/>
      <c r="BK174" s="14"/>
      <c r="BL174" s="127"/>
      <c r="BM174" s="14"/>
      <c r="BN174" s="14"/>
      <c r="BO174" s="127"/>
      <c r="BP174" s="14"/>
      <c r="BQ174" s="14"/>
      <c r="BR174" s="127"/>
      <c r="BS174" s="14"/>
      <c r="BT174" s="14"/>
      <c r="BU174" s="127"/>
      <c r="BV174" s="14"/>
      <c r="BW174" s="14"/>
      <c r="BX174" s="127"/>
      <c r="BY174" s="14"/>
      <c r="BZ174" s="14"/>
      <c r="CA174" s="127"/>
      <c r="CB174" s="14"/>
      <c r="CC174" s="14"/>
      <c r="CD174" s="127"/>
      <c r="CE174" s="14"/>
      <c r="CF174" s="14"/>
      <c r="CG174" s="127"/>
      <c r="CH174" s="14"/>
      <c r="CI174" s="14"/>
      <c r="CJ174" s="127"/>
      <c r="CK174" s="15"/>
      <c r="CL174" s="14"/>
      <c r="CM174" s="127"/>
      <c r="CN174" s="15"/>
      <c r="CO174" s="14"/>
      <c r="CP174" s="127"/>
      <c r="CQ174" s="15"/>
      <c r="CR174" s="14"/>
      <c r="CS174" s="127"/>
      <c r="CT174" s="15"/>
      <c r="CU174" s="14"/>
      <c r="CV174" s="127"/>
      <c r="CW174" s="15"/>
      <c r="CX174" s="14"/>
      <c r="CY174" s="127"/>
      <c r="CZ174" s="15"/>
      <c r="DA174" s="14"/>
      <c r="DB174" s="127"/>
      <c r="DC174" s="15"/>
      <c r="DD174" s="14"/>
      <c r="DE174" s="127"/>
      <c r="DF174" s="15"/>
      <c r="DG174" s="14"/>
      <c r="DH174" s="127"/>
    </row>
    <row r="175" spans="1:112" s="38" customFormat="1" ht="15.75" x14ac:dyDescent="0.25">
      <c r="A175" s="71" t="s">
        <v>587</v>
      </c>
      <c r="B175" s="149">
        <f t="shared" si="165"/>
        <v>0</v>
      </c>
      <c r="C175" s="149">
        <f t="shared" si="165"/>
        <v>0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35"/>
      <c r="AM175" s="135"/>
      <c r="AN175" s="135"/>
      <c r="AO175" s="14"/>
      <c r="AP175" s="14"/>
      <c r="AQ175" s="127"/>
      <c r="AR175" s="14"/>
      <c r="AS175" s="14"/>
      <c r="AT175" s="127"/>
      <c r="AU175" s="14"/>
      <c r="AV175" s="14"/>
      <c r="AW175" s="127"/>
      <c r="AX175" s="14"/>
      <c r="AY175" s="14"/>
      <c r="AZ175" s="127"/>
      <c r="BA175" s="14"/>
      <c r="BB175" s="14"/>
      <c r="BC175" s="127"/>
      <c r="BD175" s="14"/>
      <c r="BE175" s="14"/>
      <c r="BF175" s="127"/>
      <c r="BG175" s="14"/>
      <c r="BH175" s="14"/>
      <c r="BI175" s="127"/>
      <c r="BJ175" s="14"/>
      <c r="BK175" s="14"/>
      <c r="BL175" s="127"/>
      <c r="BM175" s="14"/>
      <c r="BN175" s="14"/>
      <c r="BO175" s="127"/>
      <c r="BP175" s="14"/>
      <c r="BQ175" s="14"/>
      <c r="BR175" s="127"/>
      <c r="BS175" s="14"/>
      <c r="BT175" s="14"/>
      <c r="BU175" s="127"/>
      <c r="BV175" s="14"/>
      <c r="BW175" s="14"/>
      <c r="BX175" s="127"/>
      <c r="BY175" s="14"/>
      <c r="BZ175" s="14"/>
      <c r="CA175" s="127"/>
      <c r="CB175" s="14"/>
      <c r="CC175" s="14"/>
      <c r="CD175" s="127"/>
      <c r="CE175" s="14"/>
      <c r="CF175" s="14"/>
      <c r="CG175" s="127"/>
      <c r="CH175" s="14"/>
      <c r="CI175" s="14"/>
      <c r="CJ175" s="127"/>
      <c r="CK175" s="15"/>
      <c r="CL175" s="14"/>
      <c r="CM175" s="127"/>
      <c r="CN175" s="15"/>
      <c r="CO175" s="14"/>
      <c r="CP175" s="127"/>
      <c r="CQ175" s="15"/>
      <c r="CR175" s="14"/>
      <c r="CS175" s="127"/>
      <c r="CT175" s="15"/>
      <c r="CU175" s="14"/>
      <c r="CV175" s="127"/>
      <c r="CW175" s="15"/>
      <c r="CX175" s="14"/>
      <c r="CY175" s="127"/>
      <c r="CZ175" s="15"/>
      <c r="DA175" s="14"/>
      <c r="DB175" s="127"/>
      <c r="DC175" s="15"/>
      <c r="DD175" s="14"/>
      <c r="DE175" s="127"/>
      <c r="DF175" s="15"/>
      <c r="DG175" s="14"/>
      <c r="DH175" s="127"/>
    </row>
    <row r="176" spans="1:112" s="38" customFormat="1" ht="15.75" x14ac:dyDescent="0.25">
      <c r="A176" s="71" t="s">
        <v>588</v>
      </c>
      <c r="B176" s="149">
        <f t="shared" si="165"/>
        <v>0</v>
      </c>
      <c r="C176" s="149">
        <f t="shared" si="165"/>
        <v>0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35"/>
      <c r="AM176" s="135"/>
      <c r="AN176" s="135"/>
      <c r="AO176" s="14"/>
      <c r="AP176" s="14"/>
      <c r="AQ176" s="127"/>
      <c r="AR176" s="14"/>
      <c r="AS176" s="14"/>
      <c r="AT176" s="127"/>
      <c r="AU176" s="14"/>
      <c r="AV176" s="14"/>
      <c r="AW176" s="127"/>
      <c r="AX176" s="14"/>
      <c r="AY176" s="14"/>
      <c r="AZ176" s="127"/>
      <c r="BA176" s="14"/>
      <c r="BB176" s="14"/>
      <c r="BC176" s="127"/>
      <c r="BD176" s="14"/>
      <c r="BE176" s="14"/>
      <c r="BF176" s="127"/>
      <c r="BG176" s="14"/>
      <c r="BH176" s="14"/>
      <c r="BI176" s="127"/>
      <c r="BJ176" s="14"/>
      <c r="BK176" s="14"/>
      <c r="BL176" s="127"/>
      <c r="BM176" s="14"/>
      <c r="BN176" s="14"/>
      <c r="BO176" s="127"/>
      <c r="BP176" s="14"/>
      <c r="BQ176" s="14"/>
      <c r="BR176" s="127"/>
      <c r="BS176" s="14"/>
      <c r="BT176" s="14"/>
      <c r="BU176" s="127"/>
      <c r="BV176" s="14"/>
      <c r="BW176" s="14"/>
      <c r="BX176" s="127"/>
      <c r="BY176" s="14"/>
      <c r="BZ176" s="14"/>
      <c r="CA176" s="127"/>
      <c r="CB176" s="14"/>
      <c r="CC176" s="14"/>
      <c r="CD176" s="127"/>
      <c r="CE176" s="14"/>
      <c r="CF176" s="14"/>
      <c r="CG176" s="127"/>
      <c r="CH176" s="14"/>
      <c r="CI176" s="14"/>
      <c r="CJ176" s="127"/>
      <c r="CK176" s="15"/>
      <c r="CL176" s="14"/>
      <c r="CM176" s="127"/>
      <c r="CN176" s="15"/>
      <c r="CO176" s="14"/>
      <c r="CP176" s="127"/>
      <c r="CQ176" s="15"/>
      <c r="CR176" s="14"/>
      <c r="CS176" s="127"/>
      <c r="CT176" s="15"/>
      <c r="CU176" s="14"/>
      <c r="CV176" s="127"/>
      <c r="CW176" s="15"/>
      <c r="CX176" s="14"/>
      <c r="CY176" s="127"/>
      <c r="CZ176" s="15"/>
      <c r="DA176" s="14"/>
      <c r="DB176" s="127"/>
      <c r="DC176" s="15"/>
      <c r="DD176" s="14"/>
      <c r="DE176" s="127"/>
      <c r="DF176" s="15"/>
      <c r="DG176" s="14"/>
      <c r="DH176" s="127"/>
    </row>
    <row r="177" spans="1:112" s="96" customFormat="1" ht="31.5" x14ac:dyDescent="0.25">
      <c r="A177" s="97" t="s">
        <v>406</v>
      </c>
      <c r="B177" s="148">
        <f t="shared" si="165"/>
        <v>146413.81122999999</v>
      </c>
      <c r="C177" s="148">
        <f t="shared" si="165"/>
        <v>6358.6599200000001</v>
      </c>
      <c r="D177" s="102">
        <f t="shared" ref="D177" si="193">C177/B177*100</f>
        <v>4.3429372315233596</v>
      </c>
      <c r="E177" s="105">
        <f t="shared" ref="E177:AP177" si="194">E178+E179+E180+E181+E182+E183+E184+E185+E186+E187+E188+E189+E190</f>
        <v>0</v>
      </c>
      <c r="F177" s="105">
        <f t="shared" si="194"/>
        <v>0</v>
      </c>
      <c r="G177" s="105">
        <f t="shared" si="194"/>
        <v>0</v>
      </c>
      <c r="H177" s="105">
        <f t="shared" si="194"/>
        <v>0</v>
      </c>
      <c r="I177" s="105">
        <f t="shared" si="194"/>
        <v>0</v>
      </c>
      <c r="J177" s="105">
        <f t="shared" si="194"/>
        <v>0</v>
      </c>
      <c r="K177" s="105">
        <f t="shared" si="194"/>
        <v>424.2</v>
      </c>
      <c r="L177" s="105">
        <f t="shared" si="194"/>
        <v>0</v>
      </c>
      <c r="M177" s="105">
        <f t="shared" si="194"/>
        <v>0</v>
      </c>
      <c r="N177" s="105">
        <f t="shared" si="194"/>
        <v>0</v>
      </c>
      <c r="O177" s="105">
        <f t="shared" si="194"/>
        <v>0</v>
      </c>
      <c r="P177" s="105">
        <f t="shared" si="194"/>
        <v>0</v>
      </c>
      <c r="Q177" s="105">
        <f t="shared" si="194"/>
        <v>0</v>
      </c>
      <c r="R177" s="105">
        <f t="shared" si="194"/>
        <v>0</v>
      </c>
      <c r="S177" s="105">
        <f t="shared" si="194"/>
        <v>0</v>
      </c>
      <c r="T177" s="105">
        <f t="shared" si="194"/>
        <v>0</v>
      </c>
      <c r="U177" s="105">
        <f t="shared" si="194"/>
        <v>0</v>
      </c>
      <c r="V177" s="105">
        <f t="shared" si="194"/>
        <v>0</v>
      </c>
      <c r="W177" s="105">
        <f t="shared" si="194"/>
        <v>102.04082</v>
      </c>
      <c r="X177" s="105">
        <f t="shared" si="194"/>
        <v>0</v>
      </c>
      <c r="Y177" s="105">
        <f t="shared" si="194"/>
        <v>0</v>
      </c>
      <c r="Z177" s="105">
        <f t="shared" si="194"/>
        <v>51.020409999999998</v>
      </c>
      <c r="AA177" s="105">
        <f t="shared" si="194"/>
        <v>0</v>
      </c>
      <c r="AB177" s="105">
        <f t="shared" si="194"/>
        <v>0</v>
      </c>
      <c r="AC177" s="105">
        <f t="shared" si="194"/>
        <v>0</v>
      </c>
      <c r="AD177" s="105">
        <f t="shared" si="194"/>
        <v>0</v>
      </c>
      <c r="AE177" s="105">
        <f t="shared" si="194"/>
        <v>0</v>
      </c>
      <c r="AF177" s="105">
        <f t="shared" si="194"/>
        <v>0</v>
      </c>
      <c r="AG177" s="105">
        <f t="shared" si="194"/>
        <v>0</v>
      </c>
      <c r="AH177" s="105">
        <f t="shared" si="194"/>
        <v>0</v>
      </c>
      <c r="AI177" s="105">
        <f t="shared" si="194"/>
        <v>4606</v>
      </c>
      <c r="AJ177" s="105">
        <f t="shared" si="194"/>
        <v>264.60491999999999</v>
      </c>
      <c r="AK177" s="102">
        <f t="shared" ref="AK177:AK179" si="195">AJ177/AI177*100</f>
        <v>5.7447876682587928</v>
      </c>
      <c r="AL177" s="105">
        <f t="shared" si="194"/>
        <v>15563.4</v>
      </c>
      <c r="AM177" s="105">
        <f t="shared" si="194"/>
        <v>2405</v>
      </c>
      <c r="AN177" s="105">
        <f t="shared" si="194"/>
        <v>15.452921598108382</v>
      </c>
      <c r="AO177" s="105">
        <f t="shared" si="194"/>
        <v>0</v>
      </c>
      <c r="AP177" s="105">
        <f t="shared" si="194"/>
        <v>0</v>
      </c>
      <c r="AQ177" s="105">
        <f t="shared" ref="AQ177:CG177" si="196">AQ178+AQ179+AQ180+AQ181+AQ182+AQ183+AQ184+AQ185+AQ186+AQ187+AQ188+AQ189+AQ190</f>
        <v>0</v>
      </c>
      <c r="AR177" s="105">
        <f t="shared" si="196"/>
        <v>0</v>
      </c>
      <c r="AS177" s="105">
        <f t="shared" si="196"/>
        <v>0</v>
      </c>
      <c r="AT177" s="105">
        <f t="shared" si="196"/>
        <v>0</v>
      </c>
      <c r="AU177" s="105">
        <f t="shared" si="196"/>
        <v>0</v>
      </c>
      <c r="AV177" s="105">
        <f t="shared" si="196"/>
        <v>0</v>
      </c>
      <c r="AW177" s="105">
        <f t="shared" si="196"/>
        <v>0</v>
      </c>
      <c r="AX177" s="105">
        <f t="shared" si="196"/>
        <v>0</v>
      </c>
      <c r="AY177" s="105">
        <f t="shared" si="196"/>
        <v>0</v>
      </c>
      <c r="AZ177" s="105">
        <f t="shared" si="196"/>
        <v>0</v>
      </c>
      <c r="BA177" s="105">
        <f t="shared" si="196"/>
        <v>5071.3</v>
      </c>
      <c r="BB177" s="105">
        <f t="shared" si="196"/>
        <v>542.15499999999997</v>
      </c>
      <c r="BC177" s="105">
        <f t="shared" si="196"/>
        <v>10.690651312286789</v>
      </c>
      <c r="BD177" s="105">
        <f t="shared" si="196"/>
        <v>89423.45</v>
      </c>
      <c r="BE177" s="105">
        <f t="shared" si="196"/>
        <v>0</v>
      </c>
      <c r="BF177" s="105">
        <f t="shared" si="196"/>
        <v>0</v>
      </c>
      <c r="BG177" s="105">
        <f t="shared" si="196"/>
        <v>0</v>
      </c>
      <c r="BH177" s="105">
        <f t="shared" si="196"/>
        <v>0</v>
      </c>
      <c r="BI177" s="105">
        <f t="shared" si="196"/>
        <v>0</v>
      </c>
      <c r="BJ177" s="105">
        <f t="shared" si="196"/>
        <v>0</v>
      </c>
      <c r="BK177" s="105">
        <f t="shared" si="196"/>
        <v>0</v>
      </c>
      <c r="BL177" s="105">
        <f t="shared" si="196"/>
        <v>0</v>
      </c>
      <c r="BM177" s="105">
        <f t="shared" si="196"/>
        <v>0</v>
      </c>
      <c r="BN177" s="105">
        <f t="shared" si="196"/>
        <v>0</v>
      </c>
      <c r="BO177" s="105">
        <f t="shared" si="196"/>
        <v>0</v>
      </c>
      <c r="BP177" s="105">
        <f t="shared" si="196"/>
        <v>0</v>
      </c>
      <c r="BQ177" s="105">
        <f t="shared" si="196"/>
        <v>0</v>
      </c>
      <c r="BR177" s="105">
        <f t="shared" si="196"/>
        <v>0</v>
      </c>
      <c r="BS177" s="105">
        <f t="shared" si="196"/>
        <v>0</v>
      </c>
      <c r="BT177" s="105">
        <f t="shared" si="196"/>
        <v>0</v>
      </c>
      <c r="BU177" s="105">
        <f t="shared" si="196"/>
        <v>0</v>
      </c>
      <c r="BV177" s="105">
        <f t="shared" si="196"/>
        <v>0</v>
      </c>
      <c r="BW177" s="105">
        <f t="shared" si="196"/>
        <v>0</v>
      </c>
      <c r="BX177" s="105">
        <f t="shared" si="196"/>
        <v>0</v>
      </c>
      <c r="BY177" s="105">
        <f t="shared" si="196"/>
        <v>0</v>
      </c>
      <c r="BZ177" s="105">
        <f t="shared" si="196"/>
        <v>0</v>
      </c>
      <c r="CA177" s="105">
        <f t="shared" si="196"/>
        <v>0</v>
      </c>
      <c r="CB177" s="105">
        <f t="shared" si="196"/>
        <v>307.10000000000002</v>
      </c>
      <c r="CC177" s="105">
        <f t="shared" si="196"/>
        <v>0</v>
      </c>
      <c r="CD177" s="105">
        <f t="shared" si="196"/>
        <v>0</v>
      </c>
      <c r="CE177" s="105">
        <f t="shared" si="196"/>
        <v>7519.3</v>
      </c>
      <c r="CF177" s="105">
        <f t="shared" si="196"/>
        <v>0</v>
      </c>
      <c r="CG177" s="105">
        <f t="shared" si="196"/>
        <v>0</v>
      </c>
      <c r="CH177" s="105">
        <f t="shared" ref="CH177:CV177" si="197">CH178+CH179+CH180+CH181+CH182+CH183+CH184+CH185+CH186+CH187+CH188+CH189+CH190</f>
        <v>0</v>
      </c>
      <c r="CI177" s="105">
        <f t="shared" si="197"/>
        <v>0</v>
      </c>
      <c r="CJ177" s="105">
        <f t="shared" si="197"/>
        <v>0</v>
      </c>
      <c r="CK177" s="105">
        <f t="shared" si="197"/>
        <v>0</v>
      </c>
      <c r="CL177" s="105">
        <f t="shared" si="197"/>
        <v>0</v>
      </c>
      <c r="CM177" s="105">
        <f t="shared" si="197"/>
        <v>0</v>
      </c>
      <c r="CN177" s="105">
        <f t="shared" si="197"/>
        <v>12760.8</v>
      </c>
      <c r="CO177" s="105">
        <f t="shared" si="197"/>
        <v>3146.9</v>
      </c>
      <c r="CP177" s="105">
        <f t="shared" si="66"/>
        <v>24.660679581217483</v>
      </c>
      <c r="CQ177" s="105">
        <f t="shared" si="197"/>
        <v>0</v>
      </c>
      <c r="CR177" s="105">
        <f t="shared" si="197"/>
        <v>0</v>
      </c>
      <c r="CS177" s="105">
        <f t="shared" si="197"/>
        <v>0</v>
      </c>
      <c r="CT177" s="105">
        <f t="shared" si="197"/>
        <v>0</v>
      </c>
      <c r="CU177" s="105">
        <f t="shared" si="197"/>
        <v>0</v>
      </c>
      <c r="CV177" s="105">
        <f t="shared" si="197"/>
        <v>0</v>
      </c>
      <c r="CW177" s="105">
        <f t="shared" ref="CW177:CY177" si="198">CW178+CW179+CW180+CW181+CW182+CW183+CW184+CW185+CW186+CW187+CW188+CW189+CW190</f>
        <v>6187.4</v>
      </c>
      <c r="CX177" s="105">
        <f t="shared" si="198"/>
        <v>0</v>
      </c>
      <c r="CY177" s="105">
        <f t="shared" si="198"/>
        <v>0</v>
      </c>
      <c r="CZ177" s="105">
        <f t="shared" ref="CZ177:DB177" si="199">CZ178+CZ179+CZ180+CZ181+CZ182+CZ183+CZ184+CZ185+CZ186+CZ187+CZ188+CZ189+CZ190</f>
        <v>0</v>
      </c>
      <c r="DA177" s="105">
        <f t="shared" si="199"/>
        <v>0</v>
      </c>
      <c r="DB177" s="105">
        <f t="shared" si="199"/>
        <v>0</v>
      </c>
      <c r="DC177" s="105">
        <f t="shared" ref="DC177:DE177" si="200">DC178+DC179+DC180+DC181+DC182+DC183+DC184+DC185+DC186+DC187+DC188+DC189+DC190</f>
        <v>1260.3</v>
      </c>
      <c r="DD177" s="105">
        <f t="shared" si="200"/>
        <v>0</v>
      </c>
      <c r="DE177" s="105">
        <f t="shared" si="200"/>
        <v>0</v>
      </c>
      <c r="DF177" s="105">
        <f t="shared" ref="DF177:DH177" si="201">DF178+DF179+DF180+DF181+DF182+DF183+DF184+DF185+DF186+DF187+DF188+DF189+DF190</f>
        <v>3137.5</v>
      </c>
      <c r="DG177" s="105">
        <f t="shared" si="201"/>
        <v>0</v>
      </c>
      <c r="DH177" s="105">
        <f t="shared" si="201"/>
        <v>0</v>
      </c>
    </row>
    <row r="178" spans="1:112" s="38" customFormat="1" ht="32.25" customHeight="1" x14ac:dyDescent="0.25">
      <c r="A178" s="71" t="s">
        <v>380</v>
      </c>
      <c r="B178" s="149">
        <f t="shared" si="165"/>
        <v>52384.361230000002</v>
      </c>
      <c r="C178" s="149">
        <f t="shared" si="165"/>
        <v>6094.0550000000003</v>
      </c>
      <c r="D178" s="14">
        <f t="shared" si="56"/>
        <v>11.633347924666486</v>
      </c>
      <c r="E178" s="15"/>
      <c r="F178" s="14"/>
      <c r="G178" s="14"/>
      <c r="H178" s="15"/>
      <c r="I178" s="15"/>
      <c r="J178" s="14"/>
      <c r="K178" s="14">
        <v>424.2</v>
      </c>
      <c r="L178" s="14"/>
      <c r="M178" s="15"/>
      <c r="N178" s="14"/>
      <c r="O178" s="14"/>
      <c r="P178" s="15"/>
      <c r="Q178" s="15">
        <v>0</v>
      </c>
      <c r="R178" s="15">
        <v>0</v>
      </c>
      <c r="S178" s="14"/>
      <c r="T178" s="15"/>
      <c r="U178" s="15"/>
      <c r="V178" s="15"/>
      <c r="W178" s="15">
        <v>102.04082</v>
      </c>
      <c r="X178" s="15"/>
      <c r="Y178" s="14"/>
      <c r="Z178" s="15">
        <v>51.020409999999998</v>
      </c>
      <c r="AA178" s="15"/>
      <c r="AB178" s="14"/>
      <c r="AC178" s="15"/>
      <c r="AD178" s="15"/>
      <c r="AE178" s="14"/>
      <c r="AF178" s="14"/>
      <c r="AG178" s="14"/>
      <c r="AH178" s="14"/>
      <c r="AI178" s="15">
        <v>0</v>
      </c>
      <c r="AJ178" s="15"/>
      <c r="AK178" s="14"/>
      <c r="AL178" s="15">
        <v>15563.4</v>
      </c>
      <c r="AM178" s="14">
        <v>2405</v>
      </c>
      <c r="AN178" s="15">
        <f t="shared" si="62"/>
        <v>15.452921598108382</v>
      </c>
      <c r="AO178" s="15"/>
      <c r="AP178" s="15"/>
      <c r="AQ178" s="15"/>
      <c r="AR178" s="15"/>
      <c r="AS178" s="15"/>
      <c r="AT178" s="15"/>
      <c r="AU178" s="15"/>
      <c r="AV178" s="15"/>
      <c r="AW178" s="126"/>
      <c r="AX178" s="15"/>
      <c r="AY178" s="15"/>
      <c r="AZ178" s="126"/>
      <c r="BA178" s="15">
        <v>5071.3</v>
      </c>
      <c r="BB178" s="15">
        <v>542.15499999999997</v>
      </c>
      <c r="BC178" s="15">
        <f t="shared" si="64"/>
        <v>10.690651312286789</v>
      </c>
      <c r="BD178" s="15"/>
      <c r="BE178" s="126"/>
      <c r="BF178" s="126"/>
      <c r="BG178" s="15"/>
      <c r="BH178" s="126"/>
      <c r="BI178" s="126"/>
      <c r="BJ178" s="15"/>
      <c r="BK178" s="126"/>
      <c r="BL178" s="126"/>
      <c r="BM178" s="15"/>
      <c r="BN178" s="126"/>
      <c r="BO178" s="126"/>
      <c r="BP178" s="15"/>
      <c r="BQ178" s="126"/>
      <c r="BR178" s="126"/>
      <c r="BS178" s="15"/>
      <c r="BT178" s="126"/>
      <c r="BU178" s="126"/>
      <c r="BV178" s="15"/>
      <c r="BW178" s="126"/>
      <c r="BX178" s="126"/>
      <c r="BY178" s="15"/>
      <c r="BZ178" s="126"/>
      <c r="CA178" s="126"/>
      <c r="CB178" s="15">
        <v>307.10000000000002</v>
      </c>
      <c r="CC178" s="126"/>
      <c r="CD178" s="126"/>
      <c r="CE178" s="15">
        <v>7519.3</v>
      </c>
      <c r="CF178" s="126"/>
      <c r="CG178" s="126"/>
      <c r="CH178" s="15"/>
      <c r="CI178" s="126"/>
      <c r="CJ178" s="126"/>
      <c r="CK178" s="15"/>
      <c r="CL178" s="126"/>
      <c r="CM178" s="126"/>
      <c r="CN178" s="15">
        <v>12760.8</v>
      </c>
      <c r="CO178" s="15">
        <v>3146.9</v>
      </c>
      <c r="CP178" s="15">
        <f t="shared" si="66"/>
        <v>24.660679581217483</v>
      </c>
      <c r="CQ178" s="15"/>
      <c r="CR178" s="126"/>
      <c r="CS178" s="126"/>
      <c r="CT178" s="15"/>
      <c r="CU178" s="126"/>
      <c r="CV178" s="126"/>
      <c r="CW178" s="15">
        <v>6187.4</v>
      </c>
      <c r="CX178" s="126"/>
      <c r="CY178" s="126"/>
      <c r="CZ178" s="15"/>
      <c r="DA178" s="126"/>
      <c r="DB178" s="126"/>
      <c r="DC178" s="15">
        <v>1260.3</v>
      </c>
      <c r="DD178" s="126"/>
      <c r="DE178" s="126"/>
      <c r="DF178" s="15">
        <v>3137.5</v>
      </c>
      <c r="DG178" s="126"/>
      <c r="DH178" s="126"/>
    </row>
    <row r="179" spans="1:112" s="38" customFormat="1" ht="15.75" x14ac:dyDescent="0.25">
      <c r="A179" s="71" t="s">
        <v>589</v>
      </c>
      <c r="B179" s="149">
        <f t="shared" si="165"/>
        <v>94029.45</v>
      </c>
      <c r="C179" s="149">
        <f t="shared" si="165"/>
        <v>264.60491999999999</v>
      </c>
      <c r="D179" s="14">
        <f>C179/B179*100</f>
        <v>0.28140643170836371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>
        <v>4606</v>
      </c>
      <c r="AJ179" s="14">
        <v>264.60491999999999</v>
      </c>
      <c r="AK179" s="14">
        <f t="shared" si="195"/>
        <v>5.7447876682587928</v>
      </c>
      <c r="AL179" s="135"/>
      <c r="AM179" s="135"/>
      <c r="AN179" s="135"/>
      <c r="AO179" s="14"/>
      <c r="AP179" s="14"/>
      <c r="AQ179" s="127"/>
      <c r="AR179" s="14"/>
      <c r="AS179" s="14"/>
      <c r="AT179" s="127"/>
      <c r="AU179" s="14"/>
      <c r="AV179" s="14"/>
      <c r="AW179" s="127"/>
      <c r="AX179" s="14"/>
      <c r="AY179" s="14"/>
      <c r="AZ179" s="127"/>
      <c r="BA179" s="14"/>
      <c r="BB179" s="14"/>
      <c r="BC179" s="127"/>
      <c r="BD179" s="14">
        <v>89423.45</v>
      </c>
      <c r="BE179" s="14"/>
      <c r="BF179" s="127"/>
      <c r="BG179" s="14"/>
      <c r="BH179" s="14"/>
      <c r="BI179" s="127"/>
      <c r="BJ179" s="14"/>
      <c r="BK179" s="14"/>
      <c r="BL179" s="127"/>
      <c r="BM179" s="14"/>
      <c r="BN179" s="14"/>
      <c r="BO179" s="127"/>
      <c r="BP179" s="14"/>
      <c r="BQ179" s="14"/>
      <c r="BR179" s="127"/>
      <c r="BS179" s="14"/>
      <c r="BT179" s="14"/>
      <c r="BU179" s="127"/>
      <c r="BV179" s="14"/>
      <c r="BW179" s="14"/>
      <c r="BX179" s="127"/>
      <c r="BY179" s="14"/>
      <c r="BZ179" s="14"/>
      <c r="CA179" s="127"/>
      <c r="CB179" s="14"/>
      <c r="CC179" s="14"/>
      <c r="CD179" s="127"/>
      <c r="CE179" s="14"/>
      <c r="CF179" s="14"/>
      <c r="CG179" s="127"/>
      <c r="CH179" s="14"/>
      <c r="CI179" s="14"/>
      <c r="CJ179" s="127"/>
      <c r="CK179" s="15"/>
      <c r="CL179" s="14"/>
      <c r="CM179" s="127"/>
      <c r="CN179" s="15"/>
      <c r="CO179" s="14"/>
      <c r="CP179" s="127"/>
      <c r="CQ179" s="15"/>
      <c r="CR179" s="14"/>
      <c r="CS179" s="127"/>
      <c r="CT179" s="15"/>
      <c r="CU179" s="14"/>
      <c r="CV179" s="127"/>
      <c r="CW179" s="15"/>
      <c r="CX179" s="14"/>
      <c r="CY179" s="127"/>
      <c r="CZ179" s="15"/>
      <c r="DA179" s="14"/>
      <c r="DB179" s="127"/>
      <c r="DC179" s="15"/>
      <c r="DD179" s="14"/>
      <c r="DE179" s="127"/>
      <c r="DF179" s="15"/>
      <c r="DG179" s="14"/>
      <c r="DH179" s="127"/>
    </row>
    <row r="180" spans="1:112" s="38" customFormat="1" ht="15.75" x14ac:dyDescent="0.25">
      <c r="A180" s="71" t="s">
        <v>590</v>
      </c>
      <c r="B180" s="149">
        <f t="shared" si="165"/>
        <v>0</v>
      </c>
      <c r="C180" s="149">
        <f t="shared" si="165"/>
        <v>0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35"/>
      <c r="AM180" s="135"/>
      <c r="AN180" s="135"/>
      <c r="AO180" s="14"/>
      <c r="AP180" s="14"/>
      <c r="AQ180" s="127"/>
      <c r="AR180" s="14"/>
      <c r="AS180" s="14"/>
      <c r="AT180" s="127"/>
      <c r="AU180" s="14"/>
      <c r="AV180" s="14"/>
      <c r="AW180" s="127"/>
      <c r="AX180" s="14"/>
      <c r="AY180" s="14"/>
      <c r="AZ180" s="127"/>
      <c r="BA180" s="14"/>
      <c r="BB180" s="14"/>
      <c r="BC180" s="127"/>
      <c r="BD180" s="14"/>
      <c r="BE180" s="14"/>
      <c r="BF180" s="127"/>
      <c r="BG180" s="14"/>
      <c r="BH180" s="14"/>
      <c r="BI180" s="127"/>
      <c r="BJ180" s="14"/>
      <c r="BK180" s="14"/>
      <c r="BL180" s="127"/>
      <c r="BM180" s="14"/>
      <c r="BN180" s="14"/>
      <c r="BO180" s="127"/>
      <c r="BP180" s="14"/>
      <c r="BQ180" s="14"/>
      <c r="BR180" s="127"/>
      <c r="BS180" s="14"/>
      <c r="BT180" s="14"/>
      <c r="BU180" s="127"/>
      <c r="BV180" s="14"/>
      <c r="BW180" s="14"/>
      <c r="BX180" s="127"/>
      <c r="BY180" s="14"/>
      <c r="BZ180" s="14"/>
      <c r="CA180" s="127"/>
      <c r="CB180" s="14"/>
      <c r="CC180" s="14"/>
      <c r="CD180" s="127"/>
      <c r="CE180" s="14"/>
      <c r="CF180" s="14"/>
      <c r="CG180" s="127"/>
      <c r="CH180" s="14"/>
      <c r="CI180" s="14"/>
      <c r="CJ180" s="127"/>
      <c r="CK180" s="15"/>
      <c r="CL180" s="14"/>
      <c r="CM180" s="127"/>
      <c r="CN180" s="15"/>
      <c r="CO180" s="14"/>
      <c r="CP180" s="127"/>
      <c r="CQ180" s="15"/>
      <c r="CR180" s="14"/>
      <c r="CS180" s="127"/>
      <c r="CT180" s="15"/>
      <c r="CU180" s="14"/>
      <c r="CV180" s="127"/>
      <c r="CW180" s="15"/>
      <c r="CX180" s="14"/>
      <c r="CY180" s="127"/>
      <c r="CZ180" s="15"/>
      <c r="DA180" s="14"/>
      <c r="DB180" s="127"/>
      <c r="DC180" s="15"/>
      <c r="DD180" s="14"/>
      <c r="DE180" s="127"/>
      <c r="DF180" s="15"/>
      <c r="DG180" s="14"/>
      <c r="DH180" s="127"/>
    </row>
    <row r="181" spans="1:112" s="38" customFormat="1" ht="15.75" x14ac:dyDescent="0.25">
      <c r="A181" s="71" t="s">
        <v>591</v>
      </c>
      <c r="B181" s="149">
        <f t="shared" si="165"/>
        <v>0</v>
      </c>
      <c r="C181" s="149">
        <f t="shared" si="165"/>
        <v>0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35"/>
      <c r="AM181" s="135"/>
      <c r="AN181" s="135"/>
      <c r="AO181" s="14"/>
      <c r="AP181" s="14"/>
      <c r="AQ181" s="127"/>
      <c r="AR181" s="14"/>
      <c r="AS181" s="14"/>
      <c r="AT181" s="127"/>
      <c r="AU181" s="14"/>
      <c r="AV181" s="14"/>
      <c r="AW181" s="127"/>
      <c r="AX181" s="14"/>
      <c r="AY181" s="14"/>
      <c r="AZ181" s="127"/>
      <c r="BA181" s="14"/>
      <c r="BB181" s="14"/>
      <c r="BC181" s="127"/>
      <c r="BD181" s="14"/>
      <c r="BE181" s="14"/>
      <c r="BF181" s="127"/>
      <c r="BG181" s="14"/>
      <c r="BH181" s="14"/>
      <c r="BI181" s="127"/>
      <c r="BJ181" s="14"/>
      <c r="BK181" s="14"/>
      <c r="BL181" s="127"/>
      <c r="BM181" s="14"/>
      <c r="BN181" s="14"/>
      <c r="BO181" s="127"/>
      <c r="BP181" s="14"/>
      <c r="BQ181" s="14"/>
      <c r="BR181" s="127"/>
      <c r="BS181" s="14"/>
      <c r="BT181" s="14"/>
      <c r="BU181" s="127"/>
      <c r="BV181" s="14"/>
      <c r="BW181" s="14"/>
      <c r="BX181" s="127"/>
      <c r="BY181" s="14"/>
      <c r="BZ181" s="14"/>
      <c r="CA181" s="127"/>
      <c r="CB181" s="14"/>
      <c r="CC181" s="14"/>
      <c r="CD181" s="127"/>
      <c r="CE181" s="14"/>
      <c r="CF181" s="14"/>
      <c r="CG181" s="127"/>
      <c r="CH181" s="14"/>
      <c r="CI181" s="14"/>
      <c r="CJ181" s="127"/>
      <c r="CK181" s="15"/>
      <c r="CL181" s="14"/>
      <c r="CM181" s="127"/>
      <c r="CN181" s="15"/>
      <c r="CO181" s="14"/>
      <c r="CP181" s="127"/>
      <c r="CQ181" s="15"/>
      <c r="CR181" s="14"/>
      <c r="CS181" s="127"/>
      <c r="CT181" s="15"/>
      <c r="CU181" s="14"/>
      <c r="CV181" s="127"/>
      <c r="CW181" s="15"/>
      <c r="CX181" s="14"/>
      <c r="CY181" s="127"/>
      <c r="CZ181" s="15"/>
      <c r="DA181" s="14"/>
      <c r="DB181" s="127"/>
      <c r="DC181" s="15"/>
      <c r="DD181" s="14"/>
      <c r="DE181" s="127"/>
      <c r="DF181" s="15"/>
      <c r="DG181" s="14"/>
      <c r="DH181" s="127"/>
    </row>
    <row r="182" spans="1:112" s="38" customFormat="1" ht="15.75" x14ac:dyDescent="0.25">
      <c r="A182" s="71" t="s">
        <v>592</v>
      </c>
      <c r="B182" s="149">
        <f t="shared" si="165"/>
        <v>0</v>
      </c>
      <c r="C182" s="149">
        <f t="shared" si="165"/>
        <v>0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35"/>
      <c r="AM182" s="135"/>
      <c r="AN182" s="135"/>
      <c r="AO182" s="14"/>
      <c r="AP182" s="14"/>
      <c r="AQ182" s="127"/>
      <c r="AR182" s="14"/>
      <c r="AS182" s="14"/>
      <c r="AT182" s="127"/>
      <c r="AU182" s="14"/>
      <c r="AV182" s="14"/>
      <c r="AW182" s="127"/>
      <c r="AX182" s="14"/>
      <c r="AY182" s="14"/>
      <c r="AZ182" s="127"/>
      <c r="BA182" s="14"/>
      <c r="BB182" s="14"/>
      <c r="BC182" s="127"/>
      <c r="BD182" s="14"/>
      <c r="BE182" s="14"/>
      <c r="BF182" s="127"/>
      <c r="BG182" s="14"/>
      <c r="BH182" s="14"/>
      <c r="BI182" s="127"/>
      <c r="BJ182" s="14"/>
      <c r="BK182" s="14"/>
      <c r="BL182" s="127"/>
      <c r="BM182" s="14"/>
      <c r="BN182" s="14"/>
      <c r="BO182" s="127"/>
      <c r="BP182" s="14"/>
      <c r="BQ182" s="14"/>
      <c r="BR182" s="127"/>
      <c r="BS182" s="14"/>
      <c r="BT182" s="14"/>
      <c r="BU182" s="127"/>
      <c r="BV182" s="14"/>
      <c r="BW182" s="14"/>
      <c r="BX182" s="127"/>
      <c r="BY182" s="14"/>
      <c r="BZ182" s="14"/>
      <c r="CA182" s="127"/>
      <c r="CB182" s="14"/>
      <c r="CC182" s="14"/>
      <c r="CD182" s="127"/>
      <c r="CE182" s="14"/>
      <c r="CF182" s="14"/>
      <c r="CG182" s="127"/>
      <c r="CH182" s="14"/>
      <c r="CI182" s="14"/>
      <c r="CJ182" s="127"/>
      <c r="CK182" s="15"/>
      <c r="CL182" s="14"/>
      <c r="CM182" s="127"/>
      <c r="CN182" s="15"/>
      <c r="CO182" s="14"/>
      <c r="CP182" s="127"/>
      <c r="CQ182" s="15"/>
      <c r="CR182" s="14"/>
      <c r="CS182" s="127"/>
      <c r="CT182" s="15"/>
      <c r="CU182" s="14"/>
      <c r="CV182" s="127"/>
      <c r="CW182" s="15"/>
      <c r="CX182" s="14"/>
      <c r="CY182" s="127"/>
      <c r="CZ182" s="15"/>
      <c r="DA182" s="14"/>
      <c r="DB182" s="127"/>
      <c r="DC182" s="15"/>
      <c r="DD182" s="14"/>
      <c r="DE182" s="127"/>
      <c r="DF182" s="15"/>
      <c r="DG182" s="14"/>
      <c r="DH182" s="127"/>
    </row>
    <row r="183" spans="1:112" s="38" customFormat="1" ht="15.75" x14ac:dyDescent="0.25">
      <c r="A183" s="71" t="s">
        <v>593</v>
      </c>
      <c r="B183" s="149">
        <f t="shared" si="165"/>
        <v>0</v>
      </c>
      <c r="C183" s="149">
        <f t="shared" si="165"/>
        <v>0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35"/>
      <c r="AM183" s="135"/>
      <c r="AN183" s="135"/>
      <c r="AO183" s="14"/>
      <c r="AP183" s="14"/>
      <c r="AQ183" s="127"/>
      <c r="AR183" s="14"/>
      <c r="AS183" s="14"/>
      <c r="AT183" s="127"/>
      <c r="AU183" s="14"/>
      <c r="AV183" s="14"/>
      <c r="AW183" s="127"/>
      <c r="AX183" s="14"/>
      <c r="AY183" s="14"/>
      <c r="AZ183" s="127"/>
      <c r="BA183" s="14"/>
      <c r="BB183" s="14"/>
      <c r="BC183" s="127"/>
      <c r="BD183" s="14"/>
      <c r="BE183" s="14"/>
      <c r="BF183" s="127"/>
      <c r="BG183" s="14"/>
      <c r="BH183" s="14"/>
      <c r="BI183" s="127"/>
      <c r="BJ183" s="14"/>
      <c r="BK183" s="14"/>
      <c r="BL183" s="127"/>
      <c r="BM183" s="14"/>
      <c r="BN183" s="14"/>
      <c r="BO183" s="127"/>
      <c r="BP183" s="14"/>
      <c r="BQ183" s="14"/>
      <c r="BR183" s="127"/>
      <c r="BS183" s="14"/>
      <c r="BT183" s="14"/>
      <c r="BU183" s="127"/>
      <c r="BV183" s="14"/>
      <c r="BW183" s="14"/>
      <c r="BX183" s="127"/>
      <c r="BY183" s="14"/>
      <c r="BZ183" s="14"/>
      <c r="CA183" s="127"/>
      <c r="CB183" s="14"/>
      <c r="CC183" s="14"/>
      <c r="CD183" s="127"/>
      <c r="CE183" s="14"/>
      <c r="CF183" s="14"/>
      <c r="CG183" s="127"/>
      <c r="CH183" s="14"/>
      <c r="CI183" s="14"/>
      <c r="CJ183" s="127"/>
      <c r="CK183" s="15"/>
      <c r="CL183" s="14"/>
      <c r="CM183" s="127"/>
      <c r="CN183" s="15"/>
      <c r="CO183" s="14"/>
      <c r="CP183" s="127"/>
      <c r="CQ183" s="15"/>
      <c r="CR183" s="14"/>
      <c r="CS183" s="127"/>
      <c r="CT183" s="15"/>
      <c r="CU183" s="14"/>
      <c r="CV183" s="127"/>
      <c r="CW183" s="15"/>
      <c r="CX183" s="14"/>
      <c r="CY183" s="127"/>
      <c r="CZ183" s="15"/>
      <c r="DA183" s="14"/>
      <c r="DB183" s="127"/>
      <c r="DC183" s="15"/>
      <c r="DD183" s="14"/>
      <c r="DE183" s="127"/>
      <c r="DF183" s="15"/>
      <c r="DG183" s="14"/>
      <c r="DH183" s="127"/>
    </row>
    <row r="184" spans="1:112" s="38" customFormat="1" ht="15.75" x14ac:dyDescent="0.25">
      <c r="A184" s="71" t="s">
        <v>594</v>
      </c>
      <c r="B184" s="149">
        <f t="shared" si="165"/>
        <v>0</v>
      </c>
      <c r="C184" s="149">
        <f t="shared" si="165"/>
        <v>0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35"/>
      <c r="AM184" s="135"/>
      <c r="AN184" s="135"/>
      <c r="AO184" s="14"/>
      <c r="AP184" s="14"/>
      <c r="AQ184" s="127"/>
      <c r="AR184" s="14"/>
      <c r="AS184" s="14"/>
      <c r="AT184" s="127"/>
      <c r="AU184" s="14"/>
      <c r="AV184" s="14"/>
      <c r="AW184" s="127"/>
      <c r="AX184" s="14"/>
      <c r="AY184" s="14"/>
      <c r="AZ184" s="127"/>
      <c r="BA184" s="14"/>
      <c r="BB184" s="14"/>
      <c r="BC184" s="127"/>
      <c r="BD184" s="14"/>
      <c r="BE184" s="14"/>
      <c r="BF184" s="127"/>
      <c r="BG184" s="14"/>
      <c r="BH184" s="14"/>
      <c r="BI184" s="127"/>
      <c r="BJ184" s="14"/>
      <c r="BK184" s="14"/>
      <c r="BL184" s="127"/>
      <c r="BM184" s="14"/>
      <c r="BN184" s="14"/>
      <c r="BO184" s="127"/>
      <c r="BP184" s="14"/>
      <c r="BQ184" s="14"/>
      <c r="BR184" s="127"/>
      <c r="BS184" s="14"/>
      <c r="BT184" s="14"/>
      <c r="BU184" s="127"/>
      <c r="BV184" s="14"/>
      <c r="BW184" s="14"/>
      <c r="BX184" s="127"/>
      <c r="BY184" s="14"/>
      <c r="BZ184" s="14"/>
      <c r="CA184" s="127"/>
      <c r="CB184" s="14"/>
      <c r="CC184" s="14"/>
      <c r="CD184" s="127"/>
      <c r="CE184" s="14"/>
      <c r="CF184" s="14"/>
      <c r="CG184" s="127"/>
      <c r="CH184" s="14"/>
      <c r="CI184" s="14"/>
      <c r="CJ184" s="127"/>
      <c r="CK184" s="15"/>
      <c r="CL184" s="14"/>
      <c r="CM184" s="127"/>
      <c r="CN184" s="15"/>
      <c r="CO184" s="14"/>
      <c r="CP184" s="127"/>
      <c r="CQ184" s="15"/>
      <c r="CR184" s="14"/>
      <c r="CS184" s="127"/>
      <c r="CT184" s="15"/>
      <c r="CU184" s="14"/>
      <c r="CV184" s="127"/>
      <c r="CW184" s="15"/>
      <c r="CX184" s="14"/>
      <c r="CY184" s="127"/>
      <c r="CZ184" s="15"/>
      <c r="DA184" s="14"/>
      <c r="DB184" s="127"/>
      <c r="DC184" s="15"/>
      <c r="DD184" s="14"/>
      <c r="DE184" s="127"/>
      <c r="DF184" s="15"/>
      <c r="DG184" s="14"/>
      <c r="DH184" s="127"/>
    </row>
    <row r="185" spans="1:112" s="38" customFormat="1" ht="15.75" x14ac:dyDescent="0.25">
      <c r="A185" s="71" t="s">
        <v>595</v>
      </c>
      <c r="B185" s="149">
        <f t="shared" si="165"/>
        <v>0</v>
      </c>
      <c r="C185" s="149">
        <f t="shared" si="165"/>
        <v>0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35"/>
      <c r="AM185" s="135"/>
      <c r="AN185" s="135"/>
      <c r="AO185" s="14"/>
      <c r="AP185" s="14"/>
      <c r="AQ185" s="127"/>
      <c r="AR185" s="14"/>
      <c r="AS185" s="14"/>
      <c r="AT185" s="127"/>
      <c r="AU185" s="14"/>
      <c r="AV185" s="14"/>
      <c r="AW185" s="127"/>
      <c r="AX185" s="14"/>
      <c r="AY185" s="14"/>
      <c r="AZ185" s="127"/>
      <c r="BA185" s="14"/>
      <c r="BB185" s="14"/>
      <c r="BC185" s="127"/>
      <c r="BD185" s="14"/>
      <c r="BE185" s="14"/>
      <c r="BF185" s="127"/>
      <c r="BG185" s="14"/>
      <c r="BH185" s="14"/>
      <c r="BI185" s="127"/>
      <c r="BJ185" s="14"/>
      <c r="BK185" s="14"/>
      <c r="BL185" s="127"/>
      <c r="BM185" s="14"/>
      <c r="BN185" s="14"/>
      <c r="BO185" s="127"/>
      <c r="BP185" s="14"/>
      <c r="BQ185" s="14"/>
      <c r="BR185" s="127"/>
      <c r="BS185" s="14"/>
      <c r="BT185" s="14"/>
      <c r="BU185" s="127"/>
      <c r="BV185" s="14"/>
      <c r="BW185" s="14"/>
      <c r="BX185" s="127"/>
      <c r="BY185" s="14"/>
      <c r="BZ185" s="14"/>
      <c r="CA185" s="127"/>
      <c r="CB185" s="14"/>
      <c r="CC185" s="14"/>
      <c r="CD185" s="127"/>
      <c r="CE185" s="14"/>
      <c r="CF185" s="14"/>
      <c r="CG185" s="127"/>
      <c r="CH185" s="14"/>
      <c r="CI185" s="14"/>
      <c r="CJ185" s="127"/>
      <c r="CK185" s="15"/>
      <c r="CL185" s="14"/>
      <c r="CM185" s="127"/>
      <c r="CN185" s="15"/>
      <c r="CO185" s="14"/>
      <c r="CP185" s="127"/>
      <c r="CQ185" s="15"/>
      <c r="CR185" s="14"/>
      <c r="CS185" s="127"/>
      <c r="CT185" s="15"/>
      <c r="CU185" s="14"/>
      <c r="CV185" s="127"/>
      <c r="CW185" s="15"/>
      <c r="CX185" s="14"/>
      <c r="CY185" s="127"/>
      <c r="CZ185" s="15"/>
      <c r="DA185" s="14"/>
      <c r="DB185" s="127"/>
      <c r="DC185" s="15"/>
      <c r="DD185" s="14"/>
      <c r="DE185" s="127"/>
      <c r="DF185" s="15"/>
      <c r="DG185" s="14"/>
      <c r="DH185" s="127"/>
    </row>
    <row r="186" spans="1:112" s="38" customFormat="1" ht="15.75" x14ac:dyDescent="0.25">
      <c r="A186" s="71" t="s">
        <v>596</v>
      </c>
      <c r="B186" s="149">
        <f t="shared" si="165"/>
        <v>0</v>
      </c>
      <c r="C186" s="149">
        <f t="shared" si="165"/>
        <v>0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35"/>
      <c r="AM186" s="135"/>
      <c r="AN186" s="135"/>
      <c r="AO186" s="14"/>
      <c r="AP186" s="14"/>
      <c r="AQ186" s="127"/>
      <c r="AR186" s="14"/>
      <c r="AS186" s="14"/>
      <c r="AT186" s="127"/>
      <c r="AU186" s="14"/>
      <c r="AV186" s="14"/>
      <c r="AW186" s="127"/>
      <c r="AX186" s="14"/>
      <c r="AY186" s="14"/>
      <c r="AZ186" s="127"/>
      <c r="BA186" s="14"/>
      <c r="BB186" s="14"/>
      <c r="BC186" s="127"/>
      <c r="BD186" s="14"/>
      <c r="BE186" s="14"/>
      <c r="BF186" s="127"/>
      <c r="BG186" s="14"/>
      <c r="BH186" s="14"/>
      <c r="BI186" s="127"/>
      <c r="BJ186" s="14"/>
      <c r="BK186" s="14"/>
      <c r="BL186" s="127"/>
      <c r="BM186" s="14"/>
      <c r="BN186" s="14"/>
      <c r="BO186" s="127"/>
      <c r="BP186" s="14"/>
      <c r="BQ186" s="14"/>
      <c r="BR186" s="127"/>
      <c r="BS186" s="14"/>
      <c r="BT186" s="14"/>
      <c r="BU186" s="127"/>
      <c r="BV186" s="14"/>
      <c r="BW186" s="14"/>
      <c r="BX186" s="127"/>
      <c r="BY186" s="14"/>
      <c r="BZ186" s="14"/>
      <c r="CA186" s="127"/>
      <c r="CB186" s="14"/>
      <c r="CC186" s="14"/>
      <c r="CD186" s="127"/>
      <c r="CE186" s="14"/>
      <c r="CF186" s="14"/>
      <c r="CG186" s="127"/>
      <c r="CH186" s="14"/>
      <c r="CI186" s="14"/>
      <c r="CJ186" s="127"/>
      <c r="CK186" s="15"/>
      <c r="CL186" s="14"/>
      <c r="CM186" s="127"/>
      <c r="CN186" s="15"/>
      <c r="CO186" s="14"/>
      <c r="CP186" s="127"/>
      <c r="CQ186" s="15"/>
      <c r="CR186" s="14"/>
      <c r="CS186" s="127"/>
      <c r="CT186" s="15"/>
      <c r="CU186" s="14"/>
      <c r="CV186" s="127"/>
      <c r="CW186" s="15"/>
      <c r="CX186" s="14"/>
      <c r="CY186" s="127"/>
      <c r="CZ186" s="15"/>
      <c r="DA186" s="14"/>
      <c r="DB186" s="127"/>
      <c r="DC186" s="15"/>
      <c r="DD186" s="14"/>
      <c r="DE186" s="127"/>
      <c r="DF186" s="15"/>
      <c r="DG186" s="14"/>
      <c r="DH186" s="127"/>
    </row>
    <row r="187" spans="1:112" s="38" customFormat="1" ht="15.75" x14ac:dyDescent="0.25">
      <c r="A187" s="71" t="s">
        <v>597</v>
      </c>
      <c r="B187" s="149">
        <f t="shared" si="165"/>
        <v>0</v>
      </c>
      <c r="C187" s="149">
        <f t="shared" si="165"/>
        <v>0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35"/>
      <c r="AM187" s="135"/>
      <c r="AN187" s="135"/>
      <c r="AO187" s="14"/>
      <c r="AP187" s="14"/>
      <c r="AQ187" s="127"/>
      <c r="AR187" s="14"/>
      <c r="AS187" s="14"/>
      <c r="AT187" s="127"/>
      <c r="AU187" s="14"/>
      <c r="AV187" s="14"/>
      <c r="AW187" s="127"/>
      <c r="AX187" s="14"/>
      <c r="AY187" s="14"/>
      <c r="AZ187" s="127"/>
      <c r="BA187" s="14"/>
      <c r="BB187" s="14"/>
      <c r="BC187" s="127"/>
      <c r="BD187" s="14"/>
      <c r="BE187" s="14"/>
      <c r="BF187" s="127"/>
      <c r="BG187" s="14"/>
      <c r="BH187" s="14"/>
      <c r="BI187" s="127"/>
      <c r="BJ187" s="14"/>
      <c r="BK187" s="14"/>
      <c r="BL187" s="127"/>
      <c r="BM187" s="14"/>
      <c r="BN187" s="14"/>
      <c r="BO187" s="127"/>
      <c r="BP187" s="14"/>
      <c r="BQ187" s="14"/>
      <c r="BR187" s="127"/>
      <c r="BS187" s="14"/>
      <c r="BT187" s="14"/>
      <c r="BU187" s="127"/>
      <c r="BV187" s="14"/>
      <c r="BW187" s="14"/>
      <c r="BX187" s="127"/>
      <c r="BY187" s="14"/>
      <c r="BZ187" s="14"/>
      <c r="CA187" s="127"/>
      <c r="CB187" s="14"/>
      <c r="CC187" s="14"/>
      <c r="CD187" s="127"/>
      <c r="CE187" s="14"/>
      <c r="CF187" s="14"/>
      <c r="CG187" s="127"/>
      <c r="CH187" s="14"/>
      <c r="CI187" s="14"/>
      <c r="CJ187" s="127"/>
      <c r="CK187" s="15"/>
      <c r="CL187" s="14"/>
      <c r="CM187" s="127"/>
      <c r="CN187" s="15"/>
      <c r="CO187" s="14"/>
      <c r="CP187" s="127"/>
      <c r="CQ187" s="15"/>
      <c r="CR187" s="14"/>
      <c r="CS187" s="127"/>
      <c r="CT187" s="15"/>
      <c r="CU187" s="14"/>
      <c r="CV187" s="127"/>
      <c r="CW187" s="15"/>
      <c r="CX187" s="14"/>
      <c r="CY187" s="127"/>
      <c r="CZ187" s="15"/>
      <c r="DA187" s="14"/>
      <c r="DB187" s="127"/>
      <c r="DC187" s="15"/>
      <c r="DD187" s="14"/>
      <c r="DE187" s="127"/>
      <c r="DF187" s="15"/>
      <c r="DG187" s="14"/>
      <c r="DH187" s="127"/>
    </row>
    <row r="188" spans="1:112" s="38" customFormat="1" ht="15.75" x14ac:dyDescent="0.25">
      <c r="A188" s="71" t="s">
        <v>432</v>
      </c>
      <c r="B188" s="149">
        <f t="shared" si="165"/>
        <v>0</v>
      </c>
      <c r="C188" s="149">
        <f t="shared" si="165"/>
        <v>0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35"/>
      <c r="AM188" s="135"/>
      <c r="AN188" s="135"/>
      <c r="AO188" s="14"/>
      <c r="AP188" s="14"/>
      <c r="AQ188" s="127"/>
      <c r="AR188" s="14"/>
      <c r="AS188" s="14"/>
      <c r="AT188" s="127"/>
      <c r="AU188" s="14"/>
      <c r="AV188" s="14"/>
      <c r="AW188" s="127"/>
      <c r="AX188" s="14"/>
      <c r="AY188" s="14"/>
      <c r="AZ188" s="127"/>
      <c r="BA188" s="14"/>
      <c r="BB188" s="14"/>
      <c r="BC188" s="127"/>
      <c r="BD188" s="14"/>
      <c r="BE188" s="14"/>
      <c r="BF188" s="127"/>
      <c r="BG188" s="14"/>
      <c r="BH188" s="14"/>
      <c r="BI188" s="127"/>
      <c r="BJ188" s="14"/>
      <c r="BK188" s="14"/>
      <c r="BL188" s="127"/>
      <c r="BM188" s="14"/>
      <c r="BN188" s="14"/>
      <c r="BO188" s="127"/>
      <c r="BP188" s="14"/>
      <c r="BQ188" s="14"/>
      <c r="BR188" s="127"/>
      <c r="BS188" s="14"/>
      <c r="BT188" s="14"/>
      <c r="BU188" s="127"/>
      <c r="BV188" s="14"/>
      <c r="BW188" s="14"/>
      <c r="BX188" s="127"/>
      <c r="BY188" s="14"/>
      <c r="BZ188" s="14"/>
      <c r="CA188" s="127"/>
      <c r="CB188" s="14"/>
      <c r="CC188" s="14"/>
      <c r="CD188" s="127"/>
      <c r="CE188" s="14"/>
      <c r="CF188" s="14"/>
      <c r="CG188" s="127"/>
      <c r="CH188" s="14"/>
      <c r="CI188" s="14"/>
      <c r="CJ188" s="127"/>
      <c r="CK188" s="15"/>
      <c r="CL188" s="14"/>
      <c r="CM188" s="127"/>
      <c r="CN188" s="15"/>
      <c r="CO188" s="14"/>
      <c r="CP188" s="127"/>
      <c r="CQ188" s="15"/>
      <c r="CR188" s="14"/>
      <c r="CS188" s="127"/>
      <c r="CT188" s="15"/>
      <c r="CU188" s="14"/>
      <c r="CV188" s="127"/>
      <c r="CW188" s="15"/>
      <c r="CX188" s="14"/>
      <c r="CY188" s="127"/>
      <c r="CZ188" s="15"/>
      <c r="DA188" s="14"/>
      <c r="DB188" s="127"/>
      <c r="DC188" s="15"/>
      <c r="DD188" s="14"/>
      <c r="DE188" s="127"/>
      <c r="DF188" s="15"/>
      <c r="DG188" s="14"/>
      <c r="DH188" s="127"/>
    </row>
    <row r="189" spans="1:112" s="38" customFormat="1" ht="15.75" x14ac:dyDescent="0.25">
      <c r="A189" s="71" t="s">
        <v>598</v>
      </c>
      <c r="B189" s="149">
        <f t="shared" si="165"/>
        <v>0</v>
      </c>
      <c r="C189" s="149">
        <f t="shared" si="165"/>
        <v>0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35"/>
      <c r="AM189" s="135"/>
      <c r="AN189" s="135"/>
      <c r="AO189" s="14"/>
      <c r="AP189" s="14"/>
      <c r="AQ189" s="127"/>
      <c r="AR189" s="14"/>
      <c r="AS189" s="14"/>
      <c r="AT189" s="127"/>
      <c r="AU189" s="14"/>
      <c r="AV189" s="14"/>
      <c r="AW189" s="127"/>
      <c r="AX189" s="14"/>
      <c r="AY189" s="14"/>
      <c r="AZ189" s="127"/>
      <c r="BA189" s="14"/>
      <c r="BB189" s="14"/>
      <c r="BC189" s="127"/>
      <c r="BD189" s="14"/>
      <c r="BE189" s="14"/>
      <c r="BF189" s="127"/>
      <c r="BG189" s="14"/>
      <c r="BH189" s="14"/>
      <c r="BI189" s="127"/>
      <c r="BJ189" s="14"/>
      <c r="BK189" s="14"/>
      <c r="BL189" s="127"/>
      <c r="BM189" s="14"/>
      <c r="BN189" s="14"/>
      <c r="BO189" s="127"/>
      <c r="BP189" s="14"/>
      <c r="BQ189" s="14"/>
      <c r="BR189" s="127"/>
      <c r="BS189" s="14"/>
      <c r="BT189" s="14"/>
      <c r="BU189" s="127"/>
      <c r="BV189" s="14"/>
      <c r="BW189" s="14"/>
      <c r="BX189" s="127"/>
      <c r="BY189" s="14"/>
      <c r="BZ189" s="14"/>
      <c r="CA189" s="127"/>
      <c r="CB189" s="14"/>
      <c r="CC189" s="14"/>
      <c r="CD189" s="127"/>
      <c r="CE189" s="14"/>
      <c r="CF189" s="14"/>
      <c r="CG189" s="127"/>
      <c r="CH189" s="14"/>
      <c r="CI189" s="14"/>
      <c r="CJ189" s="127"/>
      <c r="CK189" s="15"/>
      <c r="CL189" s="14"/>
      <c r="CM189" s="127"/>
      <c r="CN189" s="15"/>
      <c r="CO189" s="14"/>
      <c r="CP189" s="127"/>
      <c r="CQ189" s="15"/>
      <c r="CR189" s="14"/>
      <c r="CS189" s="127"/>
      <c r="CT189" s="15"/>
      <c r="CU189" s="14"/>
      <c r="CV189" s="127"/>
      <c r="CW189" s="15"/>
      <c r="CX189" s="14"/>
      <c r="CY189" s="127"/>
      <c r="CZ189" s="15"/>
      <c r="DA189" s="14"/>
      <c r="DB189" s="127"/>
      <c r="DC189" s="15"/>
      <c r="DD189" s="14"/>
      <c r="DE189" s="127"/>
      <c r="DF189" s="15"/>
      <c r="DG189" s="14"/>
      <c r="DH189" s="127"/>
    </row>
    <row r="190" spans="1:112" s="38" customFormat="1" ht="15.75" x14ac:dyDescent="0.25">
      <c r="A190" s="71" t="s">
        <v>599</v>
      </c>
      <c r="B190" s="149">
        <f t="shared" si="165"/>
        <v>0</v>
      </c>
      <c r="C190" s="149">
        <f t="shared" si="165"/>
        <v>0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35"/>
      <c r="AM190" s="135"/>
      <c r="AN190" s="135"/>
      <c r="AO190" s="14"/>
      <c r="AP190" s="14"/>
      <c r="AQ190" s="127"/>
      <c r="AR190" s="14"/>
      <c r="AS190" s="14"/>
      <c r="AT190" s="127"/>
      <c r="AU190" s="14"/>
      <c r="AV190" s="14"/>
      <c r="AW190" s="127"/>
      <c r="AX190" s="14"/>
      <c r="AY190" s="14"/>
      <c r="AZ190" s="127"/>
      <c r="BA190" s="14"/>
      <c r="BB190" s="14"/>
      <c r="BC190" s="127"/>
      <c r="BD190" s="14"/>
      <c r="BE190" s="14"/>
      <c r="BF190" s="127"/>
      <c r="BG190" s="14"/>
      <c r="BH190" s="14"/>
      <c r="BI190" s="127"/>
      <c r="BJ190" s="14"/>
      <c r="BK190" s="14"/>
      <c r="BL190" s="127"/>
      <c r="BM190" s="14"/>
      <c r="BN190" s="14"/>
      <c r="BO190" s="127"/>
      <c r="BP190" s="14"/>
      <c r="BQ190" s="14"/>
      <c r="BR190" s="127"/>
      <c r="BS190" s="14"/>
      <c r="BT190" s="14"/>
      <c r="BU190" s="127"/>
      <c r="BV190" s="14"/>
      <c r="BW190" s="14"/>
      <c r="BX190" s="127"/>
      <c r="BY190" s="14"/>
      <c r="BZ190" s="14"/>
      <c r="CA190" s="127"/>
      <c r="CB190" s="14"/>
      <c r="CC190" s="14"/>
      <c r="CD190" s="127"/>
      <c r="CE190" s="14"/>
      <c r="CF190" s="14"/>
      <c r="CG190" s="127"/>
      <c r="CH190" s="14"/>
      <c r="CI190" s="14"/>
      <c r="CJ190" s="127"/>
      <c r="CK190" s="15"/>
      <c r="CL190" s="14"/>
      <c r="CM190" s="127"/>
      <c r="CN190" s="15"/>
      <c r="CO190" s="14"/>
      <c r="CP190" s="127"/>
      <c r="CQ190" s="15"/>
      <c r="CR190" s="14"/>
      <c r="CS190" s="127"/>
      <c r="CT190" s="15"/>
      <c r="CU190" s="14"/>
      <c r="CV190" s="127"/>
      <c r="CW190" s="15"/>
      <c r="CX190" s="14"/>
      <c r="CY190" s="127"/>
      <c r="CZ190" s="15"/>
      <c r="DA190" s="14"/>
      <c r="DB190" s="127"/>
      <c r="DC190" s="15"/>
      <c r="DD190" s="14"/>
      <c r="DE190" s="127"/>
      <c r="DF190" s="15"/>
      <c r="DG190" s="14"/>
      <c r="DH190" s="127"/>
    </row>
    <row r="191" spans="1:112" s="96" customFormat="1" ht="31.5" x14ac:dyDescent="0.25">
      <c r="A191" s="97" t="s">
        <v>408</v>
      </c>
      <c r="B191" s="148">
        <f t="shared" si="165"/>
        <v>32861.061229999999</v>
      </c>
      <c r="C191" s="148">
        <f t="shared" si="165"/>
        <v>2695.8866399999997</v>
      </c>
      <c r="D191" s="102">
        <f t="shared" ref="D191" si="202">C191/B191*100</f>
        <v>8.2038940286530728</v>
      </c>
      <c r="E191" s="105">
        <f t="shared" ref="E191:AP191" si="203">E192+E193+E194</f>
        <v>1187.5</v>
      </c>
      <c r="F191" s="105">
        <f t="shared" si="203"/>
        <v>0</v>
      </c>
      <c r="G191" s="105">
        <f t="shared" si="203"/>
        <v>0</v>
      </c>
      <c r="H191" s="105">
        <f t="shared" si="203"/>
        <v>0</v>
      </c>
      <c r="I191" s="105">
        <f t="shared" si="203"/>
        <v>0</v>
      </c>
      <c r="J191" s="105">
        <f t="shared" si="203"/>
        <v>0</v>
      </c>
      <c r="K191" s="105">
        <f t="shared" si="203"/>
        <v>0</v>
      </c>
      <c r="L191" s="105">
        <f t="shared" si="203"/>
        <v>0</v>
      </c>
      <c r="M191" s="105">
        <f t="shared" si="203"/>
        <v>0</v>
      </c>
      <c r="N191" s="105">
        <f t="shared" si="203"/>
        <v>0</v>
      </c>
      <c r="O191" s="105">
        <f t="shared" si="203"/>
        <v>0</v>
      </c>
      <c r="P191" s="105">
        <f t="shared" si="203"/>
        <v>0</v>
      </c>
      <c r="Q191" s="105">
        <f t="shared" si="203"/>
        <v>0</v>
      </c>
      <c r="R191" s="105">
        <f t="shared" si="203"/>
        <v>0</v>
      </c>
      <c r="S191" s="105">
        <f t="shared" si="203"/>
        <v>0</v>
      </c>
      <c r="T191" s="105">
        <f t="shared" si="203"/>
        <v>3592.8</v>
      </c>
      <c r="U191" s="105">
        <f t="shared" si="203"/>
        <v>241.3</v>
      </c>
      <c r="V191" s="105">
        <f>U191/T191*100</f>
        <v>6.7162101981741262</v>
      </c>
      <c r="W191" s="105">
        <f t="shared" si="203"/>
        <v>102.04082</v>
      </c>
      <c r="X191" s="105">
        <f t="shared" si="203"/>
        <v>102.04083</v>
      </c>
      <c r="Y191" s="102">
        <f>X191/W191*100</f>
        <v>100.00000979999966</v>
      </c>
      <c r="Z191" s="105">
        <f t="shared" si="203"/>
        <v>51.020409999999998</v>
      </c>
      <c r="AA191" s="105">
        <f t="shared" si="203"/>
        <v>51.020409999999998</v>
      </c>
      <c r="AB191" s="102">
        <f>AA191/Z191*100</f>
        <v>100</v>
      </c>
      <c r="AC191" s="105">
        <f t="shared" si="203"/>
        <v>0</v>
      </c>
      <c r="AD191" s="105">
        <f t="shared" si="203"/>
        <v>0</v>
      </c>
      <c r="AE191" s="105">
        <f t="shared" si="203"/>
        <v>0</v>
      </c>
      <c r="AF191" s="105">
        <f t="shared" si="203"/>
        <v>0</v>
      </c>
      <c r="AG191" s="105">
        <f t="shared" si="203"/>
        <v>0</v>
      </c>
      <c r="AH191" s="105">
        <f t="shared" si="203"/>
        <v>0</v>
      </c>
      <c r="AI191" s="105">
        <f t="shared" si="203"/>
        <v>1833.2</v>
      </c>
      <c r="AJ191" s="105">
        <f t="shared" si="203"/>
        <v>0</v>
      </c>
      <c r="AK191" s="105">
        <f t="shared" si="203"/>
        <v>0</v>
      </c>
      <c r="AL191" s="105">
        <f t="shared" si="203"/>
        <v>10239</v>
      </c>
      <c r="AM191" s="105">
        <f t="shared" si="203"/>
        <v>853.2</v>
      </c>
      <c r="AN191" s="105">
        <f t="shared" si="203"/>
        <v>8.3328450043949598</v>
      </c>
      <c r="AO191" s="105">
        <f t="shared" si="203"/>
        <v>0</v>
      </c>
      <c r="AP191" s="105">
        <f t="shared" si="203"/>
        <v>0</v>
      </c>
      <c r="AQ191" s="105">
        <f t="shared" ref="AQ191:CG191" si="204">AQ192+AQ193+AQ194</f>
        <v>0</v>
      </c>
      <c r="AR191" s="105">
        <f t="shared" si="204"/>
        <v>0</v>
      </c>
      <c r="AS191" s="105">
        <f t="shared" si="204"/>
        <v>0</v>
      </c>
      <c r="AT191" s="105">
        <f t="shared" si="204"/>
        <v>0</v>
      </c>
      <c r="AU191" s="105">
        <f t="shared" si="204"/>
        <v>1439.5</v>
      </c>
      <c r="AV191" s="105">
        <f t="shared" si="204"/>
        <v>0</v>
      </c>
      <c r="AW191" s="105">
        <f t="shared" si="204"/>
        <v>0</v>
      </c>
      <c r="AX191" s="105">
        <f t="shared" si="204"/>
        <v>29.4</v>
      </c>
      <c r="AY191" s="105">
        <f t="shared" si="204"/>
        <v>0</v>
      </c>
      <c r="AZ191" s="105">
        <f t="shared" si="204"/>
        <v>0</v>
      </c>
      <c r="BA191" s="105">
        <f t="shared" si="204"/>
        <v>3380.9</v>
      </c>
      <c r="BB191" s="105">
        <f t="shared" si="204"/>
        <v>508.16399999999999</v>
      </c>
      <c r="BC191" s="105">
        <f t="shared" si="204"/>
        <v>15.030435682806353</v>
      </c>
      <c r="BD191" s="105">
        <f t="shared" si="204"/>
        <v>0</v>
      </c>
      <c r="BE191" s="105">
        <f t="shared" si="204"/>
        <v>0</v>
      </c>
      <c r="BF191" s="105">
        <f t="shared" si="204"/>
        <v>0</v>
      </c>
      <c r="BG191" s="105">
        <f t="shared" si="204"/>
        <v>0</v>
      </c>
      <c r="BH191" s="105">
        <f t="shared" si="204"/>
        <v>0</v>
      </c>
      <c r="BI191" s="105">
        <f t="shared" si="204"/>
        <v>0</v>
      </c>
      <c r="BJ191" s="105">
        <f t="shared" si="204"/>
        <v>0</v>
      </c>
      <c r="BK191" s="105">
        <f t="shared" si="204"/>
        <v>0</v>
      </c>
      <c r="BL191" s="105">
        <f t="shared" si="204"/>
        <v>0</v>
      </c>
      <c r="BM191" s="105">
        <f t="shared" si="204"/>
        <v>0</v>
      </c>
      <c r="BN191" s="105">
        <f t="shared" si="204"/>
        <v>0</v>
      </c>
      <c r="BO191" s="105">
        <f t="shared" si="204"/>
        <v>0</v>
      </c>
      <c r="BP191" s="105">
        <f t="shared" si="204"/>
        <v>0</v>
      </c>
      <c r="BQ191" s="105">
        <f t="shared" si="204"/>
        <v>0</v>
      </c>
      <c r="BR191" s="105">
        <f t="shared" si="204"/>
        <v>0</v>
      </c>
      <c r="BS191" s="105">
        <f t="shared" si="204"/>
        <v>0</v>
      </c>
      <c r="BT191" s="105">
        <f t="shared" si="204"/>
        <v>0</v>
      </c>
      <c r="BU191" s="105">
        <f t="shared" si="204"/>
        <v>0</v>
      </c>
      <c r="BV191" s="105">
        <f t="shared" si="204"/>
        <v>1208.3</v>
      </c>
      <c r="BW191" s="105">
        <f t="shared" si="204"/>
        <v>0</v>
      </c>
      <c r="BX191" s="105">
        <f t="shared" si="204"/>
        <v>0</v>
      </c>
      <c r="BY191" s="105">
        <f t="shared" si="204"/>
        <v>0</v>
      </c>
      <c r="BZ191" s="105">
        <f t="shared" si="204"/>
        <v>0</v>
      </c>
      <c r="CA191" s="105">
        <f t="shared" si="204"/>
        <v>0</v>
      </c>
      <c r="CB191" s="105">
        <f t="shared" si="204"/>
        <v>76.8</v>
      </c>
      <c r="CC191" s="105">
        <f t="shared" si="204"/>
        <v>0</v>
      </c>
      <c r="CD191" s="105">
        <f t="shared" si="204"/>
        <v>0</v>
      </c>
      <c r="CE191" s="105">
        <f t="shared" si="204"/>
        <v>1879.8</v>
      </c>
      <c r="CF191" s="105">
        <f t="shared" si="204"/>
        <v>0</v>
      </c>
      <c r="CG191" s="105">
        <f t="shared" si="204"/>
        <v>0</v>
      </c>
      <c r="CH191" s="105">
        <f t="shared" ref="CH191:CV191" si="205">CH192+CH193+CH194</f>
        <v>0</v>
      </c>
      <c r="CI191" s="105">
        <f t="shared" si="205"/>
        <v>0</v>
      </c>
      <c r="CJ191" s="105">
        <f t="shared" si="205"/>
        <v>0</v>
      </c>
      <c r="CK191" s="105">
        <f t="shared" si="205"/>
        <v>0</v>
      </c>
      <c r="CL191" s="105">
        <f t="shared" si="205"/>
        <v>0</v>
      </c>
      <c r="CM191" s="105">
        <f t="shared" si="205"/>
        <v>0</v>
      </c>
      <c r="CN191" s="105">
        <f t="shared" si="205"/>
        <v>3763.4</v>
      </c>
      <c r="CO191" s="105">
        <f t="shared" si="205"/>
        <v>940.16139999999996</v>
      </c>
      <c r="CP191" s="105">
        <f t="shared" si="66"/>
        <v>24.981702715629485</v>
      </c>
      <c r="CQ191" s="105">
        <f t="shared" si="205"/>
        <v>0</v>
      </c>
      <c r="CR191" s="105">
        <f t="shared" si="205"/>
        <v>0</v>
      </c>
      <c r="CS191" s="105">
        <f t="shared" si="205"/>
        <v>0</v>
      </c>
      <c r="CT191" s="105">
        <f t="shared" si="205"/>
        <v>0</v>
      </c>
      <c r="CU191" s="105">
        <f t="shared" si="205"/>
        <v>0</v>
      </c>
      <c r="CV191" s="105">
        <f t="shared" si="205"/>
        <v>0</v>
      </c>
      <c r="CW191" s="105">
        <f t="shared" ref="CW191:CY191" si="206">CW192+CW193+CW194</f>
        <v>4077.4</v>
      </c>
      <c r="CX191" s="105">
        <f t="shared" si="206"/>
        <v>0</v>
      </c>
      <c r="CY191" s="105">
        <f t="shared" si="206"/>
        <v>0</v>
      </c>
      <c r="CZ191" s="105">
        <f t="shared" ref="CZ191:DB191" si="207">CZ192+CZ193+CZ194</f>
        <v>0</v>
      </c>
      <c r="DA191" s="105">
        <f t="shared" si="207"/>
        <v>0</v>
      </c>
      <c r="DB191" s="105">
        <f t="shared" si="207"/>
        <v>0</v>
      </c>
      <c r="DC191" s="105">
        <f t="shared" ref="DC191:DE191" si="208">DC192+DC193+DC194</f>
        <v>0</v>
      </c>
      <c r="DD191" s="105">
        <f t="shared" si="208"/>
        <v>0</v>
      </c>
      <c r="DE191" s="105">
        <f t="shared" si="208"/>
        <v>0</v>
      </c>
      <c r="DF191" s="105">
        <f t="shared" ref="DF191:DH191" si="209">DF192+DF193+DF194</f>
        <v>0</v>
      </c>
      <c r="DG191" s="105">
        <f t="shared" si="209"/>
        <v>0</v>
      </c>
      <c r="DH191" s="105">
        <f t="shared" si="209"/>
        <v>0</v>
      </c>
    </row>
    <row r="192" spans="1:112" s="38" customFormat="1" ht="31.5" x14ac:dyDescent="0.25">
      <c r="A192" s="71" t="s">
        <v>381</v>
      </c>
      <c r="B192" s="149">
        <f t="shared" si="165"/>
        <v>28350.661230000002</v>
      </c>
      <c r="C192" s="149">
        <f t="shared" si="165"/>
        <v>2695.8866399999997</v>
      </c>
      <c r="D192" s="14">
        <f t="shared" si="56"/>
        <v>9.5090785295239471</v>
      </c>
      <c r="E192" s="15">
        <v>1187.5</v>
      </c>
      <c r="F192" s="14"/>
      <c r="G192" s="14"/>
      <c r="H192" s="15"/>
      <c r="I192" s="15"/>
      <c r="J192" s="14"/>
      <c r="K192" s="14"/>
      <c r="L192" s="14"/>
      <c r="M192" s="14"/>
      <c r="N192" s="14"/>
      <c r="O192" s="14"/>
      <c r="P192" s="14"/>
      <c r="Q192" s="15">
        <v>0</v>
      </c>
      <c r="R192" s="15">
        <v>0</v>
      </c>
      <c r="S192" s="14"/>
      <c r="T192" s="15">
        <v>3592.8</v>
      </c>
      <c r="U192" s="15">
        <v>241.3</v>
      </c>
      <c r="V192" s="15">
        <f>U192/T192*100</f>
        <v>6.7162101981741262</v>
      </c>
      <c r="W192" s="15">
        <v>102.04082</v>
      </c>
      <c r="X192" s="15">
        <v>102.04083</v>
      </c>
      <c r="Y192" s="14">
        <f>X192/W192*100</f>
        <v>100.00000979999966</v>
      </c>
      <c r="Z192" s="15">
        <v>51.020409999999998</v>
      </c>
      <c r="AA192" s="15">
        <v>51.020409999999998</v>
      </c>
      <c r="AB192" s="14">
        <f>AA192/Z192*100</f>
        <v>100</v>
      </c>
      <c r="AC192" s="15"/>
      <c r="AD192" s="15"/>
      <c r="AE192" s="14"/>
      <c r="AF192" s="14"/>
      <c r="AG192" s="14"/>
      <c r="AH192" s="14"/>
      <c r="AI192" s="15">
        <v>0</v>
      </c>
      <c r="AJ192" s="15"/>
      <c r="AK192" s="14"/>
      <c r="AL192" s="15">
        <v>10239</v>
      </c>
      <c r="AM192" s="14">
        <v>853.2</v>
      </c>
      <c r="AN192" s="15">
        <f t="shared" si="62"/>
        <v>8.3328450043949598</v>
      </c>
      <c r="AO192" s="15"/>
      <c r="AP192" s="15"/>
      <c r="AQ192" s="15"/>
      <c r="AR192" s="15"/>
      <c r="AS192" s="15"/>
      <c r="AT192" s="15"/>
      <c r="AU192" s="15"/>
      <c r="AV192" s="15"/>
      <c r="AW192" s="126"/>
      <c r="AX192" s="15"/>
      <c r="AY192" s="15"/>
      <c r="AZ192" s="126"/>
      <c r="BA192" s="15">
        <v>3380.9</v>
      </c>
      <c r="BB192" s="15">
        <v>508.16399999999999</v>
      </c>
      <c r="BC192" s="15">
        <f t="shared" si="64"/>
        <v>15.030435682806353</v>
      </c>
      <c r="BD192" s="15"/>
      <c r="BE192" s="126"/>
      <c r="BF192" s="126"/>
      <c r="BG192" s="15"/>
      <c r="BH192" s="126"/>
      <c r="BI192" s="126"/>
      <c r="BJ192" s="15"/>
      <c r="BK192" s="126"/>
      <c r="BL192" s="126"/>
      <c r="BM192" s="15"/>
      <c r="BN192" s="126"/>
      <c r="BO192" s="126"/>
      <c r="BP192" s="15"/>
      <c r="BQ192" s="126"/>
      <c r="BR192" s="126"/>
      <c r="BS192" s="15"/>
      <c r="BT192" s="126"/>
      <c r="BU192" s="126"/>
      <c r="BV192" s="15"/>
      <c r="BW192" s="126"/>
      <c r="BX192" s="126"/>
      <c r="BY192" s="15"/>
      <c r="BZ192" s="126"/>
      <c r="CA192" s="126"/>
      <c r="CB192" s="15">
        <v>76.8</v>
      </c>
      <c r="CC192" s="126"/>
      <c r="CD192" s="126"/>
      <c r="CE192" s="15">
        <v>1879.8</v>
      </c>
      <c r="CF192" s="126"/>
      <c r="CG192" s="126"/>
      <c r="CH192" s="15"/>
      <c r="CI192" s="126"/>
      <c r="CJ192" s="126"/>
      <c r="CK192" s="15"/>
      <c r="CL192" s="126"/>
      <c r="CM192" s="126"/>
      <c r="CN192" s="15">
        <v>3763.4</v>
      </c>
      <c r="CO192" s="15">
        <v>940.16139999999996</v>
      </c>
      <c r="CP192" s="15">
        <f t="shared" si="66"/>
        <v>24.981702715629485</v>
      </c>
      <c r="CQ192" s="15"/>
      <c r="CR192" s="126"/>
      <c r="CS192" s="126"/>
      <c r="CT192" s="15"/>
      <c r="CU192" s="126"/>
      <c r="CV192" s="126"/>
      <c r="CW192" s="15">
        <v>4077.4</v>
      </c>
      <c r="CX192" s="126"/>
      <c r="CY192" s="126"/>
      <c r="CZ192" s="15"/>
      <c r="DA192" s="126"/>
      <c r="DB192" s="126"/>
      <c r="DC192" s="15"/>
      <c r="DD192" s="126"/>
      <c r="DE192" s="126"/>
      <c r="DF192" s="15"/>
      <c r="DG192" s="126"/>
      <c r="DH192" s="126"/>
    </row>
    <row r="193" spans="1:112" s="38" customFormat="1" ht="15.75" x14ac:dyDescent="0.25">
      <c r="A193" s="71" t="s">
        <v>407</v>
      </c>
      <c r="B193" s="149">
        <f t="shared" si="165"/>
        <v>3302.1</v>
      </c>
      <c r="C193" s="149">
        <f t="shared" si="165"/>
        <v>0</v>
      </c>
      <c r="D193" s="14">
        <f>C193/B193*100</f>
        <v>0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>
        <v>1833.2</v>
      </c>
      <c r="AJ193" s="14"/>
      <c r="AK193" s="14">
        <f>AJ193/AI193*100</f>
        <v>0</v>
      </c>
      <c r="AL193" s="14"/>
      <c r="AM193" s="14"/>
      <c r="AN193" s="14"/>
      <c r="AO193" s="14"/>
      <c r="AP193" s="14"/>
      <c r="AQ193" s="14"/>
      <c r="AR193" s="14"/>
      <c r="AS193" s="14"/>
      <c r="AT193" s="14"/>
      <c r="AU193" s="14">
        <v>1439.5</v>
      </c>
      <c r="AV193" s="14"/>
      <c r="AW193" s="14"/>
      <c r="AX193" s="14">
        <v>29.4</v>
      </c>
      <c r="AY193" s="14"/>
      <c r="AZ193" s="14">
        <f>AY193/AX193*100</f>
        <v>0</v>
      </c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5"/>
      <c r="CL193" s="14"/>
      <c r="CM193" s="14"/>
      <c r="CN193" s="15"/>
      <c r="CO193" s="14"/>
      <c r="CP193" s="14"/>
      <c r="CQ193" s="15"/>
      <c r="CR193" s="14"/>
      <c r="CS193" s="14"/>
      <c r="CT193" s="15"/>
      <c r="CU193" s="14"/>
      <c r="CV193" s="14"/>
      <c r="CW193" s="15"/>
      <c r="CX193" s="14"/>
      <c r="CY193" s="14"/>
      <c r="CZ193" s="15"/>
      <c r="DA193" s="14"/>
      <c r="DB193" s="14"/>
      <c r="DC193" s="15"/>
      <c r="DD193" s="14"/>
      <c r="DE193" s="14"/>
      <c r="DF193" s="15"/>
      <c r="DG193" s="14"/>
      <c r="DH193" s="14"/>
    </row>
    <row r="194" spans="1:112" s="38" customFormat="1" ht="15.75" x14ac:dyDescent="0.25">
      <c r="A194" s="71" t="s">
        <v>600</v>
      </c>
      <c r="B194" s="149">
        <f t="shared" si="165"/>
        <v>1208.3</v>
      </c>
      <c r="C194" s="149">
        <f t="shared" si="165"/>
        <v>0</v>
      </c>
      <c r="D194" s="14">
        <f>C194/B194*100</f>
        <v>0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35"/>
      <c r="AN194" s="135"/>
      <c r="AO194" s="14"/>
      <c r="AP194" s="14"/>
      <c r="AQ194" s="127"/>
      <c r="AR194" s="14"/>
      <c r="AS194" s="14"/>
      <c r="AT194" s="127"/>
      <c r="AU194" s="14"/>
      <c r="AV194" s="14"/>
      <c r="AW194" s="127"/>
      <c r="AX194" s="14"/>
      <c r="AY194" s="14"/>
      <c r="AZ194" s="127"/>
      <c r="BA194" s="14"/>
      <c r="BB194" s="14"/>
      <c r="BC194" s="127"/>
      <c r="BD194" s="14"/>
      <c r="BE194" s="14"/>
      <c r="BF194" s="127"/>
      <c r="BG194" s="14"/>
      <c r="BH194" s="14"/>
      <c r="BI194" s="127"/>
      <c r="BJ194" s="14"/>
      <c r="BK194" s="14"/>
      <c r="BL194" s="127"/>
      <c r="BM194" s="14"/>
      <c r="BN194" s="14"/>
      <c r="BO194" s="127"/>
      <c r="BP194" s="14"/>
      <c r="BQ194" s="14"/>
      <c r="BR194" s="127"/>
      <c r="BS194" s="14"/>
      <c r="BT194" s="14"/>
      <c r="BU194" s="127"/>
      <c r="BV194" s="15">
        <v>1208.3</v>
      </c>
      <c r="BW194" s="14"/>
      <c r="BX194" s="14"/>
      <c r="BY194" s="14"/>
      <c r="BZ194" s="14"/>
      <c r="CA194" s="127"/>
      <c r="CB194" s="14"/>
      <c r="CC194" s="14"/>
      <c r="CD194" s="127"/>
      <c r="CE194" s="14"/>
      <c r="CF194" s="14"/>
      <c r="CG194" s="127"/>
      <c r="CH194" s="14"/>
      <c r="CI194" s="14"/>
      <c r="CJ194" s="127"/>
      <c r="CK194" s="15"/>
      <c r="CL194" s="14"/>
      <c r="CM194" s="127"/>
      <c r="CN194" s="15"/>
      <c r="CO194" s="14"/>
      <c r="CP194" s="127"/>
      <c r="CQ194" s="15"/>
      <c r="CR194" s="14"/>
      <c r="CS194" s="127"/>
      <c r="CT194" s="15"/>
      <c r="CU194" s="14"/>
      <c r="CV194" s="127"/>
      <c r="CW194" s="15"/>
      <c r="CX194" s="14"/>
      <c r="CY194" s="127"/>
      <c r="CZ194" s="15"/>
      <c r="DA194" s="14"/>
      <c r="DB194" s="127"/>
      <c r="DC194" s="15"/>
      <c r="DD194" s="14"/>
      <c r="DE194" s="127"/>
      <c r="DF194" s="15"/>
      <c r="DG194" s="14"/>
      <c r="DH194" s="127"/>
    </row>
    <row r="195" spans="1:112" s="96" customFormat="1" ht="31.5" x14ac:dyDescent="0.25">
      <c r="A195" s="97" t="s">
        <v>410</v>
      </c>
      <c r="B195" s="148">
        <f t="shared" si="165"/>
        <v>36830.461229999994</v>
      </c>
      <c r="C195" s="148">
        <f t="shared" si="165"/>
        <v>3708.2110299999995</v>
      </c>
      <c r="D195" s="102">
        <f t="shared" ref="D195" si="210">C195/B195*100</f>
        <v>10.068326342271007</v>
      </c>
      <c r="E195" s="105">
        <f t="shared" ref="E195:AP195" si="211">E196+E197+E198+E199+E200+E201+E202+E203+E204+E205+E206</f>
        <v>0</v>
      </c>
      <c r="F195" s="105">
        <f t="shared" si="211"/>
        <v>0</v>
      </c>
      <c r="G195" s="105">
        <f t="shared" si="211"/>
        <v>0</v>
      </c>
      <c r="H195" s="105">
        <f t="shared" si="211"/>
        <v>0</v>
      </c>
      <c r="I195" s="105">
        <f t="shared" si="211"/>
        <v>0</v>
      </c>
      <c r="J195" s="105">
        <f t="shared" si="211"/>
        <v>0</v>
      </c>
      <c r="K195" s="105">
        <f t="shared" si="211"/>
        <v>191.1</v>
      </c>
      <c r="L195" s="105">
        <f t="shared" si="211"/>
        <v>0</v>
      </c>
      <c r="M195" s="105">
        <f t="shared" si="211"/>
        <v>0</v>
      </c>
      <c r="N195" s="105">
        <f t="shared" si="211"/>
        <v>0</v>
      </c>
      <c r="O195" s="105">
        <f t="shared" si="211"/>
        <v>0</v>
      </c>
      <c r="P195" s="105">
        <f t="shared" si="211"/>
        <v>0</v>
      </c>
      <c r="Q195" s="105">
        <f t="shared" si="211"/>
        <v>0</v>
      </c>
      <c r="R195" s="105">
        <f t="shared" si="211"/>
        <v>0</v>
      </c>
      <c r="S195" s="105">
        <f t="shared" si="211"/>
        <v>0</v>
      </c>
      <c r="T195" s="105">
        <f t="shared" si="211"/>
        <v>0</v>
      </c>
      <c r="U195" s="105">
        <f t="shared" si="211"/>
        <v>0</v>
      </c>
      <c r="V195" s="105">
        <f t="shared" si="211"/>
        <v>0</v>
      </c>
      <c r="W195" s="105">
        <f t="shared" si="211"/>
        <v>102.04082</v>
      </c>
      <c r="X195" s="105">
        <f t="shared" si="211"/>
        <v>102.04083</v>
      </c>
      <c r="Y195" s="102">
        <f t="shared" ref="Y195:Y224" si="212">X195/W195*100</f>
        <v>100.00000979999966</v>
      </c>
      <c r="Z195" s="105">
        <f t="shared" si="211"/>
        <v>51.020409999999998</v>
      </c>
      <c r="AA195" s="105">
        <f t="shared" si="211"/>
        <v>0</v>
      </c>
      <c r="AB195" s="105">
        <f t="shared" si="211"/>
        <v>0</v>
      </c>
      <c r="AC195" s="105">
        <f t="shared" si="211"/>
        <v>0</v>
      </c>
      <c r="AD195" s="105">
        <f t="shared" si="211"/>
        <v>0</v>
      </c>
      <c r="AE195" s="105">
        <f t="shared" si="211"/>
        <v>0</v>
      </c>
      <c r="AF195" s="105">
        <f t="shared" si="211"/>
        <v>0</v>
      </c>
      <c r="AG195" s="105">
        <f t="shared" si="211"/>
        <v>0</v>
      </c>
      <c r="AH195" s="105">
        <f t="shared" si="211"/>
        <v>0</v>
      </c>
      <c r="AI195" s="105">
        <f t="shared" si="211"/>
        <v>810</v>
      </c>
      <c r="AJ195" s="105">
        <f t="shared" si="211"/>
        <v>0</v>
      </c>
      <c r="AK195" s="105">
        <f t="shared" si="211"/>
        <v>0</v>
      </c>
      <c r="AL195" s="105">
        <f t="shared" si="211"/>
        <v>9992.9</v>
      </c>
      <c r="AM195" s="105">
        <f t="shared" si="211"/>
        <v>1665.5</v>
      </c>
      <c r="AN195" s="105">
        <f t="shared" si="211"/>
        <v>16.666833451750744</v>
      </c>
      <c r="AO195" s="105">
        <f t="shared" si="211"/>
        <v>0</v>
      </c>
      <c r="AP195" s="105">
        <f t="shared" si="211"/>
        <v>0</v>
      </c>
      <c r="AQ195" s="105">
        <f t="shared" ref="AQ195:CG195" si="213">AQ196+AQ197+AQ198+AQ199+AQ200+AQ201+AQ202+AQ203+AQ204+AQ205+AQ206</f>
        <v>0</v>
      </c>
      <c r="AR195" s="105">
        <f t="shared" si="213"/>
        <v>0</v>
      </c>
      <c r="AS195" s="105">
        <f t="shared" si="213"/>
        <v>0</v>
      </c>
      <c r="AT195" s="105">
        <f t="shared" si="213"/>
        <v>0</v>
      </c>
      <c r="AU195" s="105">
        <f t="shared" si="213"/>
        <v>0</v>
      </c>
      <c r="AV195" s="105">
        <f t="shared" si="213"/>
        <v>0</v>
      </c>
      <c r="AW195" s="105">
        <f t="shared" si="213"/>
        <v>0</v>
      </c>
      <c r="AX195" s="105">
        <f t="shared" si="213"/>
        <v>0</v>
      </c>
      <c r="AY195" s="105">
        <f t="shared" si="213"/>
        <v>0</v>
      </c>
      <c r="AZ195" s="105">
        <f t="shared" si="213"/>
        <v>0</v>
      </c>
      <c r="BA195" s="105">
        <f t="shared" si="213"/>
        <v>5071.3</v>
      </c>
      <c r="BB195" s="105">
        <f t="shared" si="213"/>
        <v>738.38099999999997</v>
      </c>
      <c r="BC195" s="105">
        <f t="shared" si="213"/>
        <v>14.559994478733262</v>
      </c>
      <c r="BD195" s="105">
        <f t="shared" si="213"/>
        <v>0</v>
      </c>
      <c r="BE195" s="105">
        <f t="shared" si="213"/>
        <v>0</v>
      </c>
      <c r="BF195" s="105">
        <f t="shared" si="213"/>
        <v>0</v>
      </c>
      <c r="BG195" s="105">
        <f t="shared" si="213"/>
        <v>0</v>
      </c>
      <c r="BH195" s="105">
        <f t="shared" si="213"/>
        <v>0</v>
      </c>
      <c r="BI195" s="105">
        <f t="shared" si="213"/>
        <v>0</v>
      </c>
      <c r="BJ195" s="105">
        <f t="shared" si="213"/>
        <v>0</v>
      </c>
      <c r="BK195" s="105">
        <f t="shared" si="213"/>
        <v>0</v>
      </c>
      <c r="BL195" s="105">
        <f t="shared" si="213"/>
        <v>0</v>
      </c>
      <c r="BM195" s="105">
        <f t="shared" si="213"/>
        <v>0</v>
      </c>
      <c r="BN195" s="105">
        <f t="shared" si="213"/>
        <v>0</v>
      </c>
      <c r="BO195" s="105">
        <f t="shared" si="213"/>
        <v>0</v>
      </c>
      <c r="BP195" s="105">
        <f t="shared" si="213"/>
        <v>0</v>
      </c>
      <c r="BQ195" s="105">
        <f t="shared" si="213"/>
        <v>0</v>
      </c>
      <c r="BR195" s="105">
        <f t="shared" si="213"/>
        <v>0</v>
      </c>
      <c r="BS195" s="105">
        <f t="shared" si="213"/>
        <v>0</v>
      </c>
      <c r="BT195" s="105">
        <f t="shared" si="213"/>
        <v>0</v>
      </c>
      <c r="BU195" s="105">
        <f t="shared" si="213"/>
        <v>0</v>
      </c>
      <c r="BV195" s="105">
        <f t="shared" si="213"/>
        <v>1208.3</v>
      </c>
      <c r="BW195" s="105">
        <f t="shared" si="213"/>
        <v>0</v>
      </c>
      <c r="BX195" s="105">
        <f t="shared" si="213"/>
        <v>0</v>
      </c>
      <c r="BY195" s="105">
        <f t="shared" si="213"/>
        <v>0</v>
      </c>
      <c r="BZ195" s="105">
        <f t="shared" si="213"/>
        <v>0</v>
      </c>
      <c r="CA195" s="105">
        <f t="shared" si="213"/>
        <v>0</v>
      </c>
      <c r="CB195" s="105">
        <f t="shared" si="213"/>
        <v>153.6</v>
      </c>
      <c r="CC195" s="105">
        <f t="shared" si="213"/>
        <v>0</v>
      </c>
      <c r="CD195" s="105">
        <f t="shared" si="213"/>
        <v>0</v>
      </c>
      <c r="CE195" s="105">
        <f t="shared" si="213"/>
        <v>3759.7</v>
      </c>
      <c r="CF195" s="105">
        <f t="shared" si="213"/>
        <v>0</v>
      </c>
      <c r="CG195" s="105">
        <f t="shared" si="213"/>
        <v>0</v>
      </c>
      <c r="CH195" s="105">
        <f t="shared" ref="CH195:CV195" si="214">CH196+CH197+CH198+CH199+CH200+CH201+CH202+CH203+CH204+CH205+CH206</f>
        <v>0</v>
      </c>
      <c r="CI195" s="105">
        <f t="shared" si="214"/>
        <v>0</v>
      </c>
      <c r="CJ195" s="105">
        <f t="shared" si="214"/>
        <v>0</v>
      </c>
      <c r="CK195" s="105">
        <f t="shared" si="214"/>
        <v>0</v>
      </c>
      <c r="CL195" s="105">
        <f t="shared" si="214"/>
        <v>0</v>
      </c>
      <c r="CM195" s="105">
        <f t="shared" si="214"/>
        <v>0</v>
      </c>
      <c r="CN195" s="105">
        <f t="shared" si="214"/>
        <v>6728</v>
      </c>
      <c r="CO195" s="105">
        <f t="shared" si="214"/>
        <v>1202.2891999999999</v>
      </c>
      <c r="CP195" s="105">
        <f t="shared" si="66"/>
        <v>17.869934601664681</v>
      </c>
      <c r="CQ195" s="105">
        <f t="shared" si="214"/>
        <v>0</v>
      </c>
      <c r="CR195" s="105">
        <f t="shared" si="214"/>
        <v>0</v>
      </c>
      <c r="CS195" s="105">
        <f t="shared" si="214"/>
        <v>0</v>
      </c>
      <c r="CT195" s="105">
        <f t="shared" si="214"/>
        <v>0</v>
      </c>
      <c r="CU195" s="105">
        <f t="shared" si="214"/>
        <v>0</v>
      </c>
      <c r="CV195" s="105">
        <f t="shared" si="214"/>
        <v>0</v>
      </c>
      <c r="CW195" s="105">
        <f t="shared" ref="CW195:CY195" si="215">CW196+CW197+CW198+CW199+CW200+CW201+CW202+CW203+CW204+CW205+CW206</f>
        <v>6563.7</v>
      </c>
      <c r="CX195" s="105">
        <f t="shared" si="215"/>
        <v>0</v>
      </c>
      <c r="CY195" s="105">
        <f t="shared" si="215"/>
        <v>0</v>
      </c>
      <c r="CZ195" s="105">
        <f t="shared" ref="CZ195:DB195" si="216">CZ196+CZ197+CZ198+CZ199+CZ200+CZ201+CZ202+CZ203+CZ204+CZ205+CZ206</f>
        <v>0</v>
      </c>
      <c r="DA195" s="105">
        <f t="shared" si="216"/>
        <v>0</v>
      </c>
      <c r="DB195" s="105">
        <f t="shared" si="216"/>
        <v>0</v>
      </c>
      <c r="DC195" s="105">
        <f t="shared" ref="DC195:DE195" si="217">DC196+DC197+DC198+DC199+DC200+DC201+DC202+DC203+DC204+DC205+DC206</f>
        <v>630.1</v>
      </c>
      <c r="DD195" s="105">
        <f t="shared" si="217"/>
        <v>0</v>
      </c>
      <c r="DE195" s="105">
        <f t="shared" si="217"/>
        <v>0</v>
      </c>
      <c r="DF195" s="105">
        <f t="shared" ref="DF195:DH195" si="218">DF196+DF197+DF198+DF199+DF200+DF201+DF202+DF203+DF204+DF205+DF206</f>
        <v>1568.7</v>
      </c>
      <c r="DG195" s="105">
        <f t="shared" si="218"/>
        <v>0</v>
      </c>
      <c r="DH195" s="105">
        <f t="shared" si="218"/>
        <v>0</v>
      </c>
    </row>
    <row r="196" spans="1:112" s="38" customFormat="1" ht="31.5" x14ac:dyDescent="0.25">
      <c r="A196" s="71" t="s">
        <v>382</v>
      </c>
      <c r="B196" s="149">
        <f t="shared" si="165"/>
        <v>34812.161229999998</v>
      </c>
      <c r="C196" s="149">
        <f t="shared" si="165"/>
        <v>3708.2110299999995</v>
      </c>
      <c r="D196" s="14">
        <f t="shared" si="56"/>
        <v>10.652056347493826</v>
      </c>
      <c r="E196" s="15"/>
      <c r="F196" s="14"/>
      <c r="G196" s="14"/>
      <c r="H196" s="15"/>
      <c r="I196" s="15"/>
      <c r="J196" s="14"/>
      <c r="K196" s="14">
        <v>191.1</v>
      </c>
      <c r="L196" s="14"/>
      <c r="M196" s="14"/>
      <c r="N196" s="14"/>
      <c r="O196" s="14"/>
      <c r="P196" s="14"/>
      <c r="Q196" s="15">
        <v>0</v>
      </c>
      <c r="R196" s="15">
        <v>0</v>
      </c>
      <c r="S196" s="14"/>
      <c r="T196" s="15"/>
      <c r="U196" s="15"/>
      <c r="V196" s="15"/>
      <c r="W196" s="15">
        <v>102.04082</v>
      </c>
      <c r="X196" s="15">
        <v>102.04083</v>
      </c>
      <c r="Y196" s="14">
        <f t="shared" si="212"/>
        <v>100.00000979999966</v>
      </c>
      <c r="Z196" s="15">
        <v>51.020409999999998</v>
      </c>
      <c r="AA196" s="15"/>
      <c r="AB196" s="14"/>
      <c r="AC196" s="15"/>
      <c r="AD196" s="15"/>
      <c r="AE196" s="14"/>
      <c r="AF196" s="14"/>
      <c r="AG196" s="14"/>
      <c r="AH196" s="14"/>
      <c r="AI196" s="15">
        <v>0</v>
      </c>
      <c r="AJ196" s="15"/>
      <c r="AK196" s="14"/>
      <c r="AL196" s="15">
        <v>9992.9</v>
      </c>
      <c r="AM196" s="14">
        <v>1665.5</v>
      </c>
      <c r="AN196" s="15">
        <f t="shared" si="62"/>
        <v>16.666833451750744</v>
      </c>
      <c r="AO196" s="15"/>
      <c r="AP196" s="15"/>
      <c r="AQ196" s="15"/>
      <c r="AR196" s="15"/>
      <c r="AS196" s="15"/>
      <c r="AT196" s="15"/>
      <c r="AU196" s="15"/>
      <c r="AV196" s="15"/>
      <c r="AW196" s="126"/>
      <c r="AX196" s="15"/>
      <c r="AY196" s="15"/>
      <c r="AZ196" s="126"/>
      <c r="BA196" s="15">
        <v>5071.3</v>
      </c>
      <c r="BB196" s="15">
        <v>738.38099999999997</v>
      </c>
      <c r="BC196" s="15">
        <f t="shared" si="64"/>
        <v>14.559994478733262</v>
      </c>
      <c r="BD196" s="15"/>
      <c r="BE196" s="126"/>
      <c r="BF196" s="126"/>
      <c r="BG196" s="15"/>
      <c r="BH196" s="126"/>
      <c r="BI196" s="126"/>
      <c r="BJ196" s="15"/>
      <c r="BK196" s="126"/>
      <c r="BL196" s="126"/>
      <c r="BM196" s="15"/>
      <c r="BN196" s="126"/>
      <c r="BO196" s="126"/>
      <c r="BP196" s="15"/>
      <c r="BQ196" s="126"/>
      <c r="BR196" s="126"/>
      <c r="BS196" s="15"/>
      <c r="BT196" s="126"/>
      <c r="BU196" s="126"/>
      <c r="BV196" s="15"/>
      <c r="BW196" s="126"/>
      <c r="BX196" s="126"/>
      <c r="BY196" s="15"/>
      <c r="BZ196" s="126"/>
      <c r="CA196" s="126"/>
      <c r="CB196" s="15">
        <v>153.6</v>
      </c>
      <c r="CC196" s="126"/>
      <c r="CD196" s="126"/>
      <c r="CE196" s="15">
        <v>3759.7</v>
      </c>
      <c r="CF196" s="126"/>
      <c r="CG196" s="126"/>
      <c r="CH196" s="15"/>
      <c r="CI196" s="126"/>
      <c r="CJ196" s="126"/>
      <c r="CK196" s="15"/>
      <c r="CL196" s="126"/>
      <c r="CM196" s="126"/>
      <c r="CN196" s="15">
        <v>6728</v>
      </c>
      <c r="CO196" s="15">
        <v>1202.2891999999999</v>
      </c>
      <c r="CP196" s="15">
        <f t="shared" si="66"/>
        <v>17.869934601664681</v>
      </c>
      <c r="CQ196" s="15"/>
      <c r="CR196" s="126"/>
      <c r="CS196" s="126"/>
      <c r="CT196" s="15"/>
      <c r="CU196" s="126"/>
      <c r="CV196" s="126"/>
      <c r="CW196" s="15">
        <v>6563.7</v>
      </c>
      <c r="CX196" s="126"/>
      <c r="CY196" s="126"/>
      <c r="CZ196" s="15"/>
      <c r="DA196" s="126"/>
      <c r="DB196" s="126"/>
      <c r="DC196" s="15">
        <v>630.1</v>
      </c>
      <c r="DD196" s="126"/>
      <c r="DE196" s="126"/>
      <c r="DF196" s="15">
        <v>1568.7</v>
      </c>
      <c r="DG196" s="126"/>
      <c r="DH196" s="126"/>
    </row>
    <row r="197" spans="1:112" s="38" customFormat="1" ht="15.75" x14ac:dyDescent="0.25">
      <c r="A197" s="71" t="s">
        <v>409</v>
      </c>
      <c r="B197" s="149">
        <f t="shared" si="165"/>
        <v>2018.3</v>
      </c>
      <c r="C197" s="149">
        <f t="shared" si="165"/>
        <v>0</v>
      </c>
      <c r="D197" s="14">
        <f>C197/B197*100</f>
        <v>0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>
        <v>810</v>
      </c>
      <c r="AJ197" s="14"/>
      <c r="AK197" s="14">
        <f t="shared" ref="AK197" si="219">AJ197/AI197*100</f>
        <v>0</v>
      </c>
      <c r="AL197" s="14"/>
      <c r="AM197" s="135"/>
      <c r="AN197" s="135"/>
      <c r="AO197" s="14"/>
      <c r="AP197" s="14"/>
      <c r="AQ197" s="127"/>
      <c r="AR197" s="14"/>
      <c r="AS197" s="14"/>
      <c r="AT197" s="127"/>
      <c r="AU197" s="14"/>
      <c r="AV197" s="14"/>
      <c r="AW197" s="127"/>
      <c r="AX197" s="14"/>
      <c r="AY197" s="14"/>
      <c r="AZ197" s="127"/>
      <c r="BA197" s="14"/>
      <c r="BB197" s="14"/>
      <c r="BC197" s="127"/>
      <c r="BD197" s="14"/>
      <c r="BE197" s="14"/>
      <c r="BF197" s="127"/>
      <c r="BG197" s="14"/>
      <c r="BH197" s="14"/>
      <c r="BI197" s="127"/>
      <c r="BJ197" s="14"/>
      <c r="BK197" s="14"/>
      <c r="BL197" s="127"/>
      <c r="BM197" s="14"/>
      <c r="BN197" s="14"/>
      <c r="BO197" s="127"/>
      <c r="BP197" s="14"/>
      <c r="BQ197" s="14"/>
      <c r="BR197" s="127"/>
      <c r="BS197" s="14"/>
      <c r="BT197" s="14"/>
      <c r="BU197" s="127"/>
      <c r="BV197" s="15">
        <v>1208.3</v>
      </c>
      <c r="BW197" s="14"/>
      <c r="BX197" s="14"/>
      <c r="BY197" s="14"/>
      <c r="BZ197" s="14"/>
      <c r="CA197" s="127"/>
      <c r="CB197" s="14"/>
      <c r="CC197" s="14"/>
      <c r="CD197" s="127"/>
      <c r="CE197" s="14"/>
      <c r="CF197" s="14"/>
      <c r="CG197" s="127"/>
      <c r="CH197" s="14"/>
      <c r="CI197" s="14"/>
      <c r="CJ197" s="127"/>
      <c r="CK197" s="15"/>
      <c r="CL197" s="14"/>
      <c r="CM197" s="127"/>
      <c r="CN197" s="15"/>
      <c r="CO197" s="14"/>
      <c r="CP197" s="127"/>
      <c r="CQ197" s="15"/>
      <c r="CR197" s="14"/>
      <c r="CS197" s="127"/>
      <c r="CT197" s="15"/>
      <c r="CU197" s="14"/>
      <c r="CV197" s="127"/>
      <c r="CW197" s="15"/>
      <c r="CX197" s="14"/>
      <c r="CY197" s="127"/>
      <c r="CZ197" s="15"/>
      <c r="DA197" s="14"/>
      <c r="DB197" s="127"/>
      <c r="DC197" s="15"/>
      <c r="DD197" s="14"/>
      <c r="DE197" s="127"/>
      <c r="DF197" s="15"/>
      <c r="DG197" s="14"/>
      <c r="DH197" s="127"/>
    </row>
    <row r="198" spans="1:112" s="38" customFormat="1" ht="15.75" x14ac:dyDescent="0.25">
      <c r="A198" s="71" t="s">
        <v>601</v>
      </c>
      <c r="B198" s="149">
        <f t="shared" si="165"/>
        <v>0</v>
      </c>
      <c r="C198" s="149">
        <f t="shared" si="165"/>
        <v>0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35"/>
      <c r="AN198" s="135"/>
      <c r="AO198" s="14"/>
      <c r="AP198" s="14"/>
      <c r="AQ198" s="127"/>
      <c r="AR198" s="14"/>
      <c r="AS198" s="14"/>
      <c r="AT198" s="127"/>
      <c r="AU198" s="14"/>
      <c r="AV198" s="14"/>
      <c r="AW198" s="127"/>
      <c r="AX198" s="14"/>
      <c r="AY198" s="14"/>
      <c r="AZ198" s="127"/>
      <c r="BA198" s="14"/>
      <c r="BB198" s="14"/>
      <c r="BC198" s="127"/>
      <c r="BD198" s="14"/>
      <c r="BE198" s="14"/>
      <c r="BF198" s="127"/>
      <c r="BG198" s="14"/>
      <c r="BH198" s="14"/>
      <c r="BI198" s="127"/>
      <c r="BJ198" s="14"/>
      <c r="BK198" s="14"/>
      <c r="BL198" s="127"/>
      <c r="BM198" s="14"/>
      <c r="BN198" s="14"/>
      <c r="BO198" s="127"/>
      <c r="BP198" s="14"/>
      <c r="BQ198" s="14"/>
      <c r="BR198" s="127"/>
      <c r="BS198" s="14"/>
      <c r="BT198" s="14"/>
      <c r="BU198" s="127"/>
      <c r="BV198" s="14"/>
      <c r="BW198" s="14"/>
      <c r="BX198" s="127"/>
      <c r="BY198" s="14"/>
      <c r="BZ198" s="14"/>
      <c r="CA198" s="127"/>
      <c r="CB198" s="14"/>
      <c r="CC198" s="14"/>
      <c r="CD198" s="127"/>
      <c r="CE198" s="14"/>
      <c r="CF198" s="14"/>
      <c r="CG198" s="127"/>
      <c r="CH198" s="14"/>
      <c r="CI198" s="14"/>
      <c r="CJ198" s="127"/>
      <c r="CK198" s="15"/>
      <c r="CL198" s="14"/>
      <c r="CM198" s="127"/>
      <c r="CN198" s="15"/>
      <c r="CO198" s="14"/>
      <c r="CP198" s="127"/>
      <c r="CQ198" s="15"/>
      <c r="CR198" s="14"/>
      <c r="CS198" s="127"/>
      <c r="CT198" s="15"/>
      <c r="CU198" s="14"/>
      <c r="CV198" s="127"/>
      <c r="CW198" s="15"/>
      <c r="CX198" s="14"/>
      <c r="CY198" s="127"/>
      <c r="CZ198" s="15"/>
      <c r="DA198" s="14"/>
      <c r="DB198" s="127"/>
      <c r="DC198" s="15"/>
      <c r="DD198" s="14"/>
      <c r="DE198" s="127"/>
      <c r="DF198" s="15"/>
      <c r="DG198" s="14"/>
      <c r="DH198" s="127"/>
    </row>
    <row r="199" spans="1:112" s="38" customFormat="1" ht="15.75" x14ac:dyDescent="0.25">
      <c r="A199" s="71" t="s">
        <v>602</v>
      </c>
      <c r="B199" s="149">
        <f t="shared" si="165"/>
        <v>0</v>
      </c>
      <c r="C199" s="149">
        <f t="shared" si="165"/>
        <v>0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35"/>
      <c r="AN199" s="135"/>
      <c r="AO199" s="14"/>
      <c r="AP199" s="14"/>
      <c r="AQ199" s="127"/>
      <c r="AR199" s="14"/>
      <c r="AS199" s="14"/>
      <c r="AT199" s="127"/>
      <c r="AU199" s="14"/>
      <c r="AV199" s="14"/>
      <c r="AW199" s="127"/>
      <c r="AX199" s="14"/>
      <c r="AY199" s="14"/>
      <c r="AZ199" s="127"/>
      <c r="BA199" s="14"/>
      <c r="BB199" s="14"/>
      <c r="BC199" s="127"/>
      <c r="BD199" s="14"/>
      <c r="BE199" s="14"/>
      <c r="BF199" s="127"/>
      <c r="BG199" s="14"/>
      <c r="BH199" s="14"/>
      <c r="BI199" s="127"/>
      <c r="BJ199" s="14"/>
      <c r="BK199" s="14"/>
      <c r="BL199" s="127"/>
      <c r="BM199" s="14"/>
      <c r="BN199" s="14"/>
      <c r="BO199" s="127"/>
      <c r="BP199" s="14"/>
      <c r="BQ199" s="14"/>
      <c r="BR199" s="127"/>
      <c r="BS199" s="14"/>
      <c r="BT199" s="14"/>
      <c r="BU199" s="127"/>
      <c r="BV199" s="14"/>
      <c r="BW199" s="14"/>
      <c r="BX199" s="127"/>
      <c r="BY199" s="14"/>
      <c r="BZ199" s="14"/>
      <c r="CA199" s="127"/>
      <c r="CB199" s="14"/>
      <c r="CC199" s="14"/>
      <c r="CD199" s="127"/>
      <c r="CE199" s="14"/>
      <c r="CF199" s="14"/>
      <c r="CG199" s="127"/>
      <c r="CH199" s="14"/>
      <c r="CI199" s="14"/>
      <c r="CJ199" s="127"/>
      <c r="CK199" s="15"/>
      <c r="CL199" s="14"/>
      <c r="CM199" s="127"/>
      <c r="CN199" s="15"/>
      <c r="CO199" s="14"/>
      <c r="CP199" s="127"/>
      <c r="CQ199" s="15"/>
      <c r="CR199" s="14"/>
      <c r="CS199" s="127"/>
      <c r="CT199" s="15"/>
      <c r="CU199" s="14"/>
      <c r="CV199" s="127"/>
      <c r="CW199" s="15"/>
      <c r="CX199" s="14"/>
      <c r="CY199" s="127"/>
      <c r="CZ199" s="15"/>
      <c r="DA199" s="14"/>
      <c r="DB199" s="127"/>
      <c r="DC199" s="15"/>
      <c r="DD199" s="14"/>
      <c r="DE199" s="127"/>
      <c r="DF199" s="15"/>
      <c r="DG199" s="14"/>
      <c r="DH199" s="127"/>
    </row>
    <row r="200" spans="1:112" s="38" customFormat="1" ht="15.75" x14ac:dyDescent="0.25">
      <c r="A200" s="71" t="s">
        <v>603</v>
      </c>
      <c r="B200" s="149">
        <f t="shared" si="165"/>
        <v>0</v>
      </c>
      <c r="C200" s="149">
        <f t="shared" si="165"/>
        <v>0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35"/>
      <c r="AN200" s="135"/>
      <c r="AO200" s="14"/>
      <c r="AP200" s="14"/>
      <c r="AQ200" s="127"/>
      <c r="AR200" s="14"/>
      <c r="AS200" s="14"/>
      <c r="AT200" s="127"/>
      <c r="AU200" s="14"/>
      <c r="AV200" s="14"/>
      <c r="AW200" s="127"/>
      <c r="AX200" s="14"/>
      <c r="AY200" s="14"/>
      <c r="AZ200" s="127"/>
      <c r="BA200" s="14"/>
      <c r="BB200" s="14"/>
      <c r="BC200" s="127"/>
      <c r="BD200" s="14"/>
      <c r="BE200" s="14"/>
      <c r="BF200" s="127"/>
      <c r="BG200" s="14"/>
      <c r="BH200" s="14"/>
      <c r="BI200" s="127"/>
      <c r="BJ200" s="14"/>
      <c r="BK200" s="14"/>
      <c r="BL200" s="127"/>
      <c r="BM200" s="14"/>
      <c r="BN200" s="14"/>
      <c r="BO200" s="127"/>
      <c r="BP200" s="14"/>
      <c r="BQ200" s="14"/>
      <c r="BR200" s="127"/>
      <c r="BS200" s="14"/>
      <c r="BT200" s="14"/>
      <c r="BU200" s="127"/>
      <c r="BV200" s="14"/>
      <c r="BW200" s="14"/>
      <c r="BX200" s="127"/>
      <c r="BY200" s="14"/>
      <c r="BZ200" s="14"/>
      <c r="CA200" s="127"/>
      <c r="CB200" s="14"/>
      <c r="CC200" s="14"/>
      <c r="CD200" s="127"/>
      <c r="CE200" s="14"/>
      <c r="CF200" s="14"/>
      <c r="CG200" s="127"/>
      <c r="CH200" s="14"/>
      <c r="CI200" s="14"/>
      <c r="CJ200" s="127"/>
      <c r="CK200" s="15"/>
      <c r="CL200" s="14"/>
      <c r="CM200" s="127"/>
      <c r="CN200" s="15"/>
      <c r="CO200" s="14"/>
      <c r="CP200" s="127"/>
      <c r="CQ200" s="15"/>
      <c r="CR200" s="14"/>
      <c r="CS200" s="127"/>
      <c r="CT200" s="15"/>
      <c r="CU200" s="14"/>
      <c r="CV200" s="127"/>
      <c r="CW200" s="15"/>
      <c r="CX200" s="14"/>
      <c r="CY200" s="127"/>
      <c r="CZ200" s="15"/>
      <c r="DA200" s="14"/>
      <c r="DB200" s="127"/>
      <c r="DC200" s="15"/>
      <c r="DD200" s="14"/>
      <c r="DE200" s="127"/>
      <c r="DF200" s="15"/>
      <c r="DG200" s="14"/>
      <c r="DH200" s="127"/>
    </row>
    <row r="201" spans="1:112" s="38" customFormat="1" ht="15.75" x14ac:dyDescent="0.25">
      <c r="A201" s="71" t="s">
        <v>604</v>
      </c>
      <c r="B201" s="149">
        <f t="shared" si="165"/>
        <v>0</v>
      </c>
      <c r="C201" s="149">
        <f t="shared" si="165"/>
        <v>0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35"/>
      <c r="AN201" s="135"/>
      <c r="AO201" s="14"/>
      <c r="AP201" s="14"/>
      <c r="AQ201" s="127"/>
      <c r="AR201" s="14"/>
      <c r="AS201" s="14"/>
      <c r="AT201" s="127"/>
      <c r="AU201" s="14"/>
      <c r="AV201" s="14"/>
      <c r="AW201" s="127"/>
      <c r="AX201" s="14"/>
      <c r="AY201" s="14"/>
      <c r="AZ201" s="127"/>
      <c r="BA201" s="14"/>
      <c r="BB201" s="14"/>
      <c r="BC201" s="127"/>
      <c r="BD201" s="14"/>
      <c r="BE201" s="14"/>
      <c r="BF201" s="127"/>
      <c r="BG201" s="14"/>
      <c r="BH201" s="14"/>
      <c r="BI201" s="127"/>
      <c r="BJ201" s="14"/>
      <c r="BK201" s="14"/>
      <c r="BL201" s="127"/>
      <c r="BM201" s="14"/>
      <c r="BN201" s="14"/>
      <c r="BO201" s="127"/>
      <c r="BP201" s="14"/>
      <c r="BQ201" s="14"/>
      <c r="BR201" s="127"/>
      <c r="BS201" s="14"/>
      <c r="BT201" s="14"/>
      <c r="BU201" s="127"/>
      <c r="BV201" s="14"/>
      <c r="BW201" s="14"/>
      <c r="BX201" s="127"/>
      <c r="BY201" s="14"/>
      <c r="BZ201" s="14"/>
      <c r="CA201" s="127"/>
      <c r="CB201" s="14"/>
      <c r="CC201" s="14"/>
      <c r="CD201" s="127"/>
      <c r="CE201" s="14"/>
      <c r="CF201" s="14"/>
      <c r="CG201" s="127"/>
      <c r="CH201" s="14"/>
      <c r="CI201" s="14"/>
      <c r="CJ201" s="127"/>
      <c r="CK201" s="15"/>
      <c r="CL201" s="14"/>
      <c r="CM201" s="127"/>
      <c r="CN201" s="15"/>
      <c r="CO201" s="14"/>
      <c r="CP201" s="127"/>
      <c r="CQ201" s="15"/>
      <c r="CR201" s="14"/>
      <c r="CS201" s="127"/>
      <c r="CT201" s="15"/>
      <c r="CU201" s="14"/>
      <c r="CV201" s="127"/>
      <c r="CW201" s="15"/>
      <c r="CX201" s="14"/>
      <c r="CY201" s="127"/>
      <c r="CZ201" s="15"/>
      <c r="DA201" s="14"/>
      <c r="DB201" s="127"/>
      <c r="DC201" s="15"/>
      <c r="DD201" s="14"/>
      <c r="DE201" s="127"/>
      <c r="DF201" s="15"/>
      <c r="DG201" s="14"/>
      <c r="DH201" s="127"/>
    </row>
    <row r="202" spans="1:112" s="38" customFormat="1" ht="15.75" x14ac:dyDescent="0.25">
      <c r="A202" s="71" t="s">
        <v>605</v>
      </c>
      <c r="B202" s="149">
        <f t="shared" si="165"/>
        <v>0</v>
      </c>
      <c r="C202" s="149">
        <f t="shared" si="165"/>
        <v>0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35"/>
      <c r="AN202" s="135"/>
      <c r="AO202" s="14"/>
      <c r="AP202" s="14"/>
      <c r="AQ202" s="127"/>
      <c r="AR202" s="14"/>
      <c r="AS202" s="14"/>
      <c r="AT202" s="127"/>
      <c r="AU202" s="14"/>
      <c r="AV202" s="14"/>
      <c r="AW202" s="127"/>
      <c r="AX202" s="14"/>
      <c r="AY202" s="14"/>
      <c r="AZ202" s="127"/>
      <c r="BA202" s="14"/>
      <c r="BB202" s="14"/>
      <c r="BC202" s="127"/>
      <c r="BD202" s="14"/>
      <c r="BE202" s="14"/>
      <c r="BF202" s="127"/>
      <c r="BG202" s="14"/>
      <c r="BH202" s="14"/>
      <c r="BI202" s="127"/>
      <c r="BJ202" s="14"/>
      <c r="BK202" s="14"/>
      <c r="BL202" s="127"/>
      <c r="BM202" s="14"/>
      <c r="BN202" s="14"/>
      <c r="BO202" s="127"/>
      <c r="BP202" s="14"/>
      <c r="BQ202" s="14"/>
      <c r="BR202" s="127"/>
      <c r="BS202" s="14"/>
      <c r="BT202" s="14"/>
      <c r="BU202" s="127"/>
      <c r="BV202" s="14"/>
      <c r="BW202" s="14"/>
      <c r="BX202" s="127"/>
      <c r="BY202" s="14"/>
      <c r="BZ202" s="14"/>
      <c r="CA202" s="127"/>
      <c r="CB202" s="14"/>
      <c r="CC202" s="14"/>
      <c r="CD202" s="127"/>
      <c r="CE202" s="14"/>
      <c r="CF202" s="14"/>
      <c r="CG202" s="127"/>
      <c r="CH202" s="14"/>
      <c r="CI202" s="14"/>
      <c r="CJ202" s="127"/>
      <c r="CK202" s="15"/>
      <c r="CL202" s="14"/>
      <c r="CM202" s="127"/>
      <c r="CN202" s="15"/>
      <c r="CO202" s="14"/>
      <c r="CP202" s="127"/>
      <c r="CQ202" s="15"/>
      <c r="CR202" s="14"/>
      <c r="CS202" s="127"/>
      <c r="CT202" s="15"/>
      <c r="CU202" s="14"/>
      <c r="CV202" s="127"/>
      <c r="CW202" s="15"/>
      <c r="CX202" s="14"/>
      <c r="CY202" s="127"/>
      <c r="CZ202" s="15"/>
      <c r="DA202" s="14"/>
      <c r="DB202" s="127"/>
      <c r="DC202" s="15"/>
      <c r="DD202" s="14"/>
      <c r="DE202" s="127"/>
      <c r="DF202" s="15"/>
      <c r="DG202" s="14"/>
      <c r="DH202" s="127"/>
    </row>
    <row r="203" spans="1:112" s="38" customFormat="1" ht="15.75" x14ac:dyDescent="0.25">
      <c r="A203" s="71" t="s">
        <v>606</v>
      </c>
      <c r="B203" s="149">
        <f t="shared" si="165"/>
        <v>0</v>
      </c>
      <c r="C203" s="149">
        <f t="shared" si="165"/>
        <v>0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35"/>
      <c r="AN203" s="135"/>
      <c r="AO203" s="14"/>
      <c r="AP203" s="14"/>
      <c r="AQ203" s="127"/>
      <c r="AR203" s="14"/>
      <c r="AS203" s="14"/>
      <c r="AT203" s="127"/>
      <c r="AU203" s="14"/>
      <c r="AV203" s="14"/>
      <c r="AW203" s="127"/>
      <c r="AX203" s="14"/>
      <c r="AY203" s="14"/>
      <c r="AZ203" s="127"/>
      <c r="BA203" s="14"/>
      <c r="BB203" s="14"/>
      <c r="BC203" s="127"/>
      <c r="BD203" s="14"/>
      <c r="BE203" s="14"/>
      <c r="BF203" s="127"/>
      <c r="BG203" s="14"/>
      <c r="BH203" s="14"/>
      <c r="BI203" s="127"/>
      <c r="BJ203" s="14"/>
      <c r="BK203" s="14"/>
      <c r="BL203" s="127"/>
      <c r="BM203" s="14"/>
      <c r="BN203" s="14"/>
      <c r="BO203" s="127"/>
      <c r="BP203" s="14"/>
      <c r="BQ203" s="14"/>
      <c r="BR203" s="127"/>
      <c r="BS203" s="14"/>
      <c r="BT203" s="14"/>
      <c r="BU203" s="127"/>
      <c r="BV203" s="14"/>
      <c r="BW203" s="14"/>
      <c r="BX203" s="127"/>
      <c r="BY203" s="14"/>
      <c r="BZ203" s="14"/>
      <c r="CA203" s="127"/>
      <c r="CB203" s="14"/>
      <c r="CC203" s="14"/>
      <c r="CD203" s="127"/>
      <c r="CE203" s="14"/>
      <c r="CF203" s="14"/>
      <c r="CG203" s="127"/>
      <c r="CH203" s="14"/>
      <c r="CI203" s="14"/>
      <c r="CJ203" s="127"/>
      <c r="CK203" s="15"/>
      <c r="CL203" s="14"/>
      <c r="CM203" s="127"/>
      <c r="CN203" s="15"/>
      <c r="CO203" s="14"/>
      <c r="CP203" s="127"/>
      <c r="CQ203" s="15"/>
      <c r="CR203" s="14"/>
      <c r="CS203" s="127"/>
      <c r="CT203" s="15"/>
      <c r="CU203" s="14"/>
      <c r="CV203" s="127"/>
      <c r="CW203" s="15"/>
      <c r="CX203" s="14"/>
      <c r="CY203" s="127"/>
      <c r="CZ203" s="15"/>
      <c r="DA203" s="14"/>
      <c r="DB203" s="127"/>
      <c r="DC203" s="15"/>
      <c r="DD203" s="14"/>
      <c r="DE203" s="127"/>
      <c r="DF203" s="15"/>
      <c r="DG203" s="14"/>
      <c r="DH203" s="127"/>
    </row>
    <row r="204" spans="1:112" s="38" customFormat="1" ht="15.75" x14ac:dyDescent="0.25">
      <c r="A204" s="71" t="s">
        <v>334</v>
      </c>
      <c r="B204" s="149">
        <f t="shared" ref="B204:C267" si="220">E204+H204+K204+N204+Q204+T204+W204+Z204+AC204+AF204+AI204+AL204+AO204+AR204+AU204+AX204+BA204+BD204+BG204+BJ204+BM204+BP204+BS204+BV204+BY204+CB204+CE204+CH204+CK204+CN204+CQ204+CT204+CW204+CZ204+DC204+DF204</f>
        <v>0</v>
      </c>
      <c r="C204" s="149">
        <f t="shared" si="220"/>
        <v>0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35"/>
      <c r="AN204" s="135"/>
      <c r="AO204" s="14"/>
      <c r="AP204" s="14"/>
      <c r="AQ204" s="127"/>
      <c r="AR204" s="14"/>
      <c r="AS204" s="14"/>
      <c r="AT204" s="127"/>
      <c r="AU204" s="14"/>
      <c r="AV204" s="14"/>
      <c r="AW204" s="127"/>
      <c r="AX204" s="14"/>
      <c r="AY204" s="14"/>
      <c r="AZ204" s="127"/>
      <c r="BA204" s="14"/>
      <c r="BB204" s="14"/>
      <c r="BC204" s="127"/>
      <c r="BD204" s="14"/>
      <c r="BE204" s="14"/>
      <c r="BF204" s="127"/>
      <c r="BG204" s="14"/>
      <c r="BH204" s="14"/>
      <c r="BI204" s="127"/>
      <c r="BJ204" s="14"/>
      <c r="BK204" s="14"/>
      <c r="BL204" s="127"/>
      <c r="BM204" s="14"/>
      <c r="BN204" s="14"/>
      <c r="BO204" s="127"/>
      <c r="BP204" s="14"/>
      <c r="BQ204" s="14"/>
      <c r="BR204" s="127"/>
      <c r="BS204" s="14"/>
      <c r="BT204" s="14"/>
      <c r="BU204" s="127"/>
      <c r="BV204" s="14"/>
      <c r="BW204" s="14"/>
      <c r="BX204" s="127"/>
      <c r="BY204" s="14"/>
      <c r="BZ204" s="14"/>
      <c r="CA204" s="127"/>
      <c r="CB204" s="14"/>
      <c r="CC204" s="14"/>
      <c r="CD204" s="127"/>
      <c r="CE204" s="14"/>
      <c r="CF204" s="14"/>
      <c r="CG204" s="127"/>
      <c r="CH204" s="14"/>
      <c r="CI204" s="14"/>
      <c r="CJ204" s="127"/>
      <c r="CK204" s="15"/>
      <c r="CL204" s="14"/>
      <c r="CM204" s="127"/>
      <c r="CN204" s="15"/>
      <c r="CO204" s="14"/>
      <c r="CP204" s="127"/>
      <c r="CQ204" s="15"/>
      <c r="CR204" s="14"/>
      <c r="CS204" s="127"/>
      <c r="CT204" s="15"/>
      <c r="CU204" s="14"/>
      <c r="CV204" s="127"/>
      <c r="CW204" s="15"/>
      <c r="CX204" s="14"/>
      <c r="CY204" s="127"/>
      <c r="CZ204" s="15"/>
      <c r="DA204" s="14"/>
      <c r="DB204" s="127"/>
      <c r="DC204" s="15"/>
      <c r="DD204" s="14"/>
      <c r="DE204" s="127"/>
      <c r="DF204" s="15"/>
      <c r="DG204" s="14"/>
      <c r="DH204" s="127"/>
    </row>
    <row r="205" spans="1:112" s="38" customFormat="1" ht="15.75" x14ac:dyDescent="0.25">
      <c r="A205" s="71" t="s">
        <v>607</v>
      </c>
      <c r="B205" s="149">
        <f t="shared" si="220"/>
        <v>0</v>
      </c>
      <c r="C205" s="149">
        <f t="shared" si="220"/>
        <v>0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35"/>
      <c r="AN205" s="135"/>
      <c r="AO205" s="14"/>
      <c r="AP205" s="14"/>
      <c r="AQ205" s="127"/>
      <c r="AR205" s="14"/>
      <c r="AS205" s="14"/>
      <c r="AT205" s="127"/>
      <c r="AU205" s="14"/>
      <c r="AV205" s="14"/>
      <c r="AW205" s="127"/>
      <c r="AX205" s="14"/>
      <c r="AY205" s="14"/>
      <c r="AZ205" s="127"/>
      <c r="BA205" s="14"/>
      <c r="BB205" s="14"/>
      <c r="BC205" s="127"/>
      <c r="BD205" s="14"/>
      <c r="BE205" s="14"/>
      <c r="BF205" s="127"/>
      <c r="BG205" s="14"/>
      <c r="BH205" s="14"/>
      <c r="BI205" s="127"/>
      <c r="BJ205" s="14"/>
      <c r="BK205" s="14"/>
      <c r="BL205" s="127"/>
      <c r="BM205" s="14"/>
      <c r="BN205" s="14"/>
      <c r="BO205" s="127"/>
      <c r="BP205" s="14"/>
      <c r="BQ205" s="14"/>
      <c r="BR205" s="127"/>
      <c r="BS205" s="14"/>
      <c r="BT205" s="14"/>
      <c r="BU205" s="127"/>
      <c r="BV205" s="14"/>
      <c r="BW205" s="14"/>
      <c r="BX205" s="127"/>
      <c r="BY205" s="14"/>
      <c r="BZ205" s="14"/>
      <c r="CA205" s="127"/>
      <c r="CB205" s="14"/>
      <c r="CC205" s="14"/>
      <c r="CD205" s="127"/>
      <c r="CE205" s="14"/>
      <c r="CF205" s="14"/>
      <c r="CG205" s="127"/>
      <c r="CH205" s="14"/>
      <c r="CI205" s="14"/>
      <c r="CJ205" s="127"/>
      <c r="CK205" s="15"/>
      <c r="CL205" s="14"/>
      <c r="CM205" s="127"/>
      <c r="CN205" s="15"/>
      <c r="CO205" s="14"/>
      <c r="CP205" s="127"/>
      <c r="CQ205" s="15"/>
      <c r="CR205" s="14"/>
      <c r="CS205" s="127"/>
      <c r="CT205" s="15"/>
      <c r="CU205" s="14"/>
      <c r="CV205" s="127"/>
      <c r="CW205" s="15"/>
      <c r="CX205" s="14"/>
      <c r="CY205" s="127"/>
      <c r="CZ205" s="15"/>
      <c r="DA205" s="14"/>
      <c r="DB205" s="127"/>
      <c r="DC205" s="15"/>
      <c r="DD205" s="14"/>
      <c r="DE205" s="127"/>
      <c r="DF205" s="15"/>
      <c r="DG205" s="14"/>
      <c r="DH205" s="127"/>
    </row>
    <row r="206" spans="1:112" s="38" customFormat="1" ht="15.75" x14ac:dyDescent="0.25">
      <c r="A206" s="71" t="s">
        <v>608</v>
      </c>
      <c r="B206" s="149">
        <f t="shared" si="220"/>
        <v>0</v>
      </c>
      <c r="C206" s="149">
        <f t="shared" si="220"/>
        <v>0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35"/>
      <c r="AN206" s="135"/>
      <c r="AO206" s="14"/>
      <c r="AP206" s="14"/>
      <c r="AQ206" s="127"/>
      <c r="AR206" s="14"/>
      <c r="AS206" s="14"/>
      <c r="AT206" s="127"/>
      <c r="AU206" s="14"/>
      <c r="AV206" s="14"/>
      <c r="AW206" s="127"/>
      <c r="AX206" s="14"/>
      <c r="AY206" s="14"/>
      <c r="AZ206" s="127"/>
      <c r="BA206" s="14"/>
      <c r="BB206" s="14"/>
      <c r="BC206" s="127"/>
      <c r="BD206" s="14"/>
      <c r="BE206" s="14"/>
      <c r="BF206" s="127"/>
      <c r="BG206" s="14"/>
      <c r="BH206" s="14"/>
      <c r="BI206" s="127"/>
      <c r="BJ206" s="14"/>
      <c r="BK206" s="14"/>
      <c r="BL206" s="127"/>
      <c r="BM206" s="14"/>
      <c r="BN206" s="14"/>
      <c r="BO206" s="127"/>
      <c r="BP206" s="14"/>
      <c r="BQ206" s="14"/>
      <c r="BR206" s="127"/>
      <c r="BS206" s="14"/>
      <c r="BT206" s="14"/>
      <c r="BU206" s="127"/>
      <c r="BV206" s="14"/>
      <c r="BW206" s="14"/>
      <c r="BX206" s="127"/>
      <c r="BY206" s="14"/>
      <c r="BZ206" s="14"/>
      <c r="CA206" s="127"/>
      <c r="CB206" s="14"/>
      <c r="CC206" s="14"/>
      <c r="CD206" s="127"/>
      <c r="CE206" s="14"/>
      <c r="CF206" s="14"/>
      <c r="CG206" s="127"/>
      <c r="CH206" s="14"/>
      <c r="CI206" s="14"/>
      <c r="CJ206" s="127"/>
      <c r="CK206" s="15"/>
      <c r="CL206" s="14"/>
      <c r="CM206" s="127"/>
      <c r="CN206" s="15"/>
      <c r="CO206" s="14"/>
      <c r="CP206" s="127"/>
      <c r="CQ206" s="15"/>
      <c r="CR206" s="14"/>
      <c r="CS206" s="127"/>
      <c r="CT206" s="15"/>
      <c r="CU206" s="14"/>
      <c r="CV206" s="127"/>
      <c r="CW206" s="15"/>
      <c r="CX206" s="14"/>
      <c r="CY206" s="127"/>
      <c r="CZ206" s="15"/>
      <c r="DA206" s="14"/>
      <c r="DB206" s="127"/>
      <c r="DC206" s="15"/>
      <c r="DD206" s="14"/>
      <c r="DE206" s="127"/>
      <c r="DF206" s="15"/>
      <c r="DG206" s="14"/>
      <c r="DH206" s="127"/>
    </row>
    <row r="207" spans="1:112" s="96" customFormat="1" ht="31.5" x14ac:dyDescent="0.25">
      <c r="A207" s="97" t="s">
        <v>417</v>
      </c>
      <c r="B207" s="148">
        <f t="shared" si="220"/>
        <v>90546.761229999989</v>
      </c>
      <c r="C207" s="148">
        <f t="shared" si="220"/>
        <v>7876.5992399999996</v>
      </c>
      <c r="D207" s="102">
        <f t="shared" ref="D207" si="221">C207/B207*100</f>
        <v>8.698929849067115</v>
      </c>
      <c r="E207" s="105">
        <f t="shared" ref="E207:AP207" si="222">E208+E209+E210+E211+E212+E213+E214+E215</f>
        <v>0</v>
      </c>
      <c r="F207" s="105">
        <f t="shared" si="222"/>
        <v>0</v>
      </c>
      <c r="G207" s="105" t="e">
        <f t="shared" si="222"/>
        <v>#DIV/0!</v>
      </c>
      <c r="H207" s="105">
        <f t="shared" si="222"/>
        <v>0</v>
      </c>
      <c r="I207" s="105">
        <f t="shared" si="222"/>
        <v>0</v>
      </c>
      <c r="J207" s="105">
        <f t="shared" si="222"/>
        <v>0</v>
      </c>
      <c r="K207" s="105">
        <f t="shared" si="222"/>
        <v>1587.6</v>
      </c>
      <c r="L207" s="105">
        <f t="shared" si="222"/>
        <v>0</v>
      </c>
      <c r="M207" s="105">
        <f t="shared" si="222"/>
        <v>0</v>
      </c>
      <c r="N207" s="105">
        <f t="shared" si="222"/>
        <v>0</v>
      </c>
      <c r="O207" s="105">
        <f t="shared" si="222"/>
        <v>0</v>
      </c>
      <c r="P207" s="105">
        <f t="shared" si="222"/>
        <v>0</v>
      </c>
      <c r="Q207" s="105">
        <f t="shared" si="222"/>
        <v>0</v>
      </c>
      <c r="R207" s="105">
        <f t="shared" si="222"/>
        <v>0</v>
      </c>
      <c r="S207" s="105">
        <f t="shared" si="222"/>
        <v>0</v>
      </c>
      <c r="T207" s="105">
        <f t="shared" si="222"/>
        <v>0</v>
      </c>
      <c r="U207" s="105">
        <f t="shared" si="222"/>
        <v>0</v>
      </c>
      <c r="V207" s="105">
        <f t="shared" si="222"/>
        <v>0</v>
      </c>
      <c r="W207" s="105">
        <f t="shared" si="222"/>
        <v>102.04082</v>
      </c>
      <c r="X207" s="105">
        <f t="shared" si="222"/>
        <v>102.04083</v>
      </c>
      <c r="Y207" s="102">
        <f t="shared" si="212"/>
        <v>100.00000979999966</v>
      </c>
      <c r="Z207" s="105">
        <f t="shared" si="222"/>
        <v>51.020409999999998</v>
      </c>
      <c r="AA207" s="105">
        <f t="shared" si="222"/>
        <v>51.020409999999998</v>
      </c>
      <c r="AB207" s="102">
        <f>AA207/Z207*100</f>
        <v>100</v>
      </c>
      <c r="AC207" s="105">
        <f t="shared" si="222"/>
        <v>0</v>
      </c>
      <c r="AD207" s="105">
        <f t="shared" si="222"/>
        <v>0</v>
      </c>
      <c r="AE207" s="105">
        <f t="shared" si="222"/>
        <v>0</v>
      </c>
      <c r="AF207" s="105">
        <f t="shared" si="222"/>
        <v>0</v>
      </c>
      <c r="AG207" s="105">
        <f t="shared" si="222"/>
        <v>0</v>
      </c>
      <c r="AH207" s="105">
        <f t="shared" si="222"/>
        <v>0</v>
      </c>
      <c r="AI207" s="105">
        <f t="shared" si="222"/>
        <v>5000</v>
      </c>
      <c r="AJ207" s="105">
        <f t="shared" si="222"/>
        <v>0</v>
      </c>
      <c r="AK207" s="105">
        <f t="shared" si="222"/>
        <v>0</v>
      </c>
      <c r="AL207" s="105">
        <f t="shared" si="222"/>
        <v>26214.3</v>
      </c>
      <c r="AM207" s="105">
        <f t="shared" si="222"/>
        <v>2975.4</v>
      </c>
      <c r="AN207" s="105">
        <f t="shared" si="222"/>
        <v>11.350293542074365</v>
      </c>
      <c r="AO207" s="105">
        <f t="shared" si="222"/>
        <v>0</v>
      </c>
      <c r="AP207" s="105">
        <f t="shared" si="222"/>
        <v>0</v>
      </c>
      <c r="AQ207" s="105">
        <f t="shared" ref="AQ207:CG207" si="223">AQ208+AQ209+AQ210+AQ211+AQ212+AQ213+AQ214+AQ215</f>
        <v>0</v>
      </c>
      <c r="AR207" s="105">
        <f t="shared" si="223"/>
        <v>0</v>
      </c>
      <c r="AS207" s="105">
        <f t="shared" si="223"/>
        <v>0</v>
      </c>
      <c r="AT207" s="105">
        <f t="shared" si="223"/>
        <v>0</v>
      </c>
      <c r="AU207" s="105">
        <f t="shared" si="223"/>
        <v>0</v>
      </c>
      <c r="AV207" s="105">
        <f t="shared" si="223"/>
        <v>0</v>
      </c>
      <c r="AW207" s="105">
        <f t="shared" si="223"/>
        <v>0</v>
      </c>
      <c r="AX207" s="105">
        <f t="shared" si="223"/>
        <v>0</v>
      </c>
      <c r="AY207" s="105">
        <f t="shared" si="223"/>
        <v>0</v>
      </c>
      <c r="AZ207" s="105">
        <f t="shared" si="223"/>
        <v>0</v>
      </c>
      <c r="BA207" s="105">
        <f t="shared" si="223"/>
        <v>6761.7</v>
      </c>
      <c r="BB207" s="105">
        <f t="shared" si="223"/>
        <v>741.13800000000003</v>
      </c>
      <c r="BC207" s="105">
        <f t="shared" si="223"/>
        <v>10.960823461555528</v>
      </c>
      <c r="BD207" s="105">
        <f t="shared" si="223"/>
        <v>0</v>
      </c>
      <c r="BE207" s="105">
        <f t="shared" si="223"/>
        <v>0</v>
      </c>
      <c r="BF207" s="105">
        <f t="shared" si="223"/>
        <v>0</v>
      </c>
      <c r="BG207" s="105">
        <f t="shared" si="223"/>
        <v>0</v>
      </c>
      <c r="BH207" s="105">
        <f t="shared" si="223"/>
        <v>0</v>
      </c>
      <c r="BI207" s="105">
        <f t="shared" si="223"/>
        <v>0</v>
      </c>
      <c r="BJ207" s="105">
        <f t="shared" si="223"/>
        <v>0</v>
      </c>
      <c r="BK207" s="105">
        <f t="shared" si="223"/>
        <v>0</v>
      </c>
      <c r="BL207" s="105">
        <f t="shared" si="223"/>
        <v>0</v>
      </c>
      <c r="BM207" s="105">
        <f t="shared" si="223"/>
        <v>0</v>
      </c>
      <c r="BN207" s="105">
        <f t="shared" si="223"/>
        <v>0</v>
      </c>
      <c r="BO207" s="105">
        <f t="shared" si="223"/>
        <v>0</v>
      </c>
      <c r="BP207" s="105">
        <f t="shared" si="223"/>
        <v>0</v>
      </c>
      <c r="BQ207" s="105">
        <f t="shared" si="223"/>
        <v>0</v>
      </c>
      <c r="BR207" s="105">
        <f t="shared" si="223"/>
        <v>0</v>
      </c>
      <c r="BS207" s="105">
        <f t="shared" si="223"/>
        <v>0</v>
      </c>
      <c r="BT207" s="105">
        <f t="shared" si="223"/>
        <v>0</v>
      </c>
      <c r="BU207" s="105">
        <f t="shared" si="223"/>
        <v>0</v>
      </c>
      <c r="BV207" s="105">
        <f t="shared" si="223"/>
        <v>1000.8</v>
      </c>
      <c r="BW207" s="105">
        <f t="shared" si="223"/>
        <v>0</v>
      </c>
      <c r="BX207" s="105">
        <f t="shared" si="223"/>
        <v>0</v>
      </c>
      <c r="BY207" s="105">
        <f t="shared" si="223"/>
        <v>0</v>
      </c>
      <c r="BZ207" s="105">
        <f t="shared" si="223"/>
        <v>0</v>
      </c>
      <c r="CA207" s="105">
        <f t="shared" si="223"/>
        <v>0</v>
      </c>
      <c r="CB207" s="105">
        <f t="shared" si="223"/>
        <v>307.10000000000002</v>
      </c>
      <c r="CC207" s="105">
        <f t="shared" si="223"/>
        <v>0</v>
      </c>
      <c r="CD207" s="105">
        <f t="shared" si="223"/>
        <v>0</v>
      </c>
      <c r="CE207" s="105">
        <f t="shared" si="223"/>
        <v>7519.3</v>
      </c>
      <c r="CF207" s="105">
        <f t="shared" si="223"/>
        <v>0</v>
      </c>
      <c r="CG207" s="105">
        <f t="shared" si="223"/>
        <v>0</v>
      </c>
      <c r="CH207" s="105">
        <f t="shared" ref="CH207:CV207" si="224">CH208+CH209+CH210+CH211+CH212+CH213+CH214+CH215</f>
        <v>0</v>
      </c>
      <c r="CI207" s="105">
        <f t="shared" si="224"/>
        <v>0</v>
      </c>
      <c r="CJ207" s="105">
        <f t="shared" si="224"/>
        <v>0</v>
      </c>
      <c r="CK207" s="105">
        <f t="shared" si="224"/>
        <v>0</v>
      </c>
      <c r="CL207" s="105">
        <f t="shared" si="224"/>
        <v>0</v>
      </c>
      <c r="CM207" s="105">
        <f t="shared" si="224"/>
        <v>0</v>
      </c>
      <c r="CN207" s="105">
        <f t="shared" si="224"/>
        <v>23319.599999999999</v>
      </c>
      <c r="CO207" s="105">
        <f t="shared" si="224"/>
        <v>4007</v>
      </c>
      <c r="CP207" s="105">
        <f t="shared" si="66"/>
        <v>17.182970548379906</v>
      </c>
      <c r="CQ207" s="105">
        <f t="shared" si="224"/>
        <v>0</v>
      </c>
      <c r="CR207" s="105">
        <f t="shared" si="224"/>
        <v>0</v>
      </c>
      <c r="CS207" s="105">
        <f t="shared" si="224"/>
        <v>0</v>
      </c>
      <c r="CT207" s="105">
        <f t="shared" si="224"/>
        <v>0</v>
      </c>
      <c r="CU207" s="105">
        <f t="shared" si="224"/>
        <v>0</v>
      </c>
      <c r="CV207" s="105">
        <f t="shared" si="224"/>
        <v>0</v>
      </c>
      <c r="CW207" s="105">
        <f t="shared" ref="CW207:CY207" si="225">CW208+CW209+CW210+CW211+CW212+CW213+CW214+CW215</f>
        <v>12086.7</v>
      </c>
      <c r="CX207" s="105">
        <f t="shared" si="225"/>
        <v>0</v>
      </c>
      <c r="CY207" s="105">
        <f t="shared" si="225"/>
        <v>0</v>
      </c>
      <c r="CZ207" s="105">
        <f t="shared" ref="CZ207:DB207" si="226">CZ208+CZ209+CZ210+CZ211+CZ212+CZ213+CZ214+CZ215</f>
        <v>0</v>
      </c>
      <c r="DA207" s="105">
        <f t="shared" si="226"/>
        <v>0</v>
      </c>
      <c r="DB207" s="105">
        <f t="shared" si="226"/>
        <v>0</v>
      </c>
      <c r="DC207" s="105">
        <f t="shared" ref="DC207:DE207" si="227">DC208+DC209+DC210+DC211+DC212+DC213+DC214+DC215</f>
        <v>1890.4</v>
      </c>
      <c r="DD207" s="105">
        <f t="shared" si="227"/>
        <v>0</v>
      </c>
      <c r="DE207" s="105">
        <f t="shared" si="227"/>
        <v>0</v>
      </c>
      <c r="DF207" s="105">
        <f t="shared" ref="DF207:DH207" si="228">DF208+DF209+DF210+DF211+DF212+DF213+DF214+DF215</f>
        <v>4706.2</v>
      </c>
      <c r="DG207" s="105">
        <f t="shared" si="228"/>
        <v>0</v>
      </c>
      <c r="DH207" s="105">
        <f t="shared" si="228"/>
        <v>0</v>
      </c>
    </row>
    <row r="208" spans="1:112" s="38" customFormat="1" ht="31.5" x14ac:dyDescent="0.25">
      <c r="A208" s="71" t="s">
        <v>383</v>
      </c>
      <c r="B208" s="149">
        <f t="shared" si="220"/>
        <v>84545.961229999986</v>
      </c>
      <c r="C208" s="149">
        <f t="shared" si="220"/>
        <v>7876.5992399999996</v>
      </c>
      <c r="D208" s="14">
        <f t="shared" si="56"/>
        <v>9.3163518699283472</v>
      </c>
      <c r="E208" s="14"/>
      <c r="F208" s="14"/>
      <c r="G208" s="14" t="e">
        <f t="shared" ref="G208:G357" si="229">F208/E208*100</f>
        <v>#DIV/0!</v>
      </c>
      <c r="H208" s="15"/>
      <c r="I208" s="15"/>
      <c r="J208" s="14"/>
      <c r="K208" s="14">
        <v>1587.6</v>
      </c>
      <c r="L208" s="14"/>
      <c r="M208" s="14"/>
      <c r="N208" s="14"/>
      <c r="O208" s="14"/>
      <c r="P208" s="14"/>
      <c r="Q208" s="15">
        <v>0</v>
      </c>
      <c r="R208" s="15">
        <v>0</v>
      </c>
      <c r="S208" s="14"/>
      <c r="T208" s="15"/>
      <c r="U208" s="15"/>
      <c r="V208" s="15"/>
      <c r="W208" s="15">
        <v>102.04082</v>
      </c>
      <c r="X208" s="15">
        <v>102.04083</v>
      </c>
      <c r="Y208" s="14">
        <f t="shared" si="212"/>
        <v>100.00000979999966</v>
      </c>
      <c r="Z208" s="15">
        <v>51.020409999999998</v>
      </c>
      <c r="AA208" s="15">
        <v>51.020409999999998</v>
      </c>
      <c r="AB208" s="14">
        <f>AA208/Z208*100</f>
        <v>100</v>
      </c>
      <c r="AC208" s="15"/>
      <c r="AD208" s="15"/>
      <c r="AE208" s="14"/>
      <c r="AF208" s="14"/>
      <c r="AG208" s="14"/>
      <c r="AH208" s="14"/>
      <c r="AI208" s="15">
        <v>0</v>
      </c>
      <c r="AJ208" s="15"/>
      <c r="AK208" s="14"/>
      <c r="AL208" s="15">
        <v>26214.3</v>
      </c>
      <c r="AM208" s="14">
        <v>2975.4</v>
      </c>
      <c r="AN208" s="15">
        <f t="shared" si="62"/>
        <v>11.350293542074365</v>
      </c>
      <c r="AO208" s="15"/>
      <c r="AP208" s="15"/>
      <c r="AQ208" s="15"/>
      <c r="AR208" s="15"/>
      <c r="AS208" s="15"/>
      <c r="AT208" s="15"/>
      <c r="AU208" s="15"/>
      <c r="AV208" s="15"/>
      <c r="AW208" s="126"/>
      <c r="AX208" s="15"/>
      <c r="AY208" s="15"/>
      <c r="AZ208" s="126"/>
      <c r="BA208" s="15">
        <v>6761.7</v>
      </c>
      <c r="BB208" s="15">
        <v>741.13800000000003</v>
      </c>
      <c r="BC208" s="15">
        <f t="shared" si="64"/>
        <v>10.960823461555528</v>
      </c>
      <c r="BD208" s="15"/>
      <c r="BE208" s="126"/>
      <c r="BF208" s="126"/>
      <c r="BG208" s="15"/>
      <c r="BH208" s="126"/>
      <c r="BI208" s="126"/>
      <c r="BJ208" s="15"/>
      <c r="BK208" s="126"/>
      <c r="BL208" s="126"/>
      <c r="BM208" s="15"/>
      <c r="BN208" s="126"/>
      <c r="BO208" s="126"/>
      <c r="BP208" s="15"/>
      <c r="BQ208" s="126"/>
      <c r="BR208" s="126"/>
      <c r="BS208" s="15"/>
      <c r="BT208" s="126"/>
      <c r="BU208" s="126"/>
      <c r="BV208" s="15"/>
      <c r="BW208" s="136"/>
      <c r="BX208" s="126"/>
      <c r="BY208" s="15"/>
      <c r="BZ208" s="126"/>
      <c r="CA208" s="126"/>
      <c r="CB208" s="15">
        <v>307.10000000000002</v>
      </c>
      <c r="CC208" s="126"/>
      <c r="CD208" s="126"/>
      <c r="CE208" s="15">
        <v>7519.3</v>
      </c>
      <c r="CF208" s="126"/>
      <c r="CG208" s="126"/>
      <c r="CH208" s="15"/>
      <c r="CI208" s="126"/>
      <c r="CJ208" s="126"/>
      <c r="CK208" s="15"/>
      <c r="CL208" s="126"/>
      <c r="CM208" s="126"/>
      <c r="CN208" s="15">
        <v>23319.599999999999</v>
      </c>
      <c r="CO208" s="15">
        <v>4007</v>
      </c>
      <c r="CP208" s="15">
        <f t="shared" si="66"/>
        <v>17.182970548379906</v>
      </c>
      <c r="CQ208" s="15"/>
      <c r="CR208" s="126"/>
      <c r="CS208" s="126"/>
      <c r="CT208" s="15"/>
      <c r="CU208" s="126"/>
      <c r="CV208" s="126"/>
      <c r="CW208" s="15">
        <v>12086.7</v>
      </c>
      <c r="CX208" s="126"/>
      <c r="CY208" s="126"/>
      <c r="CZ208" s="15"/>
      <c r="DA208" s="126"/>
      <c r="DB208" s="126"/>
      <c r="DC208" s="15">
        <v>1890.4</v>
      </c>
      <c r="DD208" s="126"/>
      <c r="DE208" s="126"/>
      <c r="DF208" s="15">
        <v>4706.2</v>
      </c>
      <c r="DG208" s="126"/>
      <c r="DH208" s="126"/>
    </row>
    <row r="209" spans="1:112" s="38" customFormat="1" ht="15.75" x14ac:dyDescent="0.25">
      <c r="A209" s="71" t="s">
        <v>609</v>
      </c>
      <c r="B209" s="149">
        <f t="shared" si="220"/>
        <v>5000</v>
      </c>
      <c r="C209" s="149">
        <f t="shared" si="220"/>
        <v>0</v>
      </c>
      <c r="D209" s="14">
        <f t="shared" ref="D209:D210" si="230">C209/B209*100</f>
        <v>0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>
        <v>5000</v>
      </c>
      <c r="AJ209" s="14"/>
      <c r="AK209" s="14">
        <f>AJ209/AI209*100</f>
        <v>0</v>
      </c>
      <c r="AL209" s="135"/>
      <c r="AM209" s="135"/>
      <c r="AN209" s="135"/>
      <c r="AO209" s="14"/>
      <c r="AP209" s="14"/>
      <c r="AQ209" s="127"/>
      <c r="AR209" s="14"/>
      <c r="AS209" s="14"/>
      <c r="AT209" s="127"/>
      <c r="AU209" s="14"/>
      <c r="AV209" s="14"/>
      <c r="AW209" s="127"/>
      <c r="AX209" s="14"/>
      <c r="AY209" s="14"/>
      <c r="AZ209" s="127"/>
      <c r="BA209" s="14"/>
      <c r="BB209" s="14"/>
      <c r="BC209" s="127"/>
      <c r="BD209" s="14"/>
      <c r="BE209" s="14"/>
      <c r="BF209" s="127"/>
      <c r="BG209" s="14"/>
      <c r="BH209" s="14"/>
      <c r="BI209" s="127"/>
      <c r="BJ209" s="14"/>
      <c r="BK209" s="14"/>
      <c r="BL209" s="127"/>
      <c r="BM209" s="14"/>
      <c r="BN209" s="14"/>
      <c r="BO209" s="127"/>
      <c r="BP209" s="14"/>
      <c r="BQ209" s="14"/>
      <c r="BR209" s="127"/>
      <c r="BS209" s="14"/>
      <c r="BT209" s="14"/>
      <c r="BU209" s="127"/>
      <c r="BV209" s="14"/>
      <c r="BW209" s="14"/>
      <c r="BX209" s="127"/>
      <c r="BY209" s="14"/>
      <c r="BZ209" s="14"/>
      <c r="CA209" s="127"/>
      <c r="CB209" s="14"/>
      <c r="CC209" s="14"/>
      <c r="CD209" s="127"/>
      <c r="CE209" s="14"/>
      <c r="CF209" s="14"/>
      <c r="CG209" s="127"/>
      <c r="CH209" s="14"/>
      <c r="CI209" s="14"/>
      <c r="CJ209" s="127"/>
      <c r="CK209" s="15"/>
      <c r="CL209" s="14"/>
      <c r="CM209" s="127"/>
      <c r="CN209" s="15"/>
      <c r="CO209" s="14"/>
      <c r="CP209" s="127"/>
      <c r="CQ209" s="15"/>
      <c r="CR209" s="14"/>
      <c r="CS209" s="127"/>
      <c r="CT209" s="15"/>
      <c r="CU209" s="14"/>
      <c r="CV209" s="127"/>
      <c r="CW209" s="15"/>
      <c r="CX209" s="14"/>
      <c r="CY209" s="127"/>
      <c r="CZ209" s="15"/>
      <c r="DA209" s="14"/>
      <c r="DB209" s="127"/>
      <c r="DC209" s="15"/>
      <c r="DD209" s="14"/>
      <c r="DE209" s="127"/>
      <c r="DF209" s="15"/>
      <c r="DG209" s="14"/>
      <c r="DH209" s="127"/>
    </row>
    <row r="210" spans="1:112" s="38" customFormat="1" ht="15.75" x14ac:dyDescent="0.25">
      <c r="A210" s="71" t="s">
        <v>412</v>
      </c>
      <c r="B210" s="149">
        <f t="shared" si="220"/>
        <v>1000.8</v>
      </c>
      <c r="C210" s="149">
        <f t="shared" si="220"/>
        <v>0</v>
      </c>
      <c r="D210" s="14">
        <f t="shared" si="230"/>
        <v>0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35"/>
      <c r="AM210" s="135"/>
      <c r="AN210" s="135"/>
      <c r="AO210" s="14"/>
      <c r="AP210" s="14"/>
      <c r="AQ210" s="127"/>
      <c r="AR210" s="14"/>
      <c r="AS210" s="14"/>
      <c r="AT210" s="127"/>
      <c r="AU210" s="14"/>
      <c r="AV210" s="14"/>
      <c r="AW210" s="127"/>
      <c r="AX210" s="14"/>
      <c r="AY210" s="14"/>
      <c r="AZ210" s="127"/>
      <c r="BA210" s="14"/>
      <c r="BB210" s="14"/>
      <c r="BC210" s="127"/>
      <c r="BD210" s="14"/>
      <c r="BE210" s="14"/>
      <c r="BF210" s="127"/>
      <c r="BG210" s="14"/>
      <c r="BH210" s="14"/>
      <c r="BI210" s="127"/>
      <c r="BJ210" s="14"/>
      <c r="BK210" s="14"/>
      <c r="BL210" s="127"/>
      <c r="BM210" s="14"/>
      <c r="BN210" s="14"/>
      <c r="BO210" s="127"/>
      <c r="BP210" s="14"/>
      <c r="BQ210" s="14"/>
      <c r="BR210" s="127"/>
      <c r="BS210" s="14"/>
      <c r="BT210" s="14"/>
      <c r="BU210" s="127"/>
      <c r="BV210" s="15">
        <v>1000.8</v>
      </c>
      <c r="BW210" s="14"/>
      <c r="BX210" s="127"/>
      <c r="BY210" s="14"/>
      <c r="BZ210" s="14"/>
      <c r="CA210" s="127"/>
      <c r="CB210" s="14"/>
      <c r="CC210" s="14"/>
      <c r="CD210" s="127"/>
      <c r="CE210" s="14"/>
      <c r="CF210" s="14"/>
      <c r="CG210" s="127"/>
      <c r="CH210" s="14"/>
      <c r="CI210" s="14"/>
      <c r="CJ210" s="127"/>
      <c r="CK210" s="15"/>
      <c r="CL210" s="14"/>
      <c r="CM210" s="127"/>
      <c r="CN210" s="15"/>
      <c r="CO210" s="14"/>
      <c r="CP210" s="127"/>
      <c r="CQ210" s="15"/>
      <c r="CR210" s="14"/>
      <c r="CS210" s="127"/>
      <c r="CT210" s="15"/>
      <c r="CU210" s="14"/>
      <c r="CV210" s="127"/>
      <c r="CW210" s="15"/>
      <c r="CX210" s="14"/>
      <c r="CY210" s="127"/>
      <c r="CZ210" s="15"/>
      <c r="DA210" s="14"/>
      <c r="DB210" s="127"/>
      <c r="DC210" s="15"/>
      <c r="DD210" s="14"/>
      <c r="DE210" s="127"/>
      <c r="DF210" s="15"/>
      <c r="DG210" s="14"/>
      <c r="DH210" s="127"/>
    </row>
    <row r="211" spans="1:112" s="38" customFormat="1" ht="15.75" x14ac:dyDescent="0.25">
      <c r="A211" s="71" t="s">
        <v>413</v>
      </c>
      <c r="B211" s="149">
        <f t="shared" si="220"/>
        <v>0</v>
      </c>
      <c r="C211" s="149">
        <f t="shared" si="220"/>
        <v>0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35"/>
      <c r="AM211" s="135"/>
      <c r="AN211" s="135"/>
      <c r="AO211" s="14"/>
      <c r="AP211" s="14"/>
      <c r="AQ211" s="127"/>
      <c r="AR211" s="14"/>
      <c r="AS211" s="14"/>
      <c r="AT211" s="127"/>
      <c r="AU211" s="14"/>
      <c r="AV211" s="14"/>
      <c r="AW211" s="127"/>
      <c r="AX211" s="14"/>
      <c r="AY211" s="14"/>
      <c r="AZ211" s="127"/>
      <c r="BA211" s="14"/>
      <c r="BB211" s="14"/>
      <c r="BC211" s="127"/>
      <c r="BD211" s="14"/>
      <c r="BE211" s="14"/>
      <c r="BF211" s="127"/>
      <c r="BG211" s="14"/>
      <c r="BH211" s="14"/>
      <c r="BI211" s="127"/>
      <c r="BJ211" s="14"/>
      <c r="BK211" s="14"/>
      <c r="BL211" s="127"/>
      <c r="BM211" s="14"/>
      <c r="BN211" s="14"/>
      <c r="BO211" s="127"/>
      <c r="BP211" s="14"/>
      <c r="BQ211" s="14"/>
      <c r="BR211" s="127"/>
      <c r="BS211" s="14"/>
      <c r="BT211" s="14"/>
      <c r="BU211" s="127"/>
      <c r="BV211" s="14"/>
      <c r="BW211" s="14"/>
      <c r="BX211" s="14"/>
      <c r="BY211" s="14"/>
      <c r="BZ211" s="14"/>
      <c r="CA211" s="127"/>
      <c r="CB211" s="14"/>
      <c r="CC211" s="14"/>
      <c r="CD211" s="127"/>
      <c r="CE211" s="14"/>
      <c r="CF211" s="14"/>
      <c r="CG211" s="127"/>
      <c r="CH211" s="14"/>
      <c r="CI211" s="14"/>
      <c r="CJ211" s="127"/>
      <c r="CK211" s="15"/>
      <c r="CL211" s="14"/>
      <c r="CM211" s="127"/>
      <c r="CN211" s="15"/>
      <c r="CO211" s="14"/>
      <c r="CP211" s="127"/>
      <c r="CQ211" s="15"/>
      <c r="CR211" s="14"/>
      <c r="CS211" s="127"/>
      <c r="CT211" s="15"/>
      <c r="CU211" s="14"/>
      <c r="CV211" s="127"/>
      <c r="CW211" s="15"/>
      <c r="CX211" s="14"/>
      <c r="CY211" s="127"/>
      <c r="CZ211" s="15"/>
      <c r="DA211" s="14"/>
      <c r="DB211" s="127"/>
      <c r="DC211" s="15"/>
      <c r="DD211" s="14"/>
      <c r="DE211" s="127"/>
      <c r="DF211" s="15"/>
      <c r="DG211" s="14"/>
      <c r="DH211" s="127"/>
    </row>
    <row r="212" spans="1:112" s="38" customFormat="1" ht="15.75" x14ac:dyDescent="0.25">
      <c r="A212" s="71" t="s">
        <v>414</v>
      </c>
      <c r="B212" s="149">
        <f t="shared" si="220"/>
        <v>0</v>
      </c>
      <c r="C212" s="149">
        <f t="shared" si="220"/>
        <v>0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35"/>
      <c r="AM212" s="135"/>
      <c r="AN212" s="135"/>
      <c r="AO212" s="14"/>
      <c r="AP212" s="14"/>
      <c r="AQ212" s="127"/>
      <c r="AR212" s="14"/>
      <c r="AS212" s="14"/>
      <c r="AT212" s="127"/>
      <c r="AU212" s="14"/>
      <c r="AV212" s="14"/>
      <c r="AW212" s="127"/>
      <c r="AX212" s="14"/>
      <c r="AY212" s="14"/>
      <c r="AZ212" s="127"/>
      <c r="BA212" s="14"/>
      <c r="BB212" s="14"/>
      <c r="BC212" s="127"/>
      <c r="BD212" s="14"/>
      <c r="BE212" s="14"/>
      <c r="BF212" s="127"/>
      <c r="BG212" s="14"/>
      <c r="BH212" s="14"/>
      <c r="BI212" s="127"/>
      <c r="BJ212" s="14"/>
      <c r="BK212" s="14"/>
      <c r="BL212" s="127"/>
      <c r="BM212" s="14"/>
      <c r="BN212" s="14"/>
      <c r="BO212" s="127"/>
      <c r="BP212" s="14"/>
      <c r="BQ212" s="14"/>
      <c r="BR212" s="127"/>
      <c r="BS212" s="14"/>
      <c r="BT212" s="14"/>
      <c r="BU212" s="127"/>
      <c r="BV212" s="14"/>
      <c r="BW212" s="14"/>
      <c r="BX212" s="14"/>
      <c r="BY212" s="14"/>
      <c r="BZ212" s="14"/>
      <c r="CA212" s="127"/>
      <c r="CB212" s="14"/>
      <c r="CC212" s="14"/>
      <c r="CD212" s="127"/>
      <c r="CE212" s="14"/>
      <c r="CF212" s="14"/>
      <c r="CG212" s="127"/>
      <c r="CH212" s="14"/>
      <c r="CI212" s="14"/>
      <c r="CJ212" s="127"/>
      <c r="CK212" s="15"/>
      <c r="CL212" s="14"/>
      <c r="CM212" s="127"/>
      <c r="CN212" s="15"/>
      <c r="CO212" s="14"/>
      <c r="CP212" s="127"/>
      <c r="CQ212" s="15"/>
      <c r="CR212" s="14"/>
      <c r="CS212" s="127"/>
      <c r="CT212" s="15"/>
      <c r="CU212" s="14"/>
      <c r="CV212" s="127"/>
      <c r="CW212" s="15"/>
      <c r="CX212" s="14"/>
      <c r="CY212" s="127"/>
      <c r="CZ212" s="15"/>
      <c r="DA212" s="14"/>
      <c r="DB212" s="127"/>
      <c r="DC212" s="15"/>
      <c r="DD212" s="14"/>
      <c r="DE212" s="127"/>
      <c r="DF212" s="15"/>
      <c r="DG212" s="14"/>
      <c r="DH212" s="127"/>
    </row>
    <row r="213" spans="1:112" s="38" customFormat="1" ht="15.75" x14ac:dyDescent="0.25">
      <c r="A213" s="71" t="s">
        <v>610</v>
      </c>
      <c r="B213" s="149">
        <f t="shared" si="220"/>
        <v>0</v>
      </c>
      <c r="C213" s="149">
        <f t="shared" si="220"/>
        <v>0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35"/>
      <c r="AM213" s="135"/>
      <c r="AN213" s="135"/>
      <c r="AO213" s="14"/>
      <c r="AP213" s="14"/>
      <c r="AQ213" s="127"/>
      <c r="AR213" s="14"/>
      <c r="AS213" s="14"/>
      <c r="AT213" s="127"/>
      <c r="AU213" s="14"/>
      <c r="AV213" s="14"/>
      <c r="AW213" s="127"/>
      <c r="AX213" s="14"/>
      <c r="AY213" s="14"/>
      <c r="AZ213" s="127"/>
      <c r="BA213" s="14"/>
      <c r="BB213" s="14"/>
      <c r="BC213" s="127"/>
      <c r="BD213" s="14"/>
      <c r="BE213" s="14"/>
      <c r="BF213" s="127"/>
      <c r="BG213" s="14"/>
      <c r="BH213" s="14"/>
      <c r="BI213" s="127"/>
      <c r="BJ213" s="14"/>
      <c r="BK213" s="14"/>
      <c r="BL213" s="127"/>
      <c r="BM213" s="14"/>
      <c r="BN213" s="14"/>
      <c r="BO213" s="127"/>
      <c r="BP213" s="14"/>
      <c r="BQ213" s="14"/>
      <c r="BR213" s="127"/>
      <c r="BS213" s="14"/>
      <c r="BT213" s="14"/>
      <c r="BU213" s="127"/>
      <c r="BV213" s="14"/>
      <c r="BW213" s="14"/>
      <c r="BX213" s="14"/>
      <c r="BY213" s="14"/>
      <c r="BZ213" s="14"/>
      <c r="CA213" s="127"/>
      <c r="CB213" s="14"/>
      <c r="CC213" s="14"/>
      <c r="CD213" s="127"/>
      <c r="CE213" s="14"/>
      <c r="CF213" s="14"/>
      <c r="CG213" s="127"/>
      <c r="CH213" s="14"/>
      <c r="CI213" s="14"/>
      <c r="CJ213" s="127"/>
      <c r="CK213" s="15"/>
      <c r="CL213" s="14"/>
      <c r="CM213" s="127"/>
      <c r="CN213" s="15"/>
      <c r="CO213" s="14"/>
      <c r="CP213" s="127"/>
      <c r="CQ213" s="15"/>
      <c r="CR213" s="14"/>
      <c r="CS213" s="127"/>
      <c r="CT213" s="15"/>
      <c r="CU213" s="14"/>
      <c r="CV213" s="127"/>
      <c r="CW213" s="15"/>
      <c r="CX213" s="14"/>
      <c r="CY213" s="127"/>
      <c r="CZ213" s="15"/>
      <c r="DA213" s="14"/>
      <c r="DB213" s="127"/>
      <c r="DC213" s="15"/>
      <c r="DD213" s="14"/>
      <c r="DE213" s="127"/>
      <c r="DF213" s="15"/>
      <c r="DG213" s="14"/>
      <c r="DH213" s="127"/>
    </row>
    <row r="214" spans="1:112" s="38" customFormat="1" ht="15.75" x14ac:dyDescent="0.25">
      <c r="A214" s="71" t="s">
        <v>415</v>
      </c>
      <c r="B214" s="149">
        <f t="shared" si="220"/>
        <v>0</v>
      </c>
      <c r="C214" s="149">
        <f t="shared" si="220"/>
        <v>0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  <c r="U214" s="15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35"/>
      <c r="AM214" s="135"/>
      <c r="AN214" s="135"/>
      <c r="AO214" s="14"/>
      <c r="AP214" s="14"/>
      <c r="AQ214" s="127"/>
      <c r="AR214" s="14"/>
      <c r="AS214" s="14"/>
      <c r="AT214" s="127"/>
      <c r="AU214" s="14"/>
      <c r="AV214" s="14"/>
      <c r="AW214" s="127"/>
      <c r="AX214" s="14"/>
      <c r="AY214" s="14"/>
      <c r="AZ214" s="127"/>
      <c r="BA214" s="14"/>
      <c r="BB214" s="14"/>
      <c r="BC214" s="127"/>
      <c r="BD214" s="14"/>
      <c r="BE214" s="14"/>
      <c r="BF214" s="127"/>
      <c r="BG214" s="14"/>
      <c r="BH214" s="14"/>
      <c r="BI214" s="127"/>
      <c r="BJ214" s="14"/>
      <c r="BK214" s="14"/>
      <c r="BL214" s="127"/>
      <c r="BM214" s="14"/>
      <c r="BN214" s="14"/>
      <c r="BO214" s="127"/>
      <c r="BP214" s="14"/>
      <c r="BQ214" s="14"/>
      <c r="BR214" s="127"/>
      <c r="BS214" s="14"/>
      <c r="BT214" s="14"/>
      <c r="BU214" s="127"/>
      <c r="BV214" s="14"/>
      <c r="BW214" s="14"/>
      <c r="BX214" s="14"/>
      <c r="BY214" s="14"/>
      <c r="BZ214" s="14"/>
      <c r="CA214" s="127"/>
      <c r="CB214" s="14"/>
      <c r="CC214" s="14"/>
      <c r="CD214" s="127"/>
      <c r="CE214" s="14"/>
      <c r="CF214" s="14"/>
      <c r="CG214" s="127"/>
      <c r="CH214" s="14"/>
      <c r="CI214" s="14"/>
      <c r="CJ214" s="127"/>
      <c r="CK214" s="15"/>
      <c r="CL214" s="14"/>
      <c r="CM214" s="127"/>
      <c r="CN214" s="15"/>
      <c r="CO214" s="14"/>
      <c r="CP214" s="127"/>
      <c r="CQ214" s="15"/>
      <c r="CR214" s="14"/>
      <c r="CS214" s="127"/>
      <c r="CT214" s="15"/>
      <c r="CU214" s="14"/>
      <c r="CV214" s="127"/>
      <c r="CW214" s="15"/>
      <c r="CX214" s="14"/>
      <c r="CY214" s="127"/>
      <c r="CZ214" s="15"/>
      <c r="DA214" s="14"/>
      <c r="DB214" s="127"/>
      <c r="DC214" s="15"/>
      <c r="DD214" s="14"/>
      <c r="DE214" s="127"/>
      <c r="DF214" s="15"/>
      <c r="DG214" s="14"/>
      <c r="DH214" s="127"/>
    </row>
    <row r="215" spans="1:112" s="38" customFormat="1" ht="15.75" x14ac:dyDescent="0.25">
      <c r="A215" s="71" t="s">
        <v>416</v>
      </c>
      <c r="B215" s="149">
        <f t="shared" si="220"/>
        <v>0</v>
      </c>
      <c r="C215" s="149">
        <f t="shared" si="220"/>
        <v>0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>
        <v>0</v>
      </c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35"/>
      <c r="AM215" s="135"/>
      <c r="AN215" s="135"/>
      <c r="AO215" s="14"/>
      <c r="AP215" s="14"/>
      <c r="AQ215" s="127"/>
      <c r="AR215" s="14"/>
      <c r="AS215" s="14"/>
      <c r="AT215" s="127"/>
      <c r="AU215" s="14"/>
      <c r="AV215" s="14"/>
      <c r="AW215" s="127"/>
      <c r="AX215" s="14"/>
      <c r="AY215" s="14"/>
      <c r="AZ215" s="127"/>
      <c r="BA215" s="14"/>
      <c r="BB215" s="14"/>
      <c r="BC215" s="127"/>
      <c r="BD215" s="14"/>
      <c r="BE215" s="14"/>
      <c r="BF215" s="127"/>
      <c r="BG215" s="14"/>
      <c r="BH215" s="14"/>
      <c r="BI215" s="127"/>
      <c r="BJ215" s="14"/>
      <c r="BK215" s="14"/>
      <c r="BL215" s="127"/>
      <c r="BM215" s="14"/>
      <c r="BN215" s="14"/>
      <c r="BO215" s="127"/>
      <c r="BP215" s="14"/>
      <c r="BQ215" s="14"/>
      <c r="BR215" s="127"/>
      <c r="BS215" s="14"/>
      <c r="BT215" s="14"/>
      <c r="BU215" s="127"/>
      <c r="BV215" s="14"/>
      <c r="BW215" s="14"/>
      <c r="BX215" s="14"/>
      <c r="BY215" s="14"/>
      <c r="BZ215" s="14"/>
      <c r="CA215" s="127"/>
      <c r="CB215" s="14"/>
      <c r="CC215" s="14"/>
      <c r="CD215" s="127"/>
      <c r="CE215" s="14"/>
      <c r="CF215" s="14"/>
      <c r="CG215" s="127"/>
      <c r="CH215" s="14"/>
      <c r="CI215" s="14"/>
      <c r="CJ215" s="127"/>
      <c r="CK215" s="15"/>
      <c r="CL215" s="14"/>
      <c r="CM215" s="127"/>
      <c r="CN215" s="15"/>
      <c r="CO215" s="14"/>
      <c r="CP215" s="127"/>
      <c r="CQ215" s="15"/>
      <c r="CR215" s="14"/>
      <c r="CS215" s="127"/>
      <c r="CT215" s="15"/>
      <c r="CU215" s="14"/>
      <c r="CV215" s="127"/>
      <c r="CW215" s="15"/>
      <c r="CX215" s="14"/>
      <c r="CY215" s="127"/>
      <c r="CZ215" s="15"/>
      <c r="DA215" s="14"/>
      <c r="DB215" s="127"/>
      <c r="DC215" s="15"/>
      <c r="DD215" s="14"/>
      <c r="DE215" s="127"/>
      <c r="DF215" s="15"/>
      <c r="DG215" s="14"/>
      <c r="DH215" s="127"/>
    </row>
    <row r="216" spans="1:112" s="96" customFormat="1" ht="31.5" x14ac:dyDescent="0.25">
      <c r="A216" s="97" t="s">
        <v>419</v>
      </c>
      <c r="B216" s="148">
        <f t="shared" si="220"/>
        <v>135485.14081999997</v>
      </c>
      <c r="C216" s="148">
        <f t="shared" si="220"/>
        <v>4432.4626700000008</v>
      </c>
      <c r="D216" s="102">
        <f t="shared" ref="D216" si="231">C216/B216*100</f>
        <v>3.2715489264529678</v>
      </c>
      <c r="E216" s="105">
        <f t="shared" ref="E216:AP216" si="232">E217+E218+E219+E220+E221+E222</f>
        <v>0</v>
      </c>
      <c r="F216" s="105">
        <f t="shared" si="232"/>
        <v>0</v>
      </c>
      <c r="G216" s="105">
        <f t="shared" si="232"/>
        <v>0</v>
      </c>
      <c r="H216" s="105">
        <f t="shared" si="232"/>
        <v>99643</v>
      </c>
      <c r="I216" s="105">
        <f t="shared" si="232"/>
        <v>0</v>
      </c>
      <c r="J216" s="105">
        <f t="shared" si="232"/>
        <v>0</v>
      </c>
      <c r="K216" s="105">
        <f t="shared" si="232"/>
        <v>0</v>
      </c>
      <c r="L216" s="105">
        <f t="shared" si="232"/>
        <v>0</v>
      </c>
      <c r="M216" s="105">
        <f t="shared" si="232"/>
        <v>0</v>
      </c>
      <c r="N216" s="105">
        <f t="shared" si="232"/>
        <v>0</v>
      </c>
      <c r="O216" s="105">
        <f t="shared" si="232"/>
        <v>0</v>
      </c>
      <c r="P216" s="105">
        <f t="shared" si="232"/>
        <v>0</v>
      </c>
      <c r="Q216" s="105">
        <f t="shared" si="232"/>
        <v>0</v>
      </c>
      <c r="R216" s="105">
        <f t="shared" si="232"/>
        <v>0</v>
      </c>
      <c r="S216" s="105">
        <f t="shared" si="232"/>
        <v>0</v>
      </c>
      <c r="T216" s="105">
        <f t="shared" si="232"/>
        <v>0</v>
      </c>
      <c r="U216" s="105">
        <f t="shared" si="232"/>
        <v>0</v>
      </c>
      <c r="V216" s="105">
        <f t="shared" si="232"/>
        <v>0</v>
      </c>
      <c r="W216" s="105">
        <f t="shared" si="232"/>
        <v>102.04082</v>
      </c>
      <c r="X216" s="105">
        <f t="shared" si="232"/>
        <v>102.04083</v>
      </c>
      <c r="Y216" s="102">
        <f t="shared" si="212"/>
        <v>100.00000979999966</v>
      </c>
      <c r="Z216" s="105">
        <f t="shared" si="232"/>
        <v>0</v>
      </c>
      <c r="AA216" s="105">
        <f t="shared" si="232"/>
        <v>0</v>
      </c>
      <c r="AB216" s="105">
        <f t="shared" si="232"/>
        <v>0</v>
      </c>
      <c r="AC216" s="105">
        <f t="shared" si="232"/>
        <v>0</v>
      </c>
      <c r="AD216" s="105">
        <f t="shared" si="232"/>
        <v>0</v>
      </c>
      <c r="AE216" s="105">
        <f t="shared" si="232"/>
        <v>0</v>
      </c>
      <c r="AF216" s="105">
        <f t="shared" si="232"/>
        <v>0</v>
      </c>
      <c r="AG216" s="105">
        <f t="shared" si="232"/>
        <v>0</v>
      </c>
      <c r="AH216" s="105">
        <f t="shared" si="232"/>
        <v>0</v>
      </c>
      <c r="AI216" s="105">
        <f t="shared" si="232"/>
        <v>1104.2</v>
      </c>
      <c r="AJ216" s="105">
        <f t="shared" si="232"/>
        <v>0</v>
      </c>
      <c r="AK216" s="105">
        <f t="shared" si="232"/>
        <v>0</v>
      </c>
      <c r="AL216" s="105">
        <f t="shared" si="232"/>
        <v>16082.5</v>
      </c>
      <c r="AM216" s="105">
        <f t="shared" si="232"/>
        <v>2674.4468400000001</v>
      </c>
      <c r="AN216" s="105">
        <f t="shared" si="232"/>
        <v>16.629546650085498</v>
      </c>
      <c r="AO216" s="105">
        <f t="shared" si="232"/>
        <v>0</v>
      </c>
      <c r="AP216" s="105">
        <f t="shared" si="232"/>
        <v>0</v>
      </c>
      <c r="AQ216" s="105">
        <f t="shared" ref="AQ216:CG216" si="233">AQ217+AQ218+AQ219+AQ220+AQ221+AQ222</f>
        <v>0</v>
      </c>
      <c r="AR216" s="105">
        <f t="shared" si="233"/>
        <v>0</v>
      </c>
      <c r="AS216" s="105">
        <f t="shared" si="233"/>
        <v>0</v>
      </c>
      <c r="AT216" s="105">
        <f t="shared" si="233"/>
        <v>0</v>
      </c>
      <c r="AU216" s="105">
        <f t="shared" si="233"/>
        <v>0</v>
      </c>
      <c r="AV216" s="105">
        <f t="shared" si="233"/>
        <v>0</v>
      </c>
      <c r="AW216" s="105">
        <f t="shared" si="233"/>
        <v>0</v>
      </c>
      <c r="AX216" s="105">
        <f t="shared" si="233"/>
        <v>0</v>
      </c>
      <c r="AY216" s="105">
        <f t="shared" si="233"/>
        <v>0</v>
      </c>
      <c r="AZ216" s="105">
        <f t="shared" si="233"/>
        <v>0</v>
      </c>
      <c r="BA216" s="105">
        <f t="shared" si="233"/>
        <v>3380.9</v>
      </c>
      <c r="BB216" s="105">
        <f t="shared" si="233"/>
        <v>527.07500000000005</v>
      </c>
      <c r="BC216" s="105">
        <f t="shared" si="233"/>
        <v>15.589783785382592</v>
      </c>
      <c r="BD216" s="105">
        <f t="shared" si="233"/>
        <v>0</v>
      </c>
      <c r="BE216" s="105">
        <f t="shared" si="233"/>
        <v>0</v>
      </c>
      <c r="BF216" s="105">
        <f t="shared" si="233"/>
        <v>0</v>
      </c>
      <c r="BG216" s="105">
        <f t="shared" si="233"/>
        <v>0</v>
      </c>
      <c r="BH216" s="105">
        <f t="shared" si="233"/>
        <v>0</v>
      </c>
      <c r="BI216" s="105">
        <f t="shared" si="233"/>
        <v>0</v>
      </c>
      <c r="BJ216" s="105">
        <f t="shared" si="233"/>
        <v>0</v>
      </c>
      <c r="BK216" s="105">
        <f t="shared" si="233"/>
        <v>0</v>
      </c>
      <c r="BL216" s="105">
        <f t="shared" si="233"/>
        <v>0</v>
      </c>
      <c r="BM216" s="105">
        <f t="shared" si="233"/>
        <v>0</v>
      </c>
      <c r="BN216" s="105">
        <f t="shared" si="233"/>
        <v>0</v>
      </c>
      <c r="BO216" s="105">
        <f t="shared" si="233"/>
        <v>0</v>
      </c>
      <c r="BP216" s="105">
        <f t="shared" si="233"/>
        <v>0</v>
      </c>
      <c r="BQ216" s="105">
        <f t="shared" si="233"/>
        <v>0</v>
      </c>
      <c r="BR216" s="105">
        <f t="shared" si="233"/>
        <v>0</v>
      </c>
      <c r="BS216" s="105">
        <f t="shared" si="233"/>
        <v>0</v>
      </c>
      <c r="BT216" s="105">
        <f t="shared" si="233"/>
        <v>0</v>
      </c>
      <c r="BU216" s="105">
        <f t="shared" si="233"/>
        <v>0</v>
      </c>
      <c r="BV216" s="105">
        <f t="shared" si="233"/>
        <v>0</v>
      </c>
      <c r="BW216" s="105">
        <f t="shared" si="233"/>
        <v>0</v>
      </c>
      <c r="BX216" s="105">
        <f t="shared" si="233"/>
        <v>0</v>
      </c>
      <c r="BY216" s="105">
        <f t="shared" si="233"/>
        <v>0</v>
      </c>
      <c r="BZ216" s="105">
        <f t="shared" si="233"/>
        <v>0</v>
      </c>
      <c r="CA216" s="105">
        <f t="shared" si="233"/>
        <v>0</v>
      </c>
      <c r="CB216" s="105">
        <f t="shared" si="233"/>
        <v>0</v>
      </c>
      <c r="CC216" s="105">
        <f t="shared" si="233"/>
        <v>0</v>
      </c>
      <c r="CD216" s="105">
        <f t="shared" si="233"/>
        <v>0</v>
      </c>
      <c r="CE216" s="105">
        <f t="shared" si="233"/>
        <v>0</v>
      </c>
      <c r="CF216" s="105">
        <f t="shared" si="233"/>
        <v>0</v>
      </c>
      <c r="CG216" s="105">
        <f t="shared" si="233"/>
        <v>0</v>
      </c>
      <c r="CH216" s="105">
        <f t="shared" ref="CH216:CV216" si="234">CH217+CH218+CH219+CH220+CH221+CH222</f>
        <v>0</v>
      </c>
      <c r="CI216" s="105">
        <f t="shared" si="234"/>
        <v>0</v>
      </c>
      <c r="CJ216" s="105">
        <f t="shared" si="234"/>
        <v>0</v>
      </c>
      <c r="CK216" s="105">
        <f t="shared" si="234"/>
        <v>0</v>
      </c>
      <c r="CL216" s="105">
        <f t="shared" si="234"/>
        <v>0</v>
      </c>
      <c r="CM216" s="105">
        <f t="shared" si="234"/>
        <v>0</v>
      </c>
      <c r="CN216" s="105">
        <f t="shared" si="234"/>
        <v>5619</v>
      </c>
      <c r="CO216" s="105">
        <f t="shared" si="234"/>
        <v>1128.9000000000001</v>
      </c>
      <c r="CP216" s="105">
        <f t="shared" si="66"/>
        <v>20.090763481046451</v>
      </c>
      <c r="CQ216" s="105">
        <f t="shared" si="234"/>
        <v>0</v>
      </c>
      <c r="CR216" s="105">
        <f t="shared" si="234"/>
        <v>0</v>
      </c>
      <c r="CS216" s="105">
        <f t="shared" si="234"/>
        <v>0</v>
      </c>
      <c r="CT216" s="105">
        <f t="shared" si="234"/>
        <v>0</v>
      </c>
      <c r="CU216" s="105">
        <f t="shared" si="234"/>
        <v>0</v>
      </c>
      <c r="CV216" s="105">
        <f t="shared" si="234"/>
        <v>0</v>
      </c>
      <c r="CW216" s="105">
        <f t="shared" ref="CW216:CY216" si="235">CW217+CW218+CW219+CW220+CW221+CW222</f>
        <v>5155.7</v>
      </c>
      <c r="CX216" s="105">
        <f t="shared" si="235"/>
        <v>0</v>
      </c>
      <c r="CY216" s="105">
        <f t="shared" si="235"/>
        <v>0</v>
      </c>
      <c r="CZ216" s="105">
        <f t="shared" ref="CZ216:DB216" si="236">CZ217+CZ218+CZ219+CZ220+CZ221+CZ222</f>
        <v>0</v>
      </c>
      <c r="DA216" s="105">
        <f t="shared" si="236"/>
        <v>0</v>
      </c>
      <c r="DB216" s="105">
        <f t="shared" si="236"/>
        <v>0</v>
      </c>
      <c r="DC216" s="105">
        <f t="shared" ref="DC216:DE216" si="237">DC217+DC218+DC219+DC220+DC221+DC222</f>
        <v>1260.3</v>
      </c>
      <c r="DD216" s="105">
        <f t="shared" si="237"/>
        <v>0</v>
      </c>
      <c r="DE216" s="105">
        <f t="shared" si="237"/>
        <v>0</v>
      </c>
      <c r="DF216" s="105">
        <f t="shared" ref="DF216:DH216" si="238">DF217+DF218+DF219+DF220+DF221+DF222</f>
        <v>3137.5</v>
      </c>
      <c r="DG216" s="105">
        <f t="shared" si="238"/>
        <v>0</v>
      </c>
      <c r="DH216" s="105">
        <f t="shared" si="238"/>
        <v>0</v>
      </c>
    </row>
    <row r="217" spans="1:112" s="38" customFormat="1" ht="30.75" customHeight="1" x14ac:dyDescent="0.25">
      <c r="A217" s="71" t="s">
        <v>384</v>
      </c>
      <c r="B217" s="149">
        <f t="shared" si="220"/>
        <v>134380.94081999999</v>
      </c>
      <c r="C217" s="149">
        <f t="shared" si="220"/>
        <v>4432.4626700000008</v>
      </c>
      <c r="D217" s="14">
        <f t="shared" si="56"/>
        <v>3.2984310445758647</v>
      </c>
      <c r="E217" s="14"/>
      <c r="F217" s="14"/>
      <c r="G217" s="14"/>
      <c r="H217" s="15">
        <v>99643</v>
      </c>
      <c r="I217" s="15"/>
      <c r="J217" s="14"/>
      <c r="K217" s="14"/>
      <c r="L217" s="14"/>
      <c r="M217" s="14"/>
      <c r="N217" s="14"/>
      <c r="O217" s="14"/>
      <c r="P217" s="14"/>
      <c r="Q217" s="15">
        <v>0</v>
      </c>
      <c r="R217" s="15">
        <v>0</v>
      </c>
      <c r="S217" s="14"/>
      <c r="T217" s="15"/>
      <c r="U217" s="15"/>
      <c r="V217" s="15"/>
      <c r="W217" s="15">
        <v>102.04082</v>
      </c>
      <c r="X217" s="15">
        <v>102.04083</v>
      </c>
      <c r="Y217" s="14">
        <f t="shared" si="212"/>
        <v>100.00000979999966</v>
      </c>
      <c r="Z217" s="15"/>
      <c r="AA217" s="15"/>
      <c r="AB217" s="14"/>
      <c r="AC217" s="15"/>
      <c r="AD217" s="15"/>
      <c r="AE217" s="14"/>
      <c r="AF217" s="14"/>
      <c r="AG217" s="14"/>
      <c r="AH217" s="14"/>
      <c r="AI217" s="15">
        <v>0</v>
      </c>
      <c r="AJ217" s="15"/>
      <c r="AK217" s="14"/>
      <c r="AL217" s="15">
        <v>16082.5</v>
      </c>
      <c r="AM217" s="14">
        <v>2674.4468400000001</v>
      </c>
      <c r="AN217" s="15">
        <f t="shared" si="62"/>
        <v>16.629546650085498</v>
      </c>
      <c r="AO217" s="15"/>
      <c r="AP217" s="15"/>
      <c r="AQ217" s="15"/>
      <c r="AR217" s="15"/>
      <c r="AS217" s="15"/>
      <c r="AT217" s="15"/>
      <c r="AU217" s="15"/>
      <c r="AV217" s="15"/>
      <c r="AW217" s="126"/>
      <c r="AX217" s="15"/>
      <c r="AY217" s="15"/>
      <c r="AZ217" s="126"/>
      <c r="BA217" s="15">
        <v>3380.9</v>
      </c>
      <c r="BB217" s="15">
        <v>527.07500000000005</v>
      </c>
      <c r="BC217" s="15">
        <f t="shared" si="64"/>
        <v>15.589783785382592</v>
      </c>
      <c r="BD217" s="15"/>
      <c r="BE217" s="126"/>
      <c r="BF217" s="126"/>
      <c r="BG217" s="15"/>
      <c r="BH217" s="126"/>
      <c r="BI217" s="126"/>
      <c r="BJ217" s="15"/>
      <c r="BK217" s="126"/>
      <c r="BL217" s="126"/>
      <c r="BM217" s="15"/>
      <c r="BN217" s="126"/>
      <c r="BO217" s="126"/>
      <c r="BP217" s="15"/>
      <c r="BQ217" s="126"/>
      <c r="BR217" s="126"/>
      <c r="BS217" s="15"/>
      <c r="BT217" s="126"/>
      <c r="BU217" s="126"/>
      <c r="BV217" s="15"/>
      <c r="BW217" s="126"/>
      <c r="BX217" s="126"/>
      <c r="BY217" s="15"/>
      <c r="BZ217" s="126"/>
      <c r="CA217" s="126"/>
      <c r="CB217" s="15"/>
      <c r="CC217" s="126"/>
      <c r="CD217" s="126"/>
      <c r="CE217" s="15"/>
      <c r="CF217" s="126"/>
      <c r="CG217" s="126"/>
      <c r="CH217" s="15"/>
      <c r="CI217" s="126"/>
      <c r="CJ217" s="126"/>
      <c r="CK217" s="15"/>
      <c r="CL217" s="126"/>
      <c r="CM217" s="126"/>
      <c r="CN217" s="15">
        <v>5619</v>
      </c>
      <c r="CO217" s="15">
        <v>1128.9000000000001</v>
      </c>
      <c r="CP217" s="15">
        <f t="shared" si="66"/>
        <v>20.090763481046451</v>
      </c>
      <c r="CQ217" s="15"/>
      <c r="CR217" s="126"/>
      <c r="CS217" s="126"/>
      <c r="CT217" s="15"/>
      <c r="CU217" s="126"/>
      <c r="CV217" s="126"/>
      <c r="CW217" s="15">
        <v>5155.7</v>
      </c>
      <c r="CX217" s="126"/>
      <c r="CY217" s="126"/>
      <c r="CZ217" s="15"/>
      <c r="DA217" s="126"/>
      <c r="DB217" s="126"/>
      <c r="DC217" s="15">
        <v>1260.3</v>
      </c>
      <c r="DD217" s="126"/>
      <c r="DE217" s="126"/>
      <c r="DF217" s="15">
        <v>3137.5</v>
      </c>
      <c r="DG217" s="126"/>
      <c r="DH217" s="126"/>
    </row>
    <row r="218" spans="1:112" s="38" customFormat="1" ht="15.75" x14ac:dyDescent="0.25">
      <c r="A218" s="71" t="s">
        <v>611</v>
      </c>
      <c r="B218" s="149">
        <f t="shared" si="220"/>
        <v>0</v>
      </c>
      <c r="C218" s="149">
        <f t="shared" si="220"/>
        <v>0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35"/>
      <c r="AM218" s="135"/>
      <c r="AN218" s="135"/>
      <c r="AO218" s="14"/>
      <c r="AP218" s="14"/>
      <c r="AQ218" s="127"/>
      <c r="AR218" s="14"/>
      <c r="AS218" s="14"/>
      <c r="AT218" s="127"/>
      <c r="AU218" s="14"/>
      <c r="AV218" s="14"/>
      <c r="AW218" s="127"/>
      <c r="AX218" s="14"/>
      <c r="AY218" s="14"/>
      <c r="AZ218" s="127"/>
      <c r="BA218" s="14"/>
      <c r="BB218" s="14"/>
      <c r="BC218" s="127"/>
      <c r="BD218" s="14"/>
      <c r="BE218" s="14"/>
      <c r="BF218" s="127"/>
      <c r="BG218" s="14"/>
      <c r="BH218" s="14"/>
      <c r="BI218" s="127"/>
      <c r="BJ218" s="14"/>
      <c r="BK218" s="14"/>
      <c r="BL218" s="127"/>
      <c r="BM218" s="14"/>
      <c r="BN218" s="14"/>
      <c r="BO218" s="127"/>
      <c r="BP218" s="14"/>
      <c r="BQ218" s="14"/>
      <c r="BR218" s="127"/>
      <c r="BS218" s="14"/>
      <c r="BT218" s="14"/>
      <c r="BU218" s="127"/>
      <c r="BV218" s="14"/>
      <c r="BW218" s="14"/>
      <c r="BX218" s="127"/>
      <c r="BY218" s="14"/>
      <c r="BZ218" s="14"/>
      <c r="CA218" s="127"/>
      <c r="CB218" s="14"/>
      <c r="CC218" s="14"/>
      <c r="CD218" s="127"/>
      <c r="CE218" s="14"/>
      <c r="CF218" s="14"/>
      <c r="CG218" s="127"/>
      <c r="CH218" s="14"/>
      <c r="CI218" s="14"/>
      <c r="CJ218" s="127"/>
      <c r="CK218" s="15"/>
      <c r="CL218" s="14"/>
      <c r="CM218" s="127"/>
      <c r="CN218" s="15"/>
      <c r="CO218" s="14"/>
      <c r="CP218" s="127"/>
      <c r="CQ218" s="15"/>
      <c r="CR218" s="14"/>
      <c r="CS218" s="127"/>
      <c r="CT218" s="15"/>
      <c r="CU218" s="14"/>
      <c r="CV218" s="127"/>
      <c r="CW218" s="15"/>
      <c r="CX218" s="14"/>
      <c r="CY218" s="127"/>
      <c r="CZ218" s="15"/>
      <c r="DA218" s="14"/>
      <c r="DB218" s="127"/>
      <c r="DC218" s="15"/>
      <c r="DD218" s="14"/>
      <c r="DE218" s="127"/>
      <c r="DF218" s="15"/>
      <c r="DG218" s="14"/>
      <c r="DH218" s="127"/>
    </row>
    <row r="219" spans="1:112" s="38" customFormat="1" ht="15.75" x14ac:dyDescent="0.25">
      <c r="A219" s="71" t="s">
        <v>535</v>
      </c>
      <c r="B219" s="149">
        <f t="shared" si="220"/>
        <v>0</v>
      </c>
      <c r="C219" s="149">
        <f t="shared" si="220"/>
        <v>0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35"/>
      <c r="AM219" s="135"/>
      <c r="AN219" s="135"/>
      <c r="AO219" s="14"/>
      <c r="AP219" s="14"/>
      <c r="AQ219" s="127"/>
      <c r="AR219" s="14"/>
      <c r="AS219" s="14"/>
      <c r="AT219" s="127"/>
      <c r="AU219" s="14"/>
      <c r="AV219" s="14"/>
      <c r="AW219" s="127"/>
      <c r="AX219" s="14"/>
      <c r="AY219" s="14"/>
      <c r="AZ219" s="127"/>
      <c r="BA219" s="14"/>
      <c r="BB219" s="14"/>
      <c r="BC219" s="127"/>
      <c r="BD219" s="14"/>
      <c r="BE219" s="14"/>
      <c r="BF219" s="127"/>
      <c r="BG219" s="14"/>
      <c r="BH219" s="14"/>
      <c r="BI219" s="127"/>
      <c r="BJ219" s="14"/>
      <c r="BK219" s="14"/>
      <c r="BL219" s="127"/>
      <c r="BM219" s="14"/>
      <c r="BN219" s="14"/>
      <c r="BO219" s="127"/>
      <c r="BP219" s="14"/>
      <c r="BQ219" s="14"/>
      <c r="BR219" s="127"/>
      <c r="BS219" s="14"/>
      <c r="BT219" s="14"/>
      <c r="BU219" s="127"/>
      <c r="BV219" s="14"/>
      <c r="BW219" s="14"/>
      <c r="BX219" s="127"/>
      <c r="BY219" s="14"/>
      <c r="BZ219" s="14"/>
      <c r="CA219" s="127"/>
      <c r="CB219" s="14"/>
      <c r="CC219" s="14"/>
      <c r="CD219" s="127"/>
      <c r="CE219" s="14"/>
      <c r="CF219" s="14"/>
      <c r="CG219" s="127"/>
      <c r="CH219" s="14"/>
      <c r="CI219" s="14"/>
      <c r="CJ219" s="127"/>
      <c r="CK219" s="15"/>
      <c r="CL219" s="14"/>
      <c r="CM219" s="127"/>
      <c r="CN219" s="15"/>
      <c r="CO219" s="14"/>
      <c r="CP219" s="127"/>
      <c r="CQ219" s="15"/>
      <c r="CR219" s="14"/>
      <c r="CS219" s="127"/>
      <c r="CT219" s="15"/>
      <c r="CU219" s="14"/>
      <c r="CV219" s="127"/>
      <c r="CW219" s="15"/>
      <c r="CX219" s="14"/>
      <c r="CY219" s="127"/>
      <c r="CZ219" s="15"/>
      <c r="DA219" s="14"/>
      <c r="DB219" s="127"/>
      <c r="DC219" s="15"/>
      <c r="DD219" s="14"/>
      <c r="DE219" s="127"/>
      <c r="DF219" s="15"/>
      <c r="DG219" s="14"/>
      <c r="DH219" s="127"/>
    </row>
    <row r="220" spans="1:112" s="38" customFormat="1" ht="15.75" x14ac:dyDescent="0.25">
      <c r="A220" s="71" t="s">
        <v>612</v>
      </c>
      <c r="B220" s="149">
        <f t="shared" si="220"/>
        <v>0</v>
      </c>
      <c r="C220" s="149">
        <f t="shared" si="220"/>
        <v>0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35"/>
      <c r="AM220" s="135"/>
      <c r="AN220" s="135"/>
      <c r="AO220" s="14"/>
      <c r="AP220" s="14"/>
      <c r="AQ220" s="127"/>
      <c r="AR220" s="14"/>
      <c r="AS220" s="14"/>
      <c r="AT220" s="127"/>
      <c r="AU220" s="14"/>
      <c r="AV220" s="14"/>
      <c r="AW220" s="127"/>
      <c r="AX220" s="14"/>
      <c r="AY220" s="14"/>
      <c r="AZ220" s="127"/>
      <c r="BA220" s="14"/>
      <c r="BB220" s="14"/>
      <c r="BC220" s="127"/>
      <c r="BD220" s="14"/>
      <c r="BE220" s="14"/>
      <c r="BF220" s="127"/>
      <c r="BG220" s="14"/>
      <c r="BH220" s="14"/>
      <c r="BI220" s="127"/>
      <c r="BJ220" s="14"/>
      <c r="BK220" s="14"/>
      <c r="BL220" s="127"/>
      <c r="BM220" s="14"/>
      <c r="BN220" s="14"/>
      <c r="BO220" s="127"/>
      <c r="BP220" s="14"/>
      <c r="BQ220" s="14"/>
      <c r="BR220" s="127"/>
      <c r="BS220" s="14"/>
      <c r="BT220" s="14"/>
      <c r="BU220" s="127"/>
      <c r="BV220" s="14"/>
      <c r="BW220" s="14"/>
      <c r="BX220" s="127"/>
      <c r="BY220" s="14"/>
      <c r="BZ220" s="14"/>
      <c r="CA220" s="127"/>
      <c r="CB220" s="14"/>
      <c r="CC220" s="14"/>
      <c r="CD220" s="127"/>
      <c r="CE220" s="14"/>
      <c r="CF220" s="14"/>
      <c r="CG220" s="127"/>
      <c r="CH220" s="14"/>
      <c r="CI220" s="14"/>
      <c r="CJ220" s="127"/>
      <c r="CK220" s="15"/>
      <c r="CL220" s="14"/>
      <c r="CM220" s="127"/>
      <c r="CN220" s="15"/>
      <c r="CO220" s="14"/>
      <c r="CP220" s="127"/>
      <c r="CQ220" s="15"/>
      <c r="CR220" s="14"/>
      <c r="CS220" s="127"/>
      <c r="CT220" s="15"/>
      <c r="CU220" s="14"/>
      <c r="CV220" s="127"/>
      <c r="CW220" s="15"/>
      <c r="CX220" s="14"/>
      <c r="CY220" s="127"/>
      <c r="CZ220" s="15"/>
      <c r="DA220" s="14"/>
      <c r="DB220" s="127"/>
      <c r="DC220" s="15"/>
      <c r="DD220" s="14"/>
      <c r="DE220" s="127"/>
      <c r="DF220" s="15"/>
      <c r="DG220" s="14"/>
      <c r="DH220" s="127"/>
    </row>
    <row r="221" spans="1:112" s="38" customFormat="1" ht="15.75" x14ac:dyDescent="0.25">
      <c r="A221" s="71" t="s">
        <v>418</v>
      </c>
      <c r="B221" s="149">
        <f t="shared" si="220"/>
        <v>1104.2</v>
      </c>
      <c r="C221" s="149">
        <f t="shared" si="220"/>
        <v>0</v>
      </c>
      <c r="D221" s="14">
        <f>C221/B221*100</f>
        <v>0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>
        <v>1104.2</v>
      </c>
      <c r="AJ221" s="14"/>
      <c r="AK221" s="14">
        <f>AJ221/AI221*100</f>
        <v>0</v>
      </c>
      <c r="AL221" s="135"/>
      <c r="AM221" s="135"/>
      <c r="AN221" s="135"/>
      <c r="AO221" s="14"/>
      <c r="AP221" s="14"/>
      <c r="AQ221" s="127"/>
      <c r="AR221" s="14"/>
      <c r="AS221" s="14"/>
      <c r="AT221" s="127"/>
      <c r="AU221" s="14"/>
      <c r="AV221" s="14"/>
      <c r="AW221" s="127"/>
      <c r="AX221" s="14"/>
      <c r="AY221" s="14"/>
      <c r="AZ221" s="127"/>
      <c r="BA221" s="14"/>
      <c r="BB221" s="14"/>
      <c r="BC221" s="127"/>
      <c r="BD221" s="14"/>
      <c r="BE221" s="14"/>
      <c r="BF221" s="127"/>
      <c r="BG221" s="14"/>
      <c r="BH221" s="14"/>
      <c r="BI221" s="127"/>
      <c r="BJ221" s="14"/>
      <c r="BK221" s="14"/>
      <c r="BL221" s="127"/>
      <c r="BM221" s="14"/>
      <c r="BN221" s="14"/>
      <c r="BO221" s="127"/>
      <c r="BP221" s="14"/>
      <c r="BQ221" s="14"/>
      <c r="BR221" s="127"/>
      <c r="BS221" s="14"/>
      <c r="BT221" s="14"/>
      <c r="BU221" s="127"/>
      <c r="BV221" s="14"/>
      <c r="BW221" s="14"/>
      <c r="BX221" s="127"/>
      <c r="BY221" s="14"/>
      <c r="BZ221" s="14"/>
      <c r="CA221" s="127"/>
      <c r="CB221" s="14"/>
      <c r="CC221" s="14"/>
      <c r="CD221" s="127"/>
      <c r="CE221" s="14"/>
      <c r="CF221" s="14"/>
      <c r="CG221" s="127"/>
      <c r="CH221" s="14"/>
      <c r="CI221" s="14"/>
      <c r="CJ221" s="127"/>
      <c r="CK221" s="15"/>
      <c r="CL221" s="14"/>
      <c r="CM221" s="127"/>
      <c r="CN221" s="15"/>
      <c r="CO221" s="14"/>
      <c r="CP221" s="127"/>
      <c r="CQ221" s="15"/>
      <c r="CR221" s="14"/>
      <c r="CS221" s="127"/>
      <c r="CT221" s="15"/>
      <c r="CU221" s="14"/>
      <c r="CV221" s="127"/>
      <c r="CW221" s="15"/>
      <c r="CX221" s="14"/>
      <c r="CY221" s="127"/>
      <c r="CZ221" s="15"/>
      <c r="DA221" s="14"/>
      <c r="DB221" s="127"/>
      <c r="DC221" s="15"/>
      <c r="DD221" s="14"/>
      <c r="DE221" s="127"/>
      <c r="DF221" s="15"/>
      <c r="DG221" s="14"/>
      <c r="DH221" s="127"/>
    </row>
    <row r="222" spans="1:112" s="38" customFormat="1" ht="15.75" x14ac:dyDescent="0.25">
      <c r="A222" s="71" t="s">
        <v>435</v>
      </c>
      <c r="B222" s="149">
        <f t="shared" si="220"/>
        <v>0</v>
      </c>
      <c r="C222" s="149">
        <f t="shared" si="220"/>
        <v>0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35"/>
      <c r="AM222" s="135"/>
      <c r="AN222" s="135"/>
      <c r="AO222" s="14"/>
      <c r="AP222" s="14"/>
      <c r="AQ222" s="127"/>
      <c r="AR222" s="14"/>
      <c r="AS222" s="14"/>
      <c r="AT222" s="127"/>
      <c r="AU222" s="14"/>
      <c r="AV222" s="14"/>
      <c r="AW222" s="127"/>
      <c r="AX222" s="14"/>
      <c r="AY222" s="14"/>
      <c r="AZ222" s="127"/>
      <c r="BA222" s="14"/>
      <c r="BB222" s="14"/>
      <c r="BC222" s="127"/>
      <c r="BD222" s="14"/>
      <c r="BE222" s="14"/>
      <c r="BF222" s="127"/>
      <c r="BG222" s="14"/>
      <c r="BH222" s="14"/>
      <c r="BI222" s="127"/>
      <c r="BJ222" s="14"/>
      <c r="BK222" s="14"/>
      <c r="BL222" s="127"/>
      <c r="BM222" s="14"/>
      <c r="BN222" s="14"/>
      <c r="BO222" s="127"/>
      <c r="BP222" s="14"/>
      <c r="BQ222" s="14"/>
      <c r="BR222" s="127"/>
      <c r="BS222" s="14"/>
      <c r="BT222" s="14"/>
      <c r="BU222" s="127"/>
      <c r="BV222" s="14"/>
      <c r="BW222" s="14"/>
      <c r="BX222" s="127"/>
      <c r="BY222" s="14"/>
      <c r="BZ222" s="14"/>
      <c r="CA222" s="127"/>
      <c r="CB222" s="14"/>
      <c r="CC222" s="14"/>
      <c r="CD222" s="127"/>
      <c r="CE222" s="14"/>
      <c r="CF222" s="14"/>
      <c r="CG222" s="127"/>
      <c r="CH222" s="14"/>
      <c r="CI222" s="14"/>
      <c r="CJ222" s="127"/>
      <c r="CK222" s="15"/>
      <c r="CL222" s="14"/>
      <c r="CM222" s="127"/>
      <c r="CN222" s="15"/>
      <c r="CO222" s="14"/>
      <c r="CP222" s="127"/>
      <c r="CQ222" s="15"/>
      <c r="CR222" s="14"/>
      <c r="CS222" s="127"/>
      <c r="CT222" s="15"/>
      <c r="CU222" s="14"/>
      <c r="CV222" s="127"/>
      <c r="CW222" s="15"/>
      <c r="CX222" s="14"/>
      <c r="CY222" s="127"/>
      <c r="CZ222" s="15"/>
      <c r="DA222" s="14"/>
      <c r="DB222" s="127"/>
      <c r="DC222" s="15"/>
      <c r="DD222" s="14"/>
      <c r="DE222" s="127"/>
      <c r="DF222" s="15"/>
      <c r="DG222" s="14"/>
      <c r="DH222" s="127"/>
    </row>
    <row r="223" spans="1:112" s="96" customFormat="1" ht="31.5" x14ac:dyDescent="0.25">
      <c r="A223" s="97" t="s">
        <v>423</v>
      </c>
      <c r="B223" s="148">
        <f t="shared" si="220"/>
        <v>47515.561229999999</v>
      </c>
      <c r="C223" s="148">
        <f t="shared" si="220"/>
        <v>6373.6522399999994</v>
      </c>
      <c r="D223" s="102">
        <f t="shared" ref="D223" si="239">C223/B223*100</f>
        <v>13.413820809456952</v>
      </c>
      <c r="E223" s="105">
        <f t="shared" ref="E223:AP223" si="240">E224+E225+E226+E227+E228+E229+E230+E231+E232+E233+E234+E235</f>
        <v>0</v>
      </c>
      <c r="F223" s="105">
        <f t="shared" si="240"/>
        <v>0</v>
      </c>
      <c r="G223" s="105">
        <f t="shared" si="240"/>
        <v>0</v>
      </c>
      <c r="H223" s="105">
        <f t="shared" si="240"/>
        <v>0</v>
      </c>
      <c r="I223" s="105">
        <f t="shared" si="240"/>
        <v>0</v>
      </c>
      <c r="J223" s="105">
        <f t="shared" si="240"/>
        <v>0</v>
      </c>
      <c r="K223" s="105">
        <f t="shared" si="240"/>
        <v>261</v>
      </c>
      <c r="L223" s="105">
        <f t="shared" si="240"/>
        <v>0</v>
      </c>
      <c r="M223" s="105">
        <f t="shared" si="240"/>
        <v>0</v>
      </c>
      <c r="N223" s="105">
        <f t="shared" si="240"/>
        <v>0</v>
      </c>
      <c r="O223" s="105">
        <f t="shared" si="240"/>
        <v>0</v>
      </c>
      <c r="P223" s="105">
        <f t="shared" si="240"/>
        <v>0</v>
      </c>
      <c r="Q223" s="105">
        <f t="shared" si="240"/>
        <v>0</v>
      </c>
      <c r="R223" s="105">
        <f t="shared" si="240"/>
        <v>0</v>
      </c>
      <c r="S223" s="105">
        <f t="shared" si="240"/>
        <v>0</v>
      </c>
      <c r="T223" s="105">
        <f t="shared" si="240"/>
        <v>0</v>
      </c>
      <c r="U223" s="105">
        <f t="shared" si="240"/>
        <v>0</v>
      </c>
      <c r="V223" s="105">
        <f t="shared" si="240"/>
        <v>0</v>
      </c>
      <c r="W223" s="105">
        <f t="shared" si="240"/>
        <v>102.04082</v>
      </c>
      <c r="X223" s="105">
        <f t="shared" si="240"/>
        <v>102.04083</v>
      </c>
      <c r="Y223" s="102">
        <f t="shared" si="212"/>
        <v>100.00000979999966</v>
      </c>
      <c r="Z223" s="105">
        <f t="shared" si="240"/>
        <v>51.020409999999998</v>
      </c>
      <c r="AA223" s="105">
        <f t="shared" si="240"/>
        <v>51.020409999999998</v>
      </c>
      <c r="AB223" s="102">
        <f>AA223/Z223*100</f>
        <v>100</v>
      </c>
      <c r="AC223" s="105">
        <f t="shared" si="240"/>
        <v>0</v>
      </c>
      <c r="AD223" s="105">
        <f t="shared" si="240"/>
        <v>0</v>
      </c>
      <c r="AE223" s="105">
        <f t="shared" si="240"/>
        <v>0</v>
      </c>
      <c r="AF223" s="105">
        <f t="shared" si="240"/>
        <v>0</v>
      </c>
      <c r="AG223" s="105">
        <f t="shared" si="240"/>
        <v>0</v>
      </c>
      <c r="AH223" s="105">
        <f t="shared" si="240"/>
        <v>0</v>
      </c>
      <c r="AI223" s="105">
        <f t="shared" si="240"/>
        <v>2749.9</v>
      </c>
      <c r="AJ223" s="105">
        <f t="shared" si="240"/>
        <v>0</v>
      </c>
      <c r="AK223" s="105">
        <f t="shared" si="240"/>
        <v>0</v>
      </c>
      <c r="AL223" s="105">
        <f t="shared" si="240"/>
        <v>17880.3</v>
      </c>
      <c r="AM223" s="105">
        <f t="shared" si="240"/>
        <v>2975.1</v>
      </c>
      <c r="AN223" s="105">
        <f t="shared" si="240"/>
        <v>16.638982567406586</v>
      </c>
      <c r="AO223" s="105">
        <f t="shared" si="240"/>
        <v>0</v>
      </c>
      <c r="AP223" s="105">
        <f t="shared" si="240"/>
        <v>0</v>
      </c>
      <c r="AQ223" s="105">
        <f t="shared" ref="AQ223:CG223" si="241">AQ224+AQ225+AQ226+AQ227+AQ228+AQ229+AQ230+AQ231+AQ232+AQ233+AQ234+AQ235</f>
        <v>0</v>
      </c>
      <c r="AR223" s="105">
        <f t="shared" si="241"/>
        <v>0</v>
      </c>
      <c r="AS223" s="105">
        <f t="shared" si="241"/>
        <v>0</v>
      </c>
      <c r="AT223" s="105">
        <f t="shared" si="241"/>
        <v>0</v>
      </c>
      <c r="AU223" s="105">
        <f t="shared" si="241"/>
        <v>0</v>
      </c>
      <c r="AV223" s="105">
        <f t="shared" si="241"/>
        <v>0</v>
      </c>
      <c r="AW223" s="105">
        <f t="shared" si="241"/>
        <v>0</v>
      </c>
      <c r="AX223" s="105">
        <f t="shared" si="241"/>
        <v>0</v>
      </c>
      <c r="AY223" s="105">
        <f t="shared" si="241"/>
        <v>0</v>
      </c>
      <c r="AZ223" s="105">
        <f t="shared" si="241"/>
        <v>0</v>
      </c>
      <c r="BA223" s="105">
        <f t="shared" si="241"/>
        <v>3380.9</v>
      </c>
      <c r="BB223" s="105">
        <f t="shared" si="241"/>
        <v>722.99099999999999</v>
      </c>
      <c r="BC223" s="105">
        <f t="shared" si="241"/>
        <v>21.38457215534325</v>
      </c>
      <c r="BD223" s="105">
        <f t="shared" si="241"/>
        <v>0</v>
      </c>
      <c r="BE223" s="105">
        <f t="shared" si="241"/>
        <v>0</v>
      </c>
      <c r="BF223" s="105">
        <f t="shared" si="241"/>
        <v>0</v>
      </c>
      <c r="BG223" s="105">
        <f t="shared" si="241"/>
        <v>0</v>
      </c>
      <c r="BH223" s="105">
        <f t="shared" si="241"/>
        <v>0</v>
      </c>
      <c r="BI223" s="105">
        <f t="shared" si="241"/>
        <v>0</v>
      </c>
      <c r="BJ223" s="105">
        <f t="shared" si="241"/>
        <v>0</v>
      </c>
      <c r="BK223" s="105">
        <f t="shared" si="241"/>
        <v>0</v>
      </c>
      <c r="BL223" s="105">
        <f t="shared" si="241"/>
        <v>0</v>
      </c>
      <c r="BM223" s="105">
        <f t="shared" si="241"/>
        <v>0</v>
      </c>
      <c r="BN223" s="105">
        <f t="shared" si="241"/>
        <v>0</v>
      </c>
      <c r="BO223" s="105">
        <f t="shared" si="241"/>
        <v>0</v>
      </c>
      <c r="BP223" s="105">
        <f t="shared" si="241"/>
        <v>0</v>
      </c>
      <c r="BQ223" s="105">
        <f t="shared" si="241"/>
        <v>0</v>
      </c>
      <c r="BR223" s="105">
        <f t="shared" si="241"/>
        <v>0</v>
      </c>
      <c r="BS223" s="105">
        <f t="shared" si="241"/>
        <v>0</v>
      </c>
      <c r="BT223" s="105">
        <f t="shared" si="241"/>
        <v>0</v>
      </c>
      <c r="BU223" s="105">
        <f t="shared" si="241"/>
        <v>0</v>
      </c>
      <c r="BV223" s="105">
        <f t="shared" si="241"/>
        <v>0</v>
      </c>
      <c r="BW223" s="105">
        <f t="shared" si="241"/>
        <v>0</v>
      </c>
      <c r="BX223" s="105">
        <f t="shared" si="241"/>
        <v>0</v>
      </c>
      <c r="BY223" s="105">
        <f t="shared" si="241"/>
        <v>0</v>
      </c>
      <c r="BZ223" s="105">
        <f t="shared" si="241"/>
        <v>0</v>
      </c>
      <c r="CA223" s="105">
        <f t="shared" si="241"/>
        <v>0</v>
      </c>
      <c r="CB223" s="105">
        <f t="shared" si="241"/>
        <v>0</v>
      </c>
      <c r="CC223" s="105">
        <f t="shared" si="241"/>
        <v>0</v>
      </c>
      <c r="CD223" s="105">
        <f t="shared" si="241"/>
        <v>0</v>
      </c>
      <c r="CE223" s="105">
        <f t="shared" si="241"/>
        <v>0</v>
      </c>
      <c r="CF223" s="105">
        <f t="shared" si="241"/>
        <v>0</v>
      </c>
      <c r="CG223" s="105">
        <f t="shared" si="241"/>
        <v>0</v>
      </c>
      <c r="CH223" s="105">
        <f t="shared" ref="CH223:CV223" si="242">CH224+CH225+CH226+CH227+CH228+CH229+CH230+CH231+CH232+CH233+CH234+CH235</f>
        <v>0</v>
      </c>
      <c r="CI223" s="105">
        <f t="shared" si="242"/>
        <v>0</v>
      </c>
      <c r="CJ223" s="105">
        <f t="shared" si="242"/>
        <v>0</v>
      </c>
      <c r="CK223" s="105">
        <f t="shared" si="242"/>
        <v>0</v>
      </c>
      <c r="CL223" s="105">
        <f t="shared" si="242"/>
        <v>0</v>
      </c>
      <c r="CM223" s="105">
        <f t="shared" si="242"/>
        <v>0</v>
      </c>
      <c r="CN223" s="105">
        <f t="shared" si="242"/>
        <v>12649</v>
      </c>
      <c r="CO223" s="105">
        <f t="shared" si="242"/>
        <v>2522.5</v>
      </c>
      <c r="CP223" s="105">
        <f t="shared" si="66"/>
        <v>19.942287927899439</v>
      </c>
      <c r="CQ223" s="105">
        <f t="shared" si="242"/>
        <v>0</v>
      </c>
      <c r="CR223" s="105">
        <f t="shared" si="242"/>
        <v>0</v>
      </c>
      <c r="CS223" s="105">
        <f t="shared" si="242"/>
        <v>0</v>
      </c>
      <c r="CT223" s="105">
        <f t="shared" si="242"/>
        <v>0</v>
      </c>
      <c r="CU223" s="105">
        <f t="shared" si="242"/>
        <v>0</v>
      </c>
      <c r="CV223" s="105">
        <f t="shared" si="242"/>
        <v>0</v>
      </c>
      <c r="CW223" s="105">
        <f t="shared" ref="CW223:CY223" si="243">CW224+CW225+CW226+CW227+CW228+CW229+CW230+CW231+CW232+CW233+CW234+CW235</f>
        <v>6043.6</v>
      </c>
      <c r="CX223" s="105">
        <f t="shared" si="243"/>
        <v>0</v>
      </c>
      <c r="CY223" s="105">
        <f t="shared" si="243"/>
        <v>0</v>
      </c>
      <c r="CZ223" s="105">
        <f t="shared" ref="CZ223:DB223" si="244">CZ224+CZ225+CZ226+CZ227+CZ228+CZ229+CZ230+CZ231+CZ232+CZ233+CZ234+CZ235</f>
        <v>0</v>
      </c>
      <c r="DA223" s="105">
        <f t="shared" si="244"/>
        <v>0</v>
      </c>
      <c r="DB223" s="105">
        <f t="shared" si="244"/>
        <v>0</v>
      </c>
      <c r="DC223" s="105">
        <f t="shared" ref="DC223:DE223" si="245">DC224+DC225+DC226+DC227+DC228+DC229+DC230+DC231+DC232+DC233+DC234+DC235</f>
        <v>1260.3</v>
      </c>
      <c r="DD223" s="105">
        <f t="shared" si="245"/>
        <v>0</v>
      </c>
      <c r="DE223" s="105">
        <f t="shared" si="245"/>
        <v>0</v>
      </c>
      <c r="DF223" s="105">
        <f t="shared" ref="DF223:DH223" si="246">DF224+DF225+DF226+DF227+DF228+DF229+DF230+DF231+DF232+DF233+DF234+DF235</f>
        <v>3137.5</v>
      </c>
      <c r="DG223" s="105">
        <f t="shared" si="246"/>
        <v>0</v>
      </c>
      <c r="DH223" s="105">
        <f t="shared" si="246"/>
        <v>0</v>
      </c>
    </row>
    <row r="224" spans="1:112" s="38" customFormat="1" ht="31.5" x14ac:dyDescent="0.25">
      <c r="A224" s="71" t="s">
        <v>403</v>
      </c>
      <c r="B224" s="149">
        <f t="shared" si="220"/>
        <v>44765.661230000005</v>
      </c>
      <c r="C224" s="149">
        <f t="shared" si="220"/>
        <v>6373.6522399999994</v>
      </c>
      <c r="D224" s="14">
        <f t="shared" si="56"/>
        <v>14.237815470328972</v>
      </c>
      <c r="E224" s="15"/>
      <c r="F224" s="14">
        <v>0</v>
      </c>
      <c r="G224" s="14"/>
      <c r="H224" s="15"/>
      <c r="I224" s="15"/>
      <c r="J224" s="14"/>
      <c r="K224" s="14">
        <v>261</v>
      </c>
      <c r="L224" s="14"/>
      <c r="M224" s="15"/>
      <c r="N224" s="14"/>
      <c r="O224" s="14"/>
      <c r="P224" s="15"/>
      <c r="Q224" s="15">
        <v>0</v>
      </c>
      <c r="R224" s="15">
        <v>0</v>
      </c>
      <c r="S224" s="14"/>
      <c r="T224" s="15"/>
      <c r="U224" s="15"/>
      <c r="V224" s="15"/>
      <c r="W224" s="15">
        <v>102.04082</v>
      </c>
      <c r="X224" s="15">
        <v>102.04083</v>
      </c>
      <c r="Y224" s="14">
        <f t="shared" si="212"/>
        <v>100.00000979999966</v>
      </c>
      <c r="Z224" s="15">
        <v>51.020409999999998</v>
      </c>
      <c r="AA224" s="15">
        <v>51.020409999999998</v>
      </c>
      <c r="AB224" s="14">
        <f>AA224/Z224*100</f>
        <v>100</v>
      </c>
      <c r="AC224" s="15"/>
      <c r="AD224" s="15"/>
      <c r="AE224" s="14"/>
      <c r="AF224" s="14"/>
      <c r="AG224" s="14"/>
      <c r="AH224" s="14"/>
      <c r="AI224" s="15">
        <v>0</v>
      </c>
      <c r="AJ224" s="15"/>
      <c r="AK224" s="14"/>
      <c r="AL224" s="15">
        <v>17880.3</v>
      </c>
      <c r="AM224" s="14">
        <v>2975.1</v>
      </c>
      <c r="AN224" s="15">
        <f t="shared" si="62"/>
        <v>16.638982567406586</v>
      </c>
      <c r="AO224" s="15"/>
      <c r="AP224" s="15"/>
      <c r="AQ224" s="15"/>
      <c r="AR224" s="15"/>
      <c r="AS224" s="15"/>
      <c r="AT224" s="15"/>
      <c r="AU224" s="15"/>
      <c r="AV224" s="15"/>
      <c r="AW224" s="126"/>
      <c r="AX224" s="15"/>
      <c r="AY224" s="15"/>
      <c r="AZ224" s="126"/>
      <c r="BA224" s="15">
        <v>3380.9</v>
      </c>
      <c r="BB224" s="15">
        <v>722.99099999999999</v>
      </c>
      <c r="BC224" s="15">
        <f t="shared" si="64"/>
        <v>21.38457215534325</v>
      </c>
      <c r="BD224" s="15"/>
      <c r="BE224" s="126"/>
      <c r="BF224" s="126"/>
      <c r="BG224" s="15"/>
      <c r="BH224" s="126"/>
      <c r="BI224" s="126"/>
      <c r="BJ224" s="15"/>
      <c r="BK224" s="126"/>
      <c r="BL224" s="126"/>
      <c r="BM224" s="15"/>
      <c r="BN224" s="126"/>
      <c r="BO224" s="126"/>
      <c r="BP224" s="15"/>
      <c r="BQ224" s="126"/>
      <c r="BR224" s="126"/>
      <c r="BS224" s="15"/>
      <c r="BT224" s="126"/>
      <c r="BU224" s="126"/>
      <c r="BV224" s="15"/>
      <c r="BW224" s="126"/>
      <c r="BX224" s="126"/>
      <c r="BY224" s="15"/>
      <c r="BZ224" s="126"/>
      <c r="CA224" s="126"/>
      <c r="CB224" s="15"/>
      <c r="CC224" s="126"/>
      <c r="CD224" s="126"/>
      <c r="CE224" s="15"/>
      <c r="CF224" s="126"/>
      <c r="CG224" s="126"/>
      <c r="CH224" s="15"/>
      <c r="CI224" s="126"/>
      <c r="CJ224" s="126"/>
      <c r="CK224" s="15"/>
      <c r="CL224" s="126"/>
      <c r="CM224" s="126"/>
      <c r="CN224" s="15">
        <v>12649</v>
      </c>
      <c r="CO224" s="15">
        <v>2522.5</v>
      </c>
      <c r="CP224" s="15">
        <f t="shared" si="66"/>
        <v>19.942287927899439</v>
      </c>
      <c r="CQ224" s="15"/>
      <c r="CR224" s="126"/>
      <c r="CS224" s="126"/>
      <c r="CT224" s="15"/>
      <c r="CU224" s="126"/>
      <c r="CV224" s="126"/>
      <c r="CW224" s="15">
        <v>6043.6</v>
      </c>
      <c r="CX224" s="126"/>
      <c r="CY224" s="126"/>
      <c r="CZ224" s="15"/>
      <c r="DA224" s="126"/>
      <c r="DB224" s="126"/>
      <c r="DC224" s="15">
        <v>1260.3</v>
      </c>
      <c r="DD224" s="126"/>
      <c r="DE224" s="126"/>
      <c r="DF224" s="15">
        <v>3137.5</v>
      </c>
      <c r="DG224" s="126"/>
      <c r="DH224" s="126"/>
    </row>
    <row r="225" spans="1:112" s="38" customFormat="1" ht="15.75" x14ac:dyDescent="0.25">
      <c r="A225" s="71" t="s">
        <v>619</v>
      </c>
      <c r="B225" s="149">
        <f t="shared" si="220"/>
        <v>2749.9</v>
      </c>
      <c r="C225" s="149">
        <f t="shared" si="220"/>
        <v>0</v>
      </c>
      <c r="D225" s="14">
        <f>C225/B225*100</f>
        <v>0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>
        <v>0</v>
      </c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>
        <v>2749.9</v>
      </c>
      <c r="AJ225" s="14"/>
      <c r="AK225" s="14">
        <f>AJ225/AI225*100</f>
        <v>0</v>
      </c>
      <c r="AL225" s="135"/>
      <c r="AM225" s="135"/>
      <c r="AN225" s="135"/>
      <c r="AO225" s="14"/>
      <c r="AP225" s="14"/>
      <c r="AQ225" s="127"/>
      <c r="AR225" s="14"/>
      <c r="AS225" s="14"/>
      <c r="AT225" s="127"/>
      <c r="AU225" s="14"/>
      <c r="AV225" s="14"/>
      <c r="AW225" s="127"/>
      <c r="AX225" s="14"/>
      <c r="AY225" s="14"/>
      <c r="AZ225" s="127"/>
      <c r="BA225" s="14"/>
      <c r="BB225" s="14"/>
      <c r="BC225" s="127"/>
      <c r="BD225" s="14"/>
      <c r="BE225" s="14"/>
      <c r="BF225" s="127"/>
      <c r="BG225" s="14"/>
      <c r="BH225" s="14"/>
      <c r="BI225" s="127"/>
      <c r="BJ225" s="14"/>
      <c r="BK225" s="14"/>
      <c r="BL225" s="127"/>
      <c r="BM225" s="14"/>
      <c r="BN225" s="14"/>
      <c r="BO225" s="127"/>
      <c r="BP225" s="14"/>
      <c r="BQ225" s="14"/>
      <c r="BR225" s="127"/>
      <c r="BS225" s="14"/>
      <c r="BT225" s="14"/>
      <c r="BU225" s="127"/>
      <c r="BV225" s="14"/>
      <c r="BW225" s="14"/>
      <c r="BX225" s="127"/>
      <c r="BY225" s="14"/>
      <c r="BZ225" s="14"/>
      <c r="CA225" s="127"/>
      <c r="CB225" s="14"/>
      <c r="CC225" s="14"/>
      <c r="CD225" s="127"/>
      <c r="CE225" s="14"/>
      <c r="CF225" s="14"/>
      <c r="CG225" s="127"/>
      <c r="CH225" s="14"/>
      <c r="CI225" s="14"/>
      <c r="CJ225" s="127"/>
      <c r="CK225" s="15"/>
      <c r="CL225" s="14"/>
      <c r="CM225" s="127"/>
      <c r="CN225" s="15"/>
      <c r="CO225" s="14"/>
      <c r="CP225" s="127"/>
      <c r="CQ225" s="15"/>
      <c r="CR225" s="14"/>
      <c r="CS225" s="127"/>
      <c r="CT225" s="15"/>
      <c r="CU225" s="14"/>
      <c r="CV225" s="127"/>
      <c r="CW225" s="15"/>
      <c r="CX225" s="14"/>
      <c r="CY225" s="127"/>
      <c r="CZ225" s="15"/>
      <c r="DA225" s="14"/>
      <c r="DB225" s="127"/>
      <c r="DC225" s="15"/>
      <c r="DD225" s="14"/>
      <c r="DE225" s="127"/>
      <c r="DF225" s="15"/>
      <c r="DG225" s="14"/>
      <c r="DH225" s="127"/>
    </row>
    <row r="226" spans="1:112" s="38" customFormat="1" ht="15.75" x14ac:dyDescent="0.25">
      <c r="A226" s="71" t="s">
        <v>613</v>
      </c>
      <c r="B226" s="149">
        <f t="shared" si="220"/>
        <v>0</v>
      </c>
      <c r="C226" s="149">
        <f t="shared" si="220"/>
        <v>0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35"/>
      <c r="AM226" s="135"/>
      <c r="AN226" s="135"/>
      <c r="AO226" s="14"/>
      <c r="AP226" s="14"/>
      <c r="AQ226" s="127"/>
      <c r="AR226" s="14"/>
      <c r="AS226" s="14"/>
      <c r="AT226" s="127"/>
      <c r="AU226" s="14"/>
      <c r="AV226" s="14"/>
      <c r="AW226" s="127"/>
      <c r="AX226" s="14"/>
      <c r="AY226" s="14"/>
      <c r="AZ226" s="127"/>
      <c r="BA226" s="14"/>
      <c r="BB226" s="14"/>
      <c r="BC226" s="127"/>
      <c r="BD226" s="14"/>
      <c r="BE226" s="14"/>
      <c r="BF226" s="127"/>
      <c r="BG226" s="14"/>
      <c r="BH226" s="14"/>
      <c r="BI226" s="127"/>
      <c r="BJ226" s="14"/>
      <c r="BK226" s="14"/>
      <c r="BL226" s="127"/>
      <c r="BM226" s="14"/>
      <c r="BN226" s="14"/>
      <c r="BO226" s="127"/>
      <c r="BP226" s="14"/>
      <c r="BQ226" s="14"/>
      <c r="BR226" s="127"/>
      <c r="BS226" s="14"/>
      <c r="BT226" s="14"/>
      <c r="BU226" s="127"/>
      <c r="BV226" s="14"/>
      <c r="BW226" s="14"/>
      <c r="BX226" s="127"/>
      <c r="BY226" s="14"/>
      <c r="BZ226" s="14"/>
      <c r="CA226" s="127"/>
      <c r="CB226" s="14"/>
      <c r="CC226" s="14"/>
      <c r="CD226" s="127"/>
      <c r="CE226" s="14"/>
      <c r="CF226" s="14"/>
      <c r="CG226" s="127"/>
      <c r="CH226" s="14"/>
      <c r="CI226" s="14"/>
      <c r="CJ226" s="127"/>
      <c r="CK226" s="15"/>
      <c r="CL226" s="14"/>
      <c r="CM226" s="127"/>
      <c r="CN226" s="15"/>
      <c r="CO226" s="14"/>
      <c r="CP226" s="127"/>
      <c r="CQ226" s="15"/>
      <c r="CR226" s="14"/>
      <c r="CS226" s="127"/>
      <c r="CT226" s="15"/>
      <c r="CU226" s="14"/>
      <c r="CV226" s="127"/>
      <c r="CW226" s="15"/>
      <c r="CX226" s="14"/>
      <c r="CY226" s="127"/>
      <c r="CZ226" s="15"/>
      <c r="DA226" s="14"/>
      <c r="DB226" s="127"/>
      <c r="DC226" s="15"/>
      <c r="DD226" s="14"/>
      <c r="DE226" s="127"/>
      <c r="DF226" s="15"/>
      <c r="DG226" s="14"/>
      <c r="DH226" s="127"/>
    </row>
    <row r="227" spans="1:112" s="38" customFormat="1" ht="15.75" x14ac:dyDescent="0.25">
      <c r="A227" s="71" t="s">
        <v>614</v>
      </c>
      <c r="B227" s="149">
        <f t="shared" si="220"/>
        <v>0</v>
      </c>
      <c r="C227" s="149">
        <f t="shared" si="220"/>
        <v>0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35"/>
      <c r="AM227" s="135"/>
      <c r="AN227" s="135"/>
      <c r="AO227" s="14"/>
      <c r="AP227" s="14"/>
      <c r="AQ227" s="127"/>
      <c r="AR227" s="14"/>
      <c r="AS227" s="14"/>
      <c r="AT227" s="127"/>
      <c r="AU227" s="14"/>
      <c r="AV227" s="14"/>
      <c r="AW227" s="127"/>
      <c r="AX227" s="14"/>
      <c r="AY227" s="14"/>
      <c r="AZ227" s="127"/>
      <c r="BA227" s="14"/>
      <c r="BB227" s="14"/>
      <c r="BC227" s="127"/>
      <c r="BD227" s="14"/>
      <c r="BE227" s="14"/>
      <c r="BF227" s="127"/>
      <c r="BG227" s="14"/>
      <c r="BH227" s="14"/>
      <c r="BI227" s="127"/>
      <c r="BJ227" s="14"/>
      <c r="BK227" s="14"/>
      <c r="BL227" s="127"/>
      <c r="BM227" s="14"/>
      <c r="BN227" s="14"/>
      <c r="BO227" s="127"/>
      <c r="BP227" s="14"/>
      <c r="BQ227" s="14"/>
      <c r="BR227" s="127"/>
      <c r="BS227" s="14"/>
      <c r="BT227" s="14"/>
      <c r="BU227" s="127"/>
      <c r="BV227" s="14"/>
      <c r="BW227" s="14"/>
      <c r="BX227" s="127"/>
      <c r="BY227" s="14"/>
      <c r="BZ227" s="14"/>
      <c r="CA227" s="127"/>
      <c r="CB227" s="14"/>
      <c r="CC227" s="14"/>
      <c r="CD227" s="127"/>
      <c r="CE227" s="14"/>
      <c r="CF227" s="14"/>
      <c r="CG227" s="127"/>
      <c r="CH227" s="14"/>
      <c r="CI227" s="14"/>
      <c r="CJ227" s="127"/>
      <c r="CK227" s="15"/>
      <c r="CL227" s="14"/>
      <c r="CM227" s="127"/>
      <c r="CN227" s="15"/>
      <c r="CO227" s="14"/>
      <c r="CP227" s="127"/>
      <c r="CQ227" s="15"/>
      <c r="CR227" s="14"/>
      <c r="CS227" s="127"/>
      <c r="CT227" s="15"/>
      <c r="CU227" s="14"/>
      <c r="CV227" s="127"/>
      <c r="CW227" s="15"/>
      <c r="CX227" s="14"/>
      <c r="CY227" s="127"/>
      <c r="CZ227" s="15"/>
      <c r="DA227" s="14"/>
      <c r="DB227" s="127"/>
      <c r="DC227" s="15"/>
      <c r="DD227" s="14"/>
      <c r="DE227" s="127"/>
      <c r="DF227" s="15"/>
      <c r="DG227" s="14"/>
      <c r="DH227" s="127"/>
    </row>
    <row r="228" spans="1:112" s="38" customFormat="1" ht="15.75" x14ac:dyDescent="0.25">
      <c r="A228" s="71" t="s">
        <v>615</v>
      </c>
      <c r="B228" s="149">
        <f t="shared" si="220"/>
        <v>0</v>
      </c>
      <c r="C228" s="149">
        <f t="shared" si="220"/>
        <v>0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35"/>
      <c r="AM228" s="135"/>
      <c r="AN228" s="135"/>
      <c r="AO228" s="14"/>
      <c r="AP228" s="14"/>
      <c r="AQ228" s="127"/>
      <c r="AR228" s="14"/>
      <c r="AS228" s="14"/>
      <c r="AT228" s="127"/>
      <c r="AU228" s="14"/>
      <c r="AV228" s="14"/>
      <c r="AW228" s="127"/>
      <c r="AX228" s="14"/>
      <c r="AY228" s="14"/>
      <c r="AZ228" s="127"/>
      <c r="BA228" s="14"/>
      <c r="BB228" s="14"/>
      <c r="BC228" s="127"/>
      <c r="BD228" s="14"/>
      <c r="BE228" s="14"/>
      <c r="BF228" s="127"/>
      <c r="BG228" s="14"/>
      <c r="BH228" s="14"/>
      <c r="BI228" s="127"/>
      <c r="BJ228" s="14"/>
      <c r="BK228" s="14"/>
      <c r="BL228" s="127"/>
      <c r="BM228" s="14"/>
      <c r="BN228" s="14"/>
      <c r="BO228" s="127"/>
      <c r="BP228" s="14"/>
      <c r="BQ228" s="14"/>
      <c r="BR228" s="127"/>
      <c r="BS228" s="14"/>
      <c r="BT228" s="14"/>
      <c r="BU228" s="127"/>
      <c r="BV228" s="14"/>
      <c r="BW228" s="14"/>
      <c r="BX228" s="127"/>
      <c r="BY228" s="14"/>
      <c r="BZ228" s="14"/>
      <c r="CA228" s="127"/>
      <c r="CB228" s="14"/>
      <c r="CC228" s="14"/>
      <c r="CD228" s="127"/>
      <c r="CE228" s="14"/>
      <c r="CF228" s="14"/>
      <c r="CG228" s="127"/>
      <c r="CH228" s="14"/>
      <c r="CI228" s="14"/>
      <c r="CJ228" s="127"/>
      <c r="CK228" s="15"/>
      <c r="CL228" s="14"/>
      <c r="CM228" s="127"/>
      <c r="CN228" s="15"/>
      <c r="CO228" s="14"/>
      <c r="CP228" s="127"/>
      <c r="CQ228" s="15"/>
      <c r="CR228" s="14"/>
      <c r="CS228" s="127"/>
      <c r="CT228" s="15"/>
      <c r="CU228" s="14"/>
      <c r="CV228" s="127"/>
      <c r="CW228" s="15"/>
      <c r="CX228" s="14"/>
      <c r="CY228" s="127"/>
      <c r="CZ228" s="15"/>
      <c r="DA228" s="14"/>
      <c r="DB228" s="127"/>
      <c r="DC228" s="15"/>
      <c r="DD228" s="14"/>
      <c r="DE228" s="127"/>
      <c r="DF228" s="15"/>
      <c r="DG228" s="14"/>
      <c r="DH228" s="127"/>
    </row>
    <row r="229" spans="1:112" s="38" customFormat="1" ht="15.75" x14ac:dyDescent="0.25">
      <c r="A229" s="71" t="s">
        <v>616</v>
      </c>
      <c r="B229" s="149">
        <f t="shared" si="220"/>
        <v>0</v>
      </c>
      <c r="C229" s="149">
        <f t="shared" si="220"/>
        <v>0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35"/>
      <c r="AM229" s="135"/>
      <c r="AN229" s="135"/>
      <c r="AO229" s="14"/>
      <c r="AP229" s="14"/>
      <c r="AQ229" s="127"/>
      <c r="AR229" s="14"/>
      <c r="AS229" s="14"/>
      <c r="AT229" s="127"/>
      <c r="AU229" s="14"/>
      <c r="AV229" s="14"/>
      <c r="AW229" s="127"/>
      <c r="AX229" s="14"/>
      <c r="AY229" s="14"/>
      <c r="AZ229" s="127"/>
      <c r="BA229" s="14"/>
      <c r="BB229" s="14"/>
      <c r="BC229" s="127"/>
      <c r="BD229" s="14"/>
      <c r="BE229" s="14"/>
      <c r="BF229" s="127"/>
      <c r="BG229" s="14"/>
      <c r="BH229" s="14"/>
      <c r="BI229" s="127"/>
      <c r="BJ229" s="14"/>
      <c r="BK229" s="14"/>
      <c r="BL229" s="127"/>
      <c r="BM229" s="14"/>
      <c r="BN229" s="14"/>
      <c r="BO229" s="127"/>
      <c r="BP229" s="14"/>
      <c r="BQ229" s="14"/>
      <c r="BR229" s="127"/>
      <c r="BS229" s="14"/>
      <c r="BT229" s="14"/>
      <c r="BU229" s="127"/>
      <c r="BV229" s="14"/>
      <c r="BW229" s="14"/>
      <c r="BX229" s="127"/>
      <c r="BY229" s="14"/>
      <c r="BZ229" s="14"/>
      <c r="CA229" s="127"/>
      <c r="CB229" s="14"/>
      <c r="CC229" s="14"/>
      <c r="CD229" s="127"/>
      <c r="CE229" s="14"/>
      <c r="CF229" s="14"/>
      <c r="CG229" s="127"/>
      <c r="CH229" s="14"/>
      <c r="CI229" s="14"/>
      <c r="CJ229" s="127"/>
      <c r="CK229" s="15"/>
      <c r="CL229" s="14"/>
      <c r="CM229" s="127"/>
      <c r="CN229" s="15"/>
      <c r="CO229" s="14"/>
      <c r="CP229" s="127"/>
      <c r="CQ229" s="15"/>
      <c r="CR229" s="14"/>
      <c r="CS229" s="127"/>
      <c r="CT229" s="15"/>
      <c r="CU229" s="14"/>
      <c r="CV229" s="127"/>
      <c r="CW229" s="15"/>
      <c r="CX229" s="14"/>
      <c r="CY229" s="127"/>
      <c r="CZ229" s="15"/>
      <c r="DA229" s="14"/>
      <c r="DB229" s="127"/>
      <c r="DC229" s="15"/>
      <c r="DD229" s="14"/>
      <c r="DE229" s="127"/>
      <c r="DF229" s="15"/>
      <c r="DG229" s="14"/>
      <c r="DH229" s="127"/>
    </row>
    <row r="230" spans="1:112" s="38" customFormat="1" ht="15.75" x14ac:dyDescent="0.25">
      <c r="A230" s="71" t="s">
        <v>617</v>
      </c>
      <c r="B230" s="149">
        <f t="shared" si="220"/>
        <v>0</v>
      </c>
      <c r="C230" s="149">
        <f t="shared" si="220"/>
        <v>0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35"/>
      <c r="AM230" s="135"/>
      <c r="AN230" s="135"/>
      <c r="AO230" s="14"/>
      <c r="AP230" s="14"/>
      <c r="AQ230" s="127"/>
      <c r="AR230" s="14"/>
      <c r="AS230" s="14"/>
      <c r="AT230" s="127"/>
      <c r="AU230" s="14"/>
      <c r="AV230" s="14"/>
      <c r="AW230" s="127"/>
      <c r="AX230" s="14"/>
      <c r="AY230" s="14"/>
      <c r="AZ230" s="127"/>
      <c r="BA230" s="14"/>
      <c r="BB230" s="14"/>
      <c r="BC230" s="127"/>
      <c r="BD230" s="14"/>
      <c r="BE230" s="14"/>
      <c r="BF230" s="127"/>
      <c r="BG230" s="14"/>
      <c r="BH230" s="14"/>
      <c r="BI230" s="127"/>
      <c r="BJ230" s="14"/>
      <c r="BK230" s="14"/>
      <c r="BL230" s="127"/>
      <c r="BM230" s="14"/>
      <c r="BN230" s="14"/>
      <c r="BO230" s="127"/>
      <c r="BP230" s="14"/>
      <c r="BQ230" s="14"/>
      <c r="BR230" s="127"/>
      <c r="BS230" s="14"/>
      <c r="BT230" s="14"/>
      <c r="BU230" s="127"/>
      <c r="BV230" s="14"/>
      <c r="BW230" s="14"/>
      <c r="BX230" s="127"/>
      <c r="BY230" s="14"/>
      <c r="BZ230" s="14"/>
      <c r="CA230" s="127"/>
      <c r="CB230" s="14"/>
      <c r="CC230" s="14"/>
      <c r="CD230" s="127"/>
      <c r="CE230" s="14"/>
      <c r="CF230" s="14"/>
      <c r="CG230" s="127"/>
      <c r="CH230" s="14"/>
      <c r="CI230" s="14"/>
      <c r="CJ230" s="127"/>
      <c r="CK230" s="15"/>
      <c r="CL230" s="14"/>
      <c r="CM230" s="127"/>
      <c r="CN230" s="15"/>
      <c r="CO230" s="14"/>
      <c r="CP230" s="127"/>
      <c r="CQ230" s="15"/>
      <c r="CR230" s="14"/>
      <c r="CS230" s="127"/>
      <c r="CT230" s="15"/>
      <c r="CU230" s="14"/>
      <c r="CV230" s="127"/>
      <c r="CW230" s="15"/>
      <c r="CX230" s="14"/>
      <c r="CY230" s="127"/>
      <c r="CZ230" s="15"/>
      <c r="DA230" s="14"/>
      <c r="DB230" s="127"/>
      <c r="DC230" s="15"/>
      <c r="DD230" s="14"/>
      <c r="DE230" s="127"/>
      <c r="DF230" s="15"/>
      <c r="DG230" s="14"/>
      <c r="DH230" s="127"/>
    </row>
    <row r="231" spans="1:112" s="38" customFormat="1" ht="15.75" x14ac:dyDescent="0.25">
      <c r="A231" s="71" t="s">
        <v>421</v>
      </c>
      <c r="B231" s="149">
        <f t="shared" si="220"/>
        <v>0</v>
      </c>
      <c r="C231" s="149">
        <f t="shared" si="220"/>
        <v>0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35"/>
      <c r="AM231" s="135"/>
      <c r="AN231" s="135"/>
      <c r="AO231" s="14"/>
      <c r="AP231" s="14"/>
      <c r="AQ231" s="127"/>
      <c r="AR231" s="14"/>
      <c r="AS231" s="14"/>
      <c r="AT231" s="127"/>
      <c r="AU231" s="14"/>
      <c r="AV231" s="14"/>
      <c r="AW231" s="127"/>
      <c r="AX231" s="14"/>
      <c r="AY231" s="14"/>
      <c r="AZ231" s="127"/>
      <c r="BA231" s="14"/>
      <c r="BB231" s="14"/>
      <c r="BC231" s="127"/>
      <c r="BD231" s="14"/>
      <c r="BE231" s="14"/>
      <c r="BF231" s="127"/>
      <c r="BG231" s="14"/>
      <c r="BH231" s="14"/>
      <c r="BI231" s="127"/>
      <c r="BJ231" s="14"/>
      <c r="BK231" s="14"/>
      <c r="BL231" s="127"/>
      <c r="BM231" s="14"/>
      <c r="BN231" s="14"/>
      <c r="BO231" s="127"/>
      <c r="BP231" s="14"/>
      <c r="BQ231" s="14"/>
      <c r="BR231" s="127"/>
      <c r="BS231" s="14"/>
      <c r="BT231" s="14"/>
      <c r="BU231" s="127"/>
      <c r="BV231" s="14"/>
      <c r="BW231" s="14"/>
      <c r="BX231" s="127"/>
      <c r="BY231" s="14"/>
      <c r="BZ231" s="14"/>
      <c r="CA231" s="127"/>
      <c r="CB231" s="14"/>
      <c r="CC231" s="14"/>
      <c r="CD231" s="127"/>
      <c r="CE231" s="14"/>
      <c r="CF231" s="14"/>
      <c r="CG231" s="127"/>
      <c r="CH231" s="14"/>
      <c r="CI231" s="14"/>
      <c r="CJ231" s="127"/>
      <c r="CK231" s="15"/>
      <c r="CL231" s="14"/>
      <c r="CM231" s="127"/>
      <c r="CN231" s="15"/>
      <c r="CO231" s="14"/>
      <c r="CP231" s="127"/>
      <c r="CQ231" s="15"/>
      <c r="CR231" s="14"/>
      <c r="CS231" s="127"/>
      <c r="CT231" s="15"/>
      <c r="CU231" s="14"/>
      <c r="CV231" s="127"/>
      <c r="CW231" s="15"/>
      <c r="CX231" s="14"/>
      <c r="CY231" s="127"/>
      <c r="CZ231" s="15"/>
      <c r="DA231" s="14"/>
      <c r="DB231" s="127"/>
      <c r="DC231" s="15"/>
      <c r="DD231" s="14"/>
      <c r="DE231" s="127"/>
      <c r="DF231" s="15"/>
      <c r="DG231" s="14"/>
      <c r="DH231" s="127"/>
    </row>
    <row r="232" spans="1:112" s="38" customFormat="1" ht="15.75" x14ac:dyDescent="0.25">
      <c r="A232" s="71" t="s">
        <v>618</v>
      </c>
      <c r="B232" s="149">
        <f t="shared" si="220"/>
        <v>0</v>
      </c>
      <c r="C232" s="149">
        <f t="shared" si="220"/>
        <v>0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35"/>
      <c r="AM232" s="135"/>
      <c r="AN232" s="135"/>
      <c r="AO232" s="14"/>
      <c r="AP232" s="14"/>
      <c r="AQ232" s="127"/>
      <c r="AR232" s="14"/>
      <c r="AS232" s="14"/>
      <c r="AT232" s="127"/>
      <c r="AU232" s="14"/>
      <c r="AV232" s="14"/>
      <c r="AW232" s="127"/>
      <c r="AX232" s="14"/>
      <c r="AY232" s="14"/>
      <c r="AZ232" s="127"/>
      <c r="BA232" s="14"/>
      <c r="BB232" s="14"/>
      <c r="BC232" s="127"/>
      <c r="BD232" s="14"/>
      <c r="BE232" s="14"/>
      <c r="BF232" s="127"/>
      <c r="BG232" s="14"/>
      <c r="BH232" s="14"/>
      <c r="BI232" s="127"/>
      <c r="BJ232" s="14"/>
      <c r="BK232" s="14"/>
      <c r="BL232" s="127"/>
      <c r="BM232" s="14"/>
      <c r="BN232" s="14"/>
      <c r="BO232" s="127"/>
      <c r="BP232" s="14"/>
      <c r="BQ232" s="14"/>
      <c r="BR232" s="127"/>
      <c r="BS232" s="14"/>
      <c r="BT232" s="14"/>
      <c r="BU232" s="127"/>
      <c r="BV232" s="14"/>
      <c r="BW232" s="14"/>
      <c r="BX232" s="127"/>
      <c r="BY232" s="14"/>
      <c r="BZ232" s="14"/>
      <c r="CA232" s="127"/>
      <c r="CB232" s="14"/>
      <c r="CC232" s="14"/>
      <c r="CD232" s="127"/>
      <c r="CE232" s="14"/>
      <c r="CF232" s="14"/>
      <c r="CG232" s="127"/>
      <c r="CH232" s="14"/>
      <c r="CI232" s="14"/>
      <c r="CJ232" s="127"/>
      <c r="CK232" s="15"/>
      <c r="CL232" s="14"/>
      <c r="CM232" s="127"/>
      <c r="CN232" s="15"/>
      <c r="CO232" s="14"/>
      <c r="CP232" s="127"/>
      <c r="CQ232" s="15"/>
      <c r="CR232" s="14"/>
      <c r="CS232" s="127"/>
      <c r="CT232" s="15"/>
      <c r="CU232" s="14"/>
      <c r="CV232" s="127"/>
      <c r="CW232" s="15"/>
      <c r="CX232" s="14"/>
      <c r="CY232" s="127"/>
      <c r="CZ232" s="15"/>
      <c r="DA232" s="14"/>
      <c r="DB232" s="127"/>
      <c r="DC232" s="15"/>
      <c r="DD232" s="14"/>
      <c r="DE232" s="127"/>
      <c r="DF232" s="15"/>
      <c r="DG232" s="14"/>
      <c r="DH232" s="127"/>
    </row>
    <row r="233" spans="1:112" s="38" customFormat="1" ht="15.75" x14ac:dyDescent="0.25">
      <c r="A233" s="71" t="s">
        <v>422</v>
      </c>
      <c r="B233" s="149">
        <f t="shared" si="220"/>
        <v>0</v>
      </c>
      <c r="C233" s="149">
        <f t="shared" si="220"/>
        <v>0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35"/>
      <c r="AM233" s="135"/>
      <c r="AN233" s="135"/>
      <c r="AO233" s="14"/>
      <c r="AP233" s="14"/>
      <c r="AQ233" s="127"/>
      <c r="AR233" s="14"/>
      <c r="AS233" s="14"/>
      <c r="AT233" s="127"/>
      <c r="AU233" s="14"/>
      <c r="AV233" s="14"/>
      <c r="AW233" s="127"/>
      <c r="AX233" s="14"/>
      <c r="AY233" s="14"/>
      <c r="AZ233" s="127"/>
      <c r="BA233" s="14"/>
      <c r="BB233" s="14"/>
      <c r="BC233" s="127"/>
      <c r="BD233" s="14"/>
      <c r="BE233" s="14"/>
      <c r="BF233" s="127"/>
      <c r="BG233" s="14"/>
      <c r="BH233" s="14"/>
      <c r="BI233" s="127"/>
      <c r="BJ233" s="14"/>
      <c r="BK233" s="14"/>
      <c r="BL233" s="127"/>
      <c r="BM233" s="14"/>
      <c r="BN233" s="14"/>
      <c r="BO233" s="127"/>
      <c r="BP233" s="14"/>
      <c r="BQ233" s="14"/>
      <c r="BR233" s="127"/>
      <c r="BS233" s="14"/>
      <c r="BT233" s="14"/>
      <c r="BU233" s="127"/>
      <c r="BV233" s="14"/>
      <c r="BW233" s="14"/>
      <c r="BX233" s="127"/>
      <c r="BY233" s="14"/>
      <c r="BZ233" s="14"/>
      <c r="CA233" s="127"/>
      <c r="CB233" s="14"/>
      <c r="CC233" s="14"/>
      <c r="CD233" s="127"/>
      <c r="CE233" s="14"/>
      <c r="CF233" s="14"/>
      <c r="CG233" s="127"/>
      <c r="CH233" s="14"/>
      <c r="CI233" s="14"/>
      <c r="CJ233" s="127"/>
      <c r="CK233" s="15"/>
      <c r="CL233" s="14"/>
      <c r="CM233" s="127"/>
      <c r="CN233" s="15"/>
      <c r="CO233" s="14"/>
      <c r="CP233" s="127"/>
      <c r="CQ233" s="15"/>
      <c r="CR233" s="14"/>
      <c r="CS233" s="127"/>
      <c r="CT233" s="15"/>
      <c r="CU233" s="14"/>
      <c r="CV233" s="127"/>
      <c r="CW233" s="15"/>
      <c r="CX233" s="14"/>
      <c r="CY233" s="127"/>
      <c r="CZ233" s="15"/>
      <c r="DA233" s="14"/>
      <c r="DB233" s="127"/>
      <c r="DC233" s="15"/>
      <c r="DD233" s="14"/>
      <c r="DE233" s="127"/>
      <c r="DF233" s="15"/>
      <c r="DG233" s="14"/>
      <c r="DH233" s="127"/>
    </row>
    <row r="234" spans="1:112" s="38" customFormat="1" ht="15.75" x14ac:dyDescent="0.25">
      <c r="A234" s="71" t="s">
        <v>621</v>
      </c>
      <c r="B234" s="149">
        <f t="shared" si="220"/>
        <v>0</v>
      </c>
      <c r="C234" s="149">
        <f t="shared" si="220"/>
        <v>0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35"/>
      <c r="AM234" s="135"/>
      <c r="AN234" s="135"/>
      <c r="AO234" s="14"/>
      <c r="AP234" s="14"/>
      <c r="AQ234" s="127"/>
      <c r="AR234" s="14"/>
      <c r="AS234" s="14"/>
      <c r="AT234" s="127"/>
      <c r="AU234" s="14"/>
      <c r="AV234" s="14"/>
      <c r="AW234" s="127"/>
      <c r="AX234" s="14"/>
      <c r="AY234" s="14"/>
      <c r="AZ234" s="127"/>
      <c r="BA234" s="14"/>
      <c r="BB234" s="14"/>
      <c r="BC234" s="127"/>
      <c r="BD234" s="14"/>
      <c r="BE234" s="14"/>
      <c r="BF234" s="127"/>
      <c r="BG234" s="14"/>
      <c r="BH234" s="14"/>
      <c r="BI234" s="127"/>
      <c r="BJ234" s="14"/>
      <c r="BK234" s="14"/>
      <c r="BL234" s="127"/>
      <c r="BM234" s="14"/>
      <c r="BN234" s="14"/>
      <c r="BO234" s="127"/>
      <c r="BP234" s="14"/>
      <c r="BQ234" s="14"/>
      <c r="BR234" s="127"/>
      <c r="BS234" s="14"/>
      <c r="BT234" s="14"/>
      <c r="BU234" s="127"/>
      <c r="BV234" s="14"/>
      <c r="BW234" s="14"/>
      <c r="BX234" s="127"/>
      <c r="BY234" s="14"/>
      <c r="BZ234" s="14"/>
      <c r="CA234" s="127"/>
      <c r="CB234" s="14"/>
      <c r="CC234" s="14"/>
      <c r="CD234" s="127"/>
      <c r="CE234" s="14"/>
      <c r="CF234" s="14"/>
      <c r="CG234" s="127"/>
      <c r="CH234" s="14"/>
      <c r="CI234" s="14"/>
      <c r="CJ234" s="127"/>
      <c r="CK234" s="15"/>
      <c r="CL234" s="14"/>
      <c r="CM234" s="127"/>
      <c r="CN234" s="15"/>
      <c r="CO234" s="14"/>
      <c r="CP234" s="127"/>
      <c r="CQ234" s="15"/>
      <c r="CR234" s="14"/>
      <c r="CS234" s="127"/>
      <c r="CT234" s="15"/>
      <c r="CU234" s="14"/>
      <c r="CV234" s="127"/>
      <c r="CW234" s="15"/>
      <c r="CX234" s="14"/>
      <c r="CY234" s="127"/>
      <c r="CZ234" s="15"/>
      <c r="DA234" s="14"/>
      <c r="DB234" s="127"/>
      <c r="DC234" s="15"/>
      <c r="DD234" s="14"/>
      <c r="DE234" s="127"/>
      <c r="DF234" s="15"/>
      <c r="DG234" s="14"/>
      <c r="DH234" s="127"/>
    </row>
    <row r="235" spans="1:112" s="38" customFormat="1" ht="15.75" x14ac:dyDescent="0.25">
      <c r="A235" s="71" t="s">
        <v>620</v>
      </c>
      <c r="B235" s="149">
        <f t="shared" si="220"/>
        <v>0</v>
      </c>
      <c r="C235" s="149">
        <f t="shared" si="220"/>
        <v>0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35"/>
      <c r="AM235" s="135"/>
      <c r="AN235" s="135"/>
      <c r="AO235" s="14"/>
      <c r="AP235" s="14"/>
      <c r="AQ235" s="127"/>
      <c r="AR235" s="14"/>
      <c r="AS235" s="14"/>
      <c r="AT235" s="127"/>
      <c r="AU235" s="14"/>
      <c r="AV235" s="14"/>
      <c r="AW235" s="127"/>
      <c r="AX235" s="14"/>
      <c r="AY235" s="14"/>
      <c r="AZ235" s="127"/>
      <c r="BA235" s="14"/>
      <c r="BB235" s="14"/>
      <c r="BC235" s="127"/>
      <c r="BD235" s="14"/>
      <c r="BE235" s="14"/>
      <c r="BF235" s="127"/>
      <c r="BG235" s="14"/>
      <c r="BH235" s="14"/>
      <c r="BI235" s="127"/>
      <c r="BJ235" s="14"/>
      <c r="BK235" s="14"/>
      <c r="BL235" s="127"/>
      <c r="BM235" s="14"/>
      <c r="BN235" s="14"/>
      <c r="BO235" s="127"/>
      <c r="BP235" s="14"/>
      <c r="BQ235" s="14"/>
      <c r="BR235" s="127"/>
      <c r="BS235" s="14"/>
      <c r="BT235" s="14"/>
      <c r="BU235" s="127"/>
      <c r="BV235" s="14"/>
      <c r="BW235" s="14"/>
      <c r="BX235" s="127"/>
      <c r="BY235" s="14"/>
      <c r="BZ235" s="14"/>
      <c r="CA235" s="127"/>
      <c r="CB235" s="14"/>
      <c r="CC235" s="14"/>
      <c r="CD235" s="127"/>
      <c r="CE235" s="14"/>
      <c r="CF235" s="14"/>
      <c r="CG235" s="127"/>
      <c r="CH235" s="14"/>
      <c r="CI235" s="14"/>
      <c r="CJ235" s="127"/>
      <c r="CK235" s="15"/>
      <c r="CL235" s="14"/>
      <c r="CM235" s="127"/>
      <c r="CN235" s="15"/>
      <c r="CO235" s="14"/>
      <c r="CP235" s="127"/>
      <c r="CQ235" s="15"/>
      <c r="CR235" s="14"/>
      <c r="CS235" s="127"/>
      <c r="CT235" s="15"/>
      <c r="CU235" s="14"/>
      <c r="CV235" s="127"/>
      <c r="CW235" s="15"/>
      <c r="CX235" s="14"/>
      <c r="CY235" s="127"/>
      <c r="CZ235" s="15"/>
      <c r="DA235" s="14"/>
      <c r="DB235" s="127"/>
      <c r="DC235" s="15"/>
      <c r="DD235" s="14"/>
      <c r="DE235" s="127"/>
      <c r="DF235" s="15"/>
      <c r="DG235" s="14"/>
      <c r="DH235" s="127"/>
    </row>
    <row r="236" spans="1:112" s="96" customFormat="1" ht="31.5" x14ac:dyDescent="0.25">
      <c r="A236" s="97" t="s">
        <v>404</v>
      </c>
      <c r="B236" s="148">
        <f t="shared" si="220"/>
        <v>49414.900000000009</v>
      </c>
      <c r="C236" s="148">
        <f t="shared" si="220"/>
        <v>4661.8230000000003</v>
      </c>
      <c r="D236" s="102">
        <f t="shared" ref="D236" si="247">C236/B236*100</f>
        <v>9.4340431732129382</v>
      </c>
      <c r="E236" s="105">
        <f t="shared" ref="E236:AP236" si="248">E237+E238+E239+E240+E241+E242+E243+E244+E245+E246+E247+E248</f>
        <v>1187.5</v>
      </c>
      <c r="F236" s="105">
        <f t="shared" si="248"/>
        <v>0</v>
      </c>
      <c r="G236" s="105">
        <f t="shared" si="248"/>
        <v>0</v>
      </c>
      <c r="H236" s="105">
        <f t="shared" si="248"/>
        <v>0</v>
      </c>
      <c r="I236" s="105">
        <f t="shared" si="248"/>
        <v>0</v>
      </c>
      <c r="J236" s="105">
        <f t="shared" si="248"/>
        <v>0</v>
      </c>
      <c r="K236" s="105">
        <f t="shared" si="248"/>
        <v>411.1</v>
      </c>
      <c r="L236" s="105">
        <f t="shared" si="248"/>
        <v>0</v>
      </c>
      <c r="M236" s="105">
        <f t="shared" si="248"/>
        <v>0</v>
      </c>
      <c r="N236" s="105">
        <f t="shared" si="248"/>
        <v>0</v>
      </c>
      <c r="O236" s="105">
        <f t="shared" si="248"/>
        <v>0</v>
      </c>
      <c r="P236" s="105">
        <f t="shared" si="248"/>
        <v>0</v>
      </c>
      <c r="Q236" s="105">
        <f t="shared" si="248"/>
        <v>0</v>
      </c>
      <c r="R236" s="105">
        <f t="shared" si="248"/>
        <v>0</v>
      </c>
      <c r="S236" s="105">
        <f t="shared" si="248"/>
        <v>0</v>
      </c>
      <c r="T236" s="105">
        <f t="shared" si="248"/>
        <v>0</v>
      </c>
      <c r="U236" s="105">
        <f t="shared" si="248"/>
        <v>0</v>
      </c>
      <c r="V236" s="105">
        <f t="shared" si="248"/>
        <v>0</v>
      </c>
      <c r="W236" s="105">
        <f t="shared" si="248"/>
        <v>0</v>
      </c>
      <c r="X236" s="105">
        <f t="shared" si="248"/>
        <v>0</v>
      </c>
      <c r="Y236" s="105">
        <f t="shared" si="248"/>
        <v>0</v>
      </c>
      <c r="Z236" s="105">
        <f t="shared" si="248"/>
        <v>0</v>
      </c>
      <c r="AA236" s="105">
        <f t="shared" si="248"/>
        <v>0</v>
      </c>
      <c r="AB236" s="105">
        <f t="shared" si="248"/>
        <v>0</v>
      </c>
      <c r="AC236" s="105">
        <f t="shared" si="248"/>
        <v>0</v>
      </c>
      <c r="AD236" s="105">
        <f t="shared" si="248"/>
        <v>0</v>
      </c>
      <c r="AE236" s="105">
        <f t="shared" si="248"/>
        <v>0</v>
      </c>
      <c r="AF236" s="105">
        <f t="shared" si="248"/>
        <v>0</v>
      </c>
      <c r="AG236" s="105">
        <f t="shared" si="248"/>
        <v>0</v>
      </c>
      <c r="AH236" s="105">
        <f t="shared" si="248"/>
        <v>0</v>
      </c>
      <c r="AI236" s="105">
        <f t="shared" si="248"/>
        <v>2038.1</v>
      </c>
      <c r="AJ236" s="105">
        <f t="shared" si="248"/>
        <v>0</v>
      </c>
      <c r="AK236" s="105">
        <f t="shared" si="248"/>
        <v>0</v>
      </c>
      <c r="AL236" s="105">
        <f t="shared" si="248"/>
        <v>15688.8</v>
      </c>
      <c r="AM236" s="105">
        <f t="shared" si="248"/>
        <v>2614.6999999999998</v>
      </c>
      <c r="AN236" s="105">
        <f t="shared" si="248"/>
        <v>16.666029269287645</v>
      </c>
      <c r="AO236" s="105">
        <f t="shared" si="248"/>
        <v>0</v>
      </c>
      <c r="AP236" s="105">
        <f t="shared" si="248"/>
        <v>0</v>
      </c>
      <c r="AQ236" s="105">
        <f t="shared" ref="AQ236:CG236" si="249">AQ237+AQ238+AQ239+AQ240+AQ241+AQ242+AQ243+AQ244+AQ245+AQ246+AQ247+AQ248</f>
        <v>0</v>
      </c>
      <c r="AR236" s="105">
        <f t="shared" si="249"/>
        <v>0</v>
      </c>
      <c r="AS236" s="105">
        <f t="shared" si="249"/>
        <v>0</v>
      </c>
      <c r="AT236" s="105">
        <f t="shared" si="249"/>
        <v>0</v>
      </c>
      <c r="AU236" s="105">
        <f t="shared" si="249"/>
        <v>0</v>
      </c>
      <c r="AV236" s="105">
        <f t="shared" si="249"/>
        <v>0</v>
      </c>
      <c r="AW236" s="105">
        <f t="shared" si="249"/>
        <v>0</v>
      </c>
      <c r="AX236" s="105">
        <f t="shared" si="249"/>
        <v>0</v>
      </c>
      <c r="AY236" s="105">
        <f t="shared" si="249"/>
        <v>0</v>
      </c>
      <c r="AZ236" s="105">
        <f t="shared" si="249"/>
        <v>0</v>
      </c>
      <c r="BA236" s="105">
        <f t="shared" si="249"/>
        <v>3380.9</v>
      </c>
      <c r="BB236" s="105">
        <f t="shared" si="249"/>
        <v>366.52300000000002</v>
      </c>
      <c r="BC236" s="105">
        <f t="shared" si="249"/>
        <v>10.840989085746401</v>
      </c>
      <c r="BD236" s="105">
        <f t="shared" si="249"/>
        <v>0</v>
      </c>
      <c r="BE236" s="105">
        <f t="shared" si="249"/>
        <v>0</v>
      </c>
      <c r="BF236" s="105">
        <f t="shared" si="249"/>
        <v>0</v>
      </c>
      <c r="BG236" s="105">
        <f t="shared" si="249"/>
        <v>0</v>
      </c>
      <c r="BH236" s="105">
        <f t="shared" si="249"/>
        <v>0</v>
      </c>
      <c r="BI236" s="105">
        <f t="shared" si="249"/>
        <v>0</v>
      </c>
      <c r="BJ236" s="105">
        <f t="shared" si="249"/>
        <v>0</v>
      </c>
      <c r="BK236" s="105">
        <f t="shared" si="249"/>
        <v>0</v>
      </c>
      <c r="BL236" s="105">
        <f t="shared" si="249"/>
        <v>0</v>
      </c>
      <c r="BM236" s="105">
        <f t="shared" si="249"/>
        <v>0</v>
      </c>
      <c r="BN236" s="105">
        <f t="shared" si="249"/>
        <v>0</v>
      </c>
      <c r="BO236" s="105">
        <f t="shared" si="249"/>
        <v>0</v>
      </c>
      <c r="BP236" s="105">
        <f t="shared" si="249"/>
        <v>0</v>
      </c>
      <c r="BQ236" s="105">
        <f t="shared" si="249"/>
        <v>0</v>
      </c>
      <c r="BR236" s="105">
        <f t="shared" si="249"/>
        <v>0</v>
      </c>
      <c r="BS236" s="105">
        <f t="shared" si="249"/>
        <v>0</v>
      </c>
      <c r="BT236" s="105">
        <f t="shared" si="249"/>
        <v>0</v>
      </c>
      <c r="BU236" s="105">
        <f t="shared" si="249"/>
        <v>0</v>
      </c>
      <c r="BV236" s="105">
        <f t="shared" si="249"/>
        <v>1208.3</v>
      </c>
      <c r="BW236" s="105">
        <f t="shared" si="249"/>
        <v>0</v>
      </c>
      <c r="BX236" s="105">
        <f t="shared" si="249"/>
        <v>0</v>
      </c>
      <c r="BY236" s="105">
        <f t="shared" si="249"/>
        <v>0</v>
      </c>
      <c r="BZ236" s="105">
        <f t="shared" si="249"/>
        <v>0</v>
      </c>
      <c r="CA236" s="105">
        <f t="shared" si="249"/>
        <v>0</v>
      </c>
      <c r="CB236" s="105">
        <f t="shared" si="249"/>
        <v>153.6</v>
      </c>
      <c r="CC236" s="105">
        <f t="shared" si="249"/>
        <v>0</v>
      </c>
      <c r="CD236" s="105">
        <f t="shared" si="249"/>
        <v>0</v>
      </c>
      <c r="CE236" s="105">
        <f t="shared" si="249"/>
        <v>3759.7</v>
      </c>
      <c r="CF236" s="105">
        <f t="shared" si="249"/>
        <v>0</v>
      </c>
      <c r="CG236" s="105">
        <f t="shared" si="249"/>
        <v>0</v>
      </c>
      <c r="CH236" s="105">
        <f t="shared" ref="CH236:CV236" si="250">CH237+CH238+CH239+CH240+CH241+CH242+CH243+CH244+CH245+CH246+CH247+CH248</f>
        <v>0</v>
      </c>
      <c r="CI236" s="105">
        <f t="shared" si="250"/>
        <v>0</v>
      </c>
      <c r="CJ236" s="105">
        <f t="shared" si="250"/>
        <v>0</v>
      </c>
      <c r="CK236" s="105">
        <f t="shared" si="250"/>
        <v>0</v>
      </c>
      <c r="CL236" s="105">
        <f t="shared" si="250"/>
        <v>0</v>
      </c>
      <c r="CM236" s="105">
        <f t="shared" si="250"/>
        <v>0</v>
      </c>
      <c r="CN236" s="105">
        <f t="shared" si="250"/>
        <v>8554.2999999999993</v>
      </c>
      <c r="CO236" s="105">
        <f t="shared" si="250"/>
        <v>1680.6</v>
      </c>
      <c r="CP236" s="105">
        <f t="shared" si="66"/>
        <v>19.646259775785278</v>
      </c>
      <c r="CQ236" s="105">
        <f t="shared" si="250"/>
        <v>0</v>
      </c>
      <c r="CR236" s="105">
        <f t="shared" si="250"/>
        <v>0</v>
      </c>
      <c r="CS236" s="105">
        <f t="shared" si="250"/>
        <v>0</v>
      </c>
      <c r="CT236" s="105">
        <f t="shared" si="250"/>
        <v>0</v>
      </c>
      <c r="CU236" s="105">
        <f t="shared" si="250"/>
        <v>0</v>
      </c>
      <c r="CV236" s="105">
        <f t="shared" si="250"/>
        <v>0</v>
      </c>
      <c r="CW236" s="105">
        <f t="shared" ref="CW236:CY236" si="251">CW237+CW238+CW239+CW240+CW241+CW242+CW243+CW244+CW245+CW246+CW247+CW248</f>
        <v>8634.7999999999993</v>
      </c>
      <c r="CX236" s="105">
        <f t="shared" si="251"/>
        <v>0</v>
      </c>
      <c r="CY236" s="105">
        <f t="shared" si="251"/>
        <v>0</v>
      </c>
      <c r="CZ236" s="105">
        <f t="shared" ref="CZ236:DB236" si="252">CZ237+CZ238+CZ239+CZ240+CZ241+CZ242+CZ243+CZ244+CZ245+CZ246+CZ247+CZ248</f>
        <v>0</v>
      </c>
      <c r="DA236" s="105">
        <f t="shared" si="252"/>
        <v>0</v>
      </c>
      <c r="DB236" s="105">
        <f t="shared" si="252"/>
        <v>0</v>
      </c>
      <c r="DC236" s="105">
        <f t="shared" ref="DC236:DE236" si="253">DC237+DC238+DC239+DC240+DC241+DC242+DC243+DC244+DC245+DC246+DC247+DC248</f>
        <v>1260.3</v>
      </c>
      <c r="DD236" s="105">
        <f t="shared" si="253"/>
        <v>0</v>
      </c>
      <c r="DE236" s="105">
        <f t="shared" si="253"/>
        <v>0</v>
      </c>
      <c r="DF236" s="105">
        <f t="shared" ref="DF236:DH236" si="254">DF237+DF238+DF239+DF240+DF241+DF242+DF243+DF244+DF245+DF246+DF247+DF248</f>
        <v>3137.5</v>
      </c>
      <c r="DG236" s="105">
        <f t="shared" si="254"/>
        <v>0</v>
      </c>
      <c r="DH236" s="105">
        <f t="shared" si="254"/>
        <v>0</v>
      </c>
    </row>
    <row r="237" spans="1:112" s="38" customFormat="1" ht="15.75" x14ac:dyDescent="0.25">
      <c r="A237" s="71" t="s">
        <v>402</v>
      </c>
      <c r="B237" s="149">
        <f t="shared" si="220"/>
        <v>46168.5</v>
      </c>
      <c r="C237" s="149">
        <f t="shared" si="220"/>
        <v>4661.8230000000003</v>
      </c>
      <c r="D237" s="14">
        <f t="shared" si="56"/>
        <v>10.097410572143344</v>
      </c>
      <c r="E237" s="14">
        <v>1187.5</v>
      </c>
      <c r="F237" s="14"/>
      <c r="G237" s="14">
        <f t="shared" si="229"/>
        <v>0</v>
      </c>
      <c r="H237" s="15"/>
      <c r="I237" s="15"/>
      <c r="J237" s="14"/>
      <c r="K237" s="14">
        <v>411.1</v>
      </c>
      <c r="L237" s="14"/>
      <c r="M237" s="15"/>
      <c r="N237" s="14"/>
      <c r="O237" s="14"/>
      <c r="P237" s="15"/>
      <c r="Q237" s="15">
        <v>0</v>
      </c>
      <c r="R237" s="15">
        <v>0</v>
      </c>
      <c r="S237" s="14"/>
      <c r="T237" s="15"/>
      <c r="U237" s="15"/>
      <c r="V237" s="15"/>
      <c r="W237" s="15"/>
      <c r="X237" s="15"/>
      <c r="Y237" s="14"/>
      <c r="Z237" s="15"/>
      <c r="AA237" s="15"/>
      <c r="AB237" s="14"/>
      <c r="AC237" s="15"/>
      <c r="AD237" s="15"/>
      <c r="AE237" s="14"/>
      <c r="AF237" s="14"/>
      <c r="AG237" s="14"/>
      <c r="AH237" s="14"/>
      <c r="AI237" s="15">
        <v>0</v>
      </c>
      <c r="AJ237" s="15"/>
      <c r="AK237" s="14"/>
      <c r="AL237" s="15">
        <v>15688.8</v>
      </c>
      <c r="AM237" s="14">
        <v>2614.6999999999998</v>
      </c>
      <c r="AN237" s="15">
        <f t="shared" si="62"/>
        <v>16.666029269287645</v>
      </c>
      <c r="AO237" s="15"/>
      <c r="AP237" s="15"/>
      <c r="AQ237" s="15"/>
      <c r="AR237" s="15"/>
      <c r="AS237" s="15"/>
      <c r="AT237" s="15"/>
      <c r="AU237" s="15"/>
      <c r="AV237" s="15"/>
      <c r="AW237" s="126"/>
      <c r="AX237" s="15"/>
      <c r="AY237" s="15"/>
      <c r="AZ237" s="126"/>
      <c r="BA237" s="15">
        <v>3380.9</v>
      </c>
      <c r="BB237" s="15">
        <v>366.52300000000002</v>
      </c>
      <c r="BC237" s="15">
        <f t="shared" si="64"/>
        <v>10.840989085746401</v>
      </c>
      <c r="BD237" s="15"/>
      <c r="BE237" s="126"/>
      <c r="BF237" s="126"/>
      <c r="BG237" s="15"/>
      <c r="BH237" s="126"/>
      <c r="BI237" s="126"/>
      <c r="BJ237" s="15"/>
      <c r="BK237" s="126"/>
      <c r="BL237" s="126"/>
      <c r="BM237" s="15"/>
      <c r="BN237" s="126"/>
      <c r="BO237" s="126"/>
      <c r="BP237" s="15"/>
      <c r="BQ237" s="126"/>
      <c r="BR237" s="126"/>
      <c r="BS237" s="15"/>
      <c r="BT237" s="126"/>
      <c r="BU237" s="126"/>
      <c r="BV237" s="15"/>
      <c r="BW237" s="136"/>
      <c r="BX237" s="126"/>
      <c r="BY237" s="15"/>
      <c r="BZ237" s="126"/>
      <c r="CA237" s="126"/>
      <c r="CB237" s="15">
        <v>153.6</v>
      </c>
      <c r="CC237" s="126"/>
      <c r="CD237" s="126"/>
      <c r="CE237" s="15">
        <v>3759.7</v>
      </c>
      <c r="CF237" s="126"/>
      <c r="CG237" s="126"/>
      <c r="CH237" s="15"/>
      <c r="CI237" s="126"/>
      <c r="CJ237" s="126"/>
      <c r="CK237" s="15"/>
      <c r="CL237" s="126"/>
      <c r="CM237" s="126"/>
      <c r="CN237" s="15">
        <v>8554.2999999999993</v>
      </c>
      <c r="CO237" s="15">
        <v>1680.6</v>
      </c>
      <c r="CP237" s="15">
        <f t="shared" si="66"/>
        <v>19.646259775785278</v>
      </c>
      <c r="CQ237" s="15"/>
      <c r="CR237" s="126"/>
      <c r="CS237" s="126"/>
      <c r="CT237" s="15"/>
      <c r="CU237" s="126"/>
      <c r="CV237" s="126"/>
      <c r="CW237" s="15">
        <v>8634.7999999999993</v>
      </c>
      <c r="CX237" s="126"/>
      <c r="CY237" s="126"/>
      <c r="CZ237" s="15"/>
      <c r="DA237" s="126"/>
      <c r="DB237" s="126"/>
      <c r="DC237" s="15">
        <v>1260.3</v>
      </c>
      <c r="DD237" s="126"/>
      <c r="DE237" s="126"/>
      <c r="DF237" s="15">
        <v>3137.5</v>
      </c>
      <c r="DG237" s="126"/>
      <c r="DH237" s="126"/>
    </row>
    <row r="238" spans="1:112" s="38" customFormat="1" ht="15.75" x14ac:dyDescent="0.25">
      <c r="A238" s="71" t="s">
        <v>622</v>
      </c>
      <c r="B238" s="149">
        <f t="shared" si="220"/>
        <v>0</v>
      </c>
      <c r="C238" s="149">
        <f t="shared" si="220"/>
        <v>0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35"/>
      <c r="AM238" s="135"/>
      <c r="AN238" s="135"/>
      <c r="AO238" s="14"/>
      <c r="AP238" s="14"/>
      <c r="AQ238" s="127"/>
      <c r="AR238" s="14"/>
      <c r="AS238" s="14"/>
      <c r="AT238" s="127"/>
      <c r="AU238" s="14"/>
      <c r="AV238" s="14"/>
      <c r="AW238" s="127"/>
      <c r="AX238" s="14"/>
      <c r="AY238" s="14"/>
      <c r="AZ238" s="127"/>
      <c r="BA238" s="14"/>
      <c r="BB238" s="14"/>
      <c r="BC238" s="127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27"/>
      <c r="BP238" s="14"/>
      <c r="BQ238" s="14"/>
      <c r="BR238" s="127"/>
      <c r="BS238" s="14"/>
      <c r="BT238" s="14"/>
      <c r="BU238" s="127"/>
      <c r="BV238" s="14"/>
      <c r="BW238" s="14"/>
      <c r="BX238" s="127"/>
      <c r="BY238" s="14"/>
      <c r="BZ238" s="14"/>
      <c r="CA238" s="127"/>
      <c r="CB238" s="14"/>
      <c r="CC238" s="14"/>
      <c r="CD238" s="127"/>
      <c r="CE238" s="14"/>
      <c r="CF238" s="14"/>
      <c r="CG238" s="127"/>
      <c r="CH238" s="14"/>
      <c r="CI238" s="14"/>
      <c r="CJ238" s="127"/>
      <c r="CK238" s="15"/>
      <c r="CL238" s="14"/>
      <c r="CM238" s="127"/>
      <c r="CN238" s="15"/>
      <c r="CO238" s="14"/>
      <c r="CP238" s="127"/>
      <c r="CQ238" s="15"/>
      <c r="CR238" s="14"/>
      <c r="CS238" s="127"/>
      <c r="CT238" s="15"/>
      <c r="CU238" s="14"/>
      <c r="CV238" s="127"/>
      <c r="CW238" s="15"/>
      <c r="CX238" s="14"/>
      <c r="CY238" s="127"/>
      <c r="CZ238" s="15"/>
      <c r="DA238" s="14"/>
      <c r="DB238" s="127"/>
      <c r="DC238" s="15"/>
      <c r="DD238" s="14"/>
      <c r="DE238" s="127"/>
      <c r="DF238" s="15"/>
      <c r="DG238" s="14"/>
      <c r="DH238" s="127"/>
    </row>
    <row r="239" spans="1:112" s="38" customFormat="1" ht="15.75" x14ac:dyDescent="0.25">
      <c r="A239" s="71" t="s">
        <v>450</v>
      </c>
      <c r="B239" s="149">
        <f t="shared" si="220"/>
        <v>0</v>
      </c>
      <c r="C239" s="149">
        <f t="shared" si="220"/>
        <v>0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35"/>
      <c r="AM239" s="135"/>
      <c r="AN239" s="135"/>
      <c r="AO239" s="14"/>
      <c r="AP239" s="14"/>
      <c r="AQ239" s="127"/>
      <c r="AR239" s="14"/>
      <c r="AS239" s="14"/>
      <c r="AT239" s="127"/>
      <c r="AU239" s="14"/>
      <c r="AV239" s="14"/>
      <c r="AW239" s="127"/>
      <c r="AX239" s="14"/>
      <c r="AY239" s="14"/>
      <c r="AZ239" s="127"/>
      <c r="BA239" s="14"/>
      <c r="BB239" s="14"/>
      <c r="BC239" s="127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27"/>
      <c r="BP239" s="14"/>
      <c r="BQ239" s="14"/>
      <c r="BR239" s="127"/>
      <c r="BS239" s="14"/>
      <c r="BT239" s="14"/>
      <c r="BU239" s="127"/>
      <c r="BV239" s="14"/>
      <c r="BW239" s="14"/>
      <c r="BX239" s="127"/>
      <c r="BY239" s="14"/>
      <c r="BZ239" s="14"/>
      <c r="CA239" s="127"/>
      <c r="CB239" s="14"/>
      <c r="CC239" s="14"/>
      <c r="CD239" s="127"/>
      <c r="CE239" s="14"/>
      <c r="CF239" s="14"/>
      <c r="CG239" s="127"/>
      <c r="CH239" s="14"/>
      <c r="CI239" s="14"/>
      <c r="CJ239" s="127"/>
      <c r="CK239" s="15"/>
      <c r="CL239" s="14"/>
      <c r="CM239" s="127"/>
      <c r="CN239" s="15"/>
      <c r="CO239" s="14"/>
      <c r="CP239" s="127"/>
      <c r="CQ239" s="15"/>
      <c r="CR239" s="14"/>
      <c r="CS239" s="127"/>
      <c r="CT239" s="15"/>
      <c r="CU239" s="14"/>
      <c r="CV239" s="127"/>
      <c r="CW239" s="15"/>
      <c r="CX239" s="14"/>
      <c r="CY239" s="127"/>
      <c r="CZ239" s="15"/>
      <c r="DA239" s="14"/>
      <c r="DB239" s="127"/>
      <c r="DC239" s="15"/>
      <c r="DD239" s="14"/>
      <c r="DE239" s="127"/>
      <c r="DF239" s="15"/>
      <c r="DG239" s="14"/>
      <c r="DH239" s="127"/>
    </row>
    <row r="240" spans="1:112" s="38" customFormat="1" ht="15.75" x14ac:dyDescent="0.25">
      <c r="A240" s="71" t="s">
        <v>623</v>
      </c>
      <c r="B240" s="149">
        <f t="shared" si="220"/>
        <v>0</v>
      </c>
      <c r="C240" s="149">
        <f t="shared" si="220"/>
        <v>0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35"/>
      <c r="AM240" s="135"/>
      <c r="AN240" s="135"/>
      <c r="AO240" s="14"/>
      <c r="AP240" s="14"/>
      <c r="AQ240" s="127"/>
      <c r="AR240" s="14"/>
      <c r="AS240" s="14"/>
      <c r="AT240" s="127"/>
      <c r="AU240" s="14"/>
      <c r="AV240" s="14"/>
      <c r="AW240" s="127"/>
      <c r="AX240" s="14"/>
      <c r="AY240" s="14"/>
      <c r="AZ240" s="127"/>
      <c r="BA240" s="14"/>
      <c r="BB240" s="14"/>
      <c r="BC240" s="127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27"/>
      <c r="BP240" s="14"/>
      <c r="BQ240" s="14"/>
      <c r="BR240" s="127"/>
      <c r="BS240" s="14"/>
      <c r="BT240" s="14"/>
      <c r="BU240" s="127"/>
      <c r="BV240" s="14"/>
      <c r="BW240" s="14"/>
      <c r="BX240" s="14"/>
      <c r="BY240" s="14"/>
      <c r="BZ240" s="14"/>
      <c r="CA240" s="127"/>
      <c r="CB240" s="14"/>
      <c r="CC240" s="14"/>
      <c r="CD240" s="127"/>
      <c r="CE240" s="14"/>
      <c r="CF240" s="14"/>
      <c r="CG240" s="127"/>
      <c r="CH240" s="14"/>
      <c r="CI240" s="14"/>
      <c r="CJ240" s="127"/>
      <c r="CK240" s="15"/>
      <c r="CL240" s="14"/>
      <c r="CM240" s="127"/>
      <c r="CN240" s="15"/>
      <c r="CO240" s="14"/>
      <c r="CP240" s="127"/>
      <c r="CQ240" s="15"/>
      <c r="CR240" s="14"/>
      <c r="CS240" s="127"/>
      <c r="CT240" s="15"/>
      <c r="CU240" s="14"/>
      <c r="CV240" s="127"/>
      <c r="CW240" s="15"/>
      <c r="CX240" s="14"/>
      <c r="CY240" s="127"/>
      <c r="CZ240" s="15"/>
      <c r="DA240" s="14"/>
      <c r="DB240" s="127"/>
      <c r="DC240" s="15"/>
      <c r="DD240" s="14"/>
      <c r="DE240" s="127"/>
      <c r="DF240" s="15"/>
      <c r="DG240" s="14"/>
      <c r="DH240" s="127"/>
    </row>
    <row r="241" spans="1:112" s="38" customFormat="1" ht="15.75" x14ac:dyDescent="0.25">
      <c r="A241" s="71" t="s">
        <v>414</v>
      </c>
      <c r="B241" s="149">
        <f t="shared" si="220"/>
        <v>0</v>
      </c>
      <c r="C241" s="149">
        <f t="shared" si="220"/>
        <v>0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35"/>
      <c r="AM241" s="135"/>
      <c r="AN241" s="135"/>
      <c r="AO241" s="14"/>
      <c r="AP241" s="14"/>
      <c r="AQ241" s="127"/>
      <c r="AR241" s="14"/>
      <c r="AS241" s="14"/>
      <c r="AT241" s="127"/>
      <c r="AU241" s="14"/>
      <c r="AV241" s="14"/>
      <c r="AW241" s="127"/>
      <c r="AX241" s="14"/>
      <c r="AY241" s="14"/>
      <c r="AZ241" s="127"/>
      <c r="BA241" s="14"/>
      <c r="BB241" s="14"/>
      <c r="BC241" s="127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27"/>
      <c r="BP241" s="14"/>
      <c r="BQ241" s="14"/>
      <c r="BR241" s="127"/>
      <c r="BS241" s="14"/>
      <c r="BT241" s="14"/>
      <c r="BU241" s="127"/>
      <c r="BV241" s="14"/>
      <c r="BW241" s="14"/>
      <c r="BX241" s="127"/>
      <c r="BY241" s="14"/>
      <c r="BZ241" s="14"/>
      <c r="CA241" s="127"/>
      <c r="CB241" s="14"/>
      <c r="CC241" s="14"/>
      <c r="CD241" s="127"/>
      <c r="CE241" s="14"/>
      <c r="CF241" s="14"/>
      <c r="CG241" s="127"/>
      <c r="CH241" s="14"/>
      <c r="CI241" s="14"/>
      <c r="CJ241" s="127"/>
      <c r="CK241" s="15"/>
      <c r="CL241" s="14"/>
      <c r="CM241" s="127"/>
      <c r="CN241" s="15"/>
      <c r="CO241" s="14"/>
      <c r="CP241" s="127"/>
      <c r="CQ241" s="15"/>
      <c r="CR241" s="14"/>
      <c r="CS241" s="127"/>
      <c r="CT241" s="15"/>
      <c r="CU241" s="14"/>
      <c r="CV241" s="127"/>
      <c r="CW241" s="15"/>
      <c r="CX241" s="14"/>
      <c r="CY241" s="127"/>
      <c r="CZ241" s="15"/>
      <c r="DA241" s="14"/>
      <c r="DB241" s="127"/>
      <c r="DC241" s="15"/>
      <c r="DD241" s="14"/>
      <c r="DE241" s="127"/>
      <c r="DF241" s="15"/>
      <c r="DG241" s="14"/>
      <c r="DH241" s="127"/>
    </row>
    <row r="242" spans="1:112" s="38" customFormat="1" ht="15.75" x14ac:dyDescent="0.25">
      <c r="A242" s="71" t="s">
        <v>576</v>
      </c>
      <c r="B242" s="149">
        <f t="shared" si="220"/>
        <v>0</v>
      </c>
      <c r="C242" s="149">
        <f t="shared" si="220"/>
        <v>0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35"/>
      <c r="AM242" s="135"/>
      <c r="AN242" s="135"/>
      <c r="AO242" s="14"/>
      <c r="AP242" s="14"/>
      <c r="AQ242" s="127"/>
      <c r="AR242" s="14"/>
      <c r="AS242" s="14"/>
      <c r="AT242" s="127"/>
      <c r="AU242" s="14"/>
      <c r="AV242" s="14"/>
      <c r="AW242" s="127"/>
      <c r="AX242" s="14"/>
      <c r="AY242" s="14"/>
      <c r="AZ242" s="127"/>
      <c r="BA242" s="14"/>
      <c r="BB242" s="14"/>
      <c r="BC242" s="127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27"/>
      <c r="BP242" s="14"/>
      <c r="BQ242" s="14"/>
      <c r="BR242" s="127"/>
      <c r="BS242" s="14"/>
      <c r="BT242" s="14"/>
      <c r="BU242" s="127"/>
      <c r="BV242" s="14"/>
      <c r="BW242" s="14"/>
      <c r="BX242" s="127"/>
      <c r="BY242" s="14"/>
      <c r="BZ242" s="14"/>
      <c r="CA242" s="127"/>
      <c r="CB242" s="14"/>
      <c r="CC242" s="14"/>
      <c r="CD242" s="127"/>
      <c r="CE242" s="14"/>
      <c r="CF242" s="14"/>
      <c r="CG242" s="127"/>
      <c r="CH242" s="14"/>
      <c r="CI242" s="14"/>
      <c r="CJ242" s="127"/>
      <c r="CK242" s="15"/>
      <c r="CL242" s="14"/>
      <c r="CM242" s="127"/>
      <c r="CN242" s="15"/>
      <c r="CO242" s="14"/>
      <c r="CP242" s="127"/>
      <c r="CQ242" s="15"/>
      <c r="CR242" s="14"/>
      <c r="CS242" s="127"/>
      <c r="CT242" s="15"/>
      <c r="CU242" s="14"/>
      <c r="CV242" s="127"/>
      <c r="CW242" s="15"/>
      <c r="CX242" s="14"/>
      <c r="CY242" s="127"/>
      <c r="CZ242" s="15"/>
      <c r="DA242" s="14"/>
      <c r="DB242" s="127"/>
      <c r="DC242" s="15"/>
      <c r="DD242" s="14"/>
      <c r="DE242" s="127"/>
      <c r="DF242" s="15"/>
      <c r="DG242" s="14"/>
      <c r="DH242" s="127"/>
    </row>
    <row r="243" spans="1:112" s="38" customFormat="1" ht="15.75" x14ac:dyDescent="0.25">
      <c r="A243" s="71" t="s">
        <v>400</v>
      </c>
      <c r="B243" s="149">
        <f t="shared" si="220"/>
        <v>3246.3999999999996</v>
      </c>
      <c r="C243" s="149">
        <f t="shared" si="220"/>
        <v>0</v>
      </c>
      <c r="D243" s="14">
        <f>C243/B243*100</f>
        <v>0</v>
      </c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>
        <v>2038.1</v>
      </c>
      <c r="AJ243" s="14"/>
      <c r="AK243" s="14">
        <f>AJ243/AI243*100</f>
        <v>0</v>
      </c>
      <c r="AL243" s="135"/>
      <c r="AM243" s="135"/>
      <c r="AN243" s="135"/>
      <c r="AO243" s="14"/>
      <c r="AP243" s="14"/>
      <c r="AQ243" s="127"/>
      <c r="AR243" s="14"/>
      <c r="AS243" s="14"/>
      <c r="AT243" s="127"/>
      <c r="AU243" s="14"/>
      <c r="AV243" s="14"/>
      <c r="AW243" s="127"/>
      <c r="AX243" s="14"/>
      <c r="AY243" s="14"/>
      <c r="AZ243" s="127"/>
      <c r="BA243" s="14"/>
      <c r="BB243" s="14"/>
      <c r="BC243" s="127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27"/>
      <c r="BP243" s="14"/>
      <c r="BQ243" s="14"/>
      <c r="BR243" s="127"/>
      <c r="BS243" s="14"/>
      <c r="BT243" s="14"/>
      <c r="BU243" s="127"/>
      <c r="BV243" s="15">
        <v>1208.3</v>
      </c>
      <c r="BW243" s="14"/>
      <c r="BX243" s="127"/>
      <c r="BY243" s="14"/>
      <c r="BZ243" s="14"/>
      <c r="CA243" s="127"/>
      <c r="CB243" s="14"/>
      <c r="CC243" s="14"/>
      <c r="CD243" s="127"/>
      <c r="CE243" s="14"/>
      <c r="CF243" s="14"/>
      <c r="CG243" s="127"/>
      <c r="CH243" s="14"/>
      <c r="CI243" s="14"/>
      <c r="CJ243" s="127"/>
      <c r="CK243" s="15"/>
      <c r="CL243" s="14"/>
      <c r="CM243" s="127"/>
      <c r="CN243" s="15"/>
      <c r="CO243" s="14"/>
      <c r="CP243" s="127"/>
      <c r="CQ243" s="15"/>
      <c r="CR243" s="14"/>
      <c r="CS243" s="127"/>
      <c r="CT243" s="15"/>
      <c r="CU243" s="14"/>
      <c r="CV243" s="127"/>
      <c r="CW243" s="15"/>
      <c r="CX243" s="14"/>
      <c r="CY243" s="127"/>
      <c r="CZ243" s="15"/>
      <c r="DA243" s="14"/>
      <c r="DB243" s="127"/>
      <c r="DC243" s="15"/>
      <c r="DD243" s="14"/>
      <c r="DE243" s="127"/>
      <c r="DF243" s="15"/>
      <c r="DG243" s="14"/>
      <c r="DH243" s="127"/>
    </row>
    <row r="244" spans="1:112" s="38" customFormat="1" ht="15.75" x14ac:dyDescent="0.25">
      <c r="A244" s="71" t="s">
        <v>624</v>
      </c>
      <c r="B244" s="149">
        <f t="shared" si="220"/>
        <v>0</v>
      </c>
      <c r="C244" s="149">
        <f t="shared" si="220"/>
        <v>0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35"/>
      <c r="AM244" s="135"/>
      <c r="AN244" s="135"/>
      <c r="AO244" s="14"/>
      <c r="AP244" s="14"/>
      <c r="AQ244" s="127"/>
      <c r="AR244" s="14"/>
      <c r="AS244" s="14"/>
      <c r="AT244" s="127"/>
      <c r="AU244" s="14"/>
      <c r="AV244" s="14"/>
      <c r="AW244" s="127"/>
      <c r="AX244" s="14"/>
      <c r="AY244" s="14"/>
      <c r="AZ244" s="127"/>
      <c r="BA244" s="14"/>
      <c r="BB244" s="14"/>
      <c r="BC244" s="127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27"/>
      <c r="BP244" s="14"/>
      <c r="BQ244" s="14"/>
      <c r="BR244" s="127"/>
      <c r="BS244" s="14"/>
      <c r="BT244" s="14"/>
      <c r="BU244" s="127"/>
      <c r="BV244" s="14"/>
      <c r="BW244" s="14"/>
      <c r="BX244" s="127"/>
      <c r="BY244" s="14"/>
      <c r="BZ244" s="14"/>
      <c r="CA244" s="127"/>
      <c r="CB244" s="14"/>
      <c r="CC244" s="14"/>
      <c r="CD244" s="127"/>
      <c r="CE244" s="14"/>
      <c r="CF244" s="14"/>
      <c r="CG244" s="127"/>
      <c r="CH244" s="14"/>
      <c r="CI244" s="14"/>
      <c r="CJ244" s="127"/>
      <c r="CK244" s="15"/>
      <c r="CL244" s="14"/>
      <c r="CM244" s="127"/>
      <c r="CN244" s="15"/>
      <c r="CO244" s="14"/>
      <c r="CP244" s="127"/>
      <c r="CQ244" s="15"/>
      <c r="CR244" s="14"/>
      <c r="CS244" s="127"/>
      <c r="CT244" s="15"/>
      <c r="CU244" s="14"/>
      <c r="CV244" s="127"/>
      <c r="CW244" s="15"/>
      <c r="CX244" s="14"/>
      <c r="CY244" s="127"/>
      <c r="CZ244" s="15"/>
      <c r="DA244" s="14"/>
      <c r="DB244" s="127"/>
      <c r="DC244" s="15"/>
      <c r="DD244" s="14"/>
      <c r="DE244" s="127"/>
      <c r="DF244" s="15"/>
      <c r="DG244" s="14"/>
      <c r="DH244" s="127"/>
    </row>
    <row r="245" spans="1:112" s="38" customFormat="1" ht="15.75" x14ac:dyDescent="0.25">
      <c r="A245" s="71" t="s">
        <v>625</v>
      </c>
      <c r="B245" s="149">
        <f t="shared" si="220"/>
        <v>0</v>
      </c>
      <c r="C245" s="149">
        <f t="shared" si="220"/>
        <v>0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35"/>
      <c r="AM245" s="135"/>
      <c r="AN245" s="135"/>
      <c r="AO245" s="14"/>
      <c r="AP245" s="14"/>
      <c r="AQ245" s="127"/>
      <c r="AR245" s="14"/>
      <c r="AS245" s="14"/>
      <c r="AT245" s="127"/>
      <c r="AU245" s="14"/>
      <c r="AV245" s="14"/>
      <c r="AW245" s="127"/>
      <c r="AX245" s="14"/>
      <c r="AY245" s="14"/>
      <c r="AZ245" s="127"/>
      <c r="BA245" s="14"/>
      <c r="BB245" s="14"/>
      <c r="BC245" s="127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27"/>
      <c r="BP245" s="14"/>
      <c r="BQ245" s="14"/>
      <c r="BR245" s="127"/>
      <c r="BS245" s="14"/>
      <c r="BT245" s="14"/>
      <c r="BU245" s="127"/>
      <c r="BV245" s="14"/>
      <c r="BW245" s="14"/>
      <c r="BX245" s="127"/>
      <c r="BY245" s="14"/>
      <c r="BZ245" s="14"/>
      <c r="CA245" s="127"/>
      <c r="CB245" s="14"/>
      <c r="CC245" s="14"/>
      <c r="CD245" s="127"/>
      <c r="CE245" s="14"/>
      <c r="CF245" s="14"/>
      <c r="CG245" s="127"/>
      <c r="CH245" s="14"/>
      <c r="CI245" s="14"/>
      <c r="CJ245" s="127"/>
      <c r="CK245" s="15"/>
      <c r="CL245" s="14"/>
      <c r="CM245" s="127"/>
      <c r="CN245" s="15"/>
      <c r="CO245" s="14"/>
      <c r="CP245" s="127"/>
      <c r="CQ245" s="15"/>
      <c r="CR245" s="14"/>
      <c r="CS245" s="127"/>
      <c r="CT245" s="15"/>
      <c r="CU245" s="14"/>
      <c r="CV245" s="127"/>
      <c r="CW245" s="15"/>
      <c r="CX245" s="14"/>
      <c r="CY245" s="127"/>
      <c r="CZ245" s="15"/>
      <c r="DA245" s="14"/>
      <c r="DB245" s="127"/>
      <c r="DC245" s="15"/>
      <c r="DD245" s="14"/>
      <c r="DE245" s="127"/>
      <c r="DF245" s="15"/>
      <c r="DG245" s="14"/>
      <c r="DH245" s="127"/>
    </row>
    <row r="246" spans="1:112" s="38" customFormat="1" ht="15.75" x14ac:dyDescent="0.25">
      <c r="A246" s="71" t="s">
        <v>399</v>
      </c>
      <c r="B246" s="149">
        <f t="shared" si="220"/>
        <v>0</v>
      </c>
      <c r="C246" s="149">
        <f t="shared" si="220"/>
        <v>0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35"/>
      <c r="AM246" s="135"/>
      <c r="AN246" s="135"/>
      <c r="AO246" s="14"/>
      <c r="AP246" s="14"/>
      <c r="AQ246" s="127"/>
      <c r="AR246" s="14"/>
      <c r="AS246" s="14"/>
      <c r="AT246" s="127"/>
      <c r="AU246" s="14"/>
      <c r="AV246" s="14"/>
      <c r="AW246" s="127"/>
      <c r="AX246" s="14"/>
      <c r="AY246" s="14"/>
      <c r="AZ246" s="127"/>
      <c r="BA246" s="14"/>
      <c r="BB246" s="14"/>
      <c r="BC246" s="127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27"/>
      <c r="BP246" s="14"/>
      <c r="BQ246" s="14"/>
      <c r="BR246" s="127"/>
      <c r="BS246" s="14"/>
      <c r="BT246" s="14"/>
      <c r="BU246" s="127"/>
      <c r="BV246" s="14"/>
      <c r="BW246" s="14"/>
      <c r="BX246" s="127"/>
      <c r="BY246" s="14"/>
      <c r="BZ246" s="14"/>
      <c r="CA246" s="127"/>
      <c r="CB246" s="14"/>
      <c r="CC246" s="14"/>
      <c r="CD246" s="127"/>
      <c r="CE246" s="14"/>
      <c r="CF246" s="14"/>
      <c r="CG246" s="127"/>
      <c r="CH246" s="14"/>
      <c r="CI246" s="14"/>
      <c r="CJ246" s="127"/>
      <c r="CK246" s="15"/>
      <c r="CL246" s="14"/>
      <c r="CM246" s="127"/>
      <c r="CN246" s="15"/>
      <c r="CO246" s="14"/>
      <c r="CP246" s="127"/>
      <c r="CQ246" s="15"/>
      <c r="CR246" s="14"/>
      <c r="CS246" s="127"/>
      <c r="CT246" s="15"/>
      <c r="CU246" s="14"/>
      <c r="CV246" s="127"/>
      <c r="CW246" s="15"/>
      <c r="CX246" s="14"/>
      <c r="CY246" s="127"/>
      <c r="CZ246" s="15"/>
      <c r="DA246" s="14"/>
      <c r="DB246" s="127"/>
      <c r="DC246" s="15"/>
      <c r="DD246" s="14"/>
      <c r="DE246" s="127"/>
      <c r="DF246" s="15"/>
      <c r="DG246" s="14"/>
      <c r="DH246" s="127"/>
    </row>
    <row r="247" spans="1:112" s="38" customFormat="1" ht="15.75" x14ac:dyDescent="0.25">
      <c r="A247" s="71" t="s">
        <v>626</v>
      </c>
      <c r="B247" s="149">
        <f t="shared" si="220"/>
        <v>0</v>
      </c>
      <c r="C247" s="149">
        <f t="shared" si="220"/>
        <v>0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35"/>
      <c r="AM247" s="135"/>
      <c r="AN247" s="135"/>
      <c r="AO247" s="14"/>
      <c r="AP247" s="14"/>
      <c r="AQ247" s="127"/>
      <c r="AR247" s="14"/>
      <c r="AS247" s="14"/>
      <c r="AT247" s="127"/>
      <c r="AU247" s="14"/>
      <c r="AV247" s="14"/>
      <c r="AW247" s="127"/>
      <c r="AX247" s="14"/>
      <c r="AY247" s="14"/>
      <c r="AZ247" s="127"/>
      <c r="BA247" s="14"/>
      <c r="BB247" s="14"/>
      <c r="BC247" s="127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27"/>
      <c r="BP247" s="14"/>
      <c r="BQ247" s="14"/>
      <c r="BR247" s="127"/>
      <c r="BS247" s="14"/>
      <c r="BT247" s="14"/>
      <c r="BU247" s="127"/>
      <c r="BV247" s="14"/>
      <c r="BW247" s="14"/>
      <c r="BX247" s="127"/>
      <c r="BY247" s="14"/>
      <c r="BZ247" s="14"/>
      <c r="CA247" s="127"/>
      <c r="CB247" s="14"/>
      <c r="CC247" s="14"/>
      <c r="CD247" s="127"/>
      <c r="CE247" s="14"/>
      <c r="CF247" s="14"/>
      <c r="CG247" s="127"/>
      <c r="CH247" s="14"/>
      <c r="CI247" s="14"/>
      <c r="CJ247" s="127"/>
      <c r="CK247" s="15"/>
      <c r="CL247" s="14"/>
      <c r="CM247" s="127"/>
      <c r="CN247" s="15"/>
      <c r="CO247" s="14"/>
      <c r="CP247" s="127"/>
      <c r="CQ247" s="15"/>
      <c r="CR247" s="14"/>
      <c r="CS247" s="127"/>
      <c r="CT247" s="15"/>
      <c r="CU247" s="14"/>
      <c r="CV247" s="127"/>
      <c r="CW247" s="15"/>
      <c r="CX247" s="14"/>
      <c r="CY247" s="127"/>
      <c r="CZ247" s="15"/>
      <c r="DA247" s="14"/>
      <c r="DB247" s="127"/>
      <c r="DC247" s="15"/>
      <c r="DD247" s="14"/>
      <c r="DE247" s="127"/>
      <c r="DF247" s="15"/>
      <c r="DG247" s="14"/>
      <c r="DH247" s="127"/>
    </row>
    <row r="248" spans="1:112" s="38" customFormat="1" ht="15.75" x14ac:dyDescent="0.25">
      <c r="A248" s="71" t="s">
        <v>627</v>
      </c>
      <c r="B248" s="149">
        <f t="shared" si="220"/>
        <v>0</v>
      </c>
      <c r="C248" s="149">
        <f t="shared" si="220"/>
        <v>0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35"/>
      <c r="AM248" s="135"/>
      <c r="AN248" s="135"/>
      <c r="AO248" s="14"/>
      <c r="AP248" s="14"/>
      <c r="AQ248" s="127"/>
      <c r="AR248" s="14"/>
      <c r="AS248" s="14"/>
      <c r="AT248" s="127"/>
      <c r="AU248" s="14"/>
      <c r="AV248" s="14"/>
      <c r="AW248" s="127"/>
      <c r="AX248" s="14"/>
      <c r="AY248" s="14"/>
      <c r="AZ248" s="127"/>
      <c r="BA248" s="14"/>
      <c r="BB248" s="14"/>
      <c r="BC248" s="127"/>
      <c r="BD248" s="14"/>
      <c r="BE248" s="14"/>
      <c r="BF248" s="127"/>
      <c r="BG248" s="14"/>
      <c r="BH248" s="14"/>
      <c r="BI248" s="127"/>
      <c r="BJ248" s="14"/>
      <c r="BK248" s="14"/>
      <c r="BL248" s="127"/>
      <c r="BM248" s="14"/>
      <c r="BN248" s="14"/>
      <c r="BO248" s="127"/>
      <c r="BP248" s="14"/>
      <c r="BQ248" s="14"/>
      <c r="BR248" s="127"/>
      <c r="BS248" s="14"/>
      <c r="BT248" s="14"/>
      <c r="BU248" s="127"/>
      <c r="BV248" s="14"/>
      <c r="BW248" s="14"/>
      <c r="BX248" s="127"/>
      <c r="BY248" s="14"/>
      <c r="BZ248" s="14"/>
      <c r="CA248" s="127"/>
      <c r="CB248" s="14"/>
      <c r="CC248" s="14"/>
      <c r="CD248" s="127"/>
      <c r="CE248" s="14"/>
      <c r="CF248" s="14"/>
      <c r="CG248" s="127"/>
      <c r="CH248" s="14"/>
      <c r="CI248" s="14"/>
      <c r="CJ248" s="127"/>
      <c r="CK248" s="15"/>
      <c r="CL248" s="14"/>
      <c r="CM248" s="127"/>
      <c r="CN248" s="15"/>
      <c r="CO248" s="14"/>
      <c r="CP248" s="127"/>
      <c r="CQ248" s="15"/>
      <c r="CR248" s="14"/>
      <c r="CS248" s="127"/>
      <c r="CT248" s="15"/>
      <c r="CU248" s="14"/>
      <c r="CV248" s="127"/>
      <c r="CW248" s="15"/>
      <c r="CX248" s="14"/>
      <c r="CY248" s="127"/>
      <c r="CZ248" s="15"/>
      <c r="DA248" s="14"/>
      <c r="DB248" s="127"/>
      <c r="DC248" s="15"/>
      <c r="DD248" s="14"/>
      <c r="DE248" s="127"/>
      <c r="DF248" s="15"/>
      <c r="DG248" s="14"/>
      <c r="DH248" s="127"/>
    </row>
    <row r="249" spans="1:112" s="96" customFormat="1" ht="31.5" x14ac:dyDescent="0.25">
      <c r="A249" s="97" t="s">
        <v>437</v>
      </c>
      <c r="B249" s="148">
        <f t="shared" si="220"/>
        <v>86093.541230000003</v>
      </c>
      <c r="C249" s="148">
        <f t="shared" si="220"/>
        <v>4227.60934</v>
      </c>
      <c r="D249" s="102">
        <f t="shared" ref="D249" si="255">C249/B249*100</f>
        <v>4.9104837361793345</v>
      </c>
      <c r="E249" s="105">
        <f t="shared" ref="E249:AP249" si="256">E250+E251+E252+E253+E254+E255+E256+E257+E258+E259</f>
        <v>0</v>
      </c>
      <c r="F249" s="105">
        <f t="shared" si="256"/>
        <v>0</v>
      </c>
      <c r="G249" s="105">
        <f t="shared" si="256"/>
        <v>0</v>
      </c>
      <c r="H249" s="105">
        <f t="shared" si="256"/>
        <v>0</v>
      </c>
      <c r="I249" s="105">
        <f t="shared" si="256"/>
        <v>0</v>
      </c>
      <c r="J249" s="105">
        <f t="shared" si="256"/>
        <v>0</v>
      </c>
      <c r="K249" s="105">
        <f t="shared" si="256"/>
        <v>0</v>
      </c>
      <c r="L249" s="105">
        <f t="shared" si="256"/>
        <v>0</v>
      </c>
      <c r="M249" s="105">
        <f t="shared" si="256"/>
        <v>0</v>
      </c>
      <c r="N249" s="105">
        <f t="shared" si="256"/>
        <v>0</v>
      </c>
      <c r="O249" s="105">
        <f t="shared" si="256"/>
        <v>0</v>
      </c>
      <c r="P249" s="105">
        <f t="shared" si="256"/>
        <v>0</v>
      </c>
      <c r="Q249" s="105">
        <f t="shared" si="256"/>
        <v>0</v>
      </c>
      <c r="R249" s="105">
        <f t="shared" si="256"/>
        <v>0</v>
      </c>
      <c r="S249" s="105">
        <f t="shared" si="256"/>
        <v>0</v>
      </c>
      <c r="T249" s="105">
        <f t="shared" si="256"/>
        <v>1411.3</v>
      </c>
      <c r="U249" s="105">
        <f t="shared" si="256"/>
        <v>423.4</v>
      </c>
      <c r="V249" s="105">
        <f>U249/T249*100</f>
        <v>30.000708566569827</v>
      </c>
      <c r="W249" s="105">
        <f t="shared" si="256"/>
        <v>102.04082</v>
      </c>
      <c r="X249" s="105">
        <f t="shared" si="256"/>
        <v>102.04083</v>
      </c>
      <c r="Y249" s="102">
        <f>X249/W249*100</f>
        <v>100.00000979999966</v>
      </c>
      <c r="Z249" s="105">
        <f t="shared" si="256"/>
        <v>51.020409999999998</v>
      </c>
      <c r="AA249" s="105">
        <f t="shared" si="256"/>
        <v>51.020409999999998</v>
      </c>
      <c r="AB249" s="102">
        <f>AA249/Z249*100</f>
        <v>100</v>
      </c>
      <c r="AC249" s="105">
        <f t="shared" si="256"/>
        <v>0</v>
      </c>
      <c r="AD249" s="105">
        <f t="shared" si="256"/>
        <v>0</v>
      </c>
      <c r="AE249" s="105">
        <f t="shared" si="256"/>
        <v>0</v>
      </c>
      <c r="AF249" s="105">
        <f t="shared" si="256"/>
        <v>0</v>
      </c>
      <c r="AG249" s="105">
        <f t="shared" si="256"/>
        <v>0</v>
      </c>
      <c r="AH249" s="105">
        <f t="shared" si="256"/>
        <v>0</v>
      </c>
      <c r="AI249" s="105">
        <f t="shared" si="256"/>
        <v>1292.5999999999999</v>
      </c>
      <c r="AJ249" s="105">
        <f t="shared" si="256"/>
        <v>0</v>
      </c>
      <c r="AK249" s="105">
        <f t="shared" si="256"/>
        <v>0</v>
      </c>
      <c r="AL249" s="105">
        <f t="shared" si="256"/>
        <v>12171.2</v>
      </c>
      <c r="AM249" s="105">
        <f t="shared" si="256"/>
        <v>2018</v>
      </c>
      <c r="AN249" s="105">
        <f t="shared" si="256"/>
        <v>16.580123570395688</v>
      </c>
      <c r="AO249" s="105">
        <f t="shared" si="256"/>
        <v>0</v>
      </c>
      <c r="AP249" s="105">
        <f t="shared" si="256"/>
        <v>0</v>
      </c>
      <c r="AQ249" s="105">
        <f t="shared" ref="AQ249:CG249" si="257">AQ250+AQ251+AQ252+AQ253+AQ254+AQ255+AQ256+AQ257+AQ258+AQ259</f>
        <v>0</v>
      </c>
      <c r="AR249" s="105">
        <f t="shared" si="257"/>
        <v>0</v>
      </c>
      <c r="AS249" s="105">
        <f t="shared" si="257"/>
        <v>0</v>
      </c>
      <c r="AT249" s="105">
        <f t="shared" si="257"/>
        <v>0</v>
      </c>
      <c r="AU249" s="105">
        <f t="shared" si="257"/>
        <v>0</v>
      </c>
      <c r="AV249" s="105">
        <f t="shared" si="257"/>
        <v>0</v>
      </c>
      <c r="AW249" s="105">
        <f t="shared" si="257"/>
        <v>0</v>
      </c>
      <c r="AX249" s="105">
        <f t="shared" si="257"/>
        <v>0</v>
      </c>
      <c r="AY249" s="105">
        <f t="shared" si="257"/>
        <v>0</v>
      </c>
      <c r="AZ249" s="105">
        <f t="shared" si="257"/>
        <v>0</v>
      </c>
      <c r="BA249" s="105">
        <f t="shared" si="257"/>
        <v>3380.9</v>
      </c>
      <c r="BB249" s="105">
        <f t="shared" si="257"/>
        <v>532.58699999999999</v>
      </c>
      <c r="BC249" s="105">
        <f t="shared" si="257"/>
        <v>15.752817297169392</v>
      </c>
      <c r="BD249" s="105">
        <f t="shared" si="257"/>
        <v>53922.38</v>
      </c>
      <c r="BE249" s="105">
        <f t="shared" si="257"/>
        <v>0</v>
      </c>
      <c r="BF249" s="105">
        <f t="shared" si="257"/>
        <v>0</v>
      </c>
      <c r="BG249" s="105">
        <f t="shared" si="257"/>
        <v>0</v>
      </c>
      <c r="BH249" s="105">
        <f t="shared" si="257"/>
        <v>0</v>
      </c>
      <c r="BI249" s="105">
        <f t="shared" si="257"/>
        <v>0</v>
      </c>
      <c r="BJ249" s="105">
        <f t="shared" si="257"/>
        <v>0</v>
      </c>
      <c r="BK249" s="105">
        <f t="shared" si="257"/>
        <v>0</v>
      </c>
      <c r="BL249" s="105">
        <f t="shared" si="257"/>
        <v>0</v>
      </c>
      <c r="BM249" s="105">
        <f t="shared" si="257"/>
        <v>0</v>
      </c>
      <c r="BN249" s="105">
        <f t="shared" si="257"/>
        <v>0</v>
      </c>
      <c r="BO249" s="105">
        <f t="shared" si="257"/>
        <v>0</v>
      </c>
      <c r="BP249" s="105">
        <f t="shared" si="257"/>
        <v>0</v>
      </c>
      <c r="BQ249" s="105">
        <f t="shared" si="257"/>
        <v>0</v>
      </c>
      <c r="BR249" s="105">
        <f t="shared" si="257"/>
        <v>0</v>
      </c>
      <c r="BS249" s="105">
        <f t="shared" si="257"/>
        <v>0</v>
      </c>
      <c r="BT249" s="105">
        <f t="shared" si="257"/>
        <v>0</v>
      </c>
      <c r="BU249" s="105">
        <f t="shared" si="257"/>
        <v>0</v>
      </c>
      <c r="BV249" s="105">
        <f t="shared" si="257"/>
        <v>1019.0999999999999</v>
      </c>
      <c r="BW249" s="105">
        <f t="shared" si="257"/>
        <v>0</v>
      </c>
      <c r="BX249" s="105">
        <f t="shared" si="257"/>
        <v>0</v>
      </c>
      <c r="BY249" s="105">
        <f t="shared" si="257"/>
        <v>0</v>
      </c>
      <c r="BZ249" s="105">
        <f t="shared" si="257"/>
        <v>0</v>
      </c>
      <c r="CA249" s="105">
        <f t="shared" si="257"/>
        <v>0</v>
      </c>
      <c r="CB249" s="105">
        <f t="shared" si="257"/>
        <v>0</v>
      </c>
      <c r="CC249" s="105">
        <f t="shared" si="257"/>
        <v>0</v>
      </c>
      <c r="CD249" s="105">
        <f t="shared" si="257"/>
        <v>0</v>
      </c>
      <c r="CE249" s="105">
        <f t="shared" si="257"/>
        <v>0</v>
      </c>
      <c r="CF249" s="105">
        <f t="shared" si="257"/>
        <v>0</v>
      </c>
      <c r="CG249" s="105">
        <f t="shared" si="257"/>
        <v>0</v>
      </c>
      <c r="CH249" s="105">
        <f t="shared" ref="CH249:CV249" si="258">CH250+CH251+CH252+CH253+CH254+CH255+CH256+CH257+CH258+CH259</f>
        <v>0</v>
      </c>
      <c r="CI249" s="105">
        <f t="shared" si="258"/>
        <v>0</v>
      </c>
      <c r="CJ249" s="105">
        <f t="shared" si="258"/>
        <v>0</v>
      </c>
      <c r="CK249" s="105">
        <f t="shared" si="258"/>
        <v>0</v>
      </c>
      <c r="CL249" s="105">
        <f t="shared" si="258"/>
        <v>0</v>
      </c>
      <c r="CM249" s="105">
        <f t="shared" si="258"/>
        <v>0</v>
      </c>
      <c r="CN249" s="105">
        <f t="shared" si="258"/>
        <v>6623.7</v>
      </c>
      <c r="CO249" s="105">
        <f t="shared" si="258"/>
        <v>1100.5610999999999</v>
      </c>
      <c r="CP249" s="105">
        <f t="shared" si="66"/>
        <v>16.615503419538928</v>
      </c>
      <c r="CQ249" s="105">
        <f t="shared" si="258"/>
        <v>0</v>
      </c>
      <c r="CR249" s="105">
        <f t="shared" si="258"/>
        <v>0</v>
      </c>
      <c r="CS249" s="105">
        <f t="shared" si="258"/>
        <v>0</v>
      </c>
      <c r="CT249" s="105">
        <f t="shared" si="258"/>
        <v>0</v>
      </c>
      <c r="CU249" s="105">
        <f t="shared" si="258"/>
        <v>0</v>
      </c>
      <c r="CV249" s="105">
        <f t="shared" si="258"/>
        <v>0</v>
      </c>
      <c r="CW249" s="105">
        <f t="shared" ref="CW249:CY249" si="259">CW250+CW251+CW252+CW253+CW254+CW255+CW256+CW257+CW258+CW259</f>
        <v>3920.5</v>
      </c>
      <c r="CX249" s="105">
        <f t="shared" si="259"/>
        <v>0</v>
      </c>
      <c r="CY249" s="105">
        <f t="shared" si="259"/>
        <v>0</v>
      </c>
      <c r="CZ249" s="105">
        <f t="shared" ref="CZ249:DB249" si="260">CZ250+CZ251+CZ252+CZ253+CZ254+CZ255+CZ256+CZ257+CZ258+CZ259</f>
        <v>0</v>
      </c>
      <c r="DA249" s="105">
        <f t="shared" si="260"/>
        <v>0</v>
      </c>
      <c r="DB249" s="105">
        <f t="shared" si="260"/>
        <v>0</v>
      </c>
      <c r="DC249" s="105">
        <f t="shared" ref="DC249:DE249" si="261">DC250+DC251+DC252+DC253+DC254+DC255+DC256+DC257+DC258+DC259</f>
        <v>630.1</v>
      </c>
      <c r="DD249" s="105">
        <f t="shared" si="261"/>
        <v>0</v>
      </c>
      <c r="DE249" s="105">
        <f t="shared" si="261"/>
        <v>0</v>
      </c>
      <c r="DF249" s="105">
        <f t="shared" ref="DF249:DH249" si="262">DF250+DF251+DF252+DF253+DF254+DF255+DF256+DF257+DF258+DF259</f>
        <v>1568.7</v>
      </c>
      <c r="DG249" s="105">
        <f t="shared" si="262"/>
        <v>0</v>
      </c>
      <c r="DH249" s="105">
        <f t="shared" si="262"/>
        <v>0</v>
      </c>
    </row>
    <row r="250" spans="1:112" s="38" customFormat="1" ht="31.5" x14ac:dyDescent="0.25">
      <c r="A250" s="71" t="s">
        <v>398</v>
      </c>
      <c r="B250" s="149">
        <f t="shared" si="220"/>
        <v>29859.461230000001</v>
      </c>
      <c r="C250" s="149">
        <f t="shared" si="220"/>
        <v>4227.60934</v>
      </c>
      <c r="D250" s="102">
        <f t="shared" si="56"/>
        <v>14.158357739397163</v>
      </c>
      <c r="E250" s="14"/>
      <c r="F250" s="14"/>
      <c r="G250" s="14"/>
      <c r="H250" s="15"/>
      <c r="I250" s="15"/>
      <c r="J250" s="14"/>
      <c r="K250" s="14"/>
      <c r="L250" s="14"/>
      <c r="M250" s="15"/>
      <c r="N250" s="14"/>
      <c r="O250" s="14"/>
      <c r="P250" s="15"/>
      <c r="Q250" s="15">
        <v>0</v>
      </c>
      <c r="R250" s="15">
        <v>0</v>
      </c>
      <c r="S250" s="14"/>
      <c r="T250" s="15">
        <v>1411.3</v>
      </c>
      <c r="U250" s="15">
        <v>423.4</v>
      </c>
      <c r="V250" s="15">
        <f>U250/T250*100</f>
        <v>30.000708566569827</v>
      </c>
      <c r="W250" s="15">
        <v>102.04082</v>
      </c>
      <c r="X250" s="15">
        <v>102.04083</v>
      </c>
      <c r="Y250" s="14">
        <f>X250/W250*100</f>
        <v>100.00000979999966</v>
      </c>
      <c r="Z250" s="15">
        <v>51.020409999999998</v>
      </c>
      <c r="AA250" s="15">
        <v>51.020409999999998</v>
      </c>
      <c r="AB250" s="14">
        <f>AA250/Z250*100</f>
        <v>100</v>
      </c>
      <c r="AC250" s="15"/>
      <c r="AD250" s="15"/>
      <c r="AE250" s="14"/>
      <c r="AF250" s="14"/>
      <c r="AG250" s="14"/>
      <c r="AH250" s="14"/>
      <c r="AI250" s="15">
        <v>0</v>
      </c>
      <c r="AJ250" s="15"/>
      <c r="AK250" s="14"/>
      <c r="AL250" s="15">
        <v>12171.2</v>
      </c>
      <c r="AM250" s="14">
        <v>2018</v>
      </c>
      <c r="AN250" s="15">
        <f t="shared" si="62"/>
        <v>16.580123570395688</v>
      </c>
      <c r="AO250" s="15"/>
      <c r="AP250" s="15"/>
      <c r="AQ250" s="15"/>
      <c r="AR250" s="15"/>
      <c r="AS250" s="15"/>
      <c r="AT250" s="15"/>
      <c r="AU250" s="15"/>
      <c r="AV250" s="15"/>
      <c r="AW250" s="126"/>
      <c r="AX250" s="15"/>
      <c r="AY250" s="15"/>
      <c r="AZ250" s="126"/>
      <c r="BA250" s="15">
        <v>3380.9</v>
      </c>
      <c r="BB250" s="15">
        <v>532.58699999999999</v>
      </c>
      <c r="BC250" s="15">
        <f t="shared" si="64"/>
        <v>15.752817297169392</v>
      </c>
      <c r="BD250" s="15"/>
      <c r="BE250" s="126"/>
      <c r="BF250" s="126"/>
      <c r="BG250" s="15"/>
      <c r="BH250" s="126"/>
      <c r="BI250" s="126"/>
      <c r="BJ250" s="15"/>
      <c r="BK250" s="126"/>
      <c r="BL250" s="126"/>
      <c r="BM250" s="15"/>
      <c r="BN250" s="126"/>
      <c r="BO250" s="126"/>
      <c r="BP250" s="15"/>
      <c r="BQ250" s="126"/>
      <c r="BR250" s="126"/>
      <c r="BS250" s="15"/>
      <c r="BT250" s="126"/>
      <c r="BU250" s="126"/>
      <c r="BV250" s="15"/>
      <c r="BW250" s="136"/>
      <c r="BX250" s="126"/>
      <c r="BY250" s="15"/>
      <c r="BZ250" s="126"/>
      <c r="CA250" s="126"/>
      <c r="CB250" s="15"/>
      <c r="CC250" s="126"/>
      <c r="CD250" s="126"/>
      <c r="CE250" s="15"/>
      <c r="CF250" s="126"/>
      <c r="CG250" s="126"/>
      <c r="CH250" s="15"/>
      <c r="CI250" s="126"/>
      <c r="CJ250" s="126"/>
      <c r="CK250" s="15"/>
      <c r="CL250" s="126"/>
      <c r="CM250" s="126"/>
      <c r="CN250" s="15">
        <v>6623.7</v>
      </c>
      <c r="CO250" s="15">
        <v>1100.5610999999999</v>
      </c>
      <c r="CP250" s="15">
        <f t="shared" si="66"/>
        <v>16.615503419538928</v>
      </c>
      <c r="CQ250" s="15"/>
      <c r="CR250" s="126"/>
      <c r="CS250" s="126"/>
      <c r="CT250" s="15"/>
      <c r="CU250" s="126"/>
      <c r="CV250" s="126"/>
      <c r="CW250" s="15">
        <v>3920.5</v>
      </c>
      <c r="CX250" s="126"/>
      <c r="CY250" s="126"/>
      <c r="CZ250" s="15"/>
      <c r="DA250" s="126"/>
      <c r="DB250" s="126"/>
      <c r="DC250" s="15">
        <v>630.1</v>
      </c>
      <c r="DD250" s="126"/>
      <c r="DE250" s="126"/>
      <c r="DF250" s="15">
        <v>1568.7</v>
      </c>
      <c r="DG250" s="126"/>
      <c r="DH250" s="126"/>
    </row>
    <row r="251" spans="1:112" s="38" customFormat="1" ht="15.75" x14ac:dyDescent="0.25">
      <c r="A251" s="71" t="s">
        <v>426</v>
      </c>
      <c r="B251" s="149">
        <f t="shared" si="220"/>
        <v>0</v>
      </c>
      <c r="C251" s="149">
        <f t="shared" si="220"/>
        <v>0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35"/>
      <c r="AM251" s="135"/>
      <c r="AN251" s="135"/>
      <c r="AO251" s="14"/>
      <c r="AP251" s="14"/>
      <c r="AQ251" s="127"/>
      <c r="AR251" s="14"/>
      <c r="AS251" s="14"/>
      <c r="AT251" s="127"/>
      <c r="AU251" s="14"/>
      <c r="AV251" s="14"/>
      <c r="AW251" s="127"/>
      <c r="AX251" s="14"/>
      <c r="AY251" s="14"/>
      <c r="AZ251" s="127"/>
      <c r="BA251" s="14"/>
      <c r="BB251" s="14"/>
      <c r="BC251" s="127"/>
      <c r="BD251" s="14"/>
      <c r="BE251" s="14"/>
      <c r="BF251" s="127"/>
      <c r="BG251" s="14"/>
      <c r="BH251" s="14"/>
      <c r="BI251" s="127"/>
      <c r="BJ251" s="14"/>
      <c r="BK251" s="14"/>
      <c r="BL251" s="127"/>
      <c r="BM251" s="14"/>
      <c r="BN251" s="14"/>
      <c r="BO251" s="127"/>
      <c r="BP251" s="14"/>
      <c r="BQ251" s="14"/>
      <c r="BR251" s="127"/>
      <c r="BS251" s="14"/>
      <c r="BT251" s="14"/>
      <c r="BU251" s="127"/>
      <c r="BV251" s="14"/>
      <c r="BW251" s="14"/>
      <c r="BX251" s="127"/>
      <c r="BY251" s="14"/>
      <c r="BZ251" s="14"/>
      <c r="CA251" s="127"/>
      <c r="CB251" s="14"/>
      <c r="CC251" s="14"/>
      <c r="CD251" s="127"/>
      <c r="CE251" s="14"/>
      <c r="CF251" s="14"/>
      <c r="CG251" s="127"/>
      <c r="CH251" s="14"/>
      <c r="CI251" s="14"/>
      <c r="CJ251" s="127"/>
      <c r="CK251" s="15"/>
      <c r="CL251" s="14"/>
      <c r="CM251" s="127"/>
      <c r="CN251" s="15"/>
      <c r="CO251" s="14"/>
      <c r="CP251" s="127"/>
      <c r="CQ251" s="15"/>
      <c r="CR251" s="14"/>
      <c r="CS251" s="127"/>
      <c r="CT251" s="15"/>
      <c r="CU251" s="14"/>
      <c r="CV251" s="127"/>
      <c r="CW251" s="15"/>
      <c r="CX251" s="14"/>
      <c r="CY251" s="127"/>
      <c r="CZ251" s="15"/>
      <c r="DA251" s="14"/>
      <c r="DB251" s="127"/>
      <c r="DC251" s="15"/>
      <c r="DD251" s="14"/>
      <c r="DE251" s="127"/>
      <c r="DF251" s="15"/>
      <c r="DG251" s="14"/>
      <c r="DH251" s="127"/>
    </row>
    <row r="252" spans="1:112" s="38" customFormat="1" ht="15.75" x14ac:dyDescent="0.25">
      <c r="A252" s="71" t="s">
        <v>427</v>
      </c>
      <c r="B252" s="149">
        <f t="shared" si="220"/>
        <v>255.1</v>
      </c>
      <c r="C252" s="149">
        <f t="shared" si="220"/>
        <v>0</v>
      </c>
      <c r="D252" s="14">
        <f>C252/B252*100</f>
        <v>0</v>
      </c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35"/>
      <c r="AM252" s="135"/>
      <c r="AN252" s="135"/>
      <c r="AO252" s="14"/>
      <c r="AP252" s="14"/>
      <c r="AQ252" s="127"/>
      <c r="AR252" s="14"/>
      <c r="AS252" s="14"/>
      <c r="AT252" s="127"/>
      <c r="AU252" s="14"/>
      <c r="AV252" s="14"/>
      <c r="AW252" s="127"/>
      <c r="AX252" s="14"/>
      <c r="AY252" s="14"/>
      <c r="AZ252" s="127"/>
      <c r="BA252" s="14"/>
      <c r="BB252" s="14"/>
      <c r="BC252" s="127"/>
      <c r="BD252" s="14"/>
      <c r="BE252" s="14"/>
      <c r="BF252" s="127"/>
      <c r="BG252" s="14"/>
      <c r="BH252" s="14"/>
      <c r="BI252" s="127"/>
      <c r="BJ252" s="14"/>
      <c r="BK252" s="14"/>
      <c r="BL252" s="127"/>
      <c r="BM252" s="14"/>
      <c r="BN252" s="14"/>
      <c r="BO252" s="127"/>
      <c r="BP252" s="14"/>
      <c r="BQ252" s="14"/>
      <c r="BR252" s="127"/>
      <c r="BS252" s="14"/>
      <c r="BT252" s="14"/>
      <c r="BU252" s="127"/>
      <c r="BV252" s="14">
        <v>255.1</v>
      </c>
      <c r="BW252" s="14"/>
      <c r="BX252" s="127"/>
      <c r="BY252" s="14"/>
      <c r="BZ252" s="14"/>
      <c r="CA252" s="127"/>
      <c r="CB252" s="14"/>
      <c r="CC252" s="14"/>
      <c r="CD252" s="127"/>
      <c r="CE252" s="14"/>
      <c r="CF252" s="14"/>
      <c r="CG252" s="127"/>
      <c r="CH252" s="14"/>
      <c r="CI252" s="14"/>
      <c r="CJ252" s="127"/>
      <c r="CK252" s="15"/>
      <c r="CL252" s="14"/>
      <c r="CM252" s="127"/>
      <c r="CN252" s="15"/>
      <c r="CO252" s="14"/>
      <c r="CP252" s="127"/>
      <c r="CQ252" s="15"/>
      <c r="CR252" s="14"/>
      <c r="CS252" s="127"/>
      <c r="CT252" s="15"/>
      <c r="CU252" s="14"/>
      <c r="CV252" s="127"/>
      <c r="CW252" s="15"/>
      <c r="CX252" s="14"/>
      <c r="CY252" s="127"/>
      <c r="CZ252" s="15"/>
      <c r="DA252" s="14"/>
      <c r="DB252" s="127"/>
      <c r="DC252" s="15"/>
      <c r="DD252" s="14"/>
      <c r="DE252" s="127"/>
      <c r="DF252" s="15"/>
      <c r="DG252" s="14"/>
      <c r="DH252" s="127"/>
    </row>
    <row r="253" spans="1:112" s="38" customFormat="1" ht="15.75" x14ac:dyDescent="0.25">
      <c r="A253" s="71" t="s">
        <v>428</v>
      </c>
      <c r="B253" s="149">
        <f t="shared" si="220"/>
        <v>0</v>
      </c>
      <c r="C253" s="149">
        <f t="shared" si="220"/>
        <v>0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35"/>
      <c r="AM253" s="135"/>
      <c r="AN253" s="135"/>
      <c r="AO253" s="14"/>
      <c r="AP253" s="14"/>
      <c r="AQ253" s="127"/>
      <c r="AR253" s="14"/>
      <c r="AS253" s="14"/>
      <c r="AT253" s="127"/>
      <c r="AU253" s="14"/>
      <c r="AV253" s="14"/>
      <c r="AW253" s="127"/>
      <c r="AX253" s="14"/>
      <c r="AY253" s="14"/>
      <c r="AZ253" s="127"/>
      <c r="BA253" s="14"/>
      <c r="BB253" s="14"/>
      <c r="BC253" s="127"/>
      <c r="BD253" s="14"/>
      <c r="BE253" s="14"/>
      <c r="BF253" s="127"/>
      <c r="BG253" s="14"/>
      <c r="BH253" s="14"/>
      <c r="BI253" s="127"/>
      <c r="BJ253" s="14"/>
      <c r="BK253" s="14"/>
      <c r="BL253" s="127"/>
      <c r="BM253" s="14"/>
      <c r="BN253" s="14"/>
      <c r="BO253" s="127"/>
      <c r="BP253" s="14"/>
      <c r="BQ253" s="14"/>
      <c r="BR253" s="127"/>
      <c r="BS253" s="14"/>
      <c r="BT253" s="14"/>
      <c r="BU253" s="127"/>
      <c r="BV253" s="14"/>
      <c r="BW253" s="14"/>
      <c r="BX253" s="14"/>
      <c r="BY253" s="14"/>
      <c r="BZ253" s="14"/>
      <c r="CA253" s="127"/>
      <c r="CB253" s="14"/>
      <c r="CC253" s="14"/>
      <c r="CD253" s="127"/>
      <c r="CE253" s="14"/>
      <c r="CF253" s="14"/>
      <c r="CG253" s="127"/>
      <c r="CH253" s="14"/>
      <c r="CI253" s="14"/>
      <c r="CJ253" s="127"/>
      <c r="CK253" s="15"/>
      <c r="CL253" s="14"/>
      <c r="CM253" s="127"/>
      <c r="CN253" s="15"/>
      <c r="CO253" s="14"/>
      <c r="CP253" s="127"/>
      <c r="CQ253" s="15"/>
      <c r="CR253" s="14"/>
      <c r="CS253" s="127"/>
      <c r="CT253" s="15"/>
      <c r="CU253" s="14"/>
      <c r="CV253" s="127"/>
      <c r="CW253" s="15"/>
      <c r="CX253" s="14"/>
      <c r="CY253" s="127"/>
      <c r="CZ253" s="15"/>
      <c r="DA253" s="14"/>
      <c r="DB253" s="127"/>
      <c r="DC253" s="15"/>
      <c r="DD253" s="14"/>
      <c r="DE253" s="127"/>
      <c r="DF253" s="15"/>
      <c r="DG253" s="14"/>
      <c r="DH253" s="127"/>
    </row>
    <row r="254" spans="1:112" s="38" customFormat="1" ht="15.75" x14ac:dyDescent="0.25">
      <c r="A254" s="71" t="s">
        <v>429</v>
      </c>
      <c r="B254" s="149">
        <f t="shared" si="220"/>
        <v>0</v>
      </c>
      <c r="C254" s="149">
        <f t="shared" si="220"/>
        <v>0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35"/>
      <c r="AM254" s="135"/>
      <c r="AN254" s="135"/>
      <c r="AO254" s="14"/>
      <c r="AP254" s="14"/>
      <c r="AQ254" s="127"/>
      <c r="AR254" s="14"/>
      <c r="AS254" s="14"/>
      <c r="AT254" s="127"/>
      <c r="AU254" s="14"/>
      <c r="AV254" s="14"/>
      <c r="AW254" s="127"/>
      <c r="AX254" s="14"/>
      <c r="AY254" s="14"/>
      <c r="AZ254" s="127"/>
      <c r="BA254" s="14"/>
      <c r="BB254" s="14"/>
      <c r="BC254" s="127"/>
      <c r="BD254" s="14"/>
      <c r="BE254" s="14"/>
      <c r="BF254" s="127"/>
      <c r="BG254" s="14"/>
      <c r="BH254" s="14"/>
      <c r="BI254" s="127"/>
      <c r="BJ254" s="14"/>
      <c r="BK254" s="14"/>
      <c r="BL254" s="127"/>
      <c r="BM254" s="14"/>
      <c r="BN254" s="14"/>
      <c r="BO254" s="127"/>
      <c r="BP254" s="14"/>
      <c r="BQ254" s="14"/>
      <c r="BR254" s="127"/>
      <c r="BS254" s="14"/>
      <c r="BT254" s="14"/>
      <c r="BU254" s="127"/>
      <c r="BV254" s="14"/>
      <c r="BW254" s="14"/>
      <c r="BX254" s="14"/>
      <c r="BY254" s="14"/>
      <c r="BZ254" s="14"/>
      <c r="CA254" s="127"/>
      <c r="CB254" s="14"/>
      <c r="CC254" s="14"/>
      <c r="CD254" s="127"/>
      <c r="CE254" s="14"/>
      <c r="CF254" s="14"/>
      <c r="CG254" s="127"/>
      <c r="CH254" s="14"/>
      <c r="CI254" s="14"/>
      <c r="CJ254" s="127"/>
      <c r="CK254" s="15"/>
      <c r="CL254" s="14"/>
      <c r="CM254" s="127"/>
      <c r="CN254" s="15"/>
      <c r="CO254" s="14"/>
      <c r="CP254" s="127"/>
      <c r="CQ254" s="15"/>
      <c r="CR254" s="14"/>
      <c r="CS254" s="127"/>
      <c r="CT254" s="15"/>
      <c r="CU254" s="14"/>
      <c r="CV254" s="127"/>
      <c r="CW254" s="15"/>
      <c r="CX254" s="14"/>
      <c r="CY254" s="127"/>
      <c r="CZ254" s="15"/>
      <c r="DA254" s="14"/>
      <c r="DB254" s="127"/>
      <c r="DC254" s="15"/>
      <c r="DD254" s="14"/>
      <c r="DE254" s="127"/>
      <c r="DF254" s="15"/>
      <c r="DG254" s="14"/>
      <c r="DH254" s="127"/>
    </row>
    <row r="255" spans="1:112" s="38" customFormat="1" ht="15.75" x14ac:dyDescent="0.25">
      <c r="A255" s="71" t="s">
        <v>430</v>
      </c>
      <c r="B255" s="149">
        <f t="shared" si="220"/>
        <v>0</v>
      </c>
      <c r="C255" s="149">
        <f t="shared" si="220"/>
        <v>0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35"/>
      <c r="AM255" s="135"/>
      <c r="AN255" s="135"/>
      <c r="AO255" s="14"/>
      <c r="AP255" s="14"/>
      <c r="AQ255" s="127"/>
      <c r="AR255" s="14"/>
      <c r="AS255" s="14"/>
      <c r="AT255" s="127"/>
      <c r="AU255" s="14"/>
      <c r="AV255" s="14"/>
      <c r="AW255" s="127"/>
      <c r="AX255" s="14"/>
      <c r="AY255" s="14"/>
      <c r="AZ255" s="127"/>
      <c r="BA255" s="14"/>
      <c r="BB255" s="14"/>
      <c r="BC255" s="127"/>
      <c r="BD255" s="14"/>
      <c r="BE255" s="14"/>
      <c r="BF255" s="127"/>
      <c r="BG255" s="14"/>
      <c r="BH255" s="14"/>
      <c r="BI255" s="127"/>
      <c r="BJ255" s="14"/>
      <c r="BK255" s="14"/>
      <c r="BL255" s="127"/>
      <c r="BM255" s="14"/>
      <c r="BN255" s="14"/>
      <c r="BO255" s="127"/>
      <c r="BP255" s="14"/>
      <c r="BQ255" s="14"/>
      <c r="BR255" s="127"/>
      <c r="BS255" s="14"/>
      <c r="BT255" s="14"/>
      <c r="BU255" s="127"/>
      <c r="BV255" s="14"/>
      <c r="BW255" s="14"/>
      <c r="BX255" s="14"/>
      <c r="BY255" s="14"/>
      <c r="BZ255" s="14"/>
      <c r="CA255" s="127"/>
      <c r="CB255" s="14"/>
      <c r="CC255" s="14"/>
      <c r="CD255" s="127"/>
      <c r="CE255" s="14"/>
      <c r="CF255" s="14"/>
      <c r="CG255" s="127"/>
      <c r="CH255" s="14"/>
      <c r="CI255" s="14"/>
      <c r="CJ255" s="127"/>
      <c r="CK255" s="15"/>
      <c r="CL255" s="14"/>
      <c r="CM255" s="127"/>
      <c r="CN255" s="15"/>
      <c r="CO255" s="14"/>
      <c r="CP255" s="127"/>
      <c r="CQ255" s="15"/>
      <c r="CR255" s="14"/>
      <c r="CS255" s="127"/>
      <c r="CT255" s="15"/>
      <c r="CU255" s="14"/>
      <c r="CV255" s="127"/>
      <c r="CW255" s="15"/>
      <c r="CX255" s="14"/>
      <c r="CY255" s="127"/>
      <c r="CZ255" s="15"/>
      <c r="DA255" s="14"/>
      <c r="DB255" s="127"/>
      <c r="DC255" s="15"/>
      <c r="DD255" s="14"/>
      <c r="DE255" s="127"/>
      <c r="DF255" s="15"/>
      <c r="DG255" s="14"/>
      <c r="DH255" s="127"/>
    </row>
    <row r="256" spans="1:112" s="38" customFormat="1" ht="15.75" x14ac:dyDescent="0.25">
      <c r="A256" s="71" t="s">
        <v>431</v>
      </c>
      <c r="B256" s="149">
        <f t="shared" si="220"/>
        <v>0</v>
      </c>
      <c r="C256" s="149">
        <f t="shared" si="220"/>
        <v>0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35"/>
      <c r="AM256" s="135"/>
      <c r="AN256" s="135"/>
      <c r="AO256" s="14"/>
      <c r="AP256" s="14"/>
      <c r="AQ256" s="127"/>
      <c r="AR256" s="14"/>
      <c r="AS256" s="14"/>
      <c r="AT256" s="127"/>
      <c r="AU256" s="14"/>
      <c r="AV256" s="14"/>
      <c r="AW256" s="127"/>
      <c r="AX256" s="14"/>
      <c r="AY256" s="14"/>
      <c r="AZ256" s="127"/>
      <c r="BA256" s="14"/>
      <c r="BB256" s="14"/>
      <c r="BC256" s="127"/>
      <c r="BD256" s="14"/>
      <c r="BE256" s="14"/>
      <c r="BF256" s="127"/>
      <c r="BG256" s="14"/>
      <c r="BH256" s="14"/>
      <c r="BI256" s="127"/>
      <c r="BJ256" s="14"/>
      <c r="BK256" s="14"/>
      <c r="BL256" s="127"/>
      <c r="BM256" s="14"/>
      <c r="BN256" s="14"/>
      <c r="BO256" s="127"/>
      <c r="BP256" s="14"/>
      <c r="BQ256" s="14"/>
      <c r="BR256" s="127"/>
      <c r="BS256" s="14"/>
      <c r="BT256" s="14"/>
      <c r="BU256" s="127"/>
      <c r="BV256" s="14"/>
      <c r="BW256" s="14"/>
      <c r="BX256" s="14"/>
      <c r="BY256" s="14"/>
      <c r="BZ256" s="14"/>
      <c r="CA256" s="127"/>
      <c r="CB256" s="14"/>
      <c r="CC256" s="14"/>
      <c r="CD256" s="127"/>
      <c r="CE256" s="14"/>
      <c r="CF256" s="14"/>
      <c r="CG256" s="127"/>
      <c r="CH256" s="14"/>
      <c r="CI256" s="14"/>
      <c r="CJ256" s="127"/>
      <c r="CK256" s="15"/>
      <c r="CL256" s="14"/>
      <c r="CM256" s="127"/>
      <c r="CN256" s="15"/>
      <c r="CO256" s="14"/>
      <c r="CP256" s="127"/>
      <c r="CQ256" s="15"/>
      <c r="CR256" s="14"/>
      <c r="CS256" s="127"/>
      <c r="CT256" s="15"/>
      <c r="CU256" s="14"/>
      <c r="CV256" s="127"/>
      <c r="CW256" s="15"/>
      <c r="CX256" s="14"/>
      <c r="CY256" s="127"/>
      <c r="CZ256" s="15"/>
      <c r="DA256" s="14"/>
      <c r="DB256" s="127"/>
      <c r="DC256" s="15"/>
      <c r="DD256" s="14"/>
      <c r="DE256" s="127"/>
      <c r="DF256" s="15"/>
      <c r="DG256" s="14"/>
      <c r="DH256" s="127"/>
    </row>
    <row r="257" spans="1:112" s="38" customFormat="1" ht="15.75" x14ac:dyDescent="0.25">
      <c r="A257" s="71" t="s">
        <v>334</v>
      </c>
      <c r="B257" s="149">
        <f t="shared" si="220"/>
        <v>54161.479999999996</v>
      </c>
      <c r="C257" s="149">
        <f t="shared" si="220"/>
        <v>0</v>
      </c>
      <c r="D257" s="14">
        <f>C257/B257*100</f>
        <v>0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35"/>
      <c r="AM257" s="135"/>
      <c r="AN257" s="135"/>
      <c r="AO257" s="14"/>
      <c r="AP257" s="14"/>
      <c r="AQ257" s="127"/>
      <c r="AR257" s="14"/>
      <c r="AS257" s="14"/>
      <c r="AT257" s="127"/>
      <c r="AU257" s="14"/>
      <c r="AV257" s="14"/>
      <c r="AW257" s="127"/>
      <c r="AX257" s="14"/>
      <c r="AY257" s="14"/>
      <c r="AZ257" s="127"/>
      <c r="BA257" s="14"/>
      <c r="BB257" s="14"/>
      <c r="BC257" s="127"/>
      <c r="BD257" s="14">
        <v>53922.38</v>
      </c>
      <c r="BE257" s="14"/>
      <c r="BF257" s="127"/>
      <c r="BG257" s="14"/>
      <c r="BH257" s="14"/>
      <c r="BI257" s="127"/>
      <c r="BJ257" s="14"/>
      <c r="BK257" s="14"/>
      <c r="BL257" s="127"/>
      <c r="BM257" s="14"/>
      <c r="BN257" s="14"/>
      <c r="BO257" s="127"/>
      <c r="BP257" s="14"/>
      <c r="BQ257" s="14"/>
      <c r="BR257" s="127"/>
      <c r="BS257" s="14"/>
      <c r="BT257" s="14"/>
      <c r="BU257" s="127"/>
      <c r="BV257" s="14">
        <v>239.1</v>
      </c>
      <c r="BW257" s="14"/>
      <c r="BX257" s="14"/>
      <c r="BY257" s="14"/>
      <c r="BZ257" s="14"/>
      <c r="CA257" s="127"/>
      <c r="CB257" s="14"/>
      <c r="CC257" s="14"/>
      <c r="CD257" s="127"/>
      <c r="CE257" s="14"/>
      <c r="CF257" s="14"/>
      <c r="CG257" s="127"/>
      <c r="CH257" s="14"/>
      <c r="CI257" s="14"/>
      <c r="CJ257" s="127"/>
      <c r="CK257" s="15"/>
      <c r="CL257" s="14"/>
      <c r="CM257" s="127"/>
      <c r="CN257" s="15"/>
      <c r="CO257" s="14"/>
      <c r="CP257" s="127"/>
      <c r="CQ257" s="15"/>
      <c r="CR257" s="14"/>
      <c r="CS257" s="127"/>
      <c r="CT257" s="15"/>
      <c r="CU257" s="14"/>
      <c r="CV257" s="127"/>
      <c r="CW257" s="15"/>
      <c r="CX257" s="14"/>
      <c r="CY257" s="127"/>
      <c r="CZ257" s="15"/>
      <c r="DA257" s="14"/>
      <c r="DB257" s="127"/>
      <c r="DC257" s="15"/>
      <c r="DD257" s="14"/>
      <c r="DE257" s="127"/>
      <c r="DF257" s="15"/>
      <c r="DG257" s="14"/>
      <c r="DH257" s="127"/>
    </row>
    <row r="258" spans="1:112" s="38" customFormat="1" ht="15.75" x14ac:dyDescent="0.25">
      <c r="A258" s="71" t="s">
        <v>432</v>
      </c>
      <c r="B258" s="149">
        <f t="shared" si="220"/>
        <v>0</v>
      </c>
      <c r="C258" s="149">
        <f t="shared" si="220"/>
        <v>0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35"/>
      <c r="AM258" s="135"/>
      <c r="AN258" s="135"/>
      <c r="AO258" s="14"/>
      <c r="AP258" s="14"/>
      <c r="AQ258" s="127"/>
      <c r="AR258" s="14"/>
      <c r="AS258" s="14"/>
      <c r="AT258" s="127"/>
      <c r="AU258" s="14"/>
      <c r="AV258" s="14"/>
      <c r="AW258" s="127"/>
      <c r="AX258" s="14"/>
      <c r="AY258" s="14"/>
      <c r="AZ258" s="127"/>
      <c r="BA258" s="14"/>
      <c r="BB258" s="14"/>
      <c r="BC258" s="127"/>
      <c r="BD258" s="14"/>
      <c r="BE258" s="14"/>
      <c r="BF258" s="127"/>
      <c r="BG258" s="14"/>
      <c r="BH258" s="14"/>
      <c r="BI258" s="127"/>
      <c r="BJ258" s="14"/>
      <c r="BK258" s="14"/>
      <c r="BL258" s="127"/>
      <c r="BM258" s="14"/>
      <c r="BN258" s="14"/>
      <c r="BO258" s="127"/>
      <c r="BP258" s="14"/>
      <c r="BQ258" s="14"/>
      <c r="BR258" s="127"/>
      <c r="BS258" s="14"/>
      <c r="BT258" s="14"/>
      <c r="BU258" s="127"/>
      <c r="BV258" s="14"/>
      <c r="BW258" s="14"/>
      <c r="BX258" s="14"/>
      <c r="BY258" s="14"/>
      <c r="BZ258" s="14"/>
      <c r="CA258" s="127"/>
      <c r="CB258" s="14"/>
      <c r="CC258" s="14"/>
      <c r="CD258" s="127"/>
      <c r="CE258" s="14"/>
      <c r="CF258" s="14"/>
      <c r="CG258" s="127"/>
      <c r="CH258" s="14"/>
      <c r="CI258" s="14"/>
      <c r="CJ258" s="127"/>
      <c r="CK258" s="15"/>
      <c r="CL258" s="14"/>
      <c r="CM258" s="127"/>
      <c r="CN258" s="15"/>
      <c r="CO258" s="14"/>
      <c r="CP258" s="127"/>
      <c r="CQ258" s="15"/>
      <c r="CR258" s="14"/>
      <c r="CS258" s="127"/>
      <c r="CT258" s="15"/>
      <c r="CU258" s="14"/>
      <c r="CV258" s="127"/>
      <c r="CW258" s="15"/>
      <c r="CX258" s="14"/>
      <c r="CY258" s="127"/>
      <c r="CZ258" s="15"/>
      <c r="DA258" s="14"/>
      <c r="DB258" s="127"/>
      <c r="DC258" s="15"/>
      <c r="DD258" s="14"/>
      <c r="DE258" s="127"/>
      <c r="DF258" s="15"/>
      <c r="DG258" s="14"/>
      <c r="DH258" s="127"/>
    </row>
    <row r="259" spans="1:112" s="38" customFormat="1" ht="15.75" x14ac:dyDescent="0.25">
      <c r="A259" s="71" t="s">
        <v>433</v>
      </c>
      <c r="B259" s="149">
        <f t="shared" si="220"/>
        <v>1817.5</v>
      </c>
      <c r="C259" s="149">
        <f t="shared" si="220"/>
        <v>0</v>
      </c>
      <c r="D259" s="14">
        <f>C259/B259*100</f>
        <v>0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>
        <v>1292.5999999999999</v>
      </c>
      <c r="AJ259" s="14"/>
      <c r="AK259" s="14">
        <f>AJ259/AI259*100</f>
        <v>0</v>
      </c>
      <c r="AL259" s="135"/>
      <c r="AM259" s="135"/>
      <c r="AN259" s="135"/>
      <c r="AO259" s="14"/>
      <c r="AP259" s="14"/>
      <c r="AQ259" s="127"/>
      <c r="AR259" s="14"/>
      <c r="AS259" s="14"/>
      <c r="AT259" s="127"/>
      <c r="AU259" s="14"/>
      <c r="AV259" s="14"/>
      <c r="AW259" s="127"/>
      <c r="AX259" s="14"/>
      <c r="AY259" s="14"/>
      <c r="AZ259" s="127"/>
      <c r="BA259" s="14"/>
      <c r="BB259" s="14"/>
      <c r="BC259" s="127"/>
      <c r="BD259" s="14"/>
      <c r="BE259" s="14"/>
      <c r="BF259" s="127"/>
      <c r="BG259" s="14"/>
      <c r="BH259" s="14"/>
      <c r="BI259" s="127"/>
      <c r="BJ259" s="14"/>
      <c r="BK259" s="14"/>
      <c r="BL259" s="127"/>
      <c r="BM259" s="14"/>
      <c r="BN259" s="14"/>
      <c r="BO259" s="127"/>
      <c r="BP259" s="14"/>
      <c r="BQ259" s="14"/>
      <c r="BR259" s="127"/>
      <c r="BS259" s="14"/>
      <c r="BT259" s="14"/>
      <c r="BU259" s="127"/>
      <c r="BV259" s="14">
        <v>524.9</v>
      </c>
      <c r="BW259" s="14"/>
      <c r="BX259" s="14"/>
      <c r="BY259" s="14"/>
      <c r="BZ259" s="14"/>
      <c r="CA259" s="127"/>
      <c r="CB259" s="14"/>
      <c r="CC259" s="14"/>
      <c r="CD259" s="127"/>
      <c r="CE259" s="14"/>
      <c r="CF259" s="14"/>
      <c r="CG259" s="127"/>
      <c r="CH259" s="14"/>
      <c r="CI259" s="14"/>
      <c r="CJ259" s="127"/>
      <c r="CK259" s="15"/>
      <c r="CL259" s="14"/>
      <c r="CM259" s="127"/>
      <c r="CN259" s="15"/>
      <c r="CO259" s="14"/>
      <c r="CP259" s="127"/>
      <c r="CQ259" s="15"/>
      <c r="CR259" s="14"/>
      <c r="CS259" s="127"/>
      <c r="CT259" s="15"/>
      <c r="CU259" s="14"/>
      <c r="CV259" s="127"/>
      <c r="CW259" s="15"/>
      <c r="CX259" s="14"/>
      <c r="CY259" s="127"/>
      <c r="CZ259" s="15"/>
      <c r="DA259" s="14"/>
      <c r="DB259" s="127"/>
      <c r="DC259" s="15"/>
      <c r="DD259" s="14"/>
      <c r="DE259" s="127"/>
      <c r="DF259" s="15"/>
      <c r="DG259" s="14"/>
      <c r="DH259" s="127"/>
    </row>
    <row r="260" spans="1:112" s="38" customFormat="1" ht="15.75" x14ac:dyDescent="0.25">
      <c r="A260" s="71" t="s">
        <v>436</v>
      </c>
      <c r="B260" s="149">
        <f t="shared" si="220"/>
        <v>0</v>
      </c>
      <c r="C260" s="149">
        <f t="shared" si="220"/>
        <v>0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35"/>
      <c r="AM260" s="135"/>
      <c r="AN260" s="135"/>
      <c r="AO260" s="14"/>
      <c r="AP260" s="14"/>
      <c r="AQ260" s="127"/>
      <c r="AR260" s="14"/>
      <c r="AS260" s="14"/>
      <c r="AT260" s="127"/>
      <c r="AU260" s="14"/>
      <c r="AV260" s="14"/>
      <c r="AW260" s="127"/>
      <c r="AX260" s="14"/>
      <c r="AY260" s="14"/>
      <c r="AZ260" s="127"/>
      <c r="BA260" s="14"/>
      <c r="BB260" s="14"/>
      <c r="BC260" s="127"/>
      <c r="BD260" s="14"/>
      <c r="BE260" s="14"/>
      <c r="BF260" s="127"/>
      <c r="BG260" s="14"/>
      <c r="BH260" s="14"/>
      <c r="BI260" s="127"/>
      <c r="BJ260" s="14"/>
      <c r="BK260" s="14"/>
      <c r="BL260" s="127"/>
      <c r="BM260" s="14"/>
      <c r="BN260" s="14"/>
      <c r="BO260" s="127"/>
      <c r="BP260" s="14"/>
      <c r="BQ260" s="14"/>
      <c r="BR260" s="127"/>
      <c r="BS260" s="14"/>
      <c r="BT260" s="14"/>
      <c r="BU260" s="127"/>
      <c r="BV260" s="14"/>
      <c r="BW260" s="14"/>
      <c r="BX260" s="127"/>
      <c r="BY260" s="14"/>
      <c r="BZ260" s="14"/>
      <c r="CA260" s="127"/>
      <c r="CB260" s="14"/>
      <c r="CC260" s="14"/>
      <c r="CD260" s="127"/>
      <c r="CE260" s="14"/>
      <c r="CF260" s="14"/>
      <c r="CG260" s="127"/>
      <c r="CH260" s="14"/>
      <c r="CI260" s="14"/>
      <c r="CJ260" s="127"/>
      <c r="CK260" s="15"/>
      <c r="CL260" s="14"/>
      <c r="CM260" s="127"/>
      <c r="CN260" s="15"/>
      <c r="CO260" s="14"/>
      <c r="CP260" s="127"/>
      <c r="CQ260" s="15"/>
      <c r="CR260" s="14"/>
      <c r="CS260" s="127"/>
      <c r="CT260" s="15"/>
      <c r="CU260" s="14"/>
      <c r="CV260" s="127"/>
      <c r="CW260" s="15"/>
      <c r="CX260" s="14"/>
      <c r="CY260" s="127"/>
      <c r="CZ260" s="15"/>
      <c r="DA260" s="14"/>
      <c r="DB260" s="127"/>
      <c r="DC260" s="15"/>
      <c r="DD260" s="14"/>
      <c r="DE260" s="127"/>
      <c r="DF260" s="15"/>
      <c r="DG260" s="14"/>
      <c r="DH260" s="127"/>
    </row>
    <row r="261" spans="1:112" s="96" customFormat="1" ht="31.5" x14ac:dyDescent="0.25">
      <c r="A261" s="97" t="s">
        <v>425</v>
      </c>
      <c r="B261" s="148">
        <f t="shared" si="220"/>
        <v>119591.46282000003</v>
      </c>
      <c r="C261" s="148">
        <f t="shared" si="220"/>
        <v>6420.7858300000007</v>
      </c>
      <c r="D261" s="102">
        <f t="shared" ref="D261" si="263">C261/B261*100</f>
        <v>5.368933265465679</v>
      </c>
      <c r="E261" s="105">
        <f t="shared" ref="E261:AP261" si="264">E262+E263+E264+E265+E266+E267+E268</f>
        <v>1187.5</v>
      </c>
      <c r="F261" s="105">
        <f t="shared" si="264"/>
        <v>0</v>
      </c>
      <c r="G261" s="105">
        <f t="shared" si="264"/>
        <v>0</v>
      </c>
      <c r="H261" s="105">
        <f t="shared" si="264"/>
        <v>0</v>
      </c>
      <c r="I261" s="105">
        <f t="shared" si="264"/>
        <v>0</v>
      </c>
      <c r="J261" s="105">
        <f t="shared" si="264"/>
        <v>0</v>
      </c>
      <c r="K261" s="105">
        <f t="shared" si="264"/>
        <v>4428.2</v>
      </c>
      <c r="L261" s="105">
        <f t="shared" si="264"/>
        <v>0</v>
      </c>
      <c r="M261" s="105">
        <f t="shared" si="264"/>
        <v>0</v>
      </c>
      <c r="N261" s="105">
        <f t="shared" si="264"/>
        <v>0</v>
      </c>
      <c r="O261" s="105">
        <f t="shared" si="264"/>
        <v>0</v>
      </c>
      <c r="P261" s="105">
        <f t="shared" si="264"/>
        <v>0</v>
      </c>
      <c r="Q261" s="105">
        <f t="shared" si="264"/>
        <v>0</v>
      </c>
      <c r="R261" s="105">
        <f t="shared" si="264"/>
        <v>0</v>
      </c>
      <c r="S261" s="105">
        <f t="shared" si="264"/>
        <v>0</v>
      </c>
      <c r="T261" s="105">
        <f t="shared" si="264"/>
        <v>2280.1999999999998</v>
      </c>
      <c r="U261" s="105">
        <f t="shared" si="264"/>
        <v>477.2</v>
      </c>
      <c r="V261" s="105">
        <f>U261/T261*100</f>
        <v>20.927988772914656</v>
      </c>
      <c r="W261" s="105">
        <f t="shared" si="264"/>
        <v>102.04082</v>
      </c>
      <c r="X261" s="105">
        <f t="shared" si="264"/>
        <v>102.04083</v>
      </c>
      <c r="Y261" s="105">
        <f>X261/W261*100</f>
        <v>100.00000979999966</v>
      </c>
      <c r="Z261" s="105">
        <f t="shared" si="264"/>
        <v>0</v>
      </c>
      <c r="AA261" s="105">
        <f t="shared" si="264"/>
        <v>0</v>
      </c>
      <c r="AB261" s="105">
        <f t="shared" si="264"/>
        <v>0</v>
      </c>
      <c r="AC261" s="105">
        <f t="shared" si="264"/>
        <v>0</v>
      </c>
      <c r="AD261" s="105">
        <f t="shared" si="264"/>
        <v>0</v>
      </c>
      <c r="AE261" s="105">
        <f t="shared" si="264"/>
        <v>0</v>
      </c>
      <c r="AF261" s="105">
        <f t="shared" si="264"/>
        <v>0</v>
      </c>
      <c r="AG261" s="105">
        <f t="shared" si="264"/>
        <v>0</v>
      </c>
      <c r="AH261" s="105">
        <f t="shared" si="264"/>
        <v>0</v>
      </c>
      <c r="AI261" s="105">
        <f t="shared" si="264"/>
        <v>5000</v>
      </c>
      <c r="AJ261" s="105">
        <f t="shared" si="264"/>
        <v>0</v>
      </c>
      <c r="AK261" s="105">
        <f t="shared" si="264"/>
        <v>0</v>
      </c>
      <c r="AL261" s="105">
        <f t="shared" si="264"/>
        <v>24228</v>
      </c>
      <c r="AM261" s="105">
        <f t="shared" si="264"/>
        <v>3930.8</v>
      </c>
      <c r="AN261" s="105">
        <f t="shared" si="264"/>
        <v>16.224203401023608</v>
      </c>
      <c r="AO261" s="105">
        <f t="shared" si="264"/>
        <v>0</v>
      </c>
      <c r="AP261" s="105">
        <f t="shared" si="264"/>
        <v>0</v>
      </c>
      <c r="AQ261" s="105">
        <f t="shared" ref="AQ261:CG261" si="265">AQ262+AQ263+AQ264+AQ265+AQ266+AQ267+AQ268</f>
        <v>0</v>
      </c>
      <c r="AR261" s="105">
        <f t="shared" si="265"/>
        <v>0</v>
      </c>
      <c r="AS261" s="105">
        <f t="shared" si="265"/>
        <v>0</v>
      </c>
      <c r="AT261" s="105">
        <f t="shared" si="265"/>
        <v>0</v>
      </c>
      <c r="AU261" s="105">
        <f t="shared" si="265"/>
        <v>0</v>
      </c>
      <c r="AV261" s="105">
        <f t="shared" si="265"/>
        <v>0</v>
      </c>
      <c r="AW261" s="105">
        <f t="shared" si="265"/>
        <v>0</v>
      </c>
      <c r="AX261" s="105">
        <f t="shared" si="265"/>
        <v>0</v>
      </c>
      <c r="AY261" s="105">
        <f t="shared" si="265"/>
        <v>0</v>
      </c>
      <c r="AZ261" s="105">
        <f t="shared" si="265"/>
        <v>0</v>
      </c>
      <c r="BA261" s="105">
        <f t="shared" si="265"/>
        <v>3380.9</v>
      </c>
      <c r="BB261" s="105">
        <f t="shared" si="265"/>
        <v>470.14499999999998</v>
      </c>
      <c r="BC261" s="105">
        <f t="shared" si="265"/>
        <v>13.905912626815345</v>
      </c>
      <c r="BD261" s="105">
        <f t="shared" si="265"/>
        <v>40501.021999999997</v>
      </c>
      <c r="BE261" s="105">
        <f t="shared" si="265"/>
        <v>0</v>
      </c>
      <c r="BF261" s="105">
        <f t="shared" si="265"/>
        <v>0</v>
      </c>
      <c r="BG261" s="105">
        <f t="shared" si="265"/>
        <v>0</v>
      </c>
      <c r="BH261" s="105">
        <f t="shared" si="265"/>
        <v>0</v>
      </c>
      <c r="BI261" s="105">
        <f t="shared" si="265"/>
        <v>0</v>
      </c>
      <c r="BJ261" s="105">
        <f t="shared" si="265"/>
        <v>1500</v>
      </c>
      <c r="BK261" s="105">
        <f t="shared" si="265"/>
        <v>0</v>
      </c>
      <c r="BL261" s="105">
        <f t="shared" si="265"/>
        <v>0</v>
      </c>
      <c r="BM261" s="105">
        <f t="shared" si="265"/>
        <v>0</v>
      </c>
      <c r="BN261" s="105">
        <f t="shared" si="265"/>
        <v>0</v>
      </c>
      <c r="BO261" s="105">
        <f t="shared" si="265"/>
        <v>0</v>
      </c>
      <c r="BP261" s="105">
        <f t="shared" si="265"/>
        <v>0</v>
      </c>
      <c r="BQ261" s="105">
        <f t="shared" si="265"/>
        <v>0</v>
      </c>
      <c r="BR261" s="105">
        <f t="shared" si="265"/>
        <v>0</v>
      </c>
      <c r="BS261" s="105">
        <f t="shared" si="265"/>
        <v>0</v>
      </c>
      <c r="BT261" s="105">
        <f t="shared" si="265"/>
        <v>0</v>
      </c>
      <c r="BU261" s="105">
        <f t="shared" si="265"/>
        <v>0</v>
      </c>
      <c r="BV261" s="105">
        <f t="shared" si="265"/>
        <v>401.1</v>
      </c>
      <c r="BW261" s="105">
        <f t="shared" si="265"/>
        <v>0</v>
      </c>
      <c r="BX261" s="105">
        <f t="shared" si="265"/>
        <v>0</v>
      </c>
      <c r="BY261" s="105">
        <f t="shared" si="265"/>
        <v>0</v>
      </c>
      <c r="BZ261" s="105">
        <f t="shared" si="265"/>
        <v>0</v>
      </c>
      <c r="CA261" s="105">
        <f t="shared" si="265"/>
        <v>0</v>
      </c>
      <c r="CB261" s="105">
        <f t="shared" si="265"/>
        <v>307.10000000000002</v>
      </c>
      <c r="CC261" s="105">
        <f t="shared" si="265"/>
        <v>0</v>
      </c>
      <c r="CD261" s="105">
        <f t="shared" si="265"/>
        <v>0</v>
      </c>
      <c r="CE261" s="105">
        <f t="shared" si="265"/>
        <v>7519.3</v>
      </c>
      <c r="CF261" s="105">
        <f t="shared" si="265"/>
        <v>0</v>
      </c>
      <c r="CG261" s="105">
        <f t="shared" si="265"/>
        <v>0</v>
      </c>
      <c r="CH261" s="105">
        <f t="shared" ref="CH261:CV261" si="266">CH262+CH263+CH264+CH265+CH266+CH267+CH268</f>
        <v>0</v>
      </c>
      <c r="CI261" s="105">
        <f t="shared" si="266"/>
        <v>0</v>
      </c>
      <c r="CJ261" s="105">
        <f t="shared" si="266"/>
        <v>0</v>
      </c>
      <c r="CK261" s="105">
        <f t="shared" si="266"/>
        <v>0</v>
      </c>
      <c r="CL261" s="105">
        <f t="shared" si="266"/>
        <v>0</v>
      </c>
      <c r="CM261" s="105">
        <f t="shared" si="266"/>
        <v>0</v>
      </c>
      <c r="CN261" s="105">
        <f t="shared" si="266"/>
        <v>12279</v>
      </c>
      <c r="CO261" s="105">
        <f t="shared" si="266"/>
        <v>1440.6</v>
      </c>
      <c r="CP261" s="105">
        <f t="shared" si="66"/>
        <v>11.732225751282677</v>
      </c>
      <c r="CQ261" s="105">
        <f t="shared" si="266"/>
        <v>0</v>
      </c>
      <c r="CR261" s="105">
        <f t="shared" si="266"/>
        <v>0</v>
      </c>
      <c r="CS261" s="105">
        <f t="shared" si="266"/>
        <v>0</v>
      </c>
      <c r="CT261" s="105">
        <f t="shared" si="266"/>
        <v>0</v>
      </c>
      <c r="CU261" s="105">
        <f t="shared" si="266"/>
        <v>0</v>
      </c>
      <c r="CV261" s="105">
        <f t="shared" si="266"/>
        <v>0</v>
      </c>
      <c r="CW261" s="105">
        <f t="shared" ref="CW261:CY261" si="267">CW262+CW263+CW264+CW265+CW266+CW267+CW268</f>
        <v>12079.3</v>
      </c>
      <c r="CX261" s="105">
        <f t="shared" si="267"/>
        <v>0</v>
      </c>
      <c r="CY261" s="105">
        <f t="shared" si="267"/>
        <v>0</v>
      </c>
      <c r="CZ261" s="105">
        <f t="shared" ref="CZ261:DB261" si="268">CZ262+CZ263+CZ264+CZ265+CZ266+CZ267+CZ268</f>
        <v>0</v>
      </c>
      <c r="DA261" s="105">
        <f t="shared" si="268"/>
        <v>0</v>
      </c>
      <c r="DB261" s="105">
        <f t="shared" si="268"/>
        <v>0</v>
      </c>
      <c r="DC261" s="105">
        <f t="shared" ref="DC261:DE261" si="269">DC262+DC263+DC264+DC265+DC266+DC267+DC268</f>
        <v>1260.3</v>
      </c>
      <c r="DD261" s="105">
        <f t="shared" si="269"/>
        <v>0</v>
      </c>
      <c r="DE261" s="105">
        <f t="shared" si="269"/>
        <v>0</v>
      </c>
      <c r="DF261" s="105">
        <f t="shared" ref="DF261:DH261" si="270">DF262+DF263+DF264+DF265+DF266+DF267+DF268</f>
        <v>3137.5</v>
      </c>
      <c r="DG261" s="105">
        <f t="shared" si="270"/>
        <v>0</v>
      </c>
      <c r="DH261" s="105">
        <f t="shared" si="270"/>
        <v>0</v>
      </c>
    </row>
    <row r="262" spans="1:112" s="38" customFormat="1" ht="15.75" x14ac:dyDescent="0.25">
      <c r="A262" s="71" t="s">
        <v>397</v>
      </c>
      <c r="B262" s="149">
        <f t="shared" si="220"/>
        <v>72189.340819999998</v>
      </c>
      <c r="C262" s="149">
        <f t="shared" si="220"/>
        <v>6420.7858300000007</v>
      </c>
      <c r="D262" s="14">
        <f t="shared" si="56"/>
        <v>8.8943682780119353</v>
      </c>
      <c r="E262" s="15">
        <v>1187.5</v>
      </c>
      <c r="F262" s="14"/>
      <c r="G262" s="14"/>
      <c r="H262" s="15"/>
      <c r="I262" s="15"/>
      <c r="J262" s="14"/>
      <c r="K262" s="14">
        <v>4428.2</v>
      </c>
      <c r="L262" s="14"/>
      <c r="M262" s="15"/>
      <c r="N262" s="14"/>
      <c r="O262" s="14"/>
      <c r="P262" s="15"/>
      <c r="Q262" s="15">
        <v>0</v>
      </c>
      <c r="R262" s="15">
        <v>0</v>
      </c>
      <c r="S262" s="14"/>
      <c r="T262" s="15">
        <v>2280.1999999999998</v>
      </c>
      <c r="U262" s="15">
        <v>477.2</v>
      </c>
      <c r="V262" s="15">
        <f>U262/T262*100</f>
        <v>20.927988772914656</v>
      </c>
      <c r="W262" s="15">
        <v>102.04082</v>
      </c>
      <c r="X262" s="15">
        <v>102.04083</v>
      </c>
      <c r="Y262" s="15">
        <f>X262/W262*100</f>
        <v>100.00000979999966</v>
      </c>
      <c r="Z262" s="15"/>
      <c r="AA262" s="15"/>
      <c r="AB262" s="14"/>
      <c r="AC262" s="15"/>
      <c r="AD262" s="15"/>
      <c r="AE262" s="14"/>
      <c r="AF262" s="14"/>
      <c r="AG262" s="14"/>
      <c r="AH262" s="14"/>
      <c r="AI262" s="15">
        <v>0</v>
      </c>
      <c r="AJ262" s="15"/>
      <c r="AK262" s="14"/>
      <c r="AL262" s="15">
        <v>24228</v>
      </c>
      <c r="AM262" s="14">
        <v>3930.8</v>
      </c>
      <c r="AN262" s="15">
        <f t="shared" si="62"/>
        <v>16.224203401023608</v>
      </c>
      <c r="AO262" s="15"/>
      <c r="AP262" s="15"/>
      <c r="AQ262" s="15"/>
      <c r="AR262" s="15"/>
      <c r="AS262" s="15"/>
      <c r="AT262" s="15"/>
      <c r="AU262" s="15"/>
      <c r="AV262" s="15"/>
      <c r="AW262" s="126"/>
      <c r="AX262" s="15"/>
      <c r="AY262" s="15"/>
      <c r="AZ262" s="126"/>
      <c r="BA262" s="15">
        <v>3380.9</v>
      </c>
      <c r="BB262" s="15">
        <v>470.14499999999998</v>
      </c>
      <c r="BC262" s="15">
        <f t="shared" si="64"/>
        <v>13.905912626815345</v>
      </c>
      <c r="BD262" s="15"/>
      <c r="BE262" s="126"/>
      <c r="BF262" s="126"/>
      <c r="BG262" s="15"/>
      <c r="BH262" s="126"/>
      <c r="BI262" s="126"/>
      <c r="BJ262" s="15"/>
      <c r="BK262" s="126"/>
      <c r="BL262" s="126"/>
      <c r="BM262" s="15"/>
      <c r="BN262" s="126"/>
      <c r="BO262" s="126"/>
      <c r="BP262" s="15"/>
      <c r="BQ262" s="126"/>
      <c r="BR262" s="126"/>
      <c r="BS262" s="15"/>
      <c r="BT262" s="126"/>
      <c r="BU262" s="126"/>
      <c r="BV262" s="15"/>
      <c r="BW262" s="136"/>
      <c r="BX262" s="126"/>
      <c r="BY262" s="15"/>
      <c r="BZ262" s="126"/>
      <c r="CA262" s="126"/>
      <c r="CB262" s="15">
        <v>307.10000000000002</v>
      </c>
      <c r="CC262" s="126"/>
      <c r="CD262" s="126"/>
      <c r="CE262" s="15">
        <v>7519.3</v>
      </c>
      <c r="CF262" s="126"/>
      <c r="CG262" s="126"/>
      <c r="CH262" s="15"/>
      <c r="CI262" s="126"/>
      <c r="CJ262" s="126"/>
      <c r="CK262" s="15"/>
      <c r="CL262" s="126"/>
      <c r="CM262" s="126"/>
      <c r="CN262" s="15">
        <v>12279</v>
      </c>
      <c r="CO262" s="15">
        <v>1440.6</v>
      </c>
      <c r="CP262" s="15">
        <f t="shared" si="66"/>
        <v>11.732225751282677</v>
      </c>
      <c r="CQ262" s="15"/>
      <c r="CR262" s="126"/>
      <c r="CS262" s="126"/>
      <c r="CT262" s="15"/>
      <c r="CU262" s="126"/>
      <c r="CV262" s="126"/>
      <c r="CW262" s="15">
        <v>12079.3</v>
      </c>
      <c r="CX262" s="126"/>
      <c r="CY262" s="126"/>
      <c r="CZ262" s="15"/>
      <c r="DA262" s="126"/>
      <c r="DB262" s="126"/>
      <c r="DC262" s="15">
        <v>1260.3</v>
      </c>
      <c r="DD262" s="126"/>
      <c r="DE262" s="126"/>
      <c r="DF262" s="15">
        <v>3137.5</v>
      </c>
      <c r="DG262" s="126"/>
      <c r="DH262" s="126"/>
    </row>
    <row r="263" spans="1:112" s="38" customFormat="1" ht="15.75" x14ac:dyDescent="0.25">
      <c r="A263" s="71" t="s">
        <v>424</v>
      </c>
      <c r="B263" s="149">
        <f t="shared" si="220"/>
        <v>47001.021999999997</v>
      </c>
      <c r="C263" s="149">
        <f t="shared" si="220"/>
        <v>0</v>
      </c>
      <c r="D263" s="14">
        <f t="shared" ref="D263:D266" si="271">C263/B263*100</f>
        <v>0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>
        <v>5000</v>
      </c>
      <c r="AJ263" s="14"/>
      <c r="AK263" s="14">
        <f>AJ263/AI263*100</f>
        <v>0</v>
      </c>
      <c r="AL263" s="135"/>
      <c r="AM263" s="135"/>
      <c r="AN263" s="135"/>
      <c r="AO263" s="14"/>
      <c r="AP263" s="14"/>
      <c r="AQ263" s="127"/>
      <c r="AR263" s="14"/>
      <c r="AS263" s="14"/>
      <c r="AT263" s="127"/>
      <c r="AU263" s="14"/>
      <c r="AV263" s="14"/>
      <c r="AW263" s="127"/>
      <c r="AX263" s="14"/>
      <c r="AY263" s="14"/>
      <c r="AZ263" s="127"/>
      <c r="BA263" s="14"/>
      <c r="BB263" s="14"/>
      <c r="BC263" s="127"/>
      <c r="BD263" s="14">
        <v>40501.021999999997</v>
      </c>
      <c r="BE263" s="14"/>
      <c r="BF263" s="14"/>
      <c r="BG263" s="14"/>
      <c r="BH263" s="14"/>
      <c r="BI263" s="127"/>
      <c r="BJ263" s="14">
        <v>1500</v>
      </c>
      <c r="BK263" s="14"/>
      <c r="BL263" s="127"/>
      <c r="BM263" s="14"/>
      <c r="BN263" s="14"/>
      <c r="BO263" s="127"/>
      <c r="BP263" s="14"/>
      <c r="BQ263" s="14"/>
      <c r="BR263" s="127"/>
      <c r="BS263" s="14"/>
      <c r="BT263" s="14"/>
      <c r="BU263" s="127"/>
      <c r="BV263" s="14"/>
      <c r="BW263" s="14"/>
      <c r="BX263" s="127"/>
      <c r="BY263" s="14"/>
      <c r="BZ263" s="14"/>
      <c r="CA263" s="127"/>
      <c r="CB263" s="14"/>
      <c r="CC263" s="14"/>
      <c r="CD263" s="127"/>
      <c r="CE263" s="14"/>
      <c r="CF263" s="14"/>
      <c r="CG263" s="127"/>
      <c r="CH263" s="14"/>
      <c r="CI263" s="14"/>
      <c r="CJ263" s="127"/>
      <c r="CK263" s="15"/>
      <c r="CL263" s="14"/>
      <c r="CM263" s="127"/>
      <c r="CN263" s="15"/>
      <c r="CO263" s="14"/>
      <c r="CP263" s="127"/>
      <c r="CQ263" s="15"/>
      <c r="CR263" s="14"/>
      <c r="CS263" s="127"/>
      <c r="CT263" s="15"/>
      <c r="CU263" s="14"/>
      <c r="CV263" s="127"/>
      <c r="CW263" s="15"/>
      <c r="CX263" s="14"/>
      <c r="CY263" s="127"/>
      <c r="CZ263" s="15"/>
      <c r="DA263" s="14"/>
      <c r="DB263" s="127"/>
      <c r="DC263" s="15"/>
      <c r="DD263" s="14"/>
      <c r="DE263" s="127"/>
      <c r="DF263" s="15"/>
      <c r="DG263" s="14"/>
      <c r="DH263" s="127"/>
    </row>
    <row r="264" spans="1:112" s="38" customFormat="1" ht="15.75" x14ac:dyDescent="0.25">
      <c r="A264" s="71" t="s">
        <v>628</v>
      </c>
      <c r="B264" s="149">
        <f t="shared" si="220"/>
        <v>0</v>
      </c>
      <c r="C264" s="149">
        <f t="shared" si="220"/>
        <v>0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35"/>
      <c r="AM264" s="135"/>
      <c r="AN264" s="135"/>
      <c r="AO264" s="14"/>
      <c r="AP264" s="14"/>
      <c r="AQ264" s="127"/>
      <c r="AR264" s="14"/>
      <c r="AS264" s="14"/>
      <c r="AT264" s="127"/>
      <c r="AU264" s="14"/>
      <c r="AV264" s="14"/>
      <c r="AW264" s="127"/>
      <c r="AX264" s="14"/>
      <c r="AY264" s="14"/>
      <c r="AZ264" s="127"/>
      <c r="BA264" s="14"/>
      <c r="BB264" s="14"/>
      <c r="BC264" s="127"/>
      <c r="BD264" s="14"/>
      <c r="BE264" s="14"/>
      <c r="BF264" s="127"/>
      <c r="BG264" s="14"/>
      <c r="BH264" s="14"/>
      <c r="BI264" s="127"/>
      <c r="BJ264" s="14"/>
      <c r="BK264" s="14"/>
      <c r="BL264" s="127"/>
      <c r="BM264" s="14"/>
      <c r="BN264" s="14"/>
      <c r="BO264" s="127"/>
      <c r="BP264" s="14"/>
      <c r="BQ264" s="14"/>
      <c r="BR264" s="127"/>
      <c r="BS264" s="14"/>
      <c r="BT264" s="14"/>
      <c r="BU264" s="127"/>
      <c r="BV264" s="14"/>
      <c r="BW264" s="14"/>
      <c r="BX264" s="14"/>
      <c r="BY264" s="14"/>
      <c r="BZ264" s="14"/>
      <c r="CA264" s="127"/>
      <c r="CB264" s="14"/>
      <c r="CC264" s="14"/>
      <c r="CD264" s="127"/>
      <c r="CE264" s="14"/>
      <c r="CF264" s="14"/>
      <c r="CG264" s="127"/>
      <c r="CH264" s="14"/>
      <c r="CI264" s="14"/>
      <c r="CJ264" s="127"/>
      <c r="CK264" s="15"/>
      <c r="CL264" s="14"/>
      <c r="CM264" s="127"/>
      <c r="CN264" s="15"/>
      <c r="CO264" s="14"/>
      <c r="CP264" s="127"/>
      <c r="CQ264" s="15"/>
      <c r="CR264" s="14"/>
      <c r="CS264" s="127"/>
      <c r="CT264" s="15"/>
      <c r="CU264" s="14"/>
      <c r="CV264" s="127"/>
      <c r="CW264" s="15"/>
      <c r="CX264" s="14"/>
      <c r="CY264" s="127"/>
      <c r="CZ264" s="15"/>
      <c r="DA264" s="14"/>
      <c r="DB264" s="127"/>
      <c r="DC264" s="15"/>
      <c r="DD264" s="14"/>
      <c r="DE264" s="127"/>
      <c r="DF264" s="15"/>
      <c r="DG264" s="14"/>
      <c r="DH264" s="127"/>
    </row>
    <row r="265" spans="1:112" s="38" customFormat="1" ht="15.75" x14ac:dyDescent="0.25">
      <c r="A265" s="71" t="s">
        <v>629</v>
      </c>
      <c r="B265" s="149">
        <f t="shared" si="220"/>
        <v>0</v>
      </c>
      <c r="C265" s="149">
        <f t="shared" si="220"/>
        <v>0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35"/>
      <c r="AM265" s="135"/>
      <c r="AN265" s="135"/>
      <c r="AO265" s="14"/>
      <c r="AP265" s="14"/>
      <c r="AQ265" s="127"/>
      <c r="AR265" s="14"/>
      <c r="AS265" s="14"/>
      <c r="AT265" s="127"/>
      <c r="AU265" s="14"/>
      <c r="AV265" s="14"/>
      <c r="AW265" s="127"/>
      <c r="AX265" s="14"/>
      <c r="AY265" s="14"/>
      <c r="AZ265" s="127"/>
      <c r="BA265" s="14"/>
      <c r="BB265" s="14"/>
      <c r="BC265" s="127"/>
      <c r="BD265" s="14"/>
      <c r="BE265" s="14"/>
      <c r="BF265" s="127"/>
      <c r="BG265" s="14"/>
      <c r="BH265" s="14"/>
      <c r="BI265" s="127"/>
      <c r="BJ265" s="14"/>
      <c r="BK265" s="14"/>
      <c r="BL265" s="127"/>
      <c r="BM265" s="14"/>
      <c r="BN265" s="14"/>
      <c r="BO265" s="127"/>
      <c r="BP265" s="14"/>
      <c r="BQ265" s="14"/>
      <c r="BR265" s="127"/>
      <c r="BS265" s="14"/>
      <c r="BT265" s="14"/>
      <c r="BU265" s="127"/>
      <c r="BV265" s="14"/>
      <c r="BW265" s="14"/>
      <c r="BX265" s="14"/>
      <c r="BY265" s="14"/>
      <c r="BZ265" s="14"/>
      <c r="CA265" s="127"/>
      <c r="CB265" s="14"/>
      <c r="CC265" s="14"/>
      <c r="CD265" s="127"/>
      <c r="CE265" s="14"/>
      <c r="CF265" s="14"/>
      <c r="CG265" s="127"/>
      <c r="CH265" s="14"/>
      <c r="CI265" s="14"/>
      <c r="CJ265" s="127"/>
      <c r="CK265" s="15"/>
      <c r="CL265" s="14"/>
      <c r="CM265" s="127"/>
      <c r="CN265" s="15"/>
      <c r="CO265" s="14"/>
      <c r="CP265" s="127"/>
      <c r="CQ265" s="15"/>
      <c r="CR265" s="14"/>
      <c r="CS265" s="127"/>
      <c r="CT265" s="15"/>
      <c r="CU265" s="14"/>
      <c r="CV265" s="127"/>
      <c r="CW265" s="15"/>
      <c r="CX265" s="14"/>
      <c r="CY265" s="127"/>
      <c r="CZ265" s="15"/>
      <c r="DA265" s="14"/>
      <c r="DB265" s="127"/>
      <c r="DC265" s="15"/>
      <c r="DD265" s="14"/>
      <c r="DE265" s="127"/>
      <c r="DF265" s="15"/>
      <c r="DG265" s="14"/>
      <c r="DH265" s="127"/>
    </row>
    <row r="266" spans="1:112" s="38" customFormat="1" ht="15.75" x14ac:dyDescent="0.25">
      <c r="A266" s="71" t="s">
        <v>546</v>
      </c>
      <c r="B266" s="149">
        <f t="shared" si="220"/>
        <v>401.1</v>
      </c>
      <c r="C266" s="149">
        <f t="shared" si="220"/>
        <v>0</v>
      </c>
      <c r="D266" s="14">
        <f t="shared" si="271"/>
        <v>0</v>
      </c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35"/>
      <c r="AM266" s="135"/>
      <c r="AN266" s="135"/>
      <c r="AO266" s="14"/>
      <c r="AP266" s="14"/>
      <c r="AQ266" s="127"/>
      <c r="AR266" s="14"/>
      <c r="AS266" s="14"/>
      <c r="AT266" s="127"/>
      <c r="AU266" s="14"/>
      <c r="AV266" s="14"/>
      <c r="AW266" s="127"/>
      <c r="AX266" s="14"/>
      <c r="AY266" s="14"/>
      <c r="AZ266" s="127"/>
      <c r="BA266" s="14"/>
      <c r="BB266" s="14"/>
      <c r="BC266" s="127"/>
      <c r="BD266" s="14"/>
      <c r="BE266" s="14"/>
      <c r="BF266" s="127"/>
      <c r="BG266" s="14"/>
      <c r="BH266" s="14"/>
      <c r="BI266" s="127"/>
      <c r="BJ266" s="14"/>
      <c r="BK266" s="14"/>
      <c r="BL266" s="127"/>
      <c r="BM266" s="14"/>
      <c r="BN266" s="14"/>
      <c r="BO266" s="127"/>
      <c r="BP266" s="14"/>
      <c r="BQ266" s="14"/>
      <c r="BR266" s="127"/>
      <c r="BS266" s="14"/>
      <c r="BT266" s="14"/>
      <c r="BU266" s="127"/>
      <c r="BV266" s="15">
        <v>401.1</v>
      </c>
      <c r="BW266" s="14"/>
      <c r="BX266" s="14"/>
      <c r="BY266" s="14"/>
      <c r="BZ266" s="14"/>
      <c r="CA266" s="127"/>
      <c r="CB266" s="14"/>
      <c r="CC266" s="14"/>
      <c r="CD266" s="127"/>
      <c r="CE266" s="14"/>
      <c r="CF266" s="14"/>
      <c r="CG266" s="127"/>
      <c r="CH266" s="14"/>
      <c r="CI266" s="14"/>
      <c r="CJ266" s="127"/>
      <c r="CK266" s="15"/>
      <c r="CL266" s="14"/>
      <c r="CM266" s="127"/>
      <c r="CN266" s="15"/>
      <c r="CO266" s="14"/>
      <c r="CP266" s="127"/>
      <c r="CQ266" s="15"/>
      <c r="CR266" s="14"/>
      <c r="CS266" s="127"/>
      <c r="CT266" s="15"/>
      <c r="CU266" s="14"/>
      <c r="CV266" s="127"/>
      <c r="CW266" s="15"/>
      <c r="CX266" s="14"/>
      <c r="CY266" s="127"/>
      <c r="CZ266" s="15"/>
      <c r="DA266" s="14"/>
      <c r="DB266" s="127"/>
      <c r="DC266" s="15"/>
      <c r="DD266" s="14"/>
      <c r="DE266" s="127"/>
      <c r="DF266" s="15"/>
      <c r="DG266" s="14"/>
      <c r="DH266" s="127"/>
    </row>
    <row r="267" spans="1:112" s="38" customFormat="1" ht="15.75" x14ac:dyDescent="0.25">
      <c r="A267" s="71" t="s">
        <v>630</v>
      </c>
      <c r="B267" s="149">
        <f t="shared" si="220"/>
        <v>0</v>
      </c>
      <c r="C267" s="149">
        <f t="shared" si="220"/>
        <v>0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35"/>
      <c r="AM267" s="135"/>
      <c r="AN267" s="135"/>
      <c r="AO267" s="14"/>
      <c r="AP267" s="14"/>
      <c r="AQ267" s="127"/>
      <c r="AR267" s="14"/>
      <c r="AS267" s="14"/>
      <c r="AT267" s="127"/>
      <c r="AU267" s="14"/>
      <c r="AV267" s="14"/>
      <c r="AW267" s="127"/>
      <c r="AX267" s="14"/>
      <c r="AY267" s="14"/>
      <c r="AZ267" s="127"/>
      <c r="BA267" s="14"/>
      <c r="BB267" s="14"/>
      <c r="BC267" s="127"/>
      <c r="BD267" s="14"/>
      <c r="BE267" s="14"/>
      <c r="BF267" s="127"/>
      <c r="BG267" s="14"/>
      <c r="BH267" s="14"/>
      <c r="BI267" s="127"/>
      <c r="BJ267" s="14"/>
      <c r="BK267" s="14"/>
      <c r="BL267" s="127"/>
      <c r="BM267" s="14"/>
      <c r="BN267" s="14"/>
      <c r="BO267" s="127"/>
      <c r="BP267" s="14"/>
      <c r="BQ267" s="14"/>
      <c r="BR267" s="127"/>
      <c r="BS267" s="14"/>
      <c r="BT267" s="14"/>
      <c r="BU267" s="127"/>
      <c r="BV267" s="14"/>
      <c r="BW267" s="14"/>
      <c r="BX267" s="14"/>
      <c r="BY267" s="14"/>
      <c r="BZ267" s="14"/>
      <c r="CA267" s="127"/>
      <c r="CB267" s="14"/>
      <c r="CC267" s="14"/>
      <c r="CD267" s="127"/>
      <c r="CE267" s="14"/>
      <c r="CF267" s="14"/>
      <c r="CG267" s="127"/>
      <c r="CH267" s="14"/>
      <c r="CI267" s="14"/>
      <c r="CJ267" s="127"/>
      <c r="CK267" s="15"/>
      <c r="CL267" s="14"/>
      <c r="CM267" s="127"/>
      <c r="CN267" s="15"/>
      <c r="CO267" s="14"/>
      <c r="CP267" s="127"/>
      <c r="CQ267" s="15"/>
      <c r="CR267" s="14"/>
      <c r="CS267" s="127"/>
      <c r="CT267" s="15"/>
      <c r="CU267" s="14"/>
      <c r="CV267" s="127"/>
      <c r="CW267" s="15"/>
      <c r="CX267" s="14"/>
      <c r="CY267" s="127"/>
      <c r="CZ267" s="15"/>
      <c r="DA267" s="14"/>
      <c r="DB267" s="127"/>
      <c r="DC267" s="15"/>
      <c r="DD267" s="14"/>
      <c r="DE267" s="127"/>
      <c r="DF267" s="15"/>
      <c r="DG267" s="14"/>
      <c r="DH267" s="127"/>
    </row>
    <row r="268" spans="1:112" s="38" customFormat="1" ht="15.75" x14ac:dyDescent="0.25">
      <c r="A268" s="71" t="s">
        <v>631</v>
      </c>
      <c r="B268" s="149">
        <f t="shared" ref="B268:C331" si="272">E268+H268+K268+N268+Q268+T268+W268+Z268+AC268+AF268+AI268+AL268+AO268+AR268+AU268+AX268+BA268+BD268+BG268+BJ268+BM268+BP268+BS268+BV268+BY268+CB268+CE268+CH268+CK268+CN268+CQ268+CT268+CW268+CZ268+DC268+DF268</f>
        <v>0</v>
      </c>
      <c r="C268" s="149">
        <f t="shared" si="272"/>
        <v>0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35"/>
      <c r="AM268" s="135"/>
      <c r="AN268" s="135"/>
      <c r="AO268" s="14"/>
      <c r="AP268" s="14"/>
      <c r="AQ268" s="127"/>
      <c r="AR268" s="14"/>
      <c r="AS268" s="14"/>
      <c r="AT268" s="127"/>
      <c r="AU268" s="14"/>
      <c r="AV268" s="14"/>
      <c r="AW268" s="127"/>
      <c r="AX268" s="14"/>
      <c r="AY268" s="14"/>
      <c r="AZ268" s="127"/>
      <c r="BA268" s="14"/>
      <c r="BB268" s="14"/>
      <c r="BC268" s="127"/>
      <c r="BD268" s="14"/>
      <c r="BE268" s="14"/>
      <c r="BF268" s="127"/>
      <c r="BG268" s="14"/>
      <c r="BH268" s="14"/>
      <c r="BI268" s="127"/>
      <c r="BJ268" s="14"/>
      <c r="BK268" s="14"/>
      <c r="BL268" s="127"/>
      <c r="BM268" s="14"/>
      <c r="BN268" s="14"/>
      <c r="BO268" s="127"/>
      <c r="BP268" s="14"/>
      <c r="BQ268" s="14"/>
      <c r="BR268" s="127"/>
      <c r="BS268" s="14"/>
      <c r="BT268" s="14"/>
      <c r="BU268" s="127"/>
      <c r="BV268" s="14"/>
      <c r="BW268" s="14"/>
      <c r="BX268" s="127"/>
      <c r="BY268" s="14"/>
      <c r="BZ268" s="14"/>
      <c r="CA268" s="127"/>
      <c r="CB268" s="14"/>
      <c r="CC268" s="14"/>
      <c r="CD268" s="127"/>
      <c r="CE268" s="14"/>
      <c r="CF268" s="14"/>
      <c r="CG268" s="127"/>
      <c r="CH268" s="14"/>
      <c r="CI268" s="14"/>
      <c r="CJ268" s="127"/>
      <c r="CK268" s="15"/>
      <c r="CL268" s="14"/>
      <c r="CM268" s="127"/>
      <c r="CN268" s="15"/>
      <c r="CO268" s="14"/>
      <c r="CP268" s="127"/>
      <c r="CQ268" s="15"/>
      <c r="CR268" s="14"/>
      <c r="CS268" s="127"/>
      <c r="CT268" s="15"/>
      <c r="CU268" s="14"/>
      <c r="CV268" s="127"/>
      <c r="CW268" s="15"/>
      <c r="CX268" s="14"/>
      <c r="CY268" s="127"/>
      <c r="CZ268" s="15"/>
      <c r="DA268" s="14"/>
      <c r="DB268" s="127"/>
      <c r="DC268" s="15"/>
      <c r="DD268" s="14"/>
      <c r="DE268" s="127"/>
      <c r="DF268" s="15"/>
      <c r="DG268" s="14"/>
      <c r="DH268" s="127"/>
    </row>
    <row r="269" spans="1:112" s="96" customFormat="1" ht="31.5" x14ac:dyDescent="0.25">
      <c r="A269" s="97" t="s">
        <v>465</v>
      </c>
      <c r="B269" s="148">
        <f t="shared" si="272"/>
        <v>34524.520409999997</v>
      </c>
      <c r="C269" s="148">
        <f t="shared" si="272"/>
        <v>3426.482</v>
      </c>
      <c r="D269" s="102">
        <f t="shared" ref="D269" si="273">C269/B269*100</f>
        <v>9.9247779818760993</v>
      </c>
      <c r="E269" s="105">
        <f t="shared" ref="E269:AP269" si="274">E270+E271+E272+E273+E274+E275+E276+E277</f>
        <v>0</v>
      </c>
      <c r="F269" s="105">
        <f t="shared" si="274"/>
        <v>0</v>
      </c>
      <c r="G269" s="105">
        <f t="shared" si="274"/>
        <v>0</v>
      </c>
      <c r="H269" s="105">
        <f t="shared" si="274"/>
        <v>0</v>
      </c>
      <c r="I269" s="105">
        <f t="shared" si="274"/>
        <v>0</v>
      </c>
      <c r="J269" s="105">
        <f t="shared" si="274"/>
        <v>0</v>
      </c>
      <c r="K269" s="105">
        <f t="shared" si="274"/>
        <v>432.9</v>
      </c>
      <c r="L269" s="105">
        <f t="shared" si="274"/>
        <v>0</v>
      </c>
      <c r="M269" s="105">
        <f t="shared" si="274"/>
        <v>0</v>
      </c>
      <c r="N269" s="105">
        <f t="shared" si="274"/>
        <v>0</v>
      </c>
      <c r="O269" s="105">
        <f t="shared" si="274"/>
        <v>0</v>
      </c>
      <c r="P269" s="105">
        <f t="shared" si="274"/>
        <v>0</v>
      </c>
      <c r="Q269" s="105">
        <f t="shared" si="274"/>
        <v>0</v>
      </c>
      <c r="R269" s="105">
        <f t="shared" si="274"/>
        <v>0</v>
      </c>
      <c r="S269" s="105">
        <f t="shared" si="274"/>
        <v>0</v>
      </c>
      <c r="T269" s="105">
        <f t="shared" si="274"/>
        <v>0</v>
      </c>
      <c r="U269" s="105">
        <f t="shared" si="274"/>
        <v>0</v>
      </c>
      <c r="V269" s="105">
        <f t="shared" si="274"/>
        <v>0</v>
      </c>
      <c r="W269" s="105">
        <f t="shared" si="274"/>
        <v>0</v>
      </c>
      <c r="X269" s="105">
        <f t="shared" si="274"/>
        <v>0</v>
      </c>
      <c r="Y269" s="105">
        <f t="shared" si="274"/>
        <v>0</v>
      </c>
      <c r="Z269" s="105">
        <f t="shared" si="274"/>
        <v>51.020409999999998</v>
      </c>
      <c r="AA269" s="105">
        <f t="shared" si="274"/>
        <v>0</v>
      </c>
      <c r="AB269" s="105">
        <f t="shared" si="274"/>
        <v>0</v>
      </c>
      <c r="AC269" s="105">
        <f t="shared" si="274"/>
        <v>0</v>
      </c>
      <c r="AD269" s="105">
        <f t="shared" si="274"/>
        <v>0</v>
      </c>
      <c r="AE269" s="105">
        <f t="shared" si="274"/>
        <v>0</v>
      </c>
      <c r="AF269" s="105">
        <f t="shared" si="274"/>
        <v>0</v>
      </c>
      <c r="AG269" s="105">
        <f t="shared" si="274"/>
        <v>0</v>
      </c>
      <c r="AH269" s="105">
        <f t="shared" si="274"/>
        <v>0</v>
      </c>
      <c r="AI269" s="105">
        <f t="shared" si="274"/>
        <v>855.9</v>
      </c>
      <c r="AJ269" s="105">
        <f t="shared" si="274"/>
        <v>0</v>
      </c>
      <c r="AK269" s="105">
        <f t="shared" si="274"/>
        <v>0</v>
      </c>
      <c r="AL269" s="105">
        <f t="shared" si="274"/>
        <v>15037.3</v>
      </c>
      <c r="AM269" s="105">
        <f t="shared" si="274"/>
        <v>2506.1999999999998</v>
      </c>
      <c r="AN269" s="105">
        <f t="shared" si="274"/>
        <v>16.666555831166498</v>
      </c>
      <c r="AO269" s="105">
        <f t="shared" si="274"/>
        <v>0</v>
      </c>
      <c r="AP269" s="105">
        <f t="shared" si="274"/>
        <v>0</v>
      </c>
      <c r="AQ269" s="105">
        <f t="shared" ref="AQ269:CG269" si="275">AQ270+AQ271+AQ272+AQ273+AQ274+AQ275+AQ276+AQ277</f>
        <v>0</v>
      </c>
      <c r="AR269" s="105">
        <f t="shared" si="275"/>
        <v>0</v>
      </c>
      <c r="AS269" s="105">
        <f t="shared" si="275"/>
        <v>0</v>
      </c>
      <c r="AT269" s="105">
        <f t="shared" si="275"/>
        <v>0</v>
      </c>
      <c r="AU269" s="105">
        <f t="shared" si="275"/>
        <v>0</v>
      </c>
      <c r="AV269" s="105">
        <f t="shared" si="275"/>
        <v>0</v>
      </c>
      <c r="AW269" s="105">
        <f t="shared" si="275"/>
        <v>0</v>
      </c>
      <c r="AX269" s="105">
        <f t="shared" si="275"/>
        <v>0</v>
      </c>
      <c r="AY269" s="105">
        <f t="shared" si="275"/>
        <v>0</v>
      </c>
      <c r="AZ269" s="105">
        <f t="shared" si="275"/>
        <v>0</v>
      </c>
      <c r="BA269" s="105">
        <f t="shared" si="275"/>
        <v>3380.9</v>
      </c>
      <c r="BB269" s="105">
        <f t="shared" si="275"/>
        <v>519.78200000000004</v>
      </c>
      <c r="BC269" s="105">
        <f t="shared" si="275"/>
        <v>15.374071992664677</v>
      </c>
      <c r="BD269" s="105">
        <f t="shared" si="275"/>
        <v>0</v>
      </c>
      <c r="BE269" s="105">
        <f t="shared" si="275"/>
        <v>0</v>
      </c>
      <c r="BF269" s="105">
        <f t="shared" si="275"/>
        <v>0</v>
      </c>
      <c r="BG269" s="105">
        <f t="shared" si="275"/>
        <v>0</v>
      </c>
      <c r="BH269" s="105">
        <f t="shared" si="275"/>
        <v>0</v>
      </c>
      <c r="BI269" s="105">
        <f t="shared" si="275"/>
        <v>0</v>
      </c>
      <c r="BJ269" s="105">
        <f t="shared" si="275"/>
        <v>0</v>
      </c>
      <c r="BK269" s="105">
        <f t="shared" si="275"/>
        <v>0</v>
      </c>
      <c r="BL269" s="105">
        <f t="shared" si="275"/>
        <v>0</v>
      </c>
      <c r="BM269" s="105">
        <f t="shared" si="275"/>
        <v>0</v>
      </c>
      <c r="BN269" s="105">
        <f t="shared" si="275"/>
        <v>0</v>
      </c>
      <c r="BO269" s="105">
        <f t="shared" si="275"/>
        <v>0</v>
      </c>
      <c r="BP269" s="105">
        <f t="shared" si="275"/>
        <v>0</v>
      </c>
      <c r="BQ269" s="105">
        <f t="shared" si="275"/>
        <v>0</v>
      </c>
      <c r="BR269" s="105">
        <f t="shared" si="275"/>
        <v>0</v>
      </c>
      <c r="BS269" s="105">
        <f t="shared" si="275"/>
        <v>0</v>
      </c>
      <c r="BT269" s="105">
        <f t="shared" si="275"/>
        <v>0</v>
      </c>
      <c r="BU269" s="105">
        <f t="shared" si="275"/>
        <v>0</v>
      </c>
      <c r="BV269" s="105">
        <f t="shared" si="275"/>
        <v>1208.3</v>
      </c>
      <c r="BW269" s="105">
        <f t="shared" si="275"/>
        <v>0</v>
      </c>
      <c r="BX269" s="105">
        <f t="shared" si="275"/>
        <v>0</v>
      </c>
      <c r="BY269" s="105">
        <f t="shared" si="275"/>
        <v>0</v>
      </c>
      <c r="BZ269" s="105">
        <f t="shared" si="275"/>
        <v>0</v>
      </c>
      <c r="CA269" s="105">
        <f t="shared" si="275"/>
        <v>0</v>
      </c>
      <c r="CB269" s="105">
        <f t="shared" si="275"/>
        <v>0</v>
      </c>
      <c r="CC269" s="105">
        <f t="shared" si="275"/>
        <v>0</v>
      </c>
      <c r="CD269" s="105">
        <f t="shared" si="275"/>
        <v>0</v>
      </c>
      <c r="CE269" s="105">
        <f t="shared" si="275"/>
        <v>0</v>
      </c>
      <c r="CF269" s="105">
        <f t="shared" si="275"/>
        <v>0</v>
      </c>
      <c r="CG269" s="105">
        <f t="shared" si="275"/>
        <v>0</v>
      </c>
      <c r="CH269" s="105">
        <f t="shared" ref="CH269:CV269" si="276">CH270+CH271+CH272+CH273+CH274+CH275+CH276+CH277</f>
        <v>0</v>
      </c>
      <c r="CI269" s="105">
        <f t="shared" si="276"/>
        <v>0</v>
      </c>
      <c r="CJ269" s="105">
        <f t="shared" si="276"/>
        <v>0</v>
      </c>
      <c r="CK269" s="105">
        <f t="shared" si="276"/>
        <v>0</v>
      </c>
      <c r="CL269" s="105">
        <f t="shared" si="276"/>
        <v>0</v>
      </c>
      <c r="CM269" s="105">
        <f t="shared" si="276"/>
        <v>0</v>
      </c>
      <c r="CN269" s="105">
        <f t="shared" si="276"/>
        <v>4523.3999999999996</v>
      </c>
      <c r="CO269" s="105">
        <f t="shared" si="276"/>
        <v>400.5</v>
      </c>
      <c r="CP269" s="105">
        <f t="shared" si="66"/>
        <v>8.8539594110624762</v>
      </c>
      <c r="CQ269" s="105">
        <f t="shared" si="276"/>
        <v>0</v>
      </c>
      <c r="CR269" s="105">
        <f t="shared" si="276"/>
        <v>0</v>
      </c>
      <c r="CS269" s="105">
        <f t="shared" si="276"/>
        <v>0</v>
      </c>
      <c r="CT269" s="105">
        <f t="shared" si="276"/>
        <v>0</v>
      </c>
      <c r="CU269" s="105">
        <f t="shared" si="276"/>
        <v>0</v>
      </c>
      <c r="CV269" s="105">
        <f t="shared" si="276"/>
        <v>0</v>
      </c>
      <c r="CW269" s="105">
        <f t="shared" ref="CW269:CY269" si="277">CW270+CW271+CW272+CW273+CW274+CW275+CW276+CW277</f>
        <v>4637</v>
      </c>
      <c r="CX269" s="105">
        <f t="shared" si="277"/>
        <v>0</v>
      </c>
      <c r="CY269" s="105">
        <f t="shared" si="277"/>
        <v>0</v>
      </c>
      <c r="CZ269" s="105">
        <f t="shared" ref="CZ269:DB269" si="278">CZ270+CZ271+CZ272+CZ273+CZ274+CZ275+CZ276+CZ277</f>
        <v>0</v>
      </c>
      <c r="DA269" s="105">
        <f t="shared" si="278"/>
        <v>0</v>
      </c>
      <c r="DB269" s="105">
        <f t="shared" si="278"/>
        <v>0</v>
      </c>
      <c r="DC269" s="105">
        <f t="shared" ref="DC269:DE269" si="279">DC270+DC271+DC272+DC273+DC274+DC275+DC276+DC277</f>
        <v>1260.3</v>
      </c>
      <c r="DD269" s="105">
        <f t="shared" si="279"/>
        <v>0</v>
      </c>
      <c r="DE269" s="105">
        <f t="shared" si="279"/>
        <v>0</v>
      </c>
      <c r="DF269" s="105">
        <f t="shared" ref="DF269:DH269" si="280">DF270+DF271+DF272+DF273+DF274+DF275+DF276+DF277</f>
        <v>3137.5</v>
      </c>
      <c r="DG269" s="105">
        <f t="shared" si="280"/>
        <v>0</v>
      </c>
      <c r="DH269" s="105">
        <f t="shared" si="280"/>
        <v>0</v>
      </c>
    </row>
    <row r="270" spans="1:112" s="38" customFormat="1" ht="15.75" x14ac:dyDescent="0.25">
      <c r="A270" s="71" t="s">
        <v>396</v>
      </c>
      <c r="B270" s="149">
        <f t="shared" si="272"/>
        <v>32460.320409999997</v>
      </c>
      <c r="C270" s="149">
        <f t="shared" si="272"/>
        <v>3426.482</v>
      </c>
      <c r="D270" s="14">
        <f t="shared" si="56"/>
        <v>10.55590935862854</v>
      </c>
      <c r="E270" s="14"/>
      <c r="F270" s="14"/>
      <c r="G270" s="14"/>
      <c r="H270" s="15"/>
      <c r="I270" s="15"/>
      <c r="J270" s="14"/>
      <c r="K270" s="14">
        <v>432.9</v>
      </c>
      <c r="L270" s="14"/>
      <c r="M270" s="15"/>
      <c r="N270" s="14"/>
      <c r="O270" s="14"/>
      <c r="P270" s="15"/>
      <c r="Q270" s="15">
        <v>0</v>
      </c>
      <c r="R270" s="15">
        <v>0</v>
      </c>
      <c r="S270" s="14"/>
      <c r="T270" s="15"/>
      <c r="U270" s="15"/>
      <c r="V270" s="15"/>
      <c r="W270" s="15"/>
      <c r="X270" s="15"/>
      <c r="Y270" s="14"/>
      <c r="Z270" s="15">
        <v>51.020409999999998</v>
      </c>
      <c r="AA270" s="15"/>
      <c r="AB270" s="14"/>
      <c r="AC270" s="15"/>
      <c r="AD270" s="15"/>
      <c r="AE270" s="14"/>
      <c r="AF270" s="14"/>
      <c r="AG270" s="14"/>
      <c r="AH270" s="14"/>
      <c r="AI270" s="15">
        <v>0</v>
      </c>
      <c r="AJ270" s="15"/>
      <c r="AK270" s="14"/>
      <c r="AL270" s="15">
        <v>15037.3</v>
      </c>
      <c r="AM270" s="14">
        <v>2506.1999999999998</v>
      </c>
      <c r="AN270" s="15">
        <f t="shared" si="62"/>
        <v>16.666555831166498</v>
      </c>
      <c r="AO270" s="15"/>
      <c r="AP270" s="15"/>
      <c r="AQ270" s="15"/>
      <c r="AR270" s="15"/>
      <c r="AS270" s="15"/>
      <c r="AT270" s="15"/>
      <c r="AU270" s="15"/>
      <c r="AV270" s="15"/>
      <c r="AW270" s="126"/>
      <c r="AX270" s="15"/>
      <c r="AY270" s="15"/>
      <c r="AZ270" s="126"/>
      <c r="BA270" s="15">
        <v>3380.9</v>
      </c>
      <c r="BB270" s="15">
        <v>519.78200000000004</v>
      </c>
      <c r="BC270" s="15">
        <f t="shared" si="64"/>
        <v>15.374071992664677</v>
      </c>
      <c r="BD270" s="15"/>
      <c r="BE270" s="126"/>
      <c r="BF270" s="126"/>
      <c r="BG270" s="15"/>
      <c r="BH270" s="126"/>
      <c r="BI270" s="126"/>
      <c r="BJ270" s="15"/>
      <c r="BK270" s="126"/>
      <c r="BL270" s="126"/>
      <c r="BM270" s="15"/>
      <c r="BN270" s="126"/>
      <c r="BO270" s="126"/>
      <c r="BP270" s="15"/>
      <c r="BQ270" s="126"/>
      <c r="BR270" s="126"/>
      <c r="BS270" s="15"/>
      <c r="BT270" s="126"/>
      <c r="BU270" s="126"/>
      <c r="BV270" s="15"/>
      <c r="BW270" s="136"/>
      <c r="BX270" s="126"/>
      <c r="BY270" s="15"/>
      <c r="BZ270" s="126"/>
      <c r="CA270" s="126"/>
      <c r="CB270" s="15"/>
      <c r="CC270" s="126"/>
      <c r="CD270" s="126"/>
      <c r="CE270" s="15"/>
      <c r="CF270" s="126"/>
      <c r="CG270" s="126"/>
      <c r="CH270" s="15"/>
      <c r="CI270" s="126"/>
      <c r="CJ270" s="126"/>
      <c r="CK270" s="15"/>
      <c r="CL270" s="126"/>
      <c r="CM270" s="126"/>
      <c r="CN270" s="15">
        <v>4523.3999999999996</v>
      </c>
      <c r="CO270" s="15">
        <v>400.5</v>
      </c>
      <c r="CP270" s="15">
        <f t="shared" si="66"/>
        <v>8.8539594110624762</v>
      </c>
      <c r="CQ270" s="15"/>
      <c r="CR270" s="126"/>
      <c r="CS270" s="126"/>
      <c r="CT270" s="15"/>
      <c r="CU270" s="126"/>
      <c r="CV270" s="126"/>
      <c r="CW270" s="15">
        <v>4637</v>
      </c>
      <c r="CX270" s="126"/>
      <c r="CY270" s="126"/>
      <c r="CZ270" s="15"/>
      <c r="DA270" s="126"/>
      <c r="DB270" s="126"/>
      <c r="DC270" s="15">
        <v>1260.3</v>
      </c>
      <c r="DD270" s="126"/>
      <c r="DE270" s="126"/>
      <c r="DF270" s="15">
        <v>3137.5</v>
      </c>
      <c r="DG270" s="126"/>
      <c r="DH270" s="126"/>
    </row>
    <row r="271" spans="1:112" s="38" customFormat="1" ht="15.75" x14ac:dyDescent="0.25">
      <c r="A271" s="71" t="s">
        <v>632</v>
      </c>
      <c r="B271" s="149">
        <f t="shared" si="272"/>
        <v>0</v>
      </c>
      <c r="C271" s="149">
        <f t="shared" si="272"/>
        <v>0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35"/>
      <c r="AM271" s="135"/>
      <c r="AN271" s="135"/>
      <c r="AO271" s="14"/>
      <c r="AP271" s="14"/>
      <c r="AQ271" s="127"/>
      <c r="AR271" s="14"/>
      <c r="AS271" s="14"/>
      <c r="AT271" s="127"/>
      <c r="AU271" s="14"/>
      <c r="AV271" s="14"/>
      <c r="AW271" s="127"/>
      <c r="AX271" s="14"/>
      <c r="AY271" s="14"/>
      <c r="AZ271" s="127"/>
      <c r="BA271" s="14"/>
      <c r="BB271" s="14"/>
      <c r="BC271" s="127"/>
      <c r="BD271" s="14"/>
      <c r="BE271" s="14"/>
      <c r="BF271" s="127"/>
      <c r="BG271" s="14"/>
      <c r="BH271" s="14"/>
      <c r="BI271" s="127"/>
      <c r="BJ271" s="14"/>
      <c r="BK271" s="14"/>
      <c r="BL271" s="127"/>
      <c r="BM271" s="14"/>
      <c r="BN271" s="14"/>
      <c r="BO271" s="127"/>
      <c r="BP271" s="14"/>
      <c r="BQ271" s="14"/>
      <c r="BR271" s="127"/>
      <c r="BS271" s="14"/>
      <c r="BT271" s="14"/>
      <c r="BU271" s="127"/>
      <c r="BV271" s="14"/>
      <c r="BW271" s="14"/>
      <c r="BX271" s="127"/>
      <c r="BY271" s="14"/>
      <c r="BZ271" s="14"/>
      <c r="CA271" s="127"/>
      <c r="CB271" s="14"/>
      <c r="CC271" s="14"/>
      <c r="CD271" s="127"/>
      <c r="CE271" s="14"/>
      <c r="CF271" s="14"/>
      <c r="CG271" s="127"/>
      <c r="CH271" s="14"/>
      <c r="CI271" s="14"/>
      <c r="CJ271" s="127"/>
      <c r="CK271" s="15"/>
      <c r="CL271" s="14"/>
      <c r="CM271" s="127"/>
      <c r="CN271" s="15"/>
      <c r="CO271" s="14"/>
      <c r="CP271" s="127"/>
      <c r="CQ271" s="15"/>
      <c r="CR271" s="14"/>
      <c r="CS271" s="127"/>
      <c r="CT271" s="15"/>
      <c r="CU271" s="14"/>
      <c r="CV271" s="127"/>
      <c r="CW271" s="15"/>
      <c r="CX271" s="14"/>
      <c r="CY271" s="127"/>
      <c r="CZ271" s="15"/>
      <c r="DA271" s="14"/>
      <c r="DB271" s="127"/>
      <c r="DC271" s="15"/>
      <c r="DD271" s="14"/>
      <c r="DE271" s="127"/>
      <c r="DF271" s="15"/>
      <c r="DG271" s="14"/>
      <c r="DH271" s="127"/>
    </row>
    <row r="272" spans="1:112" s="38" customFormat="1" ht="15.75" x14ac:dyDescent="0.25">
      <c r="A272" s="71" t="s">
        <v>633</v>
      </c>
      <c r="B272" s="149">
        <f t="shared" si="272"/>
        <v>0</v>
      </c>
      <c r="C272" s="149">
        <f t="shared" si="272"/>
        <v>0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35"/>
      <c r="AM272" s="135"/>
      <c r="AN272" s="135"/>
      <c r="AO272" s="14"/>
      <c r="AP272" s="14"/>
      <c r="AQ272" s="127"/>
      <c r="AR272" s="14"/>
      <c r="AS272" s="14"/>
      <c r="AT272" s="127"/>
      <c r="AU272" s="14"/>
      <c r="AV272" s="14"/>
      <c r="AW272" s="127"/>
      <c r="AX272" s="14"/>
      <c r="AY272" s="14"/>
      <c r="AZ272" s="127"/>
      <c r="BA272" s="14"/>
      <c r="BB272" s="14"/>
      <c r="BC272" s="127"/>
      <c r="BD272" s="14"/>
      <c r="BE272" s="14"/>
      <c r="BF272" s="127"/>
      <c r="BG272" s="14"/>
      <c r="BH272" s="14"/>
      <c r="BI272" s="127"/>
      <c r="BJ272" s="14"/>
      <c r="BK272" s="14"/>
      <c r="BL272" s="127"/>
      <c r="BM272" s="14"/>
      <c r="BN272" s="14"/>
      <c r="BO272" s="127"/>
      <c r="BP272" s="14"/>
      <c r="BQ272" s="14"/>
      <c r="BR272" s="127"/>
      <c r="BS272" s="14"/>
      <c r="BT272" s="14"/>
      <c r="BU272" s="127"/>
      <c r="BV272" s="14"/>
      <c r="BW272" s="14"/>
      <c r="BX272" s="127"/>
      <c r="BY272" s="14"/>
      <c r="BZ272" s="14"/>
      <c r="CA272" s="127"/>
      <c r="CB272" s="14"/>
      <c r="CC272" s="14"/>
      <c r="CD272" s="127"/>
      <c r="CE272" s="14"/>
      <c r="CF272" s="14"/>
      <c r="CG272" s="127"/>
      <c r="CH272" s="14"/>
      <c r="CI272" s="14"/>
      <c r="CJ272" s="127"/>
      <c r="CK272" s="15"/>
      <c r="CL272" s="14"/>
      <c r="CM272" s="127"/>
      <c r="CN272" s="15"/>
      <c r="CO272" s="14"/>
      <c r="CP272" s="127"/>
      <c r="CQ272" s="15"/>
      <c r="CR272" s="14"/>
      <c r="CS272" s="127"/>
      <c r="CT272" s="15"/>
      <c r="CU272" s="14"/>
      <c r="CV272" s="127"/>
      <c r="CW272" s="15"/>
      <c r="CX272" s="14"/>
      <c r="CY272" s="127"/>
      <c r="CZ272" s="15"/>
      <c r="DA272" s="14"/>
      <c r="DB272" s="127"/>
      <c r="DC272" s="15"/>
      <c r="DD272" s="14"/>
      <c r="DE272" s="127"/>
      <c r="DF272" s="15"/>
      <c r="DG272" s="14"/>
      <c r="DH272" s="127"/>
    </row>
    <row r="273" spans="1:112" s="38" customFormat="1" ht="15.75" x14ac:dyDescent="0.25">
      <c r="A273" s="71" t="s">
        <v>636</v>
      </c>
      <c r="B273" s="149">
        <f t="shared" si="272"/>
        <v>0</v>
      </c>
      <c r="C273" s="149">
        <f t="shared" si="272"/>
        <v>0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35"/>
      <c r="AM273" s="135"/>
      <c r="AN273" s="135"/>
      <c r="AO273" s="14"/>
      <c r="AP273" s="14"/>
      <c r="AQ273" s="127"/>
      <c r="AR273" s="14"/>
      <c r="AS273" s="14"/>
      <c r="AT273" s="127"/>
      <c r="AU273" s="14"/>
      <c r="AV273" s="14"/>
      <c r="AW273" s="127"/>
      <c r="AX273" s="14"/>
      <c r="AY273" s="14"/>
      <c r="AZ273" s="127"/>
      <c r="BA273" s="14"/>
      <c r="BB273" s="14"/>
      <c r="BC273" s="127"/>
      <c r="BD273" s="14"/>
      <c r="BE273" s="14"/>
      <c r="BF273" s="127"/>
      <c r="BG273" s="14"/>
      <c r="BH273" s="14"/>
      <c r="BI273" s="127"/>
      <c r="BJ273" s="14"/>
      <c r="BK273" s="14"/>
      <c r="BL273" s="127"/>
      <c r="BM273" s="14"/>
      <c r="BN273" s="14"/>
      <c r="BO273" s="127"/>
      <c r="BP273" s="14"/>
      <c r="BQ273" s="14"/>
      <c r="BR273" s="127"/>
      <c r="BS273" s="14"/>
      <c r="BT273" s="14"/>
      <c r="BU273" s="127"/>
      <c r="BV273" s="14"/>
      <c r="BW273" s="14"/>
      <c r="BX273" s="127"/>
      <c r="BY273" s="14"/>
      <c r="BZ273" s="14"/>
      <c r="CA273" s="127"/>
      <c r="CB273" s="14"/>
      <c r="CC273" s="14"/>
      <c r="CD273" s="127"/>
      <c r="CE273" s="14"/>
      <c r="CF273" s="14"/>
      <c r="CG273" s="127"/>
      <c r="CH273" s="14"/>
      <c r="CI273" s="14"/>
      <c r="CJ273" s="127"/>
      <c r="CK273" s="15"/>
      <c r="CL273" s="14"/>
      <c r="CM273" s="127"/>
      <c r="CN273" s="15"/>
      <c r="CO273" s="14"/>
      <c r="CP273" s="127"/>
      <c r="CQ273" s="15"/>
      <c r="CR273" s="14"/>
      <c r="CS273" s="127"/>
      <c r="CT273" s="15"/>
      <c r="CU273" s="14"/>
      <c r="CV273" s="127"/>
      <c r="CW273" s="15"/>
      <c r="CX273" s="14"/>
      <c r="CY273" s="127"/>
      <c r="CZ273" s="15"/>
      <c r="DA273" s="14"/>
      <c r="DB273" s="127"/>
      <c r="DC273" s="15"/>
      <c r="DD273" s="14"/>
      <c r="DE273" s="127"/>
      <c r="DF273" s="15"/>
      <c r="DG273" s="14"/>
      <c r="DH273" s="127"/>
    </row>
    <row r="274" spans="1:112" s="38" customFormat="1" ht="15.75" x14ac:dyDescent="0.25">
      <c r="A274" s="71" t="s">
        <v>464</v>
      </c>
      <c r="B274" s="149">
        <f t="shared" si="272"/>
        <v>0</v>
      </c>
      <c r="C274" s="149">
        <f t="shared" si="272"/>
        <v>0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35"/>
      <c r="AM274" s="135"/>
      <c r="AN274" s="135"/>
      <c r="AO274" s="14"/>
      <c r="AP274" s="14"/>
      <c r="AQ274" s="127"/>
      <c r="AR274" s="14"/>
      <c r="AS274" s="14"/>
      <c r="AT274" s="127"/>
      <c r="AU274" s="14"/>
      <c r="AV274" s="14"/>
      <c r="AW274" s="127"/>
      <c r="AX274" s="14"/>
      <c r="AY274" s="14"/>
      <c r="AZ274" s="127"/>
      <c r="BA274" s="14"/>
      <c r="BB274" s="14"/>
      <c r="BC274" s="127"/>
      <c r="BD274" s="14"/>
      <c r="BE274" s="14"/>
      <c r="BF274" s="127"/>
      <c r="BG274" s="14"/>
      <c r="BH274" s="14"/>
      <c r="BI274" s="127"/>
      <c r="BJ274" s="14"/>
      <c r="BK274" s="14"/>
      <c r="BL274" s="127"/>
      <c r="BM274" s="14"/>
      <c r="BN274" s="14"/>
      <c r="BO274" s="127"/>
      <c r="BP274" s="14"/>
      <c r="BQ274" s="14"/>
      <c r="BR274" s="127"/>
      <c r="BS274" s="14"/>
      <c r="BT274" s="14"/>
      <c r="BU274" s="127"/>
      <c r="BV274" s="14"/>
      <c r="BW274" s="14"/>
      <c r="BX274" s="14"/>
      <c r="BY274" s="14"/>
      <c r="BZ274" s="14"/>
      <c r="CA274" s="127"/>
      <c r="CB274" s="14"/>
      <c r="CC274" s="14"/>
      <c r="CD274" s="127"/>
      <c r="CE274" s="14"/>
      <c r="CF274" s="14"/>
      <c r="CG274" s="127"/>
      <c r="CH274" s="14"/>
      <c r="CI274" s="14"/>
      <c r="CJ274" s="127"/>
      <c r="CK274" s="15"/>
      <c r="CL274" s="14"/>
      <c r="CM274" s="127"/>
      <c r="CN274" s="15"/>
      <c r="CO274" s="14"/>
      <c r="CP274" s="127"/>
      <c r="CQ274" s="15"/>
      <c r="CR274" s="14"/>
      <c r="CS274" s="127"/>
      <c r="CT274" s="15"/>
      <c r="CU274" s="14"/>
      <c r="CV274" s="127"/>
      <c r="CW274" s="15"/>
      <c r="CX274" s="14"/>
      <c r="CY274" s="127"/>
      <c r="CZ274" s="15"/>
      <c r="DA274" s="14"/>
      <c r="DB274" s="127"/>
      <c r="DC274" s="15"/>
      <c r="DD274" s="14"/>
      <c r="DE274" s="127"/>
      <c r="DF274" s="15"/>
      <c r="DG274" s="14"/>
      <c r="DH274" s="127"/>
    </row>
    <row r="275" spans="1:112" s="38" customFormat="1" ht="15.75" x14ac:dyDescent="0.25">
      <c r="A275" s="71" t="s">
        <v>634</v>
      </c>
      <c r="B275" s="149">
        <f t="shared" si="272"/>
        <v>0</v>
      </c>
      <c r="C275" s="149">
        <f t="shared" si="272"/>
        <v>0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35"/>
      <c r="AM275" s="135"/>
      <c r="AN275" s="135"/>
      <c r="AO275" s="14"/>
      <c r="AP275" s="14"/>
      <c r="AQ275" s="127"/>
      <c r="AR275" s="14"/>
      <c r="AS275" s="14"/>
      <c r="AT275" s="127"/>
      <c r="AU275" s="14"/>
      <c r="AV275" s="14"/>
      <c r="AW275" s="127"/>
      <c r="AX275" s="14"/>
      <c r="AY275" s="14"/>
      <c r="AZ275" s="127"/>
      <c r="BA275" s="14"/>
      <c r="BB275" s="14"/>
      <c r="BC275" s="127"/>
      <c r="BD275" s="14"/>
      <c r="BE275" s="14"/>
      <c r="BF275" s="127"/>
      <c r="BG275" s="14"/>
      <c r="BH275" s="14"/>
      <c r="BI275" s="127"/>
      <c r="BJ275" s="14"/>
      <c r="BK275" s="14"/>
      <c r="BL275" s="127"/>
      <c r="BM275" s="14"/>
      <c r="BN275" s="14"/>
      <c r="BO275" s="127"/>
      <c r="BP275" s="14"/>
      <c r="BQ275" s="14"/>
      <c r="BR275" s="127"/>
      <c r="BS275" s="14"/>
      <c r="BT275" s="14"/>
      <c r="BU275" s="127"/>
      <c r="BV275" s="14"/>
      <c r="BW275" s="14"/>
      <c r="BX275" s="127"/>
      <c r="BY275" s="14"/>
      <c r="BZ275" s="14"/>
      <c r="CA275" s="127"/>
      <c r="CB275" s="14"/>
      <c r="CC275" s="14"/>
      <c r="CD275" s="127"/>
      <c r="CE275" s="14"/>
      <c r="CF275" s="14"/>
      <c r="CG275" s="127"/>
      <c r="CH275" s="14"/>
      <c r="CI275" s="14"/>
      <c r="CJ275" s="127"/>
      <c r="CK275" s="15"/>
      <c r="CL275" s="14"/>
      <c r="CM275" s="127"/>
      <c r="CN275" s="15"/>
      <c r="CO275" s="14"/>
      <c r="CP275" s="127"/>
      <c r="CQ275" s="15"/>
      <c r="CR275" s="14"/>
      <c r="CS275" s="127"/>
      <c r="CT275" s="15"/>
      <c r="CU275" s="14"/>
      <c r="CV275" s="127"/>
      <c r="CW275" s="15"/>
      <c r="CX275" s="14"/>
      <c r="CY275" s="127"/>
      <c r="CZ275" s="15"/>
      <c r="DA275" s="14"/>
      <c r="DB275" s="127"/>
      <c r="DC275" s="15"/>
      <c r="DD275" s="14"/>
      <c r="DE275" s="127"/>
      <c r="DF275" s="15"/>
      <c r="DG275" s="14"/>
      <c r="DH275" s="127"/>
    </row>
    <row r="276" spans="1:112" s="38" customFormat="1" ht="15.75" x14ac:dyDescent="0.25">
      <c r="A276" s="71" t="s">
        <v>348</v>
      </c>
      <c r="B276" s="149">
        <f t="shared" si="272"/>
        <v>0</v>
      </c>
      <c r="C276" s="149">
        <f t="shared" si="272"/>
        <v>0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35"/>
      <c r="AM276" s="135"/>
      <c r="AN276" s="135"/>
      <c r="AO276" s="14"/>
      <c r="AP276" s="14"/>
      <c r="AQ276" s="127"/>
      <c r="AR276" s="14"/>
      <c r="AS276" s="14"/>
      <c r="AT276" s="127"/>
      <c r="AU276" s="14"/>
      <c r="AV276" s="14"/>
      <c r="AW276" s="127"/>
      <c r="AX276" s="14"/>
      <c r="AY276" s="14"/>
      <c r="AZ276" s="127"/>
      <c r="BA276" s="14"/>
      <c r="BB276" s="14"/>
      <c r="BC276" s="127"/>
      <c r="BD276" s="14"/>
      <c r="BE276" s="14"/>
      <c r="BF276" s="127"/>
      <c r="BG276" s="14"/>
      <c r="BH276" s="14"/>
      <c r="BI276" s="127"/>
      <c r="BJ276" s="14"/>
      <c r="BK276" s="14"/>
      <c r="BL276" s="127"/>
      <c r="BM276" s="14"/>
      <c r="BN276" s="14"/>
      <c r="BO276" s="127"/>
      <c r="BP276" s="14"/>
      <c r="BQ276" s="14"/>
      <c r="BR276" s="127"/>
      <c r="BS276" s="14"/>
      <c r="BT276" s="14"/>
      <c r="BU276" s="127"/>
      <c r="BV276" s="14"/>
      <c r="BW276" s="14"/>
      <c r="BX276" s="127"/>
      <c r="BY276" s="14"/>
      <c r="BZ276" s="14"/>
      <c r="CA276" s="127"/>
      <c r="CB276" s="14"/>
      <c r="CC276" s="14"/>
      <c r="CD276" s="127"/>
      <c r="CE276" s="14"/>
      <c r="CF276" s="14"/>
      <c r="CG276" s="127"/>
      <c r="CH276" s="14"/>
      <c r="CI276" s="14"/>
      <c r="CJ276" s="127"/>
      <c r="CK276" s="15"/>
      <c r="CL276" s="14"/>
      <c r="CM276" s="127"/>
      <c r="CN276" s="15"/>
      <c r="CO276" s="14"/>
      <c r="CP276" s="127"/>
      <c r="CQ276" s="15"/>
      <c r="CR276" s="14"/>
      <c r="CS276" s="127"/>
      <c r="CT276" s="15"/>
      <c r="CU276" s="14"/>
      <c r="CV276" s="127"/>
      <c r="CW276" s="15"/>
      <c r="CX276" s="14"/>
      <c r="CY276" s="127"/>
      <c r="CZ276" s="15"/>
      <c r="DA276" s="14"/>
      <c r="DB276" s="127"/>
      <c r="DC276" s="15"/>
      <c r="DD276" s="14"/>
      <c r="DE276" s="127"/>
      <c r="DF276" s="15"/>
      <c r="DG276" s="14"/>
      <c r="DH276" s="127"/>
    </row>
    <row r="277" spans="1:112" s="38" customFormat="1" ht="15.75" x14ac:dyDescent="0.25">
      <c r="A277" s="71" t="s">
        <v>635</v>
      </c>
      <c r="B277" s="149">
        <f t="shared" si="272"/>
        <v>2064.1999999999998</v>
      </c>
      <c r="C277" s="149">
        <f t="shared" si="272"/>
        <v>0</v>
      </c>
      <c r="D277" s="14">
        <f>C277/B277*100</f>
        <v>0</v>
      </c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>
        <v>855.9</v>
      </c>
      <c r="AJ277" s="14"/>
      <c r="AK277" s="14">
        <f>AJ277/AI277*100</f>
        <v>0</v>
      </c>
      <c r="AL277" s="135"/>
      <c r="AM277" s="135"/>
      <c r="AN277" s="135"/>
      <c r="AO277" s="14"/>
      <c r="AP277" s="14"/>
      <c r="AQ277" s="127"/>
      <c r="AR277" s="14"/>
      <c r="AS277" s="14"/>
      <c r="AT277" s="127"/>
      <c r="AU277" s="14"/>
      <c r="AV277" s="14"/>
      <c r="AW277" s="127"/>
      <c r="AX277" s="14"/>
      <c r="AY277" s="14"/>
      <c r="AZ277" s="127"/>
      <c r="BA277" s="14"/>
      <c r="BB277" s="14"/>
      <c r="BC277" s="127"/>
      <c r="BD277" s="14"/>
      <c r="BE277" s="14"/>
      <c r="BF277" s="127"/>
      <c r="BG277" s="14"/>
      <c r="BH277" s="14"/>
      <c r="BI277" s="127"/>
      <c r="BJ277" s="14"/>
      <c r="BK277" s="14"/>
      <c r="BL277" s="127"/>
      <c r="BM277" s="14"/>
      <c r="BN277" s="14"/>
      <c r="BO277" s="127"/>
      <c r="BP277" s="14"/>
      <c r="BQ277" s="14"/>
      <c r="BR277" s="127"/>
      <c r="BS277" s="14"/>
      <c r="BT277" s="14"/>
      <c r="BU277" s="127"/>
      <c r="BV277" s="15">
        <v>1208.3</v>
      </c>
      <c r="BW277" s="14"/>
      <c r="BX277" s="14"/>
      <c r="BY277" s="14"/>
      <c r="BZ277" s="14"/>
      <c r="CA277" s="127"/>
      <c r="CB277" s="14"/>
      <c r="CC277" s="14"/>
      <c r="CD277" s="127"/>
      <c r="CE277" s="14"/>
      <c r="CF277" s="14"/>
      <c r="CG277" s="127"/>
      <c r="CH277" s="14"/>
      <c r="CI277" s="14"/>
      <c r="CJ277" s="127"/>
      <c r="CK277" s="15"/>
      <c r="CL277" s="14"/>
      <c r="CM277" s="127"/>
      <c r="CN277" s="15"/>
      <c r="CO277" s="14"/>
      <c r="CP277" s="127"/>
      <c r="CQ277" s="15"/>
      <c r="CR277" s="14"/>
      <c r="CS277" s="127"/>
      <c r="CT277" s="15"/>
      <c r="CU277" s="14"/>
      <c r="CV277" s="127"/>
      <c r="CW277" s="15"/>
      <c r="CX277" s="14"/>
      <c r="CY277" s="127"/>
      <c r="CZ277" s="15"/>
      <c r="DA277" s="14"/>
      <c r="DB277" s="127"/>
      <c r="DC277" s="15"/>
      <c r="DD277" s="14"/>
      <c r="DE277" s="127"/>
      <c r="DF277" s="15"/>
      <c r="DG277" s="14"/>
      <c r="DH277" s="127"/>
    </row>
    <row r="278" spans="1:112" s="96" customFormat="1" ht="31.5" x14ac:dyDescent="0.25">
      <c r="A278" s="97" t="s">
        <v>453</v>
      </c>
      <c r="B278" s="148">
        <f t="shared" si="272"/>
        <v>222884.52040999997</v>
      </c>
      <c r="C278" s="148">
        <f t="shared" si="272"/>
        <v>17948.931799999998</v>
      </c>
      <c r="D278" s="102">
        <f t="shared" ref="D278" si="281">C278/B278*100</f>
        <v>8.0530185618017018</v>
      </c>
      <c r="E278" s="105">
        <f t="shared" ref="E278:AP278" si="282">E279+E280+E281+E282+E283+E284+E285+E286+E287+E288</f>
        <v>0</v>
      </c>
      <c r="F278" s="105">
        <f t="shared" si="282"/>
        <v>0</v>
      </c>
      <c r="G278" s="105">
        <f t="shared" si="282"/>
        <v>0</v>
      </c>
      <c r="H278" s="105">
        <f t="shared" si="282"/>
        <v>0</v>
      </c>
      <c r="I278" s="105">
        <f t="shared" si="282"/>
        <v>0</v>
      </c>
      <c r="J278" s="105">
        <f t="shared" si="282"/>
        <v>0</v>
      </c>
      <c r="K278" s="105">
        <f t="shared" si="282"/>
        <v>8339</v>
      </c>
      <c r="L278" s="105">
        <f t="shared" si="282"/>
        <v>0</v>
      </c>
      <c r="M278" s="105">
        <f t="shared" si="282"/>
        <v>0</v>
      </c>
      <c r="N278" s="105">
        <f t="shared" si="282"/>
        <v>0</v>
      </c>
      <c r="O278" s="105">
        <f t="shared" si="282"/>
        <v>0</v>
      </c>
      <c r="P278" s="105">
        <f t="shared" si="282"/>
        <v>0</v>
      </c>
      <c r="Q278" s="105">
        <f t="shared" si="282"/>
        <v>0</v>
      </c>
      <c r="R278" s="105">
        <f t="shared" si="282"/>
        <v>0</v>
      </c>
      <c r="S278" s="105">
        <f t="shared" si="282"/>
        <v>0</v>
      </c>
      <c r="T278" s="105">
        <f t="shared" si="282"/>
        <v>0</v>
      </c>
      <c r="U278" s="105">
        <f t="shared" si="282"/>
        <v>0</v>
      </c>
      <c r="V278" s="105">
        <f t="shared" si="282"/>
        <v>0</v>
      </c>
      <c r="W278" s="105">
        <f t="shared" si="282"/>
        <v>0</v>
      </c>
      <c r="X278" s="105">
        <f t="shared" si="282"/>
        <v>0</v>
      </c>
      <c r="Y278" s="105">
        <f t="shared" si="282"/>
        <v>0</v>
      </c>
      <c r="Z278" s="105">
        <f t="shared" si="282"/>
        <v>51.020409999999998</v>
      </c>
      <c r="AA278" s="105">
        <f t="shared" si="282"/>
        <v>0</v>
      </c>
      <c r="AB278" s="105">
        <f t="shared" si="282"/>
        <v>0</v>
      </c>
      <c r="AC278" s="105">
        <f t="shared" si="282"/>
        <v>0</v>
      </c>
      <c r="AD278" s="105">
        <f t="shared" si="282"/>
        <v>0</v>
      </c>
      <c r="AE278" s="105">
        <f t="shared" si="282"/>
        <v>0</v>
      </c>
      <c r="AF278" s="105">
        <f t="shared" si="282"/>
        <v>0</v>
      </c>
      <c r="AG278" s="105">
        <f t="shared" si="282"/>
        <v>0</v>
      </c>
      <c r="AH278" s="105">
        <f t="shared" si="282"/>
        <v>0</v>
      </c>
      <c r="AI278" s="105">
        <f t="shared" si="282"/>
        <v>6393.4</v>
      </c>
      <c r="AJ278" s="105">
        <f t="shared" si="282"/>
        <v>0</v>
      </c>
      <c r="AK278" s="105">
        <f t="shared" si="282"/>
        <v>0</v>
      </c>
      <c r="AL278" s="105">
        <f t="shared" si="282"/>
        <v>28138.3</v>
      </c>
      <c r="AM278" s="105">
        <f t="shared" si="282"/>
        <v>3423.4</v>
      </c>
      <c r="AN278" s="105">
        <f t="shared" si="282"/>
        <v>12.166335563982189</v>
      </c>
      <c r="AO278" s="105">
        <f t="shared" si="282"/>
        <v>0</v>
      </c>
      <c r="AP278" s="105">
        <f t="shared" si="282"/>
        <v>0</v>
      </c>
      <c r="AQ278" s="105">
        <f t="shared" ref="AQ278:CG278" si="283">AQ279+AQ280+AQ281+AQ282+AQ283+AQ284+AQ285+AQ286+AQ287+AQ288</f>
        <v>0</v>
      </c>
      <c r="AR278" s="105">
        <f t="shared" si="283"/>
        <v>0</v>
      </c>
      <c r="AS278" s="105">
        <f t="shared" si="283"/>
        <v>0</v>
      </c>
      <c r="AT278" s="105">
        <f t="shared" si="283"/>
        <v>0</v>
      </c>
      <c r="AU278" s="105">
        <f t="shared" si="283"/>
        <v>76138.2</v>
      </c>
      <c r="AV278" s="105">
        <f t="shared" si="283"/>
        <v>7676.82</v>
      </c>
      <c r="AW278" s="105">
        <f t="shared" ref="AW278" si="284">AV278/AU278*100</f>
        <v>10.082744272914253</v>
      </c>
      <c r="AX278" s="105">
        <f t="shared" si="283"/>
        <v>1553.8</v>
      </c>
      <c r="AY278" s="105">
        <f t="shared" si="283"/>
        <v>156.66980000000001</v>
      </c>
      <c r="AZ278" s="105">
        <f t="shared" si="283"/>
        <v>10.083009396318705</v>
      </c>
      <c r="BA278" s="105">
        <f t="shared" si="283"/>
        <v>8452.2000000000007</v>
      </c>
      <c r="BB278" s="105">
        <f t="shared" si="283"/>
        <v>1386.8420000000001</v>
      </c>
      <c r="BC278" s="105">
        <f t="shared" si="283"/>
        <v>16.408059440145763</v>
      </c>
      <c r="BD278" s="105">
        <f t="shared" si="283"/>
        <v>0</v>
      </c>
      <c r="BE278" s="105">
        <f t="shared" si="283"/>
        <v>0</v>
      </c>
      <c r="BF278" s="105">
        <f t="shared" si="283"/>
        <v>0</v>
      </c>
      <c r="BG278" s="105">
        <f t="shared" si="283"/>
        <v>0</v>
      </c>
      <c r="BH278" s="105">
        <f t="shared" si="283"/>
        <v>0</v>
      </c>
      <c r="BI278" s="105">
        <f t="shared" si="283"/>
        <v>0</v>
      </c>
      <c r="BJ278" s="105">
        <f t="shared" si="283"/>
        <v>485.5</v>
      </c>
      <c r="BK278" s="105">
        <f t="shared" si="283"/>
        <v>0</v>
      </c>
      <c r="BL278" s="105">
        <f t="shared" si="283"/>
        <v>0</v>
      </c>
      <c r="BM278" s="105">
        <f t="shared" si="283"/>
        <v>0</v>
      </c>
      <c r="BN278" s="105">
        <f t="shared" si="283"/>
        <v>0</v>
      </c>
      <c r="BO278" s="105">
        <f t="shared" si="283"/>
        <v>0</v>
      </c>
      <c r="BP278" s="105">
        <f t="shared" si="283"/>
        <v>25455.5</v>
      </c>
      <c r="BQ278" s="105">
        <f t="shared" si="283"/>
        <v>0</v>
      </c>
      <c r="BR278" s="105">
        <f t="shared" si="283"/>
        <v>0</v>
      </c>
      <c r="BS278" s="105">
        <f t="shared" si="283"/>
        <v>0</v>
      </c>
      <c r="BT278" s="105">
        <f t="shared" si="283"/>
        <v>0</v>
      </c>
      <c r="BU278" s="105">
        <f t="shared" si="283"/>
        <v>0</v>
      </c>
      <c r="BV278" s="105">
        <f t="shared" si="283"/>
        <v>1208.3</v>
      </c>
      <c r="BW278" s="105">
        <f t="shared" si="283"/>
        <v>0</v>
      </c>
      <c r="BX278" s="105">
        <f t="shared" si="283"/>
        <v>0</v>
      </c>
      <c r="BY278" s="105">
        <f t="shared" si="283"/>
        <v>0</v>
      </c>
      <c r="BZ278" s="105">
        <f t="shared" si="283"/>
        <v>0</v>
      </c>
      <c r="CA278" s="105">
        <f t="shared" si="283"/>
        <v>0</v>
      </c>
      <c r="CB278" s="105">
        <f t="shared" si="283"/>
        <v>614.29999999999995</v>
      </c>
      <c r="CC278" s="105">
        <f t="shared" si="283"/>
        <v>0</v>
      </c>
      <c r="CD278" s="105">
        <f t="shared" si="283"/>
        <v>0</v>
      </c>
      <c r="CE278" s="105">
        <f t="shared" si="283"/>
        <v>15038.5</v>
      </c>
      <c r="CF278" s="105">
        <f t="shared" si="283"/>
        <v>0</v>
      </c>
      <c r="CG278" s="105">
        <f t="shared" si="283"/>
        <v>0</v>
      </c>
      <c r="CH278" s="105">
        <f t="shared" ref="CH278:CV278" si="285">CH279+CH280+CH281+CH282+CH283+CH284+CH285+CH286+CH287+CH288</f>
        <v>0</v>
      </c>
      <c r="CI278" s="105">
        <f t="shared" si="285"/>
        <v>0</v>
      </c>
      <c r="CJ278" s="105">
        <f t="shared" si="285"/>
        <v>0</v>
      </c>
      <c r="CK278" s="105">
        <f t="shared" si="285"/>
        <v>0</v>
      </c>
      <c r="CL278" s="105">
        <f t="shared" si="285"/>
        <v>0</v>
      </c>
      <c r="CM278" s="105">
        <f t="shared" si="285"/>
        <v>0</v>
      </c>
      <c r="CN278" s="105">
        <f t="shared" si="285"/>
        <v>21243.200000000001</v>
      </c>
      <c r="CO278" s="105">
        <f t="shared" si="285"/>
        <v>5305.2</v>
      </c>
      <c r="CP278" s="105">
        <f t="shared" si="66"/>
        <v>24.973638623182946</v>
      </c>
      <c r="CQ278" s="105">
        <f t="shared" si="285"/>
        <v>20000</v>
      </c>
      <c r="CR278" s="105">
        <f t="shared" si="285"/>
        <v>0</v>
      </c>
      <c r="CS278" s="105">
        <f t="shared" si="285"/>
        <v>0</v>
      </c>
      <c r="CT278" s="105">
        <f t="shared" si="285"/>
        <v>0</v>
      </c>
      <c r="CU278" s="105">
        <f t="shared" si="285"/>
        <v>0</v>
      </c>
      <c r="CV278" s="105">
        <f t="shared" si="285"/>
        <v>0</v>
      </c>
      <c r="CW278" s="105">
        <f t="shared" ref="CW278:CY278" si="286">CW279+CW280+CW281+CW282+CW283+CW284+CW285+CW286+CW287+CW288</f>
        <v>5375.5</v>
      </c>
      <c r="CX278" s="105">
        <f t="shared" si="286"/>
        <v>0</v>
      </c>
      <c r="CY278" s="105">
        <f t="shared" si="286"/>
        <v>0</v>
      </c>
      <c r="CZ278" s="105">
        <f t="shared" ref="CZ278:DB278" si="287">CZ279+CZ280+CZ281+CZ282+CZ283+CZ284+CZ285+CZ286+CZ287+CZ288</f>
        <v>0</v>
      </c>
      <c r="DA278" s="105">
        <f t="shared" si="287"/>
        <v>0</v>
      </c>
      <c r="DB278" s="105">
        <f t="shared" si="287"/>
        <v>0</v>
      </c>
      <c r="DC278" s="105">
        <f t="shared" ref="DC278:DE278" si="288">DC279+DC280+DC281+DC282+DC283+DC284+DC285+DC286+DC287+DC288</f>
        <v>1260.3</v>
      </c>
      <c r="DD278" s="105">
        <f t="shared" si="288"/>
        <v>0</v>
      </c>
      <c r="DE278" s="105">
        <f t="shared" si="288"/>
        <v>0</v>
      </c>
      <c r="DF278" s="105">
        <f t="shared" ref="DF278:DH278" si="289">DF279+DF280+DF281+DF282+DF283+DF284+DF285+DF286+DF287+DF288</f>
        <v>3137.5</v>
      </c>
      <c r="DG278" s="105">
        <f t="shared" si="289"/>
        <v>0</v>
      </c>
      <c r="DH278" s="105">
        <f t="shared" si="289"/>
        <v>0</v>
      </c>
    </row>
    <row r="279" spans="1:112" s="38" customFormat="1" ht="21" customHeight="1" x14ac:dyDescent="0.25">
      <c r="A279" s="71" t="s">
        <v>395</v>
      </c>
      <c r="B279" s="149">
        <f t="shared" si="272"/>
        <v>91649.82041</v>
      </c>
      <c r="C279" s="149">
        <f t="shared" si="272"/>
        <v>10115.441999999999</v>
      </c>
      <c r="D279" s="14">
        <f t="shared" si="56"/>
        <v>11.037055997216436</v>
      </c>
      <c r="E279" s="15"/>
      <c r="F279" s="14"/>
      <c r="G279" s="14"/>
      <c r="H279" s="15"/>
      <c r="I279" s="15"/>
      <c r="J279" s="14"/>
      <c r="K279" s="14">
        <v>8339</v>
      </c>
      <c r="L279" s="14"/>
      <c r="M279" s="15"/>
      <c r="N279" s="14"/>
      <c r="O279" s="14"/>
      <c r="P279" s="15"/>
      <c r="Q279" s="15">
        <v>0</v>
      </c>
      <c r="R279" s="15">
        <v>0</v>
      </c>
      <c r="S279" s="14"/>
      <c r="T279" s="15"/>
      <c r="U279" s="15"/>
      <c r="V279" s="15"/>
      <c r="W279" s="15"/>
      <c r="X279" s="15"/>
      <c r="Y279" s="14"/>
      <c r="Z279" s="15">
        <v>51.020409999999998</v>
      </c>
      <c r="AA279" s="15"/>
      <c r="AB279" s="14"/>
      <c r="AC279" s="15"/>
      <c r="AD279" s="15"/>
      <c r="AE279" s="14"/>
      <c r="AF279" s="14"/>
      <c r="AG279" s="14"/>
      <c r="AH279" s="14"/>
      <c r="AI279" s="15">
        <v>0</v>
      </c>
      <c r="AJ279" s="15"/>
      <c r="AK279" s="14"/>
      <c r="AL279" s="15">
        <v>28138.3</v>
      </c>
      <c r="AM279" s="14">
        <v>3423.4</v>
      </c>
      <c r="AN279" s="15">
        <f t="shared" si="62"/>
        <v>12.166335563982189</v>
      </c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26"/>
      <c r="BA279" s="15">
        <v>8452.2000000000007</v>
      </c>
      <c r="BB279" s="15">
        <v>1386.8420000000001</v>
      </c>
      <c r="BC279" s="15">
        <f t="shared" si="64"/>
        <v>16.408059440145763</v>
      </c>
      <c r="BD279" s="15"/>
      <c r="BE279" s="126"/>
      <c r="BF279" s="126"/>
      <c r="BG279" s="15"/>
      <c r="BH279" s="126"/>
      <c r="BI279" s="126"/>
      <c r="BJ279" s="15"/>
      <c r="BK279" s="126"/>
      <c r="BL279" s="126"/>
      <c r="BM279" s="15"/>
      <c r="BN279" s="126"/>
      <c r="BO279" s="126"/>
      <c r="BP279" s="15"/>
      <c r="BQ279" s="126"/>
      <c r="BR279" s="126"/>
      <c r="BS279" s="15"/>
      <c r="BT279" s="126"/>
      <c r="BU279" s="126"/>
      <c r="BV279" s="15"/>
      <c r="BW279" s="126"/>
      <c r="BX279" s="126"/>
      <c r="BY279" s="15"/>
      <c r="BZ279" s="126"/>
      <c r="CA279" s="126"/>
      <c r="CB279" s="15">
        <v>614.29999999999995</v>
      </c>
      <c r="CC279" s="126"/>
      <c r="CD279" s="126"/>
      <c r="CE279" s="15">
        <v>15038.5</v>
      </c>
      <c r="CF279" s="126"/>
      <c r="CG279" s="126"/>
      <c r="CH279" s="15"/>
      <c r="CI279" s="126"/>
      <c r="CJ279" s="126"/>
      <c r="CK279" s="15"/>
      <c r="CL279" s="126"/>
      <c r="CM279" s="126"/>
      <c r="CN279" s="15">
        <v>21243.200000000001</v>
      </c>
      <c r="CO279" s="15">
        <v>5305.2</v>
      </c>
      <c r="CP279" s="15">
        <f t="shared" si="66"/>
        <v>24.973638623182946</v>
      </c>
      <c r="CQ279" s="15"/>
      <c r="CR279" s="126"/>
      <c r="CS279" s="126"/>
      <c r="CT279" s="15"/>
      <c r="CU279" s="126"/>
      <c r="CV279" s="126"/>
      <c r="CW279" s="15">
        <v>5375.5</v>
      </c>
      <c r="CX279" s="126"/>
      <c r="CY279" s="126"/>
      <c r="CZ279" s="15"/>
      <c r="DA279" s="126"/>
      <c r="DB279" s="126"/>
      <c r="DC279" s="15">
        <v>1260.3</v>
      </c>
      <c r="DD279" s="126"/>
      <c r="DE279" s="126"/>
      <c r="DF279" s="15">
        <v>3137.5</v>
      </c>
      <c r="DG279" s="126"/>
      <c r="DH279" s="126"/>
    </row>
    <row r="280" spans="1:112" s="38" customFormat="1" ht="15.75" x14ac:dyDescent="0.25">
      <c r="A280" s="71" t="s">
        <v>637</v>
      </c>
      <c r="B280" s="149">
        <f t="shared" si="272"/>
        <v>104085.4</v>
      </c>
      <c r="C280" s="149">
        <f t="shared" si="272"/>
        <v>7833.4897999999994</v>
      </c>
      <c r="D280" s="14">
        <f>C280/B280*100</f>
        <v>7.5260217090965682</v>
      </c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>
        <v>0</v>
      </c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>
        <v>6393.4</v>
      </c>
      <c r="AJ280" s="14"/>
      <c r="AK280" s="14">
        <f t="shared" ref="AK280" si="290">AJ280/AI280*100</f>
        <v>0</v>
      </c>
      <c r="AL280" s="135"/>
      <c r="AM280" s="135"/>
      <c r="AN280" s="135"/>
      <c r="AO280" s="14"/>
      <c r="AP280" s="14"/>
      <c r="AQ280" s="127"/>
      <c r="AR280" s="14"/>
      <c r="AS280" s="14"/>
      <c r="AT280" s="127"/>
      <c r="AU280" s="14">
        <v>76138.2</v>
      </c>
      <c r="AV280" s="14">
        <v>7676.82</v>
      </c>
      <c r="AW280" s="15">
        <f>AV280/AU280*100</f>
        <v>10.082744272914253</v>
      </c>
      <c r="AX280" s="14">
        <v>1553.8</v>
      </c>
      <c r="AY280" s="14">
        <v>156.66980000000001</v>
      </c>
      <c r="AZ280" s="15">
        <f>AY280/AX280*100</f>
        <v>10.083009396318705</v>
      </c>
      <c r="BA280" s="14"/>
      <c r="BB280" s="14"/>
      <c r="BC280" s="127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27"/>
      <c r="BP280" s="14"/>
      <c r="BQ280" s="14"/>
      <c r="BR280" s="127"/>
      <c r="BS280" s="14"/>
      <c r="BT280" s="14"/>
      <c r="BU280" s="127"/>
      <c r="BV280" s="14"/>
      <c r="BW280" s="14"/>
      <c r="BX280" s="127"/>
      <c r="BY280" s="14"/>
      <c r="BZ280" s="14"/>
      <c r="CA280" s="127"/>
      <c r="CB280" s="14"/>
      <c r="CC280" s="14"/>
      <c r="CD280" s="127"/>
      <c r="CE280" s="14"/>
      <c r="CF280" s="14"/>
      <c r="CG280" s="127"/>
      <c r="CH280" s="14"/>
      <c r="CI280" s="14"/>
      <c r="CJ280" s="127"/>
      <c r="CK280" s="15"/>
      <c r="CL280" s="14"/>
      <c r="CM280" s="127"/>
      <c r="CN280" s="15"/>
      <c r="CO280" s="14"/>
      <c r="CP280" s="127"/>
      <c r="CQ280" s="15">
        <v>20000</v>
      </c>
      <c r="CR280" s="14"/>
      <c r="CS280" s="127"/>
      <c r="CT280" s="15"/>
      <c r="CU280" s="14"/>
      <c r="CV280" s="127"/>
      <c r="CW280" s="15"/>
      <c r="CX280" s="14"/>
      <c r="CY280" s="127"/>
      <c r="CZ280" s="15"/>
      <c r="DA280" s="14"/>
      <c r="DB280" s="127"/>
      <c r="DC280" s="15"/>
      <c r="DD280" s="14"/>
      <c r="DE280" s="127"/>
      <c r="DF280" s="15"/>
      <c r="DG280" s="14"/>
      <c r="DH280" s="127"/>
    </row>
    <row r="281" spans="1:112" s="38" customFormat="1" ht="15.75" x14ac:dyDescent="0.25">
      <c r="A281" s="71" t="s">
        <v>638</v>
      </c>
      <c r="B281" s="149">
        <f t="shared" si="272"/>
        <v>0</v>
      </c>
      <c r="C281" s="149">
        <f t="shared" si="272"/>
        <v>0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>
        <v>0</v>
      </c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35"/>
      <c r="AM281" s="135"/>
      <c r="AN281" s="135"/>
      <c r="AO281" s="14"/>
      <c r="AP281" s="14"/>
      <c r="AQ281" s="127"/>
      <c r="AR281" s="14"/>
      <c r="AS281" s="14"/>
      <c r="AT281" s="127"/>
      <c r="AU281" s="14"/>
      <c r="AV281" s="14"/>
      <c r="AW281" s="127"/>
      <c r="AX281" s="14"/>
      <c r="AY281" s="14"/>
      <c r="AZ281" s="127"/>
      <c r="BA281" s="14"/>
      <c r="BB281" s="14"/>
      <c r="BC281" s="127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27"/>
      <c r="BP281" s="14"/>
      <c r="BQ281" s="14"/>
      <c r="BR281" s="127"/>
      <c r="BS281" s="14"/>
      <c r="BT281" s="14"/>
      <c r="BU281" s="127"/>
      <c r="BV281" s="14"/>
      <c r="BW281" s="14"/>
      <c r="BX281" s="127"/>
      <c r="BY281" s="14"/>
      <c r="BZ281" s="14"/>
      <c r="CA281" s="127"/>
      <c r="CB281" s="14"/>
      <c r="CC281" s="14"/>
      <c r="CD281" s="127"/>
      <c r="CE281" s="14"/>
      <c r="CF281" s="14"/>
      <c r="CG281" s="127"/>
      <c r="CH281" s="14"/>
      <c r="CI281" s="14"/>
      <c r="CJ281" s="127"/>
      <c r="CK281" s="15"/>
      <c r="CL281" s="14"/>
      <c r="CM281" s="127"/>
      <c r="CN281" s="15"/>
      <c r="CO281" s="14"/>
      <c r="CP281" s="127"/>
      <c r="CQ281" s="15"/>
      <c r="CR281" s="14"/>
      <c r="CS281" s="127"/>
      <c r="CT281" s="15"/>
      <c r="CU281" s="14"/>
      <c r="CV281" s="127"/>
      <c r="CW281" s="15"/>
      <c r="CX281" s="14"/>
      <c r="CY281" s="127"/>
      <c r="CZ281" s="15"/>
      <c r="DA281" s="14"/>
      <c r="DB281" s="127"/>
      <c r="DC281" s="15"/>
      <c r="DD281" s="14"/>
      <c r="DE281" s="127"/>
      <c r="DF281" s="15"/>
      <c r="DG281" s="14"/>
      <c r="DH281" s="127"/>
    </row>
    <row r="282" spans="1:112" s="38" customFormat="1" ht="15.75" x14ac:dyDescent="0.25">
      <c r="A282" s="71" t="s">
        <v>450</v>
      </c>
      <c r="B282" s="149">
        <f t="shared" si="272"/>
        <v>26663.8</v>
      </c>
      <c r="C282" s="149">
        <f t="shared" si="272"/>
        <v>0</v>
      </c>
      <c r="D282" s="14">
        <f>C282/B282*100</f>
        <v>0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35"/>
      <c r="AM282" s="135"/>
      <c r="AN282" s="135"/>
      <c r="AO282" s="14"/>
      <c r="AP282" s="14"/>
      <c r="AQ282" s="127"/>
      <c r="AR282" s="14"/>
      <c r="AS282" s="14"/>
      <c r="AT282" s="127"/>
      <c r="AU282" s="14"/>
      <c r="AV282" s="14"/>
      <c r="AW282" s="127"/>
      <c r="AX282" s="14"/>
      <c r="AY282" s="14"/>
      <c r="AZ282" s="127"/>
      <c r="BA282" s="14"/>
      <c r="BB282" s="14"/>
      <c r="BC282" s="127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>
        <v>25455.5</v>
      </c>
      <c r="BQ282" s="14"/>
      <c r="BR282" s="14">
        <f>BQ282/BP282*100</f>
        <v>0</v>
      </c>
      <c r="BS282" s="14"/>
      <c r="BT282" s="14"/>
      <c r="BU282" s="14"/>
      <c r="BV282" s="15">
        <v>1208.3</v>
      </c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5"/>
      <c r="CL282" s="14"/>
      <c r="CM282" s="14"/>
      <c r="CN282" s="15"/>
      <c r="CO282" s="14"/>
      <c r="CP282" s="14"/>
      <c r="CQ282" s="15"/>
      <c r="CR282" s="14"/>
      <c r="CS282" s="14"/>
      <c r="CT282" s="15"/>
      <c r="CU282" s="14"/>
      <c r="CV282" s="14"/>
      <c r="CW282" s="15"/>
      <c r="CX282" s="14"/>
      <c r="CY282" s="14"/>
      <c r="CZ282" s="15"/>
      <c r="DA282" s="14"/>
      <c r="DB282" s="14"/>
      <c r="DC282" s="15"/>
      <c r="DD282" s="14"/>
      <c r="DE282" s="14"/>
      <c r="DF282" s="15"/>
      <c r="DG282" s="14"/>
      <c r="DH282" s="14"/>
    </row>
    <row r="283" spans="1:112" s="38" customFormat="1" ht="15.75" x14ac:dyDescent="0.25">
      <c r="A283" s="71" t="s">
        <v>451</v>
      </c>
      <c r="B283" s="149">
        <f t="shared" si="272"/>
        <v>0</v>
      </c>
      <c r="C283" s="149">
        <f t="shared" si="272"/>
        <v>0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35"/>
      <c r="AM283" s="135"/>
      <c r="AN283" s="135"/>
      <c r="AO283" s="14"/>
      <c r="AP283" s="14"/>
      <c r="AQ283" s="127"/>
      <c r="AR283" s="14"/>
      <c r="AS283" s="14"/>
      <c r="AT283" s="127"/>
      <c r="AU283" s="14"/>
      <c r="AV283" s="14"/>
      <c r="AW283" s="127"/>
      <c r="AX283" s="14"/>
      <c r="AY283" s="14"/>
      <c r="AZ283" s="127"/>
      <c r="BA283" s="14"/>
      <c r="BB283" s="14"/>
      <c r="BC283" s="127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27"/>
      <c r="BP283" s="14"/>
      <c r="BQ283" s="14"/>
      <c r="BR283" s="127"/>
      <c r="BS283" s="14"/>
      <c r="BT283" s="14"/>
      <c r="BU283" s="127"/>
      <c r="BV283" s="14"/>
      <c r="BW283" s="14"/>
      <c r="BX283" s="127"/>
      <c r="BY283" s="14"/>
      <c r="BZ283" s="14"/>
      <c r="CA283" s="127"/>
      <c r="CB283" s="14"/>
      <c r="CC283" s="14"/>
      <c r="CD283" s="127"/>
      <c r="CE283" s="14"/>
      <c r="CF283" s="14"/>
      <c r="CG283" s="127"/>
      <c r="CH283" s="14"/>
      <c r="CI283" s="14"/>
      <c r="CJ283" s="127"/>
      <c r="CK283" s="15"/>
      <c r="CL283" s="14"/>
      <c r="CM283" s="127"/>
      <c r="CN283" s="15"/>
      <c r="CO283" s="14"/>
      <c r="CP283" s="127"/>
      <c r="CQ283" s="15"/>
      <c r="CR283" s="14"/>
      <c r="CS283" s="127"/>
      <c r="CT283" s="15"/>
      <c r="CU283" s="14"/>
      <c r="CV283" s="127"/>
      <c r="CW283" s="15"/>
      <c r="CX283" s="14"/>
      <c r="CY283" s="127"/>
      <c r="CZ283" s="15"/>
      <c r="DA283" s="14"/>
      <c r="DB283" s="127"/>
      <c r="DC283" s="15"/>
      <c r="DD283" s="14"/>
      <c r="DE283" s="127"/>
      <c r="DF283" s="15"/>
      <c r="DG283" s="14"/>
      <c r="DH283" s="127"/>
    </row>
    <row r="284" spans="1:112" s="38" customFormat="1" ht="15.75" x14ac:dyDescent="0.25">
      <c r="A284" s="71" t="s">
        <v>639</v>
      </c>
      <c r="B284" s="149">
        <f t="shared" si="272"/>
        <v>0</v>
      </c>
      <c r="C284" s="149">
        <f t="shared" si="272"/>
        <v>0</v>
      </c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35"/>
      <c r="AM284" s="135"/>
      <c r="AN284" s="135"/>
      <c r="AO284" s="14"/>
      <c r="AP284" s="14"/>
      <c r="AQ284" s="127"/>
      <c r="AR284" s="14"/>
      <c r="AS284" s="14"/>
      <c r="AT284" s="127"/>
      <c r="AU284" s="14"/>
      <c r="AV284" s="14"/>
      <c r="AW284" s="127"/>
      <c r="AX284" s="14"/>
      <c r="AY284" s="14"/>
      <c r="AZ284" s="127"/>
      <c r="BA284" s="14"/>
      <c r="BB284" s="14"/>
      <c r="BC284" s="127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27"/>
      <c r="BP284" s="14"/>
      <c r="BQ284" s="14"/>
      <c r="BR284" s="127"/>
      <c r="BS284" s="14"/>
      <c r="BT284" s="14"/>
      <c r="BU284" s="127"/>
      <c r="BV284" s="14"/>
      <c r="BW284" s="14"/>
      <c r="BX284" s="127"/>
      <c r="BY284" s="14"/>
      <c r="BZ284" s="14"/>
      <c r="CA284" s="127"/>
      <c r="CB284" s="14"/>
      <c r="CC284" s="14"/>
      <c r="CD284" s="127"/>
      <c r="CE284" s="14"/>
      <c r="CF284" s="14"/>
      <c r="CG284" s="127"/>
      <c r="CH284" s="14"/>
      <c r="CI284" s="14"/>
      <c r="CJ284" s="127"/>
      <c r="CK284" s="15"/>
      <c r="CL284" s="14"/>
      <c r="CM284" s="127"/>
      <c r="CN284" s="15"/>
      <c r="CO284" s="14"/>
      <c r="CP284" s="127"/>
      <c r="CQ284" s="15"/>
      <c r="CR284" s="14"/>
      <c r="CS284" s="127"/>
      <c r="CT284" s="15"/>
      <c r="CU284" s="14"/>
      <c r="CV284" s="127"/>
      <c r="CW284" s="15"/>
      <c r="CX284" s="14"/>
      <c r="CY284" s="127"/>
      <c r="CZ284" s="15"/>
      <c r="DA284" s="14"/>
      <c r="DB284" s="127"/>
      <c r="DC284" s="15"/>
      <c r="DD284" s="14"/>
      <c r="DE284" s="127"/>
      <c r="DF284" s="15"/>
      <c r="DG284" s="14"/>
      <c r="DH284" s="127"/>
    </row>
    <row r="285" spans="1:112" s="38" customFormat="1" ht="15.75" x14ac:dyDescent="0.25">
      <c r="A285" s="71" t="s">
        <v>641</v>
      </c>
      <c r="B285" s="149">
        <f t="shared" si="272"/>
        <v>0</v>
      </c>
      <c r="C285" s="149">
        <f t="shared" si="272"/>
        <v>0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35"/>
      <c r="AM285" s="135"/>
      <c r="AN285" s="135"/>
      <c r="AO285" s="14"/>
      <c r="AP285" s="14"/>
      <c r="AQ285" s="127"/>
      <c r="AR285" s="14"/>
      <c r="AS285" s="14"/>
      <c r="AT285" s="127"/>
      <c r="AU285" s="14"/>
      <c r="AV285" s="14"/>
      <c r="AW285" s="127"/>
      <c r="AX285" s="14"/>
      <c r="AY285" s="14"/>
      <c r="AZ285" s="127"/>
      <c r="BA285" s="14"/>
      <c r="BB285" s="14"/>
      <c r="BC285" s="127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27"/>
      <c r="BP285" s="14"/>
      <c r="BQ285" s="14"/>
      <c r="BR285" s="127"/>
      <c r="BS285" s="14"/>
      <c r="BT285" s="14"/>
      <c r="BU285" s="127"/>
      <c r="BV285" s="14"/>
      <c r="BW285" s="14"/>
      <c r="BX285" s="127"/>
      <c r="BY285" s="14"/>
      <c r="BZ285" s="14"/>
      <c r="CA285" s="127"/>
      <c r="CB285" s="14"/>
      <c r="CC285" s="14"/>
      <c r="CD285" s="127"/>
      <c r="CE285" s="14"/>
      <c r="CF285" s="14"/>
      <c r="CG285" s="127"/>
      <c r="CH285" s="14"/>
      <c r="CI285" s="14"/>
      <c r="CJ285" s="127"/>
      <c r="CK285" s="15"/>
      <c r="CL285" s="14"/>
      <c r="CM285" s="127"/>
      <c r="CN285" s="15"/>
      <c r="CO285" s="14"/>
      <c r="CP285" s="127"/>
      <c r="CQ285" s="15"/>
      <c r="CR285" s="14"/>
      <c r="CS285" s="127"/>
      <c r="CT285" s="15"/>
      <c r="CU285" s="14"/>
      <c r="CV285" s="127"/>
      <c r="CW285" s="15"/>
      <c r="CX285" s="14"/>
      <c r="CY285" s="127"/>
      <c r="CZ285" s="15"/>
      <c r="DA285" s="14"/>
      <c r="DB285" s="127"/>
      <c r="DC285" s="15"/>
      <c r="DD285" s="14"/>
      <c r="DE285" s="127"/>
      <c r="DF285" s="15"/>
      <c r="DG285" s="14"/>
      <c r="DH285" s="127"/>
    </row>
    <row r="286" spans="1:112" s="38" customFormat="1" ht="15.75" x14ac:dyDescent="0.25">
      <c r="A286" s="71" t="s">
        <v>640</v>
      </c>
      <c r="B286" s="149">
        <f t="shared" si="272"/>
        <v>485.5</v>
      </c>
      <c r="C286" s="149">
        <f t="shared" si="272"/>
        <v>0</v>
      </c>
      <c r="D286" s="14">
        <f>C286/B286*100</f>
        <v>0</v>
      </c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35"/>
      <c r="AM286" s="135"/>
      <c r="AN286" s="135"/>
      <c r="AO286" s="14"/>
      <c r="AP286" s="14"/>
      <c r="AQ286" s="127"/>
      <c r="AR286" s="14"/>
      <c r="AS286" s="14"/>
      <c r="AT286" s="127"/>
      <c r="AU286" s="14"/>
      <c r="AV286" s="14"/>
      <c r="AW286" s="127"/>
      <c r="AX286" s="14"/>
      <c r="AY286" s="14"/>
      <c r="AZ286" s="127"/>
      <c r="BA286" s="14"/>
      <c r="BB286" s="14"/>
      <c r="BC286" s="127"/>
      <c r="BD286" s="14"/>
      <c r="BE286" s="14"/>
      <c r="BF286" s="14"/>
      <c r="BG286" s="14"/>
      <c r="BH286" s="14"/>
      <c r="BI286" s="14"/>
      <c r="BJ286" s="14">
        <v>485.5</v>
      </c>
      <c r="BK286" s="14"/>
      <c r="BL286" s="14"/>
      <c r="BM286" s="14"/>
      <c r="BN286" s="14"/>
      <c r="BO286" s="127"/>
      <c r="BP286" s="14"/>
      <c r="BQ286" s="14"/>
      <c r="BR286" s="127"/>
      <c r="BS286" s="14"/>
      <c r="BT286" s="14"/>
      <c r="BU286" s="127"/>
      <c r="BV286" s="14"/>
      <c r="BW286" s="14"/>
      <c r="BX286" s="127"/>
      <c r="BY286" s="14"/>
      <c r="BZ286" s="14"/>
      <c r="CA286" s="127"/>
      <c r="CB286" s="14"/>
      <c r="CC286" s="14"/>
      <c r="CD286" s="127"/>
      <c r="CE286" s="14"/>
      <c r="CF286" s="14"/>
      <c r="CG286" s="127"/>
      <c r="CH286" s="14"/>
      <c r="CI286" s="14"/>
      <c r="CJ286" s="127"/>
      <c r="CK286" s="15"/>
      <c r="CL286" s="14"/>
      <c r="CM286" s="127"/>
      <c r="CN286" s="15"/>
      <c r="CO286" s="14"/>
      <c r="CP286" s="127"/>
      <c r="CQ286" s="15"/>
      <c r="CR286" s="14"/>
      <c r="CS286" s="127"/>
      <c r="CT286" s="15"/>
      <c r="CU286" s="14"/>
      <c r="CV286" s="127"/>
      <c r="CW286" s="15"/>
      <c r="CX286" s="14"/>
      <c r="CY286" s="127"/>
      <c r="CZ286" s="15"/>
      <c r="DA286" s="14"/>
      <c r="DB286" s="127"/>
      <c r="DC286" s="15"/>
      <c r="DD286" s="14"/>
      <c r="DE286" s="127"/>
      <c r="DF286" s="15"/>
      <c r="DG286" s="14"/>
      <c r="DH286" s="127"/>
    </row>
    <row r="287" spans="1:112" s="38" customFormat="1" ht="15.75" x14ac:dyDescent="0.25">
      <c r="A287" s="71" t="s">
        <v>642</v>
      </c>
      <c r="B287" s="149">
        <f t="shared" si="272"/>
        <v>0</v>
      </c>
      <c r="C287" s="149">
        <f t="shared" si="272"/>
        <v>0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35"/>
      <c r="AM287" s="135"/>
      <c r="AN287" s="135"/>
      <c r="AO287" s="14"/>
      <c r="AP287" s="14"/>
      <c r="AQ287" s="127"/>
      <c r="AR287" s="14"/>
      <c r="AS287" s="14"/>
      <c r="AT287" s="127"/>
      <c r="AU287" s="14"/>
      <c r="AV287" s="14"/>
      <c r="AW287" s="127"/>
      <c r="AX287" s="14"/>
      <c r="AY287" s="14"/>
      <c r="AZ287" s="127"/>
      <c r="BA287" s="14"/>
      <c r="BB287" s="14"/>
      <c r="BC287" s="127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27"/>
      <c r="BP287" s="14"/>
      <c r="BQ287" s="14"/>
      <c r="BR287" s="127"/>
      <c r="BS287" s="14"/>
      <c r="BT287" s="14"/>
      <c r="BU287" s="127"/>
      <c r="BV287" s="14"/>
      <c r="BW287" s="14"/>
      <c r="BX287" s="127"/>
      <c r="BY287" s="14"/>
      <c r="BZ287" s="14"/>
      <c r="CA287" s="127"/>
      <c r="CB287" s="14"/>
      <c r="CC287" s="14"/>
      <c r="CD287" s="127"/>
      <c r="CE287" s="14"/>
      <c r="CF287" s="14"/>
      <c r="CG287" s="127"/>
      <c r="CH287" s="14"/>
      <c r="CI287" s="14"/>
      <c r="CJ287" s="127"/>
      <c r="CK287" s="15"/>
      <c r="CL287" s="14"/>
      <c r="CM287" s="127"/>
      <c r="CN287" s="15"/>
      <c r="CO287" s="14"/>
      <c r="CP287" s="127"/>
      <c r="CQ287" s="15"/>
      <c r="CR287" s="14"/>
      <c r="CS287" s="127"/>
      <c r="CT287" s="15"/>
      <c r="CU287" s="14"/>
      <c r="CV287" s="127"/>
      <c r="CW287" s="15"/>
      <c r="CX287" s="14"/>
      <c r="CY287" s="127"/>
      <c r="CZ287" s="15"/>
      <c r="DA287" s="14"/>
      <c r="DB287" s="127"/>
      <c r="DC287" s="15"/>
      <c r="DD287" s="14"/>
      <c r="DE287" s="127"/>
      <c r="DF287" s="15"/>
      <c r="DG287" s="14"/>
      <c r="DH287" s="127"/>
    </row>
    <row r="288" spans="1:112" s="38" customFormat="1" ht="15.75" x14ac:dyDescent="0.25">
      <c r="A288" s="71" t="s">
        <v>452</v>
      </c>
      <c r="B288" s="149">
        <f t="shared" si="272"/>
        <v>0</v>
      </c>
      <c r="C288" s="149">
        <f t="shared" si="272"/>
        <v>0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>
        <v>0</v>
      </c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35"/>
      <c r="AM288" s="135"/>
      <c r="AN288" s="135"/>
      <c r="AO288" s="14"/>
      <c r="AP288" s="14"/>
      <c r="AQ288" s="127"/>
      <c r="AR288" s="14"/>
      <c r="AS288" s="14"/>
      <c r="AT288" s="127"/>
      <c r="AU288" s="14"/>
      <c r="AV288" s="14"/>
      <c r="AW288" s="127"/>
      <c r="AX288" s="14"/>
      <c r="AY288" s="14"/>
      <c r="AZ288" s="127"/>
      <c r="BA288" s="14"/>
      <c r="BB288" s="14"/>
      <c r="BC288" s="127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27"/>
      <c r="BP288" s="14"/>
      <c r="BQ288" s="14"/>
      <c r="BR288" s="127"/>
      <c r="BS288" s="14"/>
      <c r="BT288" s="14"/>
      <c r="BU288" s="127"/>
      <c r="BV288" s="14"/>
      <c r="BW288" s="14"/>
      <c r="BX288" s="127"/>
      <c r="BY288" s="14"/>
      <c r="BZ288" s="14"/>
      <c r="CA288" s="127"/>
      <c r="CB288" s="14"/>
      <c r="CC288" s="14"/>
      <c r="CD288" s="127"/>
      <c r="CE288" s="14"/>
      <c r="CF288" s="14"/>
      <c r="CG288" s="127"/>
      <c r="CH288" s="14"/>
      <c r="CI288" s="14"/>
      <c r="CJ288" s="127"/>
      <c r="CK288" s="15"/>
      <c r="CL288" s="14"/>
      <c r="CM288" s="127"/>
      <c r="CN288" s="15"/>
      <c r="CO288" s="14"/>
      <c r="CP288" s="127"/>
      <c r="CQ288" s="15"/>
      <c r="CR288" s="14"/>
      <c r="CS288" s="127"/>
      <c r="CT288" s="15"/>
      <c r="CU288" s="14"/>
      <c r="CV288" s="127"/>
      <c r="CW288" s="15"/>
      <c r="CX288" s="14"/>
      <c r="CY288" s="127"/>
      <c r="CZ288" s="15"/>
      <c r="DA288" s="14"/>
      <c r="DB288" s="127"/>
      <c r="DC288" s="15"/>
      <c r="DD288" s="14"/>
      <c r="DE288" s="127"/>
      <c r="DF288" s="15"/>
      <c r="DG288" s="14"/>
      <c r="DH288" s="127"/>
    </row>
    <row r="289" spans="1:112" s="96" customFormat="1" ht="31.5" x14ac:dyDescent="0.25">
      <c r="A289" s="97" t="s">
        <v>467</v>
      </c>
      <c r="B289" s="148">
        <f t="shared" si="272"/>
        <v>34560.640820000001</v>
      </c>
      <c r="C289" s="148">
        <f t="shared" si="272"/>
        <v>4132.96083</v>
      </c>
      <c r="D289" s="102">
        <f t="shared" ref="D289" si="291">C289/B289*100</f>
        <v>11.958576959048411</v>
      </c>
      <c r="E289" s="105">
        <f t="shared" ref="E289:AP289" si="292">E290+E291+E292+E293+E294+E295+E296+E297+E298</f>
        <v>0</v>
      </c>
      <c r="F289" s="105">
        <f t="shared" si="292"/>
        <v>0</v>
      </c>
      <c r="G289" s="105">
        <f t="shared" si="292"/>
        <v>0</v>
      </c>
      <c r="H289" s="105">
        <f t="shared" si="292"/>
        <v>0</v>
      </c>
      <c r="I289" s="105">
        <f t="shared" si="292"/>
        <v>0</v>
      </c>
      <c r="J289" s="105">
        <f t="shared" si="292"/>
        <v>0</v>
      </c>
      <c r="K289" s="105">
        <f t="shared" si="292"/>
        <v>0</v>
      </c>
      <c r="L289" s="105">
        <f t="shared" si="292"/>
        <v>0</v>
      </c>
      <c r="M289" s="105">
        <f t="shared" si="292"/>
        <v>0</v>
      </c>
      <c r="N289" s="105">
        <f t="shared" si="292"/>
        <v>0</v>
      </c>
      <c r="O289" s="105">
        <f t="shared" si="292"/>
        <v>0</v>
      </c>
      <c r="P289" s="105">
        <f t="shared" si="292"/>
        <v>0</v>
      </c>
      <c r="Q289" s="105">
        <f t="shared" si="292"/>
        <v>0</v>
      </c>
      <c r="R289" s="105">
        <f t="shared" si="292"/>
        <v>0</v>
      </c>
      <c r="S289" s="105">
        <f t="shared" si="292"/>
        <v>0</v>
      </c>
      <c r="T289" s="105">
        <f t="shared" si="292"/>
        <v>3253.2</v>
      </c>
      <c r="U289" s="105">
        <f t="shared" si="292"/>
        <v>976</v>
      </c>
      <c r="V289" s="105">
        <f>U289/T289*100</f>
        <v>30.001229558588467</v>
      </c>
      <c r="W289" s="105">
        <f t="shared" si="292"/>
        <v>102.04082</v>
      </c>
      <c r="X289" s="105">
        <f t="shared" si="292"/>
        <v>102.04083</v>
      </c>
      <c r="Y289" s="105">
        <f>X289/W289*100</f>
        <v>100.00000979999966</v>
      </c>
      <c r="Z289" s="105">
        <f t="shared" si="292"/>
        <v>0</v>
      </c>
      <c r="AA289" s="105">
        <f t="shared" si="292"/>
        <v>0</v>
      </c>
      <c r="AB289" s="105">
        <f t="shared" si="292"/>
        <v>0</v>
      </c>
      <c r="AC289" s="105">
        <f t="shared" si="292"/>
        <v>0</v>
      </c>
      <c r="AD289" s="105">
        <f t="shared" si="292"/>
        <v>0</v>
      </c>
      <c r="AE289" s="105">
        <f t="shared" si="292"/>
        <v>0</v>
      </c>
      <c r="AF289" s="105">
        <f t="shared" si="292"/>
        <v>0</v>
      </c>
      <c r="AG289" s="105">
        <f t="shared" si="292"/>
        <v>0</v>
      </c>
      <c r="AH289" s="105">
        <f t="shared" si="292"/>
        <v>0</v>
      </c>
      <c r="AI289" s="105">
        <f t="shared" si="292"/>
        <v>810</v>
      </c>
      <c r="AJ289" s="105">
        <f t="shared" si="292"/>
        <v>0</v>
      </c>
      <c r="AK289" s="105">
        <f t="shared" si="292"/>
        <v>0</v>
      </c>
      <c r="AL289" s="105">
        <f t="shared" si="292"/>
        <v>11045.4</v>
      </c>
      <c r="AM289" s="105">
        <f t="shared" si="292"/>
        <v>1671.8</v>
      </c>
      <c r="AN289" s="105">
        <f t="shared" si="292"/>
        <v>15.13571260434208</v>
      </c>
      <c r="AO289" s="105">
        <f t="shared" si="292"/>
        <v>0</v>
      </c>
      <c r="AP289" s="105">
        <f t="shared" si="292"/>
        <v>0</v>
      </c>
      <c r="AQ289" s="105">
        <f t="shared" ref="AQ289:CG289" si="293">AQ290+AQ291+AQ292+AQ293+AQ294+AQ295+AQ296+AQ297+AQ298</f>
        <v>0</v>
      </c>
      <c r="AR289" s="105">
        <f t="shared" si="293"/>
        <v>0</v>
      </c>
      <c r="AS289" s="105">
        <f t="shared" si="293"/>
        <v>0</v>
      </c>
      <c r="AT289" s="105">
        <f t="shared" si="293"/>
        <v>0</v>
      </c>
      <c r="AU289" s="105">
        <f t="shared" si="293"/>
        <v>0</v>
      </c>
      <c r="AV289" s="105">
        <f t="shared" si="293"/>
        <v>0</v>
      </c>
      <c r="AW289" s="105">
        <f t="shared" si="293"/>
        <v>0</v>
      </c>
      <c r="AX289" s="105">
        <f t="shared" si="293"/>
        <v>0</v>
      </c>
      <c r="AY289" s="105">
        <f t="shared" si="293"/>
        <v>0</v>
      </c>
      <c r="AZ289" s="105">
        <f t="shared" si="293"/>
        <v>0</v>
      </c>
      <c r="BA289" s="105">
        <f t="shared" si="293"/>
        <v>3380.9</v>
      </c>
      <c r="BB289" s="105">
        <f t="shared" si="293"/>
        <v>452.12</v>
      </c>
      <c r="BC289" s="105">
        <f t="shared" si="293"/>
        <v>13.372770564050992</v>
      </c>
      <c r="BD289" s="105">
        <f t="shared" si="293"/>
        <v>0</v>
      </c>
      <c r="BE289" s="105">
        <f t="shared" si="293"/>
        <v>0</v>
      </c>
      <c r="BF289" s="105">
        <f t="shared" si="293"/>
        <v>0</v>
      </c>
      <c r="BG289" s="105">
        <f t="shared" si="293"/>
        <v>0</v>
      </c>
      <c r="BH289" s="105">
        <f t="shared" si="293"/>
        <v>0</v>
      </c>
      <c r="BI289" s="105">
        <f t="shared" si="293"/>
        <v>0</v>
      </c>
      <c r="BJ289" s="105">
        <f t="shared" si="293"/>
        <v>0</v>
      </c>
      <c r="BK289" s="105">
        <f t="shared" si="293"/>
        <v>0</v>
      </c>
      <c r="BL289" s="105">
        <f t="shared" si="293"/>
        <v>0</v>
      </c>
      <c r="BM289" s="105">
        <f t="shared" si="293"/>
        <v>0</v>
      </c>
      <c r="BN289" s="105">
        <f t="shared" si="293"/>
        <v>0</v>
      </c>
      <c r="BO289" s="105">
        <f t="shared" si="293"/>
        <v>0</v>
      </c>
      <c r="BP289" s="105">
        <f t="shared" si="293"/>
        <v>0</v>
      </c>
      <c r="BQ289" s="105">
        <f t="shared" si="293"/>
        <v>0</v>
      </c>
      <c r="BR289" s="105">
        <f t="shared" si="293"/>
        <v>0</v>
      </c>
      <c r="BS289" s="105">
        <f t="shared" si="293"/>
        <v>0</v>
      </c>
      <c r="BT289" s="105">
        <f t="shared" si="293"/>
        <v>0</v>
      </c>
      <c r="BU289" s="105">
        <f t="shared" si="293"/>
        <v>0</v>
      </c>
      <c r="BV289" s="105">
        <f t="shared" si="293"/>
        <v>1208.4000000000001</v>
      </c>
      <c r="BW289" s="105">
        <f t="shared" si="293"/>
        <v>0</v>
      </c>
      <c r="BX289" s="105">
        <f t="shared" si="293"/>
        <v>0</v>
      </c>
      <c r="BY289" s="105">
        <f t="shared" si="293"/>
        <v>0</v>
      </c>
      <c r="BZ289" s="105">
        <f t="shared" si="293"/>
        <v>0</v>
      </c>
      <c r="CA289" s="105">
        <f t="shared" si="293"/>
        <v>0</v>
      </c>
      <c r="CB289" s="105">
        <f t="shared" si="293"/>
        <v>0</v>
      </c>
      <c r="CC289" s="105">
        <f t="shared" si="293"/>
        <v>0</v>
      </c>
      <c r="CD289" s="105">
        <f t="shared" si="293"/>
        <v>0</v>
      </c>
      <c r="CE289" s="105">
        <f t="shared" si="293"/>
        <v>0</v>
      </c>
      <c r="CF289" s="105">
        <f t="shared" si="293"/>
        <v>0</v>
      </c>
      <c r="CG289" s="105">
        <f t="shared" si="293"/>
        <v>0</v>
      </c>
      <c r="CH289" s="105">
        <f t="shared" ref="CH289:CV289" si="294">CH290+CH291+CH292+CH293+CH294+CH295+CH296+CH297+CH298</f>
        <v>0</v>
      </c>
      <c r="CI289" s="105">
        <f t="shared" si="294"/>
        <v>0</v>
      </c>
      <c r="CJ289" s="105">
        <f t="shared" si="294"/>
        <v>0</v>
      </c>
      <c r="CK289" s="105">
        <f t="shared" si="294"/>
        <v>0</v>
      </c>
      <c r="CL289" s="105">
        <f t="shared" si="294"/>
        <v>0</v>
      </c>
      <c r="CM289" s="105">
        <f t="shared" si="294"/>
        <v>0</v>
      </c>
      <c r="CN289" s="105">
        <f t="shared" si="294"/>
        <v>7619.4</v>
      </c>
      <c r="CO289" s="105">
        <f t="shared" si="294"/>
        <v>931</v>
      </c>
      <c r="CP289" s="105">
        <f t="shared" si="66"/>
        <v>12.218809880043048</v>
      </c>
      <c r="CQ289" s="105">
        <f t="shared" si="294"/>
        <v>0</v>
      </c>
      <c r="CR289" s="105">
        <f t="shared" si="294"/>
        <v>0</v>
      </c>
      <c r="CS289" s="105">
        <f t="shared" si="294"/>
        <v>0</v>
      </c>
      <c r="CT289" s="105">
        <f t="shared" si="294"/>
        <v>0</v>
      </c>
      <c r="CU289" s="105">
        <f t="shared" si="294"/>
        <v>0</v>
      </c>
      <c r="CV289" s="105">
        <f t="shared" si="294"/>
        <v>0</v>
      </c>
      <c r="CW289" s="105">
        <f t="shared" ref="CW289:CY289" si="295">CW290+CW291+CW292+CW293+CW294+CW295+CW296+CW297+CW298</f>
        <v>4942.5</v>
      </c>
      <c r="CX289" s="105">
        <f t="shared" si="295"/>
        <v>0</v>
      </c>
      <c r="CY289" s="105">
        <f t="shared" si="295"/>
        <v>0</v>
      </c>
      <c r="CZ289" s="105">
        <f t="shared" ref="CZ289:DB289" si="296">CZ290+CZ291+CZ292+CZ293+CZ294+CZ295+CZ296+CZ297+CZ298</f>
        <v>0</v>
      </c>
      <c r="DA289" s="105">
        <f t="shared" si="296"/>
        <v>0</v>
      </c>
      <c r="DB289" s="105">
        <f t="shared" si="296"/>
        <v>0</v>
      </c>
      <c r="DC289" s="105">
        <f t="shared" ref="DC289:DE289" si="297">DC290+DC291+DC292+DC293+DC294+DC295+DC296+DC297+DC298</f>
        <v>630.1</v>
      </c>
      <c r="DD289" s="105">
        <f t="shared" si="297"/>
        <v>0</v>
      </c>
      <c r="DE289" s="105">
        <f t="shared" si="297"/>
        <v>0</v>
      </c>
      <c r="DF289" s="105">
        <f t="shared" ref="DF289:DH289" si="298">DF290+DF291+DF292+DF293+DF294+DF295+DF296+DF297+DF298</f>
        <v>1568.7</v>
      </c>
      <c r="DG289" s="105">
        <f t="shared" si="298"/>
        <v>0</v>
      </c>
      <c r="DH289" s="105">
        <f t="shared" si="298"/>
        <v>0</v>
      </c>
    </row>
    <row r="290" spans="1:112" s="38" customFormat="1" ht="15.75" x14ac:dyDescent="0.25">
      <c r="A290" s="71" t="s">
        <v>394</v>
      </c>
      <c r="B290" s="149">
        <f t="shared" si="272"/>
        <v>32542.240820000003</v>
      </c>
      <c r="C290" s="149">
        <f t="shared" si="272"/>
        <v>4132.96083</v>
      </c>
      <c r="D290" s="14">
        <f t="shared" si="56"/>
        <v>12.700295756707511</v>
      </c>
      <c r="E290" s="15"/>
      <c r="F290" s="14"/>
      <c r="G290" s="14"/>
      <c r="H290" s="15"/>
      <c r="I290" s="15"/>
      <c r="J290" s="14"/>
      <c r="K290" s="14"/>
      <c r="L290" s="14"/>
      <c r="M290" s="15"/>
      <c r="N290" s="14"/>
      <c r="O290" s="14"/>
      <c r="P290" s="15"/>
      <c r="Q290" s="15">
        <v>0</v>
      </c>
      <c r="R290" s="15">
        <v>0</v>
      </c>
      <c r="S290" s="14"/>
      <c r="T290" s="15">
        <v>3253.2</v>
      </c>
      <c r="U290" s="15">
        <v>976</v>
      </c>
      <c r="V290" s="15">
        <f>U290/T290*100</f>
        <v>30.001229558588467</v>
      </c>
      <c r="W290" s="15">
        <v>102.04082</v>
      </c>
      <c r="X290" s="15">
        <v>102.04083</v>
      </c>
      <c r="Y290" s="15">
        <f>X290/W290*100</f>
        <v>100.00000979999966</v>
      </c>
      <c r="Z290" s="15"/>
      <c r="AA290" s="15"/>
      <c r="AB290" s="14"/>
      <c r="AC290" s="15"/>
      <c r="AD290" s="15"/>
      <c r="AE290" s="14"/>
      <c r="AF290" s="14"/>
      <c r="AG290" s="14"/>
      <c r="AH290" s="14"/>
      <c r="AI290" s="15">
        <v>0</v>
      </c>
      <c r="AJ290" s="15"/>
      <c r="AK290" s="14"/>
      <c r="AL290" s="15">
        <v>11045.4</v>
      </c>
      <c r="AM290" s="14">
        <v>1671.8</v>
      </c>
      <c r="AN290" s="15">
        <f t="shared" si="62"/>
        <v>15.13571260434208</v>
      </c>
      <c r="AO290" s="15"/>
      <c r="AP290" s="15"/>
      <c r="AQ290" s="15"/>
      <c r="AR290" s="15"/>
      <c r="AS290" s="15"/>
      <c r="AT290" s="15"/>
      <c r="AU290" s="15"/>
      <c r="AV290" s="15"/>
      <c r="AW290" s="126"/>
      <c r="AX290" s="15"/>
      <c r="AY290" s="15"/>
      <c r="AZ290" s="126"/>
      <c r="BA290" s="15">
        <v>3380.9</v>
      </c>
      <c r="BB290" s="15">
        <v>452.12</v>
      </c>
      <c r="BC290" s="15">
        <f t="shared" si="64"/>
        <v>13.372770564050992</v>
      </c>
      <c r="BD290" s="15"/>
      <c r="BE290" s="126"/>
      <c r="BF290" s="126"/>
      <c r="BG290" s="15"/>
      <c r="BH290" s="126"/>
      <c r="BI290" s="126"/>
      <c r="BJ290" s="15"/>
      <c r="BK290" s="126"/>
      <c r="BL290" s="126"/>
      <c r="BM290" s="15"/>
      <c r="BN290" s="126"/>
      <c r="BO290" s="126"/>
      <c r="BP290" s="15"/>
      <c r="BQ290" s="126"/>
      <c r="BR290" s="126"/>
      <c r="BS290" s="15"/>
      <c r="BT290" s="126"/>
      <c r="BU290" s="126"/>
      <c r="BV290" s="15"/>
      <c r="BW290" s="126"/>
      <c r="BX290" s="126"/>
      <c r="BY290" s="15"/>
      <c r="BZ290" s="126"/>
      <c r="CA290" s="126"/>
      <c r="CB290" s="15"/>
      <c r="CC290" s="126"/>
      <c r="CD290" s="126"/>
      <c r="CE290" s="15"/>
      <c r="CF290" s="126"/>
      <c r="CG290" s="126"/>
      <c r="CH290" s="15"/>
      <c r="CI290" s="126"/>
      <c r="CJ290" s="126"/>
      <c r="CK290" s="15"/>
      <c r="CL290" s="126"/>
      <c r="CM290" s="126"/>
      <c r="CN290" s="15">
        <v>7619.4</v>
      </c>
      <c r="CO290" s="15">
        <v>931</v>
      </c>
      <c r="CP290" s="15">
        <f t="shared" si="66"/>
        <v>12.218809880043048</v>
      </c>
      <c r="CQ290" s="15"/>
      <c r="CR290" s="126"/>
      <c r="CS290" s="126"/>
      <c r="CT290" s="15"/>
      <c r="CU290" s="126"/>
      <c r="CV290" s="126"/>
      <c r="CW290" s="15">
        <v>4942.5</v>
      </c>
      <c r="CX290" s="126"/>
      <c r="CY290" s="126"/>
      <c r="CZ290" s="15"/>
      <c r="DA290" s="126"/>
      <c r="DB290" s="126"/>
      <c r="DC290" s="15">
        <v>630.1</v>
      </c>
      <c r="DD290" s="126"/>
      <c r="DE290" s="126"/>
      <c r="DF290" s="15">
        <v>1568.7</v>
      </c>
      <c r="DG290" s="126"/>
      <c r="DH290" s="126"/>
    </row>
    <row r="291" spans="1:112" s="38" customFormat="1" ht="15.75" x14ac:dyDescent="0.25">
      <c r="A291" s="71" t="s">
        <v>466</v>
      </c>
      <c r="B291" s="149">
        <f t="shared" si="272"/>
        <v>810</v>
      </c>
      <c r="C291" s="149">
        <f t="shared" si="272"/>
        <v>0</v>
      </c>
      <c r="D291" s="14">
        <f>C291/B291*100</f>
        <v>0</v>
      </c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>
        <v>810</v>
      </c>
      <c r="AJ291" s="14"/>
      <c r="AK291" s="14">
        <f>AJ291/AI291*100</f>
        <v>0</v>
      </c>
      <c r="AL291" s="135"/>
      <c r="AM291" s="135"/>
      <c r="AN291" s="135"/>
      <c r="AO291" s="14"/>
      <c r="AP291" s="14"/>
      <c r="AQ291" s="127"/>
      <c r="AR291" s="14"/>
      <c r="AS291" s="14"/>
      <c r="AT291" s="127"/>
      <c r="AU291" s="14"/>
      <c r="AV291" s="14"/>
      <c r="AW291" s="127"/>
      <c r="AX291" s="14"/>
      <c r="AY291" s="14"/>
      <c r="AZ291" s="127"/>
      <c r="BA291" s="14"/>
      <c r="BB291" s="14"/>
      <c r="BC291" s="127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27"/>
      <c r="BP291" s="14"/>
      <c r="BQ291" s="14"/>
      <c r="BR291" s="127"/>
      <c r="BS291" s="14"/>
      <c r="BT291" s="14"/>
      <c r="BU291" s="127"/>
      <c r="BV291" s="14"/>
      <c r="BW291" s="14"/>
      <c r="BX291" s="127"/>
      <c r="BY291" s="14"/>
      <c r="BZ291" s="14"/>
      <c r="CA291" s="127"/>
      <c r="CB291" s="14"/>
      <c r="CC291" s="14"/>
      <c r="CD291" s="127"/>
      <c r="CE291" s="14"/>
      <c r="CF291" s="14"/>
      <c r="CG291" s="127"/>
      <c r="CH291" s="14"/>
      <c r="CI291" s="14"/>
      <c r="CJ291" s="127"/>
      <c r="CK291" s="15"/>
      <c r="CL291" s="14"/>
      <c r="CM291" s="127"/>
      <c r="CN291" s="15"/>
      <c r="CO291" s="14"/>
      <c r="CP291" s="127"/>
      <c r="CQ291" s="15"/>
      <c r="CR291" s="14"/>
      <c r="CS291" s="127"/>
      <c r="CT291" s="15"/>
      <c r="CU291" s="14"/>
      <c r="CV291" s="127"/>
      <c r="CW291" s="15"/>
      <c r="CX291" s="14"/>
      <c r="CY291" s="127"/>
      <c r="CZ291" s="15"/>
      <c r="DA291" s="14"/>
      <c r="DB291" s="127"/>
      <c r="DC291" s="15"/>
      <c r="DD291" s="14"/>
      <c r="DE291" s="127"/>
      <c r="DF291" s="15"/>
      <c r="DG291" s="14"/>
      <c r="DH291" s="127"/>
    </row>
    <row r="292" spans="1:112" s="38" customFormat="1" ht="15.75" x14ac:dyDescent="0.25">
      <c r="A292" s="71" t="s">
        <v>643</v>
      </c>
      <c r="B292" s="149">
        <f t="shared" si="272"/>
        <v>0</v>
      </c>
      <c r="C292" s="149">
        <f t="shared" si="272"/>
        <v>0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35"/>
      <c r="AM292" s="135"/>
      <c r="AN292" s="135"/>
      <c r="AO292" s="14"/>
      <c r="AP292" s="14"/>
      <c r="AQ292" s="127"/>
      <c r="AR292" s="14"/>
      <c r="AS292" s="14"/>
      <c r="AT292" s="127"/>
      <c r="AU292" s="14"/>
      <c r="AV292" s="14"/>
      <c r="AW292" s="127"/>
      <c r="AX292" s="14"/>
      <c r="AY292" s="14"/>
      <c r="AZ292" s="127"/>
      <c r="BA292" s="14"/>
      <c r="BB292" s="14"/>
      <c r="BC292" s="127"/>
      <c r="BD292" s="14"/>
      <c r="BE292" s="14"/>
      <c r="BF292" s="127"/>
      <c r="BG292" s="14"/>
      <c r="BH292" s="14"/>
      <c r="BI292" s="127"/>
      <c r="BJ292" s="14"/>
      <c r="BK292" s="14"/>
      <c r="BL292" s="127"/>
      <c r="BM292" s="14"/>
      <c r="BN292" s="14"/>
      <c r="BO292" s="127"/>
      <c r="BP292" s="14"/>
      <c r="BQ292" s="14"/>
      <c r="BR292" s="127"/>
      <c r="BS292" s="14"/>
      <c r="BT292" s="14"/>
      <c r="BU292" s="127"/>
      <c r="BV292" s="14"/>
      <c r="BW292" s="14"/>
      <c r="BX292" s="127"/>
      <c r="BY292" s="14"/>
      <c r="BZ292" s="14"/>
      <c r="CA292" s="127"/>
      <c r="CB292" s="14"/>
      <c r="CC292" s="14"/>
      <c r="CD292" s="127"/>
      <c r="CE292" s="14"/>
      <c r="CF292" s="14"/>
      <c r="CG292" s="127"/>
      <c r="CH292" s="14"/>
      <c r="CI292" s="14"/>
      <c r="CJ292" s="127"/>
      <c r="CK292" s="15"/>
      <c r="CL292" s="14"/>
      <c r="CM292" s="127"/>
      <c r="CN292" s="15"/>
      <c r="CO292" s="14"/>
      <c r="CP292" s="127"/>
      <c r="CQ292" s="15"/>
      <c r="CR292" s="14"/>
      <c r="CS292" s="127"/>
      <c r="CT292" s="15"/>
      <c r="CU292" s="14"/>
      <c r="CV292" s="127"/>
      <c r="CW292" s="15"/>
      <c r="CX292" s="14"/>
      <c r="CY292" s="127"/>
      <c r="CZ292" s="15"/>
      <c r="DA292" s="14"/>
      <c r="DB292" s="127"/>
      <c r="DC292" s="15"/>
      <c r="DD292" s="14"/>
      <c r="DE292" s="127"/>
      <c r="DF292" s="15"/>
      <c r="DG292" s="14"/>
      <c r="DH292" s="127"/>
    </row>
    <row r="293" spans="1:112" s="38" customFormat="1" ht="15.75" x14ac:dyDescent="0.25">
      <c r="A293" s="71" t="s">
        <v>644</v>
      </c>
      <c r="B293" s="149">
        <f t="shared" si="272"/>
        <v>1208.4000000000001</v>
      </c>
      <c r="C293" s="149">
        <f t="shared" si="272"/>
        <v>0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35"/>
      <c r="AM293" s="135"/>
      <c r="AN293" s="135"/>
      <c r="AO293" s="14"/>
      <c r="AP293" s="14"/>
      <c r="AQ293" s="127"/>
      <c r="AR293" s="14"/>
      <c r="AS293" s="14"/>
      <c r="AT293" s="127"/>
      <c r="AU293" s="14"/>
      <c r="AV293" s="14"/>
      <c r="AW293" s="127"/>
      <c r="AX293" s="14"/>
      <c r="AY293" s="14"/>
      <c r="AZ293" s="127"/>
      <c r="BA293" s="14"/>
      <c r="BB293" s="14"/>
      <c r="BC293" s="127"/>
      <c r="BD293" s="14"/>
      <c r="BE293" s="14"/>
      <c r="BF293" s="127"/>
      <c r="BG293" s="14"/>
      <c r="BH293" s="14"/>
      <c r="BI293" s="127"/>
      <c r="BJ293" s="14"/>
      <c r="BK293" s="14"/>
      <c r="BL293" s="127"/>
      <c r="BM293" s="14"/>
      <c r="BN293" s="14"/>
      <c r="BO293" s="127"/>
      <c r="BP293" s="14"/>
      <c r="BQ293" s="14"/>
      <c r="BR293" s="127"/>
      <c r="BS293" s="14"/>
      <c r="BT293" s="14"/>
      <c r="BU293" s="127"/>
      <c r="BV293" s="15">
        <v>1208.4000000000001</v>
      </c>
      <c r="BW293" s="14"/>
      <c r="BX293" s="127"/>
      <c r="BY293" s="14"/>
      <c r="BZ293" s="14"/>
      <c r="CA293" s="127"/>
      <c r="CB293" s="14"/>
      <c r="CC293" s="14"/>
      <c r="CD293" s="127"/>
      <c r="CE293" s="14"/>
      <c r="CF293" s="14"/>
      <c r="CG293" s="127"/>
      <c r="CH293" s="14"/>
      <c r="CI293" s="14"/>
      <c r="CJ293" s="127"/>
      <c r="CK293" s="15"/>
      <c r="CL293" s="14"/>
      <c r="CM293" s="127"/>
      <c r="CN293" s="15"/>
      <c r="CO293" s="14"/>
      <c r="CP293" s="127"/>
      <c r="CQ293" s="15"/>
      <c r="CR293" s="14"/>
      <c r="CS293" s="127"/>
      <c r="CT293" s="15"/>
      <c r="CU293" s="14"/>
      <c r="CV293" s="127"/>
      <c r="CW293" s="15"/>
      <c r="CX293" s="14"/>
      <c r="CY293" s="127"/>
      <c r="CZ293" s="15"/>
      <c r="DA293" s="14"/>
      <c r="DB293" s="127"/>
      <c r="DC293" s="15"/>
      <c r="DD293" s="14"/>
      <c r="DE293" s="127"/>
      <c r="DF293" s="15"/>
      <c r="DG293" s="14"/>
      <c r="DH293" s="127"/>
    </row>
    <row r="294" spans="1:112" s="38" customFormat="1" ht="15.75" x14ac:dyDescent="0.25">
      <c r="A294" s="71" t="s">
        <v>645</v>
      </c>
      <c r="B294" s="149">
        <f t="shared" si="272"/>
        <v>0</v>
      </c>
      <c r="C294" s="149">
        <f t="shared" si="272"/>
        <v>0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35"/>
      <c r="AM294" s="135"/>
      <c r="AN294" s="135"/>
      <c r="AO294" s="14"/>
      <c r="AP294" s="14"/>
      <c r="AQ294" s="127"/>
      <c r="AR294" s="14"/>
      <c r="AS294" s="14"/>
      <c r="AT294" s="127"/>
      <c r="AU294" s="14"/>
      <c r="AV294" s="14"/>
      <c r="AW294" s="127"/>
      <c r="AX294" s="14"/>
      <c r="AY294" s="14"/>
      <c r="AZ294" s="127"/>
      <c r="BA294" s="14"/>
      <c r="BB294" s="14"/>
      <c r="BC294" s="127"/>
      <c r="BD294" s="14"/>
      <c r="BE294" s="14"/>
      <c r="BF294" s="127"/>
      <c r="BG294" s="14"/>
      <c r="BH294" s="14"/>
      <c r="BI294" s="127"/>
      <c r="BJ294" s="14"/>
      <c r="BK294" s="14"/>
      <c r="BL294" s="127"/>
      <c r="BM294" s="14"/>
      <c r="BN294" s="14"/>
      <c r="BO294" s="127"/>
      <c r="BP294" s="14"/>
      <c r="BQ294" s="14"/>
      <c r="BR294" s="127"/>
      <c r="BS294" s="14"/>
      <c r="BT294" s="14"/>
      <c r="BU294" s="127"/>
      <c r="BV294" s="14"/>
      <c r="BW294" s="14"/>
      <c r="BX294" s="127"/>
      <c r="BY294" s="14"/>
      <c r="BZ294" s="14"/>
      <c r="CA294" s="127"/>
      <c r="CB294" s="14"/>
      <c r="CC294" s="14"/>
      <c r="CD294" s="127"/>
      <c r="CE294" s="14"/>
      <c r="CF294" s="14"/>
      <c r="CG294" s="127"/>
      <c r="CH294" s="14"/>
      <c r="CI294" s="14"/>
      <c r="CJ294" s="127"/>
      <c r="CK294" s="15"/>
      <c r="CL294" s="14"/>
      <c r="CM294" s="127"/>
      <c r="CN294" s="15"/>
      <c r="CO294" s="14"/>
      <c r="CP294" s="127"/>
      <c r="CQ294" s="15"/>
      <c r="CR294" s="14"/>
      <c r="CS294" s="127"/>
      <c r="CT294" s="15"/>
      <c r="CU294" s="14"/>
      <c r="CV294" s="127"/>
      <c r="CW294" s="15"/>
      <c r="CX294" s="14"/>
      <c r="CY294" s="127"/>
      <c r="CZ294" s="15"/>
      <c r="DA294" s="14"/>
      <c r="DB294" s="127"/>
      <c r="DC294" s="15"/>
      <c r="DD294" s="14"/>
      <c r="DE294" s="127"/>
      <c r="DF294" s="15"/>
      <c r="DG294" s="14"/>
      <c r="DH294" s="127"/>
    </row>
    <row r="295" spans="1:112" s="38" customFormat="1" ht="15.75" x14ac:dyDescent="0.25">
      <c r="A295" s="71" t="s">
        <v>432</v>
      </c>
      <c r="B295" s="149">
        <f t="shared" si="272"/>
        <v>0</v>
      </c>
      <c r="C295" s="149">
        <f t="shared" si="272"/>
        <v>0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35"/>
      <c r="AM295" s="135"/>
      <c r="AN295" s="135"/>
      <c r="AO295" s="14"/>
      <c r="AP295" s="14"/>
      <c r="AQ295" s="127"/>
      <c r="AR295" s="14"/>
      <c r="AS295" s="14"/>
      <c r="AT295" s="127"/>
      <c r="AU295" s="14"/>
      <c r="AV295" s="14"/>
      <c r="AW295" s="127"/>
      <c r="AX295" s="14"/>
      <c r="AY295" s="14"/>
      <c r="AZ295" s="127"/>
      <c r="BA295" s="14"/>
      <c r="BB295" s="14"/>
      <c r="BC295" s="127"/>
      <c r="BD295" s="14"/>
      <c r="BE295" s="14"/>
      <c r="BF295" s="127"/>
      <c r="BG295" s="14"/>
      <c r="BH295" s="14"/>
      <c r="BI295" s="127"/>
      <c r="BJ295" s="14"/>
      <c r="BK295" s="14"/>
      <c r="BL295" s="127"/>
      <c r="BM295" s="14"/>
      <c r="BN295" s="14"/>
      <c r="BO295" s="127"/>
      <c r="BP295" s="14"/>
      <c r="BQ295" s="14"/>
      <c r="BR295" s="127"/>
      <c r="BS295" s="14"/>
      <c r="BT295" s="14"/>
      <c r="BU295" s="127"/>
      <c r="BV295" s="14"/>
      <c r="BW295" s="14"/>
      <c r="BX295" s="127"/>
      <c r="BY295" s="14"/>
      <c r="BZ295" s="14"/>
      <c r="CA295" s="127"/>
      <c r="CB295" s="14"/>
      <c r="CC295" s="14"/>
      <c r="CD295" s="127"/>
      <c r="CE295" s="14"/>
      <c r="CF295" s="14"/>
      <c r="CG295" s="127"/>
      <c r="CH295" s="14"/>
      <c r="CI295" s="14"/>
      <c r="CJ295" s="127"/>
      <c r="CK295" s="15"/>
      <c r="CL295" s="14"/>
      <c r="CM295" s="127"/>
      <c r="CN295" s="15"/>
      <c r="CO295" s="14"/>
      <c r="CP295" s="127"/>
      <c r="CQ295" s="15"/>
      <c r="CR295" s="14"/>
      <c r="CS295" s="127"/>
      <c r="CT295" s="15"/>
      <c r="CU295" s="14"/>
      <c r="CV295" s="127"/>
      <c r="CW295" s="15"/>
      <c r="CX295" s="14"/>
      <c r="CY295" s="127"/>
      <c r="CZ295" s="15"/>
      <c r="DA295" s="14"/>
      <c r="DB295" s="127"/>
      <c r="DC295" s="15"/>
      <c r="DD295" s="14"/>
      <c r="DE295" s="127"/>
      <c r="DF295" s="15"/>
      <c r="DG295" s="14"/>
      <c r="DH295" s="127"/>
    </row>
    <row r="296" spans="1:112" s="38" customFormat="1" ht="15.75" x14ac:dyDescent="0.25">
      <c r="A296" s="71" t="s">
        <v>416</v>
      </c>
      <c r="B296" s="149">
        <f t="shared" si="272"/>
        <v>0</v>
      </c>
      <c r="C296" s="149">
        <f t="shared" si="272"/>
        <v>0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35"/>
      <c r="AM296" s="135"/>
      <c r="AN296" s="135"/>
      <c r="AO296" s="14"/>
      <c r="AP296" s="14"/>
      <c r="AQ296" s="127"/>
      <c r="AR296" s="14"/>
      <c r="AS296" s="14"/>
      <c r="AT296" s="127"/>
      <c r="AU296" s="14"/>
      <c r="AV296" s="14"/>
      <c r="AW296" s="127"/>
      <c r="AX296" s="14"/>
      <c r="AY296" s="14"/>
      <c r="AZ296" s="127"/>
      <c r="BA296" s="14"/>
      <c r="BB296" s="14"/>
      <c r="BC296" s="127"/>
      <c r="BD296" s="14"/>
      <c r="BE296" s="14"/>
      <c r="BF296" s="127"/>
      <c r="BG296" s="14"/>
      <c r="BH296" s="14"/>
      <c r="BI296" s="127"/>
      <c r="BJ296" s="14"/>
      <c r="BK296" s="14"/>
      <c r="BL296" s="127"/>
      <c r="BM296" s="14"/>
      <c r="BN296" s="14"/>
      <c r="BO296" s="127"/>
      <c r="BP296" s="14"/>
      <c r="BQ296" s="14"/>
      <c r="BR296" s="127"/>
      <c r="BS296" s="14"/>
      <c r="BT296" s="14"/>
      <c r="BU296" s="127"/>
      <c r="BV296" s="14"/>
      <c r="BW296" s="14"/>
      <c r="BX296" s="127"/>
      <c r="BY296" s="14"/>
      <c r="BZ296" s="14"/>
      <c r="CA296" s="127"/>
      <c r="CB296" s="14"/>
      <c r="CC296" s="14"/>
      <c r="CD296" s="127"/>
      <c r="CE296" s="14"/>
      <c r="CF296" s="14"/>
      <c r="CG296" s="127"/>
      <c r="CH296" s="14"/>
      <c r="CI296" s="14"/>
      <c r="CJ296" s="127"/>
      <c r="CK296" s="15"/>
      <c r="CL296" s="14"/>
      <c r="CM296" s="127"/>
      <c r="CN296" s="15"/>
      <c r="CO296" s="14"/>
      <c r="CP296" s="127"/>
      <c r="CQ296" s="15"/>
      <c r="CR296" s="14"/>
      <c r="CS296" s="127"/>
      <c r="CT296" s="15"/>
      <c r="CU296" s="14"/>
      <c r="CV296" s="127"/>
      <c r="CW296" s="15"/>
      <c r="CX296" s="14"/>
      <c r="CY296" s="127"/>
      <c r="CZ296" s="15"/>
      <c r="DA296" s="14"/>
      <c r="DB296" s="127"/>
      <c r="DC296" s="15"/>
      <c r="DD296" s="14"/>
      <c r="DE296" s="127"/>
      <c r="DF296" s="15"/>
      <c r="DG296" s="14"/>
      <c r="DH296" s="127"/>
    </row>
    <row r="297" spans="1:112" s="38" customFormat="1" ht="15.75" x14ac:dyDescent="0.25">
      <c r="A297" s="71" t="s">
        <v>646</v>
      </c>
      <c r="B297" s="149">
        <f t="shared" si="272"/>
        <v>0</v>
      </c>
      <c r="C297" s="149">
        <f t="shared" si="272"/>
        <v>0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35"/>
      <c r="AM297" s="135"/>
      <c r="AN297" s="135"/>
      <c r="AO297" s="14"/>
      <c r="AP297" s="14"/>
      <c r="AQ297" s="127"/>
      <c r="AR297" s="14"/>
      <c r="AS297" s="14"/>
      <c r="AT297" s="127"/>
      <c r="AU297" s="14"/>
      <c r="AV297" s="14"/>
      <c r="AW297" s="127"/>
      <c r="AX297" s="14"/>
      <c r="AY297" s="14"/>
      <c r="AZ297" s="127"/>
      <c r="BA297" s="14"/>
      <c r="BB297" s="14"/>
      <c r="BC297" s="127"/>
      <c r="BD297" s="14"/>
      <c r="BE297" s="14"/>
      <c r="BF297" s="127"/>
      <c r="BG297" s="14"/>
      <c r="BH297" s="14"/>
      <c r="BI297" s="127"/>
      <c r="BJ297" s="14"/>
      <c r="BK297" s="14"/>
      <c r="BL297" s="127"/>
      <c r="BM297" s="14"/>
      <c r="BN297" s="14"/>
      <c r="BO297" s="127"/>
      <c r="BP297" s="14"/>
      <c r="BQ297" s="14"/>
      <c r="BR297" s="127"/>
      <c r="BS297" s="14"/>
      <c r="BT297" s="14"/>
      <c r="BU297" s="127"/>
      <c r="BV297" s="14"/>
      <c r="BW297" s="14"/>
      <c r="BX297" s="127"/>
      <c r="BY297" s="14"/>
      <c r="BZ297" s="14"/>
      <c r="CA297" s="127"/>
      <c r="CB297" s="14"/>
      <c r="CC297" s="14"/>
      <c r="CD297" s="127"/>
      <c r="CE297" s="14"/>
      <c r="CF297" s="14"/>
      <c r="CG297" s="127"/>
      <c r="CH297" s="14"/>
      <c r="CI297" s="14"/>
      <c r="CJ297" s="127"/>
      <c r="CK297" s="15"/>
      <c r="CL297" s="14"/>
      <c r="CM297" s="127"/>
      <c r="CN297" s="15"/>
      <c r="CO297" s="14"/>
      <c r="CP297" s="127"/>
      <c r="CQ297" s="15"/>
      <c r="CR297" s="14"/>
      <c r="CS297" s="127"/>
      <c r="CT297" s="15"/>
      <c r="CU297" s="14"/>
      <c r="CV297" s="127"/>
      <c r="CW297" s="15"/>
      <c r="CX297" s="14"/>
      <c r="CY297" s="127"/>
      <c r="CZ297" s="15"/>
      <c r="DA297" s="14"/>
      <c r="DB297" s="127"/>
      <c r="DC297" s="15"/>
      <c r="DD297" s="14"/>
      <c r="DE297" s="127"/>
      <c r="DF297" s="15"/>
      <c r="DG297" s="14"/>
      <c r="DH297" s="127"/>
    </row>
    <row r="298" spans="1:112" s="38" customFormat="1" ht="15.75" x14ac:dyDescent="0.25">
      <c r="A298" s="71" t="s">
        <v>647</v>
      </c>
      <c r="B298" s="149">
        <f t="shared" si="272"/>
        <v>0</v>
      </c>
      <c r="C298" s="149">
        <f t="shared" si="272"/>
        <v>0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35"/>
      <c r="AM298" s="135"/>
      <c r="AN298" s="135"/>
      <c r="AO298" s="14"/>
      <c r="AP298" s="14"/>
      <c r="AQ298" s="127"/>
      <c r="AR298" s="14"/>
      <c r="AS298" s="14"/>
      <c r="AT298" s="127"/>
      <c r="AU298" s="14"/>
      <c r="AV298" s="14"/>
      <c r="AW298" s="127"/>
      <c r="AX298" s="14"/>
      <c r="AY298" s="14"/>
      <c r="AZ298" s="127"/>
      <c r="BA298" s="14"/>
      <c r="BB298" s="14"/>
      <c r="BC298" s="127"/>
      <c r="BD298" s="14"/>
      <c r="BE298" s="14"/>
      <c r="BF298" s="127"/>
      <c r="BG298" s="14"/>
      <c r="BH298" s="14"/>
      <c r="BI298" s="127"/>
      <c r="BJ298" s="14"/>
      <c r="BK298" s="14"/>
      <c r="BL298" s="127"/>
      <c r="BM298" s="14"/>
      <c r="BN298" s="14"/>
      <c r="BO298" s="127"/>
      <c r="BP298" s="14"/>
      <c r="BQ298" s="14"/>
      <c r="BR298" s="127"/>
      <c r="BS298" s="14"/>
      <c r="BT298" s="14"/>
      <c r="BU298" s="127"/>
      <c r="BV298" s="14"/>
      <c r="BW298" s="14"/>
      <c r="BX298" s="127"/>
      <c r="BY298" s="14"/>
      <c r="BZ298" s="14"/>
      <c r="CA298" s="127"/>
      <c r="CB298" s="14"/>
      <c r="CC298" s="14"/>
      <c r="CD298" s="127"/>
      <c r="CE298" s="14"/>
      <c r="CF298" s="14"/>
      <c r="CG298" s="127"/>
      <c r="CH298" s="14"/>
      <c r="CI298" s="14"/>
      <c r="CJ298" s="127"/>
      <c r="CK298" s="15"/>
      <c r="CL298" s="14"/>
      <c r="CM298" s="127"/>
      <c r="CN298" s="15"/>
      <c r="CO298" s="14"/>
      <c r="CP298" s="127"/>
      <c r="CQ298" s="15"/>
      <c r="CR298" s="14"/>
      <c r="CS298" s="127"/>
      <c r="CT298" s="15"/>
      <c r="CU298" s="14"/>
      <c r="CV298" s="127"/>
      <c r="CW298" s="15"/>
      <c r="CX298" s="14"/>
      <c r="CY298" s="127"/>
      <c r="CZ298" s="15"/>
      <c r="DA298" s="14"/>
      <c r="DB298" s="127"/>
      <c r="DC298" s="15"/>
      <c r="DD298" s="14"/>
      <c r="DE298" s="127"/>
      <c r="DF298" s="15"/>
      <c r="DG298" s="14"/>
      <c r="DH298" s="127"/>
    </row>
    <row r="299" spans="1:112" s="96" customFormat="1" ht="31.5" x14ac:dyDescent="0.25">
      <c r="A299" s="97" t="s">
        <v>471</v>
      </c>
      <c r="B299" s="148">
        <f t="shared" si="272"/>
        <v>29789.399999999998</v>
      </c>
      <c r="C299" s="148">
        <f t="shared" si="272"/>
        <v>3097.2370000000001</v>
      </c>
      <c r="D299" s="102">
        <f t="shared" ref="D299" si="299">C299/B299*100</f>
        <v>10.397111052924867</v>
      </c>
      <c r="E299" s="105">
        <f t="shared" ref="E299:AP299" si="300">E300+E301+E302+E303+E304</f>
        <v>0</v>
      </c>
      <c r="F299" s="105">
        <f t="shared" si="300"/>
        <v>0</v>
      </c>
      <c r="G299" s="105">
        <f t="shared" si="300"/>
        <v>0</v>
      </c>
      <c r="H299" s="105">
        <f t="shared" si="300"/>
        <v>0</v>
      </c>
      <c r="I299" s="105">
        <f t="shared" si="300"/>
        <v>0</v>
      </c>
      <c r="J299" s="105">
        <f t="shared" si="300"/>
        <v>0</v>
      </c>
      <c r="K299" s="105">
        <f t="shared" si="300"/>
        <v>945</v>
      </c>
      <c r="L299" s="105">
        <f t="shared" si="300"/>
        <v>0</v>
      </c>
      <c r="M299" s="105">
        <f t="shared" si="300"/>
        <v>0</v>
      </c>
      <c r="N299" s="105">
        <f t="shared" si="300"/>
        <v>0</v>
      </c>
      <c r="O299" s="105">
        <f t="shared" si="300"/>
        <v>0</v>
      </c>
      <c r="P299" s="105">
        <f t="shared" si="300"/>
        <v>0</v>
      </c>
      <c r="Q299" s="105">
        <f t="shared" si="300"/>
        <v>0</v>
      </c>
      <c r="R299" s="105">
        <f t="shared" si="300"/>
        <v>0</v>
      </c>
      <c r="S299" s="105">
        <f t="shared" si="300"/>
        <v>0</v>
      </c>
      <c r="T299" s="105">
        <f t="shared" si="300"/>
        <v>0</v>
      </c>
      <c r="U299" s="105">
        <f t="shared" si="300"/>
        <v>0</v>
      </c>
      <c r="V299" s="105">
        <f t="shared" si="300"/>
        <v>0</v>
      </c>
      <c r="W299" s="105">
        <f t="shared" si="300"/>
        <v>0</v>
      </c>
      <c r="X299" s="105">
        <f t="shared" si="300"/>
        <v>0</v>
      </c>
      <c r="Y299" s="105">
        <f t="shared" si="300"/>
        <v>0</v>
      </c>
      <c r="Z299" s="105">
        <f t="shared" si="300"/>
        <v>0</v>
      </c>
      <c r="AA299" s="105">
        <f t="shared" si="300"/>
        <v>0</v>
      </c>
      <c r="AB299" s="105">
        <f t="shared" si="300"/>
        <v>0</v>
      </c>
      <c r="AC299" s="105">
        <f t="shared" si="300"/>
        <v>0</v>
      </c>
      <c r="AD299" s="105">
        <f t="shared" si="300"/>
        <v>0</v>
      </c>
      <c r="AE299" s="105">
        <f t="shared" si="300"/>
        <v>0</v>
      </c>
      <c r="AF299" s="105">
        <f t="shared" si="300"/>
        <v>0</v>
      </c>
      <c r="AG299" s="105">
        <f t="shared" si="300"/>
        <v>0</v>
      </c>
      <c r="AH299" s="105">
        <f t="shared" si="300"/>
        <v>0</v>
      </c>
      <c r="AI299" s="105">
        <f t="shared" si="300"/>
        <v>1264.9000000000001</v>
      </c>
      <c r="AJ299" s="105">
        <f t="shared" si="300"/>
        <v>0</v>
      </c>
      <c r="AK299" s="105">
        <f t="shared" si="300"/>
        <v>0</v>
      </c>
      <c r="AL299" s="105">
        <f t="shared" si="300"/>
        <v>9775.7999999999993</v>
      </c>
      <c r="AM299" s="105">
        <f t="shared" si="300"/>
        <v>1444.6</v>
      </c>
      <c r="AN299" s="105">
        <f t="shared" si="300"/>
        <v>14.777307228052946</v>
      </c>
      <c r="AO299" s="105">
        <f t="shared" si="300"/>
        <v>0</v>
      </c>
      <c r="AP299" s="105">
        <f t="shared" si="300"/>
        <v>0</v>
      </c>
      <c r="AQ299" s="105">
        <f t="shared" ref="AQ299:CG299" si="301">AQ300+AQ301+AQ302+AQ303+AQ304</f>
        <v>0</v>
      </c>
      <c r="AR299" s="105">
        <f t="shared" si="301"/>
        <v>0</v>
      </c>
      <c r="AS299" s="105">
        <f t="shared" si="301"/>
        <v>0</v>
      </c>
      <c r="AT299" s="105">
        <f t="shared" si="301"/>
        <v>0</v>
      </c>
      <c r="AU299" s="105">
        <f t="shared" si="301"/>
        <v>0</v>
      </c>
      <c r="AV299" s="105">
        <f t="shared" si="301"/>
        <v>0</v>
      </c>
      <c r="AW299" s="105">
        <f t="shared" si="301"/>
        <v>0</v>
      </c>
      <c r="AX299" s="105">
        <f t="shared" si="301"/>
        <v>0</v>
      </c>
      <c r="AY299" s="105">
        <f t="shared" si="301"/>
        <v>0</v>
      </c>
      <c r="AZ299" s="105">
        <f t="shared" si="301"/>
        <v>0</v>
      </c>
      <c r="BA299" s="105">
        <f t="shared" si="301"/>
        <v>5071.3</v>
      </c>
      <c r="BB299" s="105">
        <f t="shared" si="301"/>
        <v>757.33699999999999</v>
      </c>
      <c r="BC299" s="105">
        <f t="shared" si="301"/>
        <v>14.933784236783469</v>
      </c>
      <c r="BD299" s="105">
        <f t="shared" si="301"/>
        <v>0</v>
      </c>
      <c r="BE299" s="105">
        <f t="shared" si="301"/>
        <v>0</v>
      </c>
      <c r="BF299" s="105">
        <f t="shared" si="301"/>
        <v>0</v>
      </c>
      <c r="BG299" s="105">
        <f t="shared" si="301"/>
        <v>0</v>
      </c>
      <c r="BH299" s="105">
        <f t="shared" si="301"/>
        <v>0</v>
      </c>
      <c r="BI299" s="105">
        <f t="shared" si="301"/>
        <v>0</v>
      </c>
      <c r="BJ299" s="105">
        <f t="shared" si="301"/>
        <v>0</v>
      </c>
      <c r="BK299" s="105">
        <f t="shared" si="301"/>
        <v>0</v>
      </c>
      <c r="BL299" s="105">
        <f t="shared" si="301"/>
        <v>0</v>
      </c>
      <c r="BM299" s="105">
        <f t="shared" si="301"/>
        <v>0</v>
      </c>
      <c r="BN299" s="105">
        <f t="shared" si="301"/>
        <v>0</v>
      </c>
      <c r="BO299" s="105">
        <f t="shared" si="301"/>
        <v>0</v>
      </c>
      <c r="BP299" s="105">
        <f t="shared" si="301"/>
        <v>0</v>
      </c>
      <c r="BQ299" s="105">
        <f t="shared" si="301"/>
        <v>0</v>
      </c>
      <c r="BR299" s="105">
        <f t="shared" si="301"/>
        <v>0</v>
      </c>
      <c r="BS299" s="105">
        <f t="shared" si="301"/>
        <v>0</v>
      </c>
      <c r="BT299" s="105">
        <f t="shared" si="301"/>
        <v>0</v>
      </c>
      <c r="BU299" s="105">
        <f t="shared" si="301"/>
        <v>0</v>
      </c>
      <c r="BV299" s="105">
        <f t="shared" si="301"/>
        <v>1208.3</v>
      </c>
      <c r="BW299" s="105">
        <f t="shared" si="301"/>
        <v>0</v>
      </c>
      <c r="BX299" s="105">
        <f t="shared" si="301"/>
        <v>0</v>
      </c>
      <c r="BY299" s="105">
        <f t="shared" si="301"/>
        <v>0</v>
      </c>
      <c r="BZ299" s="105">
        <f t="shared" si="301"/>
        <v>0</v>
      </c>
      <c r="CA299" s="105">
        <f t="shared" si="301"/>
        <v>0</v>
      </c>
      <c r="CB299" s="105">
        <f t="shared" si="301"/>
        <v>0</v>
      </c>
      <c r="CC299" s="105">
        <f t="shared" si="301"/>
        <v>0</v>
      </c>
      <c r="CD299" s="105">
        <f t="shared" si="301"/>
        <v>0</v>
      </c>
      <c r="CE299" s="105">
        <f t="shared" si="301"/>
        <v>0</v>
      </c>
      <c r="CF299" s="105">
        <f t="shared" si="301"/>
        <v>0</v>
      </c>
      <c r="CG299" s="105">
        <f t="shared" si="301"/>
        <v>0</v>
      </c>
      <c r="CH299" s="105">
        <f t="shared" ref="CH299:CV299" si="302">CH300+CH301+CH302+CH303+CH304</f>
        <v>0</v>
      </c>
      <c r="CI299" s="105">
        <f t="shared" si="302"/>
        <v>0</v>
      </c>
      <c r="CJ299" s="105">
        <f t="shared" si="302"/>
        <v>0</v>
      </c>
      <c r="CK299" s="105">
        <f t="shared" si="302"/>
        <v>0</v>
      </c>
      <c r="CL299" s="105">
        <f t="shared" si="302"/>
        <v>0</v>
      </c>
      <c r="CM299" s="105">
        <f t="shared" si="302"/>
        <v>0</v>
      </c>
      <c r="CN299" s="105">
        <f t="shared" si="302"/>
        <v>3665.1</v>
      </c>
      <c r="CO299" s="105">
        <f t="shared" si="302"/>
        <v>895.3</v>
      </c>
      <c r="CP299" s="105">
        <f t="shared" si="66"/>
        <v>24.427710021554663</v>
      </c>
      <c r="CQ299" s="105">
        <f t="shared" si="302"/>
        <v>0</v>
      </c>
      <c r="CR299" s="105">
        <f t="shared" si="302"/>
        <v>0</v>
      </c>
      <c r="CS299" s="105">
        <f t="shared" si="302"/>
        <v>0</v>
      </c>
      <c r="CT299" s="105">
        <f t="shared" si="302"/>
        <v>0</v>
      </c>
      <c r="CU299" s="105">
        <f t="shared" si="302"/>
        <v>0</v>
      </c>
      <c r="CV299" s="105">
        <f t="shared" si="302"/>
        <v>0</v>
      </c>
      <c r="CW299" s="105">
        <f t="shared" ref="CW299:CY299" si="303">CW300+CW301+CW302+CW303+CW304</f>
        <v>3461.3</v>
      </c>
      <c r="CX299" s="105">
        <f t="shared" si="303"/>
        <v>0</v>
      </c>
      <c r="CY299" s="105">
        <f t="shared" si="303"/>
        <v>0</v>
      </c>
      <c r="CZ299" s="105">
        <f t="shared" ref="CZ299:DB299" si="304">CZ300+CZ301+CZ302+CZ303+CZ304</f>
        <v>0</v>
      </c>
      <c r="DA299" s="105">
        <f t="shared" si="304"/>
        <v>0</v>
      </c>
      <c r="DB299" s="105">
        <f t="shared" si="304"/>
        <v>0</v>
      </c>
      <c r="DC299" s="105">
        <f t="shared" ref="DC299:DE299" si="305">DC300+DC301+DC302+DC303+DC304</f>
        <v>1260.3</v>
      </c>
      <c r="DD299" s="105">
        <f t="shared" si="305"/>
        <v>0</v>
      </c>
      <c r="DE299" s="105">
        <f t="shared" si="305"/>
        <v>0</v>
      </c>
      <c r="DF299" s="105">
        <f t="shared" ref="DF299:DH299" si="306">DF300+DF301+DF302+DF303+DF304</f>
        <v>3137.4</v>
      </c>
      <c r="DG299" s="105">
        <f t="shared" si="306"/>
        <v>0</v>
      </c>
      <c r="DH299" s="105">
        <f t="shared" si="306"/>
        <v>0</v>
      </c>
    </row>
    <row r="300" spans="1:112" s="38" customFormat="1" ht="17.25" customHeight="1" x14ac:dyDescent="0.25">
      <c r="A300" s="71" t="s">
        <v>393</v>
      </c>
      <c r="B300" s="149">
        <f t="shared" si="272"/>
        <v>27316.199999999997</v>
      </c>
      <c r="C300" s="149">
        <f t="shared" si="272"/>
        <v>3097.2370000000001</v>
      </c>
      <c r="D300" s="14">
        <f t="shared" si="56"/>
        <v>11.338462157986836</v>
      </c>
      <c r="E300" s="14"/>
      <c r="F300" s="14"/>
      <c r="G300" s="14"/>
      <c r="H300" s="15"/>
      <c r="I300" s="15"/>
      <c r="J300" s="14"/>
      <c r="K300" s="14">
        <v>945</v>
      </c>
      <c r="L300" s="14"/>
      <c r="M300" s="15"/>
      <c r="N300" s="14"/>
      <c r="O300" s="14"/>
      <c r="P300" s="15"/>
      <c r="Q300" s="15">
        <v>0</v>
      </c>
      <c r="R300" s="15">
        <v>0</v>
      </c>
      <c r="S300" s="14"/>
      <c r="T300" s="15"/>
      <c r="U300" s="15"/>
      <c r="V300" s="15"/>
      <c r="W300" s="15"/>
      <c r="X300" s="15"/>
      <c r="Y300" s="14"/>
      <c r="Z300" s="15"/>
      <c r="AA300" s="15"/>
      <c r="AB300" s="14"/>
      <c r="AC300" s="15"/>
      <c r="AD300" s="15"/>
      <c r="AE300" s="14"/>
      <c r="AF300" s="14"/>
      <c r="AG300" s="14"/>
      <c r="AH300" s="14"/>
      <c r="AI300" s="15">
        <v>0</v>
      </c>
      <c r="AJ300" s="15"/>
      <c r="AK300" s="14"/>
      <c r="AL300" s="15">
        <v>9775.7999999999993</v>
      </c>
      <c r="AM300" s="14">
        <v>1444.6</v>
      </c>
      <c r="AN300" s="15">
        <f t="shared" si="62"/>
        <v>14.777307228052946</v>
      </c>
      <c r="AO300" s="15"/>
      <c r="AP300" s="15"/>
      <c r="AQ300" s="15"/>
      <c r="AR300" s="15"/>
      <c r="AS300" s="15"/>
      <c r="AT300" s="15"/>
      <c r="AU300" s="15"/>
      <c r="AV300" s="15"/>
      <c r="AW300" s="126"/>
      <c r="AX300" s="15"/>
      <c r="AY300" s="15"/>
      <c r="AZ300" s="126"/>
      <c r="BA300" s="15">
        <v>5071.3</v>
      </c>
      <c r="BB300" s="15">
        <v>757.33699999999999</v>
      </c>
      <c r="BC300" s="15">
        <f t="shared" si="64"/>
        <v>14.933784236783469</v>
      </c>
      <c r="BD300" s="15"/>
      <c r="BE300" s="126"/>
      <c r="BF300" s="126"/>
      <c r="BG300" s="15"/>
      <c r="BH300" s="126"/>
      <c r="BI300" s="126"/>
      <c r="BJ300" s="15"/>
      <c r="BK300" s="126"/>
      <c r="BL300" s="126"/>
      <c r="BM300" s="15"/>
      <c r="BN300" s="126"/>
      <c r="BO300" s="126"/>
      <c r="BP300" s="15"/>
      <c r="BQ300" s="126"/>
      <c r="BR300" s="126"/>
      <c r="BS300" s="15"/>
      <c r="BT300" s="126"/>
      <c r="BU300" s="126"/>
      <c r="BV300" s="15"/>
      <c r="BW300" s="126"/>
      <c r="BX300" s="126"/>
      <c r="BY300" s="15"/>
      <c r="BZ300" s="126"/>
      <c r="CA300" s="126"/>
      <c r="CB300" s="15"/>
      <c r="CC300" s="126"/>
      <c r="CD300" s="126"/>
      <c r="CE300" s="15"/>
      <c r="CF300" s="126"/>
      <c r="CG300" s="126"/>
      <c r="CH300" s="15"/>
      <c r="CI300" s="126"/>
      <c r="CJ300" s="126"/>
      <c r="CK300" s="15"/>
      <c r="CL300" s="126"/>
      <c r="CM300" s="126"/>
      <c r="CN300" s="15">
        <v>3665.1</v>
      </c>
      <c r="CO300" s="15">
        <v>895.3</v>
      </c>
      <c r="CP300" s="15">
        <f t="shared" si="66"/>
        <v>24.427710021554663</v>
      </c>
      <c r="CQ300" s="15"/>
      <c r="CR300" s="126"/>
      <c r="CS300" s="126"/>
      <c r="CT300" s="15"/>
      <c r="CU300" s="126"/>
      <c r="CV300" s="126"/>
      <c r="CW300" s="15">
        <v>3461.3</v>
      </c>
      <c r="CX300" s="126"/>
      <c r="CY300" s="126"/>
      <c r="CZ300" s="15"/>
      <c r="DA300" s="126"/>
      <c r="DB300" s="126"/>
      <c r="DC300" s="15">
        <v>1260.3</v>
      </c>
      <c r="DD300" s="126"/>
      <c r="DE300" s="126"/>
      <c r="DF300" s="15">
        <v>3137.4</v>
      </c>
      <c r="DG300" s="126"/>
      <c r="DH300" s="126"/>
    </row>
    <row r="301" spans="1:112" s="38" customFormat="1" ht="15.75" x14ac:dyDescent="0.25">
      <c r="A301" s="71" t="s">
        <v>648</v>
      </c>
      <c r="B301" s="149">
        <f t="shared" si="272"/>
        <v>0</v>
      </c>
      <c r="C301" s="149">
        <f t="shared" si="272"/>
        <v>0</v>
      </c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35"/>
      <c r="AM301" s="135"/>
      <c r="AN301" s="135"/>
      <c r="AO301" s="14"/>
      <c r="AP301" s="14"/>
      <c r="AQ301" s="127"/>
      <c r="AR301" s="14"/>
      <c r="AS301" s="14"/>
      <c r="AT301" s="127"/>
      <c r="AU301" s="14"/>
      <c r="AV301" s="14"/>
      <c r="AW301" s="127"/>
      <c r="AX301" s="14"/>
      <c r="AY301" s="14"/>
      <c r="AZ301" s="127"/>
      <c r="BA301" s="14"/>
      <c r="BB301" s="14"/>
      <c r="BC301" s="127"/>
      <c r="BD301" s="14"/>
      <c r="BE301" s="14"/>
      <c r="BF301" s="127"/>
      <c r="BG301" s="14"/>
      <c r="BH301" s="14"/>
      <c r="BI301" s="127"/>
      <c r="BJ301" s="14"/>
      <c r="BK301" s="14"/>
      <c r="BL301" s="127"/>
      <c r="BM301" s="14"/>
      <c r="BN301" s="14"/>
      <c r="BO301" s="127"/>
      <c r="BP301" s="14"/>
      <c r="BQ301" s="14"/>
      <c r="BR301" s="127"/>
      <c r="BS301" s="14"/>
      <c r="BT301" s="14"/>
      <c r="BU301" s="127"/>
      <c r="BV301" s="14"/>
      <c r="BW301" s="14"/>
      <c r="BX301" s="127"/>
      <c r="BY301" s="14"/>
      <c r="BZ301" s="14"/>
      <c r="CA301" s="127"/>
      <c r="CB301" s="14"/>
      <c r="CC301" s="14"/>
      <c r="CD301" s="127"/>
      <c r="CE301" s="14"/>
      <c r="CF301" s="14"/>
      <c r="CG301" s="127"/>
      <c r="CH301" s="14"/>
      <c r="CI301" s="14"/>
      <c r="CJ301" s="127"/>
      <c r="CK301" s="15"/>
      <c r="CL301" s="14"/>
      <c r="CM301" s="127"/>
      <c r="CN301" s="15"/>
      <c r="CO301" s="14"/>
      <c r="CP301" s="127"/>
      <c r="CQ301" s="15"/>
      <c r="CR301" s="14"/>
      <c r="CS301" s="127"/>
      <c r="CT301" s="15"/>
      <c r="CU301" s="14"/>
      <c r="CV301" s="127"/>
      <c r="CW301" s="15"/>
      <c r="CX301" s="14"/>
      <c r="CY301" s="127"/>
      <c r="CZ301" s="15"/>
      <c r="DA301" s="14"/>
      <c r="DB301" s="127"/>
      <c r="DC301" s="15"/>
      <c r="DD301" s="14"/>
      <c r="DE301" s="127"/>
      <c r="DF301" s="15"/>
      <c r="DG301" s="14"/>
      <c r="DH301" s="127"/>
    </row>
    <row r="302" spans="1:112" s="38" customFormat="1" ht="15.75" x14ac:dyDescent="0.25">
      <c r="A302" s="71" t="s">
        <v>651</v>
      </c>
      <c r="B302" s="149">
        <f t="shared" si="272"/>
        <v>0</v>
      </c>
      <c r="C302" s="149">
        <f t="shared" si="272"/>
        <v>0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35"/>
      <c r="AM302" s="135"/>
      <c r="AN302" s="135"/>
      <c r="AO302" s="14"/>
      <c r="AP302" s="14"/>
      <c r="AQ302" s="127"/>
      <c r="AR302" s="14"/>
      <c r="AS302" s="14"/>
      <c r="AT302" s="127"/>
      <c r="AU302" s="14"/>
      <c r="AV302" s="14"/>
      <c r="AW302" s="127"/>
      <c r="AX302" s="14"/>
      <c r="AY302" s="14"/>
      <c r="AZ302" s="127"/>
      <c r="BA302" s="14"/>
      <c r="BB302" s="14"/>
      <c r="BC302" s="127"/>
      <c r="BD302" s="14"/>
      <c r="BE302" s="14"/>
      <c r="BF302" s="127"/>
      <c r="BG302" s="14"/>
      <c r="BH302" s="14"/>
      <c r="BI302" s="127"/>
      <c r="BJ302" s="14"/>
      <c r="BK302" s="14"/>
      <c r="BL302" s="127"/>
      <c r="BM302" s="14"/>
      <c r="BN302" s="14"/>
      <c r="BO302" s="127"/>
      <c r="BP302" s="14"/>
      <c r="BQ302" s="14"/>
      <c r="BR302" s="127"/>
      <c r="BS302" s="14"/>
      <c r="BT302" s="14"/>
      <c r="BU302" s="127"/>
      <c r="BV302" s="14"/>
      <c r="BW302" s="14"/>
      <c r="BX302" s="127"/>
      <c r="BY302" s="14"/>
      <c r="BZ302" s="14"/>
      <c r="CA302" s="127"/>
      <c r="CB302" s="14"/>
      <c r="CC302" s="14"/>
      <c r="CD302" s="127"/>
      <c r="CE302" s="14"/>
      <c r="CF302" s="14"/>
      <c r="CG302" s="127"/>
      <c r="CH302" s="14"/>
      <c r="CI302" s="14"/>
      <c r="CJ302" s="127"/>
      <c r="CK302" s="15"/>
      <c r="CL302" s="14"/>
      <c r="CM302" s="127"/>
      <c r="CN302" s="15"/>
      <c r="CO302" s="14"/>
      <c r="CP302" s="127"/>
      <c r="CQ302" s="15"/>
      <c r="CR302" s="14"/>
      <c r="CS302" s="127"/>
      <c r="CT302" s="15"/>
      <c r="CU302" s="14"/>
      <c r="CV302" s="127"/>
      <c r="CW302" s="15"/>
      <c r="CX302" s="14"/>
      <c r="CY302" s="127"/>
      <c r="CZ302" s="15"/>
      <c r="DA302" s="14"/>
      <c r="DB302" s="127"/>
      <c r="DC302" s="15"/>
      <c r="DD302" s="14"/>
      <c r="DE302" s="127"/>
      <c r="DF302" s="15"/>
      <c r="DG302" s="14"/>
      <c r="DH302" s="127"/>
    </row>
    <row r="303" spans="1:112" s="38" customFormat="1" ht="15.75" x14ac:dyDescent="0.25">
      <c r="A303" s="71" t="s">
        <v>649</v>
      </c>
      <c r="B303" s="149">
        <f t="shared" si="272"/>
        <v>0</v>
      </c>
      <c r="C303" s="149">
        <f t="shared" si="272"/>
        <v>0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35"/>
      <c r="AM303" s="135"/>
      <c r="AN303" s="135"/>
      <c r="AO303" s="14"/>
      <c r="AP303" s="14"/>
      <c r="AQ303" s="127"/>
      <c r="AR303" s="14"/>
      <c r="AS303" s="14"/>
      <c r="AT303" s="127"/>
      <c r="AU303" s="14"/>
      <c r="AV303" s="14"/>
      <c r="AW303" s="127"/>
      <c r="AX303" s="14"/>
      <c r="AY303" s="14"/>
      <c r="AZ303" s="127"/>
      <c r="BA303" s="14"/>
      <c r="BB303" s="14"/>
      <c r="BC303" s="127"/>
      <c r="BD303" s="14"/>
      <c r="BE303" s="14"/>
      <c r="BF303" s="127"/>
      <c r="BG303" s="14"/>
      <c r="BH303" s="14"/>
      <c r="BI303" s="127"/>
      <c r="BJ303" s="14"/>
      <c r="BK303" s="14"/>
      <c r="BL303" s="127"/>
      <c r="BM303" s="14"/>
      <c r="BN303" s="14"/>
      <c r="BO303" s="127"/>
      <c r="BP303" s="14"/>
      <c r="BQ303" s="14"/>
      <c r="BR303" s="127"/>
      <c r="BS303" s="14"/>
      <c r="BT303" s="14"/>
      <c r="BU303" s="127"/>
      <c r="BV303" s="14"/>
      <c r="BW303" s="14"/>
      <c r="BX303" s="127"/>
      <c r="BY303" s="14"/>
      <c r="BZ303" s="14"/>
      <c r="CA303" s="127"/>
      <c r="CB303" s="14"/>
      <c r="CC303" s="14"/>
      <c r="CD303" s="127"/>
      <c r="CE303" s="14"/>
      <c r="CF303" s="14"/>
      <c r="CG303" s="127"/>
      <c r="CH303" s="14"/>
      <c r="CI303" s="14"/>
      <c r="CJ303" s="127"/>
      <c r="CK303" s="15"/>
      <c r="CL303" s="14"/>
      <c r="CM303" s="127"/>
      <c r="CN303" s="15"/>
      <c r="CO303" s="14"/>
      <c r="CP303" s="127"/>
      <c r="CQ303" s="15"/>
      <c r="CR303" s="14"/>
      <c r="CS303" s="127"/>
      <c r="CT303" s="15"/>
      <c r="CU303" s="14"/>
      <c r="CV303" s="127"/>
      <c r="CW303" s="15"/>
      <c r="CX303" s="14"/>
      <c r="CY303" s="127"/>
      <c r="CZ303" s="15"/>
      <c r="DA303" s="14"/>
      <c r="DB303" s="127"/>
      <c r="DC303" s="15"/>
      <c r="DD303" s="14"/>
      <c r="DE303" s="127"/>
      <c r="DF303" s="15"/>
      <c r="DG303" s="14"/>
      <c r="DH303" s="127"/>
    </row>
    <row r="304" spans="1:112" s="38" customFormat="1" ht="15.75" x14ac:dyDescent="0.25">
      <c r="A304" s="71" t="s">
        <v>470</v>
      </c>
      <c r="B304" s="149">
        <f t="shared" si="272"/>
        <v>2473.1999999999998</v>
      </c>
      <c r="C304" s="149">
        <f t="shared" si="272"/>
        <v>0</v>
      </c>
      <c r="D304" s="14">
        <f>C304/B304*100</f>
        <v>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>
        <v>1264.9000000000001</v>
      </c>
      <c r="AJ304" s="14"/>
      <c r="AK304" s="14">
        <f>AJ304/AI304*100</f>
        <v>0</v>
      </c>
      <c r="AL304" s="135"/>
      <c r="AM304" s="135"/>
      <c r="AN304" s="135"/>
      <c r="AO304" s="14"/>
      <c r="AP304" s="14"/>
      <c r="AQ304" s="127"/>
      <c r="AR304" s="14"/>
      <c r="AS304" s="14"/>
      <c r="AT304" s="127"/>
      <c r="AU304" s="14"/>
      <c r="AV304" s="14"/>
      <c r="AW304" s="127"/>
      <c r="AX304" s="14"/>
      <c r="AY304" s="14"/>
      <c r="AZ304" s="127"/>
      <c r="BA304" s="14"/>
      <c r="BB304" s="14"/>
      <c r="BC304" s="127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27"/>
      <c r="BP304" s="14"/>
      <c r="BQ304" s="14"/>
      <c r="BR304" s="127"/>
      <c r="BS304" s="14"/>
      <c r="BT304" s="14"/>
      <c r="BU304" s="127"/>
      <c r="BV304" s="15">
        <v>1208.3</v>
      </c>
      <c r="BW304" s="14"/>
      <c r="BX304" s="127"/>
      <c r="BY304" s="14"/>
      <c r="BZ304" s="14"/>
      <c r="CA304" s="127"/>
      <c r="CB304" s="14"/>
      <c r="CC304" s="14"/>
      <c r="CD304" s="127"/>
      <c r="CE304" s="14"/>
      <c r="CF304" s="14"/>
      <c r="CG304" s="127"/>
      <c r="CH304" s="14"/>
      <c r="CI304" s="14"/>
      <c r="CJ304" s="127"/>
      <c r="CK304" s="15"/>
      <c r="CL304" s="14"/>
      <c r="CM304" s="127"/>
      <c r="CN304" s="15"/>
      <c r="CO304" s="14"/>
      <c r="CP304" s="127"/>
      <c r="CQ304" s="15"/>
      <c r="CR304" s="14"/>
      <c r="CS304" s="127"/>
      <c r="CT304" s="15"/>
      <c r="CU304" s="14"/>
      <c r="CV304" s="127"/>
      <c r="CW304" s="15"/>
      <c r="CX304" s="14"/>
      <c r="CY304" s="127"/>
      <c r="CZ304" s="15"/>
      <c r="DA304" s="14"/>
      <c r="DB304" s="127"/>
      <c r="DC304" s="15"/>
      <c r="DD304" s="14"/>
      <c r="DE304" s="127"/>
      <c r="DF304" s="15"/>
      <c r="DG304" s="14"/>
      <c r="DH304" s="127"/>
    </row>
    <row r="305" spans="1:112" s="38" customFormat="1" ht="15.75" x14ac:dyDescent="0.25">
      <c r="A305" s="71" t="s">
        <v>650</v>
      </c>
      <c r="B305" s="149">
        <f t="shared" si="272"/>
        <v>0</v>
      </c>
      <c r="C305" s="149">
        <f t="shared" si="272"/>
        <v>0</v>
      </c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35"/>
      <c r="AM305" s="135"/>
      <c r="AN305" s="135"/>
      <c r="AO305" s="14"/>
      <c r="AP305" s="14"/>
      <c r="AQ305" s="127"/>
      <c r="AR305" s="14"/>
      <c r="AS305" s="14"/>
      <c r="AT305" s="127"/>
      <c r="AU305" s="14"/>
      <c r="AV305" s="14"/>
      <c r="AW305" s="127"/>
      <c r="AX305" s="14"/>
      <c r="AY305" s="14"/>
      <c r="AZ305" s="127"/>
      <c r="BA305" s="14"/>
      <c r="BB305" s="14"/>
      <c r="BC305" s="127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27"/>
      <c r="BP305" s="14"/>
      <c r="BQ305" s="14"/>
      <c r="BR305" s="127"/>
      <c r="BS305" s="14"/>
      <c r="BT305" s="14"/>
      <c r="BU305" s="127"/>
      <c r="BV305" s="14"/>
      <c r="BW305" s="14"/>
      <c r="BX305" s="127"/>
      <c r="BY305" s="14"/>
      <c r="BZ305" s="14"/>
      <c r="CA305" s="127"/>
      <c r="CB305" s="14"/>
      <c r="CC305" s="14"/>
      <c r="CD305" s="127"/>
      <c r="CE305" s="14"/>
      <c r="CF305" s="14"/>
      <c r="CG305" s="127"/>
      <c r="CH305" s="14"/>
      <c r="CI305" s="14"/>
      <c r="CJ305" s="127"/>
      <c r="CK305" s="15"/>
      <c r="CL305" s="14"/>
      <c r="CM305" s="127"/>
      <c r="CN305" s="15"/>
      <c r="CO305" s="14"/>
      <c r="CP305" s="127"/>
      <c r="CQ305" s="15"/>
      <c r="CR305" s="14"/>
      <c r="CS305" s="127"/>
      <c r="CT305" s="15"/>
      <c r="CU305" s="14"/>
      <c r="CV305" s="127"/>
      <c r="CW305" s="15"/>
      <c r="CX305" s="14"/>
      <c r="CY305" s="127"/>
      <c r="CZ305" s="15"/>
      <c r="DA305" s="14"/>
      <c r="DB305" s="127"/>
      <c r="DC305" s="15"/>
      <c r="DD305" s="14"/>
      <c r="DE305" s="127"/>
      <c r="DF305" s="15"/>
      <c r="DG305" s="14"/>
      <c r="DH305" s="127"/>
    </row>
    <row r="306" spans="1:112" s="96" customFormat="1" ht="31.5" x14ac:dyDescent="0.25">
      <c r="A306" s="97" t="s">
        <v>472</v>
      </c>
      <c r="B306" s="148">
        <f t="shared" si="272"/>
        <v>99932.480409999989</v>
      </c>
      <c r="C306" s="148">
        <f t="shared" si="272"/>
        <v>8479.6374099999994</v>
      </c>
      <c r="D306" s="102">
        <f t="shared" ref="D306" si="307">C306/B306*100</f>
        <v>8.4853666948023285</v>
      </c>
      <c r="E306" s="105">
        <f t="shared" ref="E306:AP306" si="308">E307+E308+E309+E310+E311+E312+E313+E314</f>
        <v>0</v>
      </c>
      <c r="F306" s="105">
        <f t="shared" si="308"/>
        <v>0</v>
      </c>
      <c r="G306" s="105">
        <f t="shared" si="308"/>
        <v>0</v>
      </c>
      <c r="H306" s="105">
        <f t="shared" si="308"/>
        <v>0</v>
      </c>
      <c r="I306" s="105">
        <f t="shared" si="308"/>
        <v>0</v>
      </c>
      <c r="J306" s="105">
        <f t="shared" si="308"/>
        <v>0</v>
      </c>
      <c r="K306" s="105">
        <f t="shared" si="308"/>
        <v>567.79999999999995</v>
      </c>
      <c r="L306" s="105">
        <f t="shared" si="308"/>
        <v>0</v>
      </c>
      <c r="M306" s="105">
        <f t="shared" si="308"/>
        <v>0</v>
      </c>
      <c r="N306" s="105">
        <f t="shared" si="308"/>
        <v>0</v>
      </c>
      <c r="O306" s="105">
        <f t="shared" si="308"/>
        <v>0</v>
      </c>
      <c r="P306" s="105">
        <f t="shared" si="308"/>
        <v>0</v>
      </c>
      <c r="Q306" s="105">
        <f t="shared" si="308"/>
        <v>0</v>
      </c>
      <c r="R306" s="105">
        <f t="shared" si="308"/>
        <v>0</v>
      </c>
      <c r="S306" s="105">
        <f t="shared" si="308"/>
        <v>0</v>
      </c>
      <c r="T306" s="105">
        <f t="shared" si="308"/>
        <v>0</v>
      </c>
      <c r="U306" s="105">
        <f t="shared" si="308"/>
        <v>0</v>
      </c>
      <c r="V306" s="105">
        <f t="shared" si="308"/>
        <v>0</v>
      </c>
      <c r="W306" s="105">
        <f t="shared" si="308"/>
        <v>0</v>
      </c>
      <c r="X306" s="105">
        <f t="shared" si="308"/>
        <v>0</v>
      </c>
      <c r="Y306" s="105">
        <f t="shared" si="308"/>
        <v>0</v>
      </c>
      <c r="Z306" s="105">
        <f t="shared" si="308"/>
        <v>51.020409999999998</v>
      </c>
      <c r="AA306" s="105">
        <f t="shared" si="308"/>
        <v>51.020409999999998</v>
      </c>
      <c r="AB306" s="102">
        <f>AA306/Z306*100</f>
        <v>100</v>
      </c>
      <c r="AC306" s="105">
        <f t="shared" si="308"/>
        <v>0</v>
      </c>
      <c r="AD306" s="105">
        <f t="shared" si="308"/>
        <v>0</v>
      </c>
      <c r="AE306" s="105">
        <f t="shared" si="308"/>
        <v>0</v>
      </c>
      <c r="AF306" s="105">
        <f t="shared" si="308"/>
        <v>0</v>
      </c>
      <c r="AG306" s="105">
        <f t="shared" si="308"/>
        <v>0</v>
      </c>
      <c r="AH306" s="105">
        <f t="shared" si="308"/>
        <v>0</v>
      </c>
      <c r="AI306" s="105">
        <f t="shared" si="308"/>
        <v>5935.1</v>
      </c>
      <c r="AJ306" s="105">
        <f t="shared" si="308"/>
        <v>0</v>
      </c>
      <c r="AK306" s="105">
        <f t="shared" si="308"/>
        <v>0</v>
      </c>
      <c r="AL306" s="105">
        <f t="shared" si="308"/>
        <v>26280.3</v>
      </c>
      <c r="AM306" s="105">
        <f t="shared" si="308"/>
        <v>4243</v>
      </c>
      <c r="AN306" s="105">
        <f t="shared" si="308"/>
        <v>16.145173380821376</v>
      </c>
      <c r="AO306" s="105">
        <f t="shared" si="308"/>
        <v>0</v>
      </c>
      <c r="AP306" s="105">
        <f t="shared" si="308"/>
        <v>0</v>
      </c>
      <c r="AQ306" s="105">
        <f t="shared" ref="AQ306:CG306" si="309">AQ307+AQ308+AQ309+AQ310+AQ311+AQ312+AQ313+AQ314</f>
        <v>0</v>
      </c>
      <c r="AR306" s="105">
        <f t="shared" si="309"/>
        <v>0</v>
      </c>
      <c r="AS306" s="105">
        <f t="shared" si="309"/>
        <v>0</v>
      </c>
      <c r="AT306" s="105">
        <f t="shared" si="309"/>
        <v>0</v>
      </c>
      <c r="AU306" s="105">
        <f t="shared" si="309"/>
        <v>0</v>
      </c>
      <c r="AV306" s="105">
        <f t="shared" si="309"/>
        <v>0</v>
      </c>
      <c r="AW306" s="105">
        <f t="shared" si="309"/>
        <v>0</v>
      </c>
      <c r="AX306" s="105">
        <f t="shared" si="309"/>
        <v>0</v>
      </c>
      <c r="AY306" s="105">
        <f t="shared" si="309"/>
        <v>0</v>
      </c>
      <c r="AZ306" s="105">
        <f t="shared" si="309"/>
        <v>0</v>
      </c>
      <c r="BA306" s="105">
        <f t="shared" si="309"/>
        <v>10142.6</v>
      </c>
      <c r="BB306" s="105">
        <f t="shared" si="309"/>
        <v>892.81700000000001</v>
      </c>
      <c r="BC306" s="105">
        <f t="shared" si="309"/>
        <v>8.8026442923905108</v>
      </c>
      <c r="BD306" s="105">
        <f t="shared" si="309"/>
        <v>8933.16</v>
      </c>
      <c r="BE306" s="105">
        <f t="shared" si="309"/>
        <v>0</v>
      </c>
      <c r="BF306" s="105">
        <f t="shared" si="309"/>
        <v>0</v>
      </c>
      <c r="BG306" s="105">
        <f t="shared" si="309"/>
        <v>0</v>
      </c>
      <c r="BH306" s="105">
        <f t="shared" si="309"/>
        <v>0</v>
      </c>
      <c r="BI306" s="105">
        <f t="shared" si="309"/>
        <v>0</v>
      </c>
      <c r="BJ306" s="105">
        <f t="shared" si="309"/>
        <v>0</v>
      </c>
      <c r="BK306" s="105">
        <f t="shared" si="309"/>
        <v>0</v>
      </c>
      <c r="BL306" s="105">
        <f t="shared" si="309"/>
        <v>0</v>
      </c>
      <c r="BM306" s="105">
        <f t="shared" si="309"/>
        <v>0</v>
      </c>
      <c r="BN306" s="105">
        <f t="shared" si="309"/>
        <v>0</v>
      </c>
      <c r="BO306" s="105">
        <f t="shared" si="309"/>
        <v>0</v>
      </c>
      <c r="BP306" s="105">
        <f t="shared" si="309"/>
        <v>0</v>
      </c>
      <c r="BQ306" s="105">
        <f t="shared" si="309"/>
        <v>0</v>
      </c>
      <c r="BR306" s="105">
        <f t="shared" si="309"/>
        <v>0</v>
      </c>
      <c r="BS306" s="105">
        <f t="shared" si="309"/>
        <v>0</v>
      </c>
      <c r="BT306" s="105">
        <f t="shared" si="309"/>
        <v>0</v>
      </c>
      <c r="BU306" s="105">
        <f t="shared" si="309"/>
        <v>0</v>
      </c>
      <c r="BV306" s="105">
        <f t="shared" si="309"/>
        <v>0</v>
      </c>
      <c r="BW306" s="105">
        <f t="shared" si="309"/>
        <v>0</v>
      </c>
      <c r="BX306" s="105">
        <f t="shared" si="309"/>
        <v>0</v>
      </c>
      <c r="BY306" s="105">
        <f t="shared" si="309"/>
        <v>0</v>
      </c>
      <c r="BZ306" s="105">
        <f t="shared" si="309"/>
        <v>0</v>
      </c>
      <c r="CA306" s="105">
        <f t="shared" si="309"/>
        <v>0</v>
      </c>
      <c r="CB306" s="105">
        <f t="shared" si="309"/>
        <v>383.9</v>
      </c>
      <c r="CC306" s="105">
        <f t="shared" si="309"/>
        <v>0</v>
      </c>
      <c r="CD306" s="105">
        <f t="shared" si="309"/>
        <v>0</v>
      </c>
      <c r="CE306" s="105">
        <f t="shared" si="309"/>
        <v>9399.1</v>
      </c>
      <c r="CF306" s="105">
        <f t="shared" si="309"/>
        <v>0</v>
      </c>
      <c r="CG306" s="105">
        <f t="shared" si="309"/>
        <v>0</v>
      </c>
      <c r="CH306" s="105">
        <f t="shared" ref="CH306:CV306" si="310">CH307+CH308+CH309+CH310+CH311+CH312+CH313+CH314</f>
        <v>0</v>
      </c>
      <c r="CI306" s="105">
        <f t="shared" si="310"/>
        <v>0</v>
      </c>
      <c r="CJ306" s="105">
        <f t="shared" si="310"/>
        <v>0</v>
      </c>
      <c r="CK306" s="105">
        <f t="shared" si="310"/>
        <v>0</v>
      </c>
      <c r="CL306" s="105">
        <f t="shared" si="310"/>
        <v>0</v>
      </c>
      <c r="CM306" s="105">
        <f t="shared" si="310"/>
        <v>0</v>
      </c>
      <c r="CN306" s="105">
        <f t="shared" si="310"/>
        <v>17449.099999999999</v>
      </c>
      <c r="CO306" s="105">
        <f t="shared" si="310"/>
        <v>3292.8</v>
      </c>
      <c r="CP306" s="105">
        <f t="shared" si="66"/>
        <v>18.870887323701513</v>
      </c>
      <c r="CQ306" s="105">
        <f t="shared" si="310"/>
        <v>0</v>
      </c>
      <c r="CR306" s="105">
        <f t="shared" si="310"/>
        <v>0</v>
      </c>
      <c r="CS306" s="105">
        <f t="shared" si="310"/>
        <v>0</v>
      </c>
      <c r="CT306" s="105">
        <f t="shared" si="310"/>
        <v>0</v>
      </c>
      <c r="CU306" s="105">
        <f t="shared" si="310"/>
        <v>0</v>
      </c>
      <c r="CV306" s="105">
        <f t="shared" si="310"/>
        <v>0</v>
      </c>
      <c r="CW306" s="105">
        <f t="shared" ref="CW306:CY306" si="311">CW307+CW308+CW309+CW310+CW311+CW312+CW313+CW314</f>
        <v>14193.8</v>
      </c>
      <c r="CX306" s="105">
        <f t="shared" si="311"/>
        <v>0</v>
      </c>
      <c r="CY306" s="105">
        <f t="shared" si="311"/>
        <v>0</v>
      </c>
      <c r="CZ306" s="105">
        <f t="shared" ref="CZ306:DB306" si="312">CZ307+CZ308+CZ309+CZ310+CZ311+CZ312+CZ313+CZ314</f>
        <v>0</v>
      </c>
      <c r="DA306" s="105">
        <f t="shared" si="312"/>
        <v>0</v>
      </c>
      <c r="DB306" s="105">
        <f t="shared" si="312"/>
        <v>0</v>
      </c>
      <c r="DC306" s="105">
        <f t="shared" ref="DC306:DE306" si="313">DC307+DC308+DC309+DC310+DC311+DC312+DC313+DC314</f>
        <v>1890.4</v>
      </c>
      <c r="DD306" s="105">
        <f t="shared" si="313"/>
        <v>0</v>
      </c>
      <c r="DE306" s="105">
        <f t="shared" si="313"/>
        <v>0</v>
      </c>
      <c r="DF306" s="105">
        <f t="shared" ref="DF306:DH306" si="314">DF307+DF308+DF309+DF310+DF311+DF312+DF313+DF314</f>
        <v>4706.2</v>
      </c>
      <c r="DG306" s="105">
        <f t="shared" si="314"/>
        <v>0</v>
      </c>
      <c r="DH306" s="105">
        <f t="shared" si="314"/>
        <v>0</v>
      </c>
    </row>
    <row r="307" spans="1:112" s="38" customFormat="1" ht="15.75" x14ac:dyDescent="0.25">
      <c r="A307" s="71" t="s">
        <v>392</v>
      </c>
      <c r="B307" s="149">
        <f t="shared" si="272"/>
        <v>85064.220409999994</v>
      </c>
      <c r="C307" s="149">
        <f t="shared" si="272"/>
        <v>8479.6374099999994</v>
      </c>
      <c r="D307" s="14">
        <f t="shared" si="56"/>
        <v>9.9685124593267282</v>
      </c>
      <c r="E307" s="14"/>
      <c r="F307" s="14"/>
      <c r="G307" s="14"/>
      <c r="H307" s="15"/>
      <c r="I307" s="15"/>
      <c r="J307" s="14"/>
      <c r="K307" s="14">
        <v>567.79999999999995</v>
      </c>
      <c r="L307" s="14"/>
      <c r="M307" s="15"/>
      <c r="N307" s="14"/>
      <c r="O307" s="14"/>
      <c r="P307" s="15"/>
      <c r="Q307" s="15">
        <v>0</v>
      </c>
      <c r="R307" s="15">
        <v>0</v>
      </c>
      <c r="S307" s="14"/>
      <c r="T307" s="15"/>
      <c r="U307" s="15"/>
      <c r="V307" s="15"/>
      <c r="W307" s="15"/>
      <c r="X307" s="15"/>
      <c r="Y307" s="14"/>
      <c r="Z307" s="15">
        <v>51.020409999999998</v>
      </c>
      <c r="AA307" s="15">
        <v>51.020409999999998</v>
      </c>
      <c r="AB307" s="14">
        <f>AA307/Z307*100</f>
        <v>100</v>
      </c>
      <c r="AC307" s="15"/>
      <c r="AD307" s="15"/>
      <c r="AE307" s="14"/>
      <c r="AF307" s="14"/>
      <c r="AG307" s="14"/>
      <c r="AH307" s="14"/>
      <c r="AI307" s="15">
        <v>0</v>
      </c>
      <c r="AJ307" s="15"/>
      <c r="AK307" s="14"/>
      <c r="AL307" s="15">
        <v>26280.3</v>
      </c>
      <c r="AM307" s="14">
        <v>4243</v>
      </c>
      <c r="AN307" s="15">
        <f t="shared" si="62"/>
        <v>16.145173380821376</v>
      </c>
      <c r="AO307" s="15"/>
      <c r="AP307" s="15"/>
      <c r="AQ307" s="15"/>
      <c r="AR307" s="15"/>
      <c r="AS307" s="126"/>
      <c r="AT307" s="126"/>
      <c r="AU307" s="15"/>
      <c r="AV307" s="15"/>
      <c r="AW307" s="126"/>
      <c r="AX307" s="15"/>
      <c r="AY307" s="15"/>
      <c r="AZ307" s="126"/>
      <c r="BA307" s="15">
        <v>10142.6</v>
      </c>
      <c r="BB307" s="15">
        <v>892.81700000000001</v>
      </c>
      <c r="BC307" s="15">
        <f t="shared" si="64"/>
        <v>8.8026442923905108</v>
      </c>
      <c r="BD307" s="15"/>
      <c r="BE307" s="126"/>
      <c r="BF307" s="126"/>
      <c r="BG307" s="15"/>
      <c r="BH307" s="126"/>
      <c r="BI307" s="126"/>
      <c r="BJ307" s="15"/>
      <c r="BK307" s="126"/>
      <c r="BL307" s="126"/>
      <c r="BM307" s="15"/>
      <c r="BN307" s="126"/>
      <c r="BO307" s="126"/>
      <c r="BP307" s="15"/>
      <c r="BQ307" s="126"/>
      <c r="BR307" s="126"/>
      <c r="BS307" s="15"/>
      <c r="BT307" s="126"/>
      <c r="BU307" s="126"/>
      <c r="BV307" s="15"/>
      <c r="BW307" s="126"/>
      <c r="BX307" s="126"/>
      <c r="BY307" s="15"/>
      <c r="BZ307" s="126"/>
      <c r="CA307" s="126"/>
      <c r="CB307" s="15">
        <v>383.9</v>
      </c>
      <c r="CC307" s="126"/>
      <c r="CD307" s="126"/>
      <c r="CE307" s="15">
        <v>9399.1</v>
      </c>
      <c r="CF307" s="126"/>
      <c r="CG307" s="126"/>
      <c r="CH307" s="15"/>
      <c r="CI307" s="126"/>
      <c r="CJ307" s="126"/>
      <c r="CK307" s="15"/>
      <c r="CL307" s="126"/>
      <c r="CM307" s="126"/>
      <c r="CN307" s="15">
        <v>17449.099999999999</v>
      </c>
      <c r="CO307" s="15">
        <v>3292.8</v>
      </c>
      <c r="CP307" s="15">
        <f t="shared" si="66"/>
        <v>18.870887323701513</v>
      </c>
      <c r="CQ307" s="15"/>
      <c r="CR307" s="126"/>
      <c r="CS307" s="126"/>
      <c r="CT307" s="15"/>
      <c r="CU307" s="126"/>
      <c r="CV307" s="126"/>
      <c r="CW307" s="15">
        <v>14193.8</v>
      </c>
      <c r="CX307" s="126"/>
      <c r="CY307" s="126"/>
      <c r="CZ307" s="15"/>
      <c r="DA307" s="126"/>
      <c r="DB307" s="126"/>
      <c r="DC307" s="15">
        <v>1890.4</v>
      </c>
      <c r="DD307" s="126"/>
      <c r="DE307" s="126"/>
      <c r="DF307" s="15">
        <v>4706.2</v>
      </c>
      <c r="DG307" s="126"/>
      <c r="DH307" s="126"/>
    </row>
    <row r="308" spans="1:112" s="38" customFormat="1" ht="15.75" x14ac:dyDescent="0.25">
      <c r="A308" s="71" t="s">
        <v>652</v>
      </c>
      <c r="B308" s="149">
        <f t="shared" si="272"/>
        <v>5935.1</v>
      </c>
      <c r="C308" s="149">
        <f t="shared" si="272"/>
        <v>0</v>
      </c>
      <c r="D308" s="14">
        <f>C308/B308*100</f>
        <v>0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>
        <v>0</v>
      </c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>
        <v>5935.1</v>
      </c>
      <c r="AJ308" s="14"/>
      <c r="AK308" s="14">
        <f>AJ308/AI308*100</f>
        <v>0</v>
      </c>
      <c r="AL308" s="135"/>
      <c r="AM308" s="135"/>
      <c r="AN308" s="135"/>
      <c r="AO308" s="14"/>
      <c r="AP308" s="14"/>
      <c r="AQ308" s="127"/>
      <c r="AR308" s="14"/>
      <c r="AS308" s="14"/>
      <c r="AT308" s="127"/>
      <c r="AU308" s="14"/>
      <c r="AV308" s="14"/>
      <c r="AW308" s="127"/>
      <c r="AX308" s="14"/>
      <c r="AY308" s="14"/>
      <c r="AZ308" s="127"/>
      <c r="BA308" s="14"/>
      <c r="BB308" s="14"/>
      <c r="BC308" s="127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27"/>
      <c r="BP308" s="14"/>
      <c r="BQ308" s="14"/>
      <c r="BR308" s="127"/>
      <c r="BS308" s="14"/>
      <c r="BT308" s="14"/>
      <c r="BU308" s="127"/>
      <c r="BV308" s="14"/>
      <c r="BW308" s="14"/>
      <c r="BX308" s="127"/>
      <c r="BY308" s="14"/>
      <c r="BZ308" s="14"/>
      <c r="CA308" s="127"/>
      <c r="CB308" s="14"/>
      <c r="CC308" s="14"/>
      <c r="CD308" s="127"/>
      <c r="CE308" s="14"/>
      <c r="CF308" s="14"/>
      <c r="CG308" s="127"/>
      <c r="CH308" s="14"/>
      <c r="CI308" s="14"/>
      <c r="CJ308" s="127"/>
      <c r="CK308" s="15"/>
      <c r="CL308" s="14"/>
      <c r="CM308" s="127"/>
      <c r="CN308" s="15"/>
      <c r="CO308" s="14"/>
      <c r="CP308" s="127"/>
      <c r="CQ308" s="15"/>
      <c r="CR308" s="14"/>
      <c r="CS308" s="127"/>
      <c r="CT308" s="15"/>
      <c r="CU308" s="14"/>
      <c r="CV308" s="127"/>
      <c r="CW308" s="15"/>
      <c r="CX308" s="14"/>
      <c r="CY308" s="127"/>
      <c r="CZ308" s="15"/>
      <c r="DA308" s="14"/>
      <c r="DB308" s="127"/>
      <c r="DC308" s="15"/>
      <c r="DD308" s="14"/>
      <c r="DE308" s="127"/>
      <c r="DF308" s="15"/>
      <c r="DG308" s="14"/>
      <c r="DH308" s="127"/>
    </row>
    <row r="309" spans="1:112" s="38" customFormat="1" ht="15.75" x14ac:dyDescent="0.25">
      <c r="A309" s="71" t="s">
        <v>656</v>
      </c>
      <c r="B309" s="149">
        <f t="shared" si="272"/>
        <v>0</v>
      </c>
      <c r="C309" s="149">
        <f t="shared" si="272"/>
        <v>0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35"/>
      <c r="AM309" s="135"/>
      <c r="AN309" s="135"/>
      <c r="AO309" s="14"/>
      <c r="AP309" s="14"/>
      <c r="AQ309" s="127"/>
      <c r="AR309" s="14"/>
      <c r="AS309" s="14"/>
      <c r="AT309" s="127"/>
      <c r="AU309" s="14"/>
      <c r="AV309" s="14"/>
      <c r="AW309" s="127"/>
      <c r="AX309" s="14"/>
      <c r="AY309" s="14"/>
      <c r="AZ309" s="127"/>
      <c r="BA309" s="14"/>
      <c r="BB309" s="14"/>
      <c r="BC309" s="127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27"/>
      <c r="BP309" s="14"/>
      <c r="BQ309" s="14"/>
      <c r="BR309" s="127"/>
      <c r="BS309" s="14"/>
      <c r="BT309" s="14"/>
      <c r="BU309" s="127"/>
      <c r="BV309" s="14"/>
      <c r="BW309" s="14"/>
      <c r="BX309" s="127"/>
      <c r="BY309" s="14"/>
      <c r="BZ309" s="14"/>
      <c r="CA309" s="127"/>
      <c r="CB309" s="14"/>
      <c r="CC309" s="14"/>
      <c r="CD309" s="127"/>
      <c r="CE309" s="14"/>
      <c r="CF309" s="14"/>
      <c r="CG309" s="127"/>
      <c r="CH309" s="14"/>
      <c r="CI309" s="14"/>
      <c r="CJ309" s="127"/>
      <c r="CK309" s="15"/>
      <c r="CL309" s="14"/>
      <c r="CM309" s="127"/>
      <c r="CN309" s="15"/>
      <c r="CO309" s="14"/>
      <c r="CP309" s="127"/>
      <c r="CQ309" s="15"/>
      <c r="CR309" s="14"/>
      <c r="CS309" s="127"/>
      <c r="CT309" s="15"/>
      <c r="CU309" s="14"/>
      <c r="CV309" s="127"/>
      <c r="CW309" s="15"/>
      <c r="CX309" s="14"/>
      <c r="CY309" s="127"/>
      <c r="CZ309" s="15"/>
      <c r="DA309" s="14"/>
      <c r="DB309" s="127"/>
      <c r="DC309" s="15"/>
      <c r="DD309" s="14"/>
      <c r="DE309" s="127"/>
      <c r="DF309" s="15"/>
      <c r="DG309" s="14"/>
      <c r="DH309" s="127"/>
    </row>
    <row r="310" spans="1:112" s="38" customFormat="1" ht="15.75" x14ac:dyDescent="0.25">
      <c r="A310" s="71" t="s">
        <v>655</v>
      </c>
      <c r="B310" s="149">
        <f t="shared" si="272"/>
        <v>3978.9</v>
      </c>
      <c r="C310" s="149">
        <f t="shared" si="272"/>
        <v>0</v>
      </c>
      <c r="D310" s="14">
        <f>C310/B310*100</f>
        <v>0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35"/>
      <c r="AM310" s="135"/>
      <c r="AN310" s="135"/>
      <c r="AO310" s="14"/>
      <c r="AP310" s="14"/>
      <c r="AQ310" s="127"/>
      <c r="AR310" s="14"/>
      <c r="AS310" s="14"/>
      <c r="AT310" s="127"/>
      <c r="AU310" s="14"/>
      <c r="AV310" s="14"/>
      <c r="AW310" s="127"/>
      <c r="AX310" s="14"/>
      <c r="AY310" s="14"/>
      <c r="AZ310" s="127"/>
      <c r="BA310" s="14"/>
      <c r="BB310" s="14"/>
      <c r="BC310" s="127"/>
      <c r="BD310" s="14">
        <v>3978.9</v>
      </c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27"/>
      <c r="BP310" s="14"/>
      <c r="BQ310" s="14"/>
      <c r="BR310" s="127"/>
      <c r="BS310" s="14"/>
      <c r="BT310" s="14"/>
      <c r="BU310" s="127"/>
      <c r="BV310" s="14"/>
      <c r="BW310" s="14"/>
      <c r="BX310" s="127"/>
      <c r="BY310" s="14"/>
      <c r="BZ310" s="14"/>
      <c r="CA310" s="127"/>
      <c r="CB310" s="14"/>
      <c r="CC310" s="14"/>
      <c r="CD310" s="127"/>
      <c r="CE310" s="14"/>
      <c r="CF310" s="14"/>
      <c r="CG310" s="127"/>
      <c r="CH310" s="14"/>
      <c r="CI310" s="14"/>
      <c r="CJ310" s="127"/>
      <c r="CK310" s="15"/>
      <c r="CL310" s="14"/>
      <c r="CM310" s="127"/>
      <c r="CN310" s="15"/>
      <c r="CO310" s="14"/>
      <c r="CP310" s="127"/>
      <c r="CQ310" s="15"/>
      <c r="CR310" s="14"/>
      <c r="CS310" s="127"/>
      <c r="CT310" s="15"/>
      <c r="CU310" s="14"/>
      <c r="CV310" s="127"/>
      <c r="CW310" s="15"/>
      <c r="CX310" s="14"/>
      <c r="CY310" s="127"/>
      <c r="CZ310" s="15"/>
      <c r="DA310" s="14"/>
      <c r="DB310" s="127"/>
      <c r="DC310" s="15"/>
      <c r="DD310" s="14"/>
      <c r="DE310" s="127"/>
      <c r="DF310" s="15"/>
      <c r="DG310" s="14"/>
      <c r="DH310" s="127"/>
    </row>
    <row r="311" spans="1:112" s="38" customFormat="1" ht="15.75" x14ac:dyDescent="0.25">
      <c r="A311" s="71" t="s">
        <v>334</v>
      </c>
      <c r="B311" s="149">
        <f t="shared" si="272"/>
        <v>4954.26</v>
      </c>
      <c r="C311" s="149">
        <f t="shared" si="272"/>
        <v>0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35"/>
      <c r="AM311" s="135"/>
      <c r="AN311" s="135"/>
      <c r="AO311" s="14"/>
      <c r="AP311" s="14"/>
      <c r="AQ311" s="127"/>
      <c r="AR311" s="14"/>
      <c r="AS311" s="14"/>
      <c r="AT311" s="127"/>
      <c r="AU311" s="14"/>
      <c r="AV311" s="14"/>
      <c r="AW311" s="127"/>
      <c r="AX311" s="14"/>
      <c r="AY311" s="14"/>
      <c r="AZ311" s="127"/>
      <c r="BA311" s="14"/>
      <c r="BB311" s="14"/>
      <c r="BC311" s="127"/>
      <c r="BD311" s="14">
        <v>4954.26</v>
      </c>
      <c r="BE311" s="14"/>
      <c r="BF311" s="127"/>
      <c r="BG311" s="14"/>
      <c r="BH311" s="14"/>
      <c r="BI311" s="127"/>
      <c r="BJ311" s="14"/>
      <c r="BK311" s="14"/>
      <c r="BL311" s="127"/>
      <c r="BM311" s="14"/>
      <c r="BN311" s="14"/>
      <c r="BO311" s="127"/>
      <c r="BP311" s="14"/>
      <c r="BQ311" s="14"/>
      <c r="BR311" s="127"/>
      <c r="BS311" s="14"/>
      <c r="BT311" s="14"/>
      <c r="BU311" s="127"/>
      <c r="BV311" s="14"/>
      <c r="BW311" s="14"/>
      <c r="BX311" s="127"/>
      <c r="BY311" s="14"/>
      <c r="BZ311" s="14"/>
      <c r="CA311" s="127"/>
      <c r="CB311" s="14"/>
      <c r="CC311" s="14"/>
      <c r="CD311" s="127"/>
      <c r="CE311" s="14"/>
      <c r="CF311" s="14"/>
      <c r="CG311" s="127"/>
      <c r="CH311" s="14"/>
      <c r="CI311" s="14"/>
      <c r="CJ311" s="127"/>
      <c r="CK311" s="15"/>
      <c r="CL311" s="14"/>
      <c r="CM311" s="127"/>
      <c r="CN311" s="15"/>
      <c r="CO311" s="14"/>
      <c r="CP311" s="127"/>
      <c r="CQ311" s="15"/>
      <c r="CR311" s="14"/>
      <c r="CS311" s="127"/>
      <c r="CT311" s="15"/>
      <c r="CU311" s="14"/>
      <c r="CV311" s="127"/>
      <c r="CW311" s="15"/>
      <c r="CX311" s="14"/>
      <c r="CY311" s="127"/>
      <c r="CZ311" s="15"/>
      <c r="DA311" s="14"/>
      <c r="DB311" s="127"/>
      <c r="DC311" s="15"/>
      <c r="DD311" s="14"/>
      <c r="DE311" s="127"/>
      <c r="DF311" s="15"/>
      <c r="DG311" s="14"/>
      <c r="DH311" s="127"/>
    </row>
    <row r="312" spans="1:112" s="38" customFormat="1" ht="15.75" x14ac:dyDescent="0.25">
      <c r="A312" s="71" t="s">
        <v>654</v>
      </c>
      <c r="B312" s="149">
        <f t="shared" si="272"/>
        <v>0</v>
      </c>
      <c r="C312" s="149">
        <f t="shared" si="272"/>
        <v>0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35"/>
      <c r="AM312" s="135"/>
      <c r="AN312" s="135"/>
      <c r="AO312" s="14"/>
      <c r="AP312" s="14"/>
      <c r="AQ312" s="127"/>
      <c r="AR312" s="14"/>
      <c r="AS312" s="14"/>
      <c r="AT312" s="127"/>
      <c r="AU312" s="14"/>
      <c r="AV312" s="14"/>
      <c r="AW312" s="127"/>
      <c r="AX312" s="14"/>
      <c r="AY312" s="14"/>
      <c r="AZ312" s="127"/>
      <c r="BA312" s="14"/>
      <c r="BB312" s="14"/>
      <c r="BC312" s="127"/>
      <c r="BD312" s="14"/>
      <c r="BE312" s="14"/>
      <c r="BF312" s="127"/>
      <c r="BG312" s="14"/>
      <c r="BH312" s="14"/>
      <c r="BI312" s="127"/>
      <c r="BJ312" s="14"/>
      <c r="BK312" s="14"/>
      <c r="BL312" s="127"/>
      <c r="BM312" s="14"/>
      <c r="BN312" s="14"/>
      <c r="BO312" s="127"/>
      <c r="BP312" s="14"/>
      <c r="BQ312" s="14"/>
      <c r="BR312" s="127"/>
      <c r="BS312" s="14"/>
      <c r="BT312" s="14"/>
      <c r="BU312" s="127"/>
      <c r="BV312" s="14"/>
      <c r="BW312" s="14"/>
      <c r="BX312" s="127"/>
      <c r="BY312" s="14"/>
      <c r="BZ312" s="14"/>
      <c r="CA312" s="127"/>
      <c r="CB312" s="14"/>
      <c r="CC312" s="14"/>
      <c r="CD312" s="127"/>
      <c r="CE312" s="14"/>
      <c r="CF312" s="14"/>
      <c r="CG312" s="127"/>
      <c r="CH312" s="14"/>
      <c r="CI312" s="14"/>
      <c r="CJ312" s="127"/>
      <c r="CK312" s="15"/>
      <c r="CL312" s="14"/>
      <c r="CM312" s="127"/>
      <c r="CN312" s="15"/>
      <c r="CO312" s="14"/>
      <c r="CP312" s="127"/>
      <c r="CQ312" s="15"/>
      <c r="CR312" s="14"/>
      <c r="CS312" s="127"/>
      <c r="CT312" s="15"/>
      <c r="CU312" s="14"/>
      <c r="CV312" s="127"/>
      <c r="CW312" s="15"/>
      <c r="CX312" s="14"/>
      <c r="CY312" s="127"/>
      <c r="CZ312" s="15"/>
      <c r="DA312" s="14"/>
      <c r="DB312" s="127"/>
      <c r="DC312" s="15"/>
      <c r="DD312" s="14"/>
      <c r="DE312" s="127"/>
      <c r="DF312" s="15"/>
      <c r="DG312" s="14"/>
      <c r="DH312" s="127"/>
    </row>
    <row r="313" spans="1:112" s="38" customFormat="1" ht="15.75" x14ac:dyDescent="0.25">
      <c r="A313" s="71" t="s">
        <v>657</v>
      </c>
      <c r="B313" s="149">
        <f t="shared" si="272"/>
        <v>0</v>
      </c>
      <c r="C313" s="149">
        <f t="shared" si="272"/>
        <v>0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35"/>
      <c r="AM313" s="135"/>
      <c r="AN313" s="135"/>
      <c r="AO313" s="14"/>
      <c r="AP313" s="14"/>
      <c r="AQ313" s="127"/>
      <c r="AR313" s="14"/>
      <c r="AS313" s="14"/>
      <c r="AT313" s="127"/>
      <c r="AU313" s="14"/>
      <c r="AV313" s="14"/>
      <c r="AW313" s="127"/>
      <c r="AX313" s="14"/>
      <c r="AY313" s="14"/>
      <c r="AZ313" s="127"/>
      <c r="BA313" s="14"/>
      <c r="BB313" s="14"/>
      <c r="BC313" s="127"/>
      <c r="BD313" s="14"/>
      <c r="BE313" s="14"/>
      <c r="BF313" s="127"/>
      <c r="BG313" s="14"/>
      <c r="BH313" s="14"/>
      <c r="BI313" s="127"/>
      <c r="BJ313" s="14"/>
      <c r="BK313" s="14"/>
      <c r="BL313" s="127"/>
      <c r="BM313" s="14"/>
      <c r="BN313" s="14"/>
      <c r="BO313" s="127"/>
      <c r="BP313" s="14"/>
      <c r="BQ313" s="14"/>
      <c r="BR313" s="127"/>
      <c r="BS313" s="14"/>
      <c r="BT313" s="14"/>
      <c r="BU313" s="127"/>
      <c r="BV313" s="14"/>
      <c r="BW313" s="14"/>
      <c r="BX313" s="127"/>
      <c r="BY313" s="14"/>
      <c r="BZ313" s="14"/>
      <c r="CA313" s="127"/>
      <c r="CB313" s="14"/>
      <c r="CC313" s="14"/>
      <c r="CD313" s="127"/>
      <c r="CE313" s="14"/>
      <c r="CF313" s="14"/>
      <c r="CG313" s="127"/>
      <c r="CH313" s="14"/>
      <c r="CI313" s="14"/>
      <c r="CJ313" s="127"/>
      <c r="CK313" s="15"/>
      <c r="CL313" s="14"/>
      <c r="CM313" s="127"/>
      <c r="CN313" s="15"/>
      <c r="CO313" s="14"/>
      <c r="CP313" s="127"/>
      <c r="CQ313" s="15"/>
      <c r="CR313" s="14"/>
      <c r="CS313" s="127"/>
      <c r="CT313" s="15"/>
      <c r="CU313" s="14"/>
      <c r="CV313" s="127"/>
      <c r="CW313" s="15"/>
      <c r="CX313" s="14"/>
      <c r="CY313" s="127"/>
      <c r="CZ313" s="15"/>
      <c r="DA313" s="14"/>
      <c r="DB313" s="127"/>
      <c r="DC313" s="15"/>
      <c r="DD313" s="14"/>
      <c r="DE313" s="127"/>
      <c r="DF313" s="15"/>
      <c r="DG313" s="14"/>
      <c r="DH313" s="127"/>
    </row>
    <row r="314" spans="1:112" s="38" customFormat="1" ht="15.75" x14ac:dyDescent="0.25">
      <c r="A314" s="71" t="s">
        <v>653</v>
      </c>
      <c r="B314" s="149">
        <f t="shared" si="272"/>
        <v>0</v>
      </c>
      <c r="C314" s="149">
        <f t="shared" si="272"/>
        <v>0</v>
      </c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35"/>
      <c r="AM314" s="135"/>
      <c r="AN314" s="135"/>
      <c r="AO314" s="14"/>
      <c r="AP314" s="14"/>
      <c r="AQ314" s="127"/>
      <c r="AR314" s="14"/>
      <c r="AS314" s="14"/>
      <c r="AT314" s="127"/>
      <c r="AU314" s="14"/>
      <c r="AV314" s="14"/>
      <c r="AW314" s="127"/>
      <c r="AX314" s="14"/>
      <c r="AY314" s="14"/>
      <c r="AZ314" s="127"/>
      <c r="BA314" s="14"/>
      <c r="BB314" s="14"/>
      <c r="BC314" s="127"/>
      <c r="BD314" s="14"/>
      <c r="BE314" s="14"/>
      <c r="BF314" s="127"/>
      <c r="BG314" s="14"/>
      <c r="BH314" s="14"/>
      <c r="BI314" s="127"/>
      <c r="BJ314" s="14"/>
      <c r="BK314" s="14"/>
      <c r="BL314" s="127"/>
      <c r="BM314" s="14"/>
      <c r="BN314" s="14"/>
      <c r="BO314" s="127"/>
      <c r="BP314" s="14"/>
      <c r="BQ314" s="14"/>
      <c r="BR314" s="127"/>
      <c r="BS314" s="14"/>
      <c r="BT314" s="14"/>
      <c r="BU314" s="127"/>
      <c r="BV314" s="14"/>
      <c r="BW314" s="14"/>
      <c r="BX314" s="127"/>
      <c r="BY314" s="14"/>
      <c r="BZ314" s="14"/>
      <c r="CA314" s="127"/>
      <c r="CB314" s="14"/>
      <c r="CC314" s="14"/>
      <c r="CD314" s="127"/>
      <c r="CE314" s="14"/>
      <c r="CF314" s="14"/>
      <c r="CG314" s="127"/>
      <c r="CH314" s="14"/>
      <c r="CI314" s="14"/>
      <c r="CJ314" s="127"/>
      <c r="CK314" s="15"/>
      <c r="CL314" s="14"/>
      <c r="CM314" s="127"/>
      <c r="CN314" s="15"/>
      <c r="CO314" s="14"/>
      <c r="CP314" s="127"/>
      <c r="CQ314" s="15"/>
      <c r="CR314" s="14"/>
      <c r="CS314" s="127"/>
      <c r="CT314" s="15"/>
      <c r="CU314" s="14"/>
      <c r="CV314" s="127"/>
      <c r="CW314" s="15"/>
      <c r="CX314" s="14"/>
      <c r="CY314" s="127"/>
      <c r="CZ314" s="15"/>
      <c r="DA314" s="14"/>
      <c r="DB314" s="127"/>
      <c r="DC314" s="15"/>
      <c r="DD314" s="14"/>
      <c r="DE314" s="127"/>
      <c r="DF314" s="15"/>
      <c r="DG314" s="14"/>
      <c r="DH314" s="127"/>
    </row>
    <row r="315" spans="1:112" s="96" customFormat="1" ht="31.5" x14ac:dyDescent="0.25">
      <c r="A315" s="97" t="s">
        <v>463</v>
      </c>
      <c r="B315" s="148">
        <f t="shared" si="272"/>
        <v>33140.661229999998</v>
      </c>
      <c r="C315" s="148">
        <f t="shared" si="272"/>
        <v>3888.3522399999997</v>
      </c>
      <c r="D315" s="102">
        <f t="shared" ref="D315" si="315">C315/B315*100</f>
        <v>11.732874649103675</v>
      </c>
      <c r="E315" s="105">
        <f t="shared" ref="E315:AP315" si="316">E316+E317+E318+E319+E320+E321+E322+E323</f>
        <v>1187.5</v>
      </c>
      <c r="F315" s="105">
        <f t="shared" si="316"/>
        <v>0</v>
      </c>
      <c r="G315" s="105">
        <f t="shared" si="316"/>
        <v>0</v>
      </c>
      <c r="H315" s="105">
        <f t="shared" si="316"/>
        <v>0</v>
      </c>
      <c r="I315" s="105">
        <f t="shared" si="316"/>
        <v>0</v>
      </c>
      <c r="J315" s="105">
        <f t="shared" si="316"/>
        <v>0</v>
      </c>
      <c r="K315" s="105">
        <f t="shared" si="316"/>
        <v>262.7</v>
      </c>
      <c r="L315" s="105">
        <f t="shared" si="316"/>
        <v>0</v>
      </c>
      <c r="M315" s="105">
        <f t="shared" si="316"/>
        <v>0</v>
      </c>
      <c r="N315" s="105">
        <f t="shared" si="316"/>
        <v>0</v>
      </c>
      <c r="O315" s="105">
        <f t="shared" si="316"/>
        <v>0</v>
      </c>
      <c r="P315" s="105">
        <f t="shared" si="316"/>
        <v>0</v>
      </c>
      <c r="Q315" s="105">
        <f t="shared" si="316"/>
        <v>0</v>
      </c>
      <c r="R315" s="105">
        <f t="shared" si="316"/>
        <v>0</v>
      </c>
      <c r="S315" s="105">
        <f t="shared" si="316"/>
        <v>0</v>
      </c>
      <c r="T315" s="105">
        <f t="shared" si="316"/>
        <v>2166</v>
      </c>
      <c r="U315" s="105">
        <f t="shared" si="316"/>
        <v>649.79999999999995</v>
      </c>
      <c r="V315" s="105">
        <f>U315/T315*100</f>
        <v>30</v>
      </c>
      <c r="W315" s="105">
        <f t="shared" si="316"/>
        <v>102.04082</v>
      </c>
      <c r="X315" s="105">
        <f t="shared" si="316"/>
        <v>102.04083</v>
      </c>
      <c r="Y315" s="105">
        <f>X315/W315*100</f>
        <v>100.00000979999966</v>
      </c>
      <c r="Z315" s="105">
        <f t="shared" si="316"/>
        <v>51.020409999999998</v>
      </c>
      <c r="AA315" s="105">
        <f t="shared" si="316"/>
        <v>51.020409999999998</v>
      </c>
      <c r="AB315" s="102">
        <f>AA315/Z315*100</f>
        <v>100</v>
      </c>
      <c r="AC315" s="105">
        <f t="shared" si="316"/>
        <v>0</v>
      </c>
      <c r="AD315" s="105">
        <f t="shared" si="316"/>
        <v>0</v>
      </c>
      <c r="AE315" s="105">
        <f t="shared" si="316"/>
        <v>0</v>
      </c>
      <c r="AF315" s="105">
        <f t="shared" si="316"/>
        <v>0</v>
      </c>
      <c r="AG315" s="105">
        <f t="shared" si="316"/>
        <v>0</v>
      </c>
      <c r="AH315" s="105">
        <f t="shared" si="316"/>
        <v>0</v>
      </c>
      <c r="AI315" s="105">
        <f t="shared" si="316"/>
        <v>1347.9</v>
      </c>
      <c r="AJ315" s="105">
        <f t="shared" si="316"/>
        <v>0</v>
      </c>
      <c r="AK315" s="105">
        <f t="shared" si="316"/>
        <v>0</v>
      </c>
      <c r="AL315" s="105">
        <f t="shared" si="316"/>
        <v>9005.5</v>
      </c>
      <c r="AM315" s="105">
        <f t="shared" si="316"/>
        <v>1500.9159999999999</v>
      </c>
      <c r="AN315" s="105">
        <f t="shared" si="316"/>
        <v>16.666659263783242</v>
      </c>
      <c r="AO315" s="105">
        <f t="shared" si="316"/>
        <v>0</v>
      </c>
      <c r="AP315" s="105">
        <f t="shared" si="316"/>
        <v>0</v>
      </c>
      <c r="AQ315" s="105">
        <f t="shared" ref="AQ315:CG315" si="317">AQ316+AQ317+AQ318+AQ319+AQ320+AQ321+AQ322+AQ323</f>
        <v>0</v>
      </c>
      <c r="AR315" s="105">
        <f t="shared" si="317"/>
        <v>0</v>
      </c>
      <c r="AS315" s="105">
        <f t="shared" si="317"/>
        <v>0</v>
      </c>
      <c r="AT315" s="105">
        <f t="shared" si="317"/>
        <v>0</v>
      </c>
      <c r="AU315" s="105">
        <f t="shared" si="317"/>
        <v>0</v>
      </c>
      <c r="AV315" s="105">
        <f t="shared" si="317"/>
        <v>0</v>
      </c>
      <c r="AW315" s="105">
        <f t="shared" si="317"/>
        <v>0</v>
      </c>
      <c r="AX315" s="105">
        <f t="shared" si="317"/>
        <v>0</v>
      </c>
      <c r="AY315" s="105">
        <f t="shared" si="317"/>
        <v>0</v>
      </c>
      <c r="AZ315" s="105">
        <f t="shared" si="317"/>
        <v>0</v>
      </c>
      <c r="BA315" s="105">
        <f t="shared" si="317"/>
        <v>3380.9</v>
      </c>
      <c r="BB315" s="105">
        <f t="shared" si="317"/>
        <v>235.07499999999999</v>
      </c>
      <c r="BC315" s="105">
        <f t="shared" si="317"/>
        <v>6.9530302582152679</v>
      </c>
      <c r="BD315" s="105">
        <f t="shared" si="317"/>
        <v>0</v>
      </c>
      <c r="BE315" s="105">
        <f t="shared" si="317"/>
        <v>0</v>
      </c>
      <c r="BF315" s="105">
        <f t="shared" si="317"/>
        <v>0</v>
      </c>
      <c r="BG315" s="105">
        <f t="shared" si="317"/>
        <v>0</v>
      </c>
      <c r="BH315" s="105">
        <f t="shared" si="317"/>
        <v>0</v>
      </c>
      <c r="BI315" s="105">
        <f t="shared" si="317"/>
        <v>0</v>
      </c>
      <c r="BJ315" s="105">
        <f t="shared" si="317"/>
        <v>0</v>
      </c>
      <c r="BK315" s="105">
        <f t="shared" si="317"/>
        <v>0</v>
      </c>
      <c r="BL315" s="105">
        <f t="shared" si="317"/>
        <v>0</v>
      </c>
      <c r="BM315" s="105">
        <f t="shared" si="317"/>
        <v>0</v>
      </c>
      <c r="BN315" s="105">
        <f t="shared" si="317"/>
        <v>0</v>
      </c>
      <c r="BO315" s="105">
        <f t="shared" si="317"/>
        <v>0</v>
      </c>
      <c r="BP315" s="105">
        <f t="shared" si="317"/>
        <v>0</v>
      </c>
      <c r="BQ315" s="105">
        <f t="shared" si="317"/>
        <v>0</v>
      </c>
      <c r="BR315" s="105">
        <f t="shared" si="317"/>
        <v>0</v>
      </c>
      <c r="BS315" s="105">
        <f t="shared" si="317"/>
        <v>0</v>
      </c>
      <c r="BT315" s="105">
        <f t="shared" si="317"/>
        <v>0</v>
      </c>
      <c r="BU315" s="105">
        <f t="shared" si="317"/>
        <v>0</v>
      </c>
      <c r="BV315" s="105">
        <f t="shared" si="317"/>
        <v>0</v>
      </c>
      <c r="BW315" s="105">
        <f t="shared" si="317"/>
        <v>0</v>
      </c>
      <c r="BX315" s="105">
        <f t="shared" si="317"/>
        <v>0</v>
      </c>
      <c r="BY315" s="105">
        <f t="shared" si="317"/>
        <v>0</v>
      </c>
      <c r="BZ315" s="105">
        <f t="shared" si="317"/>
        <v>0</v>
      </c>
      <c r="CA315" s="105">
        <f t="shared" si="317"/>
        <v>0</v>
      </c>
      <c r="CB315" s="105">
        <f t="shared" si="317"/>
        <v>0</v>
      </c>
      <c r="CC315" s="105">
        <f t="shared" si="317"/>
        <v>0</v>
      </c>
      <c r="CD315" s="105">
        <f t="shared" si="317"/>
        <v>0</v>
      </c>
      <c r="CE315" s="105">
        <f t="shared" si="317"/>
        <v>0</v>
      </c>
      <c r="CF315" s="105">
        <f t="shared" si="317"/>
        <v>0</v>
      </c>
      <c r="CG315" s="105">
        <f t="shared" si="317"/>
        <v>0</v>
      </c>
      <c r="CH315" s="105">
        <f t="shared" ref="CH315:CV315" si="318">CH316+CH317+CH318+CH319+CH320+CH321+CH322+CH323</f>
        <v>0</v>
      </c>
      <c r="CI315" s="105">
        <f t="shared" si="318"/>
        <v>0</v>
      </c>
      <c r="CJ315" s="105">
        <f t="shared" si="318"/>
        <v>0</v>
      </c>
      <c r="CK315" s="105">
        <f t="shared" si="318"/>
        <v>0</v>
      </c>
      <c r="CL315" s="105">
        <f t="shared" si="318"/>
        <v>0</v>
      </c>
      <c r="CM315" s="105">
        <f t="shared" si="318"/>
        <v>0</v>
      </c>
      <c r="CN315" s="105">
        <f t="shared" si="318"/>
        <v>5398.4</v>
      </c>
      <c r="CO315" s="105">
        <f t="shared" si="318"/>
        <v>1349.5</v>
      </c>
      <c r="CP315" s="105">
        <f t="shared" si="66"/>
        <v>24.998147599288682</v>
      </c>
      <c r="CQ315" s="105">
        <f t="shared" si="318"/>
        <v>0</v>
      </c>
      <c r="CR315" s="105">
        <f t="shared" si="318"/>
        <v>0</v>
      </c>
      <c r="CS315" s="105">
        <f t="shared" si="318"/>
        <v>0</v>
      </c>
      <c r="CT315" s="105">
        <f t="shared" si="318"/>
        <v>0</v>
      </c>
      <c r="CU315" s="105">
        <f t="shared" si="318"/>
        <v>0</v>
      </c>
      <c r="CV315" s="105">
        <f t="shared" si="318"/>
        <v>0</v>
      </c>
      <c r="CW315" s="105">
        <f t="shared" ref="CW315:CY315" si="319">CW316+CW317+CW318+CW319+CW320+CW321+CW322+CW323</f>
        <v>5840.9</v>
      </c>
      <c r="CX315" s="105">
        <f t="shared" si="319"/>
        <v>0</v>
      </c>
      <c r="CY315" s="105">
        <f t="shared" si="319"/>
        <v>0</v>
      </c>
      <c r="CZ315" s="105">
        <f t="shared" ref="CZ315:DB315" si="320">CZ316+CZ317+CZ318+CZ319+CZ320+CZ321+CZ322+CZ323</f>
        <v>0</v>
      </c>
      <c r="DA315" s="105">
        <f t="shared" si="320"/>
        <v>0</v>
      </c>
      <c r="DB315" s="105">
        <f t="shared" si="320"/>
        <v>0</v>
      </c>
      <c r="DC315" s="105">
        <f t="shared" ref="DC315:DE315" si="321">DC316+DC317+DC318+DC319+DC320+DC321+DC322+DC323</f>
        <v>1260.3</v>
      </c>
      <c r="DD315" s="105">
        <f t="shared" si="321"/>
        <v>0</v>
      </c>
      <c r="DE315" s="105">
        <f t="shared" si="321"/>
        <v>0</v>
      </c>
      <c r="DF315" s="105">
        <f t="shared" ref="DF315:DH315" si="322">DF316+DF317+DF318+DF319+DF320+DF321+DF322+DF323</f>
        <v>3137.5</v>
      </c>
      <c r="DG315" s="105">
        <f t="shared" si="322"/>
        <v>0</v>
      </c>
      <c r="DH315" s="105">
        <f t="shared" si="322"/>
        <v>0</v>
      </c>
    </row>
    <row r="316" spans="1:112" s="38" customFormat="1" ht="30.75" customHeight="1" x14ac:dyDescent="0.25">
      <c r="A316" s="71" t="s">
        <v>391</v>
      </c>
      <c r="B316" s="149">
        <f t="shared" si="272"/>
        <v>31792.76123</v>
      </c>
      <c r="C316" s="149">
        <f t="shared" si="272"/>
        <v>3888.3522399999997</v>
      </c>
      <c r="D316" s="14">
        <f t="shared" si="56"/>
        <v>12.230306804339182</v>
      </c>
      <c r="E316" s="14">
        <v>1187.5</v>
      </c>
      <c r="F316" s="14"/>
      <c r="G316" s="14">
        <f t="shared" si="229"/>
        <v>0</v>
      </c>
      <c r="H316" s="15"/>
      <c r="I316" s="14"/>
      <c r="J316" s="14"/>
      <c r="K316" s="14">
        <v>262.7</v>
      </c>
      <c r="L316" s="14"/>
      <c r="M316" s="15"/>
      <c r="N316" s="14"/>
      <c r="O316" s="14"/>
      <c r="P316" s="15"/>
      <c r="Q316" s="15">
        <v>0</v>
      </c>
      <c r="R316" s="15">
        <v>0</v>
      </c>
      <c r="S316" s="14"/>
      <c r="T316" s="15">
        <v>2166</v>
      </c>
      <c r="U316" s="15">
        <v>649.79999999999995</v>
      </c>
      <c r="V316" s="15">
        <f>U316/T316*100</f>
        <v>30</v>
      </c>
      <c r="W316" s="15">
        <v>102.04082</v>
      </c>
      <c r="X316" s="15">
        <v>102.04083</v>
      </c>
      <c r="Y316" s="15">
        <f>X316/W316*100</f>
        <v>100.00000979999966</v>
      </c>
      <c r="Z316" s="15">
        <v>51.020409999999998</v>
      </c>
      <c r="AA316" s="15">
        <v>51.020409999999998</v>
      </c>
      <c r="AB316" s="14">
        <f>AA316/Z316*100</f>
        <v>100</v>
      </c>
      <c r="AC316" s="15"/>
      <c r="AD316" s="15"/>
      <c r="AE316" s="14"/>
      <c r="AF316" s="14"/>
      <c r="AG316" s="14"/>
      <c r="AH316" s="14"/>
      <c r="AI316" s="15">
        <v>0</v>
      </c>
      <c r="AJ316" s="15"/>
      <c r="AK316" s="14"/>
      <c r="AL316" s="15">
        <v>9005.5</v>
      </c>
      <c r="AM316" s="14">
        <v>1500.9159999999999</v>
      </c>
      <c r="AN316" s="15">
        <f t="shared" si="62"/>
        <v>16.666659263783242</v>
      </c>
      <c r="AO316" s="15"/>
      <c r="AP316" s="15"/>
      <c r="AQ316" s="15"/>
      <c r="AR316" s="15"/>
      <c r="AS316" s="126"/>
      <c r="AT316" s="126"/>
      <c r="AU316" s="15"/>
      <c r="AV316" s="15"/>
      <c r="AW316" s="126"/>
      <c r="AX316" s="15"/>
      <c r="AY316" s="15"/>
      <c r="AZ316" s="126"/>
      <c r="BA316" s="15">
        <v>3380.9</v>
      </c>
      <c r="BB316" s="15">
        <v>235.07499999999999</v>
      </c>
      <c r="BC316" s="15">
        <f t="shared" si="64"/>
        <v>6.9530302582152679</v>
      </c>
      <c r="BD316" s="15"/>
      <c r="BE316" s="126"/>
      <c r="BF316" s="126"/>
      <c r="BG316" s="15"/>
      <c r="BH316" s="126"/>
      <c r="BI316" s="126"/>
      <c r="BJ316" s="15"/>
      <c r="BK316" s="126"/>
      <c r="BL316" s="126"/>
      <c r="BM316" s="15"/>
      <c r="BN316" s="126"/>
      <c r="BO316" s="126"/>
      <c r="BP316" s="15"/>
      <c r="BQ316" s="126"/>
      <c r="BR316" s="126"/>
      <c r="BS316" s="15"/>
      <c r="BT316" s="126"/>
      <c r="BU316" s="126"/>
      <c r="BV316" s="15"/>
      <c r="BW316" s="136"/>
      <c r="BX316" s="126"/>
      <c r="BY316" s="15"/>
      <c r="BZ316" s="126"/>
      <c r="CA316" s="126"/>
      <c r="CB316" s="15"/>
      <c r="CC316" s="126"/>
      <c r="CD316" s="126"/>
      <c r="CE316" s="15"/>
      <c r="CF316" s="126"/>
      <c r="CG316" s="126"/>
      <c r="CH316" s="15"/>
      <c r="CI316" s="126"/>
      <c r="CJ316" s="126"/>
      <c r="CK316" s="15"/>
      <c r="CL316" s="126"/>
      <c r="CM316" s="126"/>
      <c r="CN316" s="15">
        <v>5398.4</v>
      </c>
      <c r="CO316" s="15">
        <v>1349.5</v>
      </c>
      <c r="CP316" s="15">
        <f t="shared" si="66"/>
        <v>24.998147599288682</v>
      </c>
      <c r="CQ316" s="15"/>
      <c r="CR316" s="126"/>
      <c r="CS316" s="126"/>
      <c r="CT316" s="15"/>
      <c r="CU316" s="126"/>
      <c r="CV316" s="126"/>
      <c r="CW316" s="15">
        <v>5840.9</v>
      </c>
      <c r="CX316" s="126"/>
      <c r="CY316" s="126"/>
      <c r="CZ316" s="15"/>
      <c r="DA316" s="126"/>
      <c r="DB316" s="126"/>
      <c r="DC316" s="15">
        <v>1260.3</v>
      </c>
      <c r="DD316" s="126"/>
      <c r="DE316" s="126"/>
      <c r="DF316" s="15">
        <v>3137.5</v>
      </c>
      <c r="DG316" s="126"/>
      <c r="DH316" s="126"/>
    </row>
    <row r="317" spans="1:112" s="38" customFormat="1" ht="16.5" customHeight="1" x14ac:dyDescent="0.25">
      <c r="A317" s="71" t="s">
        <v>658</v>
      </c>
      <c r="B317" s="149">
        <f t="shared" si="272"/>
        <v>0</v>
      </c>
      <c r="C317" s="149">
        <f t="shared" si="272"/>
        <v>0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35"/>
      <c r="AM317" s="135"/>
      <c r="AN317" s="135"/>
      <c r="AO317" s="14"/>
      <c r="AP317" s="14"/>
      <c r="AQ317" s="127"/>
      <c r="AR317" s="14"/>
      <c r="AS317" s="14"/>
      <c r="AT317" s="127"/>
      <c r="AU317" s="14"/>
      <c r="AV317" s="14"/>
      <c r="AW317" s="127"/>
      <c r="AX317" s="14"/>
      <c r="AY317" s="14"/>
      <c r="AZ317" s="127"/>
      <c r="BA317" s="14"/>
      <c r="BB317" s="14"/>
      <c r="BC317" s="127"/>
      <c r="BD317" s="14"/>
      <c r="BE317" s="14"/>
      <c r="BF317" s="127"/>
      <c r="BG317" s="14"/>
      <c r="BH317" s="14"/>
      <c r="BI317" s="127"/>
      <c r="BJ317" s="14"/>
      <c r="BK317" s="14"/>
      <c r="BL317" s="127"/>
      <c r="BM317" s="14"/>
      <c r="BN317" s="14"/>
      <c r="BO317" s="127"/>
      <c r="BP317" s="14"/>
      <c r="BQ317" s="14"/>
      <c r="BR317" s="127"/>
      <c r="BS317" s="14"/>
      <c r="BT317" s="14"/>
      <c r="BU317" s="127"/>
      <c r="BV317" s="14"/>
      <c r="BW317" s="14"/>
      <c r="BX317" s="127"/>
      <c r="BY317" s="14"/>
      <c r="BZ317" s="14"/>
      <c r="CA317" s="127"/>
      <c r="CB317" s="14"/>
      <c r="CC317" s="14"/>
      <c r="CD317" s="127"/>
      <c r="CE317" s="14"/>
      <c r="CF317" s="14"/>
      <c r="CG317" s="127"/>
      <c r="CH317" s="14"/>
      <c r="CI317" s="14"/>
      <c r="CJ317" s="127"/>
      <c r="CK317" s="15"/>
      <c r="CL317" s="14"/>
      <c r="CM317" s="127"/>
      <c r="CN317" s="15"/>
      <c r="CO317" s="14"/>
      <c r="CP317" s="127"/>
      <c r="CQ317" s="15"/>
      <c r="CR317" s="14"/>
      <c r="CS317" s="127"/>
      <c r="CT317" s="15"/>
      <c r="CU317" s="14"/>
      <c r="CV317" s="127"/>
      <c r="CW317" s="15"/>
      <c r="CX317" s="14"/>
      <c r="CY317" s="127"/>
      <c r="CZ317" s="15"/>
      <c r="DA317" s="14"/>
      <c r="DB317" s="127"/>
      <c r="DC317" s="15"/>
      <c r="DD317" s="14"/>
      <c r="DE317" s="127"/>
      <c r="DF317" s="15"/>
      <c r="DG317" s="14"/>
      <c r="DH317" s="127"/>
    </row>
    <row r="318" spans="1:112" s="38" customFormat="1" ht="16.5" customHeight="1" x14ac:dyDescent="0.25">
      <c r="A318" s="71" t="s">
        <v>488</v>
      </c>
      <c r="B318" s="149">
        <f t="shared" si="272"/>
        <v>0</v>
      </c>
      <c r="C318" s="149">
        <f t="shared" si="272"/>
        <v>0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35"/>
      <c r="AM318" s="135"/>
      <c r="AN318" s="135"/>
      <c r="AO318" s="14"/>
      <c r="AP318" s="14"/>
      <c r="AQ318" s="127"/>
      <c r="AR318" s="14"/>
      <c r="AS318" s="14"/>
      <c r="AT318" s="127"/>
      <c r="AU318" s="14"/>
      <c r="AV318" s="14"/>
      <c r="AW318" s="127"/>
      <c r="AX318" s="14"/>
      <c r="AY318" s="14"/>
      <c r="AZ318" s="127"/>
      <c r="BA318" s="14"/>
      <c r="BB318" s="14"/>
      <c r="BC318" s="127"/>
      <c r="BD318" s="14"/>
      <c r="BE318" s="14"/>
      <c r="BF318" s="127"/>
      <c r="BG318" s="14"/>
      <c r="BH318" s="14"/>
      <c r="BI318" s="127"/>
      <c r="BJ318" s="14"/>
      <c r="BK318" s="14"/>
      <c r="BL318" s="127"/>
      <c r="BM318" s="14"/>
      <c r="BN318" s="14"/>
      <c r="BO318" s="127"/>
      <c r="BP318" s="14"/>
      <c r="BQ318" s="14"/>
      <c r="BR318" s="127"/>
      <c r="BS318" s="14"/>
      <c r="BT318" s="14"/>
      <c r="BU318" s="127"/>
      <c r="BV318" s="14"/>
      <c r="BW318" s="14"/>
      <c r="BX318" s="14"/>
      <c r="BY318" s="14"/>
      <c r="BZ318" s="14"/>
      <c r="CA318" s="127"/>
      <c r="CB318" s="14"/>
      <c r="CC318" s="14"/>
      <c r="CD318" s="127"/>
      <c r="CE318" s="14"/>
      <c r="CF318" s="14"/>
      <c r="CG318" s="127"/>
      <c r="CH318" s="14"/>
      <c r="CI318" s="14"/>
      <c r="CJ318" s="127"/>
      <c r="CK318" s="15"/>
      <c r="CL318" s="14"/>
      <c r="CM318" s="127"/>
      <c r="CN318" s="15"/>
      <c r="CO318" s="14"/>
      <c r="CP318" s="127"/>
      <c r="CQ318" s="15"/>
      <c r="CR318" s="14"/>
      <c r="CS318" s="127"/>
      <c r="CT318" s="15"/>
      <c r="CU318" s="14"/>
      <c r="CV318" s="127"/>
      <c r="CW318" s="15"/>
      <c r="CX318" s="14"/>
      <c r="CY318" s="127"/>
      <c r="CZ318" s="15"/>
      <c r="DA318" s="14"/>
      <c r="DB318" s="127"/>
      <c r="DC318" s="15"/>
      <c r="DD318" s="14"/>
      <c r="DE318" s="127"/>
      <c r="DF318" s="15"/>
      <c r="DG318" s="14"/>
      <c r="DH318" s="127"/>
    </row>
    <row r="319" spans="1:112" s="38" customFormat="1" ht="16.5" customHeight="1" x14ac:dyDescent="0.25">
      <c r="A319" s="71" t="s">
        <v>661</v>
      </c>
      <c r="B319" s="149">
        <f t="shared" si="272"/>
        <v>0</v>
      </c>
      <c r="C319" s="149">
        <f t="shared" si="272"/>
        <v>0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35"/>
      <c r="AM319" s="135"/>
      <c r="AN319" s="135"/>
      <c r="AO319" s="14"/>
      <c r="AP319" s="14"/>
      <c r="AQ319" s="127"/>
      <c r="AR319" s="14"/>
      <c r="AS319" s="14"/>
      <c r="AT319" s="127"/>
      <c r="AU319" s="14"/>
      <c r="AV319" s="14"/>
      <c r="AW319" s="127"/>
      <c r="AX319" s="14"/>
      <c r="AY319" s="14"/>
      <c r="AZ319" s="127"/>
      <c r="BA319" s="14"/>
      <c r="BB319" s="14"/>
      <c r="BC319" s="127"/>
      <c r="BD319" s="14"/>
      <c r="BE319" s="14"/>
      <c r="BF319" s="127"/>
      <c r="BG319" s="14"/>
      <c r="BH319" s="14"/>
      <c r="BI319" s="127"/>
      <c r="BJ319" s="14"/>
      <c r="BK319" s="14"/>
      <c r="BL319" s="127"/>
      <c r="BM319" s="14"/>
      <c r="BN319" s="14"/>
      <c r="BO319" s="127"/>
      <c r="BP319" s="14"/>
      <c r="BQ319" s="14"/>
      <c r="BR319" s="127"/>
      <c r="BS319" s="14"/>
      <c r="BT319" s="14"/>
      <c r="BU319" s="127"/>
      <c r="BV319" s="14"/>
      <c r="BW319" s="14"/>
      <c r="BX319" s="127"/>
      <c r="BY319" s="14"/>
      <c r="BZ319" s="14"/>
      <c r="CA319" s="127"/>
      <c r="CB319" s="14"/>
      <c r="CC319" s="14"/>
      <c r="CD319" s="127"/>
      <c r="CE319" s="14"/>
      <c r="CF319" s="14"/>
      <c r="CG319" s="127"/>
      <c r="CH319" s="14"/>
      <c r="CI319" s="14"/>
      <c r="CJ319" s="127"/>
      <c r="CK319" s="15"/>
      <c r="CL319" s="14"/>
      <c r="CM319" s="127"/>
      <c r="CN319" s="15"/>
      <c r="CO319" s="14"/>
      <c r="CP319" s="127"/>
      <c r="CQ319" s="15"/>
      <c r="CR319" s="14"/>
      <c r="CS319" s="127"/>
      <c r="CT319" s="15"/>
      <c r="CU319" s="14"/>
      <c r="CV319" s="127"/>
      <c r="CW319" s="15"/>
      <c r="CX319" s="14"/>
      <c r="CY319" s="127"/>
      <c r="CZ319" s="15"/>
      <c r="DA319" s="14"/>
      <c r="DB319" s="127"/>
      <c r="DC319" s="15"/>
      <c r="DD319" s="14"/>
      <c r="DE319" s="127"/>
      <c r="DF319" s="15"/>
      <c r="DG319" s="14"/>
      <c r="DH319" s="127"/>
    </row>
    <row r="320" spans="1:112" s="38" customFormat="1" ht="16.5" customHeight="1" x14ac:dyDescent="0.25">
      <c r="A320" s="71" t="s">
        <v>496</v>
      </c>
      <c r="B320" s="149">
        <f t="shared" si="272"/>
        <v>0</v>
      </c>
      <c r="C320" s="149">
        <f t="shared" si="272"/>
        <v>0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35"/>
      <c r="AM320" s="135"/>
      <c r="AN320" s="135"/>
      <c r="AO320" s="14"/>
      <c r="AP320" s="14"/>
      <c r="AQ320" s="127"/>
      <c r="AR320" s="14"/>
      <c r="AS320" s="14"/>
      <c r="AT320" s="127"/>
      <c r="AU320" s="14"/>
      <c r="AV320" s="14"/>
      <c r="AW320" s="127"/>
      <c r="AX320" s="14"/>
      <c r="AY320" s="14"/>
      <c r="AZ320" s="127"/>
      <c r="BA320" s="14"/>
      <c r="BB320" s="14"/>
      <c r="BC320" s="127"/>
      <c r="BD320" s="14"/>
      <c r="BE320" s="14"/>
      <c r="BF320" s="127"/>
      <c r="BG320" s="14"/>
      <c r="BH320" s="14"/>
      <c r="BI320" s="127"/>
      <c r="BJ320" s="14"/>
      <c r="BK320" s="14"/>
      <c r="BL320" s="127"/>
      <c r="BM320" s="14"/>
      <c r="BN320" s="14"/>
      <c r="BO320" s="127"/>
      <c r="BP320" s="14"/>
      <c r="BQ320" s="14"/>
      <c r="BR320" s="127"/>
      <c r="BS320" s="14"/>
      <c r="BT320" s="14"/>
      <c r="BU320" s="127"/>
      <c r="BV320" s="14"/>
      <c r="BW320" s="14"/>
      <c r="BX320" s="127"/>
      <c r="BY320" s="14"/>
      <c r="BZ320" s="14"/>
      <c r="CA320" s="127"/>
      <c r="CB320" s="14"/>
      <c r="CC320" s="14"/>
      <c r="CD320" s="127"/>
      <c r="CE320" s="14"/>
      <c r="CF320" s="14"/>
      <c r="CG320" s="127"/>
      <c r="CH320" s="14"/>
      <c r="CI320" s="14"/>
      <c r="CJ320" s="127"/>
      <c r="CK320" s="15"/>
      <c r="CL320" s="14"/>
      <c r="CM320" s="127"/>
      <c r="CN320" s="15"/>
      <c r="CO320" s="14"/>
      <c r="CP320" s="127"/>
      <c r="CQ320" s="15"/>
      <c r="CR320" s="14"/>
      <c r="CS320" s="127"/>
      <c r="CT320" s="15"/>
      <c r="CU320" s="14"/>
      <c r="CV320" s="127"/>
      <c r="CW320" s="15"/>
      <c r="CX320" s="14"/>
      <c r="CY320" s="127"/>
      <c r="CZ320" s="15"/>
      <c r="DA320" s="14"/>
      <c r="DB320" s="127"/>
      <c r="DC320" s="15"/>
      <c r="DD320" s="14"/>
      <c r="DE320" s="127"/>
      <c r="DF320" s="15"/>
      <c r="DG320" s="14"/>
      <c r="DH320" s="127"/>
    </row>
    <row r="321" spans="1:112" s="38" customFormat="1" ht="16.5" customHeight="1" x14ac:dyDescent="0.25">
      <c r="A321" s="71" t="s">
        <v>473</v>
      </c>
      <c r="B321" s="149">
        <f t="shared" si="272"/>
        <v>1347.9</v>
      </c>
      <c r="C321" s="149">
        <f t="shared" si="272"/>
        <v>0</v>
      </c>
      <c r="D321" s="14">
        <f>C321/B321*100</f>
        <v>0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>
        <v>1347.9</v>
      </c>
      <c r="AJ321" s="14"/>
      <c r="AK321" s="14">
        <f>AJ321/AI321*100</f>
        <v>0</v>
      </c>
      <c r="AL321" s="135"/>
      <c r="AM321" s="135"/>
      <c r="AN321" s="135"/>
      <c r="AO321" s="14"/>
      <c r="AP321" s="14"/>
      <c r="AQ321" s="127"/>
      <c r="AR321" s="14"/>
      <c r="AS321" s="14"/>
      <c r="AT321" s="127"/>
      <c r="AU321" s="14"/>
      <c r="AV321" s="14"/>
      <c r="AW321" s="127"/>
      <c r="AX321" s="14"/>
      <c r="AY321" s="14"/>
      <c r="AZ321" s="127"/>
      <c r="BA321" s="14"/>
      <c r="BB321" s="14"/>
      <c r="BC321" s="127"/>
      <c r="BD321" s="14"/>
      <c r="BE321" s="14"/>
      <c r="BF321" s="127"/>
      <c r="BG321" s="14"/>
      <c r="BH321" s="14"/>
      <c r="BI321" s="127"/>
      <c r="BJ321" s="14"/>
      <c r="BK321" s="14"/>
      <c r="BL321" s="127"/>
      <c r="BM321" s="14"/>
      <c r="BN321" s="14"/>
      <c r="BO321" s="127"/>
      <c r="BP321" s="14"/>
      <c r="BQ321" s="14"/>
      <c r="BR321" s="127"/>
      <c r="BS321" s="14"/>
      <c r="BT321" s="14"/>
      <c r="BU321" s="127"/>
      <c r="BV321" s="14"/>
      <c r="BW321" s="14"/>
      <c r="BX321" s="127"/>
      <c r="BY321" s="14"/>
      <c r="BZ321" s="14"/>
      <c r="CA321" s="127"/>
      <c r="CB321" s="14"/>
      <c r="CC321" s="14"/>
      <c r="CD321" s="127"/>
      <c r="CE321" s="14"/>
      <c r="CF321" s="14"/>
      <c r="CG321" s="127"/>
      <c r="CH321" s="14"/>
      <c r="CI321" s="14"/>
      <c r="CJ321" s="127"/>
      <c r="CK321" s="15"/>
      <c r="CL321" s="14"/>
      <c r="CM321" s="127"/>
      <c r="CN321" s="15"/>
      <c r="CO321" s="14"/>
      <c r="CP321" s="127"/>
      <c r="CQ321" s="15"/>
      <c r="CR321" s="14"/>
      <c r="CS321" s="127"/>
      <c r="CT321" s="15"/>
      <c r="CU321" s="14"/>
      <c r="CV321" s="127"/>
      <c r="CW321" s="15"/>
      <c r="CX321" s="14"/>
      <c r="CY321" s="127"/>
      <c r="CZ321" s="15"/>
      <c r="DA321" s="14"/>
      <c r="DB321" s="127"/>
      <c r="DC321" s="15"/>
      <c r="DD321" s="14"/>
      <c r="DE321" s="127"/>
      <c r="DF321" s="15"/>
      <c r="DG321" s="14"/>
      <c r="DH321" s="127"/>
    </row>
    <row r="322" spans="1:112" s="38" customFormat="1" ht="16.5" customHeight="1" x14ac:dyDescent="0.25">
      <c r="A322" s="71" t="s">
        <v>660</v>
      </c>
      <c r="B322" s="149">
        <f t="shared" si="272"/>
        <v>0</v>
      </c>
      <c r="C322" s="149">
        <f t="shared" si="272"/>
        <v>0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35"/>
      <c r="AM322" s="135"/>
      <c r="AN322" s="135"/>
      <c r="AO322" s="14"/>
      <c r="AP322" s="14"/>
      <c r="AQ322" s="127"/>
      <c r="AR322" s="14"/>
      <c r="AS322" s="14"/>
      <c r="AT322" s="127"/>
      <c r="AU322" s="14"/>
      <c r="AV322" s="14"/>
      <c r="AW322" s="127"/>
      <c r="AX322" s="14"/>
      <c r="AY322" s="14"/>
      <c r="AZ322" s="127"/>
      <c r="BA322" s="14"/>
      <c r="BB322" s="14"/>
      <c r="BC322" s="127"/>
      <c r="BD322" s="14"/>
      <c r="BE322" s="14"/>
      <c r="BF322" s="127"/>
      <c r="BG322" s="14"/>
      <c r="BH322" s="14"/>
      <c r="BI322" s="127"/>
      <c r="BJ322" s="14"/>
      <c r="BK322" s="14"/>
      <c r="BL322" s="127"/>
      <c r="BM322" s="14"/>
      <c r="BN322" s="14"/>
      <c r="BO322" s="127"/>
      <c r="BP322" s="14"/>
      <c r="BQ322" s="14"/>
      <c r="BR322" s="127"/>
      <c r="BS322" s="14"/>
      <c r="BT322" s="14"/>
      <c r="BU322" s="127"/>
      <c r="BV322" s="14"/>
      <c r="BW322" s="14"/>
      <c r="BX322" s="14"/>
      <c r="BY322" s="14"/>
      <c r="BZ322" s="14"/>
      <c r="CA322" s="127"/>
      <c r="CB322" s="14"/>
      <c r="CC322" s="14"/>
      <c r="CD322" s="127"/>
      <c r="CE322" s="14"/>
      <c r="CF322" s="14"/>
      <c r="CG322" s="127"/>
      <c r="CH322" s="14"/>
      <c r="CI322" s="14"/>
      <c r="CJ322" s="127"/>
      <c r="CK322" s="15"/>
      <c r="CL322" s="14"/>
      <c r="CM322" s="127"/>
      <c r="CN322" s="15"/>
      <c r="CO322" s="14"/>
      <c r="CP322" s="127"/>
      <c r="CQ322" s="15"/>
      <c r="CR322" s="14"/>
      <c r="CS322" s="127"/>
      <c r="CT322" s="15"/>
      <c r="CU322" s="14"/>
      <c r="CV322" s="127"/>
      <c r="CW322" s="15"/>
      <c r="CX322" s="14"/>
      <c r="CY322" s="127"/>
      <c r="CZ322" s="15"/>
      <c r="DA322" s="14"/>
      <c r="DB322" s="127"/>
      <c r="DC322" s="15"/>
      <c r="DD322" s="14"/>
      <c r="DE322" s="127"/>
      <c r="DF322" s="15"/>
      <c r="DG322" s="14"/>
      <c r="DH322" s="127"/>
    </row>
    <row r="323" spans="1:112" s="38" customFormat="1" ht="16.5" customHeight="1" x14ac:dyDescent="0.25">
      <c r="A323" s="71" t="s">
        <v>659</v>
      </c>
      <c r="B323" s="149">
        <f t="shared" si="272"/>
        <v>0</v>
      </c>
      <c r="C323" s="149">
        <f t="shared" si="272"/>
        <v>0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35"/>
      <c r="AM323" s="135"/>
      <c r="AN323" s="135"/>
      <c r="AO323" s="14"/>
      <c r="AP323" s="14"/>
      <c r="AQ323" s="127"/>
      <c r="AR323" s="14"/>
      <c r="AS323" s="14"/>
      <c r="AT323" s="127"/>
      <c r="AU323" s="14"/>
      <c r="AV323" s="14"/>
      <c r="AW323" s="127"/>
      <c r="AX323" s="14"/>
      <c r="AY323" s="14"/>
      <c r="AZ323" s="127"/>
      <c r="BA323" s="14"/>
      <c r="BB323" s="14"/>
      <c r="BC323" s="127"/>
      <c r="BD323" s="14"/>
      <c r="BE323" s="14"/>
      <c r="BF323" s="127"/>
      <c r="BG323" s="14"/>
      <c r="BH323" s="14"/>
      <c r="BI323" s="127"/>
      <c r="BJ323" s="14"/>
      <c r="BK323" s="14"/>
      <c r="BL323" s="127"/>
      <c r="BM323" s="14"/>
      <c r="BN323" s="14"/>
      <c r="BO323" s="127"/>
      <c r="BP323" s="14"/>
      <c r="BQ323" s="14"/>
      <c r="BR323" s="127"/>
      <c r="BS323" s="14"/>
      <c r="BT323" s="14"/>
      <c r="BU323" s="127"/>
      <c r="BV323" s="14"/>
      <c r="BW323" s="14"/>
      <c r="BX323" s="14"/>
      <c r="BY323" s="14"/>
      <c r="BZ323" s="14"/>
      <c r="CA323" s="127"/>
      <c r="CB323" s="14"/>
      <c r="CC323" s="14"/>
      <c r="CD323" s="127"/>
      <c r="CE323" s="14"/>
      <c r="CF323" s="14"/>
      <c r="CG323" s="127"/>
      <c r="CH323" s="14"/>
      <c r="CI323" s="14"/>
      <c r="CJ323" s="127"/>
      <c r="CK323" s="15"/>
      <c r="CL323" s="14"/>
      <c r="CM323" s="127"/>
      <c r="CN323" s="15"/>
      <c r="CO323" s="14"/>
      <c r="CP323" s="127"/>
      <c r="CQ323" s="15"/>
      <c r="CR323" s="14"/>
      <c r="CS323" s="127"/>
      <c r="CT323" s="15"/>
      <c r="CU323" s="14"/>
      <c r="CV323" s="127"/>
      <c r="CW323" s="15"/>
      <c r="CX323" s="14"/>
      <c r="CY323" s="127"/>
      <c r="CZ323" s="15"/>
      <c r="DA323" s="14"/>
      <c r="DB323" s="127"/>
      <c r="DC323" s="15"/>
      <c r="DD323" s="14"/>
      <c r="DE323" s="127"/>
      <c r="DF323" s="15"/>
      <c r="DG323" s="14"/>
      <c r="DH323" s="127"/>
    </row>
    <row r="324" spans="1:112" s="96" customFormat="1" ht="31.5" customHeight="1" x14ac:dyDescent="0.25">
      <c r="A324" s="97" t="s">
        <v>462</v>
      </c>
      <c r="B324" s="148">
        <f t="shared" si="272"/>
        <v>241144.47</v>
      </c>
      <c r="C324" s="148">
        <f t="shared" si="272"/>
        <v>5805.1869999999999</v>
      </c>
      <c r="D324" s="102">
        <f t="shared" si="56"/>
        <v>2.4073481759710269</v>
      </c>
      <c r="E324" s="105">
        <f t="shared" ref="E324:AP324" si="323">E325+E326+E327+E328+E329+E330+E331+E332+E333+E334+E335+E336+E337</f>
        <v>1187.5</v>
      </c>
      <c r="F324" s="105">
        <f t="shared" si="323"/>
        <v>0</v>
      </c>
      <c r="G324" s="105">
        <f t="shared" si="323"/>
        <v>0</v>
      </c>
      <c r="H324" s="105">
        <f t="shared" si="323"/>
        <v>0</v>
      </c>
      <c r="I324" s="105">
        <f t="shared" si="323"/>
        <v>0</v>
      </c>
      <c r="J324" s="102" t="e">
        <f>I324/H324*100</f>
        <v>#DIV/0!</v>
      </c>
      <c r="K324" s="105">
        <f t="shared" si="323"/>
        <v>746.5</v>
      </c>
      <c r="L324" s="105">
        <f t="shared" si="323"/>
        <v>0</v>
      </c>
      <c r="M324" s="105">
        <f t="shared" si="80"/>
        <v>0</v>
      </c>
      <c r="N324" s="105">
        <f t="shared" si="323"/>
        <v>0</v>
      </c>
      <c r="O324" s="105">
        <f t="shared" si="323"/>
        <v>0</v>
      </c>
      <c r="P324" s="105"/>
      <c r="Q324" s="105">
        <f t="shared" si="323"/>
        <v>0</v>
      </c>
      <c r="R324" s="105">
        <f t="shared" si="323"/>
        <v>0</v>
      </c>
      <c r="S324" s="105">
        <f t="shared" si="323"/>
        <v>0</v>
      </c>
      <c r="T324" s="105">
        <f t="shared" si="323"/>
        <v>2773.3</v>
      </c>
      <c r="U324" s="105">
        <f t="shared" si="323"/>
        <v>0</v>
      </c>
      <c r="V324" s="105">
        <f t="shared" si="323"/>
        <v>0</v>
      </c>
      <c r="W324" s="105">
        <f t="shared" si="323"/>
        <v>0</v>
      </c>
      <c r="X324" s="105">
        <f t="shared" si="323"/>
        <v>0</v>
      </c>
      <c r="Y324" s="102"/>
      <c r="Z324" s="105">
        <f t="shared" si="323"/>
        <v>0</v>
      </c>
      <c r="AA324" s="105">
        <f t="shared" si="323"/>
        <v>0</v>
      </c>
      <c r="AB324" s="102"/>
      <c r="AC324" s="105">
        <f t="shared" si="323"/>
        <v>0</v>
      </c>
      <c r="AD324" s="105">
        <f t="shared" si="323"/>
        <v>0</v>
      </c>
      <c r="AE324" s="105">
        <f t="shared" si="323"/>
        <v>0</v>
      </c>
      <c r="AF324" s="105">
        <f t="shared" si="323"/>
        <v>0</v>
      </c>
      <c r="AG324" s="105">
        <f t="shared" si="323"/>
        <v>0</v>
      </c>
      <c r="AH324" s="102"/>
      <c r="AI324" s="105">
        <f t="shared" si="323"/>
        <v>4835.2</v>
      </c>
      <c r="AJ324" s="105">
        <f t="shared" si="323"/>
        <v>0</v>
      </c>
      <c r="AK324" s="102">
        <f t="shared" ref="AK324" si="324">AJ324/AI324*100</f>
        <v>0</v>
      </c>
      <c r="AL324" s="105">
        <f t="shared" si="323"/>
        <v>19569.099999999999</v>
      </c>
      <c r="AM324" s="105">
        <f t="shared" si="323"/>
        <v>3261.5160000000001</v>
      </c>
      <c r="AN324" s="105">
        <f t="shared" si="62"/>
        <v>16.666663259935309</v>
      </c>
      <c r="AO324" s="105">
        <f t="shared" si="323"/>
        <v>105506.1</v>
      </c>
      <c r="AP324" s="105">
        <f t="shared" si="323"/>
        <v>0</v>
      </c>
      <c r="AQ324" s="105">
        <f t="shared" ref="AQ324:CG324" si="325">AQ325+AQ326+AQ327+AQ328+AQ329+AQ330+AQ331+AQ332+AQ333+AQ334+AQ335+AQ336+AQ337</f>
        <v>0</v>
      </c>
      <c r="AR324" s="105">
        <f t="shared" si="325"/>
        <v>9674.7999999999993</v>
      </c>
      <c r="AS324" s="105">
        <f t="shared" si="325"/>
        <v>0</v>
      </c>
      <c r="AT324" s="105">
        <f t="shared" si="325"/>
        <v>0</v>
      </c>
      <c r="AU324" s="105">
        <f t="shared" si="325"/>
        <v>0</v>
      </c>
      <c r="AV324" s="105">
        <f t="shared" si="325"/>
        <v>0</v>
      </c>
      <c r="AW324" s="105" t="e">
        <f>AV324/AU324*100</f>
        <v>#DIV/0!</v>
      </c>
      <c r="AX324" s="105">
        <f t="shared" si="325"/>
        <v>0</v>
      </c>
      <c r="AY324" s="105">
        <f t="shared" si="325"/>
        <v>0</v>
      </c>
      <c r="AZ324" s="105"/>
      <c r="BA324" s="105">
        <f t="shared" si="325"/>
        <v>3380.9</v>
      </c>
      <c r="BB324" s="105">
        <f t="shared" si="325"/>
        <v>510.07100000000003</v>
      </c>
      <c r="BC324" s="105">
        <f t="shared" si="64"/>
        <v>15.086840782040287</v>
      </c>
      <c r="BD324" s="105">
        <f t="shared" si="325"/>
        <v>55153.47</v>
      </c>
      <c r="BE324" s="105">
        <f t="shared" si="325"/>
        <v>0</v>
      </c>
      <c r="BF324" s="105">
        <f t="shared" si="325"/>
        <v>0</v>
      </c>
      <c r="BG324" s="105">
        <f t="shared" si="325"/>
        <v>0</v>
      </c>
      <c r="BH324" s="105">
        <f t="shared" si="325"/>
        <v>0</v>
      </c>
      <c r="BI324" s="102"/>
      <c r="BJ324" s="105">
        <f t="shared" si="325"/>
        <v>0</v>
      </c>
      <c r="BK324" s="105">
        <f t="shared" si="325"/>
        <v>0</v>
      </c>
      <c r="BL324" s="105">
        <f t="shared" si="325"/>
        <v>0</v>
      </c>
      <c r="BM324" s="105">
        <f t="shared" si="325"/>
        <v>0</v>
      </c>
      <c r="BN324" s="105">
        <f t="shared" si="325"/>
        <v>0</v>
      </c>
      <c r="BO324" s="105">
        <f t="shared" si="325"/>
        <v>0</v>
      </c>
      <c r="BP324" s="105">
        <f t="shared" si="325"/>
        <v>0</v>
      </c>
      <c r="BQ324" s="105">
        <f t="shared" si="325"/>
        <v>0</v>
      </c>
      <c r="BR324" s="105">
        <f t="shared" si="325"/>
        <v>0</v>
      </c>
      <c r="BS324" s="105">
        <f t="shared" si="325"/>
        <v>0</v>
      </c>
      <c r="BT324" s="105">
        <f t="shared" si="325"/>
        <v>0</v>
      </c>
      <c r="BU324" s="105">
        <f t="shared" si="325"/>
        <v>0</v>
      </c>
      <c r="BV324" s="105">
        <f t="shared" si="325"/>
        <v>1208.3</v>
      </c>
      <c r="BW324" s="105">
        <f t="shared" si="325"/>
        <v>0</v>
      </c>
      <c r="BX324" s="102">
        <f t="shared" ref="BX324" si="326">BW324/BV324*100</f>
        <v>0</v>
      </c>
      <c r="BY324" s="105">
        <f t="shared" si="325"/>
        <v>0</v>
      </c>
      <c r="BZ324" s="105">
        <f t="shared" si="325"/>
        <v>0</v>
      </c>
      <c r="CA324" s="105">
        <f t="shared" si="325"/>
        <v>0</v>
      </c>
      <c r="CB324" s="105">
        <f t="shared" si="325"/>
        <v>460.7</v>
      </c>
      <c r="CC324" s="105">
        <f t="shared" si="325"/>
        <v>0</v>
      </c>
      <c r="CD324" s="105">
        <f t="shared" si="325"/>
        <v>0</v>
      </c>
      <c r="CE324" s="105">
        <f t="shared" si="325"/>
        <v>11278.9</v>
      </c>
      <c r="CF324" s="105">
        <f t="shared" si="325"/>
        <v>0</v>
      </c>
      <c r="CG324" s="105">
        <f t="shared" si="325"/>
        <v>0</v>
      </c>
      <c r="CH324" s="105">
        <f t="shared" ref="CH324:CV324" si="327">CH325+CH326+CH327+CH328+CH329+CH330+CH331+CH332+CH333+CH334+CH335+CH336+CH337</f>
        <v>0</v>
      </c>
      <c r="CI324" s="105">
        <f t="shared" si="327"/>
        <v>0</v>
      </c>
      <c r="CJ324" s="105">
        <f t="shared" si="327"/>
        <v>0</v>
      </c>
      <c r="CK324" s="105">
        <f t="shared" si="327"/>
        <v>0</v>
      </c>
      <c r="CL324" s="105">
        <f t="shared" si="327"/>
        <v>0</v>
      </c>
      <c r="CM324" s="105">
        <f t="shared" si="327"/>
        <v>0</v>
      </c>
      <c r="CN324" s="105">
        <f t="shared" si="327"/>
        <v>17493.599999999999</v>
      </c>
      <c r="CO324" s="105">
        <f t="shared" si="327"/>
        <v>2033.6</v>
      </c>
      <c r="CP324" s="105">
        <f t="shared" si="66"/>
        <v>11.624822792335483</v>
      </c>
      <c r="CQ324" s="105">
        <f t="shared" si="327"/>
        <v>0</v>
      </c>
      <c r="CR324" s="105">
        <f t="shared" si="327"/>
        <v>0</v>
      </c>
      <c r="CS324" s="105">
        <f t="shared" si="327"/>
        <v>0</v>
      </c>
      <c r="CT324" s="105">
        <f t="shared" si="327"/>
        <v>0</v>
      </c>
      <c r="CU324" s="105">
        <f t="shared" si="327"/>
        <v>0</v>
      </c>
      <c r="CV324" s="105">
        <f t="shared" si="327"/>
        <v>0</v>
      </c>
      <c r="CW324" s="105">
        <f t="shared" ref="CW324:CY324" si="328">CW325+CW326+CW327+CW328+CW329+CW330+CW331+CW332+CW333+CW334+CW335+CW336+CW337</f>
        <v>1279.5</v>
      </c>
      <c r="CX324" s="105">
        <f t="shared" si="328"/>
        <v>0</v>
      </c>
      <c r="CY324" s="105">
        <f t="shared" si="328"/>
        <v>0</v>
      </c>
      <c r="CZ324" s="105">
        <f t="shared" ref="CZ324:DB324" si="329">CZ325+CZ326+CZ327+CZ328+CZ329+CZ330+CZ331+CZ332+CZ333+CZ334+CZ335+CZ336+CZ337</f>
        <v>0</v>
      </c>
      <c r="DA324" s="105">
        <f t="shared" si="329"/>
        <v>0</v>
      </c>
      <c r="DB324" s="105">
        <f t="shared" si="329"/>
        <v>0</v>
      </c>
      <c r="DC324" s="105">
        <f t="shared" ref="DC324:DE324" si="330">DC325+DC326+DC327+DC328+DC329+DC330+DC331+DC332+DC333+DC334+DC335+DC336+DC337</f>
        <v>1890.4</v>
      </c>
      <c r="DD324" s="105">
        <f t="shared" si="330"/>
        <v>0</v>
      </c>
      <c r="DE324" s="105">
        <f t="shared" si="330"/>
        <v>0</v>
      </c>
      <c r="DF324" s="105">
        <f t="shared" ref="DF324:DH324" si="331">DF325+DF326+DF327+DF328+DF329+DF330+DF331+DF332+DF333+DF334+DF335+DF336+DF337</f>
        <v>4706.2</v>
      </c>
      <c r="DG324" s="105">
        <f t="shared" si="331"/>
        <v>0</v>
      </c>
      <c r="DH324" s="105">
        <f t="shared" si="331"/>
        <v>0</v>
      </c>
    </row>
    <row r="325" spans="1:112" s="38" customFormat="1" ht="16.5" customHeight="1" x14ac:dyDescent="0.25">
      <c r="A325" s="71" t="s">
        <v>390</v>
      </c>
      <c r="B325" s="149">
        <f t="shared" si="272"/>
        <v>179947.5</v>
      </c>
      <c r="C325" s="149">
        <f t="shared" si="272"/>
        <v>5805.1869999999999</v>
      </c>
      <c r="D325" s="14">
        <f t="shared" si="56"/>
        <v>3.2260448186276554</v>
      </c>
      <c r="E325" s="15">
        <v>1187.5</v>
      </c>
      <c r="F325" s="14"/>
      <c r="G325" s="14"/>
      <c r="H325" s="14"/>
      <c r="I325" s="14"/>
      <c r="J325" s="14" t="e">
        <f>I325/H325*100</f>
        <v>#DIV/0!</v>
      </c>
      <c r="K325" s="14">
        <v>746.5</v>
      </c>
      <c r="L325" s="14"/>
      <c r="M325" s="15"/>
      <c r="N325" s="14"/>
      <c r="O325" s="14"/>
      <c r="P325" s="15"/>
      <c r="Q325" s="15">
        <v>0</v>
      </c>
      <c r="R325" s="15">
        <v>0</v>
      </c>
      <c r="S325" s="14"/>
      <c r="T325" s="15">
        <v>2773.3</v>
      </c>
      <c r="U325" s="15"/>
      <c r="V325" s="15"/>
      <c r="W325" s="15"/>
      <c r="X325" s="15"/>
      <c r="Y325" s="14"/>
      <c r="Z325" s="15"/>
      <c r="AA325" s="15"/>
      <c r="AB325" s="14"/>
      <c r="AC325" s="15"/>
      <c r="AD325" s="15"/>
      <c r="AE325" s="14"/>
      <c r="AF325" s="14"/>
      <c r="AG325" s="14"/>
      <c r="AH325" s="14"/>
      <c r="AI325" s="15">
        <v>0</v>
      </c>
      <c r="AJ325" s="15"/>
      <c r="AK325" s="14"/>
      <c r="AL325" s="15">
        <v>19569.099999999999</v>
      </c>
      <c r="AM325" s="14">
        <v>3261.5160000000001</v>
      </c>
      <c r="AN325" s="15">
        <f t="shared" si="62"/>
        <v>16.666663259935309</v>
      </c>
      <c r="AO325" s="15">
        <v>105506.1</v>
      </c>
      <c r="AP325" s="15"/>
      <c r="AQ325" s="15"/>
      <c r="AR325" s="15">
        <v>9674.7999999999993</v>
      </c>
      <c r="AS325" s="126"/>
      <c r="AT325" s="126"/>
      <c r="AU325" s="15"/>
      <c r="AV325" s="15"/>
      <c r="AW325" s="15"/>
      <c r="AX325" s="15"/>
      <c r="AY325" s="15"/>
      <c r="AZ325" s="15"/>
      <c r="BA325" s="15">
        <v>3380.9</v>
      </c>
      <c r="BB325" s="15">
        <v>510.07100000000003</v>
      </c>
      <c r="BC325" s="15">
        <f t="shared" si="64"/>
        <v>15.086840782040287</v>
      </c>
      <c r="BD325" s="15"/>
      <c r="BE325" s="126"/>
      <c r="BF325" s="126"/>
      <c r="BG325" s="15"/>
      <c r="BH325" s="126"/>
      <c r="BI325" s="14"/>
      <c r="BJ325" s="15"/>
      <c r="BK325" s="126"/>
      <c r="BL325" s="126"/>
      <c r="BM325" s="15"/>
      <c r="BN325" s="126"/>
      <c r="BO325" s="126"/>
      <c r="BP325" s="15"/>
      <c r="BQ325" s="126"/>
      <c r="BR325" s="126"/>
      <c r="BS325" s="15"/>
      <c r="BT325" s="126"/>
      <c r="BU325" s="126"/>
      <c r="BV325" s="15"/>
      <c r="BW325" s="136"/>
      <c r="BX325" s="14"/>
      <c r="BY325" s="15"/>
      <c r="BZ325" s="126"/>
      <c r="CA325" s="126"/>
      <c r="CB325" s="15">
        <v>460.7</v>
      </c>
      <c r="CC325" s="126"/>
      <c r="CD325" s="126"/>
      <c r="CE325" s="15">
        <v>11278.9</v>
      </c>
      <c r="CF325" s="126"/>
      <c r="CG325" s="126"/>
      <c r="CH325" s="15"/>
      <c r="CI325" s="126"/>
      <c r="CJ325" s="126"/>
      <c r="CK325" s="15"/>
      <c r="CL325" s="126"/>
      <c r="CM325" s="126"/>
      <c r="CN325" s="15">
        <v>17493.599999999999</v>
      </c>
      <c r="CO325" s="15">
        <v>2033.6</v>
      </c>
      <c r="CP325" s="15">
        <f t="shared" si="66"/>
        <v>11.624822792335483</v>
      </c>
      <c r="CQ325" s="15"/>
      <c r="CR325" s="126"/>
      <c r="CS325" s="126"/>
      <c r="CT325" s="15"/>
      <c r="CU325" s="126"/>
      <c r="CV325" s="126"/>
      <c r="CW325" s="15">
        <v>1279.5</v>
      </c>
      <c r="CX325" s="126"/>
      <c r="CY325" s="126"/>
      <c r="CZ325" s="15"/>
      <c r="DA325" s="126"/>
      <c r="DB325" s="126"/>
      <c r="DC325" s="15">
        <v>1890.4</v>
      </c>
      <c r="DD325" s="126"/>
      <c r="DE325" s="126"/>
      <c r="DF325" s="15">
        <v>4706.2</v>
      </c>
      <c r="DG325" s="126"/>
      <c r="DH325" s="126"/>
    </row>
    <row r="326" spans="1:112" s="38" customFormat="1" ht="15.75" x14ac:dyDescent="0.25">
      <c r="A326" s="71" t="s">
        <v>662</v>
      </c>
      <c r="B326" s="149">
        <f t="shared" si="272"/>
        <v>0</v>
      </c>
      <c r="C326" s="149">
        <f t="shared" si="272"/>
        <v>0</v>
      </c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35"/>
      <c r="AM326" s="135"/>
      <c r="AN326" s="135"/>
      <c r="AO326" s="14"/>
      <c r="AP326" s="14"/>
      <c r="AQ326" s="127"/>
      <c r="AR326" s="14"/>
      <c r="AS326" s="14"/>
      <c r="AT326" s="127"/>
      <c r="AU326" s="14"/>
      <c r="AV326" s="14"/>
      <c r="AW326" s="127"/>
      <c r="AX326" s="14"/>
      <c r="AY326" s="14"/>
      <c r="AZ326" s="127"/>
      <c r="BA326" s="14"/>
      <c r="BB326" s="14"/>
      <c r="BC326" s="127"/>
      <c r="BD326" s="14"/>
      <c r="BE326" s="14"/>
      <c r="BF326" s="127"/>
      <c r="BG326" s="14"/>
      <c r="BH326" s="14"/>
      <c r="BI326" s="14"/>
      <c r="BJ326" s="14"/>
      <c r="BK326" s="14"/>
      <c r="BL326" s="127"/>
      <c r="BM326" s="14"/>
      <c r="BN326" s="14"/>
      <c r="BO326" s="127"/>
      <c r="BP326" s="14"/>
      <c r="BQ326" s="14"/>
      <c r="BR326" s="127"/>
      <c r="BS326" s="14"/>
      <c r="BT326" s="14"/>
      <c r="BU326" s="127"/>
      <c r="BV326" s="14"/>
      <c r="BW326" s="14"/>
      <c r="BX326" s="14"/>
      <c r="BY326" s="14"/>
      <c r="BZ326" s="14"/>
      <c r="CA326" s="127"/>
      <c r="CB326" s="14"/>
      <c r="CC326" s="14"/>
      <c r="CD326" s="127"/>
      <c r="CE326" s="14"/>
      <c r="CF326" s="14"/>
      <c r="CG326" s="127"/>
      <c r="CH326" s="14"/>
      <c r="CI326" s="14"/>
      <c r="CJ326" s="127"/>
      <c r="CK326" s="15"/>
      <c r="CL326" s="14"/>
      <c r="CM326" s="127"/>
      <c r="CN326" s="15"/>
      <c r="CO326" s="14"/>
      <c r="CP326" s="127"/>
      <c r="CQ326" s="15"/>
      <c r="CR326" s="14"/>
      <c r="CS326" s="127"/>
      <c r="CT326" s="15"/>
      <c r="CU326" s="14"/>
      <c r="CV326" s="127"/>
      <c r="CW326" s="15"/>
      <c r="CX326" s="14"/>
      <c r="CY326" s="127"/>
      <c r="CZ326" s="15"/>
      <c r="DA326" s="14"/>
      <c r="DB326" s="127"/>
      <c r="DC326" s="15"/>
      <c r="DD326" s="14"/>
      <c r="DE326" s="127"/>
      <c r="DF326" s="15"/>
      <c r="DG326" s="14"/>
      <c r="DH326" s="127"/>
    </row>
    <row r="327" spans="1:112" s="38" customFormat="1" ht="15.75" x14ac:dyDescent="0.25">
      <c r="A327" s="71" t="s">
        <v>663</v>
      </c>
      <c r="B327" s="149">
        <f t="shared" si="272"/>
        <v>0</v>
      </c>
      <c r="C327" s="149">
        <f t="shared" si="272"/>
        <v>0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  <c r="U327" s="15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35"/>
      <c r="AM327" s="135"/>
      <c r="AN327" s="135"/>
      <c r="AO327" s="14"/>
      <c r="AP327" s="14"/>
      <c r="AQ327" s="127"/>
      <c r="AR327" s="14"/>
      <c r="AS327" s="14"/>
      <c r="AT327" s="127"/>
      <c r="AU327" s="14"/>
      <c r="AV327" s="14"/>
      <c r="AW327" s="127"/>
      <c r="AX327" s="14"/>
      <c r="AY327" s="14"/>
      <c r="AZ327" s="127"/>
      <c r="BA327" s="14"/>
      <c r="BB327" s="14"/>
      <c r="BC327" s="127"/>
      <c r="BD327" s="14"/>
      <c r="BE327" s="14"/>
      <c r="BF327" s="127"/>
      <c r="BG327" s="14"/>
      <c r="BH327" s="14"/>
      <c r="BI327" s="14"/>
      <c r="BJ327" s="14"/>
      <c r="BK327" s="14"/>
      <c r="BL327" s="127"/>
      <c r="BM327" s="14"/>
      <c r="BN327" s="14"/>
      <c r="BO327" s="127"/>
      <c r="BP327" s="14"/>
      <c r="BQ327" s="14"/>
      <c r="BR327" s="127"/>
      <c r="BS327" s="14"/>
      <c r="BT327" s="14"/>
      <c r="BU327" s="127"/>
      <c r="BV327" s="14"/>
      <c r="BW327" s="14"/>
      <c r="BX327" s="14"/>
      <c r="BY327" s="14"/>
      <c r="BZ327" s="14"/>
      <c r="CA327" s="127"/>
      <c r="CB327" s="14"/>
      <c r="CC327" s="14"/>
      <c r="CD327" s="127"/>
      <c r="CE327" s="14"/>
      <c r="CF327" s="14"/>
      <c r="CG327" s="127"/>
      <c r="CH327" s="14"/>
      <c r="CI327" s="14"/>
      <c r="CJ327" s="127"/>
      <c r="CK327" s="15"/>
      <c r="CL327" s="14"/>
      <c r="CM327" s="127"/>
      <c r="CN327" s="15"/>
      <c r="CO327" s="14"/>
      <c r="CP327" s="127"/>
      <c r="CQ327" s="15"/>
      <c r="CR327" s="14"/>
      <c r="CS327" s="127"/>
      <c r="CT327" s="15"/>
      <c r="CU327" s="14"/>
      <c r="CV327" s="127"/>
      <c r="CW327" s="15"/>
      <c r="CX327" s="14"/>
      <c r="CY327" s="127"/>
      <c r="CZ327" s="15"/>
      <c r="DA327" s="14"/>
      <c r="DB327" s="127"/>
      <c r="DC327" s="15"/>
      <c r="DD327" s="14"/>
      <c r="DE327" s="127"/>
      <c r="DF327" s="15"/>
      <c r="DG327" s="14"/>
      <c r="DH327" s="127"/>
    </row>
    <row r="328" spans="1:112" s="38" customFormat="1" ht="15.75" x14ac:dyDescent="0.25">
      <c r="A328" s="71" t="s">
        <v>664</v>
      </c>
      <c r="B328" s="149">
        <f t="shared" si="272"/>
        <v>0</v>
      </c>
      <c r="C328" s="149">
        <f t="shared" si="272"/>
        <v>0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  <c r="U328" s="15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35"/>
      <c r="AM328" s="135"/>
      <c r="AN328" s="135"/>
      <c r="AO328" s="14"/>
      <c r="AP328" s="14"/>
      <c r="AQ328" s="127"/>
      <c r="AR328" s="14"/>
      <c r="AS328" s="14"/>
      <c r="AT328" s="127"/>
      <c r="AU328" s="14"/>
      <c r="AV328" s="14"/>
      <c r="AW328" s="127"/>
      <c r="AX328" s="14"/>
      <c r="AY328" s="14"/>
      <c r="AZ328" s="127"/>
      <c r="BA328" s="14"/>
      <c r="BB328" s="14"/>
      <c r="BC328" s="127"/>
      <c r="BD328" s="14"/>
      <c r="BE328" s="14"/>
      <c r="BF328" s="127"/>
      <c r="BG328" s="14"/>
      <c r="BH328" s="14"/>
      <c r="BI328" s="14"/>
      <c r="BJ328" s="14"/>
      <c r="BK328" s="14"/>
      <c r="BL328" s="127"/>
      <c r="BM328" s="14"/>
      <c r="BN328" s="14"/>
      <c r="BO328" s="127"/>
      <c r="BP328" s="14"/>
      <c r="BQ328" s="14"/>
      <c r="BR328" s="127"/>
      <c r="BS328" s="14"/>
      <c r="BT328" s="14"/>
      <c r="BU328" s="127"/>
      <c r="BV328" s="14"/>
      <c r="BW328" s="14"/>
      <c r="BX328" s="14"/>
      <c r="BY328" s="14"/>
      <c r="BZ328" s="14"/>
      <c r="CA328" s="127"/>
      <c r="CB328" s="14"/>
      <c r="CC328" s="14"/>
      <c r="CD328" s="127"/>
      <c r="CE328" s="14"/>
      <c r="CF328" s="14"/>
      <c r="CG328" s="127"/>
      <c r="CH328" s="14"/>
      <c r="CI328" s="14"/>
      <c r="CJ328" s="127"/>
      <c r="CK328" s="15"/>
      <c r="CL328" s="14"/>
      <c r="CM328" s="127"/>
      <c r="CN328" s="15"/>
      <c r="CO328" s="14"/>
      <c r="CP328" s="127"/>
      <c r="CQ328" s="15"/>
      <c r="CR328" s="14"/>
      <c r="CS328" s="127"/>
      <c r="CT328" s="15"/>
      <c r="CU328" s="14"/>
      <c r="CV328" s="127"/>
      <c r="CW328" s="15"/>
      <c r="CX328" s="14"/>
      <c r="CY328" s="127"/>
      <c r="CZ328" s="15"/>
      <c r="DA328" s="14"/>
      <c r="DB328" s="127"/>
      <c r="DC328" s="15"/>
      <c r="DD328" s="14"/>
      <c r="DE328" s="127"/>
      <c r="DF328" s="15"/>
      <c r="DG328" s="14"/>
      <c r="DH328" s="127"/>
    </row>
    <row r="329" spans="1:112" s="38" customFormat="1" ht="15.75" x14ac:dyDescent="0.25">
      <c r="A329" s="71" t="s">
        <v>665</v>
      </c>
      <c r="B329" s="149">
        <f t="shared" si="272"/>
        <v>1208.3</v>
      </c>
      <c r="C329" s="149">
        <f t="shared" si="272"/>
        <v>0</v>
      </c>
      <c r="D329" s="14">
        <f>C329/B329*100</f>
        <v>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  <c r="U329" s="15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35"/>
      <c r="AM329" s="135"/>
      <c r="AN329" s="135"/>
      <c r="AO329" s="14"/>
      <c r="AP329" s="14"/>
      <c r="AQ329" s="127"/>
      <c r="AR329" s="14"/>
      <c r="AS329" s="14"/>
      <c r="AT329" s="127"/>
      <c r="AU329" s="14"/>
      <c r="AV329" s="14"/>
      <c r="AW329" s="127"/>
      <c r="AX329" s="14"/>
      <c r="AY329" s="14"/>
      <c r="AZ329" s="127"/>
      <c r="BA329" s="14"/>
      <c r="BB329" s="14"/>
      <c r="BC329" s="127"/>
      <c r="BD329" s="14"/>
      <c r="BE329" s="14"/>
      <c r="BF329" s="127"/>
      <c r="BG329" s="14"/>
      <c r="BH329" s="14"/>
      <c r="BI329" s="14"/>
      <c r="BJ329" s="14"/>
      <c r="BK329" s="14"/>
      <c r="BL329" s="127"/>
      <c r="BM329" s="14"/>
      <c r="BN329" s="14"/>
      <c r="BO329" s="127"/>
      <c r="BP329" s="14"/>
      <c r="BQ329" s="14"/>
      <c r="BR329" s="127"/>
      <c r="BS329" s="14"/>
      <c r="BT329" s="14"/>
      <c r="BU329" s="127"/>
      <c r="BV329" s="15">
        <v>1208.3</v>
      </c>
      <c r="BW329" s="14"/>
      <c r="BX329" s="127"/>
      <c r="BY329" s="14"/>
      <c r="BZ329" s="14"/>
      <c r="CA329" s="127"/>
      <c r="CB329" s="14"/>
      <c r="CC329" s="14"/>
      <c r="CD329" s="127"/>
      <c r="CE329" s="14"/>
      <c r="CF329" s="14"/>
      <c r="CG329" s="127"/>
      <c r="CH329" s="14"/>
      <c r="CI329" s="14"/>
      <c r="CJ329" s="127"/>
      <c r="CK329" s="15"/>
      <c r="CL329" s="14"/>
      <c r="CM329" s="127"/>
      <c r="CN329" s="15"/>
      <c r="CO329" s="14"/>
      <c r="CP329" s="127"/>
      <c r="CQ329" s="15"/>
      <c r="CR329" s="14"/>
      <c r="CS329" s="127"/>
      <c r="CT329" s="15"/>
      <c r="CU329" s="14"/>
      <c r="CV329" s="127"/>
      <c r="CW329" s="15"/>
      <c r="CX329" s="14"/>
      <c r="CY329" s="127"/>
      <c r="CZ329" s="15"/>
      <c r="DA329" s="14"/>
      <c r="DB329" s="127"/>
      <c r="DC329" s="15"/>
      <c r="DD329" s="14"/>
      <c r="DE329" s="127"/>
      <c r="DF329" s="15"/>
      <c r="DG329" s="14"/>
      <c r="DH329" s="127"/>
    </row>
    <row r="330" spans="1:112" s="38" customFormat="1" ht="15.75" x14ac:dyDescent="0.25">
      <c r="A330" s="71" t="s">
        <v>666</v>
      </c>
      <c r="B330" s="149">
        <f t="shared" si="272"/>
        <v>55153.47</v>
      </c>
      <c r="C330" s="149">
        <f t="shared" si="272"/>
        <v>0</v>
      </c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35"/>
      <c r="AM330" s="135"/>
      <c r="AN330" s="135"/>
      <c r="AO330" s="14"/>
      <c r="AP330" s="14"/>
      <c r="AQ330" s="127"/>
      <c r="AR330" s="14"/>
      <c r="AS330" s="14"/>
      <c r="AT330" s="127"/>
      <c r="AU330" s="14"/>
      <c r="AV330" s="14"/>
      <c r="AW330" s="127"/>
      <c r="AX330" s="14"/>
      <c r="AY330" s="14"/>
      <c r="AZ330" s="127"/>
      <c r="BA330" s="14"/>
      <c r="BB330" s="14"/>
      <c r="BC330" s="127"/>
      <c r="BD330" s="14">
        <v>55153.47</v>
      </c>
      <c r="BE330" s="14"/>
      <c r="BF330" s="127"/>
      <c r="BG330" s="14"/>
      <c r="BH330" s="14"/>
      <c r="BI330" s="14"/>
      <c r="BJ330" s="14"/>
      <c r="BK330" s="14"/>
      <c r="BL330" s="127"/>
      <c r="BM330" s="14"/>
      <c r="BN330" s="14"/>
      <c r="BO330" s="127"/>
      <c r="BP330" s="14"/>
      <c r="BQ330" s="14"/>
      <c r="BR330" s="127"/>
      <c r="BS330" s="14"/>
      <c r="BT330" s="14"/>
      <c r="BU330" s="127"/>
      <c r="BV330" s="14"/>
      <c r="BW330" s="14"/>
      <c r="BX330" s="127"/>
      <c r="BY330" s="14"/>
      <c r="BZ330" s="14"/>
      <c r="CA330" s="127"/>
      <c r="CB330" s="14"/>
      <c r="CC330" s="14"/>
      <c r="CD330" s="127"/>
      <c r="CE330" s="14"/>
      <c r="CF330" s="14"/>
      <c r="CG330" s="127"/>
      <c r="CH330" s="14"/>
      <c r="CI330" s="14"/>
      <c r="CJ330" s="127"/>
      <c r="CK330" s="15"/>
      <c r="CL330" s="14"/>
      <c r="CM330" s="127"/>
      <c r="CN330" s="15"/>
      <c r="CO330" s="14"/>
      <c r="CP330" s="127"/>
      <c r="CQ330" s="15"/>
      <c r="CR330" s="14"/>
      <c r="CS330" s="127"/>
      <c r="CT330" s="15"/>
      <c r="CU330" s="14"/>
      <c r="CV330" s="127"/>
      <c r="CW330" s="15"/>
      <c r="CX330" s="14"/>
      <c r="CY330" s="127"/>
      <c r="CZ330" s="15"/>
      <c r="DA330" s="14"/>
      <c r="DB330" s="127"/>
      <c r="DC330" s="15"/>
      <c r="DD330" s="14"/>
      <c r="DE330" s="127"/>
      <c r="DF330" s="15"/>
      <c r="DG330" s="14"/>
      <c r="DH330" s="127"/>
    </row>
    <row r="331" spans="1:112" s="38" customFormat="1" ht="15.75" x14ac:dyDescent="0.25">
      <c r="A331" s="71" t="s">
        <v>667</v>
      </c>
      <c r="B331" s="149">
        <f t="shared" si="272"/>
        <v>0</v>
      </c>
      <c r="C331" s="149">
        <f t="shared" si="272"/>
        <v>0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35"/>
      <c r="AM331" s="135"/>
      <c r="AN331" s="135"/>
      <c r="AO331" s="14"/>
      <c r="AP331" s="14"/>
      <c r="AQ331" s="127"/>
      <c r="AR331" s="14"/>
      <c r="AS331" s="14"/>
      <c r="AT331" s="127"/>
      <c r="AU331" s="14"/>
      <c r="AV331" s="14"/>
      <c r="AW331" s="127"/>
      <c r="AX331" s="14"/>
      <c r="AY331" s="14"/>
      <c r="AZ331" s="127"/>
      <c r="BA331" s="14"/>
      <c r="BB331" s="14"/>
      <c r="BC331" s="127"/>
      <c r="BD331" s="14"/>
      <c r="BE331" s="14"/>
      <c r="BF331" s="127"/>
      <c r="BG331" s="14"/>
      <c r="BH331" s="14"/>
      <c r="BI331" s="14"/>
      <c r="BJ331" s="14"/>
      <c r="BK331" s="14"/>
      <c r="BL331" s="127"/>
      <c r="BM331" s="14"/>
      <c r="BN331" s="14"/>
      <c r="BO331" s="127"/>
      <c r="BP331" s="14"/>
      <c r="BQ331" s="14"/>
      <c r="BR331" s="127"/>
      <c r="BS331" s="14"/>
      <c r="BT331" s="14"/>
      <c r="BU331" s="127"/>
      <c r="BV331" s="14"/>
      <c r="BW331" s="14"/>
      <c r="BX331" s="127"/>
      <c r="BY331" s="14"/>
      <c r="BZ331" s="14"/>
      <c r="CA331" s="127"/>
      <c r="CB331" s="14"/>
      <c r="CC331" s="14"/>
      <c r="CD331" s="127"/>
      <c r="CE331" s="14"/>
      <c r="CF331" s="14"/>
      <c r="CG331" s="127"/>
      <c r="CH331" s="14"/>
      <c r="CI331" s="14"/>
      <c r="CJ331" s="127"/>
      <c r="CK331" s="15"/>
      <c r="CL331" s="14"/>
      <c r="CM331" s="127"/>
      <c r="CN331" s="15"/>
      <c r="CO331" s="14"/>
      <c r="CP331" s="127"/>
      <c r="CQ331" s="15"/>
      <c r="CR331" s="14"/>
      <c r="CS331" s="127"/>
      <c r="CT331" s="15"/>
      <c r="CU331" s="14"/>
      <c r="CV331" s="127"/>
      <c r="CW331" s="15"/>
      <c r="CX331" s="14"/>
      <c r="CY331" s="127"/>
      <c r="CZ331" s="15"/>
      <c r="DA331" s="14"/>
      <c r="DB331" s="127"/>
      <c r="DC331" s="15"/>
      <c r="DD331" s="14"/>
      <c r="DE331" s="127"/>
      <c r="DF331" s="15"/>
      <c r="DG331" s="14"/>
      <c r="DH331" s="127"/>
    </row>
    <row r="332" spans="1:112" s="38" customFormat="1" ht="15.75" x14ac:dyDescent="0.25">
      <c r="A332" s="71" t="s">
        <v>668</v>
      </c>
      <c r="B332" s="149">
        <f t="shared" ref="B332:C395" si="332">E332+H332+K332+N332+Q332+T332+W332+Z332+AC332+AF332+AI332+AL332+AO332+AR332+AU332+AX332+BA332+BD332+BG332+BJ332+BM332+BP332+BS332+BV332+BY332+CB332+CE332+CH332+CK332+CN332+CQ332+CT332+CW332+CZ332+DC332+DF332</f>
        <v>0</v>
      </c>
      <c r="C332" s="149">
        <f t="shared" si="332"/>
        <v>0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35"/>
      <c r="AM332" s="135"/>
      <c r="AN332" s="135"/>
      <c r="AO332" s="14"/>
      <c r="AP332" s="14"/>
      <c r="AQ332" s="127"/>
      <c r="AR332" s="14"/>
      <c r="AS332" s="14"/>
      <c r="AT332" s="127"/>
      <c r="AU332" s="14"/>
      <c r="AV332" s="14"/>
      <c r="AW332" s="127"/>
      <c r="AX332" s="14"/>
      <c r="AY332" s="14"/>
      <c r="AZ332" s="127"/>
      <c r="BA332" s="14"/>
      <c r="BB332" s="14"/>
      <c r="BC332" s="127"/>
      <c r="BD332" s="14"/>
      <c r="BE332" s="14"/>
      <c r="BF332" s="127"/>
      <c r="BG332" s="14"/>
      <c r="BH332" s="14"/>
      <c r="BI332" s="127"/>
      <c r="BJ332" s="14"/>
      <c r="BK332" s="14"/>
      <c r="BL332" s="127"/>
      <c r="BM332" s="14"/>
      <c r="BN332" s="14"/>
      <c r="BO332" s="127"/>
      <c r="BP332" s="14"/>
      <c r="BQ332" s="14"/>
      <c r="BR332" s="127"/>
      <c r="BS332" s="14"/>
      <c r="BT332" s="14"/>
      <c r="BU332" s="127"/>
      <c r="BV332" s="14"/>
      <c r="BW332" s="14"/>
      <c r="BX332" s="127"/>
      <c r="BY332" s="14"/>
      <c r="BZ332" s="14"/>
      <c r="CA332" s="127"/>
      <c r="CB332" s="14"/>
      <c r="CC332" s="14"/>
      <c r="CD332" s="127"/>
      <c r="CE332" s="14"/>
      <c r="CF332" s="14"/>
      <c r="CG332" s="127"/>
      <c r="CH332" s="14"/>
      <c r="CI332" s="14"/>
      <c r="CJ332" s="127"/>
      <c r="CK332" s="15"/>
      <c r="CL332" s="14"/>
      <c r="CM332" s="127"/>
      <c r="CN332" s="15"/>
      <c r="CO332" s="14"/>
      <c r="CP332" s="127"/>
      <c r="CQ332" s="15"/>
      <c r="CR332" s="14"/>
      <c r="CS332" s="127"/>
      <c r="CT332" s="15"/>
      <c r="CU332" s="14"/>
      <c r="CV332" s="127"/>
      <c r="CW332" s="15"/>
      <c r="CX332" s="14"/>
      <c r="CY332" s="127"/>
      <c r="CZ332" s="15"/>
      <c r="DA332" s="14"/>
      <c r="DB332" s="127"/>
      <c r="DC332" s="15"/>
      <c r="DD332" s="14"/>
      <c r="DE332" s="127"/>
      <c r="DF332" s="15"/>
      <c r="DG332" s="14"/>
      <c r="DH332" s="127"/>
    </row>
    <row r="333" spans="1:112" s="38" customFormat="1" ht="15.75" x14ac:dyDescent="0.25">
      <c r="A333" s="71" t="s">
        <v>459</v>
      </c>
      <c r="B333" s="149">
        <f t="shared" si="332"/>
        <v>0</v>
      </c>
      <c r="C333" s="149">
        <f t="shared" si="332"/>
        <v>0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35"/>
      <c r="AM333" s="135"/>
      <c r="AN333" s="135"/>
      <c r="AO333" s="14"/>
      <c r="AP333" s="14"/>
      <c r="AQ333" s="127"/>
      <c r="AR333" s="14"/>
      <c r="AS333" s="14"/>
      <c r="AT333" s="127"/>
      <c r="AU333" s="14"/>
      <c r="AV333" s="14"/>
      <c r="AW333" s="127"/>
      <c r="AX333" s="14"/>
      <c r="AY333" s="14"/>
      <c r="AZ333" s="127"/>
      <c r="BA333" s="14"/>
      <c r="BB333" s="14"/>
      <c r="BC333" s="127"/>
      <c r="BD333" s="14"/>
      <c r="BE333" s="14"/>
      <c r="BF333" s="127"/>
      <c r="BG333" s="14"/>
      <c r="BH333" s="14"/>
      <c r="BI333" s="127"/>
      <c r="BJ333" s="14"/>
      <c r="BK333" s="14"/>
      <c r="BL333" s="127"/>
      <c r="BM333" s="14"/>
      <c r="BN333" s="14"/>
      <c r="BO333" s="127"/>
      <c r="BP333" s="14"/>
      <c r="BQ333" s="14"/>
      <c r="BR333" s="127"/>
      <c r="BS333" s="14"/>
      <c r="BT333" s="14"/>
      <c r="BU333" s="127"/>
      <c r="BV333" s="14"/>
      <c r="BW333" s="14"/>
      <c r="BX333" s="127"/>
      <c r="BY333" s="14"/>
      <c r="BZ333" s="14"/>
      <c r="CA333" s="127"/>
      <c r="CB333" s="14"/>
      <c r="CC333" s="14"/>
      <c r="CD333" s="127"/>
      <c r="CE333" s="14"/>
      <c r="CF333" s="14"/>
      <c r="CG333" s="127"/>
      <c r="CH333" s="14"/>
      <c r="CI333" s="14"/>
      <c r="CJ333" s="127"/>
      <c r="CK333" s="15"/>
      <c r="CL333" s="14"/>
      <c r="CM333" s="127"/>
      <c r="CN333" s="15"/>
      <c r="CO333" s="14"/>
      <c r="CP333" s="127"/>
      <c r="CQ333" s="15"/>
      <c r="CR333" s="14"/>
      <c r="CS333" s="127"/>
      <c r="CT333" s="15"/>
      <c r="CU333" s="14"/>
      <c r="CV333" s="127"/>
      <c r="CW333" s="15"/>
      <c r="CX333" s="14"/>
      <c r="CY333" s="127"/>
      <c r="CZ333" s="15"/>
      <c r="DA333" s="14"/>
      <c r="DB333" s="127"/>
      <c r="DC333" s="15"/>
      <c r="DD333" s="14"/>
      <c r="DE333" s="127"/>
      <c r="DF333" s="15"/>
      <c r="DG333" s="14"/>
      <c r="DH333" s="127"/>
    </row>
    <row r="334" spans="1:112" s="38" customFormat="1" ht="15.75" x14ac:dyDescent="0.25">
      <c r="A334" s="71" t="s">
        <v>460</v>
      </c>
      <c r="B334" s="149">
        <f t="shared" si="332"/>
        <v>0</v>
      </c>
      <c r="C334" s="149">
        <f t="shared" si="332"/>
        <v>0</v>
      </c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35"/>
      <c r="AM334" s="135"/>
      <c r="AN334" s="135"/>
      <c r="AO334" s="14"/>
      <c r="AP334" s="14"/>
      <c r="AQ334" s="127"/>
      <c r="AR334" s="14"/>
      <c r="AS334" s="14"/>
      <c r="AT334" s="127"/>
      <c r="AU334" s="14"/>
      <c r="AV334" s="14"/>
      <c r="AW334" s="127"/>
      <c r="AX334" s="14"/>
      <c r="AY334" s="14"/>
      <c r="AZ334" s="127"/>
      <c r="BA334" s="14"/>
      <c r="BB334" s="14"/>
      <c r="BC334" s="127"/>
      <c r="BD334" s="14"/>
      <c r="BE334" s="14"/>
      <c r="BF334" s="127"/>
      <c r="BG334" s="14"/>
      <c r="BH334" s="14"/>
      <c r="BI334" s="127"/>
      <c r="BJ334" s="14"/>
      <c r="BK334" s="14"/>
      <c r="BL334" s="127"/>
      <c r="BM334" s="14"/>
      <c r="BN334" s="14"/>
      <c r="BO334" s="127"/>
      <c r="BP334" s="14"/>
      <c r="BQ334" s="14"/>
      <c r="BR334" s="127"/>
      <c r="BS334" s="14"/>
      <c r="BT334" s="14"/>
      <c r="BU334" s="127"/>
      <c r="BV334" s="14"/>
      <c r="BW334" s="14"/>
      <c r="BX334" s="14"/>
      <c r="BY334" s="14"/>
      <c r="BZ334" s="14"/>
      <c r="CA334" s="127"/>
      <c r="CB334" s="14"/>
      <c r="CC334" s="14"/>
      <c r="CD334" s="127"/>
      <c r="CE334" s="14"/>
      <c r="CF334" s="14"/>
      <c r="CG334" s="127"/>
      <c r="CH334" s="14"/>
      <c r="CI334" s="14"/>
      <c r="CJ334" s="127"/>
      <c r="CK334" s="15"/>
      <c r="CL334" s="14"/>
      <c r="CM334" s="127"/>
      <c r="CN334" s="15"/>
      <c r="CO334" s="14"/>
      <c r="CP334" s="127"/>
      <c r="CQ334" s="15"/>
      <c r="CR334" s="14"/>
      <c r="CS334" s="127"/>
      <c r="CT334" s="15"/>
      <c r="CU334" s="14"/>
      <c r="CV334" s="127"/>
      <c r="CW334" s="15"/>
      <c r="CX334" s="14"/>
      <c r="CY334" s="127"/>
      <c r="CZ334" s="15"/>
      <c r="DA334" s="14"/>
      <c r="DB334" s="127"/>
      <c r="DC334" s="15"/>
      <c r="DD334" s="14"/>
      <c r="DE334" s="127"/>
      <c r="DF334" s="15"/>
      <c r="DG334" s="14"/>
      <c r="DH334" s="127"/>
    </row>
    <row r="335" spans="1:112" s="38" customFormat="1" ht="15.75" x14ac:dyDescent="0.25">
      <c r="A335" s="71" t="s">
        <v>631</v>
      </c>
      <c r="B335" s="149">
        <f t="shared" si="332"/>
        <v>0</v>
      </c>
      <c r="C335" s="149">
        <f t="shared" si="332"/>
        <v>0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35"/>
      <c r="AM335" s="135"/>
      <c r="AN335" s="135"/>
      <c r="AO335" s="14"/>
      <c r="AP335" s="14"/>
      <c r="AQ335" s="127"/>
      <c r="AR335" s="14"/>
      <c r="AS335" s="14"/>
      <c r="AT335" s="127"/>
      <c r="AU335" s="14"/>
      <c r="AV335" s="14"/>
      <c r="AW335" s="127"/>
      <c r="AX335" s="14"/>
      <c r="AY335" s="14"/>
      <c r="AZ335" s="127"/>
      <c r="BA335" s="14"/>
      <c r="BB335" s="14"/>
      <c r="BC335" s="127"/>
      <c r="BD335" s="14"/>
      <c r="BE335" s="14"/>
      <c r="BF335" s="127"/>
      <c r="BG335" s="14"/>
      <c r="BH335" s="14"/>
      <c r="BI335" s="127"/>
      <c r="BJ335" s="14"/>
      <c r="BK335" s="14"/>
      <c r="BL335" s="127"/>
      <c r="BM335" s="14"/>
      <c r="BN335" s="14"/>
      <c r="BO335" s="127"/>
      <c r="BP335" s="14"/>
      <c r="BQ335" s="14"/>
      <c r="BR335" s="127"/>
      <c r="BS335" s="14"/>
      <c r="BT335" s="14"/>
      <c r="BU335" s="127"/>
      <c r="BV335" s="14"/>
      <c r="BW335" s="14"/>
      <c r="BX335" s="14"/>
      <c r="BY335" s="14"/>
      <c r="BZ335" s="14"/>
      <c r="CA335" s="127"/>
      <c r="CB335" s="14"/>
      <c r="CC335" s="14"/>
      <c r="CD335" s="127"/>
      <c r="CE335" s="14"/>
      <c r="CF335" s="14"/>
      <c r="CG335" s="127"/>
      <c r="CH335" s="14"/>
      <c r="CI335" s="14"/>
      <c r="CJ335" s="127"/>
      <c r="CK335" s="15"/>
      <c r="CL335" s="14"/>
      <c r="CM335" s="127"/>
      <c r="CN335" s="15"/>
      <c r="CO335" s="14"/>
      <c r="CP335" s="127"/>
      <c r="CQ335" s="15"/>
      <c r="CR335" s="14"/>
      <c r="CS335" s="127"/>
      <c r="CT335" s="15"/>
      <c r="CU335" s="14"/>
      <c r="CV335" s="127"/>
      <c r="CW335" s="15"/>
      <c r="CX335" s="14"/>
      <c r="CY335" s="127"/>
      <c r="CZ335" s="15"/>
      <c r="DA335" s="14"/>
      <c r="DB335" s="127"/>
      <c r="DC335" s="15"/>
      <c r="DD335" s="14"/>
      <c r="DE335" s="127"/>
      <c r="DF335" s="15"/>
      <c r="DG335" s="14"/>
      <c r="DH335" s="127"/>
    </row>
    <row r="336" spans="1:112" s="38" customFormat="1" ht="15.75" x14ac:dyDescent="0.25">
      <c r="A336" s="71" t="s">
        <v>669</v>
      </c>
      <c r="B336" s="149">
        <f t="shared" si="332"/>
        <v>4835.2</v>
      </c>
      <c r="C336" s="149">
        <f t="shared" si="332"/>
        <v>0</v>
      </c>
      <c r="D336" s="14">
        <f>C336/B336*100</f>
        <v>0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>
        <v>4835.2</v>
      </c>
      <c r="AJ336" s="14"/>
      <c r="AK336" s="14">
        <f>AJ336/AI336*100</f>
        <v>0</v>
      </c>
      <c r="AL336" s="135"/>
      <c r="AM336" s="135"/>
      <c r="AN336" s="135"/>
      <c r="AO336" s="14"/>
      <c r="AP336" s="14"/>
      <c r="AQ336" s="127"/>
      <c r="AR336" s="14"/>
      <c r="AS336" s="14"/>
      <c r="AT336" s="127"/>
      <c r="AU336" s="14"/>
      <c r="AV336" s="14"/>
      <c r="AW336" s="127"/>
      <c r="AX336" s="14"/>
      <c r="AY336" s="14"/>
      <c r="AZ336" s="127"/>
      <c r="BA336" s="14"/>
      <c r="BB336" s="14"/>
      <c r="BC336" s="127"/>
      <c r="BD336" s="14"/>
      <c r="BE336" s="14"/>
      <c r="BF336" s="127"/>
      <c r="BG336" s="14"/>
      <c r="BH336" s="14"/>
      <c r="BI336" s="127"/>
      <c r="BJ336" s="14"/>
      <c r="BK336" s="14"/>
      <c r="BL336" s="127"/>
      <c r="BM336" s="14"/>
      <c r="BN336" s="14"/>
      <c r="BO336" s="127"/>
      <c r="BP336" s="14"/>
      <c r="BQ336" s="14"/>
      <c r="BR336" s="127"/>
      <c r="BS336" s="14"/>
      <c r="BT336" s="14"/>
      <c r="BU336" s="127"/>
      <c r="BV336" s="14"/>
      <c r="BW336" s="14"/>
      <c r="BX336" s="14"/>
      <c r="BY336" s="14"/>
      <c r="BZ336" s="14"/>
      <c r="CA336" s="127"/>
      <c r="CB336" s="14"/>
      <c r="CC336" s="14"/>
      <c r="CD336" s="127"/>
      <c r="CE336" s="14"/>
      <c r="CF336" s="14"/>
      <c r="CG336" s="127"/>
      <c r="CH336" s="14"/>
      <c r="CI336" s="14"/>
      <c r="CJ336" s="127"/>
      <c r="CK336" s="15"/>
      <c r="CL336" s="14"/>
      <c r="CM336" s="127"/>
      <c r="CN336" s="15"/>
      <c r="CO336" s="14"/>
      <c r="CP336" s="127"/>
      <c r="CQ336" s="15"/>
      <c r="CR336" s="14"/>
      <c r="CS336" s="127"/>
      <c r="CT336" s="15"/>
      <c r="CU336" s="14"/>
      <c r="CV336" s="127"/>
      <c r="CW336" s="15"/>
      <c r="CX336" s="14"/>
      <c r="CY336" s="127"/>
      <c r="CZ336" s="15"/>
      <c r="DA336" s="14"/>
      <c r="DB336" s="127"/>
      <c r="DC336" s="15"/>
      <c r="DD336" s="14"/>
      <c r="DE336" s="127"/>
      <c r="DF336" s="15"/>
      <c r="DG336" s="14"/>
      <c r="DH336" s="127"/>
    </row>
    <row r="337" spans="1:112" s="38" customFormat="1" ht="15.75" x14ac:dyDescent="0.25">
      <c r="A337" s="71" t="s">
        <v>461</v>
      </c>
      <c r="B337" s="149">
        <f t="shared" si="332"/>
        <v>0</v>
      </c>
      <c r="C337" s="149">
        <f t="shared" si="332"/>
        <v>0</v>
      </c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35"/>
      <c r="AM337" s="135"/>
      <c r="AN337" s="135"/>
      <c r="AO337" s="14"/>
      <c r="AP337" s="14"/>
      <c r="AQ337" s="127"/>
      <c r="AR337" s="14"/>
      <c r="AS337" s="14"/>
      <c r="AT337" s="127"/>
      <c r="AU337" s="14"/>
      <c r="AV337" s="14"/>
      <c r="AW337" s="127"/>
      <c r="AX337" s="14"/>
      <c r="AY337" s="14"/>
      <c r="AZ337" s="127"/>
      <c r="BA337" s="14"/>
      <c r="BB337" s="14"/>
      <c r="BC337" s="127"/>
      <c r="BD337" s="14"/>
      <c r="BE337" s="14"/>
      <c r="BF337" s="14"/>
      <c r="BG337" s="14"/>
      <c r="BH337" s="14"/>
      <c r="BI337" s="127"/>
      <c r="BJ337" s="14"/>
      <c r="BK337" s="14"/>
      <c r="BL337" s="127"/>
      <c r="BM337" s="14"/>
      <c r="BN337" s="14"/>
      <c r="BO337" s="127"/>
      <c r="BP337" s="14"/>
      <c r="BQ337" s="14"/>
      <c r="BR337" s="127"/>
      <c r="BS337" s="14"/>
      <c r="BT337" s="14"/>
      <c r="BU337" s="127"/>
      <c r="BV337" s="14"/>
      <c r="BW337" s="14"/>
      <c r="BX337" s="14"/>
      <c r="BY337" s="14"/>
      <c r="BZ337" s="14"/>
      <c r="CA337" s="127"/>
      <c r="CB337" s="14"/>
      <c r="CC337" s="14"/>
      <c r="CD337" s="127"/>
      <c r="CE337" s="14"/>
      <c r="CF337" s="14"/>
      <c r="CG337" s="127"/>
      <c r="CH337" s="14"/>
      <c r="CI337" s="14"/>
      <c r="CJ337" s="127"/>
      <c r="CK337" s="15"/>
      <c r="CL337" s="14"/>
      <c r="CM337" s="127"/>
      <c r="CN337" s="15"/>
      <c r="CO337" s="14"/>
      <c r="CP337" s="127"/>
      <c r="CQ337" s="15"/>
      <c r="CR337" s="14"/>
      <c r="CS337" s="127"/>
      <c r="CT337" s="15"/>
      <c r="CU337" s="14"/>
      <c r="CV337" s="127"/>
      <c r="CW337" s="15"/>
      <c r="CX337" s="14"/>
      <c r="CY337" s="127"/>
      <c r="CZ337" s="15"/>
      <c r="DA337" s="14"/>
      <c r="DB337" s="127"/>
      <c r="DC337" s="15"/>
      <c r="DD337" s="14"/>
      <c r="DE337" s="127"/>
      <c r="DF337" s="15"/>
      <c r="DG337" s="14"/>
      <c r="DH337" s="127"/>
    </row>
    <row r="338" spans="1:112" s="96" customFormat="1" ht="31.5" x14ac:dyDescent="0.25">
      <c r="A338" s="97" t="s">
        <v>458</v>
      </c>
      <c r="B338" s="148">
        <f t="shared" si="332"/>
        <v>55140.220410000009</v>
      </c>
      <c r="C338" s="148">
        <f t="shared" si="332"/>
        <v>4459.3074099999994</v>
      </c>
      <c r="D338" s="102">
        <f t="shared" si="56"/>
        <v>8.0872136107589387</v>
      </c>
      <c r="E338" s="105">
        <f t="shared" ref="E338:AP338" si="333">E339+E340+E341+E342+E343+E344+E345+E346</f>
        <v>0</v>
      </c>
      <c r="F338" s="105">
        <f t="shared" si="333"/>
        <v>0</v>
      </c>
      <c r="G338" s="105">
        <f t="shared" si="333"/>
        <v>0</v>
      </c>
      <c r="H338" s="105">
        <f t="shared" si="333"/>
        <v>0</v>
      </c>
      <c r="I338" s="105">
        <f t="shared" si="333"/>
        <v>0</v>
      </c>
      <c r="J338" s="105">
        <f t="shared" si="333"/>
        <v>0</v>
      </c>
      <c r="K338" s="105">
        <f t="shared" si="333"/>
        <v>2016</v>
      </c>
      <c r="L338" s="105">
        <f t="shared" si="333"/>
        <v>0</v>
      </c>
      <c r="M338" s="105">
        <f t="shared" si="80"/>
        <v>0</v>
      </c>
      <c r="N338" s="105">
        <f t="shared" si="333"/>
        <v>0</v>
      </c>
      <c r="O338" s="105">
        <f t="shared" si="333"/>
        <v>0</v>
      </c>
      <c r="P338" s="105"/>
      <c r="Q338" s="105">
        <f t="shared" si="333"/>
        <v>0</v>
      </c>
      <c r="R338" s="105">
        <f t="shared" si="333"/>
        <v>0</v>
      </c>
      <c r="S338" s="105">
        <f t="shared" si="333"/>
        <v>0</v>
      </c>
      <c r="T338" s="105">
        <f t="shared" si="333"/>
        <v>2820</v>
      </c>
      <c r="U338" s="105">
        <f t="shared" si="333"/>
        <v>846</v>
      </c>
      <c r="V338" s="105">
        <f>U338/T338*100</f>
        <v>30</v>
      </c>
      <c r="W338" s="105">
        <f t="shared" si="333"/>
        <v>0</v>
      </c>
      <c r="X338" s="105">
        <f t="shared" si="333"/>
        <v>0</v>
      </c>
      <c r="Y338" s="105">
        <f t="shared" si="333"/>
        <v>0</v>
      </c>
      <c r="Z338" s="105">
        <f t="shared" si="333"/>
        <v>51.020409999999998</v>
      </c>
      <c r="AA338" s="105">
        <f t="shared" si="333"/>
        <v>51.020409999999998</v>
      </c>
      <c r="AB338" s="102">
        <f>AA338/Z338*100</f>
        <v>100</v>
      </c>
      <c r="AC338" s="105">
        <f t="shared" si="333"/>
        <v>0</v>
      </c>
      <c r="AD338" s="105">
        <f t="shared" si="333"/>
        <v>0</v>
      </c>
      <c r="AE338" s="105">
        <f t="shared" si="333"/>
        <v>0</v>
      </c>
      <c r="AF338" s="105">
        <f t="shared" si="333"/>
        <v>0</v>
      </c>
      <c r="AG338" s="105">
        <f t="shared" si="333"/>
        <v>0</v>
      </c>
      <c r="AH338" s="102"/>
      <c r="AI338" s="105">
        <f t="shared" si="333"/>
        <v>2979</v>
      </c>
      <c r="AJ338" s="105">
        <f t="shared" si="333"/>
        <v>0</v>
      </c>
      <c r="AK338" s="102">
        <f t="shared" ref="AK338" si="334">AJ338/AI338*100</f>
        <v>0</v>
      </c>
      <c r="AL338" s="105">
        <f t="shared" si="333"/>
        <v>13045</v>
      </c>
      <c r="AM338" s="105">
        <f t="shared" si="333"/>
        <v>1697.1</v>
      </c>
      <c r="AN338" s="105">
        <f t="shared" si="62"/>
        <v>13.009582215408203</v>
      </c>
      <c r="AO338" s="105">
        <f t="shared" si="333"/>
        <v>0</v>
      </c>
      <c r="AP338" s="105">
        <f t="shared" si="333"/>
        <v>0</v>
      </c>
      <c r="AQ338" s="105">
        <f t="shared" ref="AQ338:CG338" si="335">AQ339+AQ340+AQ341+AQ342+AQ343+AQ344+AQ345+AQ346</f>
        <v>0</v>
      </c>
      <c r="AR338" s="105">
        <f t="shared" si="335"/>
        <v>0</v>
      </c>
      <c r="AS338" s="105">
        <f t="shared" si="335"/>
        <v>0</v>
      </c>
      <c r="AT338" s="105">
        <f t="shared" si="335"/>
        <v>0</v>
      </c>
      <c r="AU338" s="105">
        <f t="shared" si="335"/>
        <v>0</v>
      </c>
      <c r="AV338" s="105">
        <f t="shared" si="335"/>
        <v>0</v>
      </c>
      <c r="AW338" s="105">
        <f t="shared" si="335"/>
        <v>0</v>
      </c>
      <c r="AX338" s="105">
        <f t="shared" si="335"/>
        <v>0</v>
      </c>
      <c r="AY338" s="105">
        <f t="shared" si="335"/>
        <v>0</v>
      </c>
      <c r="AZ338" s="105">
        <f t="shared" si="335"/>
        <v>0</v>
      </c>
      <c r="BA338" s="105">
        <f t="shared" si="335"/>
        <v>5071.3</v>
      </c>
      <c r="BB338" s="105">
        <f t="shared" si="335"/>
        <v>413.28699999999998</v>
      </c>
      <c r="BC338" s="105">
        <f t="shared" si="64"/>
        <v>8.1495277345059449</v>
      </c>
      <c r="BD338" s="105">
        <f t="shared" si="335"/>
        <v>0</v>
      </c>
      <c r="BE338" s="105">
        <f t="shared" si="335"/>
        <v>0</v>
      </c>
      <c r="BF338" s="105">
        <f t="shared" si="335"/>
        <v>0</v>
      </c>
      <c r="BG338" s="105">
        <f t="shared" si="335"/>
        <v>0</v>
      </c>
      <c r="BH338" s="105">
        <f t="shared" si="335"/>
        <v>0</v>
      </c>
      <c r="BI338" s="105">
        <f t="shared" si="335"/>
        <v>0</v>
      </c>
      <c r="BJ338" s="105">
        <f t="shared" si="335"/>
        <v>0</v>
      </c>
      <c r="BK338" s="105">
        <f t="shared" si="335"/>
        <v>0</v>
      </c>
      <c r="BL338" s="105">
        <f t="shared" si="335"/>
        <v>0</v>
      </c>
      <c r="BM338" s="105">
        <f t="shared" si="335"/>
        <v>0</v>
      </c>
      <c r="BN338" s="105">
        <f t="shared" si="335"/>
        <v>0</v>
      </c>
      <c r="BO338" s="105">
        <f t="shared" si="335"/>
        <v>0</v>
      </c>
      <c r="BP338" s="105">
        <f t="shared" si="335"/>
        <v>0</v>
      </c>
      <c r="BQ338" s="105">
        <f t="shared" si="335"/>
        <v>0</v>
      </c>
      <c r="BR338" s="102"/>
      <c r="BS338" s="105">
        <f t="shared" si="335"/>
        <v>0</v>
      </c>
      <c r="BT338" s="105">
        <f t="shared" si="335"/>
        <v>0</v>
      </c>
      <c r="BU338" s="105">
        <f t="shared" si="335"/>
        <v>0</v>
      </c>
      <c r="BV338" s="105">
        <f t="shared" si="335"/>
        <v>600.20000000000005</v>
      </c>
      <c r="BW338" s="105">
        <f t="shared" si="335"/>
        <v>0</v>
      </c>
      <c r="BX338" s="102">
        <f t="shared" ref="BX338" si="336">BW338/BV338*100</f>
        <v>0</v>
      </c>
      <c r="BY338" s="105">
        <f t="shared" si="335"/>
        <v>0</v>
      </c>
      <c r="BZ338" s="105">
        <f t="shared" si="335"/>
        <v>0</v>
      </c>
      <c r="CA338" s="105">
        <f t="shared" si="335"/>
        <v>0</v>
      </c>
      <c r="CB338" s="105">
        <f t="shared" si="335"/>
        <v>383.9</v>
      </c>
      <c r="CC338" s="105">
        <f t="shared" si="335"/>
        <v>0</v>
      </c>
      <c r="CD338" s="105">
        <f t="shared" si="335"/>
        <v>0</v>
      </c>
      <c r="CE338" s="105">
        <f t="shared" si="335"/>
        <v>9399.1</v>
      </c>
      <c r="CF338" s="105">
        <f t="shared" si="335"/>
        <v>0</v>
      </c>
      <c r="CG338" s="105">
        <f t="shared" si="335"/>
        <v>0</v>
      </c>
      <c r="CH338" s="105">
        <f t="shared" ref="CH338:CV338" si="337">CH339+CH340+CH341+CH342+CH343+CH344+CH345+CH346</f>
        <v>0</v>
      </c>
      <c r="CI338" s="105">
        <f t="shared" si="337"/>
        <v>0</v>
      </c>
      <c r="CJ338" s="105">
        <f t="shared" si="337"/>
        <v>0</v>
      </c>
      <c r="CK338" s="105">
        <f t="shared" si="337"/>
        <v>0</v>
      </c>
      <c r="CL338" s="105">
        <f t="shared" si="337"/>
        <v>0</v>
      </c>
      <c r="CM338" s="105">
        <f t="shared" si="337"/>
        <v>0</v>
      </c>
      <c r="CN338" s="105">
        <f t="shared" si="337"/>
        <v>8937.5</v>
      </c>
      <c r="CO338" s="105">
        <f t="shared" si="337"/>
        <v>1451.9</v>
      </c>
      <c r="CP338" s="105">
        <f t="shared" si="66"/>
        <v>16.245034965034964</v>
      </c>
      <c r="CQ338" s="105">
        <f t="shared" si="337"/>
        <v>0</v>
      </c>
      <c r="CR338" s="105">
        <f t="shared" si="337"/>
        <v>0</v>
      </c>
      <c r="CS338" s="105">
        <f t="shared" si="337"/>
        <v>0</v>
      </c>
      <c r="CT338" s="105">
        <f t="shared" si="337"/>
        <v>0</v>
      </c>
      <c r="CU338" s="105">
        <f t="shared" si="337"/>
        <v>0</v>
      </c>
      <c r="CV338" s="105">
        <f t="shared" si="337"/>
        <v>0</v>
      </c>
      <c r="CW338" s="105">
        <f t="shared" ref="CW338:CY338" si="338">CW339+CW340+CW341+CW342+CW343+CW344+CW345+CW346</f>
        <v>5439.4</v>
      </c>
      <c r="CX338" s="105">
        <f t="shared" si="338"/>
        <v>0</v>
      </c>
      <c r="CY338" s="105">
        <f t="shared" si="338"/>
        <v>0</v>
      </c>
      <c r="CZ338" s="105">
        <f t="shared" ref="CZ338:DB338" si="339">CZ339+CZ340+CZ341+CZ342+CZ343+CZ344+CZ345+CZ346</f>
        <v>0</v>
      </c>
      <c r="DA338" s="105">
        <f t="shared" si="339"/>
        <v>0</v>
      </c>
      <c r="DB338" s="105">
        <f t="shared" si="339"/>
        <v>0</v>
      </c>
      <c r="DC338" s="105">
        <f t="shared" ref="DC338:DE338" si="340">DC339+DC340+DC341+DC342+DC343+DC344+DC345+DC346</f>
        <v>1260.3</v>
      </c>
      <c r="DD338" s="105">
        <f t="shared" si="340"/>
        <v>0</v>
      </c>
      <c r="DE338" s="105">
        <f t="shared" si="340"/>
        <v>0</v>
      </c>
      <c r="DF338" s="105">
        <f t="shared" ref="DF338:DH338" si="341">DF339+DF340+DF341+DF342+DF343+DF344+DF345+DF346</f>
        <v>3137.5</v>
      </c>
      <c r="DG338" s="105">
        <f t="shared" si="341"/>
        <v>0</v>
      </c>
      <c r="DH338" s="105">
        <f t="shared" si="341"/>
        <v>0</v>
      </c>
    </row>
    <row r="339" spans="1:112" s="38" customFormat="1" ht="15.75" x14ac:dyDescent="0.25">
      <c r="A339" s="71" t="s">
        <v>389</v>
      </c>
      <c r="B339" s="149">
        <f t="shared" si="332"/>
        <v>51561.020410000005</v>
      </c>
      <c r="C339" s="149">
        <f t="shared" si="332"/>
        <v>4459.3074099999994</v>
      </c>
      <c r="D339" s="14">
        <f t="shared" si="56"/>
        <v>8.6486019371624749</v>
      </c>
      <c r="E339" s="15"/>
      <c r="F339" s="14"/>
      <c r="G339" s="14"/>
      <c r="H339" s="15"/>
      <c r="I339" s="15"/>
      <c r="J339" s="14"/>
      <c r="K339" s="14">
        <v>2016</v>
      </c>
      <c r="L339" s="14"/>
      <c r="M339" s="15"/>
      <c r="N339" s="14"/>
      <c r="O339" s="14"/>
      <c r="P339" s="15"/>
      <c r="Q339" s="15">
        <v>0</v>
      </c>
      <c r="R339" s="15">
        <v>0</v>
      </c>
      <c r="S339" s="14"/>
      <c r="T339" s="15">
        <v>2820</v>
      </c>
      <c r="U339" s="15">
        <v>846</v>
      </c>
      <c r="V339" s="15">
        <f>U339/T339*100</f>
        <v>30</v>
      </c>
      <c r="W339" s="15"/>
      <c r="X339" s="15"/>
      <c r="Y339" s="14"/>
      <c r="Z339" s="15">
        <v>51.020409999999998</v>
      </c>
      <c r="AA339" s="15">
        <v>51.020409999999998</v>
      </c>
      <c r="AB339" s="14">
        <f>AA339/Z339*100</f>
        <v>100</v>
      </c>
      <c r="AC339" s="15"/>
      <c r="AD339" s="15"/>
      <c r="AE339" s="14"/>
      <c r="AF339" s="14"/>
      <c r="AG339" s="14"/>
      <c r="AH339" s="14"/>
      <c r="AI339" s="15">
        <v>0</v>
      </c>
      <c r="AJ339" s="15"/>
      <c r="AK339" s="14"/>
      <c r="AL339" s="15">
        <v>13045</v>
      </c>
      <c r="AM339" s="14">
        <v>1697.1</v>
      </c>
      <c r="AN339" s="15">
        <f t="shared" si="62"/>
        <v>13.009582215408203</v>
      </c>
      <c r="AO339" s="15"/>
      <c r="AP339" s="15"/>
      <c r="AQ339" s="15"/>
      <c r="AR339" s="15"/>
      <c r="AS339" s="126"/>
      <c r="AT339" s="126"/>
      <c r="AU339" s="15"/>
      <c r="AV339" s="15"/>
      <c r="AW339" s="15"/>
      <c r="AX339" s="15"/>
      <c r="AY339" s="15"/>
      <c r="AZ339" s="15"/>
      <c r="BA339" s="15">
        <v>5071.3</v>
      </c>
      <c r="BB339" s="15">
        <v>413.28699999999998</v>
      </c>
      <c r="BC339" s="15">
        <f t="shared" si="64"/>
        <v>8.1495277345059449</v>
      </c>
      <c r="BD339" s="15"/>
      <c r="BE339" s="126"/>
      <c r="BF339" s="126"/>
      <c r="BG339" s="15"/>
      <c r="BH339" s="126"/>
      <c r="BI339" s="126"/>
      <c r="BJ339" s="15"/>
      <c r="BK339" s="126"/>
      <c r="BL339" s="126"/>
      <c r="BM339" s="15"/>
      <c r="BN339" s="126"/>
      <c r="BO339" s="126"/>
      <c r="BP339" s="15"/>
      <c r="BQ339" s="126"/>
      <c r="BR339" s="14"/>
      <c r="BS339" s="15"/>
      <c r="BT339" s="126"/>
      <c r="BU339" s="126"/>
      <c r="BV339" s="15"/>
      <c r="BW339" s="126"/>
      <c r="BX339" s="14"/>
      <c r="BY339" s="15"/>
      <c r="BZ339" s="126"/>
      <c r="CA339" s="126"/>
      <c r="CB339" s="15">
        <v>383.9</v>
      </c>
      <c r="CC339" s="126"/>
      <c r="CD339" s="126"/>
      <c r="CE339" s="15">
        <v>9399.1</v>
      </c>
      <c r="CF339" s="126"/>
      <c r="CG339" s="126"/>
      <c r="CH339" s="15"/>
      <c r="CI339" s="126"/>
      <c r="CJ339" s="126"/>
      <c r="CK339" s="15"/>
      <c r="CL339" s="126"/>
      <c r="CM339" s="126"/>
      <c r="CN339" s="15">
        <v>8937.5</v>
      </c>
      <c r="CO339" s="15">
        <v>1451.9</v>
      </c>
      <c r="CP339" s="15">
        <f t="shared" si="66"/>
        <v>16.245034965034964</v>
      </c>
      <c r="CQ339" s="15"/>
      <c r="CR339" s="126"/>
      <c r="CS339" s="126"/>
      <c r="CT339" s="15"/>
      <c r="CU339" s="126"/>
      <c r="CV339" s="126"/>
      <c r="CW339" s="15">
        <v>5439.4</v>
      </c>
      <c r="CX339" s="126"/>
      <c r="CY339" s="126"/>
      <c r="CZ339" s="15"/>
      <c r="DA339" s="126"/>
      <c r="DB339" s="126"/>
      <c r="DC339" s="15">
        <v>1260.3</v>
      </c>
      <c r="DD339" s="126"/>
      <c r="DE339" s="126"/>
      <c r="DF339" s="15">
        <v>3137.5</v>
      </c>
      <c r="DG339" s="126"/>
      <c r="DH339" s="126"/>
    </row>
    <row r="340" spans="1:112" s="38" customFormat="1" ht="15.75" x14ac:dyDescent="0.25">
      <c r="A340" s="71" t="s">
        <v>670</v>
      </c>
      <c r="B340" s="149">
        <f t="shared" si="332"/>
        <v>0</v>
      </c>
      <c r="C340" s="149">
        <f t="shared" si="332"/>
        <v>0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35"/>
      <c r="AM340" s="135"/>
      <c r="AN340" s="135"/>
      <c r="AO340" s="14"/>
      <c r="AP340" s="14"/>
      <c r="AQ340" s="127"/>
      <c r="AR340" s="14"/>
      <c r="AS340" s="14"/>
      <c r="AT340" s="127"/>
      <c r="AU340" s="14"/>
      <c r="AV340" s="14"/>
      <c r="AW340" s="127"/>
      <c r="AX340" s="14"/>
      <c r="AY340" s="14"/>
      <c r="AZ340" s="127"/>
      <c r="BA340" s="14"/>
      <c r="BB340" s="14"/>
      <c r="BC340" s="127"/>
      <c r="BD340" s="14"/>
      <c r="BE340" s="14"/>
      <c r="BF340" s="127"/>
      <c r="BG340" s="14"/>
      <c r="BH340" s="14"/>
      <c r="BI340" s="127"/>
      <c r="BJ340" s="14"/>
      <c r="BK340" s="14"/>
      <c r="BL340" s="127"/>
      <c r="BM340" s="14"/>
      <c r="BN340" s="14"/>
      <c r="BO340" s="127"/>
      <c r="BP340" s="14"/>
      <c r="BQ340" s="14"/>
      <c r="BR340" s="14"/>
      <c r="BS340" s="14"/>
      <c r="BT340" s="14"/>
      <c r="BU340" s="127"/>
      <c r="BV340" s="14"/>
      <c r="BW340" s="14"/>
      <c r="BX340" s="14"/>
      <c r="BY340" s="14"/>
      <c r="BZ340" s="14"/>
      <c r="CA340" s="127"/>
      <c r="CB340" s="14"/>
      <c r="CC340" s="14"/>
      <c r="CD340" s="127"/>
      <c r="CE340" s="14"/>
      <c r="CF340" s="14"/>
      <c r="CG340" s="127"/>
      <c r="CH340" s="14"/>
      <c r="CI340" s="14"/>
      <c r="CJ340" s="127"/>
      <c r="CK340" s="15"/>
      <c r="CL340" s="14"/>
      <c r="CM340" s="127"/>
      <c r="CN340" s="15"/>
      <c r="CO340" s="14"/>
      <c r="CP340" s="127"/>
      <c r="CQ340" s="15"/>
      <c r="CR340" s="14"/>
      <c r="CS340" s="127"/>
      <c r="CT340" s="15"/>
      <c r="CU340" s="14"/>
      <c r="CV340" s="127"/>
      <c r="CW340" s="15"/>
      <c r="CX340" s="14"/>
      <c r="CY340" s="127"/>
      <c r="CZ340" s="15"/>
      <c r="DA340" s="14"/>
      <c r="DB340" s="127"/>
      <c r="DC340" s="15"/>
      <c r="DD340" s="14"/>
      <c r="DE340" s="127"/>
      <c r="DF340" s="15"/>
      <c r="DG340" s="14"/>
      <c r="DH340" s="127"/>
    </row>
    <row r="341" spans="1:112" s="38" customFormat="1" ht="15.75" x14ac:dyDescent="0.25">
      <c r="A341" s="71" t="s">
        <v>671</v>
      </c>
      <c r="B341" s="149">
        <f t="shared" si="332"/>
        <v>0</v>
      </c>
      <c r="C341" s="149">
        <f t="shared" si="332"/>
        <v>0</v>
      </c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35"/>
      <c r="AM341" s="135"/>
      <c r="AN341" s="135"/>
      <c r="AO341" s="14"/>
      <c r="AP341" s="14"/>
      <c r="AQ341" s="127"/>
      <c r="AR341" s="14"/>
      <c r="AS341" s="14"/>
      <c r="AT341" s="127"/>
      <c r="AU341" s="14"/>
      <c r="AV341" s="14"/>
      <c r="AW341" s="127"/>
      <c r="AX341" s="14"/>
      <c r="AY341" s="14"/>
      <c r="AZ341" s="127"/>
      <c r="BA341" s="14"/>
      <c r="BB341" s="14"/>
      <c r="BC341" s="127"/>
      <c r="BD341" s="14"/>
      <c r="BE341" s="14"/>
      <c r="BF341" s="127"/>
      <c r="BG341" s="14"/>
      <c r="BH341" s="14"/>
      <c r="BI341" s="127"/>
      <c r="BJ341" s="14"/>
      <c r="BK341" s="14"/>
      <c r="BL341" s="127"/>
      <c r="BM341" s="14"/>
      <c r="BN341" s="14"/>
      <c r="BO341" s="127"/>
      <c r="BP341" s="14"/>
      <c r="BQ341" s="14"/>
      <c r="BR341" s="14"/>
      <c r="BS341" s="14"/>
      <c r="BT341" s="14"/>
      <c r="BU341" s="127"/>
      <c r="BV341" s="14"/>
      <c r="BW341" s="14"/>
      <c r="BX341" s="14"/>
      <c r="BY341" s="14"/>
      <c r="BZ341" s="14"/>
      <c r="CA341" s="127"/>
      <c r="CB341" s="14"/>
      <c r="CC341" s="14"/>
      <c r="CD341" s="127"/>
      <c r="CE341" s="14"/>
      <c r="CF341" s="14"/>
      <c r="CG341" s="127"/>
      <c r="CH341" s="14"/>
      <c r="CI341" s="14"/>
      <c r="CJ341" s="127"/>
      <c r="CK341" s="15"/>
      <c r="CL341" s="14"/>
      <c r="CM341" s="127"/>
      <c r="CN341" s="15"/>
      <c r="CO341" s="14"/>
      <c r="CP341" s="127"/>
      <c r="CQ341" s="15"/>
      <c r="CR341" s="14"/>
      <c r="CS341" s="127"/>
      <c r="CT341" s="15"/>
      <c r="CU341" s="14"/>
      <c r="CV341" s="127"/>
      <c r="CW341" s="15"/>
      <c r="CX341" s="14"/>
      <c r="CY341" s="127"/>
      <c r="CZ341" s="15"/>
      <c r="DA341" s="14"/>
      <c r="DB341" s="127"/>
      <c r="DC341" s="15"/>
      <c r="DD341" s="14"/>
      <c r="DE341" s="127"/>
      <c r="DF341" s="15"/>
      <c r="DG341" s="14"/>
      <c r="DH341" s="127"/>
    </row>
    <row r="342" spans="1:112" s="38" customFormat="1" ht="15.75" x14ac:dyDescent="0.25">
      <c r="A342" s="71" t="s">
        <v>672</v>
      </c>
      <c r="B342" s="149">
        <f t="shared" si="332"/>
        <v>0</v>
      </c>
      <c r="C342" s="149">
        <f t="shared" si="332"/>
        <v>0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35"/>
      <c r="AM342" s="135"/>
      <c r="AN342" s="135"/>
      <c r="AO342" s="14"/>
      <c r="AP342" s="14"/>
      <c r="AQ342" s="127"/>
      <c r="AR342" s="14"/>
      <c r="AS342" s="14"/>
      <c r="AT342" s="127"/>
      <c r="AU342" s="14"/>
      <c r="AV342" s="14"/>
      <c r="AW342" s="127"/>
      <c r="AX342" s="14"/>
      <c r="AY342" s="14"/>
      <c r="AZ342" s="127"/>
      <c r="BA342" s="14"/>
      <c r="BB342" s="14"/>
      <c r="BC342" s="127"/>
      <c r="BD342" s="14"/>
      <c r="BE342" s="14"/>
      <c r="BF342" s="127"/>
      <c r="BG342" s="14"/>
      <c r="BH342" s="14"/>
      <c r="BI342" s="127"/>
      <c r="BJ342" s="14"/>
      <c r="BK342" s="14"/>
      <c r="BL342" s="127"/>
      <c r="BM342" s="14"/>
      <c r="BN342" s="14"/>
      <c r="BO342" s="127"/>
      <c r="BP342" s="14"/>
      <c r="BQ342" s="14"/>
      <c r="BR342" s="14"/>
      <c r="BS342" s="14"/>
      <c r="BT342" s="14"/>
      <c r="BU342" s="127"/>
      <c r="BV342" s="14"/>
      <c r="BW342" s="14"/>
      <c r="BX342" s="14"/>
      <c r="BY342" s="14"/>
      <c r="BZ342" s="14"/>
      <c r="CA342" s="127"/>
      <c r="CB342" s="14"/>
      <c r="CC342" s="14"/>
      <c r="CD342" s="127"/>
      <c r="CE342" s="14"/>
      <c r="CF342" s="14"/>
      <c r="CG342" s="127"/>
      <c r="CH342" s="14"/>
      <c r="CI342" s="14"/>
      <c r="CJ342" s="127"/>
      <c r="CK342" s="15"/>
      <c r="CL342" s="14"/>
      <c r="CM342" s="127"/>
      <c r="CN342" s="15"/>
      <c r="CO342" s="14"/>
      <c r="CP342" s="127"/>
      <c r="CQ342" s="15"/>
      <c r="CR342" s="14"/>
      <c r="CS342" s="127"/>
      <c r="CT342" s="15"/>
      <c r="CU342" s="14"/>
      <c r="CV342" s="127"/>
      <c r="CW342" s="15"/>
      <c r="CX342" s="14"/>
      <c r="CY342" s="127"/>
      <c r="CZ342" s="15"/>
      <c r="DA342" s="14"/>
      <c r="DB342" s="127"/>
      <c r="DC342" s="15"/>
      <c r="DD342" s="14"/>
      <c r="DE342" s="127"/>
      <c r="DF342" s="15"/>
      <c r="DG342" s="14"/>
      <c r="DH342" s="127"/>
    </row>
    <row r="343" spans="1:112" s="38" customFormat="1" ht="15.75" x14ac:dyDescent="0.25">
      <c r="A343" s="71" t="s">
        <v>673</v>
      </c>
      <c r="B343" s="149">
        <f t="shared" si="332"/>
        <v>0</v>
      </c>
      <c r="C343" s="149">
        <f t="shared" si="332"/>
        <v>0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35"/>
      <c r="AM343" s="135"/>
      <c r="AN343" s="135"/>
      <c r="AO343" s="14"/>
      <c r="AP343" s="14"/>
      <c r="AQ343" s="127"/>
      <c r="AR343" s="14"/>
      <c r="AS343" s="14"/>
      <c r="AT343" s="127"/>
      <c r="AU343" s="14"/>
      <c r="AV343" s="14"/>
      <c r="AW343" s="127"/>
      <c r="AX343" s="14"/>
      <c r="AY343" s="14"/>
      <c r="AZ343" s="127"/>
      <c r="BA343" s="14"/>
      <c r="BB343" s="14"/>
      <c r="BC343" s="127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27"/>
      <c r="BP343" s="14"/>
      <c r="BQ343" s="14"/>
      <c r="BR343" s="14"/>
      <c r="BS343" s="14"/>
      <c r="BT343" s="14"/>
      <c r="BU343" s="127"/>
      <c r="BV343" s="14"/>
      <c r="BW343" s="14"/>
      <c r="BX343" s="14"/>
      <c r="BY343" s="14"/>
      <c r="BZ343" s="14"/>
      <c r="CA343" s="127"/>
      <c r="CB343" s="14"/>
      <c r="CC343" s="14"/>
      <c r="CD343" s="127"/>
      <c r="CE343" s="14"/>
      <c r="CF343" s="14"/>
      <c r="CG343" s="127"/>
      <c r="CH343" s="14"/>
      <c r="CI343" s="14"/>
      <c r="CJ343" s="127"/>
      <c r="CK343" s="15"/>
      <c r="CL343" s="14"/>
      <c r="CM343" s="127"/>
      <c r="CN343" s="15"/>
      <c r="CO343" s="14"/>
      <c r="CP343" s="127"/>
      <c r="CQ343" s="15"/>
      <c r="CR343" s="14"/>
      <c r="CS343" s="127"/>
      <c r="CT343" s="15"/>
      <c r="CU343" s="14"/>
      <c r="CV343" s="127"/>
      <c r="CW343" s="15"/>
      <c r="CX343" s="14"/>
      <c r="CY343" s="127"/>
      <c r="CZ343" s="15"/>
      <c r="DA343" s="14"/>
      <c r="DB343" s="127"/>
      <c r="DC343" s="15"/>
      <c r="DD343" s="14"/>
      <c r="DE343" s="127"/>
      <c r="DF343" s="15"/>
      <c r="DG343" s="14"/>
      <c r="DH343" s="127"/>
    </row>
    <row r="344" spans="1:112" s="38" customFormat="1" ht="15.75" x14ac:dyDescent="0.25">
      <c r="A344" s="71" t="s">
        <v>674</v>
      </c>
      <c r="B344" s="149">
        <f t="shared" si="332"/>
        <v>600.20000000000005</v>
      </c>
      <c r="C344" s="149">
        <f t="shared" si="332"/>
        <v>0</v>
      </c>
      <c r="D344" s="14">
        <f>C344/B344*100</f>
        <v>0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35"/>
      <c r="AM344" s="135"/>
      <c r="AN344" s="135"/>
      <c r="AO344" s="14"/>
      <c r="AP344" s="14"/>
      <c r="AQ344" s="127"/>
      <c r="AR344" s="14"/>
      <c r="AS344" s="14"/>
      <c r="AT344" s="127"/>
      <c r="AU344" s="14"/>
      <c r="AV344" s="14"/>
      <c r="AW344" s="127"/>
      <c r="AX344" s="14"/>
      <c r="AY344" s="14"/>
      <c r="AZ344" s="127"/>
      <c r="BA344" s="14"/>
      <c r="BB344" s="14"/>
      <c r="BC344" s="127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27"/>
      <c r="BP344" s="14"/>
      <c r="BQ344" s="14"/>
      <c r="BR344" s="14"/>
      <c r="BS344" s="14"/>
      <c r="BT344" s="14"/>
      <c r="BU344" s="127"/>
      <c r="BV344" s="15">
        <v>600.20000000000005</v>
      </c>
      <c r="BW344" s="14"/>
      <c r="BX344" s="14"/>
      <c r="BY344" s="14"/>
      <c r="BZ344" s="14"/>
      <c r="CA344" s="127"/>
      <c r="CB344" s="14"/>
      <c r="CC344" s="14"/>
      <c r="CD344" s="127"/>
      <c r="CE344" s="14"/>
      <c r="CF344" s="14"/>
      <c r="CG344" s="127"/>
      <c r="CH344" s="14"/>
      <c r="CI344" s="14"/>
      <c r="CJ344" s="127"/>
      <c r="CK344" s="15"/>
      <c r="CL344" s="14"/>
      <c r="CM344" s="127"/>
      <c r="CN344" s="15"/>
      <c r="CO344" s="14"/>
      <c r="CP344" s="127"/>
      <c r="CQ344" s="15"/>
      <c r="CR344" s="14"/>
      <c r="CS344" s="127"/>
      <c r="CT344" s="15"/>
      <c r="CU344" s="14"/>
      <c r="CV344" s="127"/>
      <c r="CW344" s="15"/>
      <c r="CX344" s="14"/>
      <c r="CY344" s="127"/>
      <c r="CZ344" s="15"/>
      <c r="DA344" s="14"/>
      <c r="DB344" s="127"/>
      <c r="DC344" s="15"/>
      <c r="DD344" s="14"/>
      <c r="DE344" s="127"/>
      <c r="DF344" s="15"/>
      <c r="DG344" s="14"/>
      <c r="DH344" s="127"/>
    </row>
    <row r="345" spans="1:112" s="38" customFormat="1" ht="15.75" x14ac:dyDescent="0.25">
      <c r="A345" s="71" t="s">
        <v>457</v>
      </c>
      <c r="B345" s="149">
        <f t="shared" si="332"/>
        <v>0</v>
      </c>
      <c r="C345" s="149">
        <f t="shared" si="332"/>
        <v>0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35"/>
      <c r="AM345" s="135"/>
      <c r="AN345" s="135"/>
      <c r="AO345" s="14"/>
      <c r="AP345" s="14"/>
      <c r="AQ345" s="127"/>
      <c r="AR345" s="14"/>
      <c r="AS345" s="14"/>
      <c r="AT345" s="127"/>
      <c r="AU345" s="14"/>
      <c r="AV345" s="14"/>
      <c r="AW345" s="127"/>
      <c r="AX345" s="14"/>
      <c r="AY345" s="14"/>
      <c r="AZ345" s="127"/>
      <c r="BA345" s="14"/>
      <c r="BB345" s="14"/>
      <c r="BC345" s="127"/>
      <c r="BD345" s="14"/>
      <c r="BE345" s="14"/>
      <c r="BF345" s="127"/>
      <c r="BG345" s="14"/>
      <c r="BH345" s="14"/>
      <c r="BI345" s="127"/>
      <c r="BJ345" s="14"/>
      <c r="BK345" s="14"/>
      <c r="BL345" s="127"/>
      <c r="BM345" s="14"/>
      <c r="BN345" s="14"/>
      <c r="BO345" s="127"/>
      <c r="BP345" s="14"/>
      <c r="BQ345" s="14"/>
      <c r="BR345" s="14"/>
      <c r="BS345" s="14"/>
      <c r="BT345" s="14"/>
      <c r="BU345" s="127"/>
      <c r="BV345" s="14"/>
      <c r="BW345" s="14"/>
      <c r="BX345" s="127"/>
      <c r="BY345" s="14"/>
      <c r="BZ345" s="14"/>
      <c r="CA345" s="127"/>
      <c r="CB345" s="14"/>
      <c r="CC345" s="14"/>
      <c r="CD345" s="127"/>
      <c r="CE345" s="14"/>
      <c r="CF345" s="14"/>
      <c r="CG345" s="127"/>
      <c r="CH345" s="14"/>
      <c r="CI345" s="14"/>
      <c r="CJ345" s="127"/>
      <c r="CK345" s="15"/>
      <c r="CL345" s="14"/>
      <c r="CM345" s="127"/>
      <c r="CN345" s="15"/>
      <c r="CO345" s="14"/>
      <c r="CP345" s="127"/>
      <c r="CQ345" s="15"/>
      <c r="CR345" s="14"/>
      <c r="CS345" s="127"/>
      <c r="CT345" s="15"/>
      <c r="CU345" s="14"/>
      <c r="CV345" s="127"/>
      <c r="CW345" s="15"/>
      <c r="CX345" s="14"/>
      <c r="CY345" s="127"/>
      <c r="CZ345" s="15"/>
      <c r="DA345" s="14"/>
      <c r="DB345" s="127"/>
      <c r="DC345" s="15"/>
      <c r="DD345" s="14"/>
      <c r="DE345" s="127"/>
      <c r="DF345" s="15"/>
      <c r="DG345" s="14"/>
      <c r="DH345" s="127"/>
    </row>
    <row r="346" spans="1:112" s="38" customFormat="1" ht="15.75" x14ac:dyDescent="0.25">
      <c r="A346" s="71" t="s">
        <v>456</v>
      </c>
      <c r="B346" s="149">
        <f t="shared" si="332"/>
        <v>2979</v>
      </c>
      <c r="C346" s="149">
        <f t="shared" si="332"/>
        <v>0</v>
      </c>
      <c r="D346" s="14">
        <f>C346/B346*100</f>
        <v>0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>
        <v>2979</v>
      </c>
      <c r="AJ346" s="14"/>
      <c r="AK346" s="14">
        <f>AJ346/AI346*100</f>
        <v>0</v>
      </c>
      <c r="AL346" s="135"/>
      <c r="AM346" s="135"/>
      <c r="AN346" s="135"/>
      <c r="AO346" s="14"/>
      <c r="AP346" s="14"/>
      <c r="AQ346" s="127"/>
      <c r="AR346" s="14"/>
      <c r="AS346" s="14"/>
      <c r="AT346" s="127"/>
      <c r="AU346" s="15"/>
      <c r="AV346" s="15"/>
      <c r="AW346" s="14"/>
      <c r="AX346" s="15"/>
      <c r="AY346" s="15"/>
      <c r="AZ346" s="14"/>
      <c r="BA346" s="14"/>
      <c r="BB346" s="14"/>
      <c r="BC346" s="127"/>
      <c r="BD346" s="14"/>
      <c r="BE346" s="14"/>
      <c r="BF346" s="127"/>
      <c r="BG346" s="14"/>
      <c r="BH346" s="14"/>
      <c r="BI346" s="127"/>
      <c r="BJ346" s="14"/>
      <c r="BK346" s="14"/>
      <c r="BL346" s="127"/>
      <c r="BM346" s="14"/>
      <c r="BN346" s="14"/>
      <c r="BO346" s="127"/>
      <c r="BP346" s="14"/>
      <c r="BQ346" s="14"/>
      <c r="BR346" s="127"/>
      <c r="BS346" s="14"/>
      <c r="BT346" s="14"/>
      <c r="BU346" s="127"/>
      <c r="BV346" s="14"/>
      <c r="BW346" s="14"/>
      <c r="BX346" s="127"/>
      <c r="BY346" s="14"/>
      <c r="BZ346" s="14"/>
      <c r="CA346" s="127"/>
      <c r="CB346" s="14"/>
      <c r="CC346" s="14"/>
      <c r="CD346" s="127"/>
      <c r="CE346" s="14"/>
      <c r="CF346" s="14"/>
      <c r="CG346" s="127"/>
      <c r="CH346" s="14"/>
      <c r="CI346" s="14"/>
      <c r="CJ346" s="127"/>
      <c r="CK346" s="15"/>
      <c r="CL346" s="14"/>
      <c r="CM346" s="127"/>
      <c r="CN346" s="15"/>
      <c r="CO346" s="14"/>
      <c r="CP346" s="127"/>
      <c r="CQ346" s="15"/>
      <c r="CR346" s="14"/>
      <c r="CS346" s="127"/>
      <c r="CT346" s="15"/>
      <c r="CU346" s="14"/>
      <c r="CV346" s="127"/>
      <c r="CW346" s="15"/>
      <c r="CX346" s="14"/>
      <c r="CY346" s="127"/>
      <c r="CZ346" s="15"/>
      <c r="DA346" s="14"/>
      <c r="DB346" s="127"/>
      <c r="DC346" s="15"/>
      <c r="DD346" s="14"/>
      <c r="DE346" s="127"/>
      <c r="DF346" s="15"/>
      <c r="DG346" s="14"/>
      <c r="DH346" s="127"/>
    </row>
    <row r="347" spans="1:112" s="96" customFormat="1" ht="31.5" x14ac:dyDescent="0.25">
      <c r="A347" s="98" t="s">
        <v>447</v>
      </c>
      <c r="B347" s="148">
        <f t="shared" si="332"/>
        <v>62235.540820000002</v>
      </c>
      <c r="C347" s="148">
        <f t="shared" si="332"/>
        <v>8141.7548299999999</v>
      </c>
      <c r="D347" s="102">
        <f t="shared" ref="D347" si="342">C347/B347*100</f>
        <v>13.082162897158542</v>
      </c>
      <c r="E347" s="105">
        <f t="shared" ref="E347:AP347" si="343">E348+E349+E350+E351+E352+E353+E354+E355</f>
        <v>0</v>
      </c>
      <c r="F347" s="105">
        <f t="shared" si="343"/>
        <v>0</v>
      </c>
      <c r="G347" s="105">
        <f t="shared" si="343"/>
        <v>0</v>
      </c>
      <c r="H347" s="105">
        <f t="shared" si="343"/>
        <v>0</v>
      </c>
      <c r="I347" s="105">
        <f t="shared" si="343"/>
        <v>0</v>
      </c>
      <c r="J347" s="105">
        <f t="shared" si="343"/>
        <v>0</v>
      </c>
      <c r="K347" s="105">
        <f t="shared" si="343"/>
        <v>818.5</v>
      </c>
      <c r="L347" s="105">
        <f t="shared" si="343"/>
        <v>0</v>
      </c>
      <c r="M347" s="105">
        <f t="shared" si="343"/>
        <v>0</v>
      </c>
      <c r="N347" s="105">
        <f t="shared" si="343"/>
        <v>0</v>
      </c>
      <c r="O347" s="105">
        <f t="shared" si="343"/>
        <v>0</v>
      </c>
      <c r="P347" s="105">
        <f t="shared" si="343"/>
        <v>0</v>
      </c>
      <c r="Q347" s="105">
        <f t="shared" si="343"/>
        <v>0</v>
      </c>
      <c r="R347" s="105">
        <f t="shared" si="343"/>
        <v>0</v>
      </c>
      <c r="S347" s="105">
        <f t="shared" si="343"/>
        <v>0</v>
      </c>
      <c r="T347" s="105">
        <f t="shared" si="343"/>
        <v>0</v>
      </c>
      <c r="U347" s="105">
        <f t="shared" si="343"/>
        <v>0</v>
      </c>
      <c r="V347" s="105"/>
      <c r="W347" s="105">
        <f t="shared" si="343"/>
        <v>102.04082</v>
      </c>
      <c r="X347" s="105">
        <f t="shared" si="343"/>
        <v>102.04083</v>
      </c>
      <c r="Y347" s="102">
        <f t="shared" ref="Y347:Y384" si="344">X347/W347*100</f>
        <v>100.00000979999966</v>
      </c>
      <c r="Z347" s="105">
        <f t="shared" si="343"/>
        <v>0</v>
      </c>
      <c r="AA347" s="105">
        <f t="shared" si="343"/>
        <v>0</v>
      </c>
      <c r="AB347" s="105">
        <f t="shared" si="343"/>
        <v>0</v>
      </c>
      <c r="AC347" s="105">
        <f t="shared" si="343"/>
        <v>0</v>
      </c>
      <c r="AD347" s="105">
        <f t="shared" si="343"/>
        <v>0</v>
      </c>
      <c r="AE347" s="105">
        <f t="shared" si="343"/>
        <v>0</v>
      </c>
      <c r="AF347" s="105">
        <f t="shared" si="343"/>
        <v>0</v>
      </c>
      <c r="AG347" s="105">
        <f t="shared" si="343"/>
        <v>0</v>
      </c>
      <c r="AH347" s="102"/>
      <c r="AI347" s="105">
        <f t="shared" si="343"/>
        <v>2314.5</v>
      </c>
      <c r="AJ347" s="105">
        <f t="shared" si="343"/>
        <v>0</v>
      </c>
      <c r="AK347" s="102">
        <f t="shared" ref="AK347" si="345">AJ347/AI347*100</f>
        <v>0</v>
      </c>
      <c r="AL347" s="105">
        <f t="shared" si="343"/>
        <v>18275.5</v>
      </c>
      <c r="AM347" s="105">
        <f t="shared" si="343"/>
        <v>2982.4</v>
      </c>
      <c r="AN347" s="105">
        <f t="shared" si="62"/>
        <v>16.319115756066864</v>
      </c>
      <c r="AO347" s="105">
        <f t="shared" si="343"/>
        <v>0</v>
      </c>
      <c r="AP347" s="105">
        <f t="shared" si="343"/>
        <v>0</v>
      </c>
      <c r="AQ347" s="105">
        <f t="shared" ref="AQ347:CG347" si="346">AQ348+AQ349+AQ350+AQ351+AQ352+AQ353+AQ354+AQ355</f>
        <v>0</v>
      </c>
      <c r="AR347" s="105">
        <f t="shared" si="346"/>
        <v>0</v>
      </c>
      <c r="AS347" s="105">
        <f t="shared" si="346"/>
        <v>0</v>
      </c>
      <c r="AT347" s="105">
        <f t="shared" si="346"/>
        <v>0</v>
      </c>
      <c r="AU347" s="105">
        <f t="shared" si="346"/>
        <v>0</v>
      </c>
      <c r="AV347" s="105">
        <f t="shared" si="346"/>
        <v>0</v>
      </c>
      <c r="AW347" s="105">
        <f t="shared" si="346"/>
        <v>0</v>
      </c>
      <c r="AX347" s="105">
        <f t="shared" si="346"/>
        <v>0</v>
      </c>
      <c r="AY347" s="105">
        <f t="shared" si="346"/>
        <v>0</v>
      </c>
      <c r="AZ347" s="105">
        <f t="shared" si="346"/>
        <v>0</v>
      </c>
      <c r="BA347" s="105">
        <f t="shared" si="346"/>
        <v>5071.3</v>
      </c>
      <c r="BB347" s="105">
        <f t="shared" si="346"/>
        <v>470.51400000000001</v>
      </c>
      <c r="BC347" s="105">
        <f t="shared" si="64"/>
        <v>9.2779760613649351</v>
      </c>
      <c r="BD347" s="105">
        <f t="shared" si="346"/>
        <v>0</v>
      </c>
      <c r="BE347" s="105">
        <f t="shared" si="346"/>
        <v>0</v>
      </c>
      <c r="BF347" s="105">
        <f t="shared" si="346"/>
        <v>0</v>
      </c>
      <c r="BG347" s="105">
        <f t="shared" si="346"/>
        <v>0</v>
      </c>
      <c r="BH347" s="105">
        <f t="shared" si="346"/>
        <v>0</v>
      </c>
      <c r="BI347" s="105">
        <f t="shared" si="346"/>
        <v>0</v>
      </c>
      <c r="BJ347" s="105">
        <f t="shared" si="346"/>
        <v>0</v>
      </c>
      <c r="BK347" s="105">
        <f t="shared" si="346"/>
        <v>0</v>
      </c>
      <c r="BL347" s="105">
        <f t="shared" si="346"/>
        <v>0</v>
      </c>
      <c r="BM347" s="105">
        <f t="shared" si="346"/>
        <v>0</v>
      </c>
      <c r="BN347" s="105">
        <f t="shared" si="346"/>
        <v>0</v>
      </c>
      <c r="BO347" s="105">
        <f t="shared" si="346"/>
        <v>0</v>
      </c>
      <c r="BP347" s="105">
        <f t="shared" si="346"/>
        <v>0</v>
      </c>
      <c r="BQ347" s="105">
        <f t="shared" si="346"/>
        <v>0</v>
      </c>
      <c r="BR347" s="105">
        <f t="shared" si="346"/>
        <v>0</v>
      </c>
      <c r="BS347" s="105">
        <f t="shared" si="346"/>
        <v>0</v>
      </c>
      <c r="BT347" s="105">
        <f t="shared" si="346"/>
        <v>0</v>
      </c>
      <c r="BU347" s="105">
        <f t="shared" si="346"/>
        <v>0</v>
      </c>
      <c r="BV347" s="105">
        <f t="shared" si="346"/>
        <v>0</v>
      </c>
      <c r="BW347" s="105">
        <f t="shared" si="346"/>
        <v>0</v>
      </c>
      <c r="BX347" s="102"/>
      <c r="BY347" s="105">
        <f t="shared" si="346"/>
        <v>0</v>
      </c>
      <c r="BZ347" s="105">
        <f t="shared" si="346"/>
        <v>0</v>
      </c>
      <c r="CA347" s="105">
        <f t="shared" si="346"/>
        <v>0</v>
      </c>
      <c r="CB347" s="105">
        <f t="shared" si="346"/>
        <v>230.3</v>
      </c>
      <c r="CC347" s="105">
        <f t="shared" si="346"/>
        <v>0</v>
      </c>
      <c r="CD347" s="105">
        <f t="shared" si="346"/>
        <v>0</v>
      </c>
      <c r="CE347" s="105">
        <f t="shared" si="346"/>
        <v>5639.5</v>
      </c>
      <c r="CF347" s="105">
        <f t="shared" si="346"/>
        <v>0</v>
      </c>
      <c r="CG347" s="105">
        <f t="shared" si="346"/>
        <v>0</v>
      </c>
      <c r="CH347" s="105">
        <f t="shared" ref="CH347:CV347" si="347">CH348+CH349+CH350+CH351+CH352+CH353+CH354+CH355</f>
        <v>6197.6</v>
      </c>
      <c r="CI347" s="105">
        <f t="shared" si="347"/>
        <v>1859.3</v>
      </c>
      <c r="CJ347" s="105">
        <f>CI347/CH347*100</f>
        <v>30.000322705563441</v>
      </c>
      <c r="CK347" s="105">
        <f t="shared" si="347"/>
        <v>0</v>
      </c>
      <c r="CL347" s="105">
        <f t="shared" si="347"/>
        <v>0</v>
      </c>
      <c r="CM347" s="105">
        <f t="shared" si="347"/>
        <v>0</v>
      </c>
      <c r="CN347" s="105">
        <f t="shared" si="347"/>
        <v>10910.1</v>
      </c>
      <c r="CO347" s="105">
        <f t="shared" si="347"/>
        <v>2727.5</v>
      </c>
      <c r="CP347" s="105">
        <f t="shared" si="66"/>
        <v>24.999770854529288</v>
      </c>
      <c r="CQ347" s="105">
        <f t="shared" si="347"/>
        <v>0</v>
      </c>
      <c r="CR347" s="105">
        <f t="shared" si="347"/>
        <v>0</v>
      </c>
      <c r="CS347" s="105">
        <f t="shared" si="347"/>
        <v>0</v>
      </c>
      <c r="CT347" s="105">
        <f t="shared" si="347"/>
        <v>0</v>
      </c>
      <c r="CU347" s="105">
        <f t="shared" si="347"/>
        <v>0</v>
      </c>
      <c r="CV347" s="105">
        <f t="shared" si="347"/>
        <v>0</v>
      </c>
      <c r="CW347" s="105">
        <f t="shared" ref="CW347:CY347" si="348">CW348+CW349+CW350+CW351+CW352+CW353+CW354+CW355</f>
        <v>8278.4</v>
      </c>
      <c r="CX347" s="105">
        <f t="shared" si="348"/>
        <v>0</v>
      </c>
      <c r="CY347" s="105">
        <f t="shared" si="348"/>
        <v>0</v>
      </c>
      <c r="CZ347" s="105">
        <f t="shared" ref="CZ347:DB347" si="349">CZ348+CZ349+CZ350+CZ351+CZ352+CZ353+CZ354+CZ355</f>
        <v>0</v>
      </c>
      <c r="DA347" s="105">
        <f t="shared" si="349"/>
        <v>0</v>
      </c>
      <c r="DB347" s="105">
        <f t="shared" si="349"/>
        <v>0</v>
      </c>
      <c r="DC347" s="105">
        <f t="shared" ref="DC347:DE347" si="350">DC348+DC349+DC350+DC351+DC352+DC353+DC354+DC355</f>
        <v>1260.3</v>
      </c>
      <c r="DD347" s="105">
        <f t="shared" si="350"/>
        <v>0</v>
      </c>
      <c r="DE347" s="105">
        <f t="shared" si="350"/>
        <v>0</v>
      </c>
      <c r="DF347" s="105">
        <f t="shared" ref="DF347:DH347" si="351">DF348+DF349+DF350+DF351+DF352+DF353+DF354+DF355</f>
        <v>3137.5</v>
      </c>
      <c r="DG347" s="105">
        <f t="shared" si="351"/>
        <v>0</v>
      </c>
      <c r="DH347" s="105">
        <f t="shared" si="351"/>
        <v>0</v>
      </c>
    </row>
    <row r="348" spans="1:112" s="38" customFormat="1" ht="16.5" customHeight="1" x14ac:dyDescent="0.25">
      <c r="A348" s="71" t="s">
        <v>388</v>
      </c>
      <c r="B348" s="149">
        <f t="shared" si="332"/>
        <v>59921.040820000002</v>
      </c>
      <c r="C348" s="149">
        <f t="shared" si="332"/>
        <v>8141.7548299999999</v>
      </c>
      <c r="D348" s="14">
        <f t="shared" si="56"/>
        <v>13.587472311199416</v>
      </c>
      <c r="E348" s="15"/>
      <c r="F348" s="14"/>
      <c r="G348" s="14"/>
      <c r="H348" s="15"/>
      <c r="I348" s="15"/>
      <c r="J348" s="14"/>
      <c r="K348" s="14">
        <v>818.5</v>
      </c>
      <c r="L348" s="14"/>
      <c r="M348" s="15"/>
      <c r="N348" s="14"/>
      <c r="O348" s="14"/>
      <c r="P348" s="15"/>
      <c r="Q348" s="15">
        <v>0</v>
      </c>
      <c r="R348" s="15">
        <v>0</v>
      </c>
      <c r="S348" s="14"/>
      <c r="T348" s="15"/>
      <c r="U348" s="15"/>
      <c r="V348" s="15"/>
      <c r="W348" s="15">
        <v>102.04082</v>
      </c>
      <c r="X348" s="15">
        <v>102.04083</v>
      </c>
      <c r="Y348" s="14">
        <f t="shared" si="344"/>
        <v>100.00000979999966</v>
      </c>
      <c r="Z348" s="15"/>
      <c r="AA348" s="15"/>
      <c r="AB348" s="14"/>
      <c r="AC348" s="15"/>
      <c r="AD348" s="15"/>
      <c r="AE348" s="14"/>
      <c r="AF348" s="14"/>
      <c r="AG348" s="14"/>
      <c r="AH348" s="14"/>
      <c r="AI348" s="15">
        <v>0</v>
      </c>
      <c r="AJ348" s="15"/>
      <c r="AK348" s="14"/>
      <c r="AL348" s="15">
        <v>18275.5</v>
      </c>
      <c r="AM348" s="14">
        <v>2982.4</v>
      </c>
      <c r="AN348" s="15">
        <f t="shared" si="62"/>
        <v>16.319115756066864</v>
      </c>
      <c r="AO348" s="15"/>
      <c r="AP348" s="15"/>
      <c r="AQ348" s="15"/>
      <c r="AR348" s="15"/>
      <c r="AS348" s="126"/>
      <c r="AT348" s="126"/>
      <c r="AU348" s="15"/>
      <c r="AV348" s="15"/>
      <c r="AW348" s="15"/>
      <c r="AX348" s="15"/>
      <c r="AY348" s="15"/>
      <c r="AZ348" s="15"/>
      <c r="BA348" s="15">
        <v>5071.3</v>
      </c>
      <c r="BB348" s="15">
        <v>470.51400000000001</v>
      </c>
      <c r="BC348" s="15">
        <f t="shared" si="64"/>
        <v>9.2779760613649351</v>
      </c>
      <c r="BD348" s="15"/>
      <c r="BE348" s="126"/>
      <c r="BF348" s="126"/>
      <c r="BG348" s="15"/>
      <c r="BH348" s="126"/>
      <c r="BI348" s="126"/>
      <c r="BJ348" s="15"/>
      <c r="BK348" s="126"/>
      <c r="BL348" s="126"/>
      <c r="BM348" s="15"/>
      <c r="BN348" s="126"/>
      <c r="BO348" s="126"/>
      <c r="BP348" s="15"/>
      <c r="BQ348" s="126"/>
      <c r="BR348" s="126"/>
      <c r="BS348" s="15"/>
      <c r="BT348" s="126"/>
      <c r="BU348" s="126"/>
      <c r="BV348" s="15"/>
      <c r="BW348" s="126"/>
      <c r="BX348" s="14"/>
      <c r="BY348" s="15"/>
      <c r="BZ348" s="126"/>
      <c r="CA348" s="126"/>
      <c r="CB348" s="15">
        <v>230.3</v>
      </c>
      <c r="CC348" s="126"/>
      <c r="CD348" s="126"/>
      <c r="CE348" s="15">
        <v>5639.5</v>
      </c>
      <c r="CF348" s="126"/>
      <c r="CG348" s="126"/>
      <c r="CH348" s="15">
        <v>6197.6</v>
      </c>
      <c r="CI348" s="15">
        <v>1859.3</v>
      </c>
      <c r="CJ348" s="15">
        <f>CI348/CH348*100</f>
        <v>30.000322705563441</v>
      </c>
      <c r="CK348" s="15"/>
      <c r="CL348" s="126"/>
      <c r="CM348" s="126"/>
      <c r="CN348" s="15">
        <v>10910.1</v>
      </c>
      <c r="CO348" s="15">
        <v>2727.5</v>
      </c>
      <c r="CP348" s="15">
        <f t="shared" si="66"/>
        <v>24.999770854529288</v>
      </c>
      <c r="CQ348" s="15"/>
      <c r="CR348" s="126"/>
      <c r="CS348" s="126"/>
      <c r="CT348" s="15"/>
      <c r="CU348" s="126"/>
      <c r="CV348" s="126"/>
      <c r="CW348" s="15">
        <v>8278.4</v>
      </c>
      <c r="CX348" s="126"/>
      <c r="CY348" s="126"/>
      <c r="CZ348" s="15"/>
      <c r="DA348" s="126"/>
      <c r="DB348" s="126"/>
      <c r="DC348" s="15">
        <v>1260.3</v>
      </c>
      <c r="DD348" s="126"/>
      <c r="DE348" s="126"/>
      <c r="DF348" s="15">
        <v>3137.5</v>
      </c>
      <c r="DG348" s="126"/>
      <c r="DH348" s="126"/>
    </row>
    <row r="349" spans="1:112" s="38" customFormat="1" ht="15.75" x14ac:dyDescent="0.25">
      <c r="A349" s="71" t="s">
        <v>675</v>
      </c>
      <c r="B349" s="149">
        <f t="shared" si="332"/>
        <v>0</v>
      </c>
      <c r="C349" s="149">
        <f t="shared" si="332"/>
        <v>0</v>
      </c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35"/>
      <c r="AM349" s="135"/>
      <c r="AN349" s="135"/>
      <c r="AO349" s="14"/>
      <c r="AP349" s="14"/>
      <c r="AQ349" s="127"/>
      <c r="AR349" s="14"/>
      <c r="AS349" s="14"/>
      <c r="AT349" s="127"/>
      <c r="AU349" s="14"/>
      <c r="AV349" s="14"/>
      <c r="AW349" s="127"/>
      <c r="AX349" s="14"/>
      <c r="AY349" s="14"/>
      <c r="AZ349" s="127"/>
      <c r="BA349" s="14"/>
      <c r="BB349" s="14"/>
      <c r="BC349" s="127"/>
      <c r="BD349" s="14"/>
      <c r="BE349" s="14"/>
      <c r="BF349" s="127"/>
      <c r="BG349" s="14"/>
      <c r="BH349" s="14"/>
      <c r="BI349" s="127"/>
      <c r="BJ349" s="14"/>
      <c r="BK349" s="14"/>
      <c r="BL349" s="127"/>
      <c r="BM349" s="14"/>
      <c r="BN349" s="14"/>
      <c r="BO349" s="127"/>
      <c r="BP349" s="14"/>
      <c r="BQ349" s="14"/>
      <c r="BR349" s="127"/>
      <c r="BS349" s="14"/>
      <c r="BT349" s="14"/>
      <c r="BU349" s="127"/>
      <c r="BV349" s="14"/>
      <c r="BW349" s="14"/>
      <c r="BX349" s="14"/>
      <c r="BY349" s="14"/>
      <c r="BZ349" s="14"/>
      <c r="CA349" s="127"/>
      <c r="CB349" s="14"/>
      <c r="CC349" s="14"/>
      <c r="CD349" s="127"/>
      <c r="CE349" s="14"/>
      <c r="CF349" s="14"/>
      <c r="CG349" s="127"/>
      <c r="CH349" s="14"/>
      <c r="CI349" s="14"/>
      <c r="CJ349" s="127"/>
      <c r="CK349" s="15"/>
      <c r="CL349" s="14"/>
      <c r="CM349" s="127"/>
      <c r="CN349" s="15"/>
      <c r="CO349" s="14"/>
      <c r="CP349" s="127"/>
      <c r="CQ349" s="15"/>
      <c r="CR349" s="14"/>
      <c r="CS349" s="127"/>
      <c r="CT349" s="15"/>
      <c r="CU349" s="14"/>
      <c r="CV349" s="127"/>
      <c r="CW349" s="15"/>
      <c r="CX349" s="14"/>
      <c r="CY349" s="127"/>
      <c r="CZ349" s="15"/>
      <c r="DA349" s="14"/>
      <c r="DB349" s="127"/>
      <c r="DC349" s="15"/>
      <c r="DD349" s="14"/>
      <c r="DE349" s="127"/>
      <c r="DF349" s="15"/>
      <c r="DG349" s="14"/>
      <c r="DH349" s="127"/>
    </row>
    <row r="350" spans="1:112" s="38" customFormat="1" ht="15.75" x14ac:dyDescent="0.25">
      <c r="A350" s="71" t="s">
        <v>676</v>
      </c>
      <c r="B350" s="149">
        <f t="shared" si="332"/>
        <v>0</v>
      </c>
      <c r="C350" s="149">
        <f t="shared" si="332"/>
        <v>0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35"/>
      <c r="AM350" s="135"/>
      <c r="AN350" s="135"/>
      <c r="AO350" s="14"/>
      <c r="AP350" s="14"/>
      <c r="AQ350" s="127"/>
      <c r="AR350" s="14"/>
      <c r="AS350" s="14"/>
      <c r="AT350" s="127"/>
      <c r="AU350" s="14"/>
      <c r="AV350" s="14"/>
      <c r="AW350" s="127"/>
      <c r="AX350" s="14"/>
      <c r="AY350" s="14"/>
      <c r="AZ350" s="127"/>
      <c r="BA350" s="14"/>
      <c r="BB350" s="14"/>
      <c r="BC350" s="127"/>
      <c r="BD350" s="14"/>
      <c r="BE350" s="14"/>
      <c r="BF350" s="127"/>
      <c r="BG350" s="14"/>
      <c r="BH350" s="14"/>
      <c r="BI350" s="127"/>
      <c r="BJ350" s="14"/>
      <c r="BK350" s="14"/>
      <c r="BL350" s="127"/>
      <c r="BM350" s="14"/>
      <c r="BN350" s="14"/>
      <c r="BO350" s="127"/>
      <c r="BP350" s="14"/>
      <c r="BQ350" s="14"/>
      <c r="BR350" s="127"/>
      <c r="BS350" s="14"/>
      <c r="BT350" s="14"/>
      <c r="BU350" s="127"/>
      <c r="BV350" s="14"/>
      <c r="BW350" s="14"/>
      <c r="BX350" s="14"/>
      <c r="BY350" s="14"/>
      <c r="BZ350" s="14"/>
      <c r="CA350" s="127"/>
      <c r="CB350" s="14"/>
      <c r="CC350" s="14"/>
      <c r="CD350" s="127"/>
      <c r="CE350" s="14"/>
      <c r="CF350" s="14"/>
      <c r="CG350" s="127"/>
      <c r="CH350" s="14"/>
      <c r="CI350" s="14"/>
      <c r="CJ350" s="127"/>
      <c r="CK350" s="15"/>
      <c r="CL350" s="14"/>
      <c r="CM350" s="127"/>
      <c r="CN350" s="15"/>
      <c r="CO350" s="14"/>
      <c r="CP350" s="127"/>
      <c r="CQ350" s="15"/>
      <c r="CR350" s="14"/>
      <c r="CS350" s="127"/>
      <c r="CT350" s="15"/>
      <c r="CU350" s="14"/>
      <c r="CV350" s="127"/>
      <c r="CW350" s="15"/>
      <c r="CX350" s="14"/>
      <c r="CY350" s="127"/>
      <c r="CZ350" s="15"/>
      <c r="DA350" s="14"/>
      <c r="DB350" s="127"/>
      <c r="DC350" s="15"/>
      <c r="DD350" s="14"/>
      <c r="DE350" s="127"/>
      <c r="DF350" s="15"/>
      <c r="DG350" s="14"/>
      <c r="DH350" s="127"/>
    </row>
    <row r="351" spans="1:112" s="38" customFormat="1" ht="15.75" x14ac:dyDescent="0.25">
      <c r="A351" s="71" t="s">
        <v>334</v>
      </c>
      <c r="B351" s="149">
        <f t="shared" si="332"/>
        <v>0</v>
      </c>
      <c r="C351" s="149">
        <f t="shared" si="332"/>
        <v>0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35"/>
      <c r="AM351" s="135"/>
      <c r="AN351" s="135"/>
      <c r="AO351" s="14"/>
      <c r="AP351" s="14"/>
      <c r="AQ351" s="127"/>
      <c r="AR351" s="14"/>
      <c r="AS351" s="14"/>
      <c r="AT351" s="127"/>
      <c r="AU351" s="14"/>
      <c r="AV351" s="14"/>
      <c r="AW351" s="127"/>
      <c r="AX351" s="14"/>
      <c r="AY351" s="14"/>
      <c r="AZ351" s="127"/>
      <c r="BA351" s="14"/>
      <c r="BB351" s="14"/>
      <c r="BC351" s="127"/>
      <c r="BD351" s="14"/>
      <c r="BE351" s="14"/>
      <c r="BF351" s="127"/>
      <c r="BG351" s="14"/>
      <c r="BH351" s="14"/>
      <c r="BI351" s="127"/>
      <c r="BJ351" s="14"/>
      <c r="BK351" s="14"/>
      <c r="BL351" s="127"/>
      <c r="BM351" s="14"/>
      <c r="BN351" s="14"/>
      <c r="BO351" s="127"/>
      <c r="BP351" s="14"/>
      <c r="BQ351" s="14"/>
      <c r="BR351" s="127"/>
      <c r="BS351" s="14"/>
      <c r="BT351" s="14"/>
      <c r="BU351" s="127"/>
      <c r="BV351" s="14"/>
      <c r="BW351" s="14"/>
      <c r="BX351" s="14"/>
      <c r="BY351" s="14"/>
      <c r="BZ351" s="14"/>
      <c r="CA351" s="127"/>
      <c r="CB351" s="14"/>
      <c r="CC351" s="14"/>
      <c r="CD351" s="127"/>
      <c r="CE351" s="14"/>
      <c r="CF351" s="14"/>
      <c r="CG351" s="127"/>
      <c r="CH351" s="14"/>
      <c r="CI351" s="14"/>
      <c r="CJ351" s="127"/>
      <c r="CK351" s="15"/>
      <c r="CL351" s="14"/>
      <c r="CM351" s="127"/>
      <c r="CN351" s="15"/>
      <c r="CO351" s="14"/>
      <c r="CP351" s="127"/>
      <c r="CQ351" s="15"/>
      <c r="CR351" s="14"/>
      <c r="CS351" s="127"/>
      <c r="CT351" s="15"/>
      <c r="CU351" s="14"/>
      <c r="CV351" s="127"/>
      <c r="CW351" s="15"/>
      <c r="CX351" s="14"/>
      <c r="CY351" s="127"/>
      <c r="CZ351" s="15"/>
      <c r="DA351" s="14"/>
      <c r="DB351" s="127"/>
      <c r="DC351" s="15"/>
      <c r="DD351" s="14"/>
      <c r="DE351" s="127"/>
      <c r="DF351" s="15"/>
      <c r="DG351" s="14"/>
      <c r="DH351" s="127"/>
    </row>
    <row r="352" spans="1:112" s="38" customFormat="1" ht="15.75" x14ac:dyDescent="0.25">
      <c r="A352" s="71" t="s">
        <v>679</v>
      </c>
      <c r="B352" s="149">
        <f t="shared" si="332"/>
        <v>0</v>
      </c>
      <c r="C352" s="149">
        <f t="shared" si="332"/>
        <v>0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35"/>
      <c r="AM352" s="135"/>
      <c r="AN352" s="135"/>
      <c r="AO352" s="14"/>
      <c r="AP352" s="14"/>
      <c r="AQ352" s="127"/>
      <c r="AR352" s="14"/>
      <c r="AS352" s="14"/>
      <c r="AT352" s="127"/>
      <c r="AU352" s="14"/>
      <c r="AV352" s="14"/>
      <c r="AW352" s="127"/>
      <c r="AX352" s="14"/>
      <c r="AY352" s="14"/>
      <c r="AZ352" s="127"/>
      <c r="BA352" s="14"/>
      <c r="BB352" s="14"/>
      <c r="BC352" s="127"/>
      <c r="BD352" s="14"/>
      <c r="BE352" s="14"/>
      <c r="BF352" s="127"/>
      <c r="BG352" s="14"/>
      <c r="BH352" s="14"/>
      <c r="BI352" s="127"/>
      <c r="BJ352" s="14"/>
      <c r="BK352" s="14"/>
      <c r="BL352" s="127"/>
      <c r="BM352" s="14"/>
      <c r="BN352" s="14"/>
      <c r="BO352" s="127"/>
      <c r="BP352" s="14"/>
      <c r="BQ352" s="14"/>
      <c r="BR352" s="127"/>
      <c r="BS352" s="14"/>
      <c r="BT352" s="14"/>
      <c r="BU352" s="127"/>
      <c r="BV352" s="14"/>
      <c r="BW352" s="14"/>
      <c r="BX352" s="127"/>
      <c r="BY352" s="14"/>
      <c r="BZ352" s="14"/>
      <c r="CA352" s="127"/>
      <c r="CB352" s="14"/>
      <c r="CC352" s="14"/>
      <c r="CD352" s="127"/>
      <c r="CE352" s="14"/>
      <c r="CF352" s="14"/>
      <c r="CG352" s="127"/>
      <c r="CH352" s="14"/>
      <c r="CI352" s="14"/>
      <c r="CJ352" s="127"/>
      <c r="CK352" s="15"/>
      <c r="CL352" s="14"/>
      <c r="CM352" s="127"/>
      <c r="CN352" s="15"/>
      <c r="CO352" s="14"/>
      <c r="CP352" s="127"/>
      <c r="CQ352" s="15"/>
      <c r="CR352" s="14"/>
      <c r="CS352" s="127"/>
      <c r="CT352" s="15"/>
      <c r="CU352" s="14"/>
      <c r="CV352" s="127"/>
      <c r="CW352" s="15"/>
      <c r="CX352" s="14"/>
      <c r="CY352" s="127"/>
      <c r="CZ352" s="15"/>
      <c r="DA352" s="14"/>
      <c r="DB352" s="127"/>
      <c r="DC352" s="15"/>
      <c r="DD352" s="14"/>
      <c r="DE352" s="127"/>
      <c r="DF352" s="15"/>
      <c r="DG352" s="14"/>
      <c r="DH352" s="127"/>
    </row>
    <row r="353" spans="1:112" s="38" customFormat="1" ht="15.75" x14ac:dyDescent="0.25">
      <c r="A353" s="71" t="s">
        <v>677</v>
      </c>
      <c r="B353" s="149">
        <f t="shared" si="332"/>
        <v>0</v>
      </c>
      <c r="C353" s="149">
        <f t="shared" si="332"/>
        <v>0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35"/>
      <c r="AM353" s="135"/>
      <c r="AN353" s="135"/>
      <c r="AO353" s="14"/>
      <c r="AP353" s="14"/>
      <c r="AQ353" s="127"/>
      <c r="AR353" s="14"/>
      <c r="AS353" s="14"/>
      <c r="AT353" s="127"/>
      <c r="AU353" s="14"/>
      <c r="AV353" s="14"/>
      <c r="AW353" s="127"/>
      <c r="AX353" s="14"/>
      <c r="AY353" s="14"/>
      <c r="AZ353" s="127"/>
      <c r="BA353" s="14"/>
      <c r="BB353" s="14"/>
      <c r="BC353" s="127"/>
      <c r="BD353" s="14"/>
      <c r="BE353" s="14"/>
      <c r="BF353" s="127"/>
      <c r="BG353" s="14"/>
      <c r="BH353" s="14"/>
      <c r="BI353" s="127"/>
      <c r="BJ353" s="14"/>
      <c r="BK353" s="14"/>
      <c r="BL353" s="127"/>
      <c r="BM353" s="14"/>
      <c r="BN353" s="14"/>
      <c r="BO353" s="127"/>
      <c r="BP353" s="14"/>
      <c r="BQ353" s="14"/>
      <c r="BR353" s="127"/>
      <c r="BS353" s="14"/>
      <c r="BT353" s="14"/>
      <c r="BU353" s="127"/>
      <c r="BV353" s="14"/>
      <c r="BW353" s="14"/>
      <c r="BX353" s="127"/>
      <c r="BY353" s="14"/>
      <c r="BZ353" s="14"/>
      <c r="CA353" s="127"/>
      <c r="CB353" s="14"/>
      <c r="CC353" s="14"/>
      <c r="CD353" s="127"/>
      <c r="CE353" s="14"/>
      <c r="CF353" s="14"/>
      <c r="CG353" s="127"/>
      <c r="CH353" s="14"/>
      <c r="CI353" s="14"/>
      <c r="CJ353" s="127"/>
      <c r="CK353" s="15"/>
      <c r="CL353" s="14"/>
      <c r="CM353" s="127"/>
      <c r="CN353" s="15"/>
      <c r="CO353" s="14"/>
      <c r="CP353" s="127"/>
      <c r="CQ353" s="15"/>
      <c r="CR353" s="14"/>
      <c r="CS353" s="127"/>
      <c r="CT353" s="15"/>
      <c r="CU353" s="14"/>
      <c r="CV353" s="127"/>
      <c r="CW353" s="15"/>
      <c r="CX353" s="14"/>
      <c r="CY353" s="127"/>
      <c r="CZ353" s="15"/>
      <c r="DA353" s="14"/>
      <c r="DB353" s="127"/>
      <c r="DC353" s="15"/>
      <c r="DD353" s="14"/>
      <c r="DE353" s="127"/>
      <c r="DF353" s="15"/>
      <c r="DG353" s="14"/>
      <c r="DH353" s="127"/>
    </row>
    <row r="354" spans="1:112" s="38" customFormat="1" ht="15.75" x14ac:dyDescent="0.25">
      <c r="A354" s="71" t="s">
        <v>468</v>
      </c>
      <c r="B354" s="149">
        <f t="shared" si="332"/>
        <v>2314.5</v>
      </c>
      <c r="C354" s="149">
        <f t="shared" si="332"/>
        <v>0</v>
      </c>
      <c r="D354" s="14">
        <f>C354/B354*100</f>
        <v>0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>
        <v>2314.5</v>
      </c>
      <c r="AJ354" s="14"/>
      <c r="AK354" s="14">
        <f>AJ354/AI354*100</f>
        <v>0</v>
      </c>
      <c r="AL354" s="135"/>
      <c r="AM354" s="135"/>
      <c r="AN354" s="135"/>
      <c r="AO354" s="14"/>
      <c r="AP354" s="14"/>
      <c r="AQ354" s="127"/>
      <c r="AR354" s="14"/>
      <c r="AS354" s="14"/>
      <c r="AT354" s="127"/>
      <c r="AU354" s="14"/>
      <c r="AV354" s="14"/>
      <c r="AW354" s="127"/>
      <c r="AX354" s="14"/>
      <c r="AY354" s="14"/>
      <c r="AZ354" s="127"/>
      <c r="BA354" s="14"/>
      <c r="BB354" s="14"/>
      <c r="BC354" s="127"/>
      <c r="BD354" s="14"/>
      <c r="BE354" s="14"/>
      <c r="BF354" s="127"/>
      <c r="BG354" s="14"/>
      <c r="BH354" s="14"/>
      <c r="BI354" s="127"/>
      <c r="BJ354" s="14"/>
      <c r="BK354" s="14"/>
      <c r="BL354" s="127"/>
      <c r="BM354" s="14"/>
      <c r="BN354" s="14"/>
      <c r="BO354" s="127"/>
      <c r="BP354" s="14"/>
      <c r="BQ354" s="14"/>
      <c r="BR354" s="127"/>
      <c r="BS354" s="14"/>
      <c r="BT354" s="14"/>
      <c r="BU354" s="127"/>
      <c r="BV354" s="14"/>
      <c r="BW354" s="14"/>
      <c r="BX354" s="127"/>
      <c r="BY354" s="14"/>
      <c r="BZ354" s="14"/>
      <c r="CA354" s="127"/>
      <c r="CB354" s="14"/>
      <c r="CC354" s="14"/>
      <c r="CD354" s="127"/>
      <c r="CE354" s="14"/>
      <c r="CF354" s="14"/>
      <c r="CG354" s="127"/>
      <c r="CH354" s="14"/>
      <c r="CI354" s="14"/>
      <c r="CJ354" s="127"/>
      <c r="CK354" s="15"/>
      <c r="CL354" s="14"/>
      <c r="CM354" s="14"/>
      <c r="CN354" s="15"/>
      <c r="CO354" s="14"/>
      <c r="CP354" s="14"/>
      <c r="CQ354" s="15"/>
      <c r="CR354" s="14"/>
      <c r="CS354" s="14"/>
      <c r="CT354" s="15"/>
      <c r="CU354" s="14"/>
      <c r="CV354" s="14"/>
      <c r="CW354" s="15"/>
      <c r="CX354" s="14"/>
      <c r="CY354" s="14"/>
      <c r="CZ354" s="15"/>
      <c r="DA354" s="14"/>
      <c r="DB354" s="14"/>
      <c r="DC354" s="15"/>
      <c r="DD354" s="14"/>
      <c r="DE354" s="14"/>
      <c r="DF354" s="15"/>
      <c r="DG354" s="14"/>
      <c r="DH354" s="14"/>
    </row>
    <row r="355" spans="1:112" s="38" customFormat="1" ht="15.75" x14ac:dyDescent="0.25">
      <c r="A355" s="71" t="s">
        <v>678</v>
      </c>
      <c r="B355" s="149">
        <f t="shared" si="332"/>
        <v>0</v>
      </c>
      <c r="C355" s="149">
        <f t="shared" si="332"/>
        <v>0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35"/>
      <c r="AM355" s="135"/>
      <c r="AN355" s="135"/>
      <c r="AO355" s="14"/>
      <c r="AP355" s="14"/>
      <c r="AQ355" s="127"/>
      <c r="AR355" s="14"/>
      <c r="AS355" s="14"/>
      <c r="AT355" s="127"/>
      <c r="AU355" s="14"/>
      <c r="AV355" s="14"/>
      <c r="AW355" s="127"/>
      <c r="AX355" s="14"/>
      <c r="AY355" s="14"/>
      <c r="AZ355" s="127"/>
      <c r="BA355" s="14"/>
      <c r="BB355" s="14"/>
      <c r="BC355" s="127"/>
      <c r="BD355" s="14"/>
      <c r="BE355" s="14"/>
      <c r="BF355" s="127"/>
      <c r="BG355" s="14"/>
      <c r="BH355" s="14"/>
      <c r="BI355" s="127"/>
      <c r="BJ355" s="14"/>
      <c r="BK355" s="14"/>
      <c r="BL355" s="127"/>
      <c r="BM355" s="14"/>
      <c r="BN355" s="14"/>
      <c r="BO355" s="127"/>
      <c r="BP355" s="14"/>
      <c r="BQ355" s="14"/>
      <c r="BR355" s="127"/>
      <c r="BS355" s="14"/>
      <c r="BT355" s="14"/>
      <c r="BU355" s="127"/>
      <c r="BV355" s="14"/>
      <c r="BW355" s="14"/>
      <c r="BX355" s="127"/>
      <c r="BY355" s="14"/>
      <c r="BZ355" s="14"/>
      <c r="CA355" s="127"/>
      <c r="CB355" s="14"/>
      <c r="CC355" s="14"/>
      <c r="CD355" s="127"/>
      <c r="CE355" s="14"/>
      <c r="CF355" s="14"/>
      <c r="CG355" s="127"/>
      <c r="CH355" s="14"/>
      <c r="CI355" s="14"/>
      <c r="CJ355" s="127"/>
      <c r="CK355" s="15"/>
      <c r="CL355" s="14"/>
      <c r="CM355" s="127"/>
      <c r="CN355" s="15"/>
      <c r="CO355" s="14"/>
      <c r="CP355" s="127"/>
      <c r="CQ355" s="15"/>
      <c r="CR355" s="14"/>
      <c r="CS355" s="127"/>
      <c r="CT355" s="15"/>
      <c r="CU355" s="14"/>
      <c r="CV355" s="127"/>
      <c r="CW355" s="15"/>
      <c r="CX355" s="14"/>
      <c r="CY355" s="127"/>
      <c r="CZ355" s="15"/>
      <c r="DA355" s="14"/>
      <c r="DB355" s="127"/>
      <c r="DC355" s="15"/>
      <c r="DD355" s="14"/>
      <c r="DE355" s="127"/>
      <c r="DF355" s="15"/>
      <c r="DG355" s="14"/>
      <c r="DH355" s="127"/>
    </row>
    <row r="356" spans="1:112" s="96" customFormat="1" ht="31.5" x14ac:dyDescent="0.25">
      <c r="A356" s="98" t="s">
        <v>448</v>
      </c>
      <c r="B356" s="148">
        <f t="shared" si="332"/>
        <v>41118.640819999993</v>
      </c>
      <c r="C356" s="148">
        <f t="shared" si="332"/>
        <v>3492.9588299999996</v>
      </c>
      <c r="D356" s="102">
        <f t="shared" si="56"/>
        <v>8.4948304718793963</v>
      </c>
      <c r="E356" s="105">
        <f t="shared" ref="E356:AP356" si="352">E357+E358+E359+E360+E361+E362</f>
        <v>1187.4000000000001</v>
      </c>
      <c r="F356" s="105">
        <f t="shared" si="352"/>
        <v>0</v>
      </c>
      <c r="G356" s="102">
        <f t="shared" si="229"/>
        <v>0</v>
      </c>
      <c r="H356" s="105">
        <f t="shared" si="352"/>
        <v>0</v>
      </c>
      <c r="I356" s="105">
        <f t="shared" si="352"/>
        <v>0</v>
      </c>
      <c r="J356" s="105">
        <f t="shared" si="352"/>
        <v>0</v>
      </c>
      <c r="K356" s="105">
        <f t="shared" si="352"/>
        <v>0</v>
      </c>
      <c r="L356" s="105">
        <f t="shared" si="352"/>
        <v>0</v>
      </c>
      <c r="M356" s="105">
        <f t="shared" si="352"/>
        <v>0</v>
      </c>
      <c r="N356" s="105">
        <f t="shared" si="352"/>
        <v>0</v>
      </c>
      <c r="O356" s="105">
        <f t="shared" si="352"/>
        <v>0</v>
      </c>
      <c r="P356" s="105">
        <f t="shared" si="352"/>
        <v>0</v>
      </c>
      <c r="Q356" s="105">
        <f t="shared" si="352"/>
        <v>0</v>
      </c>
      <c r="R356" s="105">
        <f t="shared" si="352"/>
        <v>0</v>
      </c>
      <c r="S356" s="105">
        <f t="shared" si="352"/>
        <v>0</v>
      </c>
      <c r="T356" s="105">
        <f t="shared" si="352"/>
        <v>2676.8</v>
      </c>
      <c r="U356" s="105">
        <f t="shared" si="352"/>
        <v>0</v>
      </c>
      <c r="V356" s="105">
        <f t="shared" si="352"/>
        <v>0</v>
      </c>
      <c r="W356" s="105">
        <f t="shared" si="352"/>
        <v>102.04082</v>
      </c>
      <c r="X356" s="105">
        <f t="shared" si="352"/>
        <v>102.04083</v>
      </c>
      <c r="Y356" s="102">
        <f t="shared" si="344"/>
        <v>100.00000979999966</v>
      </c>
      <c r="Z356" s="105">
        <f t="shared" si="352"/>
        <v>0</v>
      </c>
      <c r="AA356" s="105">
        <f t="shared" si="352"/>
        <v>0</v>
      </c>
      <c r="AB356" s="105">
        <f t="shared" si="352"/>
        <v>0</v>
      </c>
      <c r="AC356" s="105">
        <f t="shared" si="352"/>
        <v>0</v>
      </c>
      <c r="AD356" s="105">
        <f t="shared" si="352"/>
        <v>0</v>
      </c>
      <c r="AE356" s="105">
        <f t="shared" si="352"/>
        <v>0</v>
      </c>
      <c r="AF356" s="105">
        <f t="shared" si="352"/>
        <v>0</v>
      </c>
      <c r="AG356" s="105">
        <f t="shared" si="352"/>
        <v>0</v>
      </c>
      <c r="AH356" s="102"/>
      <c r="AI356" s="105">
        <f t="shared" si="352"/>
        <v>1154.2</v>
      </c>
      <c r="AJ356" s="105">
        <f t="shared" si="352"/>
        <v>0</v>
      </c>
      <c r="AK356" s="102">
        <f t="shared" ref="AK356" si="353">AJ356/AI356*100</f>
        <v>0</v>
      </c>
      <c r="AL356" s="105">
        <f t="shared" si="352"/>
        <v>21350.7</v>
      </c>
      <c r="AM356" s="105">
        <f t="shared" si="352"/>
        <v>2661.1</v>
      </c>
      <c r="AN356" s="105">
        <f t="shared" si="62"/>
        <v>12.463759970399096</v>
      </c>
      <c r="AO356" s="105">
        <f t="shared" si="352"/>
        <v>0</v>
      </c>
      <c r="AP356" s="105">
        <f t="shared" si="352"/>
        <v>0</v>
      </c>
      <c r="AQ356" s="105">
        <f t="shared" ref="AQ356:CG356" si="354">AQ357+AQ358+AQ359+AQ360+AQ361+AQ362</f>
        <v>0</v>
      </c>
      <c r="AR356" s="105">
        <f t="shared" si="354"/>
        <v>0</v>
      </c>
      <c r="AS356" s="105">
        <f t="shared" si="354"/>
        <v>0</v>
      </c>
      <c r="AT356" s="105">
        <f t="shared" si="354"/>
        <v>0</v>
      </c>
      <c r="AU356" s="105">
        <f t="shared" si="354"/>
        <v>0</v>
      </c>
      <c r="AV356" s="105">
        <f t="shared" si="354"/>
        <v>0</v>
      </c>
      <c r="AW356" s="105">
        <f t="shared" si="354"/>
        <v>0</v>
      </c>
      <c r="AX356" s="105">
        <f t="shared" si="354"/>
        <v>0</v>
      </c>
      <c r="AY356" s="105">
        <f t="shared" si="354"/>
        <v>0</v>
      </c>
      <c r="AZ356" s="105">
        <f t="shared" si="354"/>
        <v>0</v>
      </c>
      <c r="BA356" s="105">
        <f t="shared" si="354"/>
        <v>3380.9</v>
      </c>
      <c r="BB356" s="105">
        <f t="shared" si="354"/>
        <v>431.488</v>
      </c>
      <c r="BC356" s="105">
        <f t="shared" si="64"/>
        <v>12.762518855925936</v>
      </c>
      <c r="BD356" s="105">
        <f t="shared" si="354"/>
        <v>0</v>
      </c>
      <c r="BE356" s="105">
        <f t="shared" si="354"/>
        <v>0</v>
      </c>
      <c r="BF356" s="105">
        <f t="shared" si="354"/>
        <v>0</v>
      </c>
      <c r="BG356" s="105">
        <f t="shared" si="354"/>
        <v>0</v>
      </c>
      <c r="BH356" s="105">
        <f t="shared" si="354"/>
        <v>0</v>
      </c>
      <c r="BI356" s="105">
        <f t="shared" si="354"/>
        <v>0</v>
      </c>
      <c r="BJ356" s="105">
        <f t="shared" si="354"/>
        <v>0</v>
      </c>
      <c r="BK356" s="105">
        <f t="shared" si="354"/>
        <v>0</v>
      </c>
      <c r="BL356" s="105">
        <f t="shared" si="354"/>
        <v>0</v>
      </c>
      <c r="BM356" s="105">
        <f t="shared" si="354"/>
        <v>0</v>
      </c>
      <c r="BN356" s="105">
        <f t="shared" si="354"/>
        <v>0</v>
      </c>
      <c r="BO356" s="105">
        <f t="shared" si="354"/>
        <v>0</v>
      </c>
      <c r="BP356" s="105">
        <f t="shared" si="354"/>
        <v>0</v>
      </c>
      <c r="BQ356" s="105">
        <f t="shared" si="354"/>
        <v>0</v>
      </c>
      <c r="BR356" s="105">
        <f t="shared" si="354"/>
        <v>0</v>
      </c>
      <c r="BS356" s="105">
        <f t="shared" si="354"/>
        <v>0</v>
      </c>
      <c r="BT356" s="105">
        <f t="shared" si="354"/>
        <v>0</v>
      </c>
      <c r="BU356" s="105">
        <f t="shared" si="354"/>
        <v>0</v>
      </c>
      <c r="BV356" s="105">
        <f t="shared" si="354"/>
        <v>1208.4000000000001</v>
      </c>
      <c r="BW356" s="105">
        <f t="shared" si="354"/>
        <v>0</v>
      </c>
      <c r="BX356" s="105">
        <f t="shared" si="354"/>
        <v>0</v>
      </c>
      <c r="BY356" s="105">
        <f t="shared" si="354"/>
        <v>0</v>
      </c>
      <c r="BZ356" s="105">
        <f t="shared" si="354"/>
        <v>0</v>
      </c>
      <c r="CA356" s="105">
        <f t="shared" si="354"/>
        <v>0</v>
      </c>
      <c r="CB356" s="105">
        <f t="shared" si="354"/>
        <v>0</v>
      </c>
      <c r="CC356" s="105">
        <f t="shared" si="354"/>
        <v>0</v>
      </c>
      <c r="CD356" s="105">
        <f t="shared" si="354"/>
        <v>0</v>
      </c>
      <c r="CE356" s="105">
        <f t="shared" si="354"/>
        <v>0</v>
      </c>
      <c r="CF356" s="105">
        <f t="shared" si="354"/>
        <v>0</v>
      </c>
      <c r="CG356" s="105">
        <f t="shared" si="354"/>
        <v>0</v>
      </c>
      <c r="CH356" s="105">
        <f t="shared" ref="CH356:CV356" si="355">CH357+CH358+CH359+CH360+CH361+CH362</f>
        <v>0</v>
      </c>
      <c r="CI356" s="105">
        <f t="shared" si="355"/>
        <v>0</v>
      </c>
      <c r="CJ356" s="105">
        <f t="shared" si="355"/>
        <v>0</v>
      </c>
      <c r="CK356" s="105">
        <f t="shared" si="355"/>
        <v>0</v>
      </c>
      <c r="CL356" s="105">
        <f t="shared" si="355"/>
        <v>0</v>
      </c>
      <c r="CM356" s="105">
        <f t="shared" si="355"/>
        <v>0</v>
      </c>
      <c r="CN356" s="105">
        <f t="shared" si="355"/>
        <v>3475.7</v>
      </c>
      <c r="CO356" s="105">
        <f t="shared" si="355"/>
        <v>298.33</v>
      </c>
      <c r="CP356" s="105">
        <f t="shared" si="66"/>
        <v>8.5833069597491161</v>
      </c>
      <c r="CQ356" s="105">
        <f t="shared" si="355"/>
        <v>0</v>
      </c>
      <c r="CR356" s="105">
        <f t="shared" si="355"/>
        <v>0</v>
      </c>
      <c r="CS356" s="105">
        <f t="shared" si="355"/>
        <v>0</v>
      </c>
      <c r="CT356" s="105">
        <f t="shared" si="355"/>
        <v>0</v>
      </c>
      <c r="CU356" s="105">
        <f t="shared" si="355"/>
        <v>0</v>
      </c>
      <c r="CV356" s="105">
        <f t="shared" si="355"/>
        <v>0</v>
      </c>
      <c r="CW356" s="105">
        <f t="shared" ref="CW356:CY356" si="356">CW357+CW358+CW359+CW360+CW361+CW362</f>
        <v>4383.7</v>
      </c>
      <c r="CX356" s="105">
        <f t="shared" si="356"/>
        <v>0</v>
      </c>
      <c r="CY356" s="105">
        <f t="shared" si="356"/>
        <v>0</v>
      </c>
      <c r="CZ356" s="105">
        <f t="shared" ref="CZ356:DB356" si="357">CZ357+CZ358+CZ359+CZ360+CZ361+CZ362</f>
        <v>0</v>
      </c>
      <c r="DA356" s="105">
        <f t="shared" si="357"/>
        <v>0</v>
      </c>
      <c r="DB356" s="105">
        <f t="shared" si="357"/>
        <v>0</v>
      </c>
      <c r="DC356" s="105">
        <f t="shared" ref="DC356:DE356" si="358">DC357+DC358+DC359+DC360+DC361+DC362</f>
        <v>630.1</v>
      </c>
      <c r="DD356" s="105">
        <f t="shared" si="358"/>
        <v>0</v>
      </c>
      <c r="DE356" s="105">
        <f t="shared" si="358"/>
        <v>0</v>
      </c>
      <c r="DF356" s="105">
        <f t="shared" ref="DF356:DH356" si="359">DF357+DF358+DF359+DF360+DF361+DF362</f>
        <v>1568.7</v>
      </c>
      <c r="DG356" s="105">
        <f t="shared" si="359"/>
        <v>0</v>
      </c>
      <c r="DH356" s="105">
        <f t="shared" si="359"/>
        <v>0</v>
      </c>
    </row>
    <row r="357" spans="1:112" s="38" customFormat="1" ht="15.75" x14ac:dyDescent="0.25">
      <c r="A357" s="71" t="s">
        <v>387</v>
      </c>
      <c r="B357" s="149">
        <f t="shared" si="332"/>
        <v>38756.040819999995</v>
      </c>
      <c r="C357" s="149">
        <f t="shared" si="332"/>
        <v>3492.9588299999996</v>
      </c>
      <c r="D357" s="14">
        <f t="shared" si="56"/>
        <v>9.0126822969942371</v>
      </c>
      <c r="E357" s="14">
        <v>1187.4000000000001</v>
      </c>
      <c r="F357" s="14"/>
      <c r="G357" s="14">
        <f t="shared" si="229"/>
        <v>0</v>
      </c>
      <c r="H357" s="15"/>
      <c r="I357" s="15"/>
      <c r="J357" s="14"/>
      <c r="K357" s="14"/>
      <c r="L357" s="14"/>
      <c r="M357" s="14"/>
      <c r="N357" s="14"/>
      <c r="O357" s="14"/>
      <c r="P357" s="14"/>
      <c r="Q357" s="15">
        <v>0</v>
      </c>
      <c r="R357" s="15">
        <v>0</v>
      </c>
      <c r="S357" s="14"/>
      <c r="T357" s="15">
        <v>2676.8</v>
      </c>
      <c r="U357" s="15"/>
      <c r="V357" s="15"/>
      <c r="W357" s="15">
        <v>102.04082</v>
      </c>
      <c r="X357" s="15">
        <v>102.04083</v>
      </c>
      <c r="Y357" s="14">
        <f t="shared" si="344"/>
        <v>100.00000979999966</v>
      </c>
      <c r="Z357" s="15"/>
      <c r="AA357" s="15"/>
      <c r="AB357" s="14"/>
      <c r="AC357" s="15"/>
      <c r="AD357" s="15"/>
      <c r="AE357" s="14"/>
      <c r="AF357" s="14"/>
      <c r="AG357" s="14"/>
      <c r="AH357" s="14"/>
      <c r="AI357" s="15">
        <v>0</v>
      </c>
      <c r="AJ357" s="15"/>
      <c r="AK357" s="14"/>
      <c r="AL357" s="15">
        <v>21350.7</v>
      </c>
      <c r="AM357" s="14">
        <v>2661.1</v>
      </c>
      <c r="AN357" s="15">
        <f t="shared" si="62"/>
        <v>12.463759970399096</v>
      </c>
      <c r="AO357" s="15"/>
      <c r="AP357" s="15"/>
      <c r="AQ357" s="15"/>
      <c r="AR357" s="15"/>
      <c r="AS357" s="126"/>
      <c r="AT357" s="126"/>
      <c r="AU357" s="15"/>
      <c r="AV357" s="126"/>
      <c r="AW357" s="15"/>
      <c r="AX357" s="15"/>
      <c r="AY357" s="126"/>
      <c r="AZ357" s="15"/>
      <c r="BA357" s="15">
        <v>3380.9</v>
      </c>
      <c r="BB357" s="15">
        <v>431.488</v>
      </c>
      <c r="BC357" s="15">
        <f t="shared" si="64"/>
        <v>12.762518855925936</v>
      </c>
      <c r="BD357" s="15"/>
      <c r="BE357" s="126"/>
      <c r="BF357" s="126"/>
      <c r="BG357" s="15"/>
      <c r="BH357" s="126"/>
      <c r="BI357" s="126"/>
      <c r="BJ357" s="15"/>
      <c r="BK357" s="126"/>
      <c r="BL357" s="126"/>
      <c r="BM357" s="15"/>
      <c r="BN357" s="126"/>
      <c r="BO357" s="126"/>
      <c r="BP357" s="15"/>
      <c r="BQ357" s="126"/>
      <c r="BR357" s="126"/>
      <c r="BS357" s="15"/>
      <c r="BT357" s="126"/>
      <c r="BU357" s="126"/>
      <c r="BV357" s="15"/>
      <c r="BW357" s="126"/>
      <c r="BX357" s="126"/>
      <c r="BY357" s="15"/>
      <c r="BZ357" s="126"/>
      <c r="CA357" s="126"/>
      <c r="CB357" s="15"/>
      <c r="CC357" s="126"/>
      <c r="CD357" s="126"/>
      <c r="CE357" s="15"/>
      <c r="CF357" s="126"/>
      <c r="CG357" s="126"/>
      <c r="CH357" s="15"/>
      <c r="CI357" s="126"/>
      <c r="CJ357" s="126"/>
      <c r="CK357" s="15"/>
      <c r="CL357" s="126"/>
      <c r="CM357" s="126"/>
      <c r="CN357" s="15">
        <v>3475.7</v>
      </c>
      <c r="CO357" s="15">
        <v>298.33</v>
      </c>
      <c r="CP357" s="15">
        <f t="shared" si="66"/>
        <v>8.5833069597491161</v>
      </c>
      <c r="CQ357" s="15"/>
      <c r="CR357" s="126"/>
      <c r="CS357" s="126"/>
      <c r="CT357" s="15"/>
      <c r="CU357" s="126"/>
      <c r="CV357" s="126"/>
      <c r="CW357" s="15">
        <v>4383.7</v>
      </c>
      <c r="CX357" s="126"/>
      <c r="CY357" s="126"/>
      <c r="CZ357" s="15"/>
      <c r="DA357" s="126"/>
      <c r="DB357" s="126"/>
      <c r="DC357" s="15">
        <v>630.1</v>
      </c>
      <c r="DD357" s="126"/>
      <c r="DE357" s="126"/>
      <c r="DF357" s="15">
        <v>1568.7</v>
      </c>
      <c r="DG357" s="126"/>
      <c r="DH357" s="126"/>
    </row>
    <row r="358" spans="1:112" s="38" customFormat="1" ht="15.75" x14ac:dyDescent="0.25">
      <c r="A358" s="71" t="s">
        <v>372</v>
      </c>
      <c r="B358" s="149">
        <f t="shared" si="332"/>
        <v>0</v>
      </c>
      <c r="C358" s="149">
        <f t="shared" si="332"/>
        <v>0</v>
      </c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35"/>
      <c r="AM358" s="135"/>
      <c r="AN358" s="135"/>
      <c r="AO358" s="14"/>
      <c r="AP358" s="14"/>
      <c r="AQ358" s="127"/>
      <c r="AR358" s="14"/>
      <c r="AS358" s="14"/>
      <c r="AT358" s="127"/>
      <c r="AU358" s="14"/>
      <c r="AV358" s="14"/>
      <c r="AW358" s="127"/>
      <c r="AX358" s="14"/>
      <c r="AY358" s="14"/>
      <c r="AZ358" s="127"/>
      <c r="BA358" s="14"/>
      <c r="BB358" s="14"/>
      <c r="BC358" s="127"/>
      <c r="BD358" s="14"/>
      <c r="BE358" s="14"/>
      <c r="BF358" s="127"/>
      <c r="BG358" s="14"/>
      <c r="BH358" s="14"/>
      <c r="BI358" s="127"/>
      <c r="BJ358" s="14"/>
      <c r="BK358" s="14"/>
      <c r="BL358" s="127"/>
      <c r="BM358" s="14"/>
      <c r="BN358" s="14"/>
      <c r="BO358" s="127"/>
      <c r="BP358" s="14"/>
      <c r="BQ358" s="14"/>
      <c r="BR358" s="127"/>
      <c r="BS358" s="14"/>
      <c r="BT358" s="14"/>
      <c r="BU358" s="127"/>
      <c r="BV358" s="14"/>
      <c r="BW358" s="14"/>
      <c r="BX358" s="127"/>
      <c r="BY358" s="14"/>
      <c r="BZ358" s="14"/>
      <c r="CA358" s="127"/>
      <c r="CB358" s="14"/>
      <c r="CC358" s="14"/>
      <c r="CD358" s="127"/>
      <c r="CE358" s="14"/>
      <c r="CF358" s="14"/>
      <c r="CG358" s="127"/>
      <c r="CH358" s="14"/>
      <c r="CI358" s="14"/>
      <c r="CJ358" s="127"/>
      <c r="CK358" s="15"/>
      <c r="CL358" s="14"/>
      <c r="CM358" s="127"/>
      <c r="CN358" s="15"/>
      <c r="CO358" s="14"/>
      <c r="CP358" s="127"/>
      <c r="CQ358" s="15"/>
      <c r="CR358" s="14"/>
      <c r="CS358" s="127"/>
      <c r="CT358" s="15"/>
      <c r="CU358" s="14"/>
      <c r="CV358" s="127"/>
      <c r="CW358" s="15"/>
      <c r="CX358" s="14"/>
      <c r="CY358" s="127"/>
      <c r="CZ358" s="15"/>
      <c r="DA358" s="14"/>
      <c r="DB358" s="127"/>
      <c r="DC358" s="15"/>
      <c r="DD358" s="14"/>
      <c r="DE358" s="127"/>
      <c r="DF358" s="15"/>
      <c r="DG358" s="14"/>
      <c r="DH358" s="127"/>
    </row>
    <row r="359" spans="1:112" s="38" customFormat="1" ht="15.75" x14ac:dyDescent="0.25">
      <c r="A359" s="71" t="s">
        <v>680</v>
      </c>
      <c r="B359" s="149">
        <f t="shared" si="332"/>
        <v>0</v>
      </c>
      <c r="C359" s="149">
        <f t="shared" si="332"/>
        <v>0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35"/>
      <c r="AM359" s="135"/>
      <c r="AN359" s="135"/>
      <c r="AO359" s="14"/>
      <c r="AP359" s="14"/>
      <c r="AQ359" s="127"/>
      <c r="AR359" s="14"/>
      <c r="AS359" s="14"/>
      <c r="AT359" s="127"/>
      <c r="AU359" s="14"/>
      <c r="AV359" s="14"/>
      <c r="AW359" s="127"/>
      <c r="AX359" s="14"/>
      <c r="AY359" s="14"/>
      <c r="AZ359" s="127"/>
      <c r="BA359" s="14"/>
      <c r="BB359" s="14"/>
      <c r="BC359" s="127"/>
      <c r="BD359" s="14"/>
      <c r="BE359" s="14"/>
      <c r="BF359" s="127"/>
      <c r="BG359" s="14"/>
      <c r="BH359" s="14"/>
      <c r="BI359" s="127"/>
      <c r="BJ359" s="14"/>
      <c r="BK359" s="14"/>
      <c r="BL359" s="127"/>
      <c r="BM359" s="14"/>
      <c r="BN359" s="14"/>
      <c r="BO359" s="127"/>
      <c r="BP359" s="14"/>
      <c r="BQ359" s="14"/>
      <c r="BR359" s="127"/>
      <c r="BS359" s="14"/>
      <c r="BT359" s="14"/>
      <c r="BU359" s="127"/>
      <c r="BV359" s="14"/>
      <c r="BW359" s="14"/>
      <c r="BX359" s="127"/>
      <c r="BY359" s="14"/>
      <c r="BZ359" s="14"/>
      <c r="CA359" s="127"/>
      <c r="CB359" s="14"/>
      <c r="CC359" s="14"/>
      <c r="CD359" s="127"/>
      <c r="CE359" s="14"/>
      <c r="CF359" s="14"/>
      <c r="CG359" s="127"/>
      <c r="CH359" s="14"/>
      <c r="CI359" s="14"/>
      <c r="CJ359" s="127"/>
      <c r="CK359" s="15"/>
      <c r="CL359" s="14"/>
      <c r="CM359" s="127"/>
      <c r="CN359" s="15"/>
      <c r="CO359" s="14"/>
      <c r="CP359" s="127"/>
      <c r="CQ359" s="15"/>
      <c r="CR359" s="14"/>
      <c r="CS359" s="127"/>
      <c r="CT359" s="15"/>
      <c r="CU359" s="14"/>
      <c r="CV359" s="127"/>
      <c r="CW359" s="15"/>
      <c r="CX359" s="14"/>
      <c r="CY359" s="127"/>
      <c r="CZ359" s="15"/>
      <c r="DA359" s="14"/>
      <c r="DB359" s="127"/>
      <c r="DC359" s="15"/>
      <c r="DD359" s="14"/>
      <c r="DE359" s="127"/>
      <c r="DF359" s="15"/>
      <c r="DG359" s="14"/>
      <c r="DH359" s="127"/>
    </row>
    <row r="360" spans="1:112" s="38" customFormat="1" ht="15.75" x14ac:dyDescent="0.25">
      <c r="A360" s="71" t="s">
        <v>444</v>
      </c>
      <c r="B360" s="149">
        <f t="shared" si="332"/>
        <v>0</v>
      </c>
      <c r="C360" s="149">
        <f t="shared" si="332"/>
        <v>0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35"/>
      <c r="AM360" s="135"/>
      <c r="AN360" s="135"/>
      <c r="AO360" s="14"/>
      <c r="AP360" s="14"/>
      <c r="AQ360" s="127"/>
      <c r="AR360" s="14"/>
      <c r="AS360" s="14"/>
      <c r="AT360" s="127"/>
      <c r="AU360" s="14"/>
      <c r="AV360" s="14"/>
      <c r="AW360" s="127"/>
      <c r="AX360" s="14"/>
      <c r="AY360" s="14"/>
      <c r="AZ360" s="127"/>
      <c r="BA360" s="14"/>
      <c r="BB360" s="14"/>
      <c r="BC360" s="127"/>
      <c r="BD360" s="14"/>
      <c r="BE360" s="14"/>
      <c r="BF360" s="127"/>
      <c r="BG360" s="14"/>
      <c r="BH360" s="14"/>
      <c r="BI360" s="127"/>
      <c r="BJ360" s="14"/>
      <c r="BK360" s="14"/>
      <c r="BL360" s="127"/>
      <c r="BM360" s="14"/>
      <c r="BN360" s="14"/>
      <c r="BO360" s="127"/>
      <c r="BP360" s="14"/>
      <c r="BQ360" s="14"/>
      <c r="BR360" s="127"/>
      <c r="BS360" s="14"/>
      <c r="BT360" s="14"/>
      <c r="BU360" s="127"/>
      <c r="BV360" s="14"/>
      <c r="BW360" s="14"/>
      <c r="BX360" s="127"/>
      <c r="BY360" s="14"/>
      <c r="BZ360" s="14"/>
      <c r="CA360" s="127"/>
      <c r="CB360" s="14"/>
      <c r="CC360" s="14"/>
      <c r="CD360" s="127"/>
      <c r="CE360" s="14"/>
      <c r="CF360" s="14"/>
      <c r="CG360" s="127"/>
      <c r="CH360" s="14"/>
      <c r="CI360" s="14"/>
      <c r="CJ360" s="127"/>
      <c r="CK360" s="15"/>
      <c r="CL360" s="14"/>
      <c r="CM360" s="127"/>
      <c r="CN360" s="15"/>
      <c r="CO360" s="14"/>
      <c r="CP360" s="127"/>
      <c r="CQ360" s="15"/>
      <c r="CR360" s="14"/>
      <c r="CS360" s="127"/>
      <c r="CT360" s="15"/>
      <c r="CU360" s="14"/>
      <c r="CV360" s="127"/>
      <c r="CW360" s="15"/>
      <c r="CX360" s="14"/>
      <c r="CY360" s="127"/>
      <c r="CZ360" s="15"/>
      <c r="DA360" s="14"/>
      <c r="DB360" s="127"/>
      <c r="DC360" s="15"/>
      <c r="DD360" s="14"/>
      <c r="DE360" s="127"/>
      <c r="DF360" s="15"/>
      <c r="DG360" s="14"/>
      <c r="DH360" s="127"/>
    </row>
    <row r="361" spans="1:112" s="38" customFormat="1" ht="15.75" x14ac:dyDescent="0.25">
      <c r="A361" s="71" t="s">
        <v>446</v>
      </c>
      <c r="B361" s="149">
        <f t="shared" si="332"/>
        <v>0</v>
      </c>
      <c r="C361" s="149">
        <f t="shared" si="332"/>
        <v>0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35"/>
      <c r="AM361" s="135"/>
      <c r="AN361" s="135"/>
      <c r="AO361" s="14"/>
      <c r="AP361" s="14"/>
      <c r="AQ361" s="127"/>
      <c r="AR361" s="14"/>
      <c r="AS361" s="14"/>
      <c r="AT361" s="127"/>
      <c r="AU361" s="14"/>
      <c r="AV361" s="14"/>
      <c r="AW361" s="127"/>
      <c r="AX361" s="14"/>
      <c r="AY361" s="14"/>
      <c r="AZ361" s="127"/>
      <c r="BA361" s="14"/>
      <c r="BB361" s="14"/>
      <c r="BC361" s="127"/>
      <c r="BD361" s="14"/>
      <c r="BE361" s="14"/>
      <c r="BF361" s="127"/>
      <c r="BG361" s="14"/>
      <c r="BH361" s="14"/>
      <c r="BI361" s="127"/>
      <c r="BJ361" s="14"/>
      <c r="BK361" s="14"/>
      <c r="BL361" s="127"/>
      <c r="BM361" s="14"/>
      <c r="BN361" s="14"/>
      <c r="BO361" s="127"/>
      <c r="BP361" s="14"/>
      <c r="BQ361" s="14"/>
      <c r="BR361" s="127"/>
      <c r="BS361" s="14"/>
      <c r="BT361" s="14"/>
      <c r="BU361" s="127"/>
      <c r="BV361" s="14"/>
      <c r="BW361" s="14"/>
      <c r="BX361" s="127"/>
      <c r="BY361" s="14"/>
      <c r="BZ361" s="14"/>
      <c r="CA361" s="127"/>
      <c r="CB361" s="14"/>
      <c r="CC361" s="14"/>
      <c r="CD361" s="127"/>
      <c r="CE361" s="14"/>
      <c r="CF361" s="14"/>
      <c r="CG361" s="127"/>
      <c r="CH361" s="14"/>
      <c r="CI361" s="14"/>
      <c r="CJ361" s="127"/>
      <c r="CK361" s="15"/>
      <c r="CL361" s="14"/>
      <c r="CM361" s="127"/>
      <c r="CN361" s="15"/>
      <c r="CO361" s="14"/>
      <c r="CP361" s="127"/>
      <c r="CQ361" s="15"/>
      <c r="CR361" s="14"/>
      <c r="CS361" s="127"/>
      <c r="CT361" s="15"/>
      <c r="CU361" s="14"/>
      <c r="CV361" s="127"/>
      <c r="CW361" s="15"/>
      <c r="CX361" s="14"/>
      <c r="CY361" s="127"/>
      <c r="CZ361" s="15"/>
      <c r="DA361" s="14"/>
      <c r="DB361" s="127"/>
      <c r="DC361" s="15"/>
      <c r="DD361" s="14"/>
      <c r="DE361" s="127"/>
      <c r="DF361" s="15"/>
      <c r="DG361" s="14"/>
      <c r="DH361" s="127"/>
    </row>
    <row r="362" spans="1:112" s="38" customFormat="1" ht="15.75" x14ac:dyDescent="0.25">
      <c r="A362" s="71" t="s">
        <v>445</v>
      </c>
      <c r="B362" s="149">
        <f t="shared" si="332"/>
        <v>2362.6000000000004</v>
      </c>
      <c r="C362" s="149">
        <f t="shared" si="332"/>
        <v>0</v>
      </c>
      <c r="D362" s="14">
        <f>C362/B362*100</f>
        <v>0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>
        <v>1154.2</v>
      </c>
      <c r="AJ362" s="14"/>
      <c r="AK362" s="14">
        <f>AJ362/AI362*100</f>
        <v>0</v>
      </c>
      <c r="AL362" s="135"/>
      <c r="AM362" s="135"/>
      <c r="AN362" s="135"/>
      <c r="AO362" s="14"/>
      <c r="AP362" s="14"/>
      <c r="AQ362" s="127"/>
      <c r="AR362" s="14"/>
      <c r="AS362" s="14"/>
      <c r="AT362" s="127"/>
      <c r="AU362" s="14"/>
      <c r="AV362" s="14"/>
      <c r="AW362" s="127"/>
      <c r="AX362" s="14"/>
      <c r="AY362" s="14"/>
      <c r="AZ362" s="127"/>
      <c r="BA362" s="14"/>
      <c r="BB362" s="14"/>
      <c r="BC362" s="127"/>
      <c r="BD362" s="14"/>
      <c r="BE362" s="14"/>
      <c r="BF362" s="127"/>
      <c r="BG362" s="14"/>
      <c r="BH362" s="14"/>
      <c r="BI362" s="127"/>
      <c r="BJ362" s="14"/>
      <c r="BK362" s="14"/>
      <c r="BL362" s="127"/>
      <c r="BM362" s="14"/>
      <c r="BN362" s="14"/>
      <c r="BO362" s="127"/>
      <c r="BP362" s="14"/>
      <c r="BQ362" s="14"/>
      <c r="BR362" s="127"/>
      <c r="BS362" s="14"/>
      <c r="BT362" s="14"/>
      <c r="BU362" s="127"/>
      <c r="BV362" s="15">
        <v>1208.4000000000001</v>
      </c>
      <c r="BW362" s="14"/>
      <c r="BX362" s="127"/>
      <c r="BY362" s="14"/>
      <c r="BZ362" s="14"/>
      <c r="CA362" s="127"/>
      <c r="CB362" s="14"/>
      <c r="CC362" s="14"/>
      <c r="CD362" s="127"/>
      <c r="CE362" s="14"/>
      <c r="CF362" s="14"/>
      <c r="CG362" s="127"/>
      <c r="CH362" s="14"/>
      <c r="CI362" s="14"/>
      <c r="CJ362" s="127"/>
      <c r="CK362" s="15"/>
      <c r="CL362" s="14"/>
      <c r="CM362" s="127"/>
      <c r="CN362" s="15"/>
      <c r="CO362" s="14"/>
      <c r="CP362" s="127"/>
      <c r="CQ362" s="15"/>
      <c r="CR362" s="14"/>
      <c r="CS362" s="127"/>
      <c r="CT362" s="15"/>
      <c r="CU362" s="14"/>
      <c r="CV362" s="127"/>
      <c r="CW362" s="15"/>
      <c r="CX362" s="14"/>
      <c r="CY362" s="127"/>
      <c r="CZ362" s="15"/>
      <c r="DA362" s="14"/>
      <c r="DB362" s="127"/>
      <c r="DC362" s="15"/>
      <c r="DD362" s="14"/>
      <c r="DE362" s="127"/>
      <c r="DF362" s="15"/>
      <c r="DG362" s="14"/>
      <c r="DH362" s="127"/>
    </row>
    <row r="363" spans="1:112" s="96" customFormat="1" ht="31.5" x14ac:dyDescent="0.25">
      <c r="A363" s="97" t="s">
        <v>443</v>
      </c>
      <c r="B363" s="148">
        <f t="shared" si="332"/>
        <v>38947.82041</v>
      </c>
      <c r="C363" s="148">
        <f t="shared" si="332"/>
        <v>2249.0954099999999</v>
      </c>
      <c r="D363" s="102">
        <f t="shared" ref="D363" si="360">C363/B363*100</f>
        <v>5.7746374157115508</v>
      </c>
      <c r="E363" s="105">
        <f t="shared" ref="E363:AP363" si="361">E364+E365+E366+E367+E368+E369+E370+E371+E372+E373+E374</f>
        <v>0</v>
      </c>
      <c r="F363" s="105">
        <f t="shared" si="361"/>
        <v>0</v>
      </c>
      <c r="G363" s="105">
        <f t="shared" si="361"/>
        <v>0</v>
      </c>
      <c r="H363" s="105">
        <f t="shared" si="361"/>
        <v>0</v>
      </c>
      <c r="I363" s="105">
        <f t="shared" si="361"/>
        <v>0</v>
      </c>
      <c r="J363" s="105">
        <f t="shared" si="361"/>
        <v>0</v>
      </c>
      <c r="K363" s="105">
        <f t="shared" si="361"/>
        <v>246.7</v>
      </c>
      <c r="L363" s="105">
        <f t="shared" si="361"/>
        <v>0</v>
      </c>
      <c r="M363" s="105">
        <f t="shared" si="361"/>
        <v>0</v>
      </c>
      <c r="N363" s="105">
        <f t="shared" si="361"/>
        <v>0</v>
      </c>
      <c r="O363" s="105">
        <f t="shared" si="361"/>
        <v>0</v>
      </c>
      <c r="P363" s="105">
        <f t="shared" si="361"/>
        <v>0</v>
      </c>
      <c r="Q363" s="105">
        <f t="shared" si="361"/>
        <v>0</v>
      </c>
      <c r="R363" s="105">
        <f t="shared" si="361"/>
        <v>0</v>
      </c>
      <c r="S363" s="105">
        <f t="shared" si="361"/>
        <v>0</v>
      </c>
      <c r="T363" s="105">
        <f t="shared" si="361"/>
        <v>0</v>
      </c>
      <c r="U363" s="105">
        <f t="shared" si="361"/>
        <v>0</v>
      </c>
      <c r="V363" s="105"/>
      <c r="W363" s="105">
        <f t="shared" si="361"/>
        <v>0</v>
      </c>
      <c r="X363" s="105">
        <f t="shared" si="361"/>
        <v>0</v>
      </c>
      <c r="Y363" s="14"/>
      <c r="Z363" s="105">
        <f t="shared" si="361"/>
        <v>51.020409999999998</v>
      </c>
      <c r="AA363" s="105">
        <f t="shared" si="361"/>
        <v>51.020409999999998</v>
      </c>
      <c r="AB363" s="102">
        <f>AA363/Z363*100</f>
        <v>100</v>
      </c>
      <c r="AC363" s="105">
        <f t="shared" si="361"/>
        <v>0</v>
      </c>
      <c r="AD363" s="105">
        <f t="shared" si="361"/>
        <v>0</v>
      </c>
      <c r="AE363" s="105">
        <f t="shared" si="361"/>
        <v>0</v>
      </c>
      <c r="AF363" s="105">
        <f t="shared" si="361"/>
        <v>0</v>
      </c>
      <c r="AG363" s="105">
        <f t="shared" si="361"/>
        <v>0</v>
      </c>
      <c r="AH363" s="102"/>
      <c r="AI363" s="105">
        <f t="shared" si="361"/>
        <v>1122.9000000000001</v>
      </c>
      <c r="AJ363" s="105">
        <f t="shared" si="361"/>
        <v>0</v>
      </c>
      <c r="AK363" s="102">
        <f t="shared" ref="AK363" si="362">AJ363/AI363*100</f>
        <v>0</v>
      </c>
      <c r="AL363" s="105">
        <f t="shared" si="361"/>
        <v>11506.9</v>
      </c>
      <c r="AM363" s="105">
        <f t="shared" si="361"/>
        <v>989.5</v>
      </c>
      <c r="AN363" s="105">
        <f t="shared" si="62"/>
        <v>8.5991883130990967</v>
      </c>
      <c r="AO363" s="105">
        <f t="shared" si="361"/>
        <v>0</v>
      </c>
      <c r="AP363" s="105">
        <f t="shared" si="361"/>
        <v>0</v>
      </c>
      <c r="AQ363" s="105">
        <f t="shared" ref="AQ363:CG363" si="363">AQ364+AQ365+AQ366+AQ367+AQ368+AQ369+AQ370+AQ371+AQ372+AQ373+AQ374</f>
        <v>0</v>
      </c>
      <c r="AR363" s="105">
        <f t="shared" si="363"/>
        <v>0</v>
      </c>
      <c r="AS363" s="105">
        <f t="shared" si="363"/>
        <v>0</v>
      </c>
      <c r="AT363" s="105">
        <f t="shared" si="363"/>
        <v>0</v>
      </c>
      <c r="AU363" s="105">
        <f t="shared" si="363"/>
        <v>0</v>
      </c>
      <c r="AV363" s="105">
        <f t="shared" si="363"/>
        <v>0</v>
      </c>
      <c r="AW363" s="105">
        <f t="shared" si="363"/>
        <v>0</v>
      </c>
      <c r="AX363" s="105">
        <f t="shared" si="363"/>
        <v>0</v>
      </c>
      <c r="AY363" s="105">
        <f t="shared" si="363"/>
        <v>0</v>
      </c>
      <c r="AZ363" s="105">
        <f t="shared" si="363"/>
        <v>0</v>
      </c>
      <c r="BA363" s="105">
        <f t="shared" si="363"/>
        <v>3380.9</v>
      </c>
      <c r="BB363" s="105">
        <f t="shared" si="363"/>
        <v>235.07499999999999</v>
      </c>
      <c r="BC363" s="105">
        <f t="shared" si="64"/>
        <v>6.9530302582152679</v>
      </c>
      <c r="BD363" s="105">
        <f t="shared" si="363"/>
        <v>0</v>
      </c>
      <c r="BE363" s="105">
        <f t="shared" si="363"/>
        <v>0</v>
      </c>
      <c r="BF363" s="105">
        <f t="shared" si="363"/>
        <v>0</v>
      </c>
      <c r="BG363" s="105">
        <f t="shared" si="363"/>
        <v>0</v>
      </c>
      <c r="BH363" s="105">
        <f t="shared" si="363"/>
        <v>0</v>
      </c>
      <c r="BI363" s="105">
        <f t="shared" si="363"/>
        <v>0</v>
      </c>
      <c r="BJ363" s="105">
        <f t="shared" si="363"/>
        <v>0</v>
      </c>
      <c r="BK363" s="105">
        <f t="shared" si="363"/>
        <v>0</v>
      </c>
      <c r="BL363" s="105">
        <f t="shared" si="363"/>
        <v>0</v>
      </c>
      <c r="BM363" s="105">
        <f t="shared" si="363"/>
        <v>0</v>
      </c>
      <c r="BN363" s="105">
        <f t="shared" si="363"/>
        <v>0</v>
      </c>
      <c r="BO363" s="105">
        <f t="shared" si="363"/>
        <v>0</v>
      </c>
      <c r="BP363" s="105">
        <f t="shared" si="363"/>
        <v>0</v>
      </c>
      <c r="BQ363" s="105">
        <f t="shared" si="363"/>
        <v>0</v>
      </c>
      <c r="BR363" s="105">
        <f t="shared" si="363"/>
        <v>0</v>
      </c>
      <c r="BS363" s="105">
        <f t="shared" si="363"/>
        <v>0</v>
      </c>
      <c r="BT363" s="105">
        <f t="shared" si="363"/>
        <v>0</v>
      </c>
      <c r="BU363" s="105">
        <f t="shared" si="363"/>
        <v>0</v>
      </c>
      <c r="BV363" s="105">
        <f t="shared" si="363"/>
        <v>0</v>
      </c>
      <c r="BW363" s="105">
        <f t="shared" si="363"/>
        <v>0</v>
      </c>
      <c r="BX363" s="105">
        <f t="shared" si="363"/>
        <v>0</v>
      </c>
      <c r="BY363" s="105">
        <f t="shared" si="363"/>
        <v>0</v>
      </c>
      <c r="BZ363" s="105">
        <f t="shared" si="363"/>
        <v>0</v>
      </c>
      <c r="CA363" s="105">
        <f t="shared" si="363"/>
        <v>0</v>
      </c>
      <c r="CB363" s="105">
        <f t="shared" si="363"/>
        <v>153.6</v>
      </c>
      <c r="CC363" s="105">
        <f t="shared" si="363"/>
        <v>0</v>
      </c>
      <c r="CD363" s="105">
        <f t="shared" si="363"/>
        <v>0</v>
      </c>
      <c r="CE363" s="105">
        <f t="shared" si="363"/>
        <v>3759.7</v>
      </c>
      <c r="CF363" s="105">
        <f t="shared" si="363"/>
        <v>0</v>
      </c>
      <c r="CG363" s="105">
        <f t="shared" si="363"/>
        <v>0</v>
      </c>
      <c r="CH363" s="105">
        <f t="shared" ref="CH363:CV363" si="364">CH364+CH365+CH366+CH367+CH368+CH369+CH370+CH371+CH372+CH373+CH374</f>
        <v>0</v>
      </c>
      <c r="CI363" s="105">
        <f t="shared" si="364"/>
        <v>0</v>
      </c>
      <c r="CJ363" s="105">
        <f t="shared" si="364"/>
        <v>0</v>
      </c>
      <c r="CK363" s="105">
        <f t="shared" si="364"/>
        <v>0</v>
      </c>
      <c r="CL363" s="105">
        <f t="shared" si="364"/>
        <v>0</v>
      </c>
      <c r="CM363" s="105">
        <f t="shared" si="364"/>
        <v>0</v>
      </c>
      <c r="CN363" s="105">
        <f t="shared" si="364"/>
        <v>5971.4</v>
      </c>
      <c r="CO363" s="105">
        <f t="shared" si="364"/>
        <v>973.5</v>
      </c>
      <c r="CP363" s="105">
        <f t="shared" si="66"/>
        <v>16.302709582342501</v>
      </c>
      <c r="CQ363" s="105">
        <f t="shared" si="364"/>
        <v>0</v>
      </c>
      <c r="CR363" s="105">
        <f t="shared" si="364"/>
        <v>0</v>
      </c>
      <c r="CS363" s="105">
        <f t="shared" si="364"/>
        <v>0</v>
      </c>
      <c r="CT363" s="105">
        <f t="shared" si="364"/>
        <v>0</v>
      </c>
      <c r="CU363" s="105">
        <f t="shared" si="364"/>
        <v>0</v>
      </c>
      <c r="CV363" s="105">
        <f t="shared" si="364"/>
        <v>0</v>
      </c>
      <c r="CW363" s="105">
        <f t="shared" ref="CW363:CY363" si="365">CW364+CW365+CW366+CW367+CW368+CW369+CW370+CW371+CW372+CW373+CW374</f>
        <v>8357</v>
      </c>
      <c r="CX363" s="105">
        <f t="shared" si="365"/>
        <v>0</v>
      </c>
      <c r="CY363" s="105">
        <f t="shared" si="365"/>
        <v>0</v>
      </c>
      <c r="CZ363" s="105">
        <f t="shared" ref="CZ363:DB363" si="366">CZ364+CZ365+CZ366+CZ367+CZ368+CZ369+CZ370+CZ371+CZ372+CZ373+CZ374</f>
        <v>0</v>
      </c>
      <c r="DA363" s="105">
        <f t="shared" si="366"/>
        <v>0</v>
      </c>
      <c r="DB363" s="105">
        <f t="shared" si="366"/>
        <v>0</v>
      </c>
      <c r="DC363" s="105">
        <f t="shared" ref="DC363:DE363" si="367">DC364+DC365+DC366+DC367+DC368+DC369+DC370+DC371+DC372+DC373+DC374</f>
        <v>1260.3</v>
      </c>
      <c r="DD363" s="105">
        <f t="shared" si="367"/>
        <v>0</v>
      </c>
      <c r="DE363" s="105">
        <f t="shared" si="367"/>
        <v>0</v>
      </c>
      <c r="DF363" s="105">
        <f t="shared" ref="DF363:DH363" si="368">DF364+DF365+DF366+DF367+DF368+DF369+DF370+DF371+DF372+DF373+DF374</f>
        <v>3137.4</v>
      </c>
      <c r="DG363" s="105">
        <f t="shared" si="368"/>
        <v>0</v>
      </c>
      <c r="DH363" s="105">
        <f t="shared" si="368"/>
        <v>0</v>
      </c>
    </row>
    <row r="364" spans="1:112" s="38" customFormat="1" ht="30" customHeight="1" x14ac:dyDescent="0.25">
      <c r="A364" s="71" t="s">
        <v>386</v>
      </c>
      <c r="B364" s="149">
        <f t="shared" si="332"/>
        <v>37824.920410000006</v>
      </c>
      <c r="C364" s="149">
        <f t="shared" si="332"/>
        <v>2249.0954099999999</v>
      </c>
      <c r="D364" s="14">
        <f t="shared" si="56"/>
        <v>5.9460677924001466</v>
      </c>
      <c r="E364" s="15"/>
      <c r="F364" s="14"/>
      <c r="G364" s="14"/>
      <c r="H364" s="15"/>
      <c r="I364" s="15"/>
      <c r="J364" s="14"/>
      <c r="K364" s="14">
        <v>246.7</v>
      </c>
      <c r="L364" s="14"/>
      <c r="M364" s="15"/>
      <c r="N364" s="14"/>
      <c r="O364" s="14"/>
      <c r="P364" s="15"/>
      <c r="Q364" s="15">
        <v>0</v>
      </c>
      <c r="R364" s="15">
        <v>0</v>
      </c>
      <c r="S364" s="14"/>
      <c r="T364" s="15"/>
      <c r="U364" s="15"/>
      <c r="V364" s="15"/>
      <c r="W364" s="15"/>
      <c r="X364" s="15"/>
      <c r="Y364" s="14"/>
      <c r="Z364" s="15">
        <v>51.020409999999998</v>
      </c>
      <c r="AA364" s="15">
        <v>51.020409999999998</v>
      </c>
      <c r="AB364" s="14">
        <f>AA364/Z364*100</f>
        <v>100</v>
      </c>
      <c r="AC364" s="15"/>
      <c r="AD364" s="15"/>
      <c r="AE364" s="14"/>
      <c r="AF364" s="14"/>
      <c r="AG364" s="14"/>
      <c r="AH364" s="14"/>
      <c r="AI364" s="15">
        <v>0</v>
      </c>
      <c r="AJ364" s="15"/>
      <c r="AK364" s="14"/>
      <c r="AL364" s="15">
        <v>11506.9</v>
      </c>
      <c r="AM364" s="14">
        <v>989.5</v>
      </c>
      <c r="AN364" s="15">
        <f t="shared" si="62"/>
        <v>8.5991883130990967</v>
      </c>
      <c r="AO364" s="15"/>
      <c r="AP364" s="15"/>
      <c r="AQ364" s="15"/>
      <c r="AR364" s="15"/>
      <c r="AS364" s="126"/>
      <c r="AT364" s="126"/>
      <c r="AU364" s="15"/>
      <c r="AV364" s="126"/>
      <c r="AW364" s="15"/>
      <c r="AX364" s="15"/>
      <c r="AY364" s="126"/>
      <c r="AZ364" s="15"/>
      <c r="BA364" s="15">
        <v>3380.9</v>
      </c>
      <c r="BB364" s="15">
        <v>235.07499999999999</v>
      </c>
      <c r="BC364" s="15">
        <f t="shared" si="64"/>
        <v>6.9530302582152679</v>
      </c>
      <c r="BD364" s="15"/>
      <c r="BE364" s="126"/>
      <c r="BF364" s="126"/>
      <c r="BG364" s="15"/>
      <c r="BH364" s="126"/>
      <c r="BI364" s="126"/>
      <c r="BJ364" s="15"/>
      <c r="BK364" s="126"/>
      <c r="BL364" s="126"/>
      <c r="BM364" s="15"/>
      <c r="BN364" s="126"/>
      <c r="BO364" s="126"/>
      <c r="BP364" s="15"/>
      <c r="BQ364" s="126"/>
      <c r="BR364" s="126"/>
      <c r="BS364" s="15"/>
      <c r="BT364" s="126"/>
      <c r="BU364" s="126"/>
      <c r="BV364" s="15"/>
      <c r="BW364" s="126"/>
      <c r="BX364" s="126"/>
      <c r="BY364" s="15"/>
      <c r="BZ364" s="126"/>
      <c r="CA364" s="126"/>
      <c r="CB364" s="15">
        <v>153.6</v>
      </c>
      <c r="CC364" s="126"/>
      <c r="CD364" s="126"/>
      <c r="CE364" s="15">
        <v>3759.7</v>
      </c>
      <c r="CF364" s="126"/>
      <c r="CG364" s="126"/>
      <c r="CH364" s="15"/>
      <c r="CI364" s="126"/>
      <c r="CJ364" s="126"/>
      <c r="CK364" s="15"/>
      <c r="CL364" s="126"/>
      <c r="CM364" s="126"/>
      <c r="CN364" s="15">
        <v>5971.4</v>
      </c>
      <c r="CO364" s="15">
        <v>973.5</v>
      </c>
      <c r="CP364" s="15">
        <f t="shared" si="66"/>
        <v>16.302709582342501</v>
      </c>
      <c r="CQ364" s="15"/>
      <c r="CR364" s="126"/>
      <c r="CS364" s="126"/>
      <c r="CT364" s="15"/>
      <c r="CU364" s="126"/>
      <c r="CV364" s="126"/>
      <c r="CW364" s="15">
        <v>8357</v>
      </c>
      <c r="CX364" s="126"/>
      <c r="CY364" s="126"/>
      <c r="CZ364" s="15"/>
      <c r="DA364" s="126"/>
      <c r="DB364" s="126"/>
      <c r="DC364" s="15">
        <v>1260.3</v>
      </c>
      <c r="DD364" s="126"/>
      <c r="DE364" s="126"/>
      <c r="DF364" s="15">
        <v>3137.4</v>
      </c>
      <c r="DG364" s="126"/>
      <c r="DH364" s="126"/>
    </row>
    <row r="365" spans="1:112" s="38" customFormat="1" ht="16.5" customHeight="1" x14ac:dyDescent="0.25">
      <c r="A365" s="71" t="s">
        <v>681</v>
      </c>
      <c r="B365" s="149">
        <f t="shared" si="332"/>
        <v>0</v>
      </c>
      <c r="C365" s="149">
        <f t="shared" si="332"/>
        <v>0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35"/>
      <c r="AM365" s="135"/>
      <c r="AN365" s="135"/>
      <c r="AO365" s="14"/>
      <c r="AP365" s="14"/>
      <c r="AQ365" s="127"/>
      <c r="AR365" s="14"/>
      <c r="AS365" s="14"/>
      <c r="AT365" s="127"/>
      <c r="AU365" s="14"/>
      <c r="AV365" s="14"/>
      <c r="AW365" s="127"/>
      <c r="AX365" s="14"/>
      <c r="AY365" s="14"/>
      <c r="AZ365" s="127"/>
      <c r="BA365" s="14"/>
      <c r="BB365" s="14"/>
      <c r="BC365" s="127"/>
      <c r="BD365" s="14"/>
      <c r="BE365" s="14"/>
      <c r="BF365" s="127"/>
      <c r="BG365" s="14"/>
      <c r="BH365" s="14"/>
      <c r="BI365" s="127"/>
      <c r="BJ365" s="14"/>
      <c r="BK365" s="14"/>
      <c r="BL365" s="127"/>
      <c r="BM365" s="14"/>
      <c r="BN365" s="14"/>
      <c r="BO365" s="127"/>
      <c r="BP365" s="14"/>
      <c r="BQ365" s="14"/>
      <c r="BR365" s="127"/>
      <c r="BS365" s="14"/>
      <c r="BT365" s="14"/>
      <c r="BU365" s="127"/>
      <c r="BV365" s="14"/>
      <c r="BW365" s="14"/>
      <c r="BX365" s="127"/>
      <c r="BY365" s="14"/>
      <c r="BZ365" s="14"/>
      <c r="CA365" s="127"/>
      <c r="CB365" s="14"/>
      <c r="CC365" s="14"/>
      <c r="CD365" s="127"/>
      <c r="CE365" s="14"/>
      <c r="CF365" s="14"/>
      <c r="CG365" s="127"/>
      <c r="CH365" s="14"/>
      <c r="CI365" s="14"/>
      <c r="CJ365" s="127"/>
      <c r="CK365" s="15"/>
      <c r="CL365" s="14"/>
      <c r="CM365" s="127"/>
      <c r="CN365" s="15"/>
      <c r="CO365" s="14"/>
      <c r="CP365" s="127"/>
      <c r="CQ365" s="15"/>
      <c r="CR365" s="14"/>
      <c r="CS365" s="127"/>
      <c r="CT365" s="15"/>
      <c r="CU365" s="14"/>
      <c r="CV365" s="127"/>
      <c r="CW365" s="15"/>
      <c r="CX365" s="14"/>
      <c r="CY365" s="127"/>
      <c r="CZ365" s="15"/>
      <c r="DA365" s="14"/>
      <c r="DB365" s="127"/>
      <c r="DC365" s="15"/>
      <c r="DD365" s="14"/>
      <c r="DE365" s="127"/>
      <c r="DF365" s="15"/>
      <c r="DG365" s="14"/>
      <c r="DH365" s="127"/>
    </row>
    <row r="366" spans="1:112" s="38" customFormat="1" ht="16.5" customHeight="1" x14ac:dyDescent="0.25">
      <c r="A366" s="71" t="s">
        <v>682</v>
      </c>
      <c r="B366" s="149">
        <f t="shared" si="332"/>
        <v>0</v>
      </c>
      <c r="C366" s="149">
        <f t="shared" si="332"/>
        <v>0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35"/>
      <c r="AM366" s="135"/>
      <c r="AN366" s="135"/>
      <c r="AO366" s="14"/>
      <c r="AP366" s="14"/>
      <c r="AQ366" s="127"/>
      <c r="AR366" s="14"/>
      <c r="AS366" s="14"/>
      <c r="AT366" s="127"/>
      <c r="AU366" s="14"/>
      <c r="AV366" s="14"/>
      <c r="AW366" s="127"/>
      <c r="AX366" s="14"/>
      <c r="AY366" s="14"/>
      <c r="AZ366" s="127"/>
      <c r="BA366" s="14"/>
      <c r="BB366" s="14"/>
      <c r="BC366" s="127"/>
      <c r="BD366" s="14"/>
      <c r="BE366" s="14"/>
      <c r="BF366" s="127"/>
      <c r="BG366" s="14"/>
      <c r="BH366" s="14"/>
      <c r="BI366" s="127"/>
      <c r="BJ366" s="14"/>
      <c r="BK366" s="14"/>
      <c r="BL366" s="127"/>
      <c r="BM366" s="14"/>
      <c r="BN366" s="14"/>
      <c r="BO366" s="127"/>
      <c r="BP366" s="14"/>
      <c r="BQ366" s="14"/>
      <c r="BR366" s="127"/>
      <c r="BS366" s="14"/>
      <c r="BT366" s="14"/>
      <c r="BU366" s="127"/>
      <c r="BV366" s="14"/>
      <c r="BW366" s="14"/>
      <c r="BX366" s="127"/>
      <c r="BY366" s="14"/>
      <c r="BZ366" s="14"/>
      <c r="CA366" s="127"/>
      <c r="CB366" s="14"/>
      <c r="CC366" s="14"/>
      <c r="CD366" s="127"/>
      <c r="CE366" s="14"/>
      <c r="CF366" s="14"/>
      <c r="CG366" s="127"/>
      <c r="CH366" s="14"/>
      <c r="CI366" s="14"/>
      <c r="CJ366" s="127"/>
      <c r="CK366" s="15"/>
      <c r="CL366" s="14"/>
      <c r="CM366" s="127"/>
      <c r="CN366" s="15"/>
      <c r="CO366" s="14"/>
      <c r="CP366" s="127"/>
      <c r="CQ366" s="15"/>
      <c r="CR366" s="14"/>
      <c r="CS366" s="127"/>
      <c r="CT366" s="15"/>
      <c r="CU366" s="14"/>
      <c r="CV366" s="127"/>
      <c r="CW366" s="15"/>
      <c r="CX366" s="14"/>
      <c r="CY366" s="127"/>
      <c r="CZ366" s="15"/>
      <c r="DA366" s="14"/>
      <c r="DB366" s="127"/>
      <c r="DC366" s="15"/>
      <c r="DD366" s="14"/>
      <c r="DE366" s="127"/>
      <c r="DF366" s="15"/>
      <c r="DG366" s="14"/>
      <c r="DH366" s="127"/>
    </row>
    <row r="367" spans="1:112" s="38" customFormat="1" ht="16.5" customHeight="1" x14ac:dyDescent="0.25">
      <c r="A367" s="71" t="s">
        <v>683</v>
      </c>
      <c r="B367" s="149">
        <f t="shared" si="332"/>
        <v>0</v>
      </c>
      <c r="C367" s="149">
        <f t="shared" si="332"/>
        <v>0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35"/>
      <c r="AM367" s="135"/>
      <c r="AN367" s="135"/>
      <c r="AO367" s="14"/>
      <c r="AP367" s="14"/>
      <c r="AQ367" s="127"/>
      <c r="AR367" s="14"/>
      <c r="AS367" s="14"/>
      <c r="AT367" s="127"/>
      <c r="AU367" s="14"/>
      <c r="AV367" s="14"/>
      <c r="AW367" s="127"/>
      <c r="AX367" s="14"/>
      <c r="AY367" s="14"/>
      <c r="AZ367" s="127"/>
      <c r="BA367" s="14"/>
      <c r="BB367" s="14"/>
      <c r="BC367" s="127"/>
      <c r="BD367" s="14"/>
      <c r="BE367" s="14"/>
      <c r="BF367" s="127"/>
      <c r="BG367" s="14"/>
      <c r="BH367" s="14"/>
      <c r="BI367" s="127"/>
      <c r="BJ367" s="14"/>
      <c r="BK367" s="14"/>
      <c r="BL367" s="127"/>
      <c r="BM367" s="14"/>
      <c r="BN367" s="14"/>
      <c r="BO367" s="127"/>
      <c r="BP367" s="14"/>
      <c r="BQ367" s="14"/>
      <c r="BR367" s="127"/>
      <c r="BS367" s="14"/>
      <c r="BT367" s="14"/>
      <c r="BU367" s="127"/>
      <c r="BV367" s="14"/>
      <c r="BW367" s="14"/>
      <c r="BX367" s="127"/>
      <c r="BY367" s="14"/>
      <c r="BZ367" s="14"/>
      <c r="CA367" s="127"/>
      <c r="CB367" s="14"/>
      <c r="CC367" s="14"/>
      <c r="CD367" s="127"/>
      <c r="CE367" s="14"/>
      <c r="CF367" s="14"/>
      <c r="CG367" s="127"/>
      <c r="CH367" s="14"/>
      <c r="CI367" s="14"/>
      <c r="CJ367" s="127"/>
      <c r="CK367" s="15"/>
      <c r="CL367" s="14"/>
      <c r="CM367" s="127"/>
      <c r="CN367" s="15"/>
      <c r="CO367" s="14"/>
      <c r="CP367" s="127"/>
      <c r="CQ367" s="15"/>
      <c r="CR367" s="14"/>
      <c r="CS367" s="127"/>
      <c r="CT367" s="15"/>
      <c r="CU367" s="14"/>
      <c r="CV367" s="127"/>
      <c r="CW367" s="15"/>
      <c r="CX367" s="14"/>
      <c r="CY367" s="127"/>
      <c r="CZ367" s="15"/>
      <c r="DA367" s="14"/>
      <c r="DB367" s="127"/>
      <c r="DC367" s="15"/>
      <c r="DD367" s="14"/>
      <c r="DE367" s="127"/>
      <c r="DF367" s="15"/>
      <c r="DG367" s="14"/>
      <c r="DH367" s="127"/>
    </row>
    <row r="368" spans="1:112" s="38" customFormat="1" ht="16.5" customHeight="1" x14ac:dyDescent="0.25">
      <c r="A368" s="71" t="s">
        <v>684</v>
      </c>
      <c r="B368" s="149">
        <f t="shared" si="332"/>
        <v>0</v>
      </c>
      <c r="C368" s="149">
        <f t="shared" si="332"/>
        <v>0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35"/>
      <c r="AM368" s="135"/>
      <c r="AN368" s="135"/>
      <c r="AO368" s="14"/>
      <c r="AP368" s="14"/>
      <c r="AQ368" s="127"/>
      <c r="AR368" s="14"/>
      <c r="AS368" s="14"/>
      <c r="AT368" s="127"/>
      <c r="AU368" s="14"/>
      <c r="AV368" s="14"/>
      <c r="AW368" s="127"/>
      <c r="AX368" s="14"/>
      <c r="AY368" s="14"/>
      <c r="AZ368" s="127"/>
      <c r="BA368" s="14"/>
      <c r="BB368" s="14"/>
      <c r="BC368" s="127"/>
      <c r="BD368" s="14"/>
      <c r="BE368" s="14"/>
      <c r="BF368" s="127"/>
      <c r="BG368" s="14"/>
      <c r="BH368" s="14"/>
      <c r="BI368" s="127"/>
      <c r="BJ368" s="14"/>
      <c r="BK368" s="14"/>
      <c r="BL368" s="127"/>
      <c r="BM368" s="14"/>
      <c r="BN368" s="14"/>
      <c r="BO368" s="127"/>
      <c r="BP368" s="14"/>
      <c r="BQ368" s="14"/>
      <c r="BR368" s="127"/>
      <c r="BS368" s="14"/>
      <c r="BT368" s="14"/>
      <c r="BU368" s="127"/>
      <c r="BV368" s="14"/>
      <c r="BW368" s="14"/>
      <c r="BX368" s="127"/>
      <c r="BY368" s="14"/>
      <c r="BZ368" s="14"/>
      <c r="CA368" s="127"/>
      <c r="CB368" s="14"/>
      <c r="CC368" s="14"/>
      <c r="CD368" s="127"/>
      <c r="CE368" s="14"/>
      <c r="CF368" s="14"/>
      <c r="CG368" s="127"/>
      <c r="CH368" s="14"/>
      <c r="CI368" s="14"/>
      <c r="CJ368" s="127"/>
      <c r="CK368" s="15"/>
      <c r="CL368" s="14"/>
      <c r="CM368" s="127"/>
      <c r="CN368" s="15"/>
      <c r="CO368" s="14"/>
      <c r="CP368" s="127"/>
      <c r="CQ368" s="15"/>
      <c r="CR368" s="14"/>
      <c r="CS368" s="127"/>
      <c r="CT368" s="15"/>
      <c r="CU368" s="14"/>
      <c r="CV368" s="127"/>
      <c r="CW368" s="15"/>
      <c r="CX368" s="14"/>
      <c r="CY368" s="127"/>
      <c r="CZ368" s="15"/>
      <c r="DA368" s="14"/>
      <c r="DB368" s="127"/>
      <c r="DC368" s="15"/>
      <c r="DD368" s="14"/>
      <c r="DE368" s="127"/>
      <c r="DF368" s="15"/>
      <c r="DG368" s="14"/>
      <c r="DH368" s="127"/>
    </row>
    <row r="369" spans="1:112" s="38" customFormat="1" ht="16.5" customHeight="1" x14ac:dyDescent="0.25">
      <c r="A369" s="71" t="s">
        <v>687</v>
      </c>
      <c r="B369" s="149">
        <f t="shared" si="332"/>
        <v>0</v>
      </c>
      <c r="C369" s="149">
        <f t="shared" si="332"/>
        <v>0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35"/>
      <c r="AM369" s="135"/>
      <c r="AN369" s="135"/>
      <c r="AO369" s="14"/>
      <c r="AP369" s="14"/>
      <c r="AQ369" s="127"/>
      <c r="AR369" s="14"/>
      <c r="AS369" s="14"/>
      <c r="AT369" s="127"/>
      <c r="AU369" s="14"/>
      <c r="AV369" s="14"/>
      <c r="AW369" s="127"/>
      <c r="AX369" s="14"/>
      <c r="AY369" s="14"/>
      <c r="AZ369" s="127"/>
      <c r="BA369" s="14"/>
      <c r="BB369" s="14"/>
      <c r="BC369" s="127"/>
      <c r="BD369" s="14"/>
      <c r="BE369" s="14"/>
      <c r="BF369" s="127"/>
      <c r="BG369" s="14"/>
      <c r="BH369" s="14"/>
      <c r="BI369" s="127"/>
      <c r="BJ369" s="14"/>
      <c r="BK369" s="14"/>
      <c r="BL369" s="127"/>
      <c r="BM369" s="14"/>
      <c r="BN369" s="14"/>
      <c r="BO369" s="127"/>
      <c r="BP369" s="14"/>
      <c r="BQ369" s="14"/>
      <c r="BR369" s="127"/>
      <c r="BS369" s="14"/>
      <c r="BT369" s="14"/>
      <c r="BU369" s="127"/>
      <c r="BV369" s="14"/>
      <c r="BW369" s="14"/>
      <c r="BX369" s="127"/>
      <c r="BY369" s="14"/>
      <c r="BZ369" s="14"/>
      <c r="CA369" s="127"/>
      <c r="CB369" s="14"/>
      <c r="CC369" s="14"/>
      <c r="CD369" s="127"/>
      <c r="CE369" s="14"/>
      <c r="CF369" s="14"/>
      <c r="CG369" s="127"/>
      <c r="CH369" s="14"/>
      <c r="CI369" s="14"/>
      <c r="CJ369" s="127"/>
      <c r="CK369" s="15"/>
      <c r="CL369" s="14"/>
      <c r="CM369" s="127"/>
      <c r="CN369" s="15"/>
      <c r="CO369" s="14"/>
      <c r="CP369" s="127"/>
      <c r="CQ369" s="15"/>
      <c r="CR369" s="14"/>
      <c r="CS369" s="127"/>
      <c r="CT369" s="15"/>
      <c r="CU369" s="14"/>
      <c r="CV369" s="127"/>
      <c r="CW369" s="15"/>
      <c r="CX369" s="14"/>
      <c r="CY369" s="127"/>
      <c r="CZ369" s="15"/>
      <c r="DA369" s="14"/>
      <c r="DB369" s="127"/>
      <c r="DC369" s="15"/>
      <c r="DD369" s="14"/>
      <c r="DE369" s="127"/>
      <c r="DF369" s="15"/>
      <c r="DG369" s="14"/>
      <c r="DH369" s="127"/>
    </row>
    <row r="370" spans="1:112" s="38" customFormat="1" ht="16.5" customHeight="1" x14ac:dyDescent="0.25">
      <c r="A370" s="71" t="s">
        <v>441</v>
      </c>
      <c r="B370" s="149">
        <f t="shared" si="332"/>
        <v>1122.9000000000001</v>
      </c>
      <c r="C370" s="149">
        <f t="shared" si="332"/>
        <v>0</v>
      </c>
      <c r="D370" s="14">
        <f>C370/B370*100</f>
        <v>0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>
        <v>1122.9000000000001</v>
      </c>
      <c r="AJ370" s="14"/>
      <c r="AK370" s="14">
        <f>AJ370/AI370*100</f>
        <v>0</v>
      </c>
      <c r="AL370" s="135"/>
      <c r="AM370" s="135"/>
      <c r="AN370" s="135"/>
      <c r="AO370" s="14"/>
      <c r="AP370" s="14"/>
      <c r="AQ370" s="127"/>
      <c r="AR370" s="14"/>
      <c r="AS370" s="14"/>
      <c r="AT370" s="127"/>
      <c r="AU370" s="14"/>
      <c r="AV370" s="14"/>
      <c r="AW370" s="127"/>
      <c r="AX370" s="14"/>
      <c r="AY370" s="14"/>
      <c r="AZ370" s="127"/>
      <c r="BA370" s="14"/>
      <c r="BB370" s="14"/>
      <c r="BC370" s="127"/>
      <c r="BD370" s="14"/>
      <c r="BE370" s="14"/>
      <c r="BF370" s="127"/>
      <c r="BG370" s="14"/>
      <c r="BH370" s="14"/>
      <c r="BI370" s="127"/>
      <c r="BJ370" s="14"/>
      <c r="BK370" s="14"/>
      <c r="BL370" s="127"/>
      <c r="BM370" s="14"/>
      <c r="BN370" s="14"/>
      <c r="BO370" s="127"/>
      <c r="BP370" s="14"/>
      <c r="BQ370" s="14"/>
      <c r="BR370" s="127"/>
      <c r="BS370" s="14"/>
      <c r="BT370" s="14"/>
      <c r="BU370" s="127"/>
      <c r="BV370" s="14"/>
      <c r="BW370" s="14"/>
      <c r="BX370" s="127"/>
      <c r="BY370" s="14"/>
      <c r="BZ370" s="14"/>
      <c r="CA370" s="127"/>
      <c r="CB370" s="14"/>
      <c r="CC370" s="14"/>
      <c r="CD370" s="127"/>
      <c r="CE370" s="14"/>
      <c r="CF370" s="14"/>
      <c r="CG370" s="127"/>
      <c r="CH370" s="14"/>
      <c r="CI370" s="14"/>
      <c r="CJ370" s="127"/>
      <c r="CK370" s="15"/>
      <c r="CL370" s="14"/>
      <c r="CM370" s="127"/>
      <c r="CN370" s="15"/>
      <c r="CO370" s="14"/>
      <c r="CP370" s="127"/>
      <c r="CQ370" s="15"/>
      <c r="CR370" s="14"/>
      <c r="CS370" s="127"/>
      <c r="CT370" s="15"/>
      <c r="CU370" s="14"/>
      <c r="CV370" s="127"/>
      <c r="CW370" s="15"/>
      <c r="CX370" s="14"/>
      <c r="CY370" s="127"/>
      <c r="CZ370" s="15"/>
      <c r="DA370" s="14"/>
      <c r="DB370" s="127"/>
      <c r="DC370" s="15"/>
      <c r="DD370" s="14"/>
      <c r="DE370" s="127"/>
      <c r="DF370" s="15"/>
      <c r="DG370" s="14"/>
      <c r="DH370" s="127"/>
    </row>
    <row r="371" spans="1:112" s="38" customFormat="1" ht="16.5" customHeight="1" x14ac:dyDescent="0.25">
      <c r="A371" s="71" t="s">
        <v>686</v>
      </c>
      <c r="B371" s="149">
        <f t="shared" si="332"/>
        <v>0</v>
      </c>
      <c r="C371" s="149">
        <f t="shared" si="332"/>
        <v>0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35"/>
      <c r="AM371" s="135"/>
      <c r="AN371" s="135"/>
      <c r="AO371" s="14"/>
      <c r="AP371" s="14"/>
      <c r="AQ371" s="127"/>
      <c r="AR371" s="14"/>
      <c r="AS371" s="14"/>
      <c r="AT371" s="127"/>
      <c r="AU371" s="14"/>
      <c r="AV371" s="14"/>
      <c r="AW371" s="127"/>
      <c r="AX371" s="14"/>
      <c r="AY371" s="14"/>
      <c r="AZ371" s="127"/>
      <c r="BA371" s="14"/>
      <c r="BB371" s="14"/>
      <c r="BC371" s="127"/>
      <c r="BD371" s="14"/>
      <c r="BE371" s="14"/>
      <c r="BF371" s="127"/>
      <c r="BG371" s="14"/>
      <c r="BH371" s="14"/>
      <c r="BI371" s="127"/>
      <c r="BJ371" s="14"/>
      <c r="BK371" s="14"/>
      <c r="BL371" s="127"/>
      <c r="BM371" s="14"/>
      <c r="BN371" s="14"/>
      <c r="BO371" s="127"/>
      <c r="BP371" s="14"/>
      <c r="BQ371" s="14"/>
      <c r="BR371" s="127"/>
      <c r="BS371" s="14"/>
      <c r="BT371" s="14"/>
      <c r="BU371" s="127"/>
      <c r="BV371" s="14"/>
      <c r="BW371" s="14"/>
      <c r="BX371" s="127"/>
      <c r="BY371" s="14"/>
      <c r="BZ371" s="14"/>
      <c r="CA371" s="127"/>
      <c r="CB371" s="14"/>
      <c r="CC371" s="14"/>
      <c r="CD371" s="127"/>
      <c r="CE371" s="14"/>
      <c r="CF371" s="14"/>
      <c r="CG371" s="127"/>
      <c r="CH371" s="14"/>
      <c r="CI371" s="14"/>
      <c r="CJ371" s="127"/>
      <c r="CK371" s="15"/>
      <c r="CL371" s="14"/>
      <c r="CM371" s="127"/>
      <c r="CN371" s="15"/>
      <c r="CO371" s="14"/>
      <c r="CP371" s="127"/>
      <c r="CQ371" s="15"/>
      <c r="CR371" s="14"/>
      <c r="CS371" s="127"/>
      <c r="CT371" s="15"/>
      <c r="CU371" s="14"/>
      <c r="CV371" s="127"/>
      <c r="CW371" s="15"/>
      <c r="CX371" s="14"/>
      <c r="CY371" s="127"/>
      <c r="CZ371" s="15"/>
      <c r="DA371" s="14"/>
      <c r="DB371" s="127"/>
      <c r="DC371" s="15"/>
      <c r="DD371" s="14"/>
      <c r="DE371" s="127"/>
      <c r="DF371" s="15"/>
      <c r="DG371" s="14"/>
      <c r="DH371" s="127"/>
    </row>
    <row r="372" spans="1:112" s="38" customFormat="1" ht="16.5" customHeight="1" x14ac:dyDescent="0.25">
      <c r="A372" s="71" t="s">
        <v>432</v>
      </c>
      <c r="B372" s="149">
        <f t="shared" si="332"/>
        <v>0</v>
      </c>
      <c r="C372" s="149">
        <f t="shared" si="332"/>
        <v>0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35"/>
      <c r="AM372" s="135"/>
      <c r="AN372" s="135"/>
      <c r="AO372" s="14"/>
      <c r="AP372" s="14"/>
      <c r="AQ372" s="127"/>
      <c r="AR372" s="14"/>
      <c r="AS372" s="14"/>
      <c r="AT372" s="127"/>
      <c r="AU372" s="14"/>
      <c r="AV372" s="14"/>
      <c r="AW372" s="127"/>
      <c r="AX372" s="14"/>
      <c r="AY372" s="14"/>
      <c r="AZ372" s="127"/>
      <c r="BA372" s="14"/>
      <c r="BB372" s="14"/>
      <c r="BC372" s="127"/>
      <c r="BD372" s="14"/>
      <c r="BE372" s="14"/>
      <c r="BF372" s="127"/>
      <c r="BG372" s="14"/>
      <c r="BH372" s="14"/>
      <c r="BI372" s="127"/>
      <c r="BJ372" s="14"/>
      <c r="BK372" s="14"/>
      <c r="BL372" s="127"/>
      <c r="BM372" s="14"/>
      <c r="BN372" s="14"/>
      <c r="BO372" s="127"/>
      <c r="BP372" s="14"/>
      <c r="BQ372" s="14"/>
      <c r="BR372" s="127"/>
      <c r="BS372" s="14"/>
      <c r="BT372" s="14"/>
      <c r="BU372" s="127"/>
      <c r="BV372" s="14"/>
      <c r="BW372" s="14"/>
      <c r="BX372" s="127"/>
      <c r="BY372" s="14"/>
      <c r="BZ372" s="14"/>
      <c r="CA372" s="127"/>
      <c r="CB372" s="14"/>
      <c r="CC372" s="14"/>
      <c r="CD372" s="127"/>
      <c r="CE372" s="14"/>
      <c r="CF372" s="14"/>
      <c r="CG372" s="127"/>
      <c r="CH372" s="14"/>
      <c r="CI372" s="14"/>
      <c r="CJ372" s="127"/>
      <c r="CK372" s="15"/>
      <c r="CL372" s="14"/>
      <c r="CM372" s="127"/>
      <c r="CN372" s="15"/>
      <c r="CO372" s="14"/>
      <c r="CP372" s="127"/>
      <c r="CQ372" s="15"/>
      <c r="CR372" s="14"/>
      <c r="CS372" s="127"/>
      <c r="CT372" s="15"/>
      <c r="CU372" s="14"/>
      <c r="CV372" s="127"/>
      <c r="CW372" s="15"/>
      <c r="CX372" s="14"/>
      <c r="CY372" s="127"/>
      <c r="CZ372" s="15"/>
      <c r="DA372" s="14"/>
      <c r="DB372" s="127"/>
      <c r="DC372" s="15"/>
      <c r="DD372" s="14"/>
      <c r="DE372" s="127"/>
      <c r="DF372" s="15"/>
      <c r="DG372" s="14"/>
      <c r="DH372" s="127"/>
    </row>
    <row r="373" spans="1:112" s="38" customFormat="1" ht="16.5" customHeight="1" x14ac:dyDescent="0.25">
      <c r="A373" s="71" t="s">
        <v>491</v>
      </c>
      <c r="B373" s="149">
        <f t="shared" si="332"/>
        <v>0</v>
      </c>
      <c r="C373" s="149">
        <f t="shared" si="332"/>
        <v>0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35"/>
      <c r="AM373" s="135"/>
      <c r="AN373" s="135"/>
      <c r="AO373" s="14"/>
      <c r="AP373" s="14"/>
      <c r="AQ373" s="127"/>
      <c r="AR373" s="14"/>
      <c r="AS373" s="14"/>
      <c r="AT373" s="127"/>
      <c r="AU373" s="14"/>
      <c r="AV373" s="14"/>
      <c r="AW373" s="127"/>
      <c r="AX373" s="14"/>
      <c r="AY373" s="14"/>
      <c r="AZ373" s="127"/>
      <c r="BA373" s="14"/>
      <c r="BB373" s="14"/>
      <c r="BC373" s="127"/>
      <c r="BD373" s="14"/>
      <c r="BE373" s="14"/>
      <c r="BF373" s="127"/>
      <c r="BG373" s="14"/>
      <c r="BH373" s="14"/>
      <c r="BI373" s="127"/>
      <c r="BJ373" s="14"/>
      <c r="BK373" s="14"/>
      <c r="BL373" s="127"/>
      <c r="BM373" s="14"/>
      <c r="BN373" s="14"/>
      <c r="BO373" s="127"/>
      <c r="BP373" s="14"/>
      <c r="BQ373" s="14"/>
      <c r="BR373" s="127"/>
      <c r="BS373" s="14"/>
      <c r="BT373" s="14"/>
      <c r="BU373" s="127"/>
      <c r="BV373" s="14"/>
      <c r="BW373" s="14"/>
      <c r="BX373" s="127"/>
      <c r="BY373" s="14"/>
      <c r="BZ373" s="14"/>
      <c r="CA373" s="127"/>
      <c r="CB373" s="14"/>
      <c r="CC373" s="14"/>
      <c r="CD373" s="127"/>
      <c r="CE373" s="14"/>
      <c r="CF373" s="14"/>
      <c r="CG373" s="127"/>
      <c r="CH373" s="14"/>
      <c r="CI373" s="14"/>
      <c r="CJ373" s="127"/>
      <c r="CK373" s="15"/>
      <c r="CL373" s="14"/>
      <c r="CM373" s="127"/>
      <c r="CN373" s="15"/>
      <c r="CO373" s="14"/>
      <c r="CP373" s="127"/>
      <c r="CQ373" s="15"/>
      <c r="CR373" s="14"/>
      <c r="CS373" s="127"/>
      <c r="CT373" s="15"/>
      <c r="CU373" s="14"/>
      <c r="CV373" s="127"/>
      <c r="CW373" s="15"/>
      <c r="CX373" s="14"/>
      <c r="CY373" s="127"/>
      <c r="CZ373" s="15"/>
      <c r="DA373" s="14"/>
      <c r="DB373" s="127"/>
      <c r="DC373" s="15"/>
      <c r="DD373" s="14"/>
      <c r="DE373" s="127"/>
      <c r="DF373" s="15"/>
      <c r="DG373" s="14"/>
      <c r="DH373" s="127"/>
    </row>
    <row r="374" spans="1:112" s="38" customFormat="1" ht="16.5" customHeight="1" x14ac:dyDescent="0.25">
      <c r="A374" s="71" t="s">
        <v>685</v>
      </c>
      <c r="B374" s="149">
        <f t="shared" si="332"/>
        <v>0</v>
      </c>
      <c r="C374" s="149">
        <f t="shared" si="332"/>
        <v>0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35"/>
      <c r="AM374" s="135"/>
      <c r="AN374" s="135"/>
      <c r="AO374" s="14"/>
      <c r="AP374" s="14"/>
      <c r="AQ374" s="127"/>
      <c r="AR374" s="14"/>
      <c r="AS374" s="14"/>
      <c r="AT374" s="127"/>
      <c r="AU374" s="14"/>
      <c r="AV374" s="14"/>
      <c r="AW374" s="127"/>
      <c r="AX374" s="14"/>
      <c r="AY374" s="14"/>
      <c r="AZ374" s="127"/>
      <c r="BA374" s="14"/>
      <c r="BB374" s="14"/>
      <c r="BC374" s="127"/>
      <c r="BD374" s="14"/>
      <c r="BE374" s="14"/>
      <c r="BF374" s="127"/>
      <c r="BG374" s="14"/>
      <c r="BH374" s="14"/>
      <c r="BI374" s="127"/>
      <c r="BJ374" s="14"/>
      <c r="BK374" s="14"/>
      <c r="BL374" s="127"/>
      <c r="BM374" s="14"/>
      <c r="BN374" s="14"/>
      <c r="BO374" s="127"/>
      <c r="BP374" s="14"/>
      <c r="BQ374" s="14"/>
      <c r="BR374" s="127"/>
      <c r="BS374" s="14"/>
      <c r="BT374" s="14"/>
      <c r="BU374" s="127"/>
      <c r="BV374" s="14"/>
      <c r="BW374" s="14"/>
      <c r="BX374" s="127"/>
      <c r="BY374" s="14"/>
      <c r="BZ374" s="14"/>
      <c r="CA374" s="127"/>
      <c r="CB374" s="14"/>
      <c r="CC374" s="14"/>
      <c r="CD374" s="127"/>
      <c r="CE374" s="14"/>
      <c r="CF374" s="14"/>
      <c r="CG374" s="127"/>
      <c r="CH374" s="14"/>
      <c r="CI374" s="14"/>
      <c r="CJ374" s="127"/>
      <c r="CK374" s="15"/>
      <c r="CL374" s="14"/>
      <c r="CM374" s="127"/>
      <c r="CN374" s="15"/>
      <c r="CO374" s="14"/>
      <c r="CP374" s="127"/>
      <c r="CQ374" s="15"/>
      <c r="CR374" s="14"/>
      <c r="CS374" s="127"/>
      <c r="CT374" s="15"/>
      <c r="CU374" s="14"/>
      <c r="CV374" s="127"/>
      <c r="CW374" s="15"/>
      <c r="CX374" s="14"/>
      <c r="CY374" s="127"/>
      <c r="CZ374" s="15"/>
      <c r="DA374" s="14"/>
      <c r="DB374" s="127"/>
      <c r="DC374" s="15"/>
      <c r="DD374" s="14"/>
      <c r="DE374" s="127"/>
      <c r="DF374" s="15"/>
      <c r="DG374" s="14"/>
      <c r="DH374" s="127"/>
    </row>
    <row r="375" spans="1:112" s="96" customFormat="1" ht="31.5" customHeight="1" x14ac:dyDescent="0.25">
      <c r="A375" s="97" t="s">
        <v>440</v>
      </c>
      <c r="B375" s="148">
        <f t="shared" si="332"/>
        <v>75714.040819999995</v>
      </c>
      <c r="C375" s="148">
        <f t="shared" si="332"/>
        <v>5173.1200800000006</v>
      </c>
      <c r="D375" s="102">
        <f t="shared" ref="D375" si="369">C375/B375*100</f>
        <v>6.8324448463903824</v>
      </c>
      <c r="E375" s="105">
        <f t="shared" ref="E375:AP375" si="370">E376+E377+E378+E379+E380+E381+E382+E383</f>
        <v>0</v>
      </c>
      <c r="F375" s="105">
        <f t="shared" si="370"/>
        <v>0</v>
      </c>
      <c r="G375" s="105">
        <f t="shared" si="370"/>
        <v>0</v>
      </c>
      <c r="H375" s="105">
        <f t="shared" si="370"/>
        <v>0</v>
      </c>
      <c r="I375" s="105">
        <f t="shared" si="370"/>
        <v>0</v>
      </c>
      <c r="J375" s="105">
        <f t="shared" si="370"/>
        <v>0</v>
      </c>
      <c r="K375" s="105">
        <f t="shared" si="370"/>
        <v>275.5</v>
      </c>
      <c r="L375" s="105">
        <f t="shared" si="370"/>
        <v>0</v>
      </c>
      <c r="M375" s="105">
        <f t="shared" si="370"/>
        <v>0</v>
      </c>
      <c r="N375" s="105">
        <f t="shared" si="370"/>
        <v>0</v>
      </c>
      <c r="O375" s="105">
        <f t="shared" si="370"/>
        <v>0</v>
      </c>
      <c r="P375" s="105">
        <f t="shared" si="370"/>
        <v>0</v>
      </c>
      <c r="Q375" s="105">
        <f t="shared" si="370"/>
        <v>0</v>
      </c>
      <c r="R375" s="105">
        <f t="shared" si="370"/>
        <v>0</v>
      </c>
      <c r="S375" s="105">
        <f t="shared" si="370"/>
        <v>0</v>
      </c>
      <c r="T375" s="105">
        <f t="shared" si="370"/>
        <v>0</v>
      </c>
      <c r="U375" s="105">
        <f t="shared" si="370"/>
        <v>0</v>
      </c>
      <c r="V375" s="105">
        <f t="shared" si="370"/>
        <v>0</v>
      </c>
      <c r="W375" s="105">
        <f t="shared" si="370"/>
        <v>102.04082</v>
      </c>
      <c r="X375" s="105">
        <f t="shared" si="370"/>
        <v>102.04083</v>
      </c>
      <c r="Y375" s="102">
        <f t="shared" si="344"/>
        <v>100.00000979999966</v>
      </c>
      <c r="Z375" s="105">
        <f t="shared" si="370"/>
        <v>0</v>
      </c>
      <c r="AA375" s="105">
        <f t="shared" si="370"/>
        <v>0</v>
      </c>
      <c r="AB375" s="105">
        <f t="shared" si="370"/>
        <v>0</v>
      </c>
      <c r="AC375" s="105">
        <f t="shared" si="370"/>
        <v>0</v>
      </c>
      <c r="AD375" s="105">
        <f t="shared" si="370"/>
        <v>0</v>
      </c>
      <c r="AE375" s="105">
        <f t="shared" si="370"/>
        <v>0</v>
      </c>
      <c r="AF375" s="105">
        <f t="shared" si="370"/>
        <v>0</v>
      </c>
      <c r="AG375" s="105">
        <f t="shared" si="370"/>
        <v>0</v>
      </c>
      <c r="AH375" s="105">
        <f t="shared" si="370"/>
        <v>0</v>
      </c>
      <c r="AI375" s="105">
        <f t="shared" si="370"/>
        <v>5000</v>
      </c>
      <c r="AJ375" s="105">
        <f t="shared" si="370"/>
        <v>0</v>
      </c>
      <c r="AK375" s="105">
        <f t="shared" si="370"/>
        <v>0</v>
      </c>
      <c r="AL375" s="105">
        <f t="shared" si="370"/>
        <v>17014.7</v>
      </c>
      <c r="AM375" s="105">
        <f t="shared" si="370"/>
        <v>2790.38825</v>
      </c>
      <c r="AN375" s="105">
        <f t="shared" si="370"/>
        <v>16.399867467542769</v>
      </c>
      <c r="AO375" s="105">
        <f t="shared" si="370"/>
        <v>0</v>
      </c>
      <c r="AP375" s="105">
        <f t="shared" si="370"/>
        <v>0</v>
      </c>
      <c r="AQ375" s="105">
        <f t="shared" ref="AQ375:CG375" si="371">AQ376+AQ377+AQ378+AQ379+AQ380+AQ381+AQ382+AQ383</f>
        <v>0</v>
      </c>
      <c r="AR375" s="105">
        <f t="shared" si="371"/>
        <v>0</v>
      </c>
      <c r="AS375" s="105">
        <f t="shared" si="371"/>
        <v>0</v>
      </c>
      <c r="AT375" s="105">
        <f t="shared" si="371"/>
        <v>0</v>
      </c>
      <c r="AU375" s="105">
        <f t="shared" si="371"/>
        <v>0</v>
      </c>
      <c r="AV375" s="105">
        <f t="shared" si="371"/>
        <v>0</v>
      </c>
      <c r="AW375" s="105">
        <f t="shared" si="371"/>
        <v>0</v>
      </c>
      <c r="AX375" s="105">
        <f t="shared" si="371"/>
        <v>0</v>
      </c>
      <c r="AY375" s="105">
        <f t="shared" si="371"/>
        <v>0</v>
      </c>
      <c r="AZ375" s="105">
        <f t="shared" si="371"/>
        <v>0</v>
      </c>
      <c r="BA375" s="105">
        <f t="shared" si="371"/>
        <v>5071.3</v>
      </c>
      <c r="BB375" s="105">
        <f t="shared" si="371"/>
        <v>634.42100000000005</v>
      </c>
      <c r="BC375" s="105">
        <f t="shared" si="64"/>
        <v>12.51002701476939</v>
      </c>
      <c r="BD375" s="105">
        <f t="shared" si="371"/>
        <v>0</v>
      </c>
      <c r="BE375" s="105">
        <f t="shared" si="371"/>
        <v>0</v>
      </c>
      <c r="BF375" s="102"/>
      <c r="BG375" s="105">
        <f t="shared" si="371"/>
        <v>34078.699999999997</v>
      </c>
      <c r="BH375" s="105">
        <f t="shared" si="371"/>
        <v>0</v>
      </c>
      <c r="BI375" s="105">
        <f t="shared" si="371"/>
        <v>0</v>
      </c>
      <c r="BJ375" s="105">
        <f t="shared" si="371"/>
        <v>0</v>
      </c>
      <c r="BK375" s="105">
        <f t="shared" si="371"/>
        <v>0</v>
      </c>
      <c r="BL375" s="105">
        <f t="shared" si="371"/>
        <v>0</v>
      </c>
      <c r="BM375" s="105">
        <f t="shared" si="371"/>
        <v>0</v>
      </c>
      <c r="BN375" s="105">
        <f t="shared" si="371"/>
        <v>0</v>
      </c>
      <c r="BO375" s="105">
        <f t="shared" si="371"/>
        <v>0</v>
      </c>
      <c r="BP375" s="105">
        <f t="shared" si="371"/>
        <v>0</v>
      </c>
      <c r="BQ375" s="105">
        <f t="shared" si="371"/>
        <v>0</v>
      </c>
      <c r="BR375" s="105">
        <f t="shared" si="371"/>
        <v>0</v>
      </c>
      <c r="BS375" s="105">
        <f t="shared" si="371"/>
        <v>0</v>
      </c>
      <c r="BT375" s="105">
        <f t="shared" si="371"/>
        <v>0</v>
      </c>
      <c r="BU375" s="105">
        <f t="shared" si="371"/>
        <v>0</v>
      </c>
      <c r="BV375" s="105">
        <f t="shared" si="371"/>
        <v>0</v>
      </c>
      <c r="BW375" s="105">
        <f t="shared" si="371"/>
        <v>0</v>
      </c>
      <c r="BX375" s="102"/>
      <c r="BY375" s="105">
        <f t="shared" si="371"/>
        <v>0</v>
      </c>
      <c r="BZ375" s="105">
        <f t="shared" si="371"/>
        <v>0</v>
      </c>
      <c r="CA375" s="105">
        <f t="shared" si="371"/>
        <v>0</v>
      </c>
      <c r="CB375" s="105">
        <f t="shared" si="371"/>
        <v>0</v>
      </c>
      <c r="CC375" s="105">
        <f t="shared" si="371"/>
        <v>0</v>
      </c>
      <c r="CD375" s="105">
        <f t="shared" si="371"/>
        <v>0</v>
      </c>
      <c r="CE375" s="105">
        <f t="shared" si="371"/>
        <v>0</v>
      </c>
      <c r="CF375" s="105">
        <f t="shared" si="371"/>
        <v>0</v>
      </c>
      <c r="CG375" s="105">
        <f t="shared" si="371"/>
        <v>0</v>
      </c>
      <c r="CH375" s="105">
        <f t="shared" ref="CH375:CV375" si="372">CH376+CH377+CH378+CH379+CH380+CH381+CH382+CH383</f>
        <v>0</v>
      </c>
      <c r="CI375" s="105">
        <f t="shared" si="372"/>
        <v>0</v>
      </c>
      <c r="CJ375" s="105">
        <f t="shared" si="372"/>
        <v>0</v>
      </c>
      <c r="CK375" s="105">
        <f t="shared" si="372"/>
        <v>0</v>
      </c>
      <c r="CL375" s="105">
        <f t="shared" si="372"/>
        <v>0</v>
      </c>
      <c r="CM375" s="105">
        <f t="shared" si="372"/>
        <v>0</v>
      </c>
      <c r="CN375" s="105">
        <f t="shared" si="372"/>
        <v>6600.5</v>
      </c>
      <c r="CO375" s="105">
        <f t="shared" si="372"/>
        <v>1646.27</v>
      </c>
      <c r="CP375" s="105">
        <f t="shared" si="66"/>
        <v>24.941595333686841</v>
      </c>
      <c r="CQ375" s="105">
        <f t="shared" si="372"/>
        <v>0</v>
      </c>
      <c r="CR375" s="105">
        <f t="shared" si="372"/>
        <v>0</v>
      </c>
      <c r="CS375" s="105">
        <f t="shared" si="372"/>
        <v>0</v>
      </c>
      <c r="CT375" s="105">
        <f t="shared" si="372"/>
        <v>0</v>
      </c>
      <c r="CU375" s="105">
        <f t="shared" si="372"/>
        <v>0</v>
      </c>
      <c r="CV375" s="105">
        <f t="shared" si="372"/>
        <v>0</v>
      </c>
      <c r="CW375" s="105">
        <f t="shared" ref="CW375:CY375" si="373">CW376+CW377+CW378+CW379+CW380+CW381+CW382+CW383</f>
        <v>5372.5</v>
      </c>
      <c r="CX375" s="105">
        <f t="shared" si="373"/>
        <v>0</v>
      </c>
      <c r="CY375" s="105">
        <f t="shared" si="373"/>
        <v>0</v>
      </c>
      <c r="CZ375" s="105">
        <f t="shared" ref="CZ375:DB375" si="374">CZ376+CZ377+CZ378+CZ379+CZ380+CZ381+CZ382+CZ383</f>
        <v>0</v>
      </c>
      <c r="DA375" s="105">
        <f t="shared" si="374"/>
        <v>0</v>
      </c>
      <c r="DB375" s="105">
        <f t="shared" si="374"/>
        <v>0</v>
      </c>
      <c r="DC375" s="105">
        <f t="shared" ref="DC375:DE375" si="375">DC376+DC377+DC378+DC379+DC380+DC381+DC382+DC383</f>
        <v>630.1</v>
      </c>
      <c r="DD375" s="105">
        <f t="shared" si="375"/>
        <v>0</v>
      </c>
      <c r="DE375" s="105">
        <f t="shared" si="375"/>
        <v>0</v>
      </c>
      <c r="DF375" s="105">
        <f t="shared" ref="DF375:DH375" si="376">DF376+DF377+DF378+DF379+DF380+DF381+DF382+DF383</f>
        <v>1568.7</v>
      </c>
      <c r="DG375" s="105">
        <f t="shared" si="376"/>
        <v>0</v>
      </c>
      <c r="DH375" s="105">
        <f t="shared" si="376"/>
        <v>0</v>
      </c>
    </row>
    <row r="376" spans="1:112" s="38" customFormat="1" ht="16.5" customHeight="1" x14ac:dyDescent="0.25">
      <c r="A376" s="71" t="s">
        <v>385</v>
      </c>
      <c r="B376" s="149">
        <f t="shared" si="332"/>
        <v>36635.34081999999</v>
      </c>
      <c r="C376" s="149">
        <f t="shared" si="332"/>
        <v>5173.1200800000006</v>
      </c>
      <c r="D376" s="14">
        <f t="shared" si="56"/>
        <v>14.120573097482655</v>
      </c>
      <c r="E376" s="14"/>
      <c r="F376" s="14"/>
      <c r="G376" s="14"/>
      <c r="H376" s="15"/>
      <c r="I376" s="15"/>
      <c r="J376" s="14"/>
      <c r="K376" s="14">
        <v>275.5</v>
      </c>
      <c r="L376" s="14"/>
      <c r="M376" s="15"/>
      <c r="N376" s="14"/>
      <c r="O376" s="14"/>
      <c r="P376" s="15"/>
      <c r="Q376" s="15">
        <v>0</v>
      </c>
      <c r="R376" s="15">
        <v>0</v>
      </c>
      <c r="S376" s="14"/>
      <c r="T376" s="15"/>
      <c r="U376" s="15"/>
      <c r="V376" s="15"/>
      <c r="W376" s="15">
        <v>102.04082</v>
      </c>
      <c r="X376" s="15">
        <v>102.04083</v>
      </c>
      <c r="Y376" s="14">
        <f t="shared" si="344"/>
        <v>100.00000979999966</v>
      </c>
      <c r="Z376" s="15"/>
      <c r="AA376" s="15"/>
      <c r="AB376" s="14"/>
      <c r="AC376" s="15"/>
      <c r="AD376" s="15"/>
      <c r="AE376" s="14"/>
      <c r="AF376" s="14"/>
      <c r="AG376" s="14"/>
      <c r="AH376" s="14"/>
      <c r="AI376" s="15">
        <v>0</v>
      </c>
      <c r="AJ376" s="15"/>
      <c r="AK376" s="14"/>
      <c r="AL376" s="15">
        <v>17014.7</v>
      </c>
      <c r="AM376" s="14">
        <v>2790.38825</v>
      </c>
      <c r="AN376" s="15">
        <f t="shared" si="62"/>
        <v>16.399867467542769</v>
      </c>
      <c r="AO376" s="15"/>
      <c r="AP376" s="15"/>
      <c r="AQ376" s="15"/>
      <c r="AR376" s="15"/>
      <c r="AS376" s="126"/>
      <c r="AT376" s="126"/>
      <c r="AU376" s="15"/>
      <c r="AV376" s="126"/>
      <c r="AW376" s="15"/>
      <c r="AX376" s="15"/>
      <c r="AY376" s="126"/>
      <c r="AZ376" s="15"/>
      <c r="BA376" s="15">
        <v>5071.3</v>
      </c>
      <c r="BB376" s="15">
        <v>634.42100000000005</v>
      </c>
      <c r="BC376" s="15">
        <f t="shared" si="64"/>
        <v>12.51002701476939</v>
      </c>
      <c r="BD376" s="15"/>
      <c r="BE376" s="126"/>
      <c r="BF376" s="14"/>
      <c r="BG376" s="15"/>
      <c r="BH376" s="126"/>
      <c r="BI376" s="126"/>
      <c r="BJ376" s="15"/>
      <c r="BK376" s="126"/>
      <c r="BL376" s="126"/>
      <c r="BM376" s="15"/>
      <c r="BN376" s="126"/>
      <c r="BO376" s="126"/>
      <c r="BP376" s="15"/>
      <c r="BQ376" s="126"/>
      <c r="BR376" s="126"/>
      <c r="BS376" s="15"/>
      <c r="BT376" s="126"/>
      <c r="BU376" s="126"/>
      <c r="BV376" s="15"/>
      <c r="BW376" s="126"/>
      <c r="BX376" s="14"/>
      <c r="BY376" s="15"/>
      <c r="BZ376" s="126"/>
      <c r="CA376" s="126"/>
      <c r="CB376" s="15"/>
      <c r="CC376" s="126"/>
      <c r="CD376" s="126"/>
      <c r="CE376" s="15"/>
      <c r="CF376" s="126"/>
      <c r="CG376" s="126"/>
      <c r="CH376" s="15"/>
      <c r="CI376" s="126"/>
      <c r="CJ376" s="126"/>
      <c r="CK376" s="15"/>
      <c r="CL376" s="126"/>
      <c r="CM376" s="126"/>
      <c r="CN376" s="15">
        <v>6600.5</v>
      </c>
      <c r="CO376" s="15">
        <v>1646.27</v>
      </c>
      <c r="CP376" s="15">
        <f t="shared" si="66"/>
        <v>24.941595333686841</v>
      </c>
      <c r="CQ376" s="15"/>
      <c r="CR376" s="126"/>
      <c r="CS376" s="126"/>
      <c r="CT376" s="15"/>
      <c r="CU376" s="126"/>
      <c r="CV376" s="126"/>
      <c r="CW376" s="15">
        <v>5372.5</v>
      </c>
      <c r="CX376" s="126"/>
      <c r="CY376" s="126"/>
      <c r="CZ376" s="15"/>
      <c r="DA376" s="126"/>
      <c r="DB376" s="126"/>
      <c r="DC376" s="15">
        <v>630.1</v>
      </c>
      <c r="DD376" s="126"/>
      <c r="DE376" s="126"/>
      <c r="DF376" s="15">
        <v>1568.7</v>
      </c>
      <c r="DG376" s="126"/>
      <c r="DH376" s="126"/>
    </row>
    <row r="377" spans="1:112" s="38" customFormat="1" ht="15.75" x14ac:dyDescent="0.25">
      <c r="A377" s="71" t="s">
        <v>438</v>
      </c>
      <c r="B377" s="149">
        <f t="shared" ref="B377:B383" si="377">E377+H377+K377+N377+Q377+T377+W377+Z377+AC377+AF377+AI377+AL377+AO377+AR377+AU377+AX377+BA377+BD377+BG377+BJ377+BM377+BP377+BS377+BV377+BY377+CB377+CE377+CH377+CK377+CN377+CQ377+CT377+CW377+CZ377+DC377+DF377</f>
        <v>39078.699999999997</v>
      </c>
      <c r="C377" s="149">
        <f t="shared" ref="C377:C383" si="378">F377+I377+L377+O377+R377+U377+X377+AA377+AD377+AG377+AJ377+AM377+AP377+AS377+AV377+AY377+BB377+BE377+BH377+BK377+BN377+BQ377+BT377+BW377+BZ377+CC377+CF377+CI377+CL377+CO377+CR377+CU377+CX377+DA377+DD377+DG377</f>
        <v>0</v>
      </c>
      <c r="D377" s="14">
        <f>C377/B377*100</f>
        <v>0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>
        <v>0</v>
      </c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>
        <v>5000</v>
      </c>
      <c r="AJ377" s="14"/>
      <c r="AK377" s="14">
        <f>AJ377/AI377*100</f>
        <v>0</v>
      </c>
      <c r="AL377" s="135"/>
      <c r="AM377" s="135"/>
      <c r="AN377" s="135"/>
      <c r="AO377" s="14"/>
      <c r="AP377" s="14"/>
      <c r="AQ377" s="127"/>
      <c r="AR377" s="14"/>
      <c r="AS377" s="14"/>
      <c r="AT377" s="127"/>
      <c r="AU377" s="14"/>
      <c r="AV377" s="14"/>
      <c r="AW377" s="127"/>
      <c r="AX377" s="14"/>
      <c r="AY377" s="14"/>
      <c r="AZ377" s="127"/>
      <c r="BA377" s="14"/>
      <c r="BB377" s="14"/>
      <c r="BC377" s="127"/>
      <c r="BD377" s="14"/>
      <c r="BE377" s="14"/>
      <c r="BF377" s="14"/>
      <c r="BG377" s="15">
        <v>34078.699999999997</v>
      </c>
      <c r="BH377" s="14"/>
      <c r="BI377" s="14"/>
      <c r="BJ377" s="14"/>
      <c r="BK377" s="14"/>
      <c r="BL377" s="14"/>
      <c r="BM377" s="14"/>
      <c r="BN377" s="14"/>
      <c r="BO377" s="127"/>
      <c r="BP377" s="14"/>
      <c r="BQ377" s="14"/>
      <c r="BR377" s="127"/>
      <c r="BS377" s="14"/>
      <c r="BT377" s="14"/>
      <c r="BU377" s="127"/>
      <c r="BV377" s="14"/>
      <c r="BW377" s="14"/>
      <c r="BX377" s="14"/>
      <c r="BY377" s="14"/>
      <c r="BZ377" s="14"/>
      <c r="CA377" s="127"/>
      <c r="CB377" s="14"/>
      <c r="CC377" s="14"/>
      <c r="CD377" s="127"/>
      <c r="CE377" s="14"/>
      <c r="CF377" s="14"/>
      <c r="CG377" s="127"/>
      <c r="CH377" s="14"/>
      <c r="CI377" s="14"/>
      <c r="CJ377" s="127"/>
      <c r="CK377" s="15"/>
      <c r="CL377" s="14"/>
      <c r="CM377" s="127"/>
      <c r="CN377" s="15"/>
      <c r="CO377" s="14"/>
      <c r="CP377" s="127"/>
      <c r="CQ377" s="15"/>
      <c r="CR377" s="14"/>
      <c r="CS377" s="127"/>
      <c r="CT377" s="15"/>
      <c r="CU377" s="14"/>
      <c r="CV377" s="127"/>
      <c r="CW377" s="15"/>
      <c r="CX377" s="14"/>
      <c r="CY377" s="127"/>
      <c r="CZ377" s="15"/>
      <c r="DA377" s="14"/>
      <c r="DB377" s="127"/>
      <c r="DC377" s="15"/>
      <c r="DD377" s="14"/>
      <c r="DE377" s="127"/>
      <c r="DF377" s="15"/>
      <c r="DG377" s="14"/>
      <c r="DH377" s="127"/>
    </row>
    <row r="378" spans="1:112" s="38" customFormat="1" ht="15.75" x14ac:dyDescent="0.25">
      <c r="A378" s="71" t="s">
        <v>503</v>
      </c>
      <c r="B378" s="149">
        <f t="shared" si="377"/>
        <v>0</v>
      </c>
      <c r="C378" s="149">
        <f t="shared" si="378"/>
        <v>0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35"/>
      <c r="AM378" s="135"/>
      <c r="AN378" s="135"/>
      <c r="AO378" s="14"/>
      <c r="AP378" s="14"/>
      <c r="AQ378" s="127"/>
      <c r="AR378" s="14"/>
      <c r="AS378" s="14"/>
      <c r="AT378" s="127"/>
      <c r="AU378" s="14"/>
      <c r="AV378" s="14"/>
      <c r="AW378" s="127"/>
      <c r="AX378" s="14"/>
      <c r="AY378" s="14"/>
      <c r="AZ378" s="127"/>
      <c r="BA378" s="14"/>
      <c r="BB378" s="14"/>
      <c r="BC378" s="127"/>
      <c r="BD378" s="14"/>
      <c r="BE378" s="14"/>
      <c r="BF378" s="14"/>
      <c r="BG378" s="14"/>
      <c r="BH378" s="14"/>
      <c r="BI378" s="127"/>
      <c r="BJ378" s="14"/>
      <c r="BK378" s="14"/>
      <c r="BL378" s="127"/>
      <c r="BM378" s="14"/>
      <c r="BN378" s="14"/>
      <c r="BO378" s="127"/>
      <c r="BP378" s="14"/>
      <c r="BQ378" s="14"/>
      <c r="BR378" s="127"/>
      <c r="BS378" s="14"/>
      <c r="BT378" s="14"/>
      <c r="BU378" s="127"/>
      <c r="BV378" s="14"/>
      <c r="BW378" s="14"/>
      <c r="BX378" s="14"/>
      <c r="BY378" s="14"/>
      <c r="BZ378" s="14"/>
      <c r="CA378" s="127"/>
      <c r="CB378" s="14"/>
      <c r="CC378" s="14"/>
      <c r="CD378" s="127"/>
      <c r="CE378" s="14"/>
      <c r="CF378" s="14"/>
      <c r="CG378" s="127"/>
      <c r="CH378" s="14"/>
      <c r="CI378" s="14"/>
      <c r="CJ378" s="127"/>
      <c r="CK378" s="15"/>
      <c r="CL378" s="14"/>
      <c r="CM378" s="127"/>
      <c r="CN378" s="15"/>
      <c r="CO378" s="14"/>
      <c r="CP378" s="127"/>
      <c r="CQ378" s="15"/>
      <c r="CR378" s="14"/>
      <c r="CS378" s="127"/>
      <c r="CT378" s="15"/>
      <c r="CU378" s="14"/>
      <c r="CV378" s="127"/>
      <c r="CW378" s="15"/>
      <c r="CX378" s="14"/>
      <c r="CY378" s="127"/>
      <c r="CZ378" s="15"/>
      <c r="DA378" s="14"/>
      <c r="DB378" s="127"/>
      <c r="DC378" s="15"/>
      <c r="DD378" s="14"/>
      <c r="DE378" s="127"/>
      <c r="DF378" s="15"/>
      <c r="DG378" s="14"/>
      <c r="DH378" s="127"/>
    </row>
    <row r="379" spans="1:112" s="38" customFormat="1" ht="15.75" x14ac:dyDescent="0.25">
      <c r="A379" s="71" t="s">
        <v>688</v>
      </c>
      <c r="B379" s="149">
        <f t="shared" si="377"/>
        <v>0</v>
      </c>
      <c r="C379" s="149">
        <f t="shared" si="378"/>
        <v>0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35"/>
      <c r="AM379" s="135"/>
      <c r="AN379" s="135"/>
      <c r="AO379" s="14"/>
      <c r="AP379" s="14"/>
      <c r="AQ379" s="127"/>
      <c r="AR379" s="14"/>
      <c r="AS379" s="14"/>
      <c r="AT379" s="127"/>
      <c r="AU379" s="14"/>
      <c r="AV379" s="14"/>
      <c r="AW379" s="127"/>
      <c r="AX379" s="14"/>
      <c r="AY379" s="14"/>
      <c r="AZ379" s="127"/>
      <c r="BA379" s="14"/>
      <c r="BB379" s="14"/>
      <c r="BC379" s="127"/>
      <c r="BD379" s="14"/>
      <c r="BE379" s="14"/>
      <c r="BF379" s="14"/>
      <c r="BG379" s="14"/>
      <c r="BH379" s="14"/>
      <c r="BI379" s="127"/>
      <c r="BJ379" s="14"/>
      <c r="BK379" s="14"/>
      <c r="BL379" s="127"/>
      <c r="BM379" s="14"/>
      <c r="BN379" s="14"/>
      <c r="BO379" s="127"/>
      <c r="BP379" s="14"/>
      <c r="BQ379" s="14"/>
      <c r="BR379" s="127"/>
      <c r="BS379" s="14"/>
      <c r="BT379" s="14"/>
      <c r="BU379" s="127"/>
      <c r="BV379" s="14"/>
      <c r="BW379" s="14"/>
      <c r="BX379" s="127"/>
      <c r="BY379" s="14"/>
      <c r="BZ379" s="14"/>
      <c r="CA379" s="127"/>
      <c r="CB379" s="14"/>
      <c r="CC379" s="14"/>
      <c r="CD379" s="127"/>
      <c r="CE379" s="14"/>
      <c r="CF379" s="14"/>
      <c r="CG379" s="127"/>
      <c r="CH379" s="14"/>
      <c r="CI379" s="14"/>
      <c r="CJ379" s="127"/>
      <c r="CK379" s="15"/>
      <c r="CL379" s="14"/>
      <c r="CM379" s="127"/>
      <c r="CN379" s="15"/>
      <c r="CO379" s="14"/>
      <c r="CP379" s="127"/>
      <c r="CQ379" s="15"/>
      <c r="CR379" s="14"/>
      <c r="CS379" s="127"/>
      <c r="CT379" s="15"/>
      <c r="CU379" s="14"/>
      <c r="CV379" s="127"/>
      <c r="CW379" s="15"/>
      <c r="CX379" s="14"/>
      <c r="CY379" s="127"/>
      <c r="CZ379" s="15"/>
      <c r="DA379" s="14"/>
      <c r="DB379" s="127"/>
      <c r="DC379" s="15"/>
      <c r="DD379" s="14"/>
      <c r="DE379" s="127"/>
      <c r="DF379" s="15"/>
      <c r="DG379" s="14"/>
      <c r="DH379" s="127"/>
    </row>
    <row r="380" spans="1:112" s="38" customFormat="1" ht="15.75" x14ac:dyDescent="0.25">
      <c r="A380" s="71" t="s">
        <v>439</v>
      </c>
      <c r="B380" s="149">
        <f t="shared" si="377"/>
        <v>0</v>
      </c>
      <c r="C380" s="149">
        <f t="shared" si="378"/>
        <v>0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35"/>
      <c r="AM380" s="135"/>
      <c r="AN380" s="135"/>
      <c r="AO380" s="14"/>
      <c r="AP380" s="14"/>
      <c r="AQ380" s="127"/>
      <c r="AR380" s="14"/>
      <c r="AS380" s="14"/>
      <c r="AT380" s="127"/>
      <c r="AU380" s="14"/>
      <c r="AV380" s="14"/>
      <c r="AW380" s="127"/>
      <c r="AX380" s="14"/>
      <c r="AY380" s="14"/>
      <c r="AZ380" s="127"/>
      <c r="BA380" s="14"/>
      <c r="BB380" s="14"/>
      <c r="BC380" s="127"/>
      <c r="BD380" s="14"/>
      <c r="BE380" s="14"/>
      <c r="BF380" s="14"/>
      <c r="BG380" s="14"/>
      <c r="BH380" s="14"/>
      <c r="BI380" s="127"/>
      <c r="BJ380" s="14"/>
      <c r="BK380" s="14"/>
      <c r="BL380" s="127"/>
      <c r="BM380" s="14"/>
      <c r="BN380" s="14"/>
      <c r="BO380" s="127"/>
      <c r="BP380" s="14"/>
      <c r="BQ380" s="14"/>
      <c r="BR380" s="127"/>
      <c r="BS380" s="14"/>
      <c r="BT380" s="14"/>
      <c r="BU380" s="127"/>
      <c r="BV380" s="14"/>
      <c r="BW380" s="14"/>
      <c r="BX380" s="127"/>
      <c r="BY380" s="14"/>
      <c r="BZ380" s="14"/>
      <c r="CA380" s="127"/>
      <c r="CB380" s="14"/>
      <c r="CC380" s="14"/>
      <c r="CD380" s="127"/>
      <c r="CE380" s="14"/>
      <c r="CF380" s="14"/>
      <c r="CG380" s="127"/>
      <c r="CH380" s="14"/>
      <c r="CI380" s="14"/>
      <c r="CJ380" s="127"/>
      <c r="CK380" s="15"/>
      <c r="CL380" s="14"/>
      <c r="CM380" s="127"/>
      <c r="CN380" s="15"/>
      <c r="CO380" s="14"/>
      <c r="CP380" s="127"/>
      <c r="CQ380" s="15"/>
      <c r="CR380" s="14"/>
      <c r="CS380" s="127"/>
      <c r="CT380" s="15"/>
      <c r="CU380" s="14"/>
      <c r="CV380" s="127"/>
      <c r="CW380" s="15"/>
      <c r="CX380" s="14"/>
      <c r="CY380" s="127"/>
      <c r="CZ380" s="15"/>
      <c r="DA380" s="14"/>
      <c r="DB380" s="127"/>
      <c r="DC380" s="15"/>
      <c r="DD380" s="14"/>
      <c r="DE380" s="127"/>
      <c r="DF380" s="15"/>
      <c r="DG380" s="14"/>
      <c r="DH380" s="127"/>
    </row>
    <row r="381" spans="1:112" s="38" customFormat="1" ht="15.75" x14ac:dyDescent="0.25">
      <c r="A381" s="71" t="s">
        <v>535</v>
      </c>
      <c r="B381" s="149">
        <f t="shared" si="377"/>
        <v>0</v>
      </c>
      <c r="C381" s="149">
        <f t="shared" si="378"/>
        <v>0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35"/>
      <c r="AM381" s="135"/>
      <c r="AN381" s="135"/>
      <c r="AO381" s="14"/>
      <c r="AP381" s="14"/>
      <c r="AQ381" s="127"/>
      <c r="AR381" s="14"/>
      <c r="AS381" s="14"/>
      <c r="AT381" s="127"/>
      <c r="AU381" s="14"/>
      <c r="AV381" s="14"/>
      <c r="AW381" s="127"/>
      <c r="AX381" s="14"/>
      <c r="AY381" s="14"/>
      <c r="AZ381" s="127"/>
      <c r="BA381" s="14"/>
      <c r="BB381" s="14"/>
      <c r="BC381" s="127"/>
      <c r="BD381" s="14"/>
      <c r="BE381" s="14"/>
      <c r="BF381" s="127"/>
      <c r="BG381" s="14"/>
      <c r="BH381" s="14"/>
      <c r="BI381" s="127"/>
      <c r="BJ381" s="14"/>
      <c r="BK381" s="14"/>
      <c r="BL381" s="127"/>
      <c r="BM381" s="14"/>
      <c r="BN381" s="14"/>
      <c r="BO381" s="127"/>
      <c r="BP381" s="14"/>
      <c r="BQ381" s="14"/>
      <c r="BR381" s="127"/>
      <c r="BS381" s="14"/>
      <c r="BT381" s="14"/>
      <c r="BU381" s="127"/>
      <c r="BV381" s="14"/>
      <c r="BW381" s="14"/>
      <c r="BX381" s="127"/>
      <c r="BY381" s="14"/>
      <c r="BZ381" s="14"/>
      <c r="CA381" s="127"/>
      <c r="CB381" s="14"/>
      <c r="CC381" s="14"/>
      <c r="CD381" s="127"/>
      <c r="CE381" s="14"/>
      <c r="CF381" s="14"/>
      <c r="CG381" s="127"/>
      <c r="CH381" s="14"/>
      <c r="CI381" s="14"/>
      <c r="CJ381" s="127"/>
      <c r="CK381" s="15"/>
      <c r="CL381" s="14"/>
      <c r="CM381" s="127"/>
      <c r="CN381" s="15"/>
      <c r="CO381" s="14"/>
      <c r="CP381" s="127"/>
      <c r="CQ381" s="15"/>
      <c r="CR381" s="14"/>
      <c r="CS381" s="127"/>
      <c r="CT381" s="15"/>
      <c r="CU381" s="14"/>
      <c r="CV381" s="127"/>
      <c r="CW381" s="15"/>
      <c r="CX381" s="14"/>
      <c r="CY381" s="127"/>
      <c r="CZ381" s="15"/>
      <c r="DA381" s="14"/>
      <c r="DB381" s="127"/>
      <c r="DC381" s="15"/>
      <c r="DD381" s="14"/>
      <c r="DE381" s="127"/>
      <c r="DF381" s="15"/>
      <c r="DG381" s="14"/>
      <c r="DH381" s="127"/>
    </row>
    <row r="382" spans="1:112" s="38" customFormat="1" ht="15.75" x14ac:dyDescent="0.25">
      <c r="A382" s="71" t="s">
        <v>689</v>
      </c>
      <c r="B382" s="149">
        <f t="shared" si="377"/>
        <v>0</v>
      </c>
      <c r="C382" s="149">
        <f t="shared" si="378"/>
        <v>0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35"/>
      <c r="AM382" s="135"/>
      <c r="AN382" s="135"/>
      <c r="AO382" s="14"/>
      <c r="AP382" s="14"/>
      <c r="AQ382" s="127"/>
      <c r="AR382" s="14"/>
      <c r="AS382" s="14"/>
      <c r="AT382" s="127"/>
      <c r="AU382" s="14"/>
      <c r="AV382" s="14"/>
      <c r="AW382" s="127"/>
      <c r="AX382" s="14"/>
      <c r="AY382" s="14"/>
      <c r="AZ382" s="127"/>
      <c r="BA382" s="14"/>
      <c r="BB382" s="14"/>
      <c r="BC382" s="127"/>
      <c r="BD382" s="14"/>
      <c r="BE382" s="14"/>
      <c r="BF382" s="127"/>
      <c r="BG382" s="14"/>
      <c r="BH382" s="14"/>
      <c r="BI382" s="127"/>
      <c r="BJ382" s="14"/>
      <c r="BK382" s="14"/>
      <c r="BL382" s="127"/>
      <c r="BM382" s="14"/>
      <c r="BN382" s="14"/>
      <c r="BO382" s="127"/>
      <c r="BP382" s="14"/>
      <c r="BQ382" s="14"/>
      <c r="BR382" s="127"/>
      <c r="BS382" s="14"/>
      <c r="BT382" s="14"/>
      <c r="BU382" s="127"/>
      <c r="BV382" s="14"/>
      <c r="BW382" s="14"/>
      <c r="BX382" s="127"/>
      <c r="BY382" s="14"/>
      <c r="BZ382" s="14"/>
      <c r="CA382" s="127"/>
      <c r="CB382" s="14"/>
      <c r="CC382" s="14"/>
      <c r="CD382" s="127"/>
      <c r="CE382" s="14"/>
      <c r="CF382" s="14"/>
      <c r="CG382" s="127"/>
      <c r="CH382" s="14"/>
      <c r="CI382" s="14"/>
      <c r="CJ382" s="127"/>
      <c r="CK382" s="15"/>
      <c r="CL382" s="14"/>
      <c r="CM382" s="127"/>
      <c r="CN382" s="15"/>
      <c r="CO382" s="14"/>
      <c r="CP382" s="127"/>
      <c r="CQ382" s="15"/>
      <c r="CR382" s="14"/>
      <c r="CS382" s="127"/>
      <c r="CT382" s="15"/>
      <c r="CU382" s="14"/>
      <c r="CV382" s="127"/>
      <c r="CW382" s="15"/>
      <c r="CX382" s="14"/>
      <c r="CY382" s="127"/>
      <c r="CZ382" s="15"/>
      <c r="DA382" s="14"/>
      <c r="DB382" s="127"/>
      <c r="DC382" s="15"/>
      <c r="DD382" s="14"/>
      <c r="DE382" s="127"/>
      <c r="DF382" s="15"/>
      <c r="DG382" s="14"/>
      <c r="DH382" s="127"/>
    </row>
    <row r="383" spans="1:112" s="38" customFormat="1" ht="15.75" x14ac:dyDescent="0.25">
      <c r="A383" s="71" t="s">
        <v>690</v>
      </c>
      <c r="B383" s="149">
        <f t="shared" si="377"/>
        <v>0</v>
      </c>
      <c r="C383" s="149">
        <f t="shared" si="378"/>
        <v>0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>
        <v>0</v>
      </c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35"/>
      <c r="AM383" s="135"/>
      <c r="AN383" s="135"/>
      <c r="AO383" s="14"/>
      <c r="AP383" s="14"/>
      <c r="AQ383" s="127"/>
      <c r="AR383" s="14"/>
      <c r="AS383" s="14"/>
      <c r="AT383" s="127"/>
      <c r="AU383" s="14"/>
      <c r="AV383" s="14"/>
      <c r="AW383" s="127"/>
      <c r="AX383" s="14"/>
      <c r="AY383" s="14"/>
      <c r="AZ383" s="127"/>
      <c r="BA383" s="14"/>
      <c r="BB383" s="14"/>
      <c r="BC383" s="127"/>
      <c r="BD383" s="14"/>
      <c r="BE383" s="14"/>
      <c r="BF383" s="127"/>
      <c r="BG383" s="14"/>
      <c r="BH383" s="14"/>
      <c r="BI383" s="127"/>
      <c r="BJ383" s="14"/>
      <c r="BK383" s="14"/>
      <c r="BL383" s="127"/>
      <c r="BM383" s="14"/>
      <c r="BN383" s="14"/>
      <c r="BO383" s="127"/>
      <c r="BP383" s="14"/>
      <c r="BQ383" s="14"/>
      <c r="BR383" s="127"/>
      <c r="BS383" s="14"/>
      <c r="BT383" s="14"/>
      <c r="BU383" s="127"/>
      <c r="BV383" s="14"/>
      <c r="BW383" s="14"/>
      <c r="BX383" s="127"/>
      <c r="BY383" s="14"/>
      <c r="BZ383" s="14"/>
      <c r="CA383" s="127"/>
      <c r="CB383" s="14"/>
      <c r="CC383" s="14"/>
      <c r="CD383" s="127"/>
      <c r="CE383" s="14"/>
      <c r="CF383" s="14"/>
      <c r="CG383" s="127"/>
      <c r="CH383" s="14"/>
      <c r="CI383" s="14"/>
      <c r="CJ383" s="127"/>
      <c r="CK383" s="15"/>
      <c r="CL383" s="14"/>
      <c r="CM383" s="127"/>
      <c r="CN383" s="15"/>
      <c r="CO383" s="14"/>
      <c r="CP383" s="127"/>
      <c r="CQ383" s="15"/>
      <c r="CR383" s="14"/>
      <c r="CS383" s="127"/>
      <c r="CT383" s="15"/>
      <c r="CU383" s="14"/>
      <c r="CV383" s="127"/>
      <c r="CW383" s="15"/>
      <c r="CX383" s="14"/>
      <c r="CY383" s="127"/>
      <c r="CZ383" s="15"/>
      <c r="DA383" s="14"/>
      <c r="DB383" s="127"/>
      <c r="DC383" s="15"/>
      <c r="DD383" s="14"/>
      <c r="DE383" s="127"/>
      <c r="DF383" s="15"/>
      <c r="DG383" s="14"/>
      <c r="DH383" s="127"/>
    </row>
    <row r="384" spans="1:112" s="96" customFormat="1" ht="31.5" x14ac:dyDescent="0.25">
      <c r="A384" s="98" t="s">
        <v>379</v>
      </c>
      <c r="B384" s="148">
        <f t="shared" si="332"/>
        <v>662715.94082000013</v>
      </c>
      <c r="C384" s="148">
        <f t="shared" si="332"/>
        <v>56182.723039999997</v>
      </c>
      <c r="D384" s="102">
        <f t="shared" si="56"/>
        <v>8.4776477491220863</v>
      </c>
      <c r="E384" s="105">
        <f t="shared" ref="E384:AP384" si="379">E385+E386+E387+E388+E389+E390</f>
        <v>0</v>
      </c>
      <c r="F384" s="105">
        <f t="shared" si="379"/>
        <v>0</v>
      </c>
      <c r="G384" s="102"/>
      <c r="H384" s="105">
        <f t="shared" si="379"/>
        <v>0</v>
      </c>
      <c r="I384" s="105">
        <f t="shared" si="379"/>
        <v>0</v>
      </c>
      <c r="J384" s="105">
        <f t="shared" si="379"/>
        <v>0</v>
      </c>
      <c r="K384" s="105">
        <f t="shared" si="379"/>
        <v>12203.3</v>
      </c>
      <c r="L384" s="105">
        <f t="shared" si="379"/>
        <v>0</v>
      </c>
      <c r="M384" s="105">
        <f t="shared" si="379"/>
        <v>0</v>
      </c>
      <c r="N384" s="105">
        <f t="shared" si="379"/>
        <v>0</v>
      </c>
      <c r="O384" s="105">
        <f t="shared" si="379"/>
        <v>0</v>
      </c>
      <c r="P384" s="105"/>
      <c r="Q384" s="105">
        <f t="shared" si="379"/>
        <v>0</v>
      </c>
      <c r="R384" s="105">
        <f t="shared" si="379"/>
        <v>0</v>
      </c>
      <c r="S384" s="105">
        <f t="shared" si="379"/>
        <v>0</v>
      </c>
      <c r="T384" s="105">
        <f t="shared" si="379"/>
        <v>2858.6</v>
      </c>
      <c r="U384" s="105">
        <f t="shared" si="379"/>
        <v>857.6</v>
      </c>
      <c r="V384" s="105">
        <f>U384/T384*100</f>
        <v>30.000699643181978</v>
      </c>
      <c r="W384" s="105">
        <f t="shared" si="379"/>
        <v>102.04082</v>
      </c>
      <c r="X384" s="105">
        <f t="shared" si="379"/>
        <v>0</v>
      </c>
      <c r="Y384" s="102">
        <f t="shared" si="344"/>
        <v>0</v>
      </c>
      <c r="Z384" s="105">
        <f t="shared" si="379"/>
        <v>0</v>
      </c>
      <c r="AA384" s="105">
        <f t="shared" si="379"/>
        <v>0</v>
      </c>
      <c r="AB384" s="102"/>
      <c r="AC384" s="105">
        <f t="shared" si="379"/>
        <v>0</v>
      </c>
      <c r="AD384" s="105">
        <f t="shared" si="379"/>
        <v>0</v>
      </c>
      <c r="AE384" s="105">
        <f t="shared" si="379"/>
        <v>0</v>
      </c>
      <c r="AF384" s="105">
        <f t="shared" si="379"/>
        <v>0</v>
      </c>
      <c r="AG384" s="105">
        <f t="shared" si="379"/>
        <v>0</v>
      </c>
      <c r="AH384" s="102"/>
      <c r="AI384" s="105">
        <f t="shared" si="379"/>
        <v>32377.4</v>
      </c>
      <c r="AJ384" s="105">
        <f t="shared" si="379"/>
        <v>0</v>
      </c>
      <c r="AK384" s="102">
        <f t="shared" ref="AK384" si="380">AJ384/AI384*100</f>
        <v>0</v>
      </c>
      <c r="AL384" s="105">
        <f t="shared" si="379"/>
        <v>127182.9</v>
      </c>
      <c r="AM384" s="105">
        <f t="shared" si="379"/>
        <v>20296.54304</v>
      </c>
      <c r="AN384" s="105">
        <f t="shared" si="62"/>
        <v>15.958547131729187</v>
      </c>
      <c r="AO384" s="105">
        <f t="shared" si="379"/>
        <v>180171.7</v>
      </c>
      <c r="AP384" s="105">
        <f t="shared" si="379"/>
        <v>0</v>
      </c>
      <c r="AQ384" s="105">
        <f t="shared" ref="AQ384:AQ385" si="381">AP384/AO384*100</f>
        <v>0</v>
      </c>
      <c r="AR384" s="105">
        <f t="shared" ref="AR384:CG384" si="382">AR385+AR386+AR387+AR388+AR389+AR390</f>
        <v>7281</v>
      </c>
      <c r="AS384" s="105">
        <f t="shared" si="382"/>
        <v>2184.3000000000002</v>
      </c>
      <c r="AT384" s="105">
        <f>AS384/AR384*100</f>
        <v>30.000000000000004</v>
      </c>
      <c r="AU384" s="105">
        <f t="shared" si="382"/>
        <v>0</v>
      </c>
      <c r="AV384" s="105">
        <f t="shared" si="382"/>
        <v>0</v>
      </c>
      <c r="AW384" s="105">
        <f t="shared" si="382"/>
        <v>0</v>
      </c>
      <c r="AX384" s="105">
        <f t="shared" si="382"/>
        <v>0</v>
      </c>
      <c r="AY384" s="105">
        <f t="shared" si="382"/>
        <v>0</v>
      </c>
      <c r="AZ384" s="105">
        <f t="shared" si="382"/>
        <v>0</v>
      </c>
      <c r="BA384" s="105">
        <f t="shared" si="382"/>
        <v>8452.2000000000007</v>
      </c>
      <c r="BB384" s="105">
        <f t="shared" si="382"/>
        <v>969.4</v>
      </c>
      <c r="BC384" s="105">
        <f t="shared" si="64"/>
        <v>11.469203284352002</v>
      </c>
      <c r="BD384" s="105">
        <f t="shared" si="382"/>
        <v>0</v>
      </c>
      <c r="BE384" s="105">
        <f t="shared" si="382"/>
        <v>0</v>
      </c>
      <c r="BF384" s="105">
        <f t="shared" si="382"/>
        <v>0</v>
      </c>
      <c r="BG384" s="105">
        <f t="shared" si="382"/>
        <v>0</v>
      </c>
      <c r="BH384" s="105">
        <f t="shared" si="382"/>
        <v>0</v>
      </c>
      <c r="BI384" s="105">
        <f t="shared" si="382"/>
        <v>0</v>
      </c>
      <c r="BJ384" s="105">
        <f t="shared" si="382"/>
        <v>0</v>
      </c>
      <c r="BK384" s="105">
        <f t="shared" si="382"/>
        <v>0</v>
      </c>
      <c r="BL384" s="105">
        <f t="shared" si="382"/>
        <v>0</v>
      </c>
      <c r="BM384" s="105">
        <f t="shared" si="382"/>
        <v>0</v>
      </c>
      <c r="BN384" s="105">
        <f t="shared" si="382"/>
        <v>0</v>
      </c>
      <c r="BO384" s="105">
        <f t="shared" si="382"/>
        <v>0</v>
      </c>
      <c r="BP384" s="105">
        <f t="shared" si="382"/>
        <v>34322.199999999997</v>
      </c>
      <c r="BQ384" s="105">
        <f t="shared" si="382"/>
        <v>0</v>
      </c>
      <c r="BR384" s="105">
        <f>BQ384/BP384*100</f>
        <v>0</v>
      </c>
      <c r="BS384" s="105">
        <f t="shared" si="382"/>
        <v>0</v>
      </c>
      <c r="BT384" s="105">
        <f t="shared" si="382"/>
        <v>0</v>
      </c>
      <c r="BU384" s="105">
        <f t="shared" si="382"/>
        <v>0</v>
      </c>
      <c r="BV384" s="105">
        <f t="shared" si="382"/>
        <v>1208.4000000000001</v>
      </c>
      <c r="BW384" s="105">
        <f t="shared" si="382"/>
        <v>0</v>
      </c>
      <c r="BX384" s="102"/>
      <c r="BY384" s="105">
        <f t="shared" si="382"/>
        <v>85511.9</v>
      </c>
      <c r="BZ384" s="105">
        <f t="shared" si="382"/>
        <v>0</v>
      </c>
      <c r="CA384" s="105">
        <f t="shared" si="382"/>
        <v>0</v>
      </c>
      <c r="CB384" s="105">
        <f t="shared" si="382"/>
        <v>1535.5</v>
      </c>
      <c r="CC384" s="105">
        <f t="shared" si="382"/>
        <v>0</v>
      </c>
      <c r="CD384" s="105">
        <f t="shared" si="382"/>
        <v>0</v>
      </c>
      <c r="CE384" s="105">
        <f t="shared" si="382"/>
        <v>37596.5</v>
      </c>
      <c r="CF384" s="105">
        <f t="shared" si="382"/>
        <v>0</v>
      </c>
      <c r="CG384" s="105">
        <f t="shared" si="382"/>
        <v>0</v>
      </c>
      <c r="CH384" s="105">
        <f t="shared" ref="CH384:CV384" si="383">CH385+CH386+CH387+CH388+CH389+CH390</f>
        <v>0</v>
      </c>
      <c r="CI384" s="105">
        <f t="shared" si="383"/>
        <v>0</v>
      </c>
      <c r="CJ384" s="105">
        <f t="shared" si="383"/>
        <v>0</v>
      </c>
      <c r="CK384" s="105">
        <f t="shared" si="383"/>
        <v>0</v>
      </c>
      <c r="CL384" s="105">
        <f t="shared" si="383"/>
        <v>0</v>
      </c>
      <c r="CM384" s="105">
        <f t="shared" si="383"/>
        <v>0</v>
      </c>
      <c r="CN384" s="105">
        <f t="shared" si="383"/>
        <v>127514.6</v>
      </c>
      <c r="CO384" s="105">
        <f t="shared" si="383"/>
        <v>31874.880000000001</v>
      </c>
      <c r="CP384" s="105">
        <f t="shared" si="66"/>
        <v>24.997043475805906</v>
      </c>
      <c r="CQ384" s="105">
        <f t="shared" si="383"/>
        <v>0</v>
      </c>
      <c r="CR384" s="105">
        <f t="shared" si="383"/>
        <v>0</v>
      </c>
      <c r="CS384" s="105" t="e">
        <f t="shared" ref="CS384" si="384">CR384/CQ384*100</f>
        <v>#DIV/0!</v>
      </c>
      <c r="CT384" s="105">
        <f t="shared" si="383"/>
        <v>0</v>
      </c>
      <c r="CU384" s="105">
        <f t="shared" si="383"/>
        <v>0</v>
      </c>
      <c r="CV384" s="105">
        <f t="shared" si="383"/>
        <v>0</v>
      </c>
      <c r="CW384" s="105">
        <f t="shared" ref="CW384:CY384" si="385">CW385+CW386+CW387+CW388+CW389+CW390</f>
        <v>0</v>
      </c>
      <c r="CX384" s="105">
        <f t="shared" si="385"/>
        <v>0</v>
      </c>
      <c r="CY384" s="105">
        <f t="shared" si="385"/>
        <v>0</v>
      </c>
      <c r="CZ384" s="105">
        <f t="shared" ref="CZ384:DB384" si="386">CZ385+CZ386+CZ387+CZ388+CZ389+CZ390</f>
        <v>0</v>
      </c>
      <c r="DA384" s="105">
        <f t="shared" si="386"/>
        <v>0</v>
      </c>
      <c r="DB384" s="105">
        <f t="shared" si="386"/>
        <v>0</v>
      </c>
      <c r="DC384" s="105">
        <f t="shared" ref="DC384:DE384" si="387">DC385+DC386+DC387+DC388+DC389+DC390</f>
        <v>1260.3</v>
      </c>
      <c r="DD384" s="105">
        <f t="shared" si="387"/>
        <v>0</v>
      </c>
      <c r="DE384" s="105">
        <f t="shared" si="387"/>
        <v>0</v>
      </c>
      <c r="DF384" s="105">
        <f t="shared" ref="DF384:DH384" si="388">DF385+DF386+DF387+DF388+DF389+DF390</f>
        <v>3137.4</v>
      </c>
      <c r="DG384" s="105">
        <f t="shared" si="388"/>
        <v>0</v>
      </c>
      <c r="DH384" s="105">
        <f t="shared" si="388"/>
        <v>0</v>
      </c>
    </row>
    <row r="385" spans="1:112" s="38" customFormat="1" ht="21.75" customHeight="1" x14ac:dyDescent="0.25">
      <c r="A385" s="71" t="s">
        <v>378</v>
      </c>
      <c r="B385" s="149">
        <f t="shared" si="332"/>
        <v>629130.14082000009</v>
      </c>
      <c r="C385" s="149">
        <f t="shared" si="332"/>
        <v>56182.723039999997</v>
      </c>
      <c r="D385" s="14">
        <f t="shared" si="56"/>
        <v>8.9302227623003656</v>
      </c>
      <c r="E385" s="14"/>
      <c r="F385" s="14"/>
      <c r="G385" s="14"/>
      <c r="H385" s="15"/>
      <c r="I385" s="15"/>
      <c r="J385" s="15"/>
      <c r="K385" s="14">
        <v>12203.3</v>
      </c>
      <c r="L385" s="14"/>
      <c r="M385" s="15"/>
      <c r="N385" s="14"/>
      <c r="O385" s="14"/>
      <c r="P385" s="15"/>
      <c r="Q385" s="15">
        <v>0</v>
      </c>
      <c r="R385" s="15">
        <v>0</v>
      </c>
      <c r="S385" s="14"/>
      <c r="T385" s="15">
        <v>2858.6</v>
      </c>
      <c r="U385" s="15">
        <v>857.6</v>
      </c>
      <c r="V385" s="15">
        <f>U385/T385*100</f>
        <v>30.000699643181978</v>
      </c>
      <c r="W385" s="15">
        <v>102.04082</v>
      </c>
      <c r="X385" s="15"/>
      <c r="Y385" s="14"/>
      <c r="Z385" s="15"/>
      <c r="AA385" s="15"/>
      <c r="AB385" s="14"/>
      <c r="AC385" s="15"/>
      <c r="AD385" s="15"/>
      <c r="AE385" s="14"/>
      <c r="AF385" s="14"/>
      <c r="AG385" s="14"/>
      <c r="AH385" s="14"/>
      <c r="AI385" s="15">
        <v>0</v>
      </c>
      <c r="AJ385" s="15"/>
      <c r="AK385" s="14"/>
      <c r="AL385" s="15">
        <v>127182.9</v>
      </c>
      <c r="AM385" s="14">
        <v>20296.54304</v>
      </c>
      <c r="AN385" s="15">
        <f t="shared" si="62"/>
        <v>15.958547131729187</v>
      </c>
      <c r="AO385" s="15">
        <v>180171.7</v>
      </c>
      <c r="AP385" s="15"/>
      <c r="AQ385" s="15">
        <f t="shared" si="381"/>
        <v>0</v>
      </c>
      <c r="AR385" s="15">
        <v>7281</v>
      </c>
      <c r="AS385" s="15">
        <v>2184.3000000000002</v>
      </c>
      <c r="AT385" s="15">
        <f>AS385/AR385*100</f>
        <v>30.000000000000004</v>
      </c>
      <c r="AU385" s="15"/>
      <c r="AV385" s="15"/>
      <c r="AW385" s="15"/>
      <c r="AX385" s="15"/>
      <c r="AY385" s="15"/>
      <c r="AZ385" s="15"/>
      <c r="BA385" s="15">
        <v>8452.2000000000007</v>
      </c>
      <c r="BB385" s="15">
        <v>969.4</v>
      </c>
      <c r="BC385" s="15">
        <f t="shared" si="64"/>
        <v>11.469203284352002</v>
      </c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>
        <v>34322.199999999997</v>
      </c>
      <c r="BQ385" s="15"/>
      <c r="BR385" s="15">
        <f>BQ385/BP385*100</f>
        <v>0</v>
      </c>
      <c r="BS385" s="15"/>
      <c r="BT385" s="15"/>
      <c r="BU385" s="15"/>
      <c r="BV385" s="15"/>
      <c r="BW385" s="137"/>
      <c r="BX385" s="14"/>
      <c r="BY385" s="15">
        <v>85511.9</v>
      </c>
      <c r="BZ385" s="15"/>
      <c r="CA385" s="15"/>
      <c r="CB385" s="15">
        <v>1535.5</v>
      </c>
      <c r="CC385" s="15"/>
      <c r="CD385" s="15"/>
      <c r="CE385" s="15">
        <v>37596.5</v>
      </c>
      <c r="CF385" s="15"/>
      <c r="CG385" s="15"/>
      <c r="CH385" s="15"/>
      <c r="CI385" s="15"/>
      <c r="CJ385" s="15"/>
      <c r="CK385" s="15"/>
      <c r="CL385" s="15"/>
      <c r="CM385" s="15"/>
      <c r="CN385" s="15">
        <v>127514.6</v>
      </c>
      <c r="CO385" s="15">
        <v>31874.880000000001</v>
      </c>
      <c r="CP385" s="15">
        <f t="shared" si="66"/>
        <v>24.997043475805906</v>
      </c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>
        <v>1260.3</v>
      </c>
      <c r="DD385" s="15"/>
      <c r="DE385" s="15"/>
      <c r="DF385" s="15">
        <v>3137.4</v>
      </c>
      <c r="DG385" s="15"/>
      <c r="DH385" s="15"/>
    </row>
    <row r="386" spans="1:112" s="38" customFormat="1" ht="21.75" customHeight="1" x14ac:dyDescent="0.25">
      <c r="A386" s="71" t="s">
        <v>692</v>
      </c>
      <c r="B386" s="149">
        <f t="shared" si="332"/>
        <v>32377.4</v>
      </c>
      <c r="C386" s="149">
        <f t="shared" si="332"/>
        <v>0</v>
      </c>
      <c r="D386" s="14">
        <f>C386/B386*100</f>
        <v>0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>
        <v>0</v>
      </c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>
        <v>32377.4</v>
      </c>
      <c r="AJ386" s="14"/>
      <c r="AK386" s="14">
        <f>AJ386/AI386*100</f>
        <v>0</v>
      </c>
      <c r="AL386" s="135"/>
      <c r="AM386" s="135"/>
      <c r="AN386" s="135"/>
      <c r="AO386" s="14"/>
      <c r="AP386" s="14"/>
      <c r="AQ386" s="127"/>
      <c r="AR386" s="14"/>
      <c r="AS386" s="14"/>
      <c r="AT386" s="127"/>
      <c r="AU386" s="14"/>
      <c r="AV386" s="14"/>
      <c r="AW386" s="127"/>
      <c r="AX386" s="14"/>
      <c r="AY386" s="14"/>
      <c r="AZ386" s="127"/>
      <c r="BA386" s="14"/>
      <c r="BB386" s="14"/>
      <c r="BC386" s="127"/>
      <c r="BD386" s="14"/>
      <c r="BE386" s="14"/>
      <c r="BF386" s="127"/>
      <c r="BG386" s="14"/>
      <c r="BH386" s="14"/>
      <c r="BI386" s="127"/>
      <c r="BJ386" s="14"/>
      <c r="BK386" s="14"/>
      <c r="BL386" s="127"/>
      <c r="BM386" s="14"/>
      <c r="BN386" s="14"/>
      <c r="BO386" s="127"/>
      <c r="BP386" s="14"/>
      <c r="BQ386" s="14"/>
      <c r="BR386" s="127"/>
      <c r="BS386" s="14"/>
      <c r="BT386" s="14"/>
      <c r="BU386" s="127"/>
      <c r="BV386" s="14"/>
      <c r="BW386" s="14"/>
      <c r="BX386" s="14"/>
      <c r="BY386" s="14"/>
      <c r="BZ386" s="14"/>
      <c r="CA386" s="127"/>
      <c r="CB386" s="14"/>
      <c r="CC386" s="14"/>
      <c r="CD386" s="127"/>
      <c r="CE386" s="14"/>
      <c r="CF386" s="14"/>
      <c r="CG386" s="127"/>
      <c r="CH386" s="14"/>
      <c r="CI386" s="14"/>
      <c r="CJ386" s="127"/>
      <c r="CK386" s="15"/>
      <c r="CL386" s="14"/>
      <c r="CM386" s="127"/>
      <c r="CN386" s="15"/>
      <c r="CO386" s="14"/>
      <c r="CP386" s="127"/>
      <c r="CQ386" s="15"/>
      <c r="CR386" s="15"/>
      <c r="CS386" s="15" t="e">
        <f>CR386/CQ386*100</f>
        <v>#DIV/0!</v>
      </c>
      <c r="CT386" s="15"/>
      <c r="CU386" s="14"/>
      <c r="CV386" s="127"/>
      <c r="CW386" s="15"/>
      <c r="CX386" s="14"/>
      <c r="CY386" s="127"/>
      <c r="CZ386" s="15"/>
      <c r="DA386" s="14"/>
      <c r="DB386" s="127"/>
      <c r="DC386" s="15"/>
      <c r="DD386" s="14"/>
      <c r="DE386" s="127"/>
      <c r="DF386" s="15"/>
      <c r="DG386" s="14"/>
      <c r="DH386" s="127"/>
    </row>
    <row r="387" spans="1:112" s="38" customFormat="1" ht="15.75" x14ac:dyDescent="0.25">
      <c r="A387" s="71" t="s">
        <v>375</v>
      </c>
      <c r="B387" s="149">
        <f t="shared" si="332"/>
        <v>400</v>
      </c>
      <c r="C387" s="149">
        <f t="shared" si="332"/>
        <v>0</v>
      </c>
      <c r="D387" s="14">
        <f>C387/B387*100</f>
        <v>0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35"/>
      <c r="AM387" s="135"/>
      <c r="AN387" s="135"/>
      <c r="AO387" s="14"/>
      <c r="AP387" s="14"/>
      <c r="AQ387" s="127"/>
      <c r="AR387" s="14"/>
      <c r="AS387" s="14"/>
      <c r="AT387" s="127"/>
      <c r="AU387" s="14"/>
      <c r="AV387" s="14"/>
      <c r="AW387" s="127"/>
      <c r="AX387" s="14"/>
      <c r="AY387" s="14"/>
      <c r="AZ387" s="127"/>
      <c r="BA387" s="14"/>
      <c r="BB387" s="14"/>
      <c r="BC387" s="127"/>
      <c r="BD387" s="14"/>
      <c r="BE387" s="14"/>
      <c r="BF387" s="127"/>
      <c r="BG387" s="14"/>
      <c r="BH387" s="14"/>
      <c r="BI387" s="127"/>
      <c r="BJ387" s="14"/>
      <c r="BK387" s="14"/>
      <c r="BL387" s="127"/>
      <c r="BM387" s="14"/>
      <c r="BN387" s="14"/>
      <c r="BO387" s="127"/>
      <c r="BP387" s="14"/>
      <c r="BQ387" s="14"/>
      <c r="BR387" s="127"/>
      <c r="BS387" s="14"/>
      <c r="BT387" s="14"/>
      <c r="BU387" s="127"/>
      <c r="BV387" s="14">
        <v>400</v>
      </c>
      <c r="BW387" s="14"/>
      <c r="BX387" s="14"/>
      <c r="BY387" s="14"/>
      <c r="BZ387" s="14"/>
      <c r="CA387" s="127"/>
      <c r="CB387" s="14"/>
      <c r="CC387" s="14"/>
      <c r="CD387" s="127"/>
      <c r="CE387" s="14"/>
      <c r="CF387" s="14"/>
      <c r="CG387" s="127"/>
      <c r="CH387" s="14"/>
      <c r="CI387" s="14"/>
      <c r="CJ387" s="127"/>
      <c r="CK387" s="15"/>
      <c r="CL387" s="14"/>
      <c r="CM387" s="127"/>
      <c r="CN387" s="15"/>
      <c r="CO387" s="14"/>
      <c r="CP387" s="127"/>
      <c r="CQ387" s="15"/>
      <c r="CR387" s="14"/>
      <c r="CS387" s="127"/>
      <c r="CT387" s="15"/>
      <c r="CU387" s="14"/>
      <c r="CV387" s="127"/>
      <c r="CW387" s="15"/>
      <c r="CX387" s="14"/>
      <c r="CY387" s="127"/>
      <c r="CZ387" s="15"/>
      <c r="DA387" s="14"/>
      <c r="DB387" s="127"/>
      <c r="DC387" s="15"/>
      <c r="DD387" s="14"/>
      <c r="DE387" s="127"/>
      <c r="DF387" s="15"/>
      <c r="DG387" s="14"/>
      <c r="DH387" s="127"/>
    </row>
    <row r="388" spans="1:112" s="38" customFormat="1" ht="15.75" x14ac:dyDescent="0.25">
      <c r="A388" s="71" t="s">
        <v>691</v>
      </c>
      <c r="B388" s="149">
        <f t="shared" si="332"/>
        <v>445.9</v>
      </c>
      <c r="C388" s="149">
        <f t="shared" si="332"/>
        <v>0</v>
      </c>
      <c r="D388" s="14">
        <f>C388/B388*100</f>
        <v>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35"/>
      <c r="AM388" s="135"/>
      <c r="AN388" s="135"/>
      <c r="AO388" s="14"/>
      <c r="AP388" s="14"/>
      <c r="AQ388" s="127"/>
      <c r="AR388" s="14"/>
      <c r="AS388" s="14"/>
      <c r="AT388" s="127"/>
      <c r="AU388" s="14"/>
      <c r="AV388" s="14"/>
      <c r="AW388" s="127"/>
      <c r="AX388" s="14"/>
      <c r="AY388" s="14"/>
      <c r="AZ388" s="127"/>
      <c r="BA388" s="14"/>
      <c r="BB388" s="14"/>
      <c r="BC388" s="127"/>
      <c r="BD388" s="14"/>
      <c r="BE388" s="14"/>
      <c r="BF388" s="127"/>
      <c r="BG388" s="14"/>
      <c r="BH388" s="14"/>
      <c r="BI388" s="127"/>
      <c r="BJ388" s="14"/>
      <c r="BK388" s="14"/>
      <c r="BL388" s="127"/>
      <c r="BM388" s="14"/>
      <c r="BN388" s="14"/>
      <c r="BO388" s="127"/>
      <c r="BP388" s="14"/>
      <c r="BQ388" s="14"/>
      <c r="BR388" s="127"/>
      <c r="BS388" s="14"/>
      <c r="BT388" s="14"/>
      <c r="BU388" s="127"/>
      <c r="BV388" s="14">
        <v>445.9</v>
      </c>
      <c r="BW388" s="14"/>
      <c r="BX388" s="14"/>
      <c r="BY388" s="14"/>
      <c r="BZ388" s="14"/>
      <c r="CA388" s="127"/>
      <c r="CB388" s="14"/>
      <c r="CC388" s="14"/>
      <c r="CD388" s="127"/>
      <c r="CE388" s="14"/>
      <c r="CF388" s="14"/>
      <c r="CG388" s="127"/>
      <c r="CH388" s="14"/>
      <c r="CI388" s="14"/>
      <c r="CJ388" s="127"/>
      <c r="CK388" s="15"/>
      <c r="CL388" s="14"/>
      <c r="CM388" s="127"/>
      <c r="CN388" s="15"/>
      <c r="CO388" s="14"/>
      <c r="CP388" s="127"/>
      <c r="CQ388" s="15"/>
      <c r="CR388" s="14"/>
      <c r="CS388" s="127"/>
      <c r="CT388" s="15"/>
      <c r="CU388" s="14"/>
      <c r="CV388" s="127"/>
      <c r="CW388" s="15"/>
      <c r="CX388" s="14"/>
      <c r="CY388" s="127"/>
      <c r="CZ388" s="15"/>
      <c r="DA388" s="14"/>
      <c r="DB388" s="127"/>
      <c r="DC388" s="15"/>
      <c r="DD388" s="14"/>
      <c r="DE388" s="127"/>
      <c r="DF388" s="15"/>
      <c r="DG388" s="14"/>
      <c r="DH388" s="127"/>
    </row>
    <row r="389" spans="1:112" s="38" customFormat="1" ht="15.75" x14ac:dyDescent="0.25">
      <c r="A389" s="71" t="s">
        <v>376</v>
      </c>
      <c r="B389" s="149">
        <f t="shared" si="332"/>
        <v>362.5</v>
      </c>
      <c r="C389" s="149">
        <f t="shared" si="332"/>
        <v>0</v>
      </c>
      <c r="D389" s="14">
        <f>C389/B389*100</f>
        <v>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35"/>
      <c r="AM389" s="135"/>
      <c r="AN389" s="135"/>
      <c r="AO389" s="14"/>
      <c r="AP389" s="14"/>
      <c r="AQ389" s="127"/>
      <c r="AR389" s="14"/>
      <c r="AS389" s="14"/>
      <c r="AT389" s="127"/>
      <c r="AU389" s="14"/>
      <c r="AV389" s="14"/>
      <c r="AW389" s="127"/>
      <c r="AX389" s="14"/>
      <c r="AY389" s="14"/>
      <c r="AZ389" s="127"/>
      <c r="BA389" s="14"/>
      <c r="BB389" s="14"/>
      <c r="BC389" s="127"/>
      <c r="BD389" s="14"/>
      <c r="BE389" s="14"/>
      <c r="BF389" s="127"/>
      <c r="BG389" s="14"/>
      <c r="BH389" s="14"/>
      <c r="BI389" s="127"/>
      <c r="BJ389" s="14"/>
      <c r="BK389" s="14"/>
      <c r="BL389" s="127"/>
      <c r="BM389" s="14"/>
      <c r="BN389" s="14"/>
      <c r="BO389" s="127"/>
      <c r="BP389" s="14"/>
      <c r="BQ389" s="14"/>
      <c r="BR389" s="127"/>
      <c r="BS389" s="14"/>
      <c r="BT389" s="14"/>
      <c r="BU389" s="127"/>
      <c r="BV389" s="14">
        <v>362.5</v>
      </c>
      <c r="BW389" s="14"/>
      <c r="BX389" s="14"/>
      <c r="BY389" s="14"/>
      <c r="BZ389" s="14"/>
      <c r="CA389" s="127"/>
      <c r="CB389" s="14"/>
      <c r="CC389" s="14"/>
      <c r="CD389" s="127"/>
      <c r="CE389" s="14"/>
      <c r="CF389" s="14"/>
      <c r="CG389" s="127"/>
      <c r="CH389" s="14"/>
      <c r="CI389" s="14"/>
      <c r="CJ389" s="127"/>
      <c r="CK389" s="15"/>
      <c r="CL389" s="14"/>
      <c r="CM389" s="127"/>
      <c r="CN389" s="15"/>
      <c r="CO389" s="14"/>
      <c r="CP389" s="127"/>
      <c r="CQ389" s="15"/>
      <c r="CR389" s="14"/>
      <c r="CS389" s="127"/>
      <c r="CT389" s="15"/>
      <c r="CU389" s="14"/>
      <c r="CV389" s="127"/>
      <c r="CW389" s="15"/>
      <c r="CX389" s="14"/>
      <c r="CY389" s="127"/>
      <c r="CZ389" s="15"/>
      <c r="DA389" s="14"/>
      <c r="DB389" s="127"/>
      <c r="DC389" s="15"/>
      <c r="DD389" s="14"/>
      <c r="DE389" s="127"/>
      <c r="DF389" s="15"/>
      <c r="DG389" s="14"/>
      <c r="DH389" s="127"/>
    </row>
    <row r="390" spans="1:112" s="38" customFormat="1" ht="15.75" x14ac:dyDescent="0.25">
      <c r="A390" s="71" t="s">
        <v>333</v>
      </c>
      <c r="B390" s="149">
        <f t="shared" si="332"/>
        <v>0</v>
      </c>
      <c r="C390" s="149">
        <f t="shared" si="332"/>
        <v>0</v>
      </c>
      <c r="D390" s="14"/>
      <c r="E390" s="15"/>
      <c r="F390" s="15"/>
      <c r="G390" s="14"/>
      <c r="H390" s="15"/>
      <c r="I390" s="15"/>
      <c r="J390" s="14"/>
      <c r="K390" s="15"/>
      <c r="L390" s="15"/>
      <c r="M390" s="14"/>
      <c r="N390" s="15"/>
      <c r="O390" s="15"/>
      <c r="P390" s="14"/>
      <c r="Q390" s="15"/>
      <c r="R390" s="15"/>
      <c r="S390" s="14"/>
      <c r="T390" s="15"/>
      <c r="U390" s="15"/>
      <c r="V390" s="14"/>
      <c r="W390" s="15"/>
      <c r="X390" s="15"/>
      <c r="Y390" s="14"/>
      <c r="Z390" s="15"/>
      <c r="AA390" s="15"/>
      <c r="AB390" s="14"/>
      <c r="AC390" s="15"/>
      <c r="AD390" s="15"/>
      <c r="AE390" s="14"/>
      <c r="AF390" s="14"/>
      <c r="AG390" s="14"/>
      <c r="AH390" s="14"/>
      <c r="AI390" s="14"/>
      <c r="AJ390" s="14"/>
      <c r="AK390" s="14"/>
      <c r="AL390" s="58"/>
      <c r="AM390" s="58"/>
      <c r="AN390" s="58"/>
      <c r="AO390" s="15"/>
      <c r="AP390" s="15"/>
      <c r="AQ390" s="126"/>
      <c r="AR390" s="15"/>
      <c r="AS390" s="15"/>
      <c r="AT390" s="126"/>
      <c r="AU390" s="15"/>
      <c r="AV390" s="15"/>
      <c r="AW390" s="126"/>
      <c r="AX390" s="15"/>
      <c r="AY390" s="15"/>
      <c r="AZ390" s="126"/>
      <c r="BA390" s="15"/>
      <c r="BB390" s="15"/>
      <c r="BC390" s="126"/>
      <c r="BD390" s="15"/>
      <c r="BE390" s="15"/>
      <c r="BF390" s="126"/>
      <c r="BG390" s="15"/>
      <c r="BH390" s="15"/>
      <c r="BI390" s="126"/>
      <c r="BJ390" s="15"/>
      <c r="BK390" s="15"/>
      <c r="BL390" s="126"/>
      <c r="BM390" s="15"/>
      <c r="BN390" s="15"/>
      <c r="BO390" s="126"/>
      <c r="BP390" s="15"/>
      <c r="BQ390" s="15"/>
      <c r="BR390" s="126"/>
      <c r="BS390" s="15"/>
      <c r="BT390" s="15"/>
      <c r="BU390" s="126"/>
      <c r="BV390" s="15"/>
      <c r="BW390" s="14"/>
      <c r="BX390" s="14"/>
      <c r="BY390" s="15"/>
      <c r="BZ390" s="15"/>
      <c r="CA390" s="126"/>
      <c r="CB390" s="15"/>
      <c r="CC390" s="15"/>
      <c r="CD390" s="126"/>
      <c r="CE390" s="15"/>
      <c r="CF390" s="15"/>
      <c r="CG390" s="126"/>
      <c r="CH390" s="15"/>
      <c r="CI390" s="15"/>
      <c r="CJ390" s="126"/>
      <c r="CK390" s="15"/>
      <c r="CL390" s="15"/>
      <c r="CM390" s="126"/>
      <c r="CN390" s="15"/>
      <c r="CO390" s="15"/>
      <c r="CP390" s="126"/>
      <c r="CQ390" s="15"/>
      <c r="CR390" s="15"/>
      <c r="CS390" s="126"/>
      <c r="CT390" s="15"/>
      <c r="CU390" s="15"/>
      <c r="CV390" s="126"/>
      <c r="CW390" s="15"/>
      <c r="CX390" s="15"/>
      <c r="CY390" s="126"/>
      <c r="CZ390" s="15"/>
      <c r="DA390" s="15"/>
      <c r="DB390" s="126"/>
      <c r="DC390" s="15"/>
      <c r="DD390" s="15"/>
      <c r="DE390" s="126"/>
      <c r="DF390" s="15"/>
      <c r="DG390" s="15"/>
      <c r="DH390" s="126"/>
    </row>
    <row r="391" spans="1:112" s="38" customFormat="1" ht="15.75" x14ac:dyDescent="0.25">
      <c r="A391" s="133" t="s">
        <v>151</v>
      </c>
      <c r="B391" s="122">
        <f>SUM(B392:B395)</f>
        <v>6845100.8599999994</v>
      </c>
      <c r="C391" s="122">
        <f>SUM(C392:C395)</f>
        <v>451668.08965999994</v>
      </c>
      <c r="D391" s="122">
        <f t="shared" si="56"/>
        <v>6.5984139444805789</v>
      </c>
      <c r="E391" s="122">
        <v>0</v>
      </c>
      <c r="F391" s="122">
        <v>0</v>
      </c>
      <c r="G391" s="122"/>
      <c r="H391" s="122">
        <f t="shared" ref="H391:L391" si="389">SUM(H392:H395)</f>
        <v>266513.7</v>
      </c>
      <c r="I391" s="122">
        <f t="shared" si="389"/>
        <v>17614.901300000001</v>
      </c>
      <c r="J391" s="122">
        <f>I391/H391*100</f>
        <v>6.609379292696774</v>
      </c>
      <c r="K391" s="122">
        <f t="shared" si="389"/>
        <v>8368.4</v>
      </c>
      <c r="L391" s="122">
        <f t="shared" si="389"/>
        <v>0</v>
      </c>
      <c r="M391" s="122">
        <f>L391/K391*100</f>
        <v>0</v>
      </c>
      <c r="N391" s="122">
        <f t="shared" ref="N391:O391" si="390">SUM(N392:N395)</f>
        <v>86883.7</v>
      </c>
      <c r="O391" s="122">
        <f t="shared" si="390"/>
        <v>0</v>
      </c>
      <c r="P391" s="122">
        <f>O391/N391*100</f>
        <v>0</v>
      </c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2"/>
      <c r="AC391" s="122"/>
      <c r="AD391" s="122"/>
      <c r="AE391" s="122"/>
      <c r="AF391" s="122">
        <f t="shared" ref="AF391:AJ391" si="391">SUM(AF392:AF395)</f>
        <v>0</v>
      </c>
      <c r="AG391" s="122">
        <f t="shared" si="391"/>
        <v>0</v>
      </c>
      <c r="AH391" s="122"/>
      <c r="AI391" s="122">
        <f t="shared" si="391"/>
        <v>541429.9</v>
      </c>
      <c r="AJ391" s="122">
        <f t="shared" si="391"/>
        <v>141599.72675999999</v>
      </c>
      <c r="AK391" s="122">
        <f>AJ391/AI391*100</f>
        <v>26.152919659590278</v>
      </c>
      <c r="AL391" s="122">
        <f>SUM(AL392:AL395)</f>
        <v>233480.9</v>
      </c>
      <c r="AM391" s="122">
        <f>SUM(AM392:AM395)</f>
        <v>37371.643199999999</v>
      </c>
      <c r="AN391" s="122">
        <f>AM391/AL391*100</f>
        <v>16.006295675577746</v>
      </c>
      <c r="AO391" s="122">
        <f>SUM(AO392:AO395)</f>
        <v>528503.9</v>
      </c>
      <c r="AP391" s="122">
        <f>SUM(AP392:AP395)</f>
        <v>0</v>
      </c>
      <c r="AQ391" s="122">
        <f>AP391/AO391*100</f>
        <v>0</v>
      </c>
      <c r="AR391" s="122">
        <f>SUM(AR392:AR395)</f>
        <v>0</v>
      </c>
      <c r="AS391" s="122">
        <f>SUM(AS392:AS395)</f>
        <v>0</v>
      </c>
      <c r="AT391" s="122"/>
      <c r="AU391" s="122">
        <f>SUM(AU392:AU395)</f>
        <v>3516906.5</v>
      </c>
      <c r="AV391" s="122">
        <f>SUM(AV392:AV395)</f>
        <v>207990.6</v>
      </c>
      <c r="AW391" s="122">
        <f t="shared" ref="AW391" si="392">AV391/AU391*100</f>
        <v>5.9140213139018627</v>
      </c>
      <c r="AX391" s="122">
        <f>SUM(AX392:AX395)</f>
        <v>83937.600000000006</v>
      </c>
      <c r="AY391" s="122">
        <f>SUM(AY392:AY395)</f>
        <v>5891.4002</v>
      </c>
      <c r="AZ391" s="122">
        <f t="shared" ref="AZ391" si="393">AY391/AX391*100</f>
        <v>7.0187856216999283</v>
      </c>
      <c r="BA391" s="122">
        <f>SUM(BA392:BA395)</f>
        <v>1690.4</v>
      </c>
      <c r="BB391" s="122">
        <f>SUM(BB392:BB395)</f>
        <v>411.91699999999997</v>
      </c>
      <c r="BC391" s="122">
        <f t="shared" si="64"/>
        <v>24.368019403691431</v>
      </c>
      <c r="BD391" s="122">
        <f>BD392+BD393+BD394+BD395</f>
        <v>41855.760000000002</v>
      </c>
      <c r="BE391" s="122">
        <f>SUM(BE392:BE395)</f>
        <v>0</v>
      </c>
      <c r="BF391" s="122"/>
      <c r="BG391" s="122">
        <f>BG392+BG393+BG394+BG395</f>
        <v>0</v>
      </c>
      <c r="BH391" s="122">
        <f>SUM(BH392:BH395)</f>
        <v>0</v>
      </c>
      <c r="BI391" s="122"/>
      <c r="BJ391" s="122">
        <f>BJ392+BJ393+BJ394+BJ395</f>
        <v>0</v>
      </c>
      <c r="BK391" s="122">
        <f>SUM(BK392:BK395)</f>
        <v>0</v>
      </c>
      <c r="BL391" s="122"/>
      <c r="BM391" s="122">
        <f>SUM(BM392:BM395)</f>
        <v>592800</v>
      </c>
      <c r="BN391" s="122">
        <f>SUM(BN392:BN395)</f>
        <v>0</v>
      </c>
      <c r="BO391" s="122">
        <f>BN391/BM391*100</f>
        <v>0</v>
      </c>
      <c r="BP391" s="122">
        <f>SUM(BP392:BP395)</f>
        <v>0</v>
      </c>
      <c r="BQ391" s="122">
        <f>SUM(BQ392:BQ395)</f>
        <v>0</v>
      </c>
      <c r="BR391" s="122"/>
      <c r="BS391" s="122">
        <f>SUM(BS392:BS395)</f>
        <v>0</v>
      </c>
      <c r="BT391" s="122">
        <f>SUM(BT392:BT395)</f>
        <v>0</v>
      </c>
      <c r="BU391" s="122"/>
      <c r="BV391" s="122">
        <f>SUM(BV392:BV395)</f>
        <v>0</v>
      </c>
      <c r="BW391" s="122">
        <f>SUM(BW392:BW395)</f>
        <v>0</v>
      </c>
      <c r="BX391" s="122"/>
      <c r="BY391" s="122">
        <f>SUM(BY392:BY395)</f>
        <v>0</v>
      </c>
      <c r="BZ391" s="122">
        <f>SUM(BZ392:BZ395)</f>
        <v>0</v>
      </c>
      <c r="CA391" s="122"/>
      <c r="CB391" s="122">
        <f>SUM(CB392:CB395)</f>
        <v>8215.7000000000007</v>
      </c>
      <c r="CC391" s="122">
        <f>SUM(CC392:CC395)</f>
        <v>0</v>
      </c>
      <c r="CD391" s="122">
        <f>CC391/CB391*100</f>
        <v>0</v>
      </c>
      <c r="CE391" s="122">
        <f>SUM(CE392:CE395)</f>
        <v>45115.899999999994</v>
      </c>
      <c r="CF391" s="122">
        <f>SUM(CF392:CF395)</f>
        <v>0</v>
      </c>
      <c r="CG391" s="122"/>
      <c r="CH391" s="122">
        <f>SUM(CH392:CH395)</f>
        <v>33384.400000000001</v>
      </c>
      <c r="CI391" s="122">
        <f>SUM(CI392:CI395)</f>
        <v>10015.299999999999</v>
      </c>
      <c r="CJ391" s="122">
        <f>CI391/CH391*100</f>
        <v>29.999940091779393</v>
      </c>
      <c r="CK391" s="122">
        <f>SUM(CK392:CK395)</f>
        <v>0</v>
      </c>
      <c r="CL391" s="122">
        <f>SUM(CL392:CL395)</f>
        <v>0</v>
      </c>
      <c r="CM391" s="122"/>
      <c r="CN391" s="122">
        <f>SUM(CN392:CN395)</f>
        <v>355465.60000000003</v>
      </c>
      <c r="CO391" s="122">
        <f>SUM(CO392:CO395)</f>
        <v>30772.601200000001</v>
      </c>
      <c r="CP391" s="122">
        <f t="shared" si="66"/>
        <v>8.6569843045290451</v>
      </c>
      <c r="CQ391" s="122">
        <f>SUM(CQ392:CQ395)</f>
        <v>0</v>
      </c>
      <c r="CR391" s="122">
        <f>SUM(CR392:CR395)</f>
        <v>0</v>
      </c>
      <c r="CS391" s="122"/>
      <c r="CT391" s="122">
        <f>SUM(CT392:CT395)</f>
        <v>500000</v>
      </c>
      <c r="CU391" s="122">
        <f>SUM(CU392:CU395)</f>
        <v>0</v>
      </c>
      <c r="CV391" s="122">
        <f>CU391/CT391*100</f>
        <v>0</v>
      </c>
      <c r="CW391" s="122">
        <f>SUM(CW392:CW395)</f>
        <v>548.5</v>
      </c>
      <c r="CX391" s="122">
        <f>SUM(CX392:CX395)</f>
        <v>0</v>
      </c>
      <c r="CY391" s="122"/>
      <c r="CZ391" s="122">
        <f>SUM(CZ392:CZ395)</f>
        <v>0</v>
      </c>
      <c r="DA391" s="122">
        <f>SUM(DA392:DA395)</f>
        <v>0</v>
      </c>
      <c r="DB391" s="122"/>
      <c r="DC391" s="122">
        <f>SUM(DC392:DC395)</f>
        <v>0</v>
      </c>
      <c r="DD391" s="122">
        <f>SUM(DD392:DD395)</f>
        <v>0</v>
      </c>
      <c r="DE391" s="122"/>
      <c r="DF391" s="122">
        <f>SUM(DF392:DF395)</f>
        <v>0</v>
      </c>
      <c r="DG391" s="122">
        <f>SUM(DG392:DG395)</f>
        <v>0</v>
      </c>
      <c r="DH391" s="122"/>
    </row>
    <row r="392" spans="1:112" s="38" customFormat="1" ht="17.25" customHeight="1" x14ac:dyDescent="0.25">
      <c r="A392" s="104" t="s">
        <v>152</v>
      </c>
      <c r="B392" s="149">
        <f t="shared" si="332"/>
        <v>6769705.1999999993</v>
      </c>
      <c r="C392" s="149">
        <f t="shared" si="332"/>
        <v>447354.97284999996</v>
      </c>
      <c r="D392" s="14">
        <f t="shared" si="56"/>
        <v>6.6081898640135766</v>
      </c>
      <c r="E392" s="15"/>
      <c r="F392" s="15"/>
      <c r="G392" s="14"/>
      <c r="H392" s="15">
        <v>266513.7</v>
      </c>
      <c r="I392" s="15">
        <v>17614.901300000001</v>
      </c>
      <c r="J392" s="14">
        <f>I392/H392*100</f>
        <v>6.609379292696774</v>
      </c>
      <c r="K392" s="14">
        <v>8368.4</v>
      </c>
      <c r="L392" s="14"/>
      <c r="M392" s="15"/>
      <c r="N392" s="14">
        <v>86883.7</v>
      </c>
      <c r="O392" s="14"/>
      <c r="P392" s="15"/>
      <c r="Q392" s="15"/>
      <c r="R392" s="15"/>
      <c r="S392" s="14"/>
      <c r="T392" s="15"/>
      <c r="U392" s="15"/>
      <c r="V392" s="14"/>
      <c r="W392" s="15"/>
      <c r="X392" s="15"/>
      <c r="Y392" s="14"/>
      <c r="Z392" s="15"/>
      <c r="AA392" s="15"/>
      <c r="AB392" s="14"/>
      <c r="AC392" s="15"/>
      <c r="AD392" s="15"/>
      <c r="AE392" s="14"/>
      <c r="AF392" s="14"/>
      <c r="AG392" s="14"/>
      <c r="AH392" s="14"/>
      <c r="AI392" s="14">
        <v>538603.30000000005</v>
      </c>
      <c r="AJ392" s="14">
        <v>141599.72675999999</v>
      </c>
      <c r="AK392" s="14">
        <f t="shared" ref="AK392:AK394" si="394">AJ392/AI392*100</f>
        <v>26.290170661783911</v>
      </c>
      <c r="AL392" s="15">
        <v>216938.1</v>
      </c>
      <c r="AM392" s="14">
        <v>35115.526590000001</v>
      </c>
      <c r="AN392" s="15">
        <f>AM392/AL392*100</f>
        <v>16.186887683629571</v>
      </c>
      <c r="AO392" s="15">
        <v>528503.9</v>
      </c>
      <c r="AP392" s="15"/>
      <c r="AQ392" s="15">
        <f>AP392/AO392*100</f>
        <v>0</v>
      </c>
      <c r="AR392" s="15"/>
      <c r="AS392" s="126"/>
      <c r="AT392" s="15"/>
      <c r="AU392" s="15">
        <v>3516906.5</v>
      </c>
      <c r="AV392" s="15">
        <v>207990.6</v>
      </c>
      <c r="AW392" s="15">
        <f>AV392/AU392*100</f>
        <v>5.9140213139018627</v>
      </c>
      <c r="AX392" s="15">
        <v>83937.600000000006</v>
      </c>
      <c r="AY392" s="15">
        <v>5891.4002</v>
      </c>
      <c r="AZ392" s="15">
        <f>AY392/AX392*100</f>
        <v>7.0187856216999283</v>
      </c>
      <c r="BA392" s="15"/>
      <c r="BB392" s="15"/>
      <c r="BC392" s="15"/>
      <c r="BD392" s="15"/>
      <c r="BE392" s="126"/>
      <c r="BF392" s="15"/>
      <c r="BG392" s="15"/>
      <c r="BH392" s="126"/>
      <c r="BI392" s="15"/>
      <c r="BJ392" s="15"/>
      <c r="BK392" s="15"/>
      <c r="BL392" s="15"/>
      <c r="BM392" s="15">
        <v>592800</v>
      </c>
      <c r="BN392" s="15"/>
      <c r="BO392" s="15">
        <f>BN392/BM392*100</f>
        <v>0</v>
      </c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>
        <v>8062.1</v>
      </c>
      <c r="CC392" s="15"/>
      <c r="CD392" s="15">
        <f>CC392/CB392*100</f>
        <v>0</v>
      </c>
      <c r="CE392" s="15">
        <v>41356.199999999997</v>
      </c>
      <c r="CF392" s="15"/>
      <c r="CG392" s="15"/>
      <c r="CH392" s="15">
        <v>33384.400000000001</v>
      </c>
      <c r="CI392" s="15">
        <v>10015.299999999999</v>
      </c>
      <c r="CJ392" s="15">
        <f>CI392/CH392*100</f>
        <v>29.999940091779393</v>
      </c>
      <c r="CK392" s="15"/>
      <c r="CL392" s="15"/>
      <c r="CM392" s="15"/>
      <c r="CN392" s="15">
        <v>347447.3</v>
      </c>
      <c r="CO392" s="15">
        <v>29127.518</v>
      </c>
      <c r="CP392" s="15">
        <f t="shared" si="66"/>
        <v>8.3832909336178467</v>
      </c>
      <c r="CQ392" s="15"/>
      <c r="CR392" s="15"/>
      <c r="CS392" s="15"/>
      <c r="CT392" s="15">
        <v>500000</v>
      </c>
      <c r="CU392" s="15"/>
      <c r="CV392" s="15">
        <f>CU392/CT392*100</f>
        <v>0</v>
      </c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</row>
    <row r="393" spans="1:112" s="38" customFormat="1" ht="15" customHeight="1" x14ac:dyDescent="0.25">
      <c r="A393" s="104" t="s">
        <v>153</v>
      </c>
      <c r="B393" s="149">
        <f t="shared" si="332"/>
        <v>4917.2000000000007</v>
      </c>
      <c r="C393" s="149">
        <f t="shared" si="332"/>
        <v>773.80269999999996</v>
      </c>
      <c r="D393" s="14">
        <f>C393/B393*100</f>
        <v>15.736652973236797</v>
      </c>
      <c r="E393" s="15"/>
      <c r="F393" s="15"/>
      <c r="G393" s="14"/>
      <c r="H393" s="15"/>
      <c r="I393" s="15"/>
      <c r="J393" s="14"/>
      <c r="K393" s="15"/>
      <c r="L393" s="15"/>
      <c r="M393" s="15"/>
      <c r="N393" s="15"/>
      <c r="O393" s="15"/>
      <c r="P393" s="15"/>
      <c r="Q393" s="15"/>
      <c r="R393" s="15"/>
      <c r="S393" s="14"/>
      <c r="T393" s="15"/>
      <c r="U393" s="15"/>
      <c r="V393" s="14"/>
      <c r="W393" s="15"/>
      <c r="X393" s="15"/>
      <c r="Y393" s="14"/>
      <c r="Z393" s="15"/>
      <c r="AA393" s="15"/>
      <c r="AB393" s="14"/>
      <c r="AC393" s="15"/>
      <c r="AD393" s="15"/>
      <c r="AE393" s="14"/>
      <c r="AF393" s="15"/>
      <c r="AG393" s="15"/>
      <c r="AH393" s="14"/>
      <c r="AI393" s="14">
        <v>580.9</v>
      </c>
      <c r="AJ393" s="14"/>
      <c r="AK393" s="14">
        <f t="shared" si="394"/>
        <v>0</v>
      </c>
      <c r="AL393" s="15">
        <v>1223.9000000000001</v>
      </c>
      <c r="AM393" s="14">
        <v>203.98349999999999</v>
      </c>
      <c r="AN393" s="15">
        <f t="shared" ref="AN393:AN395" si="395">AM393/AL393*100</f>
        <v>16.666680284336955</v>
      </c>
      <c r="AO393" s="15"/>
      <c r="AP393" s="126"/>
      <c r="AQ393" s="15"/>
      <c r="AR393" s="15"/>
      <c r="AS393" s="126"/>
      <c r="AT393" s="15"/>
      <c r="AU393" s="15"/>
      <c r="AV393" s="126"/>
      <c r="AW393" s="15"/>
      <c r="AX393" s="15"/>
      <c r="AY393" s="126"/>
      <c r="AZ393" s="15"/>
      <c r="BA393" s="15">
        <v>1690.4</v>
      </c>
      <c r="BB393" s="15">
        <v>411.91699999999997</v>
      </c>
      <c r="BC393" s="15">
        <f t="shared" si="64"/>
        <v>24.368019403691431</v>
      </c>
      <c r="BD393" s="15"/>
      <c r="BE393" s="126"/>
      <c r="BF393" s="15"/>
      <c r="BG393" s="15"/>
      <c r="BH393" s="126"/>
      <c r="BI393" s="15"/>
      <c r="BJ393" s="15"/>
      <c r="BK393" s="126"/>
      <c r="BL393" s="15"/>
      <c r="BM393" s="15"/>
      <c r="BN393" s="126"/>
      <c r="BO393" s="15"/>
      <c r="BP393" s="15"/>
      <c r="BQ393" s="126"/>
      <c r="BR393" s="15"/>
      <c r="BS393" s="15"/>
      <c r="BT393" s="126"/>
      <c r="BU393" s="15"/>
      <c r="BV393" s="15"/>
      <c r="BW393" s="126"/>
      <c r="BX393" s="15"/>
      <c r="BY393" s="15"/>
      <c r="BZ393" s="126"/>
      <c r="CA393" s="15"/>
      <c r="CB393" s="15"/>
      <c r="CC393" s="126"/>
      <c r="CD393" s="15"/>
      <c r="CE393" s="15"/>
      <c r="CF393" s="126"/>
      <c r="CG393" s="15"/>
      <c r="CH393" s="15"/>
      <c r="CI393" s="126"/>
      <c r="CJ393" s="15"/>
      <c r="CK393" s="15"/>
      <c r="CL393" s="126"/>
      <c r="CM393" s="15"/>
      <c r="CN393" s="15">
        <v>873.5</v>
      </c>
      <c r="CO393" s="15">
        <v>157.90219999999999</v>
      </c>
      <c r="CP393" s="15">
        <f t="shared" si="66"/>
        <v>18.076954779622209</v>
      </c>
      <c r="CQ393" s="15"/>
      <c r="CR393" s="126"/>
      <c r="CS393" s="15"/>
      <c r="CT393" s="15"/>
      <c r="CU393" s="126"/>
      <c r="CV393" s="15"/>
      <c r="CW393" s="15">
        <v>548.5</v>
      </c>
      <c r="CX393" s="126"/>
      <c r="CY393" s="15"/>
      <c r="CZ393" s="15"/>
      <c r="DA393" s="126"/>
      <c r="DB393" s="15"/>
      <c r="DC393" s="15"/>
      <c r="DD393" s="126"/>
      <c r="DE393" s="15"/>
      <c r="DF393" s="15"/>
      <c r="DG393" s="126"/>
      <c r="DH393" s="15"/>
    </row>
    <row r="394" spans="1:112" s="38" customFormat="1" ht="15.75" x14ac:dyDescent="0.25">
      <c r="A394" s="104" t="s">
        <v>154</v>
      </c>
      <c r="B394" s="149">
        <f t="shared" si="332"/>
        <v>62800.26</v>
      </c>
      <c r="C394" s="149">
        <f t="shared" si="332"/>
        <v>2581.2849100000003</v>
      </c>
      <c r="D394" s="14">
        <f t="shared" si="56"/>
        <v>4.1103092726049226</v>
      </c>
      <c r="E394" s="15"/>
      <c r="F394" s="15"/>
      <c r="G394" s="14"/>
      <c r="H394" s="15"/>
      <c r="I394" s="15"/>
      <c r="J394" s="14"/>
      <c r="K394" s="15"/>
      <c r="L394" s="15"/>
      <c r="M394" s="15"/>
      <c r="N394" s="15"/>
      <c r="O394" s="15"/>
      <c r="P394" s="15"/>
      <c r="Q394" s="15"/>
      <c r="R394" s="15"/>
      <c r="S394" s="14"/>
      <c r="T394" s="15"/>
      <c r="U394" s="15"/>
      <c r="V394" s="14"/>
      <c r="W394" s="15"/>
      <c r="X394" s="15"/>
      <c r="Y394" s="14"/>
      <c r="Z394" s="15"/>
      <c r="AA394" s="15"/>
      <c r="AB394" s="14"/>
      <c r="AC394" s="15"/>
      <c r="AD394" s="15"/>
      <c r="AE394" s="14"/>
      <c r="AF394" s="15"/>
      <c r="AG394" s="15"/>
      <c r="AH394" s="14"/>
      <c r="AI394" s="14">
        <v>1031.2</v>
      </c>
      <c r="AJ394" s="14"/>
      <c r="AK394" s="14">
        <f t="shared" si="394"/>
        <v>0</v>
      </c>
      <c r="AL394" s="15">
        <v>11011.6</v>
      </c>
      <c r="AM394" s="14">
        <v>1334.2491100000002</v>
      </c>
      <c r="AN394" s="15">
        <f t="shared" si="395"/>
        <v>12.116759689781686</v>
      </c>
      <c r="AO394" s="15"/>
      <c r="AP394" s="126"/>
      <c r="AQ394" s="15"/>
      <c r="AR394" s="15"/>
      <c r="AS394" s="126"/>
      <c r="AT394" s="15"/>
      <c r="AU394" s="15"/>
      <c r="AV394" s="126"/>
      <c r="AW394" s="15"/>
      <c r="AX394" s="15"/>
      <c r="AY394" s="126"/>
      <c r="AZ394" s="15"/>
      <c r="BA394" s="15"/>
      <c r="BB394" s="126"/>
      <c r="BC394" s="15"/>
      <c r="BD394" s="15">
        <v>41855.760000000002</v>
      </c>
      <c r="BE394" s="126"/>
      <c r="BF394" s="15"/>
      <c r="BG394" s="15"/>
      <c r="BH394" s="126"/>
      <c r="BI394" s="15"/>
      <c r="BJ394" s="15"/>
      <c r="BK394" s="126"/>
      <c r="BL394" s="15"/>
      <c r="BM394" s="15"/>
      <c r="BN394" s="126"/>
      <c r="BO394" s="15"/>
      <c r="BP394" s="15"/>
      <c r="BQ394" s="126"/>
      <c r="BR394" s="15"/>
      <c r="BS394" s="15"/>
      <c r="BT394" s="126"/>
      <c r="BU394" s="15"/>
      <c r="BV394" s="15"/>
      <c r="BW394" s="126"/>
      <c r="BX394" s="15"/>
      <c r="BY394" s="15"/>
      <c r="BZ394" s="126"/>
      <c r="CA394" s="15"/>
      <c r="CB394" s="15">
        <v>153.6</v>
      </c>
      <c r="CC394" s="126"/>
      <c r="CD394" s="15"/>
      <c r="CE394" s="15">
        <v>3759.7</v>
      </c>
      <c r="CF394" s="126"/>
      <c r="CG394" s="15"/>
      <c r="CH394" s="15"/>
      <c r="CI394" s="126"/>
      <c r="CJ394" s="15"/>
      <c r="CK394" s="15"/>
      <c r="CL394" s="126"/>
      <c r="CM394" s="15"/>
      <c r="CN394" s="15">
        <v>4988.3999999999996</v>
      </c>
      <c r="CO394" s="15">
        <v>1247.0358000000001</v>
      </c>
      <c r="CP394" s="15">
        <f t="shared" si="66"/>
        <v>24.99871301419293</v>
      </c>
      <c r="CQ394" s="15"/>
      <c r="CR394" s="126"/>
      <c r="CS394" s="15"/>
      <c r="CT394" s="15"/>
      <c r="CU394" s="126"/>
      <c r="CV394" s="15"/>
      <c r="CW394" s="15"/>
      <c r="CX394" s="126"/>
      <c r="CY394" s="15"/>
      <c r="CZ394" s="15"/>
      <c r="DA394" s="126"/>
      <c r="DB394" s="15"/>
      <c r="DC394" s="15"/>
      <c r="DD394" s="126"/>
      <c r="DE394" s="15"/>
      <c r="DF394" s="15"/>
      <c r="DG394" s="126"/>
      <c r="DH394" s="15"/>
    </row>
    <row r="395" spans="1:112" s="38" customFormat="1" ht="15.75" x14ac:dyDescent="0.25">
      <c r="A395" s="104" t="s">
        <v>155</v>
      </c>
      <c r="B395" s="149">
        <f t="shared" si="332"/>
        <v>7678.2000000000007</v>
      </c>
      <c r="C395" s="149">
        <f t="shared" si="332"/>
        <v>958.02919999999995</v>
      </c>
      <c r="D395" s="14">
        <f t="shared" si="56"/>
        <v>12.477262900158889</v>
      </c>
      <c r="E395" s="15"/>
      <c r="F395" s="15"/>
      <c r="G395" s="14"/>
      <c r="H395" s="15"/>
      <c r="I395" s="15"/>
      <c r="J395" s="14"/>
      <c r="K395" s="15">
        <v>0</v>
      </c>
      <c r="L395" s="15">
        <v>0</v>
      </c>
      <c r="M395" s="14"/>
      <c r="N395" s="15">
        <v>0</v>
      </c>
      <c r="O395" s="15">
        <v>0</v>
      </c>
      <c r="P395" s="14"/>
      <c r="Q395" s="15"/>
      <c r="R395" s="15"/>
      <c r="S395" s="14"/>
      <c r="T395" s="15"/>
      <c r="U395" s="15"/>
      <c r="V395" s="14"/>
      <c r="W395" s="15"/>
      <c r="X395" s="15"/>
      <c r="Y395" s="14"/>
      <c r="Z395" s="15"/>
      <c r="AA395" s="15"/>
      <c r="AB395" s="14"/>
      <c r="AC395" s="15"/>
      <c r="AD395" s="15"/>
      <c r="AE395" s="14"/>
      <c r="AF395" s="15"/>
      <c r="AG395" s="15"/>
      <c r="AH395" s="14"/>
      <c r="AI395" s="14">
        <v>1214.5</v>
      </c>
      <c r="AJ395" s="14"/>
      <c r="AK395" s="14">
        <f>AJ395/AI395*100</f>
        <v>0</v>
      </c>
      <c r="AL395" s="15">
        <v>4307.3</v>
      </c>
      <c r="AM395" s="14">
        <v>717.88400000000001</v>
      </c>
      <c r="AN395" s="15">
        <f t="shared" si="395"/>
        <v>16.666682144266709</v>
      </c>
      <c r="AO395" s="15"/>
      <c r="AP395" s="126"/>
      <c r="AQ395" s="15"/>
      <c r="AR395" s="15"/>
      <c r="AS395" s="126"/>
      <c r="AT395" s="15"/>
      <c r="AU395" s="15"/>
      <c r="AV395" s="126"/>
      <c r="AW395" s="15"/>
      <c r="AX395" s="15"/>
      <c r="AY395" s="126"/>
      <c r="AZ395" s="15"/>
      <c r="BA395" s="15"/>
      <c r="BB395" s="126"/>
      <c r="BC395" s="15"/>
      <c r="BD395" s="15"/>
      <c r="BE395" s="126"/>
      <c r="BF395" s="15"/>
      <c r="BG395" s="15"/>
      <c r="BH395" s="126"/>
      <c r="BI395" s="15"/>
      <c r="BJ395" s="15"/>
      <c r="BK395" s="126"/>
      <c r="BL395" s="15"/>
      <c r="BM395" s="15"/>
      <c r="BN395" s="126"/>
      <c r="BO395" s="15"/>
      <c r="BP395" s="15"/>
      <c r="BQ395" s="126"/>
      <c r="BR395" s="15"/>
      <c r="BS395" s="15"/>
      <c r="BT395" s="126"/>
      <c r="BU395" s="15"/>
      <c r="BV395" s="15"/>
      <c r="BW395" s="126"/>
      <c r="BX395" s="15"/>
      <c r="BY395" s="15"/>
      <c r="BZ395" s="126"/>
      <c r="CA395" s="15"/>
      <c r="CB395" s="15"/>
      <c r="CC395" s="126"/>
      <c r="CD395" s="15"/>
      <c r="CE395" s="15"/>
      <c r="CF395" s="126"/>
      <c r="CG395" s="15"/>
      <c r="CH395" s="15"/>
      <c r="CI395" s="126"/>
      <c r="CJ395" s="15"/>
      <c r="CK395" s="15"/>
      <c r="CL395" s="126"/>
      <c r="CM395" s="15"/>
      <c r="CN395" s="15">
        <v>2156.4</v>
      </c>
      <c r="CO395" s="15">
        <v>240.14519999999999</v>
      </c>
      <c r="CP395" s="15">
        <f t="shared" si="66"/>
        <v>11.136393989983304</v>
      </c>
      <c r="CQ395" s="15"/>
      <c r="CR395" s="126"/>
      <c r="CS395" s="15"/>
      <c r="CT395" s="15"/>
      <c r="CU395" s="126"/>
      <c r="CV395" s="15"/>
      <c r="CW395" s="15"/>
      <c r="CX395" s="126"/>
      <c r="CY395" s="15"/>
      <c r="CZ395" s="15"/>
      <c r="DA395" s="126"/>
      <c r="DB395" s="15"/>
      <c r="DC395" s="15"/>
      <c r="DD395" s="126"/>
      <c r="DE395" s="15"/>
      <c r="DF395" s="15"/>
      <c r="DG395" s="126"/>
      <c r="DH395" s="15"/>
    </row>
    <row r="396" spans="1:112" s="38" customFormat="1" ht="31.5" x14ac:dyDescent="0.25">
      <c r="A396" s="133" t="s">
        <v>175</v>
      </c>
      <c r="B396" s="124">
        <f t="shared" ref="B396:C396" si="396">E396+H396+K396+N396+Q396+T396+W396+Z396+AC396+AF396+AI396+AL396+AO396+AR396+AU396+AX396+BA396+BD396+BG396+BJ396+BM396+BP396+BS396+BV396+BY396+CB396+CE396+CH396+CK396+CN396+CQ396+CT396+CW396+CZ396+DC396+DF396</f>
        <v>120000</v>
      </c>
      <c r="C396" s="124">
        <f t="shared" si="396"/>
        <v>0</v>
      </c>
      <c r="D396" s="124">
        <f t="shared" ref="D396:D397" si="397">C396/B396*100</f>
        <v>0</v>
      </c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3"/>
      <c r="AC396" s="123"/>
      <c r="AD396" s="123"/>
      <c r="AE396" s="123"/>
      <c r="AF396" s="123">
        <v>120000</v>
      </c>
      <c r="AG396" s="123"/>
      <c r="AH396" s="123"/>
      <c r="AI396" s="123"/>
      <c r="AJ396" s="123"/>
      <c r="AK396" s="123"/>
      <c r="AL396" s="123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3"/>
      <c r="BF396" s="123"/>
      <c r="BG396" s="123"/>
      <c r="BH396" s="123"/>
      <c r="BI396" s="123"/>
      <c r="BJ396" s="123"/>
      <c r="BK396" s="123"/>
      <c r="BL396" s="123"/>
      <c r="BM396" s="123"/>
      <c r="BN396" s="123"/>
      <c r="BO396" s="123"/>
      <c r="BP396" s="123"/>
      <c r="BQ396" s="123"/>
      <c r="BR396" s="123"/>
      <c r="BS396" s="123"/>
      <c r="BT396" s="123"/>
      <c r="BU396" s="123"/>
      <c r="BV396" s="123"/>
      <c r="BW396" s="123"/>
      <c r="BX396" s="123"/>
      <c r="BY396" s="123"/>
      <c r="BZ396" s="123"/>
      <c r="CA396" s="123"/>
      <c r="CB396" s="123"/>
      <c r="CC396" s="123"/>
      <c r="CD396" s="123"/>
      <c r="CE396" s="123"/>
      <c r="CF396" s="123"/>
      <c r="CG396" s="123"/>
      <c r="CH396" s="123"/>
      <c r="CI396" s="123"/>
      <c r="CJ396" s="123"/>
      <c r="CK396" s="123"/>
      <c r="CL396" s="123"/>
      <c r="CM396" s="123"/>
      <c r="CN396" s="123"/>
      <c r="CO396" s="123"/>
      <c r="CP396" s="123"/>
      <c r="CQ396" s="123"/>
      <c r="CR396" s="123"/>
      <c r="CS396" s="123"/>
      <c r="CT396" s="123"/>
      <c r="CU396" s="123"/>
      <c r="CV396" s="123"/>
      <c r="CW396" s="123"/>
      <c r="CX396" s="123"/>
      <c r="CY396" s="123"/>
      <c r="CZ396" s="123"/>
      <c r="DA396" s="123"/>
      <c r="DB396" s="123"/>
      <c r="DC396" s="123"/>
      <c r="DD396" s="123"/>
      <c r="DE396" s="123"/>
      <c r="DF396" s="123"/>
      <c r="DG396" s="123"/>
      <c r="DH396" s="123"/>
    </row>
    <row r="397" spans="1:112" s="38" customFormat="1" ht="15.75" x14ac:dyDescent="0.25">
      <c r="A397" s="133" t="s">
        <v>157</v>
      </c>
      <c r="B397" s="124">
        <f>B8+B391+B396</f>
        <v>11124494.13786</v>
      </c>
      <c r="C397" s="124">
        <f>C8+C391+C396</f>
        <v>746652.18553999998</v>
      </c>
      <c r="D397" s="124">
        <f t="shared" si="397"/>
        <v>6.7117855094095287</v>
      </c>
      <c r="E397" s="124">
        <f t="shared" ref="E397:AP397" si="398">E8+E391+E396</f>
        <v>16624.900000000001</v>
      </c>
      <c r="F397" s="124">
        <f t="shared" si="398"/>
        <v>0</v>
      </c>
      <c r="G397" s="124">
        <f t="shared" si="398"/>
        <v>0</v>
      </c>
      <c r="H397" s="124">
        <f t="shared" si="398"/>
        <v>366156.7</v>
      </c>
      <c r="I397" s="124">
        <f t="shared" si="398"/>
        <v>17614.901300000001</v>
      </c>
      <c r="J397" s="124">
        <f>I397/H397*100</f>
        <v>4.8107548762592627</v>
      </c>
      <c r="K397" s="124">
        <f t="shared" si="398"/>
        <v>62391.499999999993</v>
      </c>
      <c r="L397" s="124">
        <f t="shared" si="398"/>
        <v>0</v>
      </c>
      <c r="M397" s="124">
        <f t="shared" si="398"/>
        <v>0</v>
      </c>
      <c r="N397" s="124">
        <f t="shared" si="398"/>
        <v>86883.7</v>
      </c>
      <c r="O397" s="124">
        <f t="shared" si="398"/>
        <v>0</v>
      </c>
      <c r="P397" s="124"/>
      <c r="Q397" s="124">
        <f t="shared" si="398"/>
        <v>10058.4</v>
      </c>
      <c r="R397" s="124">
        <f t="shared" si="398"/>
        <v>5029.2</v>
      </c>
      <c r="S397" s="124">
        <f t="shared" si="398"/>
        <v>50</v>
      </c>
      <c r="T397" s="124">
        <f t="shared" si="398"/>
        <v>40836.1</v>
      </c>
      <c r="U397" s="124">
        <f t="shared" si="398"/>
        <v>6779.6000000000013</v>
      </c>
      <c r="V397" s="124">
        <f t="shared" si="398"/>
        <v>16.601977172158954</v>
      </c>
      <c r="W397" s="124">
        <f t="shared" si="398"/>
        <v>2346.9388599999997</v>
      </c>
      <c r="X397" s="124">
        <f t="shared" si="398"/>
        <v>1734.6940599999996</v>
      </c>
      <c r="Y397" s="124">
        <f t="shared" si="398"/>
        <v>73.913048591304147</v>
      </c>
      <c r="Z397" s="124">
        <f t="shared" si="398"/>
        <v>867.34699999999964</v>
      </c>
      <c r="AA397" s="124">
        <f t="shared" si="398"/>
        <v>561.22452999999985</v>
      </c>
      <c r="AB397" s="124">
        <f t="shared" si="398"/>
        <v>64.705882420761256</v>
      </c>
      <c r="AC397" s="124">
        <f t="shared" si="398"/>
        <v>5300</v>
      </c>
      <c r="AD397" s="124">
        <f t="shared" si="398"/>
        <v>0</v>
      </c>
      <c r="AE397" s="124">
        <f t="shared" si="398"/>
        <v>0</v>
      </c>
      <c r="AF397" s="124">
        <f t="shared" si="398"/>
        <v>120000</v>
      </c>
      <c r="AG397" s="124">
        <f t="shared" si="398"/>
        <v>0</v>
      </c>
      <c r="AH397" s="124"/>
      <c r="AI397" s="124">
        <f t="shared" si="398"/>
        <v>707405</v>
      </c>
      <c r="AJ397" s="124">
        <f t="shared" si="398"/>
        <v>142364.33168</v>
      </c>
      <c r="AK397" s="124">
        <f t="shared" si="398"/>
        <v>26.613594134255454</v>
      </c>
      <c r="AL397" s="124">
        <f t="shared" si="398"/>
        <v>1052020.6000000001</v>
      </c>
      <c r="AM397" s="124">
        <f t="shared" si="398"/>
        <v>161274.91778000002</v>
      </c>
      <c r="AN397" s="124">
        <f t="shared" si="398"/>
        <v>31.143408094193482</v>
      </c>
      <c r="AO397" s="124">
        <f t="shared" si="398"/>
        <v>1014156.1000000001</v>
      </c>
      <c r="AP397" s="124">
        <f t="shared" si="398"/>
        <v>0</v>
      </c>
      <c r="AQ397" s="124">
        <f t="shared" ref="AQ397:CF397" si="399">AQ8+AQ391+AQ396</f>
        <v>0</v>
      </c>
      <c r="AR397" s="124">
        <f t="shared" si="399"/>
        <v>30468</v>
      </c>
      <c r="AS397" s="124">
        <f t="shared" si="399"/>
        <v>2184.3000000000002</v>
      </c>
      <c r="AT397" s="124">
        <f t="shared" si="399"/>
        <v>7.1691610870421432</v>
      </c>
      <c r="AU397" s="124">
        <f t="shared" si="399"/>
        <v>3604188.4</v>
      </c>
      <c r="AV397" s="124">
        <f t="shared" si="399"/>
        <v>215794.92709000001</v>
      </c>
      <c r="AW397" s="124">
        <f t="shared" si="399"/>
        <v>14.855539647027058</v>
      </c>
      <c r="AX397" s="124">
        <f t="shared" si="399"/>
        <v>85716.3</v>
      </c>
      <c r="AY397" s="124">
        <f t="shared" si="399"/>
        <v>6048.07</v>
      </c>
      <c r="AZ397" s="124">
        <f t="shared" si="399"/>
        <v>15.826892666170609</v>
      </c>
      <c r="BA397" s="124">
        <f t="shared" si="399"/>
        <v>181511.59999999992</v>
      </c>
      <c r="BB397" s="124">
        <f t="shared" si="399"/>
        <v>23552.685000000001</v>
      </c>
      <c r="BC397" s="124">
        <f t="shared" si="399"/>
        <v>37.236784599341334</v>
      </c>
      <c r="BD397" s="124">
        <f t="shared" si="399"/>
        <v>427354.35199999996</v>
      </c>
      <c r="BE397" s="124">
        <f t="shared" si="399"/>
        <v>0</v>
      </c>
      <c r="BF397" s="124">
        <f t="shared" si="399"/>
        <v>0</v>
      </c>
      <c r="BG397" s="124">
        <f t="shared" si="399"/>
        <v>34078.699999999997</v>
      </c>
      <c r="BH397" s="124">
        <f t="shared" si="399"/>
        <v>0</v>
      </c>
      <c r="BI397" s="124">
        <f t="shared" si="399"/>
        <v>0</v>
      </c>
      <c r="BJ397" s="124">
        <f t="shared" si="399"/>
        <v>16769.400000000001</v>
      </c>
      <c r="BK397" s="124">
        <f t="shared" si="399"/>
        <v>0</v>
      </c>
      <c r="BL397" s="124">
        <f t="shared" si="399"/>
        <v>0</v>
      </c>
      <c r="BM397" s="124">
        <f t="shared" si="399"/>
        <v>592800</v>
      </c>
      <c r="BN397" s="124">
        <f t="shared" si="399"/>
        <v>0</v>
      </c>
      <c r="BO397" s="124">
        <f>BN397/BM397*100</f>
        <v>0</v>
      </c>
      <c r="BP397" s="124">
        <f t="shared" si="399"/>
        <v>82719.799999999988</v>
      </c>
      <c r="BQ397" s="124">
        <f t="shared" si="399"/>
        <v>0</v>
      </c>
      <c r="BR397" s="124">
        <f>BQ397/BP397*100</f>
        <v>0</v>
      </c>
      <c r="BS397" s="124">
        <f t="shared" si="399"/>
        <v>65541.5</v>
      </c>
      <c r="BT397" s="124">
        <f t="shared" si="399"/>
        <v>0</v>
      </c>
      <c r="BU397" s="124">
        <f>BT397/BS397*100</f>
        <v>0</v>
      </c>
      <c r="BV397" s="124">
        <f t="shared" si="399"/>
        <v>24694.100000000002</v>
      </c>
      <c r="BW397" s="124">
        <f t="shared" si="399"/>
        <v>0</v>
      </c>
      <c r="BX397" s="124">
        <f>BW397/BV397*100</f>
        <v>0</v>
      </c>
      <c r="BY397" s="124">
        <f t="shared" si="399"/>
        <v>85511.9</v>
      </c>
      <c r="BZ397" s="124">
        <f t="shared" si="399"/>
        <v>0</v>
      </c>
      <c r="CA397" s="124">
        <f>BZ397/BY397*100</f>
        <v>0</v>
      </c>
      <c r="CB397" s="124">
        <f t="shared" si="399"/>
        <v>16585</v>
      </c>
      <c r="CC397" s="124">
        <f t="shared" si="399"/>
        <v>0</v>
      </c>
      <c r="CD397" s="124">
        <f>CC397/CB397*100</f>
        <v>0</v>
      </c>
      <c r="CE397" s="124">
        <f t="shared" si="399"/>
        <v>250017</v>
      </c>
      <c r="CF397" s="124">
        <f t="shared" si="399"/>
        <v>0</v>
      </c>
      <c r="CG397" s="124">
        <f>CF397/CE397*100</f>
        <v>0</v>
      </c>
      <c r="CH397" s="124">
        <f t="shared" ref="CH397:CU397" si="400">CH8+CH391+CH396</f>
        <v>39582</v>
      </c>
      <c r="CI397" s="124">
        <f t="shared" si="400"/>
        <v>11874.599999999999</v>
      </c>
      <c r="CJ397" s="124">
        <f>CI397/CH397*100</f>
        <v>30</v>
      </c>
      <c r="CK397" s="124">
        <f t="shared" si="400"/>
        <v>16618.3</v>
      </c>
      <c r="CL397" s="124">
        <f t="shared" si="400"/>
        <v>1738.7976000000001</v>
      </c>
      <c r="CM397" s="124">
        <f>CL397/CK397*100</f>
        <v>10.463149660314233</v>
      </c>
      <c r="CN397" s="124">
        <f t="shared" si="400"/>
        <v>941870.2</v>
      </c>
      <c r="CO397" s="124">
        <f t="shared" si="400"/>
        <v>150099.93650000001</v>
      </c>
      <c r="CP397" s="124">
        <f>CO397/CN397*100</f>
        <v>15.936371752710727</v>
      </c>
      <c r="CQ397" s="124">
        <f t="shared" si="400"/>
        <v>200000</v>
      </c>
      <c r="CR397" s="124">
        <f t="shared" si="400"/>
        <v>0</v>
      </c>
      <c r="CS397" s="124">
        <f>CR397/CQ397*100</f>
        <v>0</v>
      </c>
      <c r="CT397" s="124">
        <f t="shared" si="400"/>
        <v>500000</v>
      </c>
      <c r="CU397" s="124">
        <f t="shared" si="400"/>
        <v>0</v>
      </c>
      <c r="CV397" s="124">
        <f>CU397/CT397*100</f>
        <v>0</v>
      </c>
      <c r="CW397" s="124">
        <f t="shared" ref="CW397:CX397" si="401">CW8+CW391+CW396</f>
        <v>245819.09999999998</v>
      </c>
      <c r="CX397" s="124">
        <f t="shared" si="401"/>
        <v>0</v>
      </c>
      <c r="CY397" s="124">
        <f>CX397/CW397*100</f>
        <v>0</v>
      </c>
      <c r="CZ397" s="124">
        <f t="shared" ref="CZ397:DA397" si="402">CZ8+CZ391+CZ396</f>
        <v>48007.1</v>
      </c>
      <c r="DA397" s="124">
        <f t="shared" si="402"/>
        <v>0</v>
      </c>
      <c r="DB397" s="124">
        <f>DA397/CZ397*100</f>
        <v>0</v>
      </c>
      <c r="DC397" s="124">
        <f t="shared" ref="DC397:DD397" si="403">DC8+DC391+DC396</f>
        <v>42920.100000000006</v>
      </c>
      <c r="DD397" s="124">
        <f t="shared" si="403"/>
        <v>0</v>
      </c>
      <c r="DE397" s="124">
        <f>DD397/DC397*100</f>
        <v>0</v>
      </c>
      <c r="DF397" s="124">
        <f t="shared" ref="DF397:DG397" si="404">DF8+DF391+DF396</f>
        <v>106673.99999999996</v>
      </c>
      <c r="DG397" s="124">
        <f t="shared" si="404"/>
        <v>0</v>
      </c>
      <c r="DH397" s="124">
        <f>DG397/DF397*100</f>
        <v>0</v>
      </c>
    </row>
    <row r="398" spans="1:112" s="38" customFormat="1" ht="15" x14ac:dyDescent="0.25">
      <c r="A398" s="129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141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  <c r="AR398" s="37"/>
      <c r="AS398" s="37"/>
      <c r="AT398" s="37"/>
      <c r="AU398" s="37"/>
      <c r="AV398" s="37"/>
      <c r="AW398" s="37"/>
      <c r="AX398" s="37"/>
      <c r="AY398" s="37"/>
      <c r="AZ398" s="37"/>
      <c r="BA398" s="37"/>
      <c r="BB398" s="37"/>
      <c r="BC398" s="37"/>
      <c r="BD398" s="37"/>
      <c r="BE398" s="37"/>
      <c r="BF398" s="37"/>
      <c r="BG398" s="37"/>
      <c r="BH398" s="37"/>
      <c r="BI398" s="37"/>
      <c r="BJ398" s="37"/>
      <c r="BK398" s="37"/>
      <c r="BL398" s="37"/>
      <c r="BM398" s="37"/>
      <c r="BN398" s="37"/>
      <c r="BO398" s="37"/>
      <c r="BP398" s="37"/>
      <c r="BQ398" s="37"/>
      <c r="BR398" s="37"/>
      <c r="BS398" s="37"/>
      <c r="BT398" s="37"/>
      <c r="BU398" s="37"/>
      <c r="BV398" s="37"/>
      <c r="BW398" s="37"/>
      <c r="BX398" s="37"/>
      <c r="BY398" s="37"/>
      <c r="BZ398" s="37"/>
      <c r="CA398" s="37"/>
      <c r="CB398" s="37"/>
      <c r="CC398" s="37"/>
      <c r="CD398" s="37"/>
      <c r="CE398" s="37"/>
      <c r="CF398" s="37"/>
      <c r="CG398" s="37"/>
      <c r="CH398" s="37"/>
      <c r="CI398" s="37"/>
      <c r="CJ398" s="37"/>
      <c r="CK398" s="37"/>
      <c r="CL398" s="37"/>
      <c r="CM398" s="37"/>
      <c r="CN398" s="37"/>
      <c r="CO398" s="37"/>
      <c r="CP398" s="37"/>
      <c r="CQ398" s="37"/>
      <c r="CR398" s="37"/>
      <c r="CS398" s="37"/>
      <c r="CT398" s="37"/>
      <c r="CU398" s="37"/>
      <c r="CV398" s="37"/>
      <c r="CW398" s="37"/>
      <c r="CX398" s="37"/>
      <c r="CY398" s="37"/>
      <c r="DC398" s="37"/>
      <c r="DD398" s="37"/>
      <c r="DE398" s="37"/>
    </row>
    <row r="399" spans="1:112" s="38" customFormat="1" ht="15.75" customHeight="1" x14ac:dyDescent="0.25">
      <c r="A399" s="267" t="s">
        <v>474</v>
      </c>
      <c r="B399" s="214"/>
      <c r="C399" s="214"/>
      <c r="D399" s="214"/>
      <c r="E399" s="214"/>
      <c r="F399" s="214"/>
      <c r="G399" s="214"/>
      <c r="H399" s="214"/>
      <c r="I399" s="214"/>
      <c r="J399" s="214"/>
      <c r="K399" s="214"/>
      <c r="L399" s="214"/>
      <c r="M399" s="214"/>
      <c r="N399" s="214"/>
      <c r="O399" s="214"/>
      <c r="P399" s="214"/>
      <c r="Q399" s="214"/>
      <c r="R399" s="214"/>
      <c r="S399" s="214"/>
      <c r="T399" s="214"/>
      <c r="U399" s="214"/>
      <c r="V399" s="214"/>
      <c r="W399" s="214"/>
      <c r="X399" s="214"/>
      <c r="Y399" s="214"/>
      <c r="Z399" s="214"/>
      <c r="AA399" s="214"/>
      <c r="AB399" s="214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  <c r="AZ399" s="37"/>
      <c r="BA399" s="37"/>
      <c r="BB399" s="37"/>
      <c r="BC399" s="37"/>
      <c r="BD399" s="37"/>
      <c r="BE399" s="37"/>
      <c r="BF399" s="37"/>
      <c r="BG399" s="37"/>
      <c r="BH399" s="37"/>
      <c r="BI399" s="37"/>
      <c r="BJ399" s="37"/>
      <c r="BK399" s="37"/>
      <c r="BL399" s="37"/>
      <c r="BM399" s="37"/>
      <c r="BN399" s="37"/>
      <c r="BO399" s="37"/>
      <c r="BP399" s="37"/>
      <c r="BQ399" s="37"/>
      <c r="BR399" s="37"/>
      <c r="BS399" s="37"/>
      <c r="BT399" s="37"/>
      <c r="BU399" s="37"/>
      <c r="BV399" s="37"/>
      <c r="BW399" s="37"/>
      <c r="BX399" s="37"/>
      <c r="BY399" s="37"/>
      <c r="BZ399" s="37"/>
      <c r="CA399" s="37"/>
      <c r="CB399" s="37"/>
      <c r="CC399" s="37"/>
      <c r="CD399" s="37"/>
      <c r="CE399" s="37"/>
      <c r="CF399" s="37"/>
      <c r="CG399" s="37"/>
      <c r="CH399" s="37"/>
      <c r="CI399" s="37"/>
      <c r="CJ399" s="37"/>
      <c r="CK399" s="37"/>
      <c r="CL399" s="37"/>
      <c r="CM399" s="37"/>
      <c r="CN399" s="37"/>
      <c r="CO399" s="37"/>
      <c r="CP399" s="37"/>
      <c r="CQ399" s="37"/>
      <c r="CR399" s="37"/>
      <c r="CS399" s="37"/>
      <c r="CT399" s="37"/>
      <c r="CU399" s="37"/>
      <c r="CV399" s="37"/>
      <c r="CW399" s="37"/>
      <c r="CX399" s="37"/>
      <c r="CY399" s="37"/>
      <c r="DC399" s="37"/>
      <c r="DD399" s="37"/>
      <c r="DE399" s="37"/>
    </row>
    <row r="400" spans="1:112" s="37" customFormat="1" ht="17.25" customHeight="1" x14ac:dyDescent="0.25">
      <c r="A400" s="214" t="s">
        <v>851</v>
      </c>
      <c r="B400" s="214"/>
      <c r="C400" s="214"/>
      <c r="D400" s="214"/>
      <c r="E400" s="214"/>
      <c r="F400" s="214"/>
      <c r="G400" s="214"/>
      <c r="H400" s="214"/>
      <c r="I400" s="214"/>
      <c r="J400" s="214"/>
      <c r="K400" s="214"/>
      <c r="L400" s="214"/>
      <c r="M400" s="214"/>
      <c r="N400" s="214"/>
      <c r="O400" s="214"/>
      <c r="P400" s="214"/>
      <c r="Q400" s="214"/>
      <c r="R400" s="214"/>
      <c r="S400" s="214"/>
      <c r="T400" s="214"/>
      <c r="U400" s="214"/>
      <c r="V400" s="214"/>
      <c r="W400" s="214"/>
      <c r="X400" s="214"/>
      <c r="Y400" s="214"/>
      <c r="Z400" s="214"/>
      <c r="AA400" s="214"/>
      <c r="AB400" s="214"/>
      <c r="AF400" s="141"/>
    </row>
    <row r="401" spans="1:28" s="10" customFormat="1" ht="15.75" customHeight="1" x14ac:dyDescent="0.2">
      <c r="A401" s="214" t="s">
        <v>174</v>
      </c>
      <c r="B401" s="214"/>
      <c r="C401" s="214"/>
      <c r="D401" s="214"/>
      <c r="E401" s="214"/>
      <c r="F401" s="214"/>
      <c r="G401" s="214"/>
      <c r="H401" s="214"/>
      <c r="I401" s="214"/>
      <c r="J401" s="214"/>
      <c r="K401" s="214"/>
      <c r="L401" s="214"/>
      <c r="M401" s="214"/>
      <c r="N401" s="214"/>
      <c r="O401" s="214"/>
      <c r="P401" s="214"/>
      <c r="Q401" s="214"/>
      <c r="R401" s="214"/>
      <c r="S401" s="214"/>
      <c r="T401" s="214"/>
      <c r="U401" s="214"/>
      <c r="V401" s="214"/>
      <c r="W401" s="214"/>
      <c r="X401" s="214"/>
      <c r="Y401" s="214"/>
      <c r="Z401" s="214"/>
      <c r="AA401" s="214"/>
      <c r="AB401" s="214"/>
    </row>
    <row r="402" spans="1:28" x14ac:dyDescent="0.2">
      <c r="B402" s="150"/>
      <c r="C402" s="150"/>
    </row>
    <row r="404" spans="1:28" x14ac:dyDescent="0.2">
      <c r="B404" s="19"/>
      <c r="C404" s="19"/>
      <c r="D404" s="19"/>
    </row>
    <row r="405" spans="1:28" x14ac:dyDescent="0.2">
      <c r="B405" s="19"/>
    </row>
    <row r="406" spans="1:28" x14ac:dyDescent="0.2">
      <c r="B406" s="151"/>
      <c r="C406" s="151"/>
    </row>
  </sheetData>
  <mergeCells count="59">
    <mergeCell ref="U1:V1"/>
    <mergeCell ref="CI1:CJ1"/>
    <mergeCell ref="BJ6:BL6"/>
    <mergeCell ref="BM6:BO6"/>
    <mergeCell ref="U4:V4"/>
    <mergeCell ref="AA4:AB4"/>
    <mergeCell ref="CI4:CJ4"/>
    <mergeCell ref="AC2:BF2"/>
    <mergeCell ref="BG2:CJ2"/>
    <mergeCell ref="E5:AB5"/>
    <mergeCell ref="AC5:BF5"/>
    <mergeCell ref="BG5:CJ5"/>
    <mergeCell ref="BA6:BC6"/>
    <mergeCell ref="BD6:BF6"/>
    <mergeCell ref="AX6:AZ6"/>
    <mergeCell ref="AU6:AW6"/>
    <mergeCell ref="CW6:CY6"/>
    <mergeCell ref="CZ6:DB6"/>
    <mergeCell ref="BY6:CA6"/>
    <mergeCell ref="BV6:BX6"/>
    <mergeCell ref="BP6:BR6"/>
    <mergeCell ref="BS6:BU6"/>
    <mergeCell ref="DF4:DH4"/>
    <mergeCell ref="BG6:BI6"/>
    <mergeCell ref="BE1:BF1"/>
    <mergeCell ref="BE4:BF4"/>
    <mergeCell ref="Z1:AA1"/>
    <mergeCell ref="DG1:DH1"/>
    <mergeCell ref="CK5:DH5"/>
    <mergeCell ref="CK2:DH2"/>
    <mergeCell ref="CB6:CD6"/>
    <mergeCell ref="CE6:CG6"/>
    <mergeCell ref="CH6:CJ6"/>
    <mergeCell ref="CT6:CV6"/>
    <mergeCell ref="CQ6:CS6"/>
    <mergeCell ref="CN6:CP6"/>
    <mergeCell ref="CK6:CM6"/>
    <mergeCell ref="B2:AB2"/>
    <mergeCell ref="AO6:AQ6"/>
    <mergeCell ref="AR6:AT6"/>
    <mergeCell ref="W6:Y6"/>
    <mergeCell ref="Z6:AB6"/>
    <mergeCell ref="AC6:AE6"/>
    <mergeCell ref="A400:AB400"/>
    <mergeCell ref="A399:AB399"/>
    <mergeCell ref="A401:AB401"/>
    <mergeCell ref="DC6:DE6"/>
    <mergeCell ref="DF6:DH6"/>
    <mergeCell ref="AF6:AH6"/>
    <mergeCell ref="AI6:AK6"/>
    <mergeCell ref="AL6:AN6"/>
    <mergeCell ref="E6:G6"/>
    <mergeCell ref="H6:J6"/>
    <mergeCell ref="N6:P6"/>
    <mergeCell ref="K6:M6"/>
    <mergeCell ref="Q6:S6"/>
    <mergeCell ref="T6:V6"/>
    <mergeCell ref="A5:A7"/>
    <mergeCell ref="B5:D6"/>
  </mergeCells>
  <pageMargins left="0.31496062992125984" right="0.31496062992125984" top="0.35433070866141736" bottom="0.35433070866141736" header="0" footer="0"/>
  <pageSetup paperSize="9" scale="21" fitToWidth="0" orientation="portrait" r:id="rId1"/>
  <colBreaks count="2" manualBreakCount="2">
    <brk id="28" max="400" man="1"/>
    <brk id="58" max="40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19"/>
  <sheetViews>
    <sheetView showZeros="0" view="pageBreakPreview" zoomScale="50" zoomScaleNormal="40" zoomScaleSheetLayoutView="50" workbookViewId="0">
      <pane xSplit="1" ySplit="9" topLeftCell="AO10" activePane="bottomRight" state="frozen"/>
      <selection activeCell="M133" sqref="M133"/>
      <selection pane="topRight" activeCell="M133" sqref="M133"/>
      <selection pane="bottomLeft" activeCell="M133" sqref="M133"/>
      <selection pane="bottomRight" activeCell="BU4" sqref="BU4"/>
    </sheetView>
  </sheetViews>
  <sheetFormatPr defaultRowHeight="15" x14ac:dyDescent="0.2"/>
  <cols>
    <col min="1" max="1" width="32.75" style="114" customWidth="1"/>
    <col min="2" max="2" width="16.25" style="10" customWidth="1"/>
    <col min="3" max="3" width="13.5" style="10" customWidth="1"/>
    <col min="4" max="4" width="13" style="10" customWidth="1"/>
    <col min="5" max="5" width="15.875" style="10" customWidth="1"/>
    <col min="6" max="6" width="13.25" style="10" customWidth="1"/>
    <col min="7" max="7" width="12.875" style="10" customWidth="1"/>
    <col min="8" max="8" width="17.375" style="10" customWidth="1"/>
    <col min="9" max="9" width="13" style="10" customWidth="1"/>
    <col min="10" max="10" width="13.625" style="10" customWidth="1"/>
    <col min="11" max="11" width="16.25" style="10" customWidth="1"/>
    <col min="12" max="12" width="12.625" style="10" customWidth="1"/>
    <col min="13" max="13" width="12.25" style="10" customWidth="1"/>
    <col min="14" max="14" width="15.5" style="10" customWidth="1"/>
    <col min="15" max="15" width="12.875" style="10" customWidth="1"/>
    <col min="16" max="16" width="12.25" style="10" customWidth="1"/>
    <col min="17" max="17" width="15.25" style="10" customWidth="1"/>
    <col min="18" max="19" width="12.25" style="10" customWidth="1"/>
    <col min="20" max="20" width="18.5" style="10" customWidth="1"/>
    <col min="21" max="21" width="14" style="10" customWidth="1"/>
    <col min="22" max="22" width="13.25" style="10" customWidth="1"/>
    <col min="23" max="23" width="16.375" style="10" customWidth="1"/>
    <col min="24" max="24" width="15.5" style="10" customWidth="1"/>
    <col min="25" max="25" width="13.875" style="10" customWidth="1"/>
    <col min="26" max="26" width="14.625" style="10" customWidth="1"/>
    <col min="27" max="27" width="12.875" style="10" customWidth="1"/>
    <col min="28" max="28" width="11.75" style="10" customWidth="1"/>
    <col min="29" max="29" width="14.5" style="10" customWidth="1"/>
    <col min="30" max="30" width="13.75" style="10" customWidth="1"/>
    <col min="31" max="31" width="12.25" style="10" customWidth="1"/>
    <col min="32" max="32" width="14.75" style="10" customWidth="1"/>
    <col min="33" max="33" width="13.375" style="10" customWidth="1"/>
    <col min="34" max="34" width="12" style="10" customWidth="1"/>
    <col min="35" max="35" width="14.375" style="10" customWidth="1"/>
    <col min="36" max="36" width="12.375" style="10" customWidth="1"/>
    <col min="37" max="37" width="11.75" style="10" customWidth="1"/>
    <col min="38" max="38" width="14.375" style="10" customWidth="1"/>
    <col min="39" max="39" width="12.875" style="10" customWidth="1"/>
    <col min="40" max="40" width="11.75" style="10" customWidth="1"/>
    <col min="41" max="41" width="15" style="10" customWidth="1"/>
    <col min="42" max="42" width="12.125" style="10" customWidth="1"/>
    <col min="43" max="43" width="12.5" style="10" customWidth="1"/>
    <col min="44" max="44" width="14.75" style="10" customWidth="1"/>
    <col min="45" max="45" width="13" style="10" customWidth="1"/>
    <col min="46" max="46" width="12.25" style="10" customWidth="1"/>
    <col min="47" max="47" width="15.875" style="10" customWidth="1"/>
    <col min="48" max="49" width="12.375" style="10" customWidth="1"/>
    <col min="50" max="50" width="14.375" style="10" customWidth="1"/>
    <col min="51" max="51" width="13.25" style="10" customWidth="1"/>
    <col min="52" max="52" width="13.5" style="10" customWidth="1"/>
    <col min="53" max="53" width="15.125" style="10" customWidth="1"/>
    <col min="54" max="54" width="13" style="10" customWidth="1"/>
    <col min="55" max="55" width="13.125" style="10" customWidth="1"/>
    <col min="56" max="56" width="15" style="10" customWidth="1"/>
    <col min="57" max="57" width="11.25" style="10" customWidth="1"/>
    <col min="58" max="58" width="12.75" style="10" customWidth="1"/>
    <col min="59" max="59" width="16.5" style="10" customWidth="1"/>
    <col min="60" max="60" width="12.375" style="10" customWidth="1"/>
    <col min="61" max="61" width="13" style="10" customWidth="1"/>
    <col min="62" max="62" width="15.375" style="10" customWidth="1"/>
    <col min="63" max="63" width="10.875" style="10" customWidth="1"/>
    <col min="64" max="64" width="12" style="10" customWidth="1"/>
    <col min="65" max="65" width="16" style="10" customWidth="1"/>
    <col min="66" max="67" width="13.25" style="10" customWidth="1"/>
    <col min="68" max="68" width="14.875" style="10" customWidth="1"/>
    <col min="69" max="69" width="11.25" style="10" customWidth="1"/>
    <col min="70" max="70" width="12.625" style="10" customWidth="1"/>
    <col min="71" max="16384" width="9" style="10"/>
  </cols>
  <sheetData>
    <row r="1" spans="1:70" ht="18.75" x14ac:dyDescent="0.3">
      <c r="AG1" s="288"/>
      <c r="AH1" s="288"/>
      <c r="AR1" s="173"/>
      <c r="AS1" s="288" t="s">
        <v>162</v>
      </c>
      <c r="AT1" s="288"/>
      <c r="BE1" s="288"/>
      <c r="BF1" s="288"/>
      <c r="BH1" s="288"/>
      <c r="BI1" s="288"/>
      <c r="BQ1" s="285" t="s">
        <v>162</v>
      </c>
      <c r="BR1" s="285"/>
    </row>
    <row r="2" spans="1:70" x14ac:dyDescent="0.2">
      <c r="AR2" s="174"/>
      <c r="AS2" s="174"/>
      <c r="AT2" s="174"/>
      <c r="BN2" s="170"/>
      <c r="BO2" s="170"/>
    </row>
    <row r="3" spans="1:70" ht="52.5" customHeight="1" x14ac:dyDescent="0.2">
      <c r="B3" s="222" t="s">
        <v>484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 t="s">
        <v>484</v>
      </c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 t="s">
        <v>484</v>
      </c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</row>
    <row r="4" spans="1:70" ht="20.25" x14ac:dyDescent="0.2">
      <c r="B4" s="177"/>
      <c r="C4" s="177"/>
      <c r="D4" s="177"/>
      <c r="E4" s="164"/>
      <c r="F4" s="164"/>
      <c r="G4" s="164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64"/>
      <c r="U4" s="164"/>
      <c r="V4" s="164"/>
      <c r="W4" s="164"/>
      <c r="X4" s="164"/>
      <c r="Y4" s="164"/>
      <c r="Z4" s="177"/>
      <c r="AA4" s="177"/>
      <c r="AB4" s="177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8"/>
      <c r="AU4" s="177"/>
      <c r="AV4" s="177"/>
      <c r="AW4" s="177"/>
      <c r="AX4" s="164"/>
      <c r="AY4" s="164"/>
      <c r="AZ4" s="164"/>
      <c r="BA4" s="177"/>
      <c r="BB4" s="177"/>
      <c r="BC4" s="177"/>
      <c r="BD4" s="162"/>
      <c r="BE4" s="162"/>
      <c r="BF4" s="162"/>
      <c r="BG4" s="162"/>
      <c r="BH4" s="162"/>
      <c r="BI4" s="168"/>
      <c r="BJ4" s="168"/>
      <c r="BK4" s="168"/>
      <c r="BL4" s="168"/>
      <c r="BM4" s="168"/>
      <c r="BN4" s="168"/>
      <c r="BO4" s="168"/>
    </row>
    <row r="5" spans="1:70" ht="14.25" customHeight="1" x14ac:dyDescent="0.3">
      <c r="A5" s="289"/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89"/>
      <c r="AC5" s="289"/>
      <c r="AD5" s="289"/>
      <c r="AE5" s="289"/>
      <c r="AF5" s="289"/>
      <c r="AG5" s="289"/>
      <c r="AH5" s="289"/>
      <c r="AI5" s="289"/>
      <c r="AJ5" s="289"/>
      <c r="AK5" s="289"/>
      <c r="AL5" s="289"/>
      <c r="AM5" s="289"/>
      <c r="AN5" s="289"/>
      <c r="AO5" s="289"/>
      <c r="AP5" s="289"/>
      <c r="AQ5" s="289"/>
      <c r="AR5" s="289"/>
      <c r="AS5" s="289"/>
      <c r="AT5" s="289"/>
      <c r="AU5" s="289"/>
      <c r="AV5" s="289"/>
      <c r="AW5" s="289"/>
      <c r="AX5" s="289"/>
      <c r="AY5" s="289"/>
      <c r="AZ5" s="289"/>
      <c r="BA5" s="289"/>
      <c r="BB5" s="289"/>
      <c r="BC5" s="289"/>
      <c r="BD5" s="289"/>
      <c r="BE5" s="289"/>
      <c r="BF5" s="289"/>
      <c r="BG5" s="289"/>
      <c r="BH5" s="289"/>
      <c r="BI5" s="289"/>
      <c r="BJ5" s="289"/>
      <c r="BK5" s="289"/>
      <c r="BL5" s="289"/>
    </row>
    <row r="6" spans="1:70" x14ac:dyDescent="0.2">
      <c r="B6" s="19"/>
      <c r="C6" s="19"/>
      <c r="D6" s="19"/>
      <c r="E6" s="19"/>
      <c r="F6" s="19"/>
      <c r="G6" s="19"/>
      <c r="H6" s="19"/>
      <c r="I6" s="19"/>
      <c r="J6" s="19"/>
      <c r="K6" s="19"/>
      <c r="U6" s="286" t="s">
        <v>105</v>
      </c>
      <c r="V6" s="286"/>
      <c r="AG6" s="286"/>
      <c r="AH6" s="286"/>
      <c r="AS6" s="286" t="s">
        <v>105</v>
      </c>
      <c r="AT6" s="286"/>
      <c r="BE6" s="286"/>
      <c r="BF6" s="286"/>
      <c r="BH6" s="286"/>
      <c r="BI6" s="286"/>
      <c r="BQ6" s="286" t="s">
        <v>105</v>
      </c>
      <c r="BR6" s="286"/>
    </row>
    <row r="7" spans="1:70" ht="17.25" customHeight="1" x14ac:dyDescent="0.2">
      <c r="A7" s="287" t="s">
        <v>106</v>
      </c>
      <c r="B7" s="247" t="s">
        <v>169</v>
      </c>
      <c r="C7" s="248"/>
      <c r="D7" s="249"/>
      <c r="E7" s="290" t="s">
        <v>164</v>
      </c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 t="s">
        <v>164</v>
      </c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291"/>
      <c r="AO7" s="291"/>
      <c r="AP7" s="291"/>
      <c r="AQ7" s="291"/>
      <c r="AR7" s="291"/>
      <c r="AS7" s="291"/>
      <c r="AT7" s="291"/>
      <c r="AU7" s="287" t="s">
        <v>164</v>
      </c>
      <c r="AV7" s="287"/>
      <c r="AW7" s="287"/>
      <c r="AX7" s="287"/>
      <c r="AY7" s="287"/>
      <c r="AZ7" s="287"/>
      <c r="BA7" s="287"/>
      <c r="BB7" s="287"/>
      <c r="BC7" s="287"/>
      <c r="BD7" s="287"/>
      <c r="BE7" s="287"/>
      <c r="BF7" s="287"/>
      <c r="BG7" s="287"/>
      <c r="BH7" s="287"/>
      <c r="BI7" s="287"/>
      <c r="BJ7" s="287"/>
      <c r="BK7" s="287"/>
      <c r="BL7" s="287"/>
      <c r="BM7" s="287"/>
      <c r="BN7" s="287"/>
      <c r="BO7" s="287"/>
      <c r="BP7" s="287"/>
      <c r="BQ7" s="287"/>
      <c r="BR7" s="287"/>
    </row>
    <row r="8" spans="1:70" s="12" customFormat="1" ht="253.5" customHeight="1" x14ac:dyDescent="0.2">
      <c r="A8" s="287"/>
      <c r="B8" s="250"/>
      <c r="C8" s="251"/>
      <c r="D8" s="252"/>
      <c r="E8" s="282" t="s">
        <v>214</v>
      </c>
      <c r="F8" s="283"/>
      <c r="G8" s="284"/>
      <c r="H8" s="282" t="s">
        <v>208</v>
      </c>
      <c r="I8" s="283"/>
      <c r="J8" s="284"/>
      <c r="K8" s="282" t="s">
        <v>265</v>
      </c>
      <c r="L8" s="283"/>
      <c r="M8" s="284"/>
      <c r="N8" s="282" t="s">
        <v>242</v>
      </c>
      <c r="O8" s="283"/>
      <c r="P8" s="284"/>
      <c r="Q8" s="282" t="s">
        <v>792</v>
      </c>
      <c r="R8" s="283"/>
      <c r="S8" s="284"/>
      <c r="T8" s="282" t="s">
        <v>212</v>
      </c>
      <c r="U8" s="283"/>
      <c r="V8" s="284"/>
      <c r="W8" s="282" t="s">
        <v>788</v>
      </c>
      <c r="X8" s="283"/>
      <c r="Y8" s="284"/>
      <c r="Z8" s="282" t="s">
        <v>244</v>
      </c>
      <c r="AA8" s="283"/>
      <c r="AB8" s="284"/>
      <c r="AC8" s="282" t="s">
        <v>216</v>
      </c>
      <c r="AD8" s="283"/>
      <c r="AE8" s="284"/>
      <c r="AF8" s="282" t="s">
        <v>219</v>
      </c>
      <c r="AG8" s="283"/>
      <c r="AH8" s="284"/>
      <c r="AI8" s="282" t="s">
        <v>204</v>
      </c>
      <c r="AJ8" s="283"/>
      <c r="AK8" s="284"/>
      <c r="AL8" s="282" t="s">
        <v>206</v>
      </c>
      <c r="AM8" s="283"/>
      <c r="AN8" s="284"/>
      <c r="AO8" s="282" t="s">
        <v>231</v>
      </c>
      <c r="AP8" s="283"/>
      <c r="AQ8" s="284"/>
      <c r="AR8" s="282" t="s">
        <v>233</v>
      </c>
      <c r="AS8" s="283"/>
      <c r="AT8" s="284"/>
      <c r="AU8" s="282" t="s">
        <v>790</v>
      </c>
      <c r="AV8" s="283"/>
      <c r="AW8" s="284"/>
      <c r="AX8" s="282" t="s">
        <v>235</v>
      </c>
      <c r="AY8" s="283"/>
      <c r="AZ8" s="284"/>
      <c r="BA8" s="282" t="s">
        <v>246</v>
      </c>
      <c r="BB8" s="283"/>
      <c r="BC8" s="284"/>
      <c r="BD8" s="282" t="s">
        <v>238</v>
      </c>
      <c r="BE8" s="283"/>
      <c r="BF8" s="284"/>
      <c r="BG8" s="282" t="s">
        <v>240</v>
      </c>
      <c r="BH8" s="283"/>
      <c r="BI8" s="284"/>
      <c r="BJ8" s="282" t="s">
        <v>269</v>
      </c>
      <c r="BK8" s="283"/>
      <c r="BL8" s="284"/>
      <c r="BM8" s="282" t="s">
        <v>785</v>
      </c>
      <c r="BN8" s="283"/>
      <c r="BO8" s="284"/>
      <c r="BP8" s="282" t="s">
        <v>850</v>
      </c>
      <c r="BQ8" s="283"/>
      <c r="BR8" s="284"/>
    </row>
    <row r="9" spans="1:70" s="12" customFormat="1" ht="57" customHeight="1" x14ac:dyDescent="0.2">
      <c r="A9" s="287"/>
      <c r="B9" s="180" t="s">
        <v>178</v>
      </c>
      <c r="C9" s="180" t="s">
        <v>111</v>
      </c>
      <c r="D9" s="180" t="s">
        <v>6</v>
      </c>
      <c r="E9" s="166" t="s">
        <v>178</v>
      </c>
      <c r="F9" s="166" t="s">
        <v>111</v>
      </c>
      <c r="G9" s="166" t="s">
        <v>6</v>
      </c>
      <c r="H9" s="166" t="s">
        <v>178</v>
      </c>
      <c r="I9" s="166" t="s">
        <v>111</v>
      </c>
      <c r="J9" s="166" t="s">
        <v>6</v>
      </c>
      <c r="K9" s="166" t="s">
        <v>178</v>
      </c>
      <c r="L9" s="166" t="s">
        <v>111</v>
      </c>
      <c r="M9" s="166" t="s">
        <v>6</v>
      </c>
      <c r="N9" s="166" t="s">
        <v>178</v>
      </c>
      <c r="O9" s="166" t="s">
        <v>111</v>
      </c>
      <c r="P9" s="166" t="s">
        <v>6</v>
      </c>
      <c r="Q9" s="166" t="s">
        <v>178</v>
      </c>
      <c r="R9" s="166" t="s">
        <v>111</v>
      </c>
      <c r="S9" s="166" t="s">
        <v>6</v>
      </c>
      <c r="T9" s="166" t="s">
        <v>178</v>
      </c>
      <c r="U9" s="166" t="s">
        <v>111</v>
      </c>
      <c r="V9" s="166" t="s">
        <v>6</v>
      </c>
      <c r="W9" s="166" t="s">
        <v>178</v>
      </c>
      <c r="X9" s="166" t="s">
        <v>111</v>
      </c>
      <c r="Y9" s="166" t="s">
        <v>6</v>
      </c>
      <c r="Z9" s="166" t="s">
        <v>178</v>
      </c>
      <c r="AA9" s="166" t="s">
        <v>111</v>
      </c>
      <c r="AB9" s="166" t="s">
        <v>6</v>
      </c>
      <c r="AC9" s="166" t="s">
        <v>178</v>
      </c>
      <c r="AD9" s="166" t="s">
        <v>111</v>
      </c>
      <c r="AE9" s="166" t="s">
        <v>6</v>
      </c>
      <c r="AF9" s="166" t="s">
        <v>178</v>
      </c>
      <c r="AG9" s="166" t="s">
        <v>111</v>
      </c>
      <c r="AH9" s="166" t="s">
        <v>6</v>
      </c>
      <c r="AI9" s="166" t="s">
        <v>178</v>
      </c>
      <c r="AJ9" s="166" t="s">
        <v>111</v>
      </c>
      <c r="AK9" s="166" t="s">
        <v>6</v>
      </c>
      <c r="AL9" s="166" t="s">
        <v>178</v>
      </c>
      <c r="AM9" s="166" t="s">
        <v>111</v>
      </c>
      <c r="AN9" s="166" t="s">
        <v>6</v>
      </c>
      <c r="AO9" s="166" t="s">
        <v>178</v>
      </c>
      <c r="AP9" s="166" t="s">
        <v>111</v>
      </c>
      <c r="AQ9" s="166" t="s">
        <v>6</v>
      </c>
      <c r="AR9" s="166" t="s">
        <v>178</v>
      </c>
      <c r="AS9" s="166" t="s">
        <v>111</v>
      </c>
      <c r="AT9" s="166" t="s">
        <v>6</v>
      </c>
      <c r="AU9" s="166" t="s">
        <v>178</v>
      </c>
      <c r="AV9" s="166" t="s">
        <v>111</v>
      </c>
      <c r="AW9" s="166" t="s">
        <v>6</v>
      </c>
      <c r="AX9" s="166" t="s">
        <v>178</v>
      </c>
      <c r="AY9" s="166" t="s">
        <v>111</v>
      </c>
      <c r="AZ9" s="166" t="s">
        <v>6</v>
      </c>
      <c r="BA9" s="166" t="s">
        <v>178</v>
      </c>
      <c r="BB9" s="166" t="s">
        <v>111</v>
      </c>
      <c r="BC9" s="166" t="s">
        <v>6</v>
      </c>
      <c r="BD9" s="166" t="s">
        <v>178</v>
      </c>
      <c r="BE9" s="166" t="s">
        <v>111</v>
      </c>
      <c r="BF9" s="166" t="s">
        <v>6</v>
      </c>
      <c r="BG9" s="166" t="s">
        <v>178</v>
      </c>
      <c r="BH9" s="166" t="s">
        <v>111</v>
      </c>
      <c r="BI9" s="166" t="s">
        <v>6</v>
      </c>
      <c r="BJ9" s="166" t="s">
        <v>178</v>
      </c>
      <c r="BK9" s="166" t="s">
        <v>111</v>
      </c>
      <c r="BL9" s="166" t="s">
        <v>6</v>
      </c>
      <c r="BM9" s="166" t="s">
        <v>178</v>
      </c>
      <c r="BN9" s="166" t="s">
        <v>111</v>
      </c>
      <c r="BO9" s="166" t="s">
        <v>6</v>
      </c>
      <c r="BP9" s="166" t="s">
        <v>178</v>
      </c>
      <c r="BQ9" s="166" t="s">
        <v>111</v>
      </c>
      <c r="BR9" s="166" t="s">
        <v>6</v>
      </c>
    </row>
    <row r="10" spans="1:70" s="12" customFormat="1" ht="34.5" customHeight="1" x14ac:dyDescent="0.25">
      <c r="A10" s="163" t="s">
        <v>320</v>
      </c>
      <c r="B10" s="167">
        <f t="shared" ref="B10:C12" si="0">E10+H10+K10+N10+Q10+T10+W10+Z10+AC10+AF10+AI10+AL10+AO10+AR10+AU10+AX10+BA10+BD10+BG10+BJ10+BM10+BP10</f>
        <v>14679301.619999999</v>
      </c>
      <c r="C10" s="167">
        <f t="shared" si="0"/>
        <v>3212672.7557700006</v>
      </c>
      <c r="D10" s="167">
        <f t="shared" ref="D10:D406" si="1">C10/B10*100</f>
        <v>21.885732979236931</v>
      </c>
      <c r="E10" s="167">
        <f>E13+E17+E26+E40+E54+E58+E75+E81+E97+E102+E114+E123+E137+E149+E160+E172+E184+E197+E201+E213+E221+E228+E240+E253+E267+E274+E284+E294+E304+E313+E321+E331+E345+E356+E364+E373+E386+E395</f>
        <v>59731.399999999994</v>
      </c>
      <c r="F10" s="167">
        <f t="shared" ref="F10:BN10" si="2">F13+F17+F26+F40+F54+F58+F75+F81+F97+F102+F114+F123+F137+F149+F160+F172+F184+F197+F201+F213+F221+F228+F240+F253+F267+F274+F284+F294+F304+F313+F321+F331+F345+F356+F364+F373+F386+F395</f>
        <v>9803.4499999999989</v>
      </c>
      <c r="G10" s="167">
        <f>F10/E10*100</f>
        <v>16.412556879631151</v>
      </c>
      <c r="H10" s="167">
        <f t="shared" si="2"/>
        <v>13125.600000000002</v>
      </c>
      <c r="I10" s="167">
        <f t="shared" si="2"/>
        <v>2317.79</v>
      </c>
      <c r="J10" s="167">
        <f>I10/H10*100</f>
        <v>17.658545133174862</v>
      </c>
      <c r="K10" s="167">
        <f t="shared" si="2"/>
        <v>288013.90000000002</v>
      </c>
      <c r="L10" s="167">
        <f t="shared" si="2"/>
        <v>62237.539999999994</v>
      </c>
      <c r="M10" s="167">
        <f>L10/K10*100</f>
        <v>21.60921399974098</v>
      </c>
      <c r="N10" s="167">
        <f t="shared" si="2"/>
        <v>3574124.5</v>
      </c>
      <c r="O10" s="167">
        <f t="shared" si="2"/>
        <v>638899.9</v>
      </c>
      <c r="P10" s="167">
        <f>O10/N10*100</f>
        <v>17.875703546420947</v>
      </c>
      <c r="Q10" s="167">
        <f t="shared" si="2"/>
        <v>24488.1</v>
      </c>
      <c r="R10" s="167">
        <f t="shared" si="2"/>
        <v>0</v>
      </c>
      <c r="S10" s="167">
        <f>R10/Q10*100</f>
        <v>0</v>
      </c>
      <c r="T10" s="167">
        <f t="shared" si="2"/>
        <v>227785.9</v>
      </c>
      <c r="U10" s="167">
        <f t="shared" si="2"/>
        <v>41723.549999999996</v>
      </c>
      <c r="V10" s="167">
        <f>U10/T10*100</f>
        <v>18.317002940041501</v>
      </c>
      <c r="W10" s="167">
        <f t="shared" si="2"/>
        <v>10017.399999999998</v>
      </c>
      <c r="X10" s="167">
        <f t="shared" si="2"/>
        <v>1807.9300000000003</v>
      </c>
      <c r="Y10" s="167">
        <f>X10/W10*100</f>
        <v>18.047896659811936</v>
      </c>
      <c r="Z10" s="167">
        <f t="shared" si="2"/>
        <v>8977390.9000000004</v>
      </c>
      <c r="AA10" s="167">
        <f t="shared" si="2"/>
        <v>2065002.5400000005</v>
      </c>
      <c r="AB10" s="167">
        <f>AA10/Z10*100</f>
        <v>23.002257148009456</v>
      </c>
      <c r="AC10" s="167">
        <f t="shared" si="2"/>
        <v>44963.899999999994</v>
      </c>
      <c r="AD10" s="167">
        <f t="shared" si="2"/>
        <v>7208.86</v>
      </c>
      <c r="AE10" s="167">
        <f>AD10/AC10*100</f>
        <v>16.032550557224798</v>
      </c>
      <c r="AF10" s="167">
        <f t="shared" si="2"/>
        <v>952.2</v>
      </c>
      <c r="AG10" s="167">
        <f t="shared" si="2"/>
        <v>18.736129999999999</v>
      </c>
      <c r="AH10" s="167">
        <f>AG10/AF10*100</f>
        <v>1.967667506826297</v>
      </c>
      <c r="AI10" s="167">
        <f t="shared" si="2"/>
        <v>31997.299999999985</v>
      </c>
      <c r="AJ10" s="167">
        <f t="shared" si="2"/>
        <v>5616.6253100000004</v>
      </c>
      <c r="AK10" s="167">
        <f>AJ10/AI10*100</f>
        <v>17.553435164842043</v>
      </c>
      <c r="AL10" s="167">
        <f t="shared" si="2"/>
        <v>389091.20000000013</v>
      </c>
      <c r="AM10" s="167">
        <f t="shared" si="2"/>
        <v>154257.49813999998</v>
      </c>
      <c r="AN10" s="167">
        <f>AM10/AL10*100</f>
        <v>39.645589039279209</v>
      </c>
      <c r="AO10" s="167">
        <f t="shared" si="2"/>
        <v>21892.599999999991</v>
      </c>
      <c r="AP10" s="167">
        <f t="shared" si="2"/>
        <v>3646.7000000000003</v>
      </c>
      <c r="AQ10" s="167">
        <f>AP10/AO10*100</f>
        <v>16.657226642792551</v>
      </c>
      <c r="AR10" s="167">
        <f t="shared" si="2"/>
        <v>14269.499999999995</v>
      </c>
      <c r="AS10" s="167">
        <f t="shared" si="2"/>
        <v>2057.5</v>
      </c>
      <c r="AT10" s="167">
        <f>AS10/AR10*100</f>
        <v>14.418865412242901</v>
      </c>
      <c r="AU10" s="167">
        <f t="shared" si="2"/>
        <v>80705.01999999999</v>
      </c>
      <c r="AV10" s="167">
        <f t="shared" si="2"/>
        <v>20176.2</v>
      </c>
      <c r="AW10" s="167">
        <f>AV10/AU10*100</f>
        <v>24.999931850583774</v>
      </c>
      <c r="AX10" s="167">
        <f t="shared" si="2"/>
        <v>12356.400000000001</v>
      </c>
      <c r="AY10" s="167">
        <f t="shared" si="2"/>
        <v>2214.2499999999995</v>
      </c>
      <c r="AZ10" s="167">
        <f>AY10/AX10*100</f>
        <v>17.919863390631569</v>
      </c>
      <c r="BA10" s="167">
        <f t="shared" si="2"/>
        <v>51064.9</v>
      </c>
      <c r="BB10" s="167">
        <f>BB13+BB17+BB26+BB40+BB54+BB58+BB75+BB81+BB97+BB102+BB114+BB123+BB137+BB149+BB160+BB172+BB184+BB197+BB201+BB213+BB221+BB228+BB240+BB253+BB267+BB274+BB284+BB294+BB304+BB313+BB321+BB331+BB345+BB356+BB364+BB373+BB386+BB395</f>
        <v>8263.2601899999991</v>
      </c>
      <c r="BC10" s="167">
        <f>BB10/BA10*100</f>
        <v>16.181878726875013</v>
      </c>
      <c r="BD10" s="167">
        <f t="shared" si="2"/>
        <v>12830.899999999998</v>
      </c>
      <c r="BE10" s="167">
        <f t="shared" si="2"/>
        <v>2220.2999999999997</v>
      </c>
      <c r="BF10" s="167">
        <f>BE10/BD10*100</f>
        <v>17.304320039903669</v>
      </c>
      <c r="BG10" s="167">
        <f t="shared" si="2"/>
        <v>17298.599999999988</v>
      </c>
      <c r="BH10" s="167">
        <f t="shared" si="2"/>
        <v>2698.1400000000003</v>
      </c>
      <c r="BI10" s="167">
        <f>BH10/BG10*100</f>
        <v>15.597447192258345</v>
      </c>
      <c r="BJ10" s="167">
        <f t="shared" si="2"/>
        <v>821905.60000000009</v>
      </c>
      <c r="BK10" s="167">
        <f t="shared" si="2"/>
        <v>182357.14</v>
      </c>
      <c r="BL10" s="167">
        <f>BK10/BJ10*100</f>
        <v>22.187114919280269</v>
      </c>
      <c r="BM10" s="167">
        <f t="shared" si="2"/>
        <v>5295.8</v>
      </c>
      <c r="BN10" s="167">
        <f t="shared" si="2"/>
        <v>144.846</v>
      </c>
      <c r="BO10" s="167">
        <f>BN10/BM10*100</f>
        <v>2.735110842554477</v>
      </c>
      <c r="BP10" s="167">
        <f t="shared" ref="BP10:BQ10" si="3">BP13+BP17+BP26+BP40+BP54+BP58+BP75+BP81+BP97+BP102+BP114+BP123+BP137+BP149+BP160+BP172+BP184+BP197+BP201+BP213+BP221+BP228+BP240+BP253+BP267+BP274+BP284+BP294+BP304+BP313+BP321+BP331+BP345+BP356+BP364+BP373+BP386+BP395</f>
        <v>0</v>
      </c>
      <c r="BQ10" s="167">
        <f t="shared" si="3"/>
        <v>0</v>
      </c>
      <c r="BR10" s="167"/>
    </row>
    <row r="11" spans="1:70" s="12" customFormat="1" ht="30.75" customHeight="1" x14ac:dyDescent="0.25">
      <c r="A11" s="163" t="s">
        <v>319</v>
      </c>
      <c r="B11" s="167">
        <f t="shared" si="0"/>
        <v>14628236.719999999</v>
      </c>
      <c r="C11" s="167">
        <f t="shared" si="0"/>
        <v>3204409.4955800008</v>
      </c>
      <c r="D11" s="167">
        <f t="shared" si="1"/>
        <v>21.905644247600069</v>
      </c>
      <c r="E11" s="167">
        <f>E14+E18+E27+E41+E55+E59+E76+E82+E98+E103+E115+E124+E138+E150+E161+E173+E185+E198+E202+E214+E222+E229+E241+E254+E268+E275+E285+E295+E305+E314+E322+E332+E346+E357+E365+E374+E387+E396</f>
        <v>59731.399999999994</v>
      </c>
      <c r="F11" s="167">
        <f t="shared" ref="F11:BN11" si="4">F14+F18+F27+F41+F55+F59+F76+F82+F98+F103+F115+F124+F138+F150+F161+F173+F185+F198+F202+F214+F222+F229+F241+F254+F268+F275+F285+F295+F305+F314+F322+F332+F346+F357+F365+F374+F387+F396</f>
        <v>9803.4499999999989</v>
      </c>
      <c r="G11" s="167">
        <f t="shared" ref="G11" si="5">F11/E11*100</f>
        <v>16.412556879631151</v>
      </c>
      <c r="H11" s="167">
        <f t="shared" si="4"/>
        <v>13125.600000000002</v>
      </c>
      <c r="I11" s="167">
        <f t="shared" si="4"/>
        <v>2317.79</v>
      </c>
      <c r="J11" s="167">
        <f>I11/H11*100</f>
        <v>17.658545133174862</v>
      </c>
      <c r="K11" s="167">
        <f t="shared" si="4"/>
        <v>288013.90000000002</v>
      </c>
      <c r="L11" s="167">
        <f t="shared" si="4"/>
        <v>62237.539999999994</v>
      </c>
      <c r="M11" s="167">
        <f>L11/K11*100</f>
        <v>21.60921399974098</v>
      </c>
      <c r="N11" s="167">
        <f t="shared" si="4"/>
        <v>3574124.5</v>
      </c>
      <c r="O11" s="167">
        <f t="shared" si="4"/>
        <v>638899.9</v>
      </c>
      <c r="P11" s="167">
        <f>O11/N11*100</f>
        <v>17.875703546420947</v>
      </c>
      <c r="Q11" s="167">
        <f t="shared" si="4"/>
        <v>24488.1</v>
      </c>
      <c r="R11" s="167">
        <f t="shared" si="4"/>
        <v>0</v>
      </c>
      <c r="S11" s="167">
        <f>R11/Q11*100</f>
        <v>0</v>
      </c>
      <c r="T11" s="167">
        <f t="shared" si="4"/>
        <v>227785.9</v>
      </c>
      <c r="U11" s="167">
        <f t="shared" si="4"/>
        <v>41723.549999999996</v>
      </c>
      <c r="V11" s="167">
        <f>U11/T11*100</f>
        <v>18.317002940041501</v>
      </c>
      <c r="W11" s="167">
        <f t="shared" si="4"/>
        <v>10017.399999999998</v>
      </c>
      <c r="X11" s="167">
        <f t="shared" si="4"/>
        <v>1807.9300000000003</v>
      </c>
      <c r="Y11" s="167">
        <f>X11/W11*100</f>
        <v>18.047896659811936</v>
      </c>
      <c r="Z11" s="167">
        <f t="shared" si="4"/>
        <v>8977390.9000000004</v>
      </c>
      <c r="AA11" s="167">
        <f t="shared" si="4"/>
        <v>2065002.5400000005</v>
      </c>
      <c r="AB11" s="167">
        <f>AA11/Z11*100</f>
        <v>23.002257148009456</v>
      </c>
      <c r="AC11" s="167">
        <f t="shared" si="4"/>
        <v>44963.899999999994</v>
      </c>
      <c r="AD11" s="167">
        <f t="shared" si="4"/>
        <v>7208.86</v>
      </c>
      <c r="AE11" s="167">
        <f>AD11/AC11*100</f>
        <v>16.032550557224798</v>
      </c>
      <c r="AF11" s="167">
        <f t="shared" si="4"/>
        <v>952.2</v>
      </c>
      <c r="AG11" s="167">
        <f t="shared" si="4"/>
        <v>18.736129999999999</v>
      </c>
      <c r="AH11" s="167">
        <f>AG11/AF11*100</f>
        <v>1.967667506826297</v>
      </c>
      <c r="AI11" s="167">
        <f t="shared" si="4"/>
        <v>31997.299999999985</v>
      </c>
      <c r="AJ11" s="167">
        <f t="shared" si="4"/>
        <v>5616.6253100000004</v>
      </c>
      <c r="AK11" s="167">
        <f>AJ11/AI11*100</f>
        <v>17.553435164842043</v>
      </c>
      <c r="AL11" s="167">
        <f t="shared" si="4"/>
        <v>389091.20000000013</v>
      </c>
      <c r="AM11" s="167">
        <f t="shared" si="4"/>
        <v>154257.49813999998</v>
      </c>
      <c r="AN11" s="167">
        <f>AM11/AL11*100</f>
        <v>39.645589039279209</v>
      </c>
      <c r="AO11" s="167">
        <f t="shared" si="4"/>
        <v>21892.599999999991</v>
      </c>
      <c r="AP11" s="167">
        <f t="shared" si="4"/>
        <v>3646.7000000000003</v>
      </c>
      <c r="AQ11" s="167">
        <f>AP11/AO11*100</f>
        <v>16.657226642792551</v>
      </c>
      <c r="AR11" s="167">
        <f t="shared" si="4"/>
        <v>14269.499999999995</v>
      </c>
      <c r="AS11" s="167">
        <f t="shared" si="4"/>
        <v>2057.5</v>
      </c>
      <c r="AT11" s="167">
        <f>AS11/AR11*100</f>
        <v>14.418865412242901</v>
      </c>
      <c r="AU11" s="167">
        <f t="shared" si="4"/>
        <v>80705.01999999999</v>
      </c>
      <c r="AV11" s="167">
        <f t="shared" si="4"/>
        <v>20176.2</v>
      </c>
      <c r="AW11" s="167">
        <f>AV11/AU11*100</f>
        <v>24.999931850583774</v>
      </c>
      <c r="AX11" s="167">
        <f t="shared" si="4"/>
        <v>12356.400000000001</v>
      </c>
      <c r="AY11" s="167">
        <f t="shared" si="4"/>
        <v>2214.2499999999995</v>
      </c>
      <c r="AZ11" s="167">
        <f>AY11/AX11*100</f>
        <v>17.919863390631569</v>
      </c>
      <c r="BA11" s="167">
        <f t="shared" si="4"/>
        <v>0</v>
      </c>
      <c r="BB11" s="167">
        <f t="shared" si="4"/>
        <v>0</v>
      </c>
      <c r="BC11" s="167"/>
      <c r="BD11" s="167">
        <f t="shared" si="4"/>
        <v>12830.899999999998</v>
      </c>
      <c r="BE11" s="167">
        <f t="shared" si="4"/>
        <v>2220.2999999999997</v>
      </c>
      <c r="BF11" s="167">
        <f>BE11/BD11*100</f>
        <v>17.304320039903669</v>
      </c>
      <c r="BG11" s="167">
        <f t="shared" si="4"/>
        <v>17298.599999999988</v>
      </c>
      <c r="BH11" s="167">
        <f t="shared" si="4"/>
        <v>2698.1400000000003</v>
      </c>
      <c r="BI11" s="167">
        <f>BH11/BG11*100</f>
        <v>15.597447192258345</v>
      </c>
      <c r="BJ11" s="167">
        <f t="shared" si="4"/>
        <v>821905.60000000009</v>
      </c>
      <c r="BK11" s="167">
        <f t="shared" si="4"/>
        <v>182357.14</v>
      </c>
      <c r="BL11" s="167">
        <f>BK11/BJ11*100</f>
        <v>22.187114919280269</v>
      </c>
      <c r="BM11" s="167">
        <f t="shared" si="4"/>
        <v>5295.8</v>
      </c>
      <c r="BN11" s="167">
        <f t="shared" si="4"/>
        <v>144.846</v>
      </c>
      <c r="BO11" s="167">
        <f t="shared" ref="BO11" si="6">BN11/BM11*100</f>
        <v>2.735110842554477</v>
      </c>
      <c r="BP11" s="167">
        <f t="shared" ref="BP11:BQ11" si="7">BP14+BP18+BP27+BP41+BP55+BP59+BP76+BP82+BP98+BP103+BP115+BP124+BP138+BP150+BP161+BP173+BP185+BP198+BP202+BP214+BP222+BP229+BP241+BP254+BP268+BP275+BP285+BP295+BP305+BP314+BP322+BP332+BP346+BP357+BP365+BP374+BP387+BP396</f>
        <v>0</v>
      </c>
      <c r="BQ11" s="167">
        <f t="shared" si="7"/>
        <v>0</v>
      </c>
      <c r="BR11" s="167"/>
    </row>
    <row r="12" spans="1:70" s="12" customFormat="1" ht="24" customHeight="1" x14ac:dyDescent="0.25">
      <c r="A12" s="163" t="s">
        <v>156</v>
      </c>
      <c r="B12" s="167">
        <f t="shared" si="0"/>
        <v>51064.9</v>
      </c>
      <c r="C12" s="167">
        <f t="shared" si="0"/>
        <v>8263.2601899999991</v>
      </c>
      <c r="D12" s="167">
        <f t="shared" si="1"/>
        <v>16.181878726875013</v>
      </c>
      <c r="E12" s="167">
        <f>SUM(E15:E16)+SUM(E19:E25)+SUM(E28:E39)+SUM(E42:E53)+SUM(E56:E57)+SUM(E60:E74)+SUM(E77:E80)+SUM(E83:E96)+SUM(E99:E101)+SUM(E104:E113)+SUM(E116:E122)+SUM(E125:E136)+SUM(E139:E148)+SUM(E151:E159)+SUM(E162:E171)+SUM(E174:E183)+SUM(E186:E196)+SUM(E199:E200)+SUM(E203:E212)+SUM(E215:E220)+SUM(E223:E227)+SUM(E230:E239)+SUM(E242:E252)+SUM(E255:E266)+SUM(E269:E273)+SUM(E276:E283)+SUM(E286:E293)+SUM(E296:E303)+SUM(E306:E312)+SUM(E315:E320)+SUM(E323:E330)+SUM(E333:E344)+SUM(E347:E355)+SUM(E358:E363)+SUM(E366:E372)+SUM(E375:E385)+SUM(E388:E394)+SUM(E397:E401)</f>
        <v>0</v>
      </c>
      <c r="F12" s="167">
        <f t="shared" ref="F12:BN12" si="8">SUM(F15:F16)+SUM(F19:F25)+SUM(F28:F39)+SUM(F42:F53)+SUM(F56:F57)+SUM(F60:F74)+SUM(F77:F80)+SUM(F83:F96)+SUM(F99:F101)+SUM(F104:F113)+SUM(F116:F122)+SUM(F125:F136)+SUM(F139:F148)+SUM(F151:F159)+SUM(F162:F171)+SUM(F174:F183)+SUM(F186:F196)+SUM(F199:F200)+SUM(F203:F212)+SUM(F215:F220)+SUM(F223:F227)+SUM(F230:F239)+SUM(F242:F252)+SUM(F255:F266)+SUM(F269:F273)+SUM(F276:F283)+SUM(F286:F293)+SUM(F296:F303)+SUM(F306:F312)+SUM(F315:F320)+SUM(F323:F330)+SUM(F333:F344)+SUM(F347:F355)+SUM(F358:F363)+SUM(F366:F372)+SUM(F375:F385)+SUM(F388:F394)+SUM(F397:F401)</f>
        <v>0</v>
      </c>
      <c r="G12" s="167"/>
      <c r="H12" s="167">
        <f t="shared" si="8"/>
        <v>0</v>
      </c>
      <c r="I12" s="167">
        <f t="shared" si="8"/>
        <v>0</v>
      </c>
      <c r="J12" s="167"/>
      <c r="K12" s="167">
        <f t="shared" si="8"/>
        <v>0</v>
      </c>
      <c r="L12" s="167">
        <f t="shared" si="8"/>
        <v>0</v>
      </c>
      <c r="M12" s="167"/>
      <c r="N12" s="167">
        <f t="shared" si="8"/>
        <v>0</v>
      </c>
      <c r="O12" s="167">
        <f t="shared" si="8"/>
        <v>0</v>
      </c>
      <c r="P12" s="167"/>
      <c r="Q12" s="167">
        <f t="shared" si="8"/>
        <v>0</v>
      </c>
      <c r="R12" s="167">
        <f t="shared" si="8"/>
        <v>0</v>
      </c>
      <c r="S12" s="167">
        <f t="shared" si="8"/>
        <v>0</v>
      </c>
      <c r="T12" s="167">
        <f t="shared" si="8"/>
        <v>0</v>
      </c>
      <c r="U12" s="167">
        <f t="shared" si="8"/>
        <v>0</v>
      </c>
      <c r="V12" s="167">
        <f t="shared" si="8"/>
        <v>0</v>
      </c>
      <c r="W12" s="167">
        <f t="shared" si="8"/>
        <v>0</v>
      </c>
      <c r="X12" s="167">
        <f t="shared" si="8"/>
        <v>0</v>
      </c>
      <c r="Y12" s="167">
        <f t="shared" si="8"/>
        <v>0</v>
      </c>
      <c r="Z12" s="167">
        <f t="shared" si="8"/>
        <v>0</v>
      </c>
      <c r="AA12" s="167">
        <f t="shared" si="8"/>
        <v>0</v>
      </c>
      <c r="AB12" s="167"/>
      <c r="AC12" s="167">
        <f t="shared" si="8"/>
        <v>0</v>
      </c>
      <c r="AD12" s="167">
        <f t="shared" si="8"/>
        <v>0</v>
      </c>
      <c r="AE12" s="167"/>
      <c r="AF12" s="167">
        <f t="shared" si="8"/>
        <v>0</v>
      </c>
      <c r="AG12" s="167">
        <f t="shared" si="8"/>
        <v>0</v>
      </c>
      <c r="AH12" s="167">
        <f t="shared" si="8"/>
        <v>0</v>
      </c>
      <c r="AI12" s="167">
        <f t="shared" si="8"/>
        <v>0</v>
      </c>
      <c r="AJ12" s="167">
        <f t="shared" si="8"/>
        <v>0</v>
      </c>
      <c r="AK12" s="167">
        <f t="shared" si="8"/>
        <v>0</v>
      </c>
      <c r="AL12" s="167">
        <f t="shared" si="8"/>
        <v>0</v>
      </c>
      <c r="AM12" s="167">
        <f t="shared" si="8"/>
        <v>0</v>
      </c>
      <c r="AN12" s="167">
        <f t="shared" si="8"/>
        <v>0</v>
      </c>
      <c r="AO12" s="167">
        <f t="shared" si="8"/>
        <v>0</v>
      </c>
      <c r="AP12" s="167">
        <f t="shared" si="8"/>
        <v>0</v>
      </c>
      <c r="AQ12" s="167">
        <f t="shared" si="8"/>
        <v>0</v>
      </c>
      <c r="AR12" s="167">
        <f t="shared" si="8"/>
        <v>0</v>
      </c>
      <c r="AS12" s="167">
        <f t="shared" si="8"/>
        <v>0</v>
      </c>
      <c r="AT12" s="167">
        <f t="shared" si="8"/>
        <v>0</v>
      </c>
      <c r="AU12" s="167">
        <f t="shared" si="8"/>
        <v>0</v>
      </c>
      <c r="AV12" s="167">
        <f t="shared" si="8"/>
        <v>0</v>
      </c>
      <c r="AW12" s="167"/>
      <c r="AX12" s="167">
        <f t="shared" si="8"/>
        <v>0</v>
      </c>
      <c r="AY12" s="167">
        <f t="shared" si="8"/>
        <v>0</v>
      </c>
      <c r="AZ12" s="167">
        <f t="shared" si="8"/>
        <v>0</v>
      </c>
      <c r="BA12" s="167">
        <f t="shared" si="8"/>
        <v>51064.9</v>
      </c>
      <c r="BB12" s="167">
        <f t="shared" si="8"/>
        <v>8263.2601899999991</v>
      </c>
      <c r="BC12" s="167">
        <f t="shared" ref="BC12:BC13" si="9">BB12/BA12*100</f>
        <v>16.181878726875013</v>
      </c>
      <c r="BD12" s="167">
        <f t="shared" si="8"/>
        <v>0</v>
      </c>
      <c r="BE12" s="167">
        <f t="shared" si="8"/>
        <v>0</v>
      </c>
      <c r="BF12" s="167">
        <f t="shared" si="8"/>
        <v>0</v>
      </c>
      <c r="BG12" s="167">
        <f t="shared" si="8"/>
        <v>0</v>
      </c>
      <c r="BH12" s="167">
        <f t="shared" si="8"/>
        <v>0</v>
      </c>
      <c r="BI12" s="167"/>
      <c r="BJ12" s="167">
        <f t="shared" si="8"/>
        <v>0</v>
      </c>
      <c r="BK12" s="167">
        <f t="shared" si="8"/>
        <v>0</v>
      </c>
      <c r="BL12" s="167"/>
      <c r="BM12" s="167">
        <f t="shared" si="8"/>
        <v>0</v>
      </c>
      <c r="BN12" s="167">
        <f t="shared" si="8"/>
        <v>0</v>
      </c>
      <c r="BO12" s="167"/>
      <c r="BP12" s="167">
        <f t="shared" ref="BP12:BQ12" si="10">SUM(BP15:BP16)+SUM(BP19:BP25)+SUM(BP28:BP39)+SUM(BP42:BP53)+SUM(BP56:BP57)+SUM(BP60:BP74)+SUM(BP77:BP80)+SUM(BP83:BP96)+SUM(BP99:BP101)+SUM(BP104:BP113)+SUM(BP116:BP122)+SUM(BP125:BP136)+SUM(BP139:BP148)+SUM(BP151:BP159)+SUM(BP162:BP171)+SUM(BP174:BP183)+SUM(BP186:BP196)+SUM(BP199:BP200)+SUM(BP203:BP212)+SUM(BP215:BP220)+SUM(BP223:BP227)+SUM(BP230:BP239)+SUM(BP242:BP252)+SUM(BP255:BP266)+SUM(BP269:BP273)+SUM(BP276:BP283)+SUM(BP286:BP293)+SUM(BP296:BP303)+SUM(BP306:BP312)+SUM(BP315:BP320)+SUM(BP323:BP330)+SUM(BP333:BP344)+SUM(BP347:BP355)+SUM(BP358:BP363)+SUM(BP366:BP372)+SUM(BP375:BP385)+SUM(BP388:BP394)+SUM(BP397:BP401)</f>
        <v>0</v>
      </c>
      <c r="BQ12" s="167">
        <f t="shared" si="10"/>
        <v>0</v>
      </c>
      <c r="BR12" s="167"/>
    </row>
    <row r="13" spans="1:70" s="161" customFormat="1" ht="30.75" customHeight="1" x14ac:dyDescent="0.25">
      <c r="A13" s="76" t="s">
        <v>309</v>
      </c>
      <c r="B13" s="105">
        <f>E13+H13+K13+N13+Q13+T13+W13+Z13+AC13+AF13+AI13+AL13+AO13+AR13+AU13+AX13+BA13+BD13+BG13+BJ13+BM13+BP13</f>
        <v>166286.19999999995</v>
      </c>
      <c r="C13" s="105">
        <f>F13+I13+L13+O13+R13+U13+X13+AA13+AD13+AG13+AJ13+AM13+AP13+AS13+AV13+AY13+BB13+BE13+BH13+BK13+BN13+BQ13</f>
        <v>42120.991679999999</v>
      </c>
      <c r="D13" s="105">
        <f t="shared" si="1"/>
        <v>25.330419289153284</v>
      </c>
      <c r="E13" s="101">
        <f>SUM(E14:E16)</f>
        <v>926.9</v>
      </c>
      <c r="F13" s="101">
        <f t="shared" ref="F13:BN13" si="11">SUM(F14:F16)</f>
        <v>182.75</v>
      </c>
      <c r="G13" s="105">
        <f>F13/E13*100</f>
        <v>19.716258496062142</v>
      </c>
      <c r="H13" s="101">
        <f t="shared" si="11"/>
        <v>144.9</v>
      </c>
      <c r="I13" s="101">
        <f t="shared" si="11"/>
        <v>18</v>
      </c>
      <c r="J13" s="105">
        <f t="shared" ref="J13:J17" si="12">I13/H13*100</f>
        <v>12.422360248447205</v>
      </c>
      <c r="K13" s="101">
        <f t="shared" si="11"/>
        <v>2421.4</v>
      </c>
      <c r="L13" s="101">
        <f t="shared" si="11"/>
        <v>55.12</v>
      </c>
      <c r="M13" s="105">
        <f t="shared" ref="M13:M17" si="13">L13/K13*100</f>
        <v>2.2763690427025685</v>
      </c>
      <c r="N13" s="101">
        <f t="shared" si="11"/>
        <v>22362.2</v>
      </c>
      <c r="O13" s="101">
        <f t="shared" si="11"/>
        <v>4355.34</v>
      </c>
      <c r="P13" s="105">
        <f t="shared" ref="P13:P406" si="14">O13/N13*100</f>
        <v>19.476348480918691</v>
      </c>
      <c r="Q13" s="101">
        <f t="shared" si="11"/>
        <v>263.60000000000002</v>
      </c>
      <c r="R13" s="101">
        <f t="shared" si="11"/>
        <v>0</v>
      </c>
      <c r="S13" s="105">
        <f>R13/Q13*100</f>
        <v>0</v>
      </c>
      <c r="T13" s="101">
        <f t="shared" si="11"/>
        <v>3963.9</v>
      </c>
      <c r="U13" s="101">
        <f t="shared" si="11"/>
        <v>819.53</v>
      </c>
      <c r="V13" s="105">
        <f>U13/T13*100</f>
        <v>20.674840434925198</v>
      </c>
      <c r="W13" s="101">
        <f t="shared" si="11"/>
        <v>122.4</v>
      </c>
      <c r="X13" s="101">
        <f t="shared" si="11"/>
        <v>18.73</v>
      </c>
      <c r="Y13" s="105">
        <f>X13/W13*100</f>
        <v>15.302287581699344</v>
      </c>
      <c r="Z13" s="101">
        <f t="shared" si="11"/>
        <v>118733.2</v>
      </c>
      <c r="AA13" s="101">
        <f t="shared" si="11"/>
        <v>32702.14</v>
      </c>
      <c r="AB13" s="105">
        <f t="shared" ref="AB13:AB17" si="15">AA13/Z13*100</f>
        <v>27.542540755239482</v>
      </c>
      <c r="AC13" s="101">
        <f t="shared" si="11"/>
        <v>356.8</v>
      </c>
      <c r="AD13" s="101">
        <f t="shared" si="11"/>
        <v>76.56</v>
      </c>
      <c r="AE13" s="102">
        <f>AD13/AC13*100</f>
        <v>21.457399103139014</v>
      </c>
      <c r="AF13" s="101">
        <f t="shared" si="11"/>
        <v>0</v>
      </c>
      <c r="AG13" s="101">
        <f t="shared" si="11"/>
        <v>0</v>
      </c>
      <c r="AH13" s="101">
        <f t="shared" si="11"/>
        <v>0</v>
      </c>
      <c r="AI13" s="101">
        <f t="shared" si="11"/>
        <v>356.8</v>
      </c>
      <c r="AJ13" s="101">
        <f t="shared" si="11"/>
        <v>67.218229999999991</v>
      </c>
      <c r="AK13" s="101">
        <f t="shared" si="11"/>
        <v>18.839190022421519</v>
      </c>
      <c r="AL13" s="101">
        <f t="shared" si="11"/>
        <v>939.1</v>
      </c>
      <c r="AM13" s="101">
        <f t="shared" si="11"/>
        <v>336.1</v>
      </c>
      <c r="AN13" s="101">
        <f t="shared" si="11"/>
        <v>35.789585773613034</v>
      </c>
      <c r="AO13" s="101">
        <f t="shared" si="11"/>
        <v>356.8</v>
      </c>
      <c r="AP13" s="101">
        <f t="shared" si="11"/>
        <v>79.86</v>
      </c>
      <c r="AQ13" s="101">
        <f t="shared" si="11"/>
        <v>22.382286995515692</v>
      </c>
      <c r="AR13" s="101">
        <f t="shared" si="11"/>
        <v>356.8</v>
      </c>
      <c r="AS13" s="101">
        <f t="shared" si="11"/>
        <v>73.599999999999994</v>
      </c>
      <c r="AT13" s="101">
        <f t="shared" si="11"/>
        <v>20.627802690582957</v>
      </c>
      <c r="AU13" s="101">
        <f t="shared" si="11"/>
        <v>787.1</v>
      </c>
      <c r="AV13" s="101">
        <f t="shared" si="11"/>
        <v>196.8</v>
      </c>
      <c r="AW13" s="105">
        <f t="shared" ref="AW13:AW17" si="16">AV13/AU13*100</f>
        <v>25.003176216490917</v>
      </c>
      <c r="AX13" s="101">
        <f t="shared" si="11"/>
        <v>0</v>
      </c>
      <c r="AY13" s="101">
        <f t="shared" si="11"/>
        <v>0</v>
      </c>
      <c r="AZ13" s="101">
        <f t="shared" si="11"/>
        <v>0</v>
      </c>
      <c r="BA13" s="101">
        <f t="shared" si="11"/>
        <v>895.69999999999993</v>
      </c>
      <c r="BB13" s="101">
        <f t="shared" si="11"/>
        <v>171.07345000000001</v>
      </c>
      <c r="BC13" s="102">
        <f t="shared" si="9"/>
        <v>19.099413866249861</v>
      </c>
      <c r="BD13" s="101">
        <f t="shared" si="11"/>
        <v>356.8</v>
      </c>
      <c r="BE13" s="101">
        <f t="shared" si="11"/>
        <v>70</v>
      </c>
      <c r="BF13" s="101">
        <f t="shared" si="11"/>
        <v>19.618834080717487</v>
      </c>
      <c r="BG13" s="101">
        <f t="shared" si="11"/>
        <v>356.8</v>
      </c>
      <c r="BH13" s="101">
        <f t="shared" si="11"/>
        <v>73.56</v>
      </c>
      <c r="BI13" s="105">
        <f t="shared" ref="BI13:BI76" si="17">BH13/BG13*100</f>
        <v>20.616591928251122</v>
      </c>
      <c r="BJ13" s="101">
        <f t="shared" si="11"/>
        <v>12551.1</v>
      </c>
      <c r="BK13" s="101">
        <f t="shared" si="11"/>
        <v>2824.61</v>
      </c>
      <c r="BL13" s="105">
        <f t="shared" ref="BL13:BL374" si="18">BK13/BJ13*100</f>
        <v>22.504880050354153</v>
      </c>
      <c r="BM13" s="101">
        <f t="shared" si="11"/>
        <v>33.9</v>
      </c>
      <c r="BN13" s="101">
        <f t="shared" si="11"/>
        <v>0</v>
      </c>
      <c r="BO13" s="105">
        <f>BN13/BM13*100</f>
        <v>0</v>
      </c>
      <c r="BP13" s="101"/>
      <c r="BQ13" s="101"/>
      <c r="BR13" s="105"/>
    </row>
    <row r="14" spans="1:70" s="12" customFormat="1" ht="30" customHeight="1" x14ac:dyDescent="0.25">
      <c r="A14" s="72" t="s">
        <v>308</v>
      </c>
      <c r="B14" s="15">
        <f t="shared" ref="B14:B77" si="19">E14+H14+K14+N14+Q14+T14+W14+Z14+AC14+AF14+AI14+AL14+AO14+AR14+AU14+AX14+BA14+BD14+BG14+BJ14+BM14+BP14</f>
        <v>165390.49999999994</v>
      </c>
      <c r="C14" s="15">
        <f t="shared" ref="C14:C77" si="20">F14+I14+L14+O14+R14+U14+X14+AA14+AD14+AG14+AJ14+AM14+AP14+AS14+AV14+AY14+BB14+BE14+BH14+BK14+BN14+BQ14</f>
        <v>41949.918229999996</v>
      </c>
      <c r="D14" s="15">
        <f t="shared" si="1"/>
        <v>25.36416434438496</v>
      </c>
      <c r="E14" s="15">
        <v>926.9</v>
      </c>
      <c r="F14" s="15">
        <v>182.75</v>
      </c>
      <c r="G14" s="15">
        <f>F14/E14*100</f>
        <v>19.716258496062142</v>
      </c>
      <c r="H14" s="15">
        <v>144.9</v>
      </c>
      <c r="I14" s="15">
        <v>18</v>
      </c>
      <c r="J14" s="15">
        <f t="shared" si="12"/>
        <v>12.422360248447205</v>
      </c>
      <c r="K14" s="15">
        <v>2421.4</v>
      </c>
      <c r="L14" s="15">
        <v>55.12</v>
      </c>
      <c r="M14" s="15">
        <f t="shared" si="13"/>
        <v>2.2763690427025685</v>
      </c>
      <c r="N14" s="15">
        <v>22362.2</v>
      </c>
      <c r="O14" s="15">
        <v>4355.34</v>
      </c>
      <c r="P14" s="15">
        <f t="shared" si="14"/>
        <v>19.476348480918691</v>
      </c>
      <c r="Q14" s="15">
        <v>263.60000000000002</v>
      </c>
      <c r="R14" s="15"/>
      <c r="S14" s="15">
        <f>R14/Q14*100</f>
        <v>0</v>
      </c>
      <c r="T14" s="15">
        <v>3963.9</v>
      </c>
      <c r="U14" s="15">
        <v>819.53</v>
      </c>
      <c r="V14" s="15">
        <f>U14/T14*100</f>
        <v>20.674840434925198</v>
      </c>
      <c r="W14" s="15">
        <v>122.4</v>
      </c>
      <c r="X14" s="15">
        <v>18.73</v>
      </c>
      <c r="Y14" s="15">
        <f>X14/W14*100</f>
        <v>15.302287581699344</v>
      </c>
      <c r="Z14" s="15">
        <v>118733.2</v>
      </c>
      <c r="AA14" s="15">
        <v>32702.14</v>
      </c>
      <c r="AB14" s="15">
        <f t="shared" si="15"/>
        <v>27.542540755239482</v>
      </c>
      <c r="AC14" s="15">
        <v>356.8</v>
      </c>
      <c r="AD14" s="15">
        <v>76.56</v>
      </c>
      <c r="AE14" s="14">
        <f>AD14/AC14*100</f>
        <v>21.457399103139014</v>
      </c>
      <c r="AF14" s="15"/>
      <c r="AG14" s="15"/>
      <c r="AH14" s="15"/>
      <c r="AI14" s="15">
        <v>356.8</v>
      </c>
      <c r="AJ14" s="15">
        <v>67.218229999999991</v>
      </c>
      <c r="AK14" s="15">
        <f>AJ14/AI14*100</f>
        <v>18.839190022421519</v>
      </c>
      <c r="AL14" s="15">
        <v>939.1</v>
      </c>
      <c r="AM14" s="15">
        <v>336.1</v>
      </c>
      <c r="AN14" s="15">
        <f>AM14/AL14*100</f>
        <v>35.789585773613034</v>
      </c>
      <c r="AO14" s="15">
        <v>356.8</v>
      </c>
      <c r="AP14" s="15">
        <v>79.86</v>
      </c>
      <c r="AQ14" s="15">
        <f>AP14/AO14*100</f>
        <v>22.382286995515692</v>
      </c>
      <c r="AR14" s="15">
        <v>356.8</v>
      </c>
      <c r="AS14" s="15">
        <v>73.599999999999994</v>
      </c>
      <c r="AT14" s="15">
        <f>AS14/AR14*100</f>
        <v>20.627802690582957</v>
      </c>
      <c r="AU14" s="15">
        <v>787.1</v>
      </c>
      <c r="AV14" s="15">
        <v>196.8</v>
      </c>
      <c r="AW14" s="15">
        <f t="shared" si="16"/>
        <v>25.003176216490917</v>
      </c>
      <c r="AX14" s="15">
        <v>0</v>
      </c>
      <c r="AY14" s="15">
        <v>0</v>
      </c>
      <c r="AZ14" s="15"/>
      <c r="BA14" s="15"/>
      <c r="BB14" s="15"/>
      <c r="BC14" s="14"/>
      <c r="BD14" s="15">
        <v>356.8</v>
      </c>
      <c r="BE14" s="15">
        <v>70</v>
      </c>
      <c r="BF14" s="15">
        <f>BE14/BD14*100</f>
        <v>19.618834080717487</v>
      </c>
      <c r="BG14" s="15">
        <v>356.8</v>
      </c>
      <c r="BH14" s="15">
        <v>73.56</v>
      </c>
      <c r="BI14" s="15">
        <f t="shared" si="17"/>
        <v>20.616591928251122</v>
      </c>
      <c r="BJ14" s="15">
        <v>12551.1</v>
      </c>
      <c r="BK14" s="15">
        <v>2824.61</v>
      </c>
      <c r="BL14" s="15">
        <f t="shared" si="18"/>
        <v>22.504880050354153</v>
      </c>
      <c r="BM14" s="15">
        <v>33.9</v>
      </c>
      <c r="BN14" s="15"/>
      <c r="BO14" s="15">
        <f>BN14/BM14*100</f>
        <v>0</v>
      </c>
      <c r="BP14" s="15"/>
      <c r="BQ14" s="15"/>
      <c r="BR14" s="15"/>
    </row>
    <row r="15" spans="1:70" s="12" customFormat="1" ht="15.75" x14ac:dyDescent="0.25">
      <c r="A15" s="103" t="s">
        <v>310</v>
      </c>
      <c r="B15" s="15">
        <f t="shared" si="19"/>
        <v>790.3</v>
      </c>
      <c r="C15" s="15">
        <f t="shared" si="20"/>
        <v>159.78304</v>
      </c>
      <c r="D15" s="14">
        <f>C15/B15*100</f>
        <v>20.218023535366317</v>
      </c>
      <c r="E15" s="14"/>
      <c r="F15" s="14"/>
      <c r="G15" s="14"/>
      <c r="H15" s="14"/>
      <c r="I15" s="14"/>
      <c r="J15" s="15"/>
      <c r="K15" s="14"/>
      <c r="L15" s="14"/>
      <c r="M15" s="15"/>
      <c r="N15" s="14"/>
      <c r="O15" s="14"/>
      <c r="P15" s="15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5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5"/>
      <c r="AX15" s="14"/>
      <c r="AY15" s="14"/>
      <c r="AZ15" s="14"/>
      <c r="BA15" s="14">
        <v>790.3</v>
      </c>
      <c r="BB15" s="14">
        <v>159.78304</v>
      </c>
      <c r="BC15" s="14">
        <f>BB15/BA15*100</f>
        <v>20.218023535366317</v>
      </c>
      <c r="BD15" s="14"/>
      <c r="BE15" s="14"/>
      <c r="BF15" s="14"/>
      <c r="BG15" s="14"/>
      <c r="BH15" s="14"/>
      <c r="BI15" s="15"/>
      <c r="BJ15" s="14"/>
      <c r="BK15" s="14"/>
      <c r="BL15" s="15"/>
      <c r="BM15" s="14"/>
      <c r="BN15" s="14"/>
      <c r="BO15" s="15"/>
      <c r="BP15" s="14"/>
      <c r="BQ15" s="14"/>
      <c r="BR15" s="15"/>
    </row>
    <row r="16" spans="1:70" s="12" customFormat="1" ht="15.75" x14ac:dyDescent="0.25">
      <c r="A16" s="103" t="s">
        <v>485</v>
      </c>
      <c r="B16" s="15">
        <f t="shared" si="19"/>
        <v>105.4</v>
      </c>
      <c r="C16" s="15">
        <f t="shared" si="20"/>
        <v>11.29041</v>
      </c>
      <c r="D16" s="14">
        <f>C16/B16*100</f>
        <v>10.711963946869069</v>
      </c>
      <c r="E16" s="14"/>
      <c r="F16" s="14"/>
      <c r="G16" s="14"/>
      <c r="H16" s="14"/>
      <c r="I16" s="14"/>
      <c r="J16" s="15"/>
      <c r="K16" s="14"/>
      <c r="L16" s="14"/>
      <c r="M16" s="15"/>
      <c r="N16" s="14"/>
      <c r="O16" s="14"/>
      <c r="P16" s="15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5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5"/>
      <c r="AX16" s="14"/>
      <c r="AY16" s="14"/>
      <c r="AZ16" s="14"/>
      <c r="BA16" s="14">
        <v>105.4</v>
      </c>
      <c r="BB16" s="14">
        <v>11.29041</v>
      </c>
      <c r="BC16" s="14">
        <f>BB16/BA16*100</f>
        <v>10.711963946869069</v>
      </c>
      <c r="BD16" s="14"/>
      <c r="BE16" s="14"/>
      <c r="BF16" s="14"/>
      <c r="BG16" s="14"/>
      <c r="BH16" s="14"/>
      <c r="BI16" s="15"/>
      <c r="BJ16" s="14"/>
      <c r="BK16" s="14"/>
      <c r="BL16" s="15"/>
      <c r="BM16" s="14"/>
      <c r="BN16" s="14"/>
      <c r="BO16" s="15"/>
      <c r="BP16" s="14"/>
      <c r="BQ16" s="14"/>
      <c r="BR16" s="15"/>
    </row>
    <row r="17" spans="1:70" s="31" customFormat="1" ht="30" customHeight="1" x14ac:dyDescent="0.25">
      <c r="A17" s="98" t="s">
        <v>312</v>
      </c>
      <c r="B17" s="105">
        <f t="shared" si="19"/>
        <v>214837.09999999992</v>
      </c>
      <c r="C17" s="105">
        <f t="shared" si="20"/>
        <v>64696.015429999999</v>
      </c>
      <c r="D17" s="105">
        <f t="shared" ref="D17" si="21">C17/B17*100</f>
        <v>30.113986564704152</v>
      </c>
      <c r="E17" s="105">
        <f>SUM(E18:E25)</f>
        <v>1076.3</v>
      </c>
      <c r="F17" s="105">
        <f t="shared" ref="F17:BN17" si="22">SUM(F18:F25)</f>
        <v>241.92</v>
      </c>
      <c r="G17" s="105">
        <f t="shared" ref="G17:G405" si="23">F17/E17*100</f>
        <v>22.477004552634025</v>
      </c>
      <c r="H17" s="105">
        <f t="shared" si="22"/>
        <v>156.69999999999999</v>
      </c>
      <c r="I17" s="105">
        <f t="shared" si="22"/>
        <v>22.17</v>
      </c>
      <c r="J17" s="105">
        <f t="shared" si="12"/>
        <v>14.148053605615829</v>
      </c>
      <c r="K17" s="105">
        <f t="shared" si="22"/>
        <v>2225.5</v>
      </c>
      <c r="L17" s="105">
        <f t="shared" si="22"/>
        <v>235.02</v>
      </c>
      <c r="M17" s="105">
        <f t="shared" si="13"/>
        <v>10.560323522803865</v>
      </c>
      <c r="N17" s="105">
        <f t="shared" si="22"/>
        <v>33919.300000000003</v>
      </c>
      <c r="O17" s="105">
        <f t="shared" si="22"/>
        <v>8194.32</v>
      </c>
      <c r="P17" s="105">
        <f t="shared" si="14"/>
        <v>24.158281568310663</v>
      </c>
      <c r="Q17" s="105">
        <f t="shared" si="22"/>
        <v>313.89999999999998</v>
      </c>
      <c r="R17" s="105">
        <f t="shared" si="22"/>
        <v>0</v>
      </c>
      <c r="S17" s="105">
        <f t="shared" ref="S17:S406" si="24">R17/Q17*100</f>
        <v>0</v>
      </c>
      <c r="T17" s="105">
        <f t="shared" si="22"/>
        <v>3756.3</v>
      </c>
      <c r="U17" s="105">
        <f t="shared" si="22"/>
        <v>939.08</v>
      </c>
      <c r="V17" s="105">
        <f t="shared" ref="V17:V405" si="25">U17/T17*100</f>
        <v>25.000133109709022</v>
      </c>
      <c r="W17" s="105">
        <f t="shared" si="22"/>
        <v>107.7</v>
      </c>
      <c r="X17" s="105">
        <f t="shared" si="22"/>
        <v>16.28</v>
      </c>
      <c r="Y17" s="105">
        <f t="shared" ref="Y17:Y405" si="26">X17/W17*100</f>
        <v>15.116063138347261</v>
      </c>
      <c r="Z17" s="105">
        <f t="shared" si="22"/>
        <v>147849</v>
      </c>
      <c r="AA17" s="105">
        <f t="shared" si="22"/>
        <v>48850</v>
      </c>
      <c r="AB17" s="105">
        <f t="shared" si="15"/>
        <v>33.040466962914863</v>
      </c>
      <c r="AC17" s="105">
        <f t="shared" si="22"/>
        <v>310.3</v>
      </c>
      <c r="AD17" s="105">
        <f t="shared" si="22"/>
        <v>62.23</v>
      </c>
      <c r="AE17" s="102">
        <f t="shared" ref="AE17:AE76" si="27">AD17/AC17*100</f>
        <v>20.054785691266513</v>
      </c>
      <c r="AF17" s="105">
        <f t="shared" si="22"/>
        <v>13.3</v>
      </c>
      <c r="AG17" s="105">
        <f t="shared" si="22"/>
        <v>0</v>
      </c>
      <c r="AH17" s="105">
        <f t="shared" si="22"/>
        <v>0</v>
      </c>
      <c r="AI17" s="105">
        <f t="shared" si="22"/>
        <v>310.3</v>
      </c>
      <c r="AJ17" s="105">
        <f t="shared" si="22"/>
        <v>60.530709999999999</v>
      </c>
      <c r="AK17" s="105">
        <f t="shared" si="22"/>
        <v>19.507157589429582</v>
      </c>
      <c r="AL17" s="105">
        <f t="shared" si="22"/>
        <v>4841.3</v>
      </c>
      <c r="AM17" s="105">
        <f t="shared" si="22"/>
        <v>1932</v>
      </c>
      <c r="AN17" s="105">
        <f t="shared" si="22"/>
        <v>39.906636647181543</v>
      </c>
      <c r="AO17" s="105">
        <f t="shared" si="22"/>
        <v>310.3</v>
      </c>
      <c r="AP17" s="105">
        <f t="shared" si="22"/>
        <v>61.22</v>
      </c>
      <c r="AQ17" s="105">
        <f t="shared" si="22"/>
        <v>19.729294231388977</v>
      </c>
      <c r="AR17" s="105">
        <f t="shared" si="22"/>
        <v>310.3</v>
      </c>
      <c r="AS17" s="105">
        <f t="shared" si="22"/>
        <v>53.7</v>
      </c>
      <c r="AT17" s="105">
        <f t="shared" si="22"/>
        <v>17.305833064776024</v>
      </c>
      <c r="AU17" s="105">
        <f t="shared" si="22"/>
        <v>1124.2</v>
      </c>
      <c r="AV17" s="105">
        <f t="shared" si="22"/>
        <v>281.10000000000002</v>
      </c>
      <c r="AW17" s="105">
        <f t="shared" si="16"/>
        <v>25.004447607187334</v>
      </c>
      <c r="AX17" s="105">
        <f t="shared" si="22"/>
        <v>0</v>
      </c>
      <c r="AY17" s="105">
        <f t="shared" si="22"/>
        <v>0</v>
      </c>
      <c r="AZ17" s="105">
        <f t="shared" si="22"/>
        <v>0</v>
      </c>
      <c r="BA17" s="105">
        <f>SUM(BA18:BA25)</f>
        <v>1264.8000000000002</v>
      </c>
      <c r="BB17" s="105">
        <f>SUM(BB18:BB25)</f>
        <v>269.81471999999997</v>
      </c>
      <c r="BC17" s="102">
        <f t="shared" ref="BC17:BC26" si="28">BB17/BA17*100</f>
        <v>21.332599620493355</v>
      </c>
      <c r="BD17" s="105">
        <f t="shared" si="22"/>
        <v>310.3</v>
      </c>
      <c r="BE17" s="105">
        <f t="shared" si="22"/>
        <v>53</v>
      </c>
      <c r="BF17" s="105">
        <f t="shared" si="22"/>
        <v>17.080244924266839</v>
      </c>
      <c r="BG17" s="105">
        <f t="shared" si="22"/>
        <v>310.3</v>
      </c>
      <c r="BH17" s="105">
        <f t="shared" si="22"/>
        <v>54.47</v>
      </c>
      <c r="BI17" s="105">
        <f t="shared" si="17"/>
        <v>17.553980019336123</v>
      </c>
      <c r="BJ17" s="105">
        <f t="shared" si="22"/>
        <v>16293.1</v>
      </c>
      <c r="BK17" s="105">
        <f t="shared" si="22"/>
        <v>3369.16</v>
      </c>
      <c r="BL17" s="105">
        <f t="shared" si="18"/>
        <v>20.678446704433163</v>
      </c>
      <c r="BM17" s="105">
        <f t="shared" si="22"/>
        <v>33.9</v>
      </c>
      <c r="BN17" s="105">
        <f t="shared" si="22"/>
        <v>0</v>
      </c>
      <c r="BO17" s="105">
        <f t="shared" ref="BO17:BO76" si="29">BN17/BM17*100</f>
        <v>0</v>
      </c>
      <c r="BP17" s="105"/>
      <c r="BQ17" s="105"/>
      <c r="BR17" s="105"/>
    </row>
    <row r="18" spans="1:70" s="12" customFormat="1" ht="15.75" x14ac:dyDescent="0.25">
      <c r="A18" s="72" t="s">
        <v>311</v>
      </c>
      <c r="B18" s="15">
        <f t="shared" si="19"/>
        <v>213572.29999999993</v>
      </c>
      <c r="C18" s="15">
        <f t="shared" si="20"/>
        <v>64426.200710000005</v>
      </c>
      <c r="D18" s="15">
        <f t="shared" si="1"/>
        <v>30.16599095950178</v>
      </c>
      <c r="E18" s="15">
        <v>1076.3</v>
      </c>
      <c r="F18" s="15">
        <v>241.92</v>
      </c>
      <c r="G18" s="15">
        <f t="shared" si="23"/>
        <v>22.477004552634025</v>
      </c>
      <c r="H18" s="15">
        <v>156.69999999999999</v>
      </c>
      <c r="I18" s="15">
        <v>22.17</v>
      </c>
      <c r="J18" s="15">
        <f t="shared" ref="J18:J405" si="30">I18/H18*100</f>
        <v>14.148053605615829</v>
      </c>
      <c r="K18" s="15">
        <v>2225.5</v>
      </c>
      <c r="L18" s="15">
        <v>235.02</v>
      </c>
      <c r="M18" s="15">
        <f t="shared" ref="M18:M405" si="31">L18/K18*100</f>
        <v>10.560323522803865</v>
      </c>
      <c r="N18" s="15">
        <v>33919.300000000003</v>
      </c>
      <c r="O18" s="15">
        <v>8194.32</v>
      </c>
      <c r="P18" s="15">
        <f t="shared" si="14"/>
        <v>24.158281568310663</v>
      </c>
      <c r="Q18" s="15">
        <v>313.89999999999998</v>
      </c>
      <c r="R18" s="15"/>
      <c r="S18" s="15">
        <f t="shared" si="24"/>
        <v>0</v>
      </c>
      <c r="T18" s="15">
        <v>3756.3</v>
      </c>
      <c r="U18" s="15">
        <v>939.08</v>
      </c>
      <c r="V18" s="15">
        <f t="shared" si="25"/>
        <v>25.000133109709022</v>
      </c>
      <c r="W18" s="15">
        <v>107.7</v>
      </c>
      <c r="X18" s="15">
        <v>16.28</v>
      </c>
      <c r="Y18" s="15">
        <f t="shared" si="26"/>
        <v>15.116063138347261</v>
      </c>
      <c r="Z18" s="15">
        <v>147849</v>
      </c>
      <c r="AA18" s="15">
        <v>48850</v>
      </c>
      <c r="AB18" s="15">
        <f t="shared" ref="AB18:AB405" si="32">AA18/Z18*100</f>
        <v>33.040466962914863</v>
      </c>
      <c r="AC18" s="15">
        <v>310.3</v>
      </c>
      <c r="AD18" s="15">
        <v>62.23</v>
      </c>
      <c r="AE18" s="14">
        <f t="shared" si="27"/>
        <v>20.054785691266513</v>
      </c>
      <c r="AF18" s="14">
        <v>13.3</v>
      </c>
      <c r="AG18" s="15"/>
      <c r="AH18" s="15">
        <f>AG18/AF18*100</f>
        <v>0</v>
      </c>
      <c r="AI18" s="15">
        <v>310.3</v>
      </c>
      <c r="AJ18" s="15">
        <v>60.530709999999999</v>
      </c>
      <c r="AK18" s="15">
        <f t="shared" ref="AK18:AK405" si="33">AJ18/AI18*100</f>
        <v>19.507157589429582</v>
      </c>
      <c r="AL18" s="15">
        <v>4841.3</v>
      </c>
      <c r="AM18" s="15">
        <v>1932</v>
      </c>
      <c r="AN18" s="15">
        <f t="shared" ref="AN18:AN405" si="34">AM18/AL18*100</f>
        <v>39.906636647181543</v>
      </c>
      <c r="AO18" s="15">
        <v>310.3</v>
      </c>
      <c r="AP18" s="15">
        <v>61.22</v>
      </c>
      <c r="AQ18" s="15">
        <f t="shared" ref="AQ18:AQ405" si="35">AP18/AO18*100</f>
        <v>19.729294231388977</v>
      </c>
      <c r="AR18" s="15">
        <v>310.3</v>
      </c>
      <c r="AS18" s="15">
        <v>53.7</v>
      </c>
      <c r="AT18" s="15">
        <f t="shared" ref="AT18:AT405" si="36">AS18/AR18*100</f>
        <v>17.305833064776024</v>
      </c>
      <c r="AU18" s="15">
        <v>1124.2</v>
      </c>
      <c r="AV18" s="15">
        <v>281.10000000000002</v>
      </c>
      <c r="AW18" s="15">
        <f t="shared" ref="AW18:AW396" si="37">AV18/AU18*100</f>
        <v>25.004447607187334</v>
      </c>
      <c r="AX18" s="15">
        <v>0</v>
      </c>
      <c r="AY18" s="15">
        <v>0</v>
      </c>
      <c r="AZ18" s="15"/>
      <c r="BA18" s="15"/>
      <c r="BB18" s="15"/>
      <c r="BC18" s="14"/>
      <c r="BD18" s="15">
        <v>310.3</v>
      </c>
      <c r="BE18" s="15">
        <v>53</v>
      </c>
      <c r="BF18" s="15">
        <f t="shared" ref="BF18:BF405" si="38">BE18/BD18*100</f>
        <v>17.080244924266839</v>
      </c>
      <c r="BG18" s="15">
        <v>310.3</v>
      </c>
      <c r="BH18" s="15">
        <v>54.47</v>
      </c>
      <c r="BI18" s="15">
        <f t="shared" si="17"/>
        <v>17.553980019336123</v>
      </c>
      <c r="BJ18" s="15">
        <v>16293.1</v>
      </c>
      <c r="BK18" s="15">
        <v>3369.16</v>
      </c>
      <c r="BL18" s="15">
        <f t="shared" si="18"/>
        <v>20.678446704433163</v>
      </c>
      <c r="BM18" s="15">
        <v>33.9</v>
      </c>
      <c r="BN18" s="15"/>
      <c r="BO18" s="15">
        <f t="shared" si="29"/>
        <v>0</v>
      </c>
      <c r="BP18" s="15"/>
      <c r="BQ18" s="15"/>
      <c r="BR18" s="15"/>
    </row>
    <row r="19" spans="1:70" s="12" customFormat="1" ht="15.75" x14ac:dyDescent="0.25">
      <c r="A19" s="103" t="s">
        <v>486</v>
      </c>
      <c r="B19" s="15">
        <f t="shared" si="19"/>
        <v>702.6</v>
      </c>
      <c r="C19" s="15">
        <f t="shared" si="20"/>
        <v>149.89664999999999</v>
      </c>
      <c r="D19" s="14">
        <f t="shared" ref="D19:D25" si="39">C19/B19*100</f>
        <v>21.334564474807856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>
        <v>702.6</v>
      </c>
      <c r="BB19" s="14">
        <v>149.89664999999999</v>
      </c>
      <c r="BC19" s="14">
        <f t="shared" si="28"/>
        <v>21.334564474807856</v>
      </c>
      <c r="BD19" s="14"/>
      <c r="BE19" s="14"/>
      <c r="BF19" s="14"/>
      <c r="BG19" s="14"/>
      <c r="BH19" s="14"/>
      <c r="BI19" s="15"/>
      <c r="BJ19" s="14"/>
      <c r="BK19" s="14"/>
      <c r="BL19" s="14"/>
      <c r="BM19" s="14"/>
      <c r="BN19" s="14"/>
      <c r="BO19" s="15"/>
      <c r="BP19" s="14"/>
      <c r="BQ19" s="14"/>
      <c r="BR19" s="15"/>
    </row>
    <row r="20" spans="1:70" s="12" customFormat="1" ht="15.75" x14ac:dyDescent="0.25">
      <c r="A20" s="103" t="s">
        <v>487</v>
      </c>
      <c r="B20" s="15">
        <f t="shared" si="19"/>
        <v>93.7</v>
      </c>
      <c r="C20" s="15">
        <f t="shared" si="20"/>
        <v>19.98621</v>
      </c>
      <c r="D20" s="14">
        <f t="shared" si="39"/>
        <v>21.33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>
        <v>93.7</v>
      </c>
      <c r="BB20" s="14">
        <v>19.98621</v>
      </c>
      <c r="BC20" s="14">
        <f t="shared" si="28"/>
        <v>21.33</v>
      </c>
      <c r="BD20" s="14"/>
      <c r="BE20" s="14"/>
      <c r="BF20" s="14"/>
      <c r="BG20" s="14"/>
      <c r="BH20" s="14"/>
      <c r="BI20" s="15"/>
      <c r="BJ20" s="14"/>
      <c r="BK20" s="14"/>
      <c r="BL20" s="14"/>
      <c r="BM20" s="14"/>
      <c r="BN20" s="14"/>
      <c r="BO20" s="15"/>
      <c r="BP20" s="14"/>
      <c r="BQ20" s="14"/>
      <c r="BR20" s="15"/>
    </row>
    <row r="21" spans="1:70" s="12" customFormat="1" ht="15.75" x14ac:dyDescent="0.25">
      <c r="A21" s="103" t="s">
        <v>488</v>
      </c>
      <c r="B21" s="15">
        <f t="shared" si="19"/>
        <v>93.7</v>
      </c>
      <c r="C21" s="15">
        <f t="shared" si="20"/>
        <v>19.98621</v>
      </c>
      <c r="D21" s="14">
        <f t="shared" si="39"/>
        <v>21.33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>
        <v>93.7</v>
      </c>
      <c r="BB21" s="14">
        <v>19.98621</v>
      </c>
      <c r="BC21" s="14">
        <f t="shared" si="28"/>
        <v>21.33</v>
      </c>
      <c r="BD21" s="14"/>
      <c r="BE21" s="14"/>
      <c r="BF21" s="14"/>
      <c r="BG21" s="14"/>
      <c r="BH21" s="14"/>
      <c r="BI21" s="15"/>
      <c r="BJ21" s="14"/>
      <c r="BK21" s="14"/>
      <c r="BL21" s="14"/>
      <c r="BM21" s="14"/>
      <c r="BN21" s="14"/>
      <c r="BO21" s="15"/>
      <c r="BP21" s="14"/>
      <c r="BQ21" s="14"/>
      <c r="BR21" s="15"/>
    </row>
    <row r="22" spans="1:70" s="12" customFormat="1" ht="15.75" x14ac:dyDescent="0.25">
      <c r="A22" s="103" t="s">
        <v>489</v>
      </c>
      <c r="B22" s="15">
        <f t="shared" si="19"/>
        <v>93.7</v>
      </c>
      <c r="C22" s="15">
        <f t="shared" si="20"/>
        <v>19.986219999999999</v>
      </c>
      <c r="D22" s="14">
        <f t="shared" si="39"/>
        <v>21.33001067235859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>
        <v>93.7</v>
      </c>
      <c r="BB22" s="14">
        <v>19.986219999999999</v>
      </c>
      <c r="BC22" s="14">
        <f t="shared" si="28"/>
        <v>21.33001067235859</v>
      </c>
      <c r="BD22" s="14"/>
      <c r="BE22" s="14"/>
      <c r="BF22" s="14"/>
      <c r="BG22" s="14"/>
      <c r="BH22" s="14"/>
      <c r="BI22" s="15"/>
      <c r="BJ22" s="14"/>
      <c r="BK22" s="14"/>
      <c r="BL22" s="14"/>
      <c r="BM22" s="14"/>
      <c r="BN22" s="14"/>
      <c r="BO22" s="15"/>
      <c r="BP22" s="14"/>
      <c r="BQ22" s="14"/>
      <c r="BR22" s="15"/>
    </row>
    <row r="23" spans="1:70" s="12" customFormat="1" ht="15.75" x14ac:dyDescent="0.25">
      <c r="A23" s="103" t="s">
        <v>490</v>
      </c>
      <c r="B23" s="15">
        <f t="shared" si="19"/>
        <v>93.7</v>
      </c>
      <c r="C23" s="15">
        <f t="shared" si="20"/>
        <v>19.986990000000002</v>
      </c>
      <c r="D23" s="14">
        <f t="shared" si="39"/>
        <v>21.33083244397012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>
        <v>93.7</v>
      </c>
      <c r="BB23" s="14">
        <v>19.986990000000002</v>
      </c>
      <c r="BC23" s="14">
        <f t="shared" si="28"/>
        <v>21.33083244397012</v>
      </c>
      <c r="BD23" s="14"/>
      <c r="BE23" s="14"/>
      <c r="BF23" s="14"/>
      <c r="BG23" s="14"/>
      <c r="BH23" s="14"/>
      <c r="BI23" s="15"/>
      <c r="BJ23" s="14"/>
      <c r="BK23" s="14"/>
      <c r="BL23" s="14"/>
      <c r="BM23" s="14"/>
      <c r="BN23" s="14"/>
      <c r="BO23" s="15"/>
      <c r="BP23" s="14"/>
      <c r="BQ23" s="14"/>
      <c r="BR23" s="15"/>
    </row>
    <row r="24" spans="1:70" s="12" customFormat="1" ht="15.75" x14ac:dyDescent="0.25">
      <c r="A24" s="103" t="s">
        <v>492</v>
      </c>
      <c r="B24" s="15">
        <f t="shared" si="19"/>
        <v>93.7</v>
      </c>
      <c r="C24" s="15">
        <f t="shared" si="20"/>
        <v>19.986229999999999</v>
      </c>
      <c r="D24" s="14">
        <f t="shared" si="39"/>
        <v>21.330021344717181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>
        <v>93.7</v>
      </c>
      <c r="BB24" s="14">
        <v>19.986229999999999</v>
      </c>
      <c r="BC24" s="14">
        <f t="shared" si="28"/>
        <v>21.330021344717181</v>
      </c>
      <c r="BD24" s="14"/>
      <c r="BE24" s="14"/>
      <c r="BF24" s="14"/>
      <c r="BG24" s="14"/>
      <c r="BH24" s="14"/>
      <c r="BI24" s="15"/>
      <c r="BJ24" s="14"/>
      <c r="BK24" s="14"/>
      <c r="BL24" s="14"/>
      <c r="BM24" s="14"/>
      <c r="BN24" s="14"/>
      <c r="BO24" s="15"/>
      <c r="BP24" s="14"/>
      <c r="BQ24" s="14"/>
      <c r="BR24" s="15"/>
    </row>
    <row r="25" spans="1:70" s="12" customFormat="1" ht="15.75" x14ac:dyDescent="0.25">
      <c r="A25" s="103" t="s">
        <v>491</v>
      </c>
      <c r="B25" s="15">
        <f t="shared" si="19"/>
        <v>93.7</v>
      </c>
      <c r="C25" s="15">
        <f t="shared" si="20"/>
        <v>19.98621</v>
      </c>
      <c r="D25" s="14">
        <f t="shared" si="39"/>
        <v>21.33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>
        <v>93.7</v>
      </c>
      <c r="BB25" s="14">
        <v>19.98621</v>
      </c>
      <c r="BC25" s="14">
        <f t="shared" si="28"/>
        <v>21.33</v>
      </c>
      <c r="BD25" s="14"/>
      <c r="BE25" s="14"/>
      <c r="BF25" s="14"/>
      <c r="BG25" s="14"/>
      <c r="BH25" s="14"/>
      <c r="BI25" s="15"/>
      <c r="BJ25" s="14"/>
      <c r="BK25" s="14"/>
      <c r="BL25" s="14"/>
      <c r="BM25" s="14"/>
      <c r="BN25" s="14"/>
      <c r="BO25" s="15"/>
      <c r="BP25" s="14"/>
      <c r="BQ25" s="14"/>
      <c r="BR25" s="15"/>
    </row>
    <row r="26" spans="1:70" s="31" customFormat="1" ht="31.5" x14ac:dyDescent="0.25">
      <c r="A26" s="97" t="s">
        <v>315</v>
      </c>
      <c r="B26" s="105">
        <f t="shared" si="19"/>
        <v>395905.6999999999</v>
      </c>
      <c r="C26" s="105">
        <f t="shared" si="20"/>
        <v>87536.516989999989</v>
      </c>
      <c r="D26" s="105">
        <f t="shared" ref="D26" si="40">C26/B26*100</f>
        <v>22.11044624767969</v>
      </c>
      <c r="E26" s="105">
        <f>SUM(E27:E39)</f>
        <v>1073.2</v>
      </c>
      <c r="F26" s="105">
        <f t="shared" ref="F26:BN26" si="41">SUM(F27:F39)</f>
        <v>228.5</v>
      </c>
      <c r="G26" s="105">
        <f t="shared" si="23"/>
        <v>21.291464778233323</v>
      </c>
      <c r="H26" s="105">
        <f t="shared" si="41"/>
        <v>319.39999999999998</v>
      </c>
      <c r="I26" s="105">
        <f t="shared" si="41"/>
        <v>58.61</v>
      </c>
      <c r="J26" s="105">
        <f t="shared" si="30"/>
        <v>18.350031308703819</v>
      </c>
      <c r="K26" s="105">
        <f t="shared" si="41"/>
        <v>5227.5</v>
      </c>
      <c r="L26" s="105">
        <f t="shared" si="41"/>
        <v>1135.6300000000001</v>
      </c>
      <c r="M26" s="105">
        <f t="shared" si="31"/>
        <v>21.724151123864182</v>
      </c>
      <c r="N26" s="105">
        <f t="shared" si="41"/>
        <v>0</v>
      </c>
      <c r="O26" s="105">
        <f t="shared" si="41"/>
        <v>0</v>
      </c>
      <c r="P26" s="105">
        <f t="shared" si="41"/>
        <v>0</v>
      </c>
      <c r="Q26" s="105">
        <f t="shared" si="41"/>
        <v>615.70000000000005</v>
      </c>
      <c r="R26" s="105">
        <f t="shared" si="41"/>
        <v>0</v>
      </c>
      <c r="S26" s="105"/>
      <c r="T26" s="105">
        <f t="shared" si="41"/>
        <v>5778</v>
      </c>
      <c r="U26" s="105">
        <f t="shared" si="41"/>
        <v>1375.67</v>
      </c>
      <c r="V26" s="105">
        <f t="shared" si="25"/>
        <v>23.808757355486328</v>
      </c>
      <c r="W26" s="105">
        <f t="shared" si="41"/>
        <v>269.3</v>
      </c>
      <c r="X26" s="105">
        <f t="shared" si="41"/>
        <v>57.13</v>
      </c>
      <c r="Y26" s="105">
        <f t="shared" si="26"/>
        <v>21.214259190493873</v>
      </c>
      <c r="Z26" s="105">
        <f t="shared" si="41"/>
        <v>345854.8</v>
      </c>
      <c r="AA26" s="105">
        <f t="shared" si="41"/>
        <v>76546.649999999994</v>
      </c>
      <c r="AB26" s="105">
        <f t="shared" si="32"/>
        <v>22.132597263360228</v>
      </c>
      <c r="AC26" s="105">
        <f t="shared" si="41"/>
        <v>930.8</v>
      </c>
      <c r="AD26" s="105">
        <f t="shared" si="41"/>
        <v>109.64</v>
      </c>
      <c r="AE26" s="102">
        <f t="shared" si="27"/>
        <v>11.779114740008595</v>
      </c>
      <c r="AF26" s="105">
        <f t="shared" si="41"/>
        <v>0</v>
      </c>
      <c r="AG26" s="105">
        <f t="shared" si="41"/>
        <v>0</v>
      </c>
      <c r="AH26" s="105">
        <f t="shared" si="41"/>
        <v>0</v>
      </c>
      <c r="AI26" s="105">
        <f t="shared" si="41"/>
        <v>310.3</v>
      </c>
      <c r="AJ26" s="105">
        <f t="shared" si="41"/>
        <v>52.591059999999999</v>
      </c>
      <c r="AK26" s="105">
        <f t="shared" si="41"/>
        <v>16.948456332581372</v>
      </c>
      <c r="AL26" s="105">
        <f t="shared" si="41"/>
        <v>4492.2</v>
      </c>
      <c r="AM26" s="105">
        <f t="shared" si="41"/>
        <v>1303.2</v>
      </c>
      <c r="AN26" s="105">
        <f t="shared" si="41"/>
        <v>29.010284493121414</v>
      </c>
      <c r="AO26" s="105">
        <f t="shared" si="41"/>
        <v>620.5</v>
      </c>
      <c r="AP26" s="105">
        <f t="shared" si="41"/>
        <v>81.89</v>
      </c>
      <c r="AQ26" s="105">
        <f t="shared" si="41"/>
        <v>13.197421434327156</v>
      </c>
      <c r="AR26" s="105">
        <f t="shared" si="41"/>
        <v>310.3</v>
      </c>
      <c r="AS26" s="105">
        <f t="shared" si="41"/>
        <v>73</v>
      </c>
      <c r="AT26" s="105">
        <f t="shared" si="41"/>
        <v>23.525620367386399</v>
      </c>
      <c r="AU26" s="105">
        <f t="shared" si="41"/>
        <v>2028.1</v>
      </c>
      <c r="AV26" s="105">
        <f t="shared" si="41"/>
        <v>507</v>
      </c>
      <c r="AW26" s="105">
        <f t="shared" si="37"/>
        <v>24.998767319165722</v>
      </c>
      <c r="AX26" s="105">
        <f t="shared" si="41"/>
        <v>0</v>
      </c>
      <c r="AY26" s="105">
        <f t="shared" si="41"/>
        <v>0</v>
      </c>
      <c r="AZ26" s="105">
        <f t="shared" si="41"/>
        <v>0</v>
      </c>
      <c r="BA26" s="105">
        <f t="shared" si="41"/>
        <v>2014.3000000000002</v>
      </c>
      <c r="BB26" s="105">
        <f t="shared" si="41"/>
        <v>200.03592999999998</v>
      </c>
      <c r="BC26" s="102">
        <f t="shared" si="28"/>
        <v>9.9307913419053744</v>
      </c>
      <c r="BD26" s="105">
        <f t="shared" si="41"/>
        <v>310.3</v>
      </c>
      <c r="BE26" s="105">
        <f t="shared" si="41"/>
        <v>62.6</v>
      </c>
      <c r="BF26" s="105">
        <f t="shared" si="41"/>
        <v>20.174025136964229</v>
      </c>
      <c r="BG26" s="105">
        <f t="shared" si="41"/>
        <v>620.5</v>
      </c>
      <c r="BH26" s="105">
        <f t="shared" si="41"/>
        <v>67.17</v>
      </c>
      <c r="BI26" s="105">
        <f t="shared" si="17"/>
        <v>10.825141015310233</v>
      </c>
      <c r="BJ26" s="105">
        <f t="shared" si="41"/>
        <v>25102.3</v>
      </c>
      <c r="BK26" s="105">
        <f t="shared" si="41"/>
        <v>5677.2</v>
      </c>
      <c r="BL26" s="105">
        <f t="shared" si="18"/>
        <v>22.616254287455732</v>
      </c>
      <c r="BM26" s="105">
        <f t="shared" si="41"/>
        <v>28.2</v>
      </c>
      <c r="BN26" s="105">
        <f t="shared" si="41"/>
        <v>0</v>
      </c>
      <c r="BO26" s="105">
        <f t="shared" si="29"/>
        <v>0</v>
      </c>
      <c r="BP26" s="105"/>
      <c r="BQ26" s="105"/>
      <c r="BR26" s="105"/>
    </row>
    <row r="27" spans="1:70" s="12" customFormat="1" ht="15.75" x14ac:dyDescent="0.25">
      <c r="A27" s="72" t="s">
        <v>314</v>
      </c>
      <c r="B27" s="15">
        <f t="shared" si="19"/>
        <v>393891.39999999991</v>
      </c>
      <c r="C27" s="15">
        <f t="shared" si="20"/>
        <v>87336.481059999991</v>
      </c>
      <c r="D27" s="15">
        <f t="shared" si="1"/>
        <v>22.172731128427788</v>
      </c>
      <c r="E27" s="15">
        <v>1073.2</v>
      </c>
      <c r="F27" s="15">
        <v>228.5</v>
      </c>
      <c r="G27" s="15">
        <f t="shared" si="23"/>
        <v>21.291464778233323</v>
      </c>
      <c r="H27" s="15">
        <v>319.39999999999998</v>
      </c>
      <c r="I27" s="15">
        <v>58.61</v>
      </c>
      <c r="J27" s="15">
        <f t="shared" si="30"/>
        <v>18.350031308703819</v>
      </c>
      <c r="K27" s="15">
        <v>5227.5</v>
      </c>
      <c r="L27" s="15">
        <v>1135.6300000000001</v>
      </c>
      <c r="M27" s="15">
        <f t="shared" si="31"/>
        <v>21.724151123864182</v>
      </c>
      <c r="N27" s="15"/>
      <c r="O27" s="15">
        <v>0</v>
      </c>
      <c r="P27" s="15"/>
      <c r="Q27" s="15">
        <v>615.70000000000005</v>
      </c>
      <c r="R27" s="15"/>
      <c r="S27" s="15"/>
      <c r="T27" s="15">
        <v>5778</v>
      </c>
      <c r="U27" s="15">
        <v>1375.67</v>
      </c>
      <c r="V27" s="15">
        <f t="shared" si="25"/>
        <v>23.808757355486328</v>
      </c>
      <c r="W27" s="15">
        <v>269.3</v>
      </c>
      <c r="X27" s="15">
        <v>57.13</v>
      </c>
      <c r="Y27" s="15">
        <f t="shared" si="26"/>
        <v>21.214259190493873</v>
      </c>
      <c r="Z27" s="15">
        <v>345854.8</v>
      </c>
      <c r="AA27" s="15">
        <v>76546.649999999994</v>
      </c>
      <c r="AB27" s="15">
        <f t="shared" si="32"/>
        <v>22.132597263360228</v>
      </c>
      <c r="AC27" s="15">
        <v>930.8</v>
      </c>
      <c r="AD27" s="15">
        <v>109.64</v>
      </c>
      <c r="AE27" s="14">
        <f t="shared" si="27"/>
        <v>11.779114740008595</v>
      </c>
      <c r="AF27" s="14"/>
      <c r="AG27" s="15"/>
      <c r="AH27" s="15"/>
      <c r="AI27" s="15">
        <v>310.3</v>
      </c>
      <c r="AJ27" s="15">
        <v>52.591059999999999</v>
      </c>
      <c r="AK27" s="15">
        <f t="shared" si="33"/>
        <v>16.948456332581372</v>
      </c>
      <c r="AL27" s="15">
        <v>4492.2</v>
      </c>
      <c r="AM27" s="15">
        <v>1303.2</v>
      </c>
      <c r="AN27" s="15">
        <f t="shared" si="34"/>
        <v>29.010284493121414</v>
      </c>
      <c r="AO27" s="15">
        <v>620.5</v>
      </c>
      <c r="AP27" s="15">
        <v>81.89</v>
      </c>
      <c r="AQ27" s="15">
        <f t="shared" si="35"/>
        <v>13.197421434327156</v>
      </c>
      <c r="AR27" s="15">
        <v>310.3</v>
      </c>
      <c r="AS27" s="15">
        <v>73</v>
      </c>
      <c r="AT27" s="15">
        <f t="shared" si="36"/>
        <v>23.525620367386399</v>
      </c>
      <c r="AU27" s="15">
        <v>2028.1</v>
      </c>
      <c r="AV27" s="15">
        <v>507</v>
      </c>
      <c r="AW27" s="15">
        <f t="shared" si="37"/>
        <v>24.998767319165722</v>
      </c>
      <c r="AX27" s="15"/>
      <c r="AY27" s="15"/>
      <c r="AZ27" s="15"/>
      <c r="BA27" s="15"/>
      <c r="BB27" s="15"/>
      <c r="BC27" s="14"/>
      <c r="BD27" s="15">
        <v>310.3</v>
      </c>
      <c r="BE27" s="15">
        <v>62.6</v>
      </c>
      <c r="BF27" s="15">
        <f t="shared" si="38"/>
        <v>20.174025136964229</v>
      </c>
      <c r="BG27" s="15">
        <v>620.5</v>
      </c>
      <c r="BH27" s="15">
        <v>67.17</v>
      </c>
      <c r="BI27" s="15">
        <f t="shared" si="17"/>
        <v>10.825141015310233</v>
      </c>
      <c r="BJ27" s="15">
        <v>25102.3</v>
      </c>
      <c r="BK27" s="15">
        <v>5677.2</v>
      </c>
      <c r="BL27" s="15">
        <f t="shared" si="18"/>
        <v>22.616254287455732</v>
      </c>
      <c r="BM27" s="15">
        <v>28.2</v>
      </c>
      <c r="BN27" s="15"/>
      <c r="BO27" s="15">
        <f t="shared" si="29"/>
        <v>0</v>
      </c>
      <c r="BP27" s="15"/>
      <c r="BQ27" s="15"/>
      <c r="BR27" s="15"/>
    </row>
    <row r="28" spans="1:70" s="12" customFormat="1" ht="15.75" x14ac:dyDescent="0.25">
      <c r="A28" s="103" t="s">
        <v>502</v>
      </c>
      <c r="B28" s="15">
        <f t="shared" si="19"/>
        <v>1171.0999999999999</v>
      </c>
      <c r="C28" s="15">
        <f t="shared" si="20"/>
        <v>64.670180000000002</v>
      </c>
      <c r="D28" s="14">
        <f>C28/B28*100</f>
        <v>5.522174024421485</v>
      </c>
      <c r="E28" s="14"/>
      <c r="F28" s="14"/>
      <c r="G28" s="14"/>
      <c r="H28" s="14"/>
      <c r="I28" s="14"/>
      <c r="J28" s="15"/>
      <c r="K28" s="14"/>
      <c r="L28" s="14"/>
      <c r="M28" s="15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5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5"/>
      <c r="AX28" s="14"/>
      <c r="AY28" s="14"/>
      <c r="AZ28" s="14"/>
      <c r="BA28" s="14">
        <v>1171.0999999999999</v>
      </c>
      <c r="BB28" s="14">
        <v>64.670180000000002</v>
      </c>
      <c r="BC28" s="14">
        <f>BB28/BA28*100</f>
        <v>5.522174024421485</v>
      </c>
      <c r="BD28" s="14"/>
      <c r="BE28" s="14"/>
      <c r="BF28" s="14"/>
      <c r="BG28" s="14"/>
      <c r="BH28" s="14"/>
      <c r="BI28" s="15"/>
      <c r="BJ28" s="14"/>
      <c r="BK28" s="14"/>
      <c r="BL28" s="15"/>
      <c r="BM28" s="14"/>
      <c r="BN28" s="14"/>
      <c r="BO28" s="15"/>
      <c r="BP28" s="14"/>
      <c r="BQ28" s="14"/>
      <c r="BR28" s="15"/>
    </row>
    <row r="29" spans="1:70" s="12" customFormat="1" ht="15.75" x14ac:dyDescent="0.25">
      <c r="A29" s="103" t="s">
        <v>317</v>
      </c>
      <c r="B29" s="15">
        <f t="shared" si="19"/>
        <v>93.7</v>
      </c>
      <c r="C29" s="15">
        <f t="shared" si="20"/>
        <v>22.143819999999998</v>
      </c>
      <c r="D29" s="14">
        <f>C29/B29*100</f>
        <v>23.6326787620064</v>
      </c>
      <c r="E29" s="14"/>
      <c r="F29" s="14"/>
      <c r="G29" s="14"/>
      <c r="H29" s="14"/>
      <c r="I29" s="14"/>
      <c r="J29" s="15"/>
      <c r="K29" s="14"/>
      <c r="L29" s="14"/>
      <c r="M29" s="15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5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5"/>
      <c r="AX29" s="14"/>
      <c r="AY29" s="14"/>
      <c r="AZ29" s="14"/>
      <c r="BA29" s="14">
        <v>93.7</v>
      </c>
      <c r="BB29" s="14">
        <v>22.143819999999998</v>
      </c>
      <c r="BC29" s="14">
        <f>BB29/BA29*100</f>
        <v>23.6326787620064</v>
      </c>
      <c r="BD29" s="14"/>
      <c r="BE29" s="14"/>
      <c r="BF29" s="14"/>
      <c r="BG29" s="14"/>
      <c r="BH29" s="14"/>
      <c r="BI29" s="15"/>
      <c r="BJ29" s="14"/>
      <c r="BK29" s="14"/>
      <c r="BL29" s="15"/>
      <c r="BM29" s="14"/>
      <c r="BN29" s="14"/>
      <c r="BO29" s="15"/>
      <c r="BP29" s="14"/>
      <c r="BQ29" s="14"/>
      <c r="BR29" s="15"/>
    </row>
    <row r="30" spans="1:70" s="12" customFormat="1" ht="15.75" x14ac:dyDescent="0.25">
      <c r="A30" s="103" t="s">
        <v>500</v>
      </c>
      <c r="B30" s="15">
        <f t="shared" si="19"/>
        <v>0</v>
      </c>
      <c r="C30" s="15">
        <f t="shared" si="20"/>
        <v>0</v>
      </c>
      <c r="D30" s="14"/>
      <c r="E30" s="14"/>
      <c r="F30" s="14"/>
      <c r="G30" s="14"/>
      <c r="H30" s="14"/>
      <c r="I30" s="14"/>
      <c r="J30" s="15"/>
      <c r="K30" s="14"/>
      <c r="L30" s="14"/>
      <c r="M30" s="15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5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5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5"/>
      <c r="BJ30" s="14"/>
      <c r="BK30" s="14"/>
      <c r="BL30" s="15"/>
      <c r="BM30" s="14"/>
      <c r="BN30" s="14"/>
      <c r="BO30" s="15"/>
      <c r="BP30" s="14"/>
      <c r="BQ30" s="14"/>
      <c r="BR30" s="15"/>
    </row>
    <row r="31" spans="1:70" s="12" customFormat="1" ht="15.75" x14ac:dyDescent="0.25">
      <c r="A31" s="103" t="s">
        <v>318</v>
      </c>
      <c r="B31" s="15">
        <f t="shared" si="19"/>
        <v>234.2</v>
      </c>
      <c r="C31" s="15">
        <f t="shared" si="20"/>
        <v>33.836419999999997</v>
      </c>
      <c r="D31" s="14">
        <f>C31/B31*100</f>
        <v>14.447660119555936</v>
      </c>
      <c r="E31" s="14"/>
      <c r="F31" s="14"/>
      <c r="G31" s="14"/>
      <c r="H31" s="14"/>
      <c r="I31" s="14"/>
      <c r="J31" s="15"/>
      <c r="K31" s="14"/>
      <c r="L31" s="14"/>
      <c r="M31" s="15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5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5"/>
      <c r="AX31" s="14"/>
      <c r="AY31" s="14"/>
      <c r="AZ31" s="14"/>
      <c r="BA31" s="14">
        <v>234.2</v>
      </c>
      <c r="BB31" s="14">
        <v>33.836419999999997</v>
      </c>
      <c r="BC31" s="14">
        <f>BB31/BA31*100</f>
        <v>14.447660119555936</v>
      </c>
      <c r="BD31" s="14"/>
      <c r="BE31" s="14"/>
      <c r="BF31" s="14"/>
      <c r="BG31" s="14"/>
      <c r="BH31" s="14"/>
      <c r="BI31" s="15"/>
      <c r="BJ31" s="14"/>
      <c r="BK31" s="14"/>
      <c r="BL31" s="15"/>
      <c r="BM31" s="14"/>
      <c r="BN31" s="14"/>
      <c r="BO31" s="15"/>
      <c r="BP31" s="14"/>
      <c r="BQ31" s="14"/>
      <c r="BR31" s="15"/>
    </row>
    <row r="32" spans="1:70" s="12" customFormat="1" ht="15.75" x14ac:dyDescent="0.25">
      <c r="A32" s="103" t="s">
        <v>499</v>
      </c>
      <c r="B32" s="15">
        <f t="shared" si="19"/>
        <v>93.7</v>
      </c>
      <c r="C32" s="15">
        <f t="shared" si="20"/>
        <v>14.963620000000001</v>
      </c>
      <c r="D32" s="14">
        <f>C32/B32*100</f>
        <v>15.969711846318035</v>
      </c>
      <c r="E32" s="14"/>
      <c r="F32" s="14"/>
      <c r="G32" s="14"/>
      <c r="H32" s="14"/>
      <c r="I32" s="14"/>
      <c r="J32" s="15"/>
      <c r="K32" s="14"/>
      <c r="L32" s="14"/>
      <c r="M32" s="15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5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5"/>
      <c r="AX32" s="14"/>
      <c r="AY32" s="14"/>
      <c r="AZ32" s="14"/>
      <c r="BA32" s="14">
        <v>93.7</v>
      </c>
      <c r="BB32" s="14">
        <v>14.963620000000001</v>
      </c>
      <c r="BC32" s="14">
        <f>BB32/BA32*100</f>
        <v>15.969711846318035</v>
      </c>
      <c r="BD32" s="14"/>
      <c r="BE32" s="14"/>
      <c r="BF32" s="14"/>
      <c r="BG32" s="14"/>
      <c r="BH32" s="14"/>
      <c r="BI32" s="15"/>
      <c r="BJ32" s="14"/>
      <c r="BK32" s="14"/>
      <c r="BL32" s="15"/>
      <c r="BM32" s="14"/>
      <c r="BN32" s="14"/>
      <c r="BO32" s="15"/>
      <c r="BP32" s="14"/>
      <c r="BQ32" s="14"/>
      <c r="BR32" s="15"/>
    </row>
    <row r="33" spans="1:70" s="12" customFormat="1" ht="15.75" x14ac:dyDescent="0.25">
      <c r="A33" s="103" t="s">
        <v>498</v>
      </c>
      <c r="B33" s="15">
        <f t="shared" si="19"/>
        <v>234.2</v>
      </c>
      <c r="C33" s="15">
        <f t="shared" si="20"/>
        <v>35.731199999999994</v>
      </c>
      <c r="D33" s="14">
        <f>C33/B33*100</f>
        <v>15.256703672075147</v>
      </c>
      <c r="E33" s="14"/>
      <c r="F33" s="14"/>
      <c r="G33" s="14"/>
      <c r="H33" s="14"/>
      <c r="I33" s="14"/>
      <c r="J33" s="15"/>
      <c r="K33" s="14"/>
      <c r="L33" s="14"/>
      <c r="M33" s="15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5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5"/>
      <c r="AX33" s="14"/>
      <c r="AY33" s="14"/>
      <c r="AZ33" s="14"/>
      <c r="BA33" s="14">
        <v>234.2</v>
      </c>
      <c r="BB33" s="14">
        <v>35.731199999999994</v>
      </c>
      <c r="BC33" s="14">
        <f>BB33/BA33*100</f>
        <v>15.256703672075147</v>
      </c>
      <c r="BD33" s="14"/>
      <c r="BE33" s="14"/>
      <c r="BF33" s="14"/>
      <c r="BG33" s="14"/>
      <c r="BH33" s="14"/>
      <c r="BI33" s="15"/>
      <c r="BJ33" s="14"/>
      <c r="BK33" s="14"/>
      <c r="BL33" s="15"/>
      <c r="BM33" s="14"/>
      <c r="BN33" s="14"/>
      <c r="BO33" s="15"/>
      <c r="BP33" s="14"/>
      <c r="BQ33" s="14"/>
      <c r="BR33" s="15"/>
    </row>
    <row r="34" spans="1:70" s="12" customFormat="1" ht="15.75" x14ac:dyDescent="0.25">
      <c r="A34" s="103" t="s">
        <v>501</v>
      </c>
      <c r="B34" s="15">
        <f t="shared" si="19"/>
        <v>93.7</v>
      </c>
      <c r="C34" s="15">
        <f t="shared" si="20"/>
        <v>14.332379999999999</v>
      </c>
      <c r="D34" s="14">
        <f>C34/B34*100</f>
        <v>15.296029882604053</v>
      </c>
      <c r="E34" s="14"/>
      <c r="F34" s="14"/>
      <c r="G34" s="14"/>
      <c r="H34" s="14"/>
      <c r="I34" s="14"/>
      <c r="J34" s="15"/>
      <c r="K34" s="14"/>
      <c r="L34" s="14"/>
      <c r="M34" s="15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5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5"/>
      <c r="AX34" s="14"/>
      <c r="AY34" s="14"/>
      <c r="AZ34" s="14"/>
      <c r="BA34" s="14">
        <v>93.7</v>
      </c>
      <c r="BB34" s="14">
        <v>14.332379999999999</v>
      </c>
      <c r="BC34" s="14">
        <f>BB34/BA34*100</f>
        <v>15.296029882604053</v>
      </c>
      <c r="BD34" s="14"/>
      <c r="BE34" s="14"/>
      <c r="BF34" s="14"/>
      <c r="BG34" s="14"/>
      <c r="BH34" s="14"/>
      <c r="BI34" s="15"/>
      <c r="BJ34" s="14"/>
      <c r="BK34" s="14"/>
      <c r="BL34" s="15"/>
      <c r="BM34" s="14"/>
      <c r="BN34" s="14"/>
      <c r="BO34" s="15"/>
      <c r="BP34" s="14"/>
      <c r="BQ34" s="14"/>
      <c r="BR34" s="15"/>
    </row>
    <row r="35" spans="1:70" s="12" customFormat="1" ht="15.75" x14ac:dyDescent="0.25">
      <c r="A35" s="103" t="s">
        <v>497</v>
      </c>
      <c r="B35" s="15">
        <f t="shared" si="19"/>
        <v>93.7</v>
      </c>
      <c r="C35" s="15">
        <f t="shared" si="20"/>
        <v>14.358309999999999</v>
      </c>
      <c r="D35" s="14">
        <f>C35/B35*100</f>
        <v>15.323703308431163</v>
      </c>
      <c r="E35" s="14"/>
      <c r="F35" s="14"/>
      <c r="G35" s="14"/>
      <c r="H35" s="14"/>
      <c r="I35" s="14"/>
      <c r="J35" s="15"/>
      <c r="K35" s="14"/>
      <c r="L35" s="14"/>
      <c r="M35" s="15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5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5"/>
      <c r="AX35" s="14"/>
      <c r="AY35" s="14"/>
      <c r="AZ35" s="14"/>
      <c r="BA35" s="14">
        <v>93.7</v>
      </c>
      <c r="BB35" s="14">
        <v>14.358309999999999</v>
      </c>
      <c r="BC35" s="14">
        <f>BB35/BA35*100</f>
        <v>15.323703308431163</v>
      </c>
      <c r="BD35" s="14"/>
      <c r="BE35" s="14"/>
      <c r="BF35" s="14"/>
      <c r="BG35" s="14"/>
      <c r="BH35" s="14"/>
      <c r="BI35" s="15"/>
      <c r="BJ35" s="14"/>
      <c r="BK35" s="14"/>
      <c r="BL35" s="15"/>
      <c r="BM35" s="14"/>
      <c r="BN35" s="14"/>
      <c r="BO35" s="15"/>
      <c r="BP35" s="14"/>
      <c r="BQ35" s="14"/>
      <c r="BR35" s="15"/>
    </row>
    <row r="36" spans="1:70" s="12" customFormat="1" ht="15.75" x14ac:dyDescent="0.25">
      <c r="A36" s="103" t="s">
        <v>496</v>
      </c>
      <c r="B36" s="15">
        <f t="shared" si="19"/>
        <v>0</v>
      </c>
      <c r="C36" s="15">
        <f t="shared" si="20"/>
        <v>0</v>
      </c>
      <c r="D36" s="14"/>
      <c r="E36" s="14"/>
      <c r="F36" s="14"/>
      <c r="G36" s="14"/>
      <c r="H36" s="14"/>
      <c r="I36" s="14"/>
      <c r="J36" s="15"/>
      <c r="K36" s="14"/>
      <c r="L36" s="14"/>
      <c r="M36" s="15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5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5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5"/>
      <c r="BJ36" s="14"/>
      <c r="BK36" s="14"/>
      <c r="BL36" s="15"/>
      <c r="BM36" s="14"/>
      <c r="BN36" s="14"/>
      <c r="BO36" s="15"/>
      <c r="BP36" s="14"/>
      <c r="BQ36" s="14"/>
      <c r="BR36" s="15"/>
    </row>
    <row r="37" spans="1:70" s="12" customFormat="1" ht="15.75" x14ac:dyDescent="0.25">
      <c r="A37" s="103" t="s">
        <v>495</v>
      </c>
      <c r="B37" s="15">
        <f t="shared" si="19"/>
        <v>0</v>
      </c>
      <c r="C37" s="15">
        <f t="shared" si="20"/>
        <v>0</v>
      </c>
      <c r="D37" s="14"/>
      <c r="E37" s="14"/>
      <c r="F37" s="14"/>
      <c r="G37" s="14"/>
      <c r="H37" s="14"/>
      <c r="I37" s="14"/>
      <c r="J37" s="15"/>
      <c r="K37" s="14"/>
      <c r="L37" s="14"/>
      <c r="M37" s="15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5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5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5"/>
      <c r="BJ37" s="14"/>
      <c r="BK37" s="14"/>
      <c r="BL37" s="15"/>
      <c r="BM37" s="14"/>
      <c r="BN37" s="14"/>
      <c r="BO37" s="15"/>
      <c r="BP37" s="14"/>
      <c r="BQ37" s="14"/>
      <c r="BR37" s="15"/>
    </row>
    <row r="38" spans="1:70" s="12" customFormat="1" ht="15.75" x14ac:dyDescent="0.25">
      <c r="A38" s="103" t="s">
        <v>494</v>
      </c>
      <c r="B38" s="15">
        <f t="shared" si="19"/>
        <v>0</v>
      </c>
      <c r="C38" s="15">
        <f t="shared" si="20"/>
        <v>0</v>
      </c>
      <c r="D38" s="14"/>
      <c r="E38" s="14"/>
      <c r="F38" s="14"/>
      <c r="G38" s="14"/>
      <c r="H38" s="14"/>
      <c r="I38" s="14"/>
      <c r="J38" s="15"/>
      <c r="K38" s="14"/>
      <c r="L38" s="14"/>
      <c r="M38" s="15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5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5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5"/>
      <c r="BJ38" s="14"/>
      <c r="BK38" s="14"/>
      <c r="BL38" s="15"/>
      <c r="BM38" s="14"/>
      <c r="BN38" s="14"/>
      <c r="BO38" s="15"/>
      <c r="BP38" s="14"/>
      <c r="BQ38" s="14"/>
      <c r="BR38" s="15"/>
    </row>
    <row r="39" spans="1:70" s="12" customFormat="1" ht="15.75" x14ac:dyDescent="0.25">
      <c r="A39" s="103" t="s">
        <v>493</v>
      </c>
      <c r="B39" s="15">
        <f t="shared" si="19"/>
        <v>0</v>
      </c>
      <c r="C39" s="15">
        <f t="shared" si="20"/>
        <v>0</v>
      </c>
      <c r="D39" s="14"/>
      <c r="E39" s="14"/>
      <c r="F39" s="14"/>
      <c r="G39" s="14"/>
      <c r="H39" s="14"/>
      <c r="I39" s="14"/>
      <c r="J39" s="15"/>
      <c r="K39" s="14"/>
      <c r="L39" s="14"/>
      <c r="M39" s="15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5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5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5"/>
      <c r="BJ39" s="14"/>
      <c r="BK39" s="14"/>
      <c r="BL39" s="15"/>
      <c r="BM39" s="14"/>
      <c r="BN39" s="14"/>
      <c r="BO39" s="15"/>
      <c r="BP39" s="14"/>
      <c r="BQ39" s="14"/>
      <c r="BR39" s="15"/>
    </row>
    <row r="40" spans="1:70" s="31" customFormat="1" ht="31.5" x14ac:dyDescent="0.25">
      <c r="A40" s="73" t="s">
        <v>323</v>
      </c>
      <c r="B40" s="105">
        <f t="shared" si="19"/>
        <v>291999.69999999995</v>
      </c>
      <c r="C40" s="105">
        <f t="shared" si="20"/>
        <v>65342.565860000002</v>
      </c>
      <c r="D40" s="105">
        <f t="shared" ref="D40" si="42">C40/B40*100</f>
        <v>22.377614038644563</v>
      </c>
      <c r="E40" s="105">
        <f>SUM(E41:E53)</f>
        <v>1363</v>
      </c>
      <c r="F40" s="105">
        <f t="shared" ref="F40:BN40" si="43">SUM(F41:F53)</f>
        <v>140.26</v>
      </c>
      <c r="G40" s="105">
        <f t="shared" si="23"/>
        <v>10.290535583272193</v>
      </c>
      <c r="H40" s="105">
        <f t="shared" si="43"/>
        <v>283.8</v>
      </c>
      <c r="I40" s="105">
        <f t="shared" si="43"/>
        <v>64.319999999999993</v>
      </c>
      <c r="J40" s="105">
        <f t="shared" si="30"/>
        <v>22.663847780126847</v>
      </c>
      <c r="K40" s="105">
        <f t="shared" si="43"/>
        <v>4532.8</v>
      </c>
      <c r="L40" s="105">
        <f t="shared" si="43"/>
        <v>1123.5</v>
      </c>
      <c r="M40" s="105">
        <f t="shared" si="31"/>
        <v>24.786004235792443</v>
      </c>
      <c r="N40" s="105">
        <f t="shared" si="43"/>
        <v>49549.599999999999</v>
      </c>
      <c r="O40" s="105">
        <f t="shared" si="43"/>
        <v>12562.68</v>
      </c>
      <c r="P40" s="105">
        <f t="shared" si="14"/>
        <v>25.353746548912603</v>
      </c>
      <c r="Q40" s="105">
        <f t="shared" si="43"/>
        <v>464.8</v>
      </c>
      <c r="R40" s="105">
        <f t="shared" si="43"/>
        <v>0</v>
      </c>
      <c r="S40" s="105">
        <f t="shared" si="24"/>
        <v>0</v>
      </c>
      <c r="T40" s="105">
        <f t="shared" si="43"/>
        <v>5600</v>
      </c>
      <c r="U40" s="105">
        <f t="shared" si="43"/>
        <v>772.89</v>
      </c>
      <c r="V40" s="105">
        <f t="shared" si="25"/>
        <v>13.801607142857142</v>
      </c>
      <c r="W40" s="105">
        <f t="shared" si="43"/>
        <v>107.7</v>
      </c>
      <c r="X40" s="105">
        <f t="shared" si="43"/>
        <v>26.64</v>
      </c>
      <c r="Y40" s="105">
        <f t="shared" si="26"/>
        <v>24.735376044568245</v>
      </c>
      <c r="Z40" s="105">
        <f t="shared" si="43"/>
        <v>198472.8</v>
      </c>
      <c r="AA40" s="105">
        <f t="shared" si="43"/>
        <v>42578.36</v>
      </c>
      <c r="AB40" s="105">
        <f t="shared" si="32"/>
        <v>21.45299507035725</v>
      </c>
      <c r="AC40" s="105">
        <f t="shared" si="43"/>
        <v>620.5</v>
      </c>
      <c r="AD40" s="105">
        <f t="shared" si="43"/>
        <v>124.08</v>
      </c>
      <c r="AE40" s="102">
        <f t="shared" si="27"/>
        <v>19.996776792908943</v>
      </c>
      <c r="AF40" s="105">
        <f t="shared" si="43"/>
        <v>0</v>
      </c>
      <c r="AG40" s="105">
        <f t="shared" si="43"/>
        <v>0</v>
      </c>
      <c r="AH40" s="105">
        <f t="shared" si="43"/>
        <v>0</v>
      </c>
      <c r="AI40" s="105">
        <f t="shared" si="43"/>
        <v>310.3</v>
      </c>
      <c r="AJ40" s="105">
        <f t="shared" si="43"/>
        <v>73.84141000000001</v>
      </c>
      <c r="AK40" s="105">
        <f t="shared" si="43"/>
        <v>23.796780534966164</v>
      </c>
      <c r="AL40" s="105">
        <f t="shared" si="43"/>
        <v>6110.7</v>
      </c>
      <c r="AM40" s="105">
        <f t="shared" si="43"/>
        <v>2230.8000000000002</v>
      </c>
      <c r="AN40" s="105">
        <f t="shared" si="43"/>
        <v>36.506455888850709</v>
      </c>
      <c r="AO40" s="105">
        <f t="shared" si="43"/>
        <v>310.3</v>
      </c>
      <c r="AP40" s="105">
        <f t="shared" si="43"/>
        <v>75.150000000000006</v>
      </c>
      <c r="AQ40" s="105">
        <f t="shared" si="43"/>
        <v>24.218498227521753</v>
      </c>
      <c r="AR40" s="105">
        <f t="shared" si="43"/>
        <v>310.3</v>
      </c>
      <c r="AS40" s="105">
        <f t="shared" si="43"/>
        <v>61.1</v>
      </c>
      <c r="AT40" s="105">
        <f t="shared" si="43"/>
        <v>19.69062197873026</v>
      </c>
      <c r="AU40" s="105">
        <f t="shared" si="43"/>
        <v>1206.3</v>
      </c>
      <c r="AV40" s="105">
        <f t="shared" si="43"/>
        <v>301.5</v>
      </c>
      <c r="AW40" s="105">
        <f t="shared" si="37"/>
        <v>24.993782641134047</v>
      </c>
      <c r="AX40" s="105">
        <f t="shared" si="43"/>
        <v>0</v>
      </c>
      <c r="AY40" s="105">
        <f t="shared" si="43"/>
        <v>0</v>
      </c>
      <c r="AZ40" s="105">
        <f t="shared" si="43"/>
        <v>0</v>
      </c>
      <c r="BA40" s="105">
        <f t="shared" si="43"/>
        <v>1686.3000000000002</v>
      </c>
      <c r="BB40" s="105">
        <f t="shared" si="43"/>
        <v>285.64445000000001</v>
      </c>
      <c r="BC40" s="102">
        <f t="shared" ref="BC40" si="44">BB40/BA40*100</f>
        <v>16.93912411789124</v>
      </c>
      <c r="BD40" s="105">
        <f t="shared" si="43"/>
        <v>310.3</v>
      </c>
      <c r="BE40" s="105">
        <f t="shared" si="43"/>
        <v>73.599999999999994</v>
      </c>
      <c r="BF40" s="105">
        <f t="shared" si="43"/>
        <v>23.718981630679984</v>
      </c>
      <c r="BG40" s="105">
        <f t="shared" si="43"/>
        <v>930.8</v>
      </c>
      <c r="BH40" s="105">
        <f t="shared" si="43"/>
        <v>179.02</v>
      </c>
      <c r="BI40" s="105">
        <f t="shared" si="17"/>
        <v>19.232917920068758</v>
      </c>
      <c r="BJ40" s="105">
        <f t="shared" si="43"/>
        <v>19801.2</v>
      </c>
      <c r="BK40" s="105">
        <f t="shared" si="43"/>
        <v>4669.18</v>
      </c>
      <c r="BL40" s="105">
        <f t="shared" si="18"/>
        <v>23.580288063349698</v>
      </c>
      <c r="BM40" s="105">
        <f t="shared" si="43"/>
        <v>28.2</v>
      </c>
      <c r="BN40" s="105">
        <f t="shared" si="43"/>
        <v>0</v>
      </c>
      <c r="BO40" s="105">
        <f t="shared" si="29"/>
        <v>0</v>
      </c>
      <c r="BP40" s="105"/>
      <c r="BQ40" s="105"/>
      <c r="BR40" s="105"/>
    </row>
    <row r="41" spans="1:70" s="12" customFormat="1" ht="31.5" x14ac:dyDescent="0.25">
      <c r="A41" s="72" t="s">
        <v>322</v>
      </c>
      <c r="B41" s="15">
        <f t="shared" si="19"/>
        <v>290313.39999999997</v>
      </c>
      <c r="C41" s="15">
        <f t="shared" si="20"/>
        <v>65056.921410000003</v>
      </c>
      <c r="D41" s="15">
        <f t="shared" si="1"/>
        <v>22.409203781155128</v>
      </c>
      <c r="E41" s="15">
        <v>1363</v>
      </c>
      <c r="F41" s="15">
        <v>140.26</v>
      </c>
      <c r="G41" s="15">
        <f t="shared" si="23"/>
        <v>10.290535583272193</v>
      </c>
      <c r="H41" s="15">
        <v>283.8</v>
      </c>
      <c r="I41" s="15">
        <v>64.319999999999993</v>
      </c>
      <c r="J41" s="15">
        <f t="shared" si="30"/>
        <v>22.663847780126847</v>
      </c>
      <c r="K41" s="15">
        <v>4532.8</v>
      </c>
      <c r="L41" s="15">
        <v>1123.5</v>
      </c>
      <c r="M41" s="15">
        <f t="shared" si="31"/>
        <v>24.786004235792443</v>
      </c>
      <c r="N41" s="15">
        <v>49549.599999999999</v>
      </c>
      <c r="O41" s="15">
        <v>12562.68</v>
      </c>
      <c r="P41" s="15">
        <f t="shared" si="14"/>
        <v>25.353746548912603</v>
      </c>
      <c r="Q41" s="15">
        <v>464.8</v>
      </c>
      <c r="R41" s="15"/>
      <c r="S41" s="15">
        <f t="shared" si="24"/>
        <v>0</v>
      </c>
      <c r="T41" s="15">
        <v>5600</v>
      </c>
      <c r="U41" s="15">
        <v>772.89</v>
      </c>
      <c r="V41" s="15">
        <f t="shared" si="25"/>
        <v>13.801607142857142</v>
      </c>
      <c r="W41" s="15">
        <v>107.7</v>
      </c>
      <c r="X41" s="15">
        <v>26.64</v>
      </c>
      <c r="Y41" s="15">
        <f t="shared" si="26"/>
        <v>24.735376044568245</v>
      </c>
      <c r="Z41" s="15">
        <v>198472.8</v>
      </c>
      <c r="AA41" s="15">
        <v>42578.36</v>
      </c>
      <c r="AB41" s="15">
        <f t="shared" si="32"/>
        <v>21.45299507035725</v>
      </c>
      <c r="AC41" s="15">
        <v>620.5</v>
      </c>
      <c r="AD41" s="15">
        <v>124.08</v>
      </c>
      <c r="AE41" s="14">
        <f t="shared" si="27"/>
        <v>19.996776792908943</v>
      </c>
      <c r="AF41" s="14"/>
      <c r="AG41" s="15"/>
      <c r="AH41" s="15"/>
      <c r="AI41" s="15">
        <v>310.3</v>
      </c>
      <c r="AJ41" s="15">
        <v>73.84141000000001</v>
      </c>
      <c r="AK41" s="15">
        <f t="shared" si="33"/>
        <v>23.796780534966164</v>
      </c>
      <c r="AL41" s="15">
        <v>6110.7</v>
      </c>
      <c r="AM41" s="15">
        <v>2230.8000000000002</v>
      </c>
      <c r="AN41" s="15">
        <f t="shared" si="34"/>
        <v>36.506455888850709</v>
      </c>
      <c r="AO41" s="15">
        <v>310.3</v>
      </c>
      <c r="AP41" s="15">
        <v>75.150000000000006</v>
      </c>
      <c r="AQ41" s="15">
        <f t="shared" si="35"/>
        <v>24.218498227521753</v>
      </c>
      <c r="AR41" s="15">
        <v>310.3</v>
      </c>
      <c r="AS41" s="15">
        <v>61.1</v>
      </c>
      <c r="AT41" s="15">
        <f t="shared" si="36"/>
        <v>19.69062197873026</v>
      </c>
      <c r="AU41" s="15">
        <v>1206.3</v>
      </c>
      <c r="AV41" s="15">
        <v>301.5</v>
      </c>
      <c r="AW41" s="15">
        <f t="shared" si="37"/>
        <v>24.993782641134047</v>
      </c>
      <c r="AX41" s="15"/>
      <c r="AY41" s="15"/>
      <c r="AZ41" s="15"/>
      <c r="BA41" s="15"/>
      <c r="BB41" s="15"/>
      <c r="BC41" s="14"/>
      <c r="BD41" s="15">
        <v>310.3</v>
      </c>
      <c r="BE41" s="15">
        <v>73.599999999999994</v>
      </c>
      <c r="BF41" s="15">
        <f t="shared" si="38"/>
        <v>23.718981630679984</v>
      </c>
      <c r="BG41" s="15">
        <v>930.8</v>
      </c>
      <c r="BH41" s="15">
        <v>179.02</v>
      </c>
      <c r="BI41" s="15">
        <f t="shared" si="17"/>
        <v>19.232917920068758</v>
      </c>
      <c r="BJ41" s="15">
        <v>19801.2</v>
      </c>
      <c r="BK41" s="15">
        <v>4669.18</v>
      </c>
      <c r="BL41" s="15">
        <f t="shared" si="18"/>
        <v>23.580288063349698</v>
      </c>
      <c r="BM41" s="15">
        <v>28.2</v>
      </c>
      <c r="BN41" s="15"/>
      <c r="BO41" s="15">
        <f t="shared" si="29"/>
        <v>0</v>
      </c>
      <c r="BP41" s="15"/>
      <c r="BQ41" s="15"/>
      <c r="BR41" s="15"/>
    </row>
    <row r="42" spans="1:70" s="12" customFormat="1" ht="15.75" x14ac:dyDescent="0.25">
      <c r="A42" s="103" t="s">
        <v>503</v>
      </c>
      <c r="B42" s="15">
        <f t="shared" si="19"/>
        <v>234.2</v>
      </c>
      <c r="C42" s="15">
        <f t="shared" si="20"/>
        <v>39.251599999999996</v>
      </c>
      <c r="D42" s="14">
        <f>C42/B42*100</f>
        <v>16.759863364645604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5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>
        <v>234.2</v>
      </c>
      <c r="BB42" s="14">
        <v>39.251599999999996</v>
      </c>
      <c r="BC42" s="14">
        <f>BB42/BA42*100</f>
        <v>16.759863364645604</v>
      </c>
      <c r="BD42" s="14"/>
      <c r="BE42" s="14"/>
      <c r="BF42" s="14"/>
      <c r="BG42" s="14"/>
      <c r="BH42" s="14"/>
      <c r="BI42" s="15"/>
      <c r="BJ42" s="14"/>
      <c r="BK42" s="14"/>
      <c r="BL42" s="14"/>
      <c r="BM42" s="14"/>
      <c r="BN42" s="14"/>
      <c r="BO42" s="15"/>
      <c r="BP42" s="14"/>
      <c r="BQ42" s="14"/>
      <c r="BR42" s="15"/>
    </row>
    <row r="43" spans="1:70" s="12" customFormat="1" ht="15.75" x14ac:dyDescent="0.25">
      <c r="A43" s="103" t="s">
        <v>504</v>
      </c>
      <c r="B43" s="15">
        <f t="shared" si="19"/>
        <v>93.7</v>
      </c>
      <c r="C43" s="15">
        <f t="shared" si="20"/>
        <v>15.55655</v>
      </c>
      <c r="D43" s="14">
        <f>C43/B43*100</f>
        <v>16.602508004268941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5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>
        <v>93.7</v>
      </c>
      <c r="BB43" s="14">
        <v>15.55655</v>
      </c>
      <c r="BC43" s="14">
        <f>BB43/BA43*100</f>
        <v>16.602508004268941</v>
      </c>
      <c r="BD43" s="14"/>
      <c r="BE43" s="14"/>
      <c r="BF43" s="14"/>
      <c r="BG43" s="14"/>
      <c r="BH43" s="14"/>
      <c r="BI43" s="15"/>
      <c r="BJ43" s="14"/>
      <c r="BK43" s="14"/>
      <c r="BL43" s="14"/>
      <c r="BM43" s="14"/>
      <c r="BN43" s="14"/>
      <c r="BO43" s="15"/>
      <c r="BP43" s="14"/>
      <c r="BQ43" s="14"/>
      <c r="BR43" s="15"/>
    </row>
    <row r="44" spans="1:70" s="12" customFormat="1" ht="15.75" x14ac:dyDescent="0.25">
      <c r="A44" s="103" t="s">
        <v>675</v>
      </c>
      <c r="B44" s="15">
        <f t="shared" si="19"/>
        <v>0</v>
      </c>
      <c r="C44" s="15">
        <f t="shared" si="20"/>
        <v>0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5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5"/>
      <c r="BJ44" s="14"/>
      <c r="BK44" s="14"/>
      <c r="BL44" s="14"/>
      <c r="BM44" s="14"/>
      <c r="BN44" s="14"/>
      <c r="BO44" s="15"/>
      <c r="BP44" s="14"/>
      <c r="BQ44" s="14"/>
      <c r="BR44" s="15"/>
    </row>
    <row r="45" spans="1:70" s="12" customFormat="1" ht="15.75" x14ac:dyDescent="0.25">
      <c r="A45" s="103" t="s">
        <v>414</v>
      </c>
      <c r="B45" s="15">
        <f t="shared" si="19"/>
        <v>234.2</v>
      </c>
      <c r="C45" s="15">
        <f t="shared" si="20"/>
        <v>41.237339999999996</v>
      </c>
      <c r="D45" s="14">
        <f>C45/B45*100</f>
        <v>17.607745516652436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5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>
        <v>234.2</v>
      </c>
      <c r="BB45" s="14">
        <v>41.237339999999996</v>
      </c>
      <c r="BC45" s="14">
        <f>BB45/BA45*100</f>
        <v>17.607745516652436</v>
      </c>
      <c r="BD45" s="14"/>
      <c r="BE45" s="14"/>
      <c r="BF45" s="14"/>
      <c r="BG45" s="14"/>
      <c r="BH45" s="14"/>
      <c r="BI45" s="15"/>
      <c r="BJ45" s="14"/>
      <c r="BK45" s="14"/>
      <c r="BL45" s="14"/>
      <c r="BM45" s="14"/>
      <c r="BN45" s="14"/>
      <c r="BO45" s="15"/>
      <c r="BP45" s="14"/>
      <c r="BQ45" s="14"/>
      <c r="BR45" s="15"/>
    </row>
    <row r="46" spans="1:70" s="12" customFormat="1" ht="15.75" x14ac:dyDescent="0.25">
      <c r="A46" s="103" t="s">
        <v>505</v>
      </c>
      <c r="B46" s="15">
        <f t="shared" si="19"/>
        <v>234.2</v>
      </c>
      <c r="C46" s="15">
        <f t="shared" si="20"/>
        <v>38.841339999999995</v>
      </c>
      <c r="D46" s="14">
        <f>C46/B46*100</f>
        <v>16.584688300597776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5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>
        <v>234.2</v>
      </c>
      <c r="BB46" s="14">
        <v>38.841339999999995</v>
      </c>
      <c r="BC46" s="14">
        <f>BB46/BA46*100</f>
        <v>16.584688300597776</v>
      </c>
      <c r="BD46" s="14"/>
      <c r="BE46" s="14"/>
      <c r="BF46" s="14"/>
      <c r="BG46" s="14"/>
      <c r="BH46" s="14"/>
      <c r="BI46" s="15"/>
      <c r="BJ46" s="14"/>
      <c r="BK46" s="14"/>
      <c r="BL46" s="14"/>
      <c r="BM46" s="14"/>
      <c r="BN46" s="14"/>
      <c r="BO46" s="15"/>
      <c r="BP46" s="14"/>
      <c r="BQ46" s="14"/>
      <c r="BR46" s="15"/>
    </row>
    <row r="47" spans="1:70" s="12" customFormat="1" ht="15.75" x14ac:dyDescent="0.25">
      <c r="A47" s="103" t="s">
        <v>328</v>
      </c>
      <c r="B47" s="15">
        <f t="shared" si="19"/>
        <v>234.2</v>
      </c>
      <c r="C47" s="15">
        <f t="shared" si="20"/>
        <v>41.461860000000001</v>
      </c>
      <c r="D47" s="14">
        <f>C47/B47*100</f>
        <v>17.703612297181898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5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>
        <v>234.2</v>
      </c>
      <c r="BB47" s="14">
        <v>41.461860000000001</v>
      </c>
      <c r="BC47" s="14">
        <f>BB47/BA47*100</f>
        <v>17.703612297181898</v>
      </c>
      <c r="BD47" s="14"/>
      <c r="BE47" s="14"/>
      <c r="BF47" s="14"/>
      <c r="BG47" s="14"/>
      <c r="BH47" s="14"/>
      <c r="BI47" s="15"/>
      <c r="BJ47" s="14"/>
      <c r="BK47" s="14"/>
      <c r="BL47" s="14"/>
      <c r="BM47" s="14"/>
      <c r="BN47" s="14"/>
      <c r="BO47" s="15"/>
      <c r="BP47" s="14"/>
      <c r="BQ47" s="14"/>
      <c r="BR47" s="15"/>
    </row>
    <row r="48" spans="1:70" s="12" customFormat="1" ht="15.75" x14ac:dyDescent="0.25">
      <c r="A48" s="103" t="s">
        <v>506</v>
      </c>
      <c r="B48" s="15">
        <f t="shared" si="19"/>
        <v>93.7</v>
      </c>
      <c r="C48" s="15">
        <f t="shared" si="20"/>
        <v>15.55654</v>
      </c>
      <c r="D48" s="14">
        <f>C48/B48*100</f>
        <v>16.602497331910353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5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>
        <v>93.7</v>
      </c>
      <c r="BB48" s="14">
        <v>15.55654</v>
      </c>
      <c r="BC48" s="14">
        <f>BB48/BA48*100</f>
        <v>16.602497331910353</v>
      </c>
      <c r="BD48" s="14"/>
      <c r="BE48" s="14"/>
      <c r="BF48" s="14"/>
      <c r="BG48" s="14"/>
      <c r="BH48" s="14"/>
      <c r="BI48" s="15"/>
      <c r="BJ48" s="14"/>
      <c r="BK48" s="14"/>
      <c r="BL48" s="14"/>
      <c r="BM48" s="14"/>
      <c r="BN48" s="14"/>
      <c r="BO48" s="15"/>
      <c r="BP48" s="14"/>
      <c r="BQ48" s="14"/>
      <c r="BR48" s="15"/>
    </row>
    <row r="49" spans="1:70" s="12" customFormat="1" ht="15.75" x14ac:dyDescent="0.25">
      <c r="A49" s="103" t="s">
        <v>507</v>
      </c>
      <c r="B49" s="15">
        <f t="shared" si="19"/>
        <v>234.2</v>
      </c>
      <c r="C49" s="15">
        <f t="shared" si="20"/>
        <v>38.841339999999995</v>
      </c>
      <c r="D49" s="14">
        <f>C49/B49*100</f>
        <v>16.584688300597776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5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>
        <v>234.2</v>
      </c>
      <c r="BB49" s="14">
        <v>38.841339999999995</v>
      </c>
      <c r="BC49" s="14">
        <f>BB49/BA49*100</f>
        <v>16.584688300597776</v>
      </c>
      <c r="BD49" s="14"/>
      <c r="BE49" s="14"/>
      <c r="BF49" s="14"/>
      <c r="BG49" s="14"/>
      <c r="BH49" s="14"/>
      <c r="BI49" s="15"/>
      <c r="BJ49" s="14"/>
      <c r="BK49" s="14"/>
      <c r="BL49" s="14"/>
      <c r="BM49" s="14"/>
      <c r="BN49" s="14"/>
      <c r="BO49" s="15"/>
      <c r="BP49" s="14"/>
      <c r="BQ49" s="14"/>
      <c r="BR49" s="15"/>
    </row>
    <row r="50" spans="1:70" s="12" customFormat="1" ht="15.75" x14ac:dyDescent="0.25">
      <c r="A50" s="103" t="s">
        <v>694</v>
      </c>
      <c r="B50" s="15">
        <f t="shared" si="19"/>
        <v>0</v>
      </c>
      <c r="C50" s="15">
        <f t="shared" si="20"/>
        <v>0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5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5"/>
      <c r="BJ50" s="14"/>
      <c r="BK50" s="14"/>
      <c r="BL50" s="14"/>
      <c r="BM50" s="14"/>
      <c r="BN50" s="14"/>
      <c r="BO50" s="15"/>
      <c r="BP50" s="14"/>
      <c r="BQ50" s="14"/>
      <c r="BR50" s="15"/>
    </row>
    <row r="51" spans="1:70" s="12" customFormat="1" ht="15.75" x14ac:dyDescent="0.25">
      <c r="A51" s="103" t="s">
        <v>693</v>
      </c>
      <c r="B51" s="15">
        <f t="shared" si="19"/>
        <v>0</v>
      </c>
      <c r="C51" s="15">
        <f t="shared" si="20"/>
        <v>0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5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5"/>
      <c r="BJ51" s="14"/>
      <c r="BK51" s="14"/>
      <c r="BL51" s="14"/>
      <c r="BM51" s="14"/>
      <c r="BN51" s="14"/>
      <c r="BO51" s="15"/>
      <c r="BP51" s="14"/>
      <c r="BQ51" s="14"/>
      <c r="BR51" s="15"/>
    </row>
    <row r="52" spans="1:70" s="12" customFormat="1" ht="15.75" x14ac:dyDescent="0.25">
      <c r="A52" s="103" t="s">
        <v>695</v>
      </c>
      <c r="B52" s="15">
        <f t="shared" si="19"/>
        <v>93.7</v>
      </c>
      <c r="C52" s="15">
        <f t="shared" si="20"/>
        <v>16.056540000000002</v>
      </c>
      <c r="D52" s="14">
        <f>C52/B52*100</f>
        <v>17.136115261472789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5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>
        <v>93.7</v>
      </c>
      <c r="BB52" s="14">
        <v>16.056540000000002</v>
      </c>
      <c r="BC52" s="14">
        <f>BB52/BA52*100</f>
        <v>17.136115261472789</v>
      </c>
      <c r="BD52" s="14"/>
      <c r="BE52" s="14"/>
      <c r="BF52" s="14"/>
      <c r="BG52" s="14"/>
      <c r="BH52" s="14"/>
      <c r="BI52" s="15"/>
      <c r="BJ52" s="14"/>
      <c r="BK52" s="14"/>
      <c r="BL52" s="14"/>
      <c r="BM52" s="14"/>
      <c r="BN52" s="14"/>
      <c r="BO52" s="15"/>
      <c r="BP52" s="14"/>
      <c r="BQ52" s="14"/>
      <c r="BR52" s="15"/>
    </row>
    <row r="53" spans="1:70" s="12" customFormat="1" ht="15.75" x14ac:dyDescent="0.25">
      <c r="A53" s="103" t="s">
        <v>508</v>
      </c>
      <c r="B53" s="15">
        <f t="shared" si="19"/>
        <v>234.2</v>
      </c>
      <c r="C53" s="15">
        <f t="shared" si="20"/>
        <v>38.841339999999995</v>
      </c>
      <c r="D53" s="14">
        <f>C53/B53*100</f>
        <v>16.584688300597776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5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>
        <v>234.2</v>
      </c>
      <c r="BB53" s="14">
        <v>38.841339999999995</v>
      </c>
      <c r="BC53" s="14">
        <f>BB53/BA53*100</f>
        <v>16.584688300597776</v>
      </c>
      <c r="BD53" s="14"/>
      <c r="BE53" s="14"/>
      <c r="BF53" s="14"/>
      <c r="BG53" s="14"/>
      <c r="BH53" s="14"/>
      <c r="BI53" s="15"/>
      <c r="BJ53" s="14"/>
      <c r="BK53" s="14"/>
      <c r="BL53" s="14"/>
      <c r="BM53" s="14"/>
      <c r="BN53" s="14"/>
      <c r="BO53" s="15"/>
      <c r="BP53" s="14"/>
      <c r="BQ53" s="14"/>
      <c r="BR53" s="15"/>
    </row>
    <row r="54" spans="1:70" s="31" customFormat="1" ht="31.5" x14ac:dyDescent="0.25">
      <c r="A54" s="97" t="s">
        <v>511</v>
      </c>
      <c r="B54" s="105">
        <f t="shared" si="19"/>
        <v>1803932.2</v>
      </c>
      <c r="C54" s="105">
        <f t="shared" si="20"/>
        <v>362150.11499999999</v>
      </c>
      <c r="D54" s="105">
        <f t="shared" ref="D54" si="45">C54/B54*100</f>
        <v>20.075594581658891</v>
      </c>
      <c r="E54" s="105">
        <f>SUM(E55:E57)</f>
        <v>8444.6</v>
      </c>
      <c r="F54" s="105">
        <f t="shared" ref="F54:BN54" si="46">SUM(F55:F57)</f>
        <v>1131.2</v>
      </c>
      <c r="G54" s="105">
        <f t="shared" si="23"/>
        <v>13.395542713686853</v>
      </c>
      <c r="H54" s="105">
        <f t="shared" si="46"/>
        <v>2257</v>
      </c>
      <c r="I54" s="105">
        <f t="shared" si="46"/>
        <v>353.22</v>
      </c>
      <c r="J54" s="105">
        <f t="shared" si="30"/>
        <v>15.649977846699159</v>
      </c>
      <c r="K54" s="105">
        <f t="shared" si="46"/>
        <v>55088.3</v>
      </c>
      <c r="L54" s="105">
        <f t="shared" si="46"/>
        <v>10389.64</v>
      </c>
      <c r="M54" s="105">
        <f t="shared" si="31"/>
        <v>18.859975711720999</v>
      </c>
      <c r="N54" s="105">
        <f t="shared" si="46"/>
        <v>619380.1</v>
      </c>
      <c r="O54" s="105">
        <f t="shared" si="46"/>
        <v>111793.97</v>
      </c>
      <c r="P54" s="105">
        <f t="shared" si="14"/>
        <v>18.049331904592997</v>
      </c>
      <c r="Q54" s="105">
        <f t="shared" si="46"/>
        <v>3155.2</v>
      </c>
      <c r="R54" s="105">
        <f t="shared" si="46"/>
        <v>0</v>
      </c>
      <c r="S54" s="105">
        <f t="shared" si="24"/>
        <v>0</v>
      </c>
      <c r="T54" s="105">
        <f t="shared" si="46"/>
        <v>23235.599999999999</v>
      </c>
      <c r="U54" s="105">
        <f t="shared" si="46"/>
        <v>2503.29</v>
      </c>
      <c r="V54" s="105">
        <f t="shared" si="25"/>
        <v>10.773511336053298</v>
      </c>
      <c r="W54" s="105">
        <f t="shared" si="46"/>
        <v>1414.9</v>
      </c>
      <c r="X54" s="105">
        <f t="shared" si="46"/>
        <v>267.8</v>
      </c>
      <c r="Y54" s="105">
        <f t="shared" si="26"/>
        <v>18.927132659551912</v>
      </c>
      <c r="Z54" s="105">
        <f t="shared" si="46"/>
        <v>897012.6</v>
      </c>
      <c r="AA54" s="105">
        <f t="shared" si="46"/>
        <v>177589.02</v>
      </c>
      <c r="AB54" s="105">
        <f t="shared" si="32"/>
        <v>19.797828926817751</v>
      </c>
      <c r="AC54" s="105">
        <f t="shared" si="46"/>
        <v>6660.8</v>
      </c>
      <c r="AD54" s="105">
        <f t="shared" si="46"/>
        <v>881.54</v>
      </c>
      <c r="AE54" s="102">
        <f t="shared" si="27"/>
        <v>13.234746576987749</v>
      </c>
      <c r="AF54" s="105">
        <f t="shared" si="46"/>
        <v>144.9</v>
      </c>
      <c r="AG54" s="105">
        <f t="shared" si="46"/>
        <v>0</v>
      </c>
      <c r="AH54" s="105">
        <f t="shared" si="46"/>
        <v>0</v>
      </c>
      <c r="AI54" s="105">
        <f t="shared" si="46"/>
        <v>7030.9</v>
      </c>
      <c r="AJ54" s="105">
        <f t="shared" si="46"/>
        <v>919.71258</v>
      </c>
      <c r="AK54" s="105">
        <f t="shared" si="46"/>
        <v>13.081007836834546</v>
      </c>
      <c r="AL54" s="105">
        <f t="shared" si="46"/>
        <v>92302.1</v>
      </c>
      <c r="AM54" s="105">
        <f t="shared" si="46"/>
        <v>35798.699999999997</v>
      </c>
      <c r="AN54" s="105">
        <f t="shared" si="46"/>
        <v>38.784274680641062</v>
      </c>
      <c r="AO54" s="105">
        <f t="shared" si="46"/>
        <v>1480.2</v>
      </c>
      <c r="AP54" s="105">
        <f t="shared" si="46"/>
        <v>222.64</v>
      </c>
      <c r="AQ54" s="105">
        <f t="shared" si="46"/>
        <v>15.041210647209835</v>
      </c>
      <c r="AR54" s="105">
        <f t="shared" si="46"/>
        <v>1110.0999999999999</v>
      </c>
      <c r="AS54" s="105">
        <f t="shared" si="46"/>
        <v>144.5</v>
      </c>
      <c r="AT54" s="105">
        <f t="shared" si="46"/>
        <v>13.016845329249618</v>
      </c>
      <c r="AU54" s="105">
        <f t="shared" si="46"/>
        <v>10732.5</v>
      </c>
      <c r="AV54" s="105">
        <f t="shared" si="46"/>
        <v>2683.2</v>
      </c>
      <c r="AW54" s="105">
        <f t="shared" si="37"/>
        <v>25.000698812019568</v>
      </c>
      <c r="AX54" s="105">
        <f t="shared" si="46"/>
        <v>2220.3000000000002</v>
      </c>
      <c r="AY54" s="105">
        <f t="shared" si="46"/>
        <v>248.61</v>
      </c>
      <c r="AZ54" s="105">
        <f>AY54/AX54*100</f>
        <v>11.197135522226725</v>
      </c>
      <c r="BA54" s="105">
        <f t="shared" si="46"/>
        <v>702.59999999999991</v>
      </c>
      <c r="BB54" s="105">
        <f t="shared" si="46"/>
        <v>124.14242</v>
      </c>
      <c r="BC54" s="102">
        <f t="shared" ref="BC54" si="47">BB54/BA54*100</f>
        <v>17.669003700540848</v>
      </c>
      <c r="BD54" s="105">
        <f t="shared" si="46"/>
        <v>740.1</v>
      </c>
      <c r="BE54" s="105">
        <f t="shared" si="46"/>
        <v>114.4</v>
      </c>
      <c r="BF54" s="105">
        <f t="shared" si="46"/>
        <v>15.457370625591135</v>
      </c>
      <c r="BG54" s="105">
        <f t="shared" si="46"/>
        <v>1480.2</v>
      </c>
      <c r="BH54" s="105">
        <f t="shared" si="46"/>
        <v>134.49</v>
      </c>
      <c r="BI54" s="105">
        <f t="shared" si="17"/>
        <v>9.0859343331982174</v>
      </c>
      <c r="BJ54" s="105">
        <f t="shared" si="46"/>
        <v>69226.3</v>
      </c>
      <c r="BK54" s="105">
        <f t="shared" si="46"/>
        <v>16850.04</v>
      </c>
      <c r="BL54" s="105">
        <f t="shared" si="18"/>
        <v>24.340517982327526</v>
      </c>
      <c r="BM54" s="105">
        <f t="shared" si="46"/>
        <v>112.9</v>
      </c>
      <c r="BN54" s="105">
        <f t="shared" si="46"/>
        <v>0</v>
      </c>
      <c r="BO54" s="105">
        <f t="shared" si="29"/>
        <v>0</v>
      </c>
      <c r="BP54" s="105"/>
      <c r="BQ54" s="105"/>
      <c r="BR54" s="105"/>
    </row>
    <row r="55" spans="1:70" s="12" customFormat="1" ht="15.75" x14ac:dyDescent="0.25">
      <c r="A55" s="72" t="s">
        <v>326</v>
      </c>
      <c r="B55" s="15">
        <f t="shared" si="19"/>
        <v>1803229.5999999999</v>
      </c>
      <c r="C55" s="15">
        <f t="shared" si="20"/>
        <v>362025.97258</v>
      </c>
      <c r="D55" s="15">
        <f t="shared" si="1"/>
        <v>20.076532271874864</v>
      </c>
      <c r="E55" s="15">
        <v>8444.6</v>
      </c>
      <c r="F55" s="15">
        <v>1131.2</v>
      </c>
      <c r="G55" s="15">
        <f t="shared" si="23"/>
        <v>13.395542713686853</v>
      </c>
      <c r="H55" s="15">
        <v>2257</v>
      </c>
      <c r="I55" s="15">
        <v>353.22</v>
      </c>
      <c r="J55" s="15">
        <f t="shared" si="30"/>
        <v>15.649977846699159</v>
      </c>
      <c r="K55" s="15">
        <v>55088.3</v>
      </c>
      <c r="L55" s="15">
        <v>10389.64</v>
      </c>
      <c r="M55" s="15">
        <f t="shared" si="31"/>
        <v>18.859975711720999</v>
      </c>
      <c r="N55" s="15">
        <v>619380.1</v>
      </c>
      <c r="O55" s="15">
        <v>111793.97</v>
      </c>
      <c r="P55" s="15">
        <f t="shared" si="14"/>
        <v>18.049331904592997</v>
      </c>
      <c r="Q55" s="15">
        <v>3155.2</v>
      </c>
      <c r="R55" s="15"/>
      <c r="S55" s="15">
        <f t="shared" si="24"/>
        <v>0</v>
      </c>
      <c r="T55" s="15">
        <v>23235.599999999999</v>
      </c>
      <c r="U55" s="15">
        <v>2503.29</v>
      </c>
      <c r="V55" s="15">
        <f t="shared" si="25"/>
        <v>10.773511336053298</v>
      </c>
      <c r="W55" s="15">
        <v>1414.9</v>
      </c>
      <c r="X55" s="15">
        <v>267.8</v>
      </c>
      <c r="Y55" s="15">
        <f t="shared" si="26"/>
        <v>18.927132659551912</v>
      </c>
      <c r="Z55" s="15">
        <v>897012.6</v>
      </c>
      <c r="AA55" s="15">
        <v>177589.02</v>
      </c>
      <c r="AB55" s="15">
        <f t="shared" si="32"/>
        <v>19.797828926817751</v>
      </c>
      <c r="AC55" s="15">
        <v>6660.8</v>
      </c>
      <c r="AD55" s="15">
        <v>881.54</v>
      </c>
      <c r="AE55" s="14">
        <f t="shared" si="27"/>
        <v>13.234746576987749</v>
      </c>
      <c r="AF55" s="14">
        <v>144.9</v>
      </c>
      <c r="AG55" s="15"/>
      <c r="AH55" s="15">
        <f t="shared" ref="AH55:AH396" si="48">AG55/AF55*100</f>
        <v>0</v>
      </c>
      <c r="AI55" s="15">
        <v>7030.9</v>
      </c>
      <c r="AJ55" s="15">
        <v>919.71258</v>
      </c>
      <c r="AK55" s="15">
        <f t="shared" si="33"/>
        <v>13.081007836834546</v>
      </c>
      <c r="AL55" s="15">
        <v>92302.1</v>
      </c>
      <c r="AM55" s="15">
        <v>35798.699999999997</v>
      </c>
      <c r="AN55" s="15">
        <f t="shared" si="34"/>
        <v>38.784274680641062</v>
      </c>
      <c r="AO55" s="15">
        <v>1480.2</v>
      </c>
      <c r="AP55" s="15">
        <v>222.64</v>
      </c>
      <c r="AQ55" s="15">
        <f t="shared" si="35"/>
        <v>15.041210647209835</v>
      </c>
      <c r="AR55" s="15">
        <v>1110.0999999999999</v>
      </c>
      <c r="AS55" s="15">
        <v>144.5</v>
      </c>
      <c r="AT55" s="15">
        <f t="shared" si="36"/>
        <v>13.016845329249618</v>
      </c>
      <c r="AU55" s="15">
        <v>10732.5</v>
      </c>
      <c r="AV55" s="15">
        <v>2683.2</v>
      </c>
      <c r="AW55" s="15">
        <f t="shared" si="37"/>
        <v>25.000698812019568</v>
      </c>
      <c r="AX55" s="15">
        <v>2220.3000000000002</v>
      </c>
      <c r="AY55" s="15">
        <v>248.61</v>
      </c>
      <c r="AZ55" s="15">
        <f>AY55/AX55*100</f>
        <v>11.197135522226725</v>
      </c>
      <c r="BA55" s="15"/>
      <c r="BB55" s="15"/>
      <c r="BC55" s="14"/>
      <c r="BD55" s="15">
        <v>740.1</v>
      </c>
      <c r="BE55" s="15">
        <v>114.4</v>
      </c>
      <c r="BF55" s="15">
        <f t="shared" si="38"/>
        <v>15.457370625591135</v>
      </c>
      <c r="BG55" s="15">
        <v>1480.2</v>
      </c>
      <c r="BH55" s="15">
        <v>134.49</v>
      </c>
      <c r="BI55" s="15">
        <f t="shared" si="17"/>
        <v>9.0859343331982174</v>
      </c>
      <c r="BJ55" s="15">
        <v>69226.3</v>
      </c>
      <c r="BK55" s="15">
        <v>16850.04</v>
      </c>
      <c r="BL55" s="15">
        <f t="shared" si="18"/>
        <v>24.340517982327526</v>
      </c>
      <c r="BM55" s="15">
        <v>112.9</v>
      </c>
      <c r="BN55" s="15"/>
      <c r="BO55" s="15">
        <f t="shared" si="29"/>
        <v>0</v>
      </c>
      <c r="BP55" s="15"/>
      <c r="BQ55" s="15"/>
      <c r="BR55" s="15"/>
    </row>
    <row r="56" spans="1:70" s="12" customFormat="1" ht="15.75" x14ac:dyDescent="0.25">
      <c r="A56" s="103" t="s">
        <v>696</v>
      </c>
      <c r="B56" s="15">
        <f t="shared" si="19"/>
        <v>468.4</v>
      </c>
      <c r="C56" s="15">
        <f t="shared" si="20"/>
        <v>85.416250000000005</v>
      </c>
      <c r="D56" s="14">
        <f>C56/B56*100</f>
        <v>18.235749359521776</v>
      </c>
      <c r="E56" s="14"/>
      <c r="F56" s="14"/>
      <c r="G56" s="14"/>
      <c r="H56" s="14"/>
      <c r="I56" s="14"/>
      <c r="J56" s="15"/>
      <c r="K56" s="14"/>
      <c r="L56" s="14"/>
      <c r="M56" s="15"/>
      <c r="N56" s="14"/>
      <c r="O56" s="14"/>
      <c r="P56" s="14"/>
      <c r="Q56" s="14"/>
      <c r="R56" s="14"/>
      <c r="S56" s="15"/>
      <c r="T56" s="14"/>
      <c r="U56" s="14"/>
      <c r="V56" s="14"/>
      <c r="W56" s="14"/>
      <c r="X56" s="14"/>
      <c r="Y56" s="15"/>
      <c r="Z56" s="14"/>
      <c r="AA56" s="14"/>
      <c r="AB56" s="15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5"/>
      <c r="AX56" s="14"/>
      <c r="AY56" s="14"/>
      <c r="AZ56" s="14"/>
      <c r="BA56" s="14">
        <v>468.4</v>
      </c>
      <c r="BB56" s="14">
        <v>85.416250000000005</v>
      </c>
      <c r="BC56" s="14">
        <f t="shared" ref="BC56:BC58" si="49">BB56/BA56*100</f>
        <v>18.235749359521776</v>
      </c>
      <c r="BD56" s="14"/>
      <c r="BE56" s="14"/>
      <c r="BF56" s="14"/>
      <c r="BG56" s="14"/>
      <c r="BH56" s="14"/>
      <c r="BI56" s="15"/>
      <c r="BJ56" s="14"/>
      <c r="BK56" s="14"/>
      <c r="BL56" s="15"/>
      <c r="BM56" s="14"/>
      <c r="BN56" s="14"/>
      <c r="BO56" s="15"/>
      <c r="BP56" s="14"/>
      <c r="BQ56" s="14"/>
      <c r="BR56" s="15"/>
    </row>
    <row r="57" spans="1:70" s="12" customFormat="1" ht="15.75" x14ac:dyDescent="0.25">
      <c r="A57" s="103" t="s">
        <v>325</v>
      </c>
      <c r="B57" s="15">
        <f t="shared" si="19"/>
        <v>234.2</v>
      </c>
      <c r="C57" s="15">
        <f t="shared" si="20"/>
        <v>38.726169999999996</v>
      </c>
      <c r="D57" s="14">
        <f>C57/B57*100</f>
        <v>16.53551238257899</v>
      </c>
      <c r="E57" s="14"/>
      <c r="F57" s="14"/>
      <c r="G57" s="14"/>
      <c r="H57" s="14"/>
      <c r="I57" s="14"/>
      <c r="J57" s="15"/>
      <c r="K57" s="14"/>
      <c r="L57" s="14"/>
      <c r="M57" s="15"/>
      <c r="N57" s="14"/>
      <c r="O57" s="14"/>
      <c r="P57" s="14"/>
      <c r="Q57" s="14"/>
      <c r="R57" s="14"/>
      <c r="S57" s="15"/>
      <c r="T57" s="14"/>
      <c r="U57" s="14"/>
      <c r="V57" s="14"/>
      <c r="W57" s="14"/>
      <c r="X57" s="14"/>
      <c r="Y57" s="15"/>
      <c r="Z57" s="14"/>
      <c r="AA57" s="14"/>
      <c r="AB57" s="15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5"/>
      <c r="AX57" s="14"/>
      <c r="AY57" s="14"/>
      <c r="AZ57" s="14"/>
      <c r="BA57" s="14">
        <v>234.2</v>
      </c>
      <c r="BB57" s="14">
        <v>38.726169999999996</v>
      </c>
      <c r="BC57" s="14">
        <f t="shared" si="49"/>
        <v>16.53551238257899</v>
      </c>
      <c r="BD57" s="14"/>
      <c r="BE57" s="14"/>
      <c r="BF57" s="14"/>
      <c r="BG57" s="14"/>
      <c r="BH57" s="14"/>
      <c r="BI57" s="15"/>
      <c r="BJ57" s="14"/>
      <c r="BK57" s="14"/>
      <c r="BL57" s="15"/>
      <c r="BM57" s="14"/>
      <c r="BN57" s="14"/>
      <c r="BO57" s="15"/>
      <c r="BP57" s="14"/>
      <c r="BQ57" s="14"/>
      <c r="BR57" s="15"/>
    </row>
    <row r="58" spans="1:70" s="31" customFormat="1" ht="31.5" x14ac:dyDescent="0.25">
      <c r="A58" s="97" t="s">
        <v>336</v>
      </c>
      <c r="B58" s="105">
        <f t="shared" si="19"/>
        <v>829444.29999999993</v>
      </c>
      <c r="C58" s="105">
        <f t="shared" si="20"/>
        <v>181664.05424000006</v>
      </c>
      <c r="D58" s="105">
        <f t="shared" ref="D58" si="50">C58/B58*100</f>
        <v>21.901899167912791</v>
      </c>
      <c r="E58" s="105">
        <f>SUM(E59:E74)</f>
        <v>4723.8999999999996</v>
      </c>
      <c r="F58" s="105">
        <f t="shared" ref="F58:BN58" si="51">SUM(F59:F74)</f>
        <v>727.29</v>
      </c>
      <c r="G58" s="105">
        <f t="shared" si="23"/>
        <v>15.395965198247211</v>
      </c>
      <c r="H58" s="105">
        <f t="shared" si="51"/>
        <v>655.20000000000005</v>
      </c>
      <c r="I58" s="105">
        <f t="shared" si="51"/>
        <v>78.17</v>
      </c>
      <c r="J58" s="105">
        <f t="shared" si="30"/>
        <v>11.93070818070818</v>
      </c>
      <c r="K58" s="105">
        <f t="shared" si="51"/>
        <v>10377.5</v>
      </c>
      <c r="L58" s="105">
        <f t="shared" si="51"/>
        <v>1212.18</v>
      </c>
      <c r="M58" s="105">
        <f t="shared" si="31"/>
        <v>11.680847988436522</v>
      </c>
      <c r="N58" s="105">
        <f t="shared" si="51"/>
        <v>204205.7</v>
      </c>
      <c r="O58" s="105">
        <f t="shared" si="51"/>
        <v>40651.17</v>
      </c>
      <c r="P58" s="105">
        <f t="shared" si="14"/>
        <v>19.906971254964965</v>
      </c>
      <c r="Q58" s="105">
        <f t="shared" si="51"/>
        <v>1633.9</v>
      </c>
      <c r="R58" s="105">
        <f t="shared" si="51"/>
        <v>0</v>
      </c>
      <c r="S58" s="105">
        <f t="shared" si="24"/>
        <v>0</v>
      </c>
      <c r="T58" s="105">
        <f t="shared" si="51"/>
        <v>15502.3</v>
      </c>
      <c r="U58" s="105">
        <f t="shared" si="51"/>
        <v>2416.13</v>
      </c>
      <c r="V58" s="105">
        <f t="shared" si="25"/>
        <v>15.585622778555441</v>
      </c>
      <c r="W58" s="105">
        <f t="shared" si="51"/>
        <v>620.20000000000005</v>
      </c>
      <c r="X58" s="105">
        <f t="shared" si="51"/>
        <v>119.5</v>
      </c>
      <c r="Y58" s="105">
        <f t="shared" si="26"/>
        <v>19.267978071589809</v>
      </c>
      <c r="Z58" s="105">
        <f t="shared" si="51"/>
        <v>479146.8</v>
      </c>
      <c r="AA58" s="105">
        <f t="shared" si="51"/>
        <v>101539.05</v>
      </c>
      <c r="AB58" s="105">
        <f t="shared" si="32"/>
        <v>21.19163688456231</v>
      </c>
      <c r="AC58" s="105">
        <f t="shared" si="51"/>
        <v>2794.8</v>
      </c>
      <c r="AD58" s="105">
        <f t="shared" si="51"/>
        <v>480.88</v>
      </c>
      <c r="AE58" s="102">
        <f t="shared" si="27"/>
        <v>17.206240160297696</v>
      </c>
      <c r="AF58" s="105">
        <f t="shared" si="51"/>
        <v>127</v>
      </c>
      <c r="AG58" s="105">
        <f t="shared" si="51"/>
        <v>0</v>
      </c>
      <c r="AH58" s="105">
        <f t="shared" si="51"/>
        <v>0</v>
      </c>
      <c r="AI58" s="105">
        <f t="shared" si="51"/>
        <v>3493.6</v>
      </c>
      <c r="AJ58" s="105">
        <f t="shared" si="51"/>
        <v>600.57216000000005</v>
      </c>
      <c r="AK58" s="105">
        <f t="shared" si="51"/>
        <v>17.190638882528052</v>
      </c>
      <c r="AL58" s="105">
        <f t="shared" si="51"/>
        <v>48395.9</v>
      </c>
      <c r="AM58" s="105">
        <f t="shared" si="51"/>
        <v>20475.7</v>
      </c>
      <c r="AN58" s="105">
        <f t="shared" si="51"/>
        <v>42.308749294878282</v>
      </c>
      <c r="AO58" s="105">
        <f t="shared" si="51"/>
        <v>1048.0999999999999</v>
      </c>
      <c r="AP58" s="105">
        <f t="shared" si="51"/>
        <v>161.29</v>
      </c>
      <c r="AQ58" s="105">
        <f t="shared" si="51"/>
        <v>15.388798778742489</v>
      </c>
      <c r="AR58" s="105">
        <f t="shared" si="51"/>
        <v>698.7</v>
      </c>
      <c r="AS58" s="105">
        <f t="shared" si="51"/>
        <v>65.099999999999994</v>
      </c>
      <c r="AT58" s="105">
        <f t="shared" si="51"/>
        <v>9.3173035637612696</v>
      </c>
      <c r="AU58" s="105">
        <f t="shared" si="51"/>
        <v>5414.6</v>
      </c>
      <c r="AV58" s="105">
        <f t="shared" si="51"/>
        <v>1353.6</v>
      </c>
      <c r="AW58" s="105">
        <f t="shared" si="37"/>
        <v>24.999076570753147</v>
      </c>
      <c r="AX58" s="105">
        <f t="shared" si="51"/>
        <v>2096.1</v>
      </c>
      <c r="AY58" s="105">
        <f t="shared" si="51"/>
        <v>406.16</v>
      </c>
      <c r="AZ58" s="105">
        <f>AY58/AX58*100</f>
        <v>19.376938123181148</v>
      </c>
      <c r="BA58" s="105">
        <f t="shared" si="51"/>
        <v>2389</v>
      </c>
      <c r="BB58" s="105">
        <f t="shared" si="51"/>
        <v>382.9620799999999</v>
      </c>
      <c r="BC58" s="102">
        <f t="shared" si="49"/>
        <v>16.030225198827956</v>
      </c>
      <c r="BD58" s="105">
        <f t="shared" si="51"/>
        <v>349.4</v>
      </c>
      <c r="BE58" s="105">
        <f t="shared" si="51"/>
        <v>55.5</v>
      </c>
      <c r="BF58" s="105">
        <f t="shared" si="51"/>
        <v>15.884373211219232</v>
      </c>
      <c r="BG58" s="105">
        <f t="shared" si="51"/>
        <v>698.7</v>
      </c>
      <c r="BH58" s="105">
        <f t="shared" si="51"/>
        <v>110.38</v>
      </c>
      <c r="BI58" s="105">
        <f t="shared" si="17"/>
        <v>15.797910405037927</v>
      </c>
      <c r="BJ58" s="105">
        <f t="shared" si="51"/>
        <v>44903.5</v>
      </c>
      <c r="BK58" s="105">
        <f t="shared" si="51"/>
        <v>10828.42</v>
      </c>
      <c r="BL58" s="105">
        <f t="shared" si="18"/>
        <v>24.11486855144922</v>
      </c>
      <c r="BM58" s="105">
        <f t="shared" si="51"/>
        <v>169.4</v>
      </c>
      <c r="BN58" s="105">
        <f t="shared" si="51"/>
        <v>0</v>
      </c>
      <c r="BO58" s="105">
        <f t="shared" si="29"/>
        <v>0</v>
      </c>
      <c r="BP58" s="105"/>
      <c r="BQ58" s="105"/>
      <c r="BR58" s="105"/>
    </row>
    <row r="59" spans="1:70" s="12" customFormat="1" ht="16.5" customHeight="1" x14ac:dyDescent="0.25">
      <c r="A59" s="72" t="s">
        <v>335</v>
      </c>
      <c r="B59" s="15">
        <f t="shared" si="19"/>
        <v>827055.29999999993</v>
      </c>
      <c r="C59" s="15">
        <f t="shared" si="20"/>
        <v>181281.09216000006</v>
      </c>
      <c r="D59" s="15">
        <f t="shared" si="1"/>
        <v>21.918859858585041</v>
      </c>
      <c r="E59" s="15">
        <v>4723.8999999999996</v>
      </c>
      <c r="F59" s="15">
        <v>727.29</v>
      </c>
      <c r="G59" s="15">
        <f t="shared" si="23"/>
        <v>15.395965198247211</v>
      </c>
      <c r="H59" s="15">
        <v>655.20000000000005</v>
      </c>
      <c r="I59" s="15">
        <v>78.17</v>
      </c>
      <c r="J59" s="15">
        <f t="shared" si="30"/>
        <v>11.93070818070818</v>
      </c>
      <c r="K59" s="15">
        <v>10377.5</v>
      </c>
      <c r="L59" s="15">
        <v>1212.18</v>
      </c>
      <c r="M59" s="15">
        <f t="shared" si="31"/>
        <v>11.680847988436522</v>
      </c>
      <c r="N59" s="15">
        <v>204205.7</v>
      </c>
      <c r="O59" s="15">
        <v>40651.17</v>
      </c>
      <c r="P59" s="15">
        <f t="shared" si="14"/>
        <v>19.906971254964965</v>
      </c>
      <c r="Q59" s="15">
        <v>1633.9</v>
      </c>
      <c r="R59" s="15"/>
      <c r="S59" s="15">
        <f t="shared" si="24"/>
        <v>0</v>
      </c>
      <c r="T59" s="15">
        <v>15502.3</v>
      </c>
      <c r="U59" s="15">
        <v>2416.13</v>
      </c>
      <c r="V59" s="15">
        <f t="shared" si="25"/>
        <v>15.585622778555441</v>
      </c>
      <c r="W59" s="15">
        <v>620.20000000000005</v>
      </c>
      <c r="X59" s="15">
        <v>119.5</v>
      </c>
      <c r="Y59" s="15">
        <f t="shared" si="26"/>
        <v>19.267978071589809</v>
      </c>
      <c r="Z59" s="15">
        <v>479146.8</v>
      </c>
      <c r="AA59" s="15">
        <v>101539.05</v>
      </c>
      <c r="AB59" s="15">
        <f t="shared" si="32"/>
        <v>21.19163688456231</v>
      </c>
      <c r="AC59" s="15">
        <v>2794.8</v>
      </c>
      <c r="AD59" s="15">
        <v>480.88</v>
      </c>
      <c r="AE59" s="14">
        <f t="shared" si="27"/>
        <v>17.206240160297696</v>
      </c>
      <c r="AF59" s="14">
        <v>127</v>
      </c>
      <c r="AG59" s="15"/>
      <c r="AH59" s="15">
        <f t="shared" si="48"/>
        <v>0</v>
      </c>
      <c r="AI59" s="15">
        <v>3493.6</v>
      </c>
      <c r="AJ59" s="15">
        <v>600.57216000000005</v>
      </c>
      <c r="AK59" s="15">
        <f t="shared" si="33"/>
        <v>17.190638882528052</v>
      </c>
      <c r="AL59" s="15">
        <v>48395.9</v>
      </c>
      <c r="AM59" s="15">
        <v>20475.7</v>
      </c>
      <c r="AN59" s="15">
        <f t="shared" si="34"/>
        <v>42.308749294878282</v>
      </c>
      <c r="AO59" s="15">
        <v>1048.0999999999999</v>
      </c>
      <c r="AP59" s="15">
        <v>161.29</v>
      </c>
      <c r="AQ59" s="15">
        <f t="shared" si="35"/>
        <v>15.388798778742489</v>
      </c>
      <c r="AR59" s="15">
        <v>698.7</v>
      </c>
      <c r="AS59" s="15">
        <v>65.099999999999994</v>
      </c>
      <c r="AT59" s="15">
        <f t="shared" si="36"/>
        <v>9.3173035637612696</v>
      </c>
      <c r="AU59" s="15">
        <v>5414.6</v>
      </c>
      <c r="AV59" s="15">
        <v>1353.6</v>
      </c>
      <c r="AW59" s="15">
        <f t="shared" si="37"/>
        <v>24.999076570753147</v>
      </c>
      <c r="AX59" s="15">
        <v>2096.1</v>
      </c>
      <c r="AY59" s="15">
        <v>406.16</v>
      </c>
      <c r="AZ59" s="15">
        <f>AY59/AX59*100</f>
        <v>19.376938123181148</v>
      </c>
      <c r="BA59" s="15"/>
      <c r="BB59" s="15"/>
      <c r="BC59" s="14"/>
      <c r="BD59" s="15">
        <v>349.4</v>
      </c>
      <c r="BE59" s="15">
        <v>55.5</v>
      </c>
      <c r="BF59" s="15">
        <f t="shared" si="38"/>
        <v>15.884373211219232</v>
      </c>
      <c r="BG59" s="15">
        <v>698.7</v>
      </c>
      <c r="BH59" s="15">
        <v>110.38</v>
      </c>
      <c r="BI59" s="15">
        <f t="shared" si="17"/>
        <v>15.797910405037927</v>
      </c>
      <c r="BJ59" s="15">
        <v>44903.5</v>
      </c>
      <c r="BK59" s="15">
        <v>10828.42</v>
      </c>
      <c r="BL59" s="15">
        <f t="shared" si="18"/>
        <v>24.11486855144922</v>
      </c>
      <c r="BM59" s="15">
        <v>169.4</v>
      </c>
      <c r="BN59" s="15"/>
      <c r="BO59" s="15">
        <f t="shared" si="29"/>
        <v>0</v>
      </c>
      <c r="BP59" s="15"/>
      <c r="BQ59" s="15"/>
      <c r="BR59" s="15"/>
    </row>
    <row r="60" spans="1:70" s="12" customFormat="1" ht="15.75" x14ac:dyDescent="0.25">
      <c r="A60" s="103" t="s">
        <v>512</v>
      </c>
      <c r="B60" s="15">
        <f t="shared" si="19"/>
        <v>93.7</v>
      </c>
      <c r="C60" s="15">
        <f t="shared" si="20"/>
        <v>20.589369999999999</v>
      </c>
      <c r="D60" s="14">
        <f t="shared" ref="D60:D74" si="52">C60/B60*100</f>
        <v>21.973713980789753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5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>
        <v>93.7</v>
      </c>
      <c r="BB60" s="14">
        <v>20.589369999999999</v>
      </c>
      <c r="BC60" s="14">
        <f t="shared" ref="BC60:BC75" si="53">BB60/BA60*100</f>
        <v>21.973713980789753</v>
      </c>
      <c r="BD60" s="14"/>
      <c r="BE60" s="14"/>
      <c r="BF60" s="14"/>
      <c r="BG60" s="14"/>
      <c r="BH60" s="14"/>
      <c r="BI60" s="15"/>
      <c r="BJ60" s="14"/>
      <c r="BK60" s="14"/>
      <c r="BL60" s="14"/>
      <c r="BM60" s="14"/>
      <c r="BN60" s="14"/>
      <c r="BO60" s="15"/>
      <c r="BP60" s="14"/>
      <c r="BQ60" s="14"/>
      <c r="BR60" s="15"/>
    </row>
    <row r="61" spans="1:70" s="12" customFormat="1" ht="15.75" x14ac:dyDescent="0.25">
      <c r="A61" s="103" t="s">
        <v>513</v>
      </c>
      <c r="B61" s="15">
        <f t="shared" si="19"/>
        <v>234.2</v>
      </c>
      <c r="C61" s="15">
        <f t="shared" si="20"/>
        <v>38.522359999999999</v>
      </c>
      <c r="D61" s="14">
        <f t="shared" si="52"/>
        <v>16.448488471391972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5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>
        <v>234.2</v>
      </c>
      <c r="BB61" s="14">
        <v>38.522359999999999</v>
      </c>
      <c r="BC61" s="14">
        <f t="shared" si="53"/>
        <v>16.448488471391972</v>
      </c>
      <c r="BD61" s="14"/>
      <c r="BE61" s="14"/>
      <c r="BF61" s="14"/>
      <c r="BG61" s="14"/>
      <c r="BH61" s="14"/>
      <c r="BI61" s="15"/>
      <c r="BJ61" s="14"/>
      <c r="BK61" s="14"/>
      <c r="BL61" s="14"/>
      <c r="BM61" s="14"/>
      <c r="BN61" s="14"/>
      <c r="BO61" s="15"/>
      <c r="BP61" s="14"/>
      <c r="BQ61" s="14"/>
      <c r="BR61" s="15"/>
    </row>
    <row r="62" spans="1:70" s="12" customFormat="1" ht="15.75" x14ac:dyDescent="0.25">
      <c r="A62" s="103" t="s">
        <v>697</v>
      </c>
      <c r="B62" s="15">
        <f t="shared" si="19"/>
        <v>93.7</v>
      </c>
      <c r="C62" s="15">
        <f t="shared" si="20"/>
        <v>15.34352</v>
      </c>
      <c r="D62" s="14">
        <f t="shared" si="52"/>
        <v>16.375154749199574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5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>
        <v>93.7</v>
      </c>
      <c r="BB62" s="14">
        <v>15.34352</v>
      </c>
      <c r="BC62" s="14">
        <f t="shared" si="53"/>
        <v>16.375154749199574</v>
      </c>
      <c r="BD62" s="14"/>
      <c r="BE62" s="14"/>
      <c r="BF62" s="14"/>
      <c r="BG62" s="14"/>
      <c r="BH62" s="14"/>
      <c r="BI62" s="15"/>
      <c r="BJ62" s="14"/>
      <c r="BK62" s="14"/>
      <c r="BL62" s="14"/>
      <c r="BM62" s="14"/>
      <c r="BN62" s="14"/>
      <c r="BO62" s="15"/>
      <c r="BP62" s="14"/>
      <c r="BQ62" s="14"/>
      <c r="BR62" s="15"/>
    </row>
    <row r="63" spans="1:70" s="12" customFormat="1" ht="15.75" x14ac:dyDescent="0.25">
      <c r="A63" s="103" t="s">
        <v>698</v>
      </c>
      <c r="B63" s="15">
        <f t="shared" si="19"/>
        <v>93.7</v>
      </c>
      <c r="C63" s="15">
        <f t="shared" si="20"/>
        <v>15.34351</v>
      </c>
      <c r="D63" s="14">
        <f t="shared" si="52"/>
        <v>16.375144076840982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5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>
        <v>93.7</v>
      </c>
      <c r="BB63" s="14">
        <v>15.34351</v>
      </c>
      <c r="BC63" s="14">
        <f t="shared" si="53"/>
        <v>16.375144076840982</v>
      </c>
      <c r="BD63" s="14"/>
      <c r="BE63" s="14"/>
      <c r="BF63" s="14"/>
      <c r="BG63" s="14"/>
      <c r="BH63" s="14"/>
      <c r="BI63" s="15"/>
      <c r="BJ63" s="14"/>
      <c r="BK63" s="14"/>
      <c r="BL63" s="14"/>
      <c r="BM63" s="14"/>
      <c r="BN63" s="14"/>
      <c r="BO63" s="15"/>
      <c r="BP63" s="14"/>
      <c r="BQ63" s="14"/>
      <c r="BR63" s="15"/>
    </row>
    <row r="64" spans="1:70" s="12" customFormat="1" ht="15.75" x14ac:dyDescent="0.25">
      <c r="A64" s="103" t="s">
        <v>515</v>
      </c>
      <c r="B64" s="15">
        <f t="shared" si="19"/>
        <v>93.7</v>
      </c>
      <c r="C64" s="15">
        <f t="shared" si="20"/>
        <v>15.343540000000001</v>
      </c>
      <c r="D64" s="14">
        <f t="shared" si="52"/>
        <v>16.375176093916757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5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>
        <v>93.7</v>
      </c>
      <c r="BB64" s="14">
        <v>15.343540000000001</v>
      </c>
      <c r="BC64" s="14">
        <f t="shared" si="53"/>
        <v>16.375176093916757</v>
      </c>
      <c r="BD64" s="14"/>
      <c r="BE64" s="14"/>
      <c r="BF64" s="14"/>
      <c r="BG64" s="14"/>
      <c r="BH64" s="14"/>
      <c r="BI64" s="15"/>
      <c r="BJ64" s="14"/>
      <c r="BK64" s="14"/>
      <c r="BL64" s="14"/>
      <c r="BM64" s="14"/>
      <c r="BN64" s="14"/>
      <c r="BO64" s="15"/>
      <c r="BP64" s="14"/>
      <c r="BQ64" s="14"/>
      <c r="BR64" s="15"/>
    </row>
    <row r="65" spans="1:70" s="12" customFormat="1" ht="15.75" x14ac:dyDescent="0.25">
      <c r="A65" s="103" t="s">
        <v>334</v>
      </c>
      <c r="B65" s="15">
        <f t="shared" si="19"/>
        <v>93.7</v>
      </c>
      <c r="C65" s="15">
        <f t="shared" si="20"/>
        <v>15.343549999999999</v>
      </c>
      <c r="D65" s="14">
        <f t="shared" si="52"/>
        <v>16.375186766275345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5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>
        <v>93.7</v>
      </c>
      <c r="BB65" s="14">
        <v>15.343549999999999</v>
      </c>
      <c r="BC65" s="14">
        <f t="shared" si="53"/>
        <v>16.375186766275345</v>
      </c>
      <c r="BD65" s="14"/>
      <c r="BE65" s="14"/>
      <c r="BF65" s="14"/>
      <c r="BG65" s="14"/>
      <c r="BH65" s="14"/>
      <c r="BI65" s="15"/>
      <c r="BJ65" s="14"/>
      <c r="BK65" s="14"/>
      <c r="BL65" s="14"/>
      <c r="BM65" s="14"/>
      <c r="BN65" s="14"/>
      <c r="BO65" s="15"/>
      <c r="BP65" s="14"/>
      <c r="BQ65" s="14"/>
      <c r="BR65" s="15"/>
    </row>
    <row r="66" spans="1:70" s="12" customFormat="1" ht="15.75" x14ac:dyDescent="0.25">
      <c r="A66" s="103" t="s">
        <v>432</v>
      </c>
      <c r="B66" s="15">
        <f t="shared" si="19"/>
        <v>234.2</v>
      </c>
      <c r="C66" s="15">
        <f t="shared" si="20"/>
        <v>42.123839999999994</v>
      </c>
      <c r="D66" s="14">
        <f t="shared" si="52"/>
        <v>17.986268146883006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5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>
        <v>234.2</v>
      </c>
      <c r="BB66" s="14">
        <v>42.123839999999994</v>
      </c>
      <c r="BC66" s="14">
        <f t="shared" si="53"/>
        <v>17.986268146883006</v>
      </c>
      <c r="BD66" s="14"/>
      <c r="BE66" s="14"/>
      <c r="BF66" s="14"/>
      <c r="BG66" s="14"/>
      <c r="BH66" s="14"/>
      <c r="BI66" s="15"/>
      <c r="BJ66" s="14"/>
      <c r="BK66" s="14"/>
      <c r="BL66" s="14"/>
      <c r="BM66" s="14"/>
      <c r="BN66" s="14"/>
      <c r="BO66" s="15"/>
      <c r="BP66" s="14"/>
      <c r="BQ66" s="14"/>
      <c r="BR66" s="15"/>
    </row>
    <row r="67" spans="1:70" s="12" customFormat="1" ht="15.75" x14ac:dyDescent="0.25">
      <c r="A67" s="103" t="s">
        <v>331</v>
      </c>
      <c r="B67" s="15">
        <f t="shared" si="19"/>
        <v>234.2</v>
      </c>
      <c r="C67" s="15">
        <f t="shared" si="20"/>
        <v>38.91451</v>
      </c>
      <c r="D67" s="14">
        <f t="shared" si="52"/>
        <v>16.615930828351839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5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>
        <v>234.2</v>
      </c>
      <c r="BB67" s="14">
        <v>38.91451</v>
      </c>
      <c r="BC67" s="14">
        <f t="shared" si="53"/>
        <v>16.615930828351839</v>
      </c>
      <c r="BD67" s="14"/>
      <c r="BE67" s="14"/>
      <c r="BF67" s="14"/>
      <c r="BG67" s="14"/>
      <c r="BH67" s="14"/>
      <c r="BI67" s="15"/>
      <c r="BJ67" s="14"/>
      <c r="BK67" s="14"/>
      <c r="BL67" s="14"/>
      <c r="BM67" s="14"/>
      <c r="BN67" s="14"/>
      <c r="BO67" s="15"/>
      <c r="BP67" s="14"/>
      <c r="BQ67" s="14"/>
      <c r="BR67" s="15"/>
    </row>
    <row r="68" spans="1:70" s="12" customFormat="1" ht="15.75" x14ac:dyDescent="0.25">
      <c r="A68" s="103" t="s">
        <v>330</v>
      </c>
      <c r="B68" s="15">
        <f t="shared" si="19"/>
        <v>234.2</v>
      </c>
      <c r="C68" s="15">
        <f t="shared" si="20"/>
        <v>37.69556</v>
      </c>
      <c r="D68" s="14">
        <f t="shared" si="52"/>
        <v>16.095456874466269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5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>
        <v>234.2</v>
      </c>
      <c r="BB68" s="14">
        <v>37.69556</v>
      </c>
      <c r="BC68" s="14">
        <f t="shared" si="53"/>
        <v>16.095456874466269</v>
      </c>
      <c r="BD68" s="14"/>
      <c r="BE68" s="14"/>
      <c r="BF68" s="14"/>
      <c r="BG68" s="14"/>
      <c r="BH68" s="14"/>
      <c r="BI68" s="15"/>
      <c r="BJ68" s="14"/>
      <c r="BK68" s="14"/>
      <c r="BL68" s="14"/>
      <c r="BM68" s="14"/>
      <c r="BN68" s="14"/>
      <c r="BO68" s="15"/>
      <c r="BP68" s="14"/>
      <c r="BQ68" s="14"/>
      <c r="BR68" s="15"/>
    </row>
    <row r="69" spans="1:70" s="12" customFormat="1" ht="15.75" x14ac:dyDescent="0.25">
      <c r="A69" s="103" t="s">
        <v>332</v>
      </c>
      <c r="B69" s="15">
        <f t="shared" si="19"/>
        <v>93.7</v>
      </c>
      <c r="C69" s="15">
        <f t="shared" si="20"/>
        <v>15.738340000000001</v>
      </c>
      <c r="D69" s="14">
        <f t="shared" si="52"/>
        <v>16.796520811099253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5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>
        <v>93.7</v>
      </c>
      <c r="BB69" s="14">
        <v>15.738340000000001</v>
      </c>
      <c r="BC69" s="14">
        <f t="shared" si="53"/>
        <v>16.796520811099253</v>
      </c>
      <c r="BD69" s="14"/>
      <c r="BE69" s="14"/>
      <c r="BF69" s="14"/>
      <c r="BG69" s="14"/>
      <c r="BH69" s="14"/>
      <c r="BI69" s="15"/>
      <c r="BJ69" s="14"/>
      <c r="BK69" s="14"/>
      <c r="BL69" s="14"/>
      <c r="BM69" s="14"/>
      <c r="BN69" s="14"/>
      <c r="BO69" s="15"/>
      <c r="BP69" s="14"/>
      <c r="BQ69" s="14"/>
      <c r="BR69" s="15"/>
    </row>
    <row r="70" spans="1:70" s="12" customFormat="1" ht="15.75" x14ac:dyDescent="0.25">
      <c r="A70" s="103" t="s">
        <v>516</v>
      </c>
      <c r="B70" s="15">
        <f t="shared" si="19"/>
        <v>93.7</v>
      </c>
      <c r="C70" s="15">
        <f t="shared" si="20"/>
        <v>15.333209999999999</v>
      </c>
      <c r="D70" s="14">
        <f t="shared" si="52"/>
        <v>16.364151547491996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5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>
        <v>93.7</v>
      </c>
      <c r="BB70" s="14">
        <v>15.333209999999999</v>
      </c>
      <c r="BC70" s="14">
        <f t="shared" si="53"/>
        <v>16.364151547491996</v>
      </c>
      <c r="BD70" s="14"/>
      <c r="BE70" s="14"/>
      <c r="BF70" s="14"/>
      <c r="BG70" s="14"/>
      <c r="BH70" s="14"/>
      <c r="BI70" s="15"/>
      <c r="BJ70" s="14"/>
      <c r="BK70" s="14"/>
      <c r="BL70" s="14"/>
      <c r="BM70" s="14"/>
      <c r="BN70" s="14"/>
      <c r="BO70" s="15"/>
      <c r="BP70" s="14"/>
      <c r="BQ70" s="14"/>
      <c r="BR70" s="15"/>
    </row>
    <row r="71" spans="1:70" s="12" customFormat="1" ht="15.75" x14ac:dyDescent="0.25">
      <c r="A71" s="103" t="s">
        <v>519</v>
      </c>
      <c r="B71" s="15">
        <f t="shared" si="19"/>
        <v>93.7</v>
      </c>
      <c r="C71" s="15">
        <f t="shared" si="20"/>
        <v>15.738299999999999</v>
      </c>
      <c r="D71" s="14">
        <f t="shared" si="52"/>
        <v>16.796478121664887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5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>
        <v>93.7</v>
      </c>
      <c r="BB71" s="14">
        <v>15.738299999999999</v>
      </c>
      <c r="BC71" s="14">
        <f t="shared" si="53"/>
        <v>16.796478121664887</v>
      </c>
      <c r="BD71" s="14"/>
      <c r="BE71" s="14"/>
      <c r="BF71" s="14"/>
      <c r="BG71" s="14"/>
      <c r="BH71" s="14"/>
      <c r="BI71" s="15"/>
      <c r="BJ71" s="14"/>
      <c r="BK71" s="14"/>
      <c r="BL71" s="14"/>
      <c r="BM71" s="14"/>
      <c r="BN71" s="14"/>
      <c r="BO71" s="15"/>
      <c r="BP71" s="14"/>
      <c r="BQ71" s="14"/>
      <c r="BR71" s="15"/>
    </row>
    <row r="72" spans="1:70" s="12" customFormat="1" ht="20.25" customHeight="1" x14ac:dyDescent="0.25">
      <c r="A72" s="103" t="s">
        <v>333</v>
      </c>
      <c r="B72" s="15">
        <f t="shared" si="19"/>
        <v>234.2</v>
      </c>
      <c r="C72" s="15">
        <f t="shared" si="20"/>
        <v>19.437459999999998</v>
      </c>
      <c r="D72" s="14">
        <f t="shared" si="52"/>
        <v>8.2995132365499575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5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>
        <v>234.2</v>
      </c>
      <c r="BB72" s="14">
        <v>19.437459999999998</v>
      </c>
      <c r="BC72" s="14">
        <f t="shared" si="53"/>
        <v>8.2995132365499575</v>
      </c>
      <c r="BD72" s="14"/>
      <c r="BE72" s="14"/>
      <c r="BF72" s="14"/>
      <c r="BG72" s="14"/>
      <c r="BH72" s="14"/>
      <c r="BI72" s="15"/>
      <c r="BJ72" s="14"/>
      <c r="BK72" s="14"/>
      <c r="BL72" s="14"/>
      <c r="BM72" s="14"/>
      <c r="BN72" s="14"/>
      <c r="BO72" s="15"/>
      <c r="BP72" s="14"/>
      <c r="BQ72" s="14"/>
      <c r="BR72" s="15"/>
    </row>
    <row r="73" spans="1:70" s="12" customFormat="1" ht="15.75" x14ac:dyDescent="0.25">
      <c r="A73" s="103" t="s">
        <v>518</v>
      </c>
      <c r="B73" s="15">
        <f t="shared" si="19"/>
        <v>234.2</v>
      </c>
      <c r="C73" s="15">
        <f t="shared" si="20"/>
        <v>38.620100000000001</v>
      </c>
      <c r="D73" s="14">
        <f t="shared" si="52"/>
        <v>16.490222032450898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5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>
        <v>234.2</v>
      </c>
      <c r="BB73" s="14">
        <v>38.620100000000001</v>
      </c>
      <c r="BC73" s="14">
        <f t="shared" si="53"/>
        <v>16.490222032450898</v>
      </c>
      <c r="BD73" s="14"/>
      <c r="BE73" s="14"/>
      <c r="BF73" s="14"/>
      <c r="BG73" s="14"/>
      <c r="BH73" s="14"/>
      <c r="BI73" s="15"/>
      <c r="BJ73" s="14"/>
      <c r="BK73" s="14"/>
      <c r="BL73" s="14"/>
      <c r="BM73" s="14"/>
      <c r="BN73" s="14"/>
      <c r="BO73" s="15"/>
      <c r="BP73" s="14"/>
      <c r="BQ73" s="14"/>
      <c r="BR73" s="15"/>
    </row>
    <row r="74" spans="1:70" s="12" customFormat="1" ht="15.75" x14ac:dyDescent="0.25">
      <c r="A74" s="103" t="s">
        <v>517</v>
      </c>
      <c r="B74" s="15">
        <f t="shared" si="19"/>
        <v>234.2</v>
      </c>
      <c r="C74" s="15">
        <f t="shared" si="20"/>
        <v>38.874910000000007</v>
      </c>
      <c r="D74" s="14">
        <f t="shared" si="52"/>
        <v>16.599022203245092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5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>
        <v>234.2</v>
      </c>
      <c r="BB74" s="14">
        <v>38.874910000000007</v>
      </c>
      <c r="BC74" s="14">
        <f t="shared" si="53"/>
        <v>16.599022203245092</v>
      </c>
      <c r="BD74" s="14"/>
      <c r="BE74" s="14"/>
      <c r="BF74" s="14"/>
      <c r="BG74" s="14"/>
      <c r="BH74" s="14"/>
      <c r="BI74" s="15"/>
      <c r="BJ74" s="14"/>
      <c r="BK74" s="14"/>
      <c r="BL74" s="14"/>
      <c r="BM74" s="14"/>
      <c r="BN74" s="14"/>
      <c r="BO74" s="15"/>
      <c r="BP74" s="14"/>
      <c r="BQ74" s="14"/>
      <c r="BR74" s="15"/>
    </row>
    <row r="75" spans="1:70" s="31" customFormat="1" ht="31.5" x14ac:dyDescent="0.25">
      <c r="A75" s="97" t="s">
        <v>340</v>
      </c>
      <c r="B75" s="105">
        <f t="shared" si="19"/>
        <v>126655.90000000004</v>
      </c>
      <c r="C75" s="105">
        <f t="shared" si="20"/>
        <v>28771.57921</v>
      </c>
      <c r="D75" s="105">
        <f t="shared" ref="D75" si="54">C75/B75*100</f>
        <v>22.716335527993557</v>
      </c>
      <c r="E75" s="102">
        <f>SUM(E76:E80)</f>
        <v>545.5</v>
      </c>
      <c r="F75" s="102">
        <f t="shared" ref="F75:BN75" si="55">SUM(F76:F80)</f>
        <v>75.459999999999994</v>
      </c>
      <c r="G75" s="105">
        <f t="shared" si="23"/>
        <v>13.833180568285975</v>
      </c>
      <c r="H75" s="102">
        <f t="shared" si="55"/>
        <v>82.1</v>
      </c>
      <c r="I75" s="102">
        <f t="shared" si="55"/>
        <v>12.76</v>
      </c>
      <c r="J75" s="105">
        <f t="shared" si="30"/>
        <v>15.542021924482338</v>
      </c>
      <c r="K75" s="102">
        <f t="shared" si="55"/>
        <v>1635.1</v>
      </c>
      <c r="L75" s="102">
        <f t="shared" si="55"/>
        <v>417.46</v>
      </c>
      <c r="M75" s="105">
        <f t="shared" si="31"/>
        <v>25.531160173689681</v>
      </c>
      <c r="N75" s="102">
        <f t="shared" si="55"/>
        <v>20969.5</v>
      </c>
      <c r="O75" s="102">
        <f t="shared" si="55"/>
        <v>5215</v>
      </c>
      <c r="P75" s="105">
        <f t="shared" si="14"/>
        <v>24.869453253534896</v>
      </c>
      <c r="Q75" s="102">
        <f t="shared" si="55"/>
        <v>213.3</v>
      </c>
      <c r="R75" s="102">
        <f t="shared" si="55"/>
        <v>0</v>
      </c>
      <c r="S75" s="105">
        <f t="shared" si="24"/>
        <v>0</v>
      </c>
      <c r="T75" s="102">
        <f t="shared" si="55"/>
        <v>2138.3000000000002</v>
      </c>
      <c r="U75" s="102">
        <f t="shared" si="55"/>
        <v>358.19</v>
      </c>
      <c r="V75" s="105">
        <f t="shared" si="25"/>
        <v>16.751157461534863</v>
      </c>
      <c r="W75" s="102">
        <f t="shared" si="55"/>
        <v>53.9</v>
      </c>
      <c r="X75" s="102">
        <f t="shared" si="55"/>
        <v>8.65</v>
      </c>
      <c r="Y75" s="105">
        <f t="shared" si="26"/>
        <v>16.048237476808907</v>
      </c>
      <c r="Z75" s="102">
        <f t="shared" si="55"/>
        <v>86640.1</v>
      </c>
      <c r="AA75" s="102">
        <f t="shared" si="55"/>
        <v>19295</v>
      </c>
      <c r="AB75" s="105">
        <f t="shared" si="32"/>
        <v>22.270288238356141</v>
      </c>
      <c r="AC75" s="102">
        <f t="shared" si="55"/>
        <v>310.3</v>
      </c>
      <c r="AD75" s="102">
        <f t="shared" si="55"/>
        <v>38.15</v>
      </c>
      <c r="AE75" s="102">
        <f t="shared" si="27"/>
        <v>12.294553657750564</v>
      </c>
      <c r="AF75" s="102">
        <f t="shared" si="55"/>
        <v>0</v>
      </c>
      <c r="AG75" s="102">
        <f t="shared" si="55"/>
        <v>0</v>
      </c>
      <c r="AH75" s="102">
        <f t="shared" si="55"/>
        <v>0</v>
      </c>
      <c r="AI75" s="102">
        <f t="shared" si="55"/>
        <v>310.3</v>
      </c>
      <c r="AJ75" s="102">
        <f t="shared" si="55"/>
        <v>46</v>
      </c>
      <c r="AK75" s="102">
        <f t="shared" si="55"/>
        <v>14.824363519174991</v>
      </c>
      <c r="AL75" s="102">
        <f t="shared" si="55"/>
        <v>2600.6</v>
      </c>
      <c r="AM75" s="102">
        <f t="shared" si="55"/>
        <v>943.6</v>
      </c>
      <c r="AN75" s="102">
        <f t="shared" si="55"/>
        <v>36.283934476659233</v>
      </c>
      <c r="AO75" s="102">
        <f t="shared" si="55"/>
        <v>310.3</v>
      </c>
      <c r="AP75" s="102">
        <f t="shared" si="55"/>
        <v>69.3</v>
      </c>
      <c r="AQ75" s="102">
        <f t="shared" si="55"/>
        <v>22.333225910409279</v>
      </c>
      <c r="AR75" s="102">
        <f t="shared" si="55"/>
        <v>310.3</v>
      </c>
      <c r="AS75" s="102">
        <f t="shared" si="55"/>
        <v>46.7</v>
      </c>
      <c r="AT75" s="102">
        <f t="shared" si="55"/>
        <v>15.049951659684178</v>
      </c>
      <c r="AU75" s="102">
        <f t="shared" si="55"/>
        <v>567.1</v>
      </c>
      <c r="AV75" s="102">
        <f t="shared" si="55"/>
        <v>141.9</v>
      </c>
      <c r="AW75" s="105">
        <f t="shared" si="37"/>
        <v>25.022041967906894</v>
      </c>
      <c r="AX75" s="102">
        <f t="shared" si="55"/>
        <v>0</v>
      </c>
      <c r="AY75" s="102">
        <f t="shared" si="55"/>
        <v>0</v>
      </c>
      <c r="AZ75" s="102">
        <f t="shared" si="55"/>
        <v>0</v>
      </c>
      <c r="BA75" s="102">
        <f t="shared" si="55"/>
        <v>655.8</v>
      </c>
      <c r="BB75" s="102">
        <f t="shared" si="55"/>
        <v>115.48921000000001</v>
      </c>
      <c r="BC75" s="102">
        <f t="shared" si="53"/>
        <v>17.610431534004274</v>
      </c>
      <c r="BD75" s="102">
        <f t="shared" si="55"/>
        <v>310.3</v>
      </c>
      <c r="BE75" s="102">
        <f t="shared" si="55"/>
        <v>48.5</v>
      </c>
      <c r="BF75" s="102">
        <f t="shared" si="55"/>
        <v>15.630035449564936</v>
      </c>
      <c r="BG75" s="102">
        <f t="shared" si="55"/>
        <v>310.3</v>
      </c>
      <c r="BH75" s="102">
        <f t="shared" si="55"/>
        <v>26.8</v>
      </c>
      <c r="BI75" s="105">
        <f t="shared" si="17"/>
        <v>8.6368030937802125</v>
      </c>
      <c r="BJ75" s="102">
        <f t="shared" si="55"/>
        <v>8653.2999999999993</v>
      </c>
      <c r="BK75" s="102">
        <f t="shared" si="55"/>
        <v>1912.62</v>
      </c>
      <c r="BL75" s="105">
        <f t="shared" si="18"/>
        <v>22.102781597771948</v>
      </c>
      <c r="BM75" s="102">
        <f t="shared" si="55"/>
        <v>39.5</v>
      </c>
      <c r="BN75" s="102">
        <f t="shared" si="55"/>
        <v>0</v>
      </c>
      <c r="BO75" s="105">
        <f t="shared" si="29"/>
        <v>0</v>
      </c>
      <c r="BP75" s="102"/>
      <c r="BQ75" s="102"/>
      <c r="BR75" s="105"/>
    </row>
    <row r="76" spans="1:70" s="12" customFormat="1" ht="15.75" x14ac:dyDescent="0.25">
      <c r="A76" s="72" t="s">
        <v>339</v>
      </c>
      <c r="B76" s="15">
        <f t="shared" si="19"/>
        <v>126000.10000000003</v>
      </c>
      <c r="C76" s="15">
        <f t="shared" si="20"/>
        <v>28656.09</v>
      </c>
      <c r="D76" s="15">
        <f t="shared" si="1"/>
        <v>22.742910521499578</v>
      </c>
      <c r="E76" s="15">
        <v>545.5</v>
      </c>
      <c r="F76" s="15">
        <v>75.459999999999994</v>
      </c>
      <c r="G76" s="15">
        <f t="shared" si="23"/>
        <v>13.833180568285975</v>
      </c>
      <c r="H76" s="15">
        <v>82.1</v>
      </c>
      <c r="I76" s="15">
        <v>12.76</v>
      </c>
      <c r="J76" s="15">
        <f t="shared" si="30"/>
        <v>15.542021924482338</v>
      </c>
      <c r="K76" s="15">
        <v>1635.1</v>
      </c>
      <c r="L76" s="15">
        <v>417.46</v>
      </c>
      <c r="M76" s="15">
        <f t="shared" si="31"/>
        <v>25.531160173689681</v>
      </c>
      <c r="N76" s="15">
        <v>20969.5</v>
      </c>
      <c r="O76" s="15">
        <v>5215</v>
      </c>
      <c r="P76" s="15">
        <f t="shared" si="14"/>
        <v>24.869453253534896</v>
      </c>
      <c r="Q76" s="15">
        <v>213.3</v>
      </c>
      <c r="R76" s="15"/>
      <c r="S76" s="15">
        <f t="shared" si="24"/>
        <v>0</v>
      </c>
      <c r="T76" s="15">
        <v>2138.3000000000002</v>
      </c>
      <c r="U76" s="15">
        <v>358.19</v>
      </c>
      <c r="V76" s="15">
        <f t="shared" si="25"/>
        <v>16.751157461534863</v>
      </c>
      <c r="W76" s="15">
        <v>53.9</v>
      </c>
      <c r="X76" s="15">
        <v>8.65</v>
      </c>
      <c r="Y76" s="15">
        <f t="shared" si="26"/>
        <v>16.048237476808907</v>
      </c>
      <c r="Z76" s="15">
        <v>86640.1</v>
      </c>
      <c r="AA76" s="15">
        <v>19295</v>
      </c>
      <c r="AB76" s="15">
        <f t="shared" si="32"/>
        <v>22.270288238356141</v>
      </c>
      <c r="AC76" s="15">
        <v>310.3</v>
      </c>
      <c r="AD76" s="15">
        <v>38.15</v>
      </c>
      <c r="AE76" s="14">
        <f t="shared" si="27"/>
        <v>12.294553657750564</v>
      </c>
      <c r="AF76" s="14"/>
      <c r="AG76" s="15"/>
      <c r="AH76" s="15"/>
      <c r="AI76" s="15">
        <v>310.3</v>
      </c>
      <c r="AJ76" s="15">
        <v>46</v>
      </c>
      <c r="AK76" s="15">
        <f t="shared" si="33"/>
        <v>14.824363519174991</v>
      </c>
      <c r="AL76" s="15">
        <v>2600.6</v>
      </c>
      <c r="AM76" s="15">
        <v>943.6</v>
      </c>
      <c r="AN76" s="15">
        <f t="shared" si="34"/>
        <v>36.283934476659233</v>
      </c>
      <c r="AO76" s="15">
        <v>310.3</v>
      </c>
      <c r="AP76" s="15">
        <v>69.3</v>
      </c>
      <c r="AQ76" s="15">
        <f t="shared" si="35"/>
        <v>22.333225910409279</v>
      </c>
      <c r="AR76" s="15">
        <v>310.3</v>
      </c>
      <c r="AS76" s="15">
        <v>46.7</v>
      </c>
      <c r="AT76" s="15">
        <f t="shared" si="36"/>
        <v>15.049951659684178</v>
      </c>
      <c r="AU76" s="15">
        <v>567.1</v>
      </c>
      <c r="AV76" s="15">
        <v>141.9</v>
      </c>
      <c r="AW76" s="15">
        <f t="shared" si="37"/>
        <v>25.022041967906894</v>
      </c>
      <c r="AX76" s="15"/>
      <c r="AY76" s="15"/>
      <c r="AZ76" s="15"/>
      <c r="BA76" s="15"/>
      <c r="BB76" s="15"/>
      <c r="BC76" s="14"/>
      <c r="BD76" s="15">
        <v>310.3</v>
      </c>
      <c r="BE76" s="15">
        <v>48.5</v>
      </c>
      <c r="BF76" s="15">
        <f t="shared" si="38"/>
        <v>15.630035449564936</v>
      </c>
      <c r="BG76" s="15">
        <v>310.3</v>
      </c>
      <c r="BH76" s="15">
        <v>26.8</v>
      </c>
      <c r="BI76" s="15">
        <f t="shared" si="17"/>
        <v>8.6368030937802125</v>
      </c>
      <c r="BJ76" s="15">
        <v>8653.2999999999993</v>
      </c>
      <c r="BK76" s="15">
        <v>1912.62</v>
      </c>
      <c r="BL76" s="15">
        <f t="shared" si="18"/>
        <v>22.102781597771948</v>
      </c>
      <c r="BM76" s="15">
        <v>39.5</v>
      </c>
      <c r="BN76" s="15"/>
      <c r="BO76" s="15">
        <f t="shared" si="29"/>
        <v>0</v>
      </c>
      <c r="BP76" s="15"/>
      <c r="BQ76" s="15"/>
      <c r="BR76" s="15"/>
    </row>
    <row r="77" spans="1:70" s="12" customFormat="1" ht="15.75" x14ac:dyDescent="0.25">
      <c r="A77" s="103" t="s">
        <v>337</v>
      </c>
      <c r="B77" s="15">
        <f t="shared" si="19"/>
        <v>234.2</v>
      </c>
      <c r="C77" s="15">
        <f t="shared" si="20"/>
        <v>41.152380000000001</v>
      </c>
      <c r="D77" s="14">
        <f>C77/B77*100</f>
        <v>17.571468830059782</v>
      </c>
      <c r="E77" s="14"/>
      <c r="F77" s="14"/>
      <c r="G77" s="14"/>
      <c r="H77" s="14"/>
      <c r="I77" s="14"/>
      <c r="J77" s="15"/>
      <c r="K77" s="14"/>
      <c r="L77" s="14"/>
      <c r="M77" s="15"/>
      <c r="N77" s="14"/>
      <c r="O77" s="14"/>
      <c r="P77" s="14"/>
      <c r="Q77" s="14"/>
      <c r="R77" s="14"/>
      <c r="S77" s="15"/>
      <c r="T77" s="14"/>
      <c r="U77" s="14"/>
      <c r="V77" s="14"/>
      <c r="W77" s="14"/>
      <c r="X77" s="14"/>
      <c r="Y77" s="15"/>
      <c r="Z77" s="14"/>
      <c r="AA77" s="14"/>
      <c r="AB77" s="15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5"/>
      <c r="AX77" s="14"/>
      <c r="AY77" s="14"/>
      <c r="AZ77" s="14"/>
      <c r="BA77" s="14">
        <v>234.2</v>
      </c>
      <c r="BB77" s="14">
        <v>41.152380000000001</v>
      </c>
      <c r="BC77" s="14">
        <f>BB77/BA77*100</f>
        <v>17.571468830059782</v>
      </c>
      <c r="BD77" s="14"/>
      <c r="BE77" s="14"/>
      <c r="BF77" s="14"/>
      <c r="BG77" s="14"/>
      <c r="BH77" s="14"/>
      <c r="BI77" s="15"/>
      <c r="BJ77" s="14"/>
      <c r="BK77" s="14"/>
      <c r="BL77" s="15"/>
      <c r="BM77" s="14"/>
      <c r="BN77" s="14"/>
      <c r="BO77" s="15"/>
      <c r="BP77" s="14"/>
      <c r="BQ77" s="14"/>
      <c r="BR77" s="15"/>
    </row>
    <row r="78" spans="1:70" s="12" customFormat="1" ht="15.75" x14ac:dyDescent="0.25">
      <c r="A78" s="103" t="s">
        <v>522</v>
      </c>
      <c r="B78" s="15">
        <f t="shared" ref="B78:B141" si="56">E78+H78+K78+N78+Q78+T78+W78+Z78+AC78+AF78+AI78+AL78+AO78+AR78+AU78+AX78+BA78+BD78+BG78+BJ78+BM78+BP78</f>
        <v>93.7</v>
      </c>
      <c r="C78" s="15">
        <f t="shared" ref="C78:C141" si="57">F78+I78+L78+O78+R78+U78+X78+AA78+AD78+AG78+AJ78+AM78+AP78+AS78+AV78+AY78+BB78+BE78+BH78+BK78+BN78+BQ78</f>
        <v>13.350700000000002</v>
      </c>
      <c r="D78" s="14">
        <f>C78/B78*100</f>
        <v>14.248345784418357</v>
      </c>
      <c r="E78" s="14"/>
      <c r="F78" s="14"/>
      <c r="G78" s="14"/>
      <c r="H78" s="14"/>
      <c r="I78" s="14"/>
      <c r="J78" s="15"/>
      <c r="K78" s="14"/>
      <c r="L78" s="14"/>
      <c r="M78" s="15"/>
      <c r="N78" s="14"/>
      <c r="O78" s="14"/>
      <c r="P78" s="14"/>
      <c r="Q78" s="14"/>
      <c r="R78" s="14"/>
      <c r="S78" s="15"/>
      <c r="T78" s="14"/>
      <c r="U78" s="14"/>
      <c r="V78" s="14"/>
      <c r="W78" s="14"/>
      <c r="X78" s="14"/>
      <c r="Y78" s="15"/>
      <c r="Z78" s="14"/>
      <c r="AA78" s="14"/>
      <c r="AB78" s="15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5"/>
      <c r="AX78" s="14"/>
      <c r="AY78" s="14"/>
      <c r="AZ78" s="14"/>
      <c r="BA78" s="14">
        <v>93.7</v>
      </c>
      <c r="BB78" s="14">
        <v>13.350700000000002</v>
      </c>
      <c r="BC78" s="14">
        <f>BB78/BA78*100</f>
        <v>14.248345784418357</v>
      </c>
      <c r="BD78" s="14"/>
      <c r="BE78" s="14"/>
      <c r="BF78" s="14"/>
      <c r="BG78" s="14"/>
      <c r="BH78" s="14"/>
      <c r="BI78" s="15"/>
      <c r="BJ78" s="14"/>
      <c r="BK78" s="14"/>
      <c r="BL78" s="15"/>
      <c r="BM78" s="14"/>
      <c r="BN78" s="14"/>
      <c r="BO78" s="15"/>
      <c r="BP78" s="14"/>
      <c r="BQ78" s="14"/>
      <c r="BR78" s="15"/>
    </row>
    <row r="79" spans="1:70" s="12" customFormat="1" ht="15.75" x14ac:dyDescent="0.25">
      <c r="A79" s="103" t="s">
        <v>521</v>
      </c>
      <c r="B79" s="15">
        <f t="shared" si="56"/>
        <v>93.7</v>
      </c>
      <c r="C79" s="15">
        <f t="shared" si="57"/>
        <v>20.029979999999998</v>
      </c>
      <c r="D79" s="14">
        <f>C79/B79*100</f>
        <v>21.376712913553895</v>
      </c>
      <c r="E79" s="14"/>
      <c r="F79" s="14"/>
      <c r="G79" s="14"/>
      <c r="H79" s="14"/>
      <c r="I79" s="14"/>
      <c r="J79" s="15"/>
      <c r="K79" s="14"/>
      <c r="L79" s="14"/>
      <c r="M79" s="15"/>
      <c r="N79" s="14"/>
      <c r="O79" s="14"/>
      <c r="P79" s="14"/>
      <c r="Q79" s="14"/>
      <c r="R79" s="14"/>
      <c r="S79" s="15"/>
      <c r="T79" s="14"/>
      <c r="U79" s="14"/>
      <c r="V79" s="14"/>
      <c r="W79" s="14"/>
      <c r="X79" s="14"/>
      <c r="Y79" s="15"/>
      <c r="Z79" s="14"/>
      <c r="AA79" s="14"/>
      <c r="AB79" s="15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5"/>
      <c r="AX79" s="14"/>
      <c r="AY79" s="14"/>
      <c r="AZ79" s="14"/>
      <c r="BA79" s="14">
        <v>93.7</v>
      </c>
      <c r="BB79" s="14">
        <v>20.029979999999998</v>
      </c>
      <c r="BC79" s="14">
        <f>BB79/BA79*100</f>
        <v>21.376712913553895</v>
      </c>
      <c r="BD79" s="14"/>
      <c r="BE79" s="14"/>
      <c r="BF79" s="14"/>
      <c r="BG79" s="14"/>
      <c r="BH79" s="14"/>
      <c r="BI79" s="15"/>
      <c r="BJ79" s="14"/>
      <c r="BK79" s="14"/>
      <c r="BL79" s="15"/>
      <c r="BM79" s="14"/>
      <c r="BN79" s="14"/>
      <c r="BO79" s="15"/>
      <c r="BP79" s="14"/>
      <c r="BQ79" s="14"/>
      <c r="BR79" s="15"/>
    </row>
    <row r="80" spans="1:70" s="12" customFormat="1" ht="15.75" x14ac:dyDescent="0.25">
      <c r="A80" s="103" t="s">
        <v>338</v>
      </c>
      <c r="B80" s="15">
        <f t="shared" si="56"/>
        <v>234.2</v>
      </c>
      <c r="C80" s="15">
        <f t="shared" si="57"/>
        <v>40.956150000000001</v>
      </c>
      <c r="D80" s="14">
        <f>C80/B80*100</f>
        <v>17.487681468830061</v>
      </c>
      <c r="E80" s="14"/>
      <c r="F80" s="14"/>
      <c r="G80" s="14"/>
      <c r="H80" s="14"/>
      <c r="I80" s="14"/>
      <c r="J80" s="15"/>
      <c r="K80" s="14"/>
      <c r="L80" s="14"/>
      <c r="M80" s="15"/>
      <c r="N80" s="14"/>
      <c r="O80" s="14"/>
      <c r="P80" s="14"/>
      <c r="Q80" s="14"/>
      <c r="R80" s="14"/>
      <c r="S80" s="15"/>
      <c r="T80" s="14"/>
      <c r="U80" s="14"/>
      <c r="V80" s="14"/>
      <c r="W80" s="14"/>
      <c r="X80" s="14"/>
      <c r="Y80" s="15"/>
      <c r="Z80" s="14"/>
      <c r="AA80" s="14"/>
      <c r="AB80" s="15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5"/>
      <c r="AX80" s="14"/>
      <c r="AY80" s="14"/>
      <c r="AZ80" s="14"/>
      <c r="BA80" s="14">
        <v>234.2</v>
      </c>
      <c r="BB80" s="14">
        <v>40.956150000000001</v>
      </c>
      <c r="BC80" s="14">
        <f>BB80/BA80*100</f>
        <v>17.487681468830061</v>
      </c>
      <c r="BD80" s="14"/>
      <c r="BE80" s="14"/>
      <c r="BF80" s="14"/>
      <c r="BG80" s="14"/>
      <c r="BH80" s="14"/>
      <c r="BI80" s="15"/>
      <c r="BJ80" s="14"/>
      <c r="BK80" s="14"/>
      <c r="BL80" s="15"/>
      <c r="BM80" s="14"/>
      <c r="BN80" s="14"/>
      <c r="BO80" s="15"/>
      <c r="BP80" s="14"/>
      <c r="BQ80" s="14"/>
      <c r="BR80" s="15"/>
    </row>
    <row r="81" spans="1:70" s="31" customFormat="1" ht="31.5" x14ac:dyDescent="0.25">
      <c r="A81" s="97" t="s">
        <v>534</v>
      </c>
      <c r="B81" s="105">
        <f t="shared" si="56"/>
        <v>748147</v>
      </c>
      <c r="C81" s="105">
        <f t="shared" si="57"/>
        <v>169330.91633000007</v>
      </c>
      <c r="D81" s="105">
        <f t="shared" ref="D81" si="58">C81/B81*100</f>
        <v>22.633375035922093</v>
      </c>
      <c r="E81" s="105">
        <f>SUM(E82:E96)</f>
        <v>5397.8</v>
      </c>
      <c r="F81" s="105">
        <f t="shared" ref="F81:BN81" si="59">SUM(F82:F96)</f>
        <v>1332.82</v>
      </c>
      <c r="G81" s="105">
        <f t="shared" si="23"/>
        <v>24.691911519507943</v>
      </c>
      <c r="H81" s="105">
        <f t="shared" si="59"/>
        <v>883.6</v>
      </c>
      <c r="I81" s="105">
        <f t="shared" si="59"/>
        <v>184.02</v>
      </c>
      <c r="J81" s="105">
        <f t="shared" si="30"/>
        <v>20.826165685830695</v>
      </c>
      <c r="K81" s="105">
        <f t="shared" si="59"/>
        <v>16009.9</v>
      </c>
      <c r="L81" s="105">
        <f t="shared" si="59"/>
        <v>4358.88</v>
      </c>
      <c r="M81" s="105">
        <f t="shared" si="31"/>
        <v>27.226153817325532</v>
      </c>
      <c r="N81" s="105">
        <f t="shared" si="59"/>
        <v>267082</v>
      </c>
      <c r="O81" s="105">
        <f t="shared" si="59"/>
        <v>52157.64</v>
      </c>
      <c r="P81" s="105">
        <f t="shared" si="14"/>
        <v>19.528699051227711</v>
      </c>
      <c r="Q81" s="105">
        <f t="shared" si="59"/>
        <v>1332.1</v>
      </c>
      <c r="R81" s="105">
        <f t="shared" si="59"/>
        <v>0</v>
      </c>
      <c r="S81" s="105">
        <f t="shared" si="24"/>
        <v>0</v>
      </c>
      <c r="T81" s="105">
        <f t="shared" si="59"/>
        <v>9169.5</v>
      </c>
      <c r="U81" s="105">
        <f t="shared" si="59"/>
        <v>2233.5300000000002</v>
      </c>
      <c r="V81" s="105">
        <f t="shared" si="25"/>
        <v>24.358252903647966</v>
      </c>
      <c r="W81" s="105">
        <f t="shared" si="59"/>
        <v>507.4</v>
      </c>
      <c r="X81" s="105">
        <f t="shared" si="59"/>
        <v>126.84</v>
      </c>
      <c r="Y81" s="105">
        <f t="shared" si="26"/>
        <v>24.998029168309028</v>
      </c>
      <c r="Z81" s="105">
        <f t="shared" si="59"/>
        <v>369244.1</v>
      </c>
      <c r="AA81" s="105">
        <f t="shared" si="59"/>
        <v>87155.08</v>
      </c>
      <c r="AB81" s="105">
        <f t="shared" si="32"/>
        <v>23.603648643268777</v>
      </c>
      <c r="AC81" s="105">
        <f t="shared" si="59"/>
        <v>2794.8</v>
      </c>
      <c r="AD81" s="105">
        <f t="shared" si="59"/>
        <v>440.15</v>
      </c>
      <c r="AE81" s="102">
        <f t="shared" ref="AE81:AE138" si="60">AD81/AC81*100</f>
        <v>15.74889079719479</v>
      </c>
      <c r="AF81" s="105">
        <f t="shared" si="59"/>
        <v>11.8</v>
      </c>
      <c r="AG81" s="105">
        <f t="shared" si="59"/>
        <v>2.95</v>
      </c>
      <c r="AH81" s="105">
        <f t="shared" si="48"/>
        <v>25</v>
      </c>
      <c r="AI81" s="105">
        <f t="shared" si="59"/>
        <v>1746.9</v>
      </c>
      <c r="AJ81" s="105">
        <f t="shared" si="59"/>
        <v>343.02947999999998</v>
      </c>
      <c r="AK81" s="105">
        <f t="shared" si="59"/>
        <v>19.636469173965306</v>
      </c>
      <c r="AL81" s="105">
        <f t="shared" si="59"/>
        <v>28303.5</v>
      </c>
      <c r="AM81" s="105">
        <f t="shared" si="59"/>
        <v>10561.2</v>
      </c>
      <c r="AN81" s="105">
        <f t="shared" si="59"/>
        <v>37.314113095553559</v>
      </c>
      <c r="AO81" s="105">
        <f t="shared" si="59"/>
        <v>1048.0999999999999</v>
      </c>
      <c r="AP81" s="105">
        <f t="shared" si="59"/>
        <v>187.6</v>
      </c>
      <c r="AQ81" s="105">
        <f t="shared" si="59"/>
        <v>17.899055433641827</v>
      </c>
      <c r="AR81" s="105">
        <f t="shared" si="59"/>
        <v>698.7</v>
      </c>
      <c r="AS81" s="105">
        <f t="shared" si="59"/>
        <v>81.7</v>
      </c>
      <c r="AT81" s="105">
        <f t="shared" si="59"/>
        <v>11.69314441104909</v>
      </c>
      <c r="AU81" s="105">
        <f t="shared" si="59"/>
        <v>4144.3</v>
      </c>
      <c r="AV81" s="105">
        <f t="shared" si="59"/>
        <v>1036.2</v>
      </c>
      <c r="AW81" s="105">
        <f t="shared" si="37"/>
        <v>25.00301619091282</v>
      </c>
      <c r="AX81" s="105">
        <f t="shared" si="59"/>
        <v>2096.1</v>
      </c>
      <c r="AY81" s="105">
        <f t="shared" si="59"/>
        <v>458.64</v>
      </c>
      <c r="AZ81" s="105">
        <f>AY81/AX81*100</f>
        <v>21.880635465865179</v>
      </c>
      <c r="BA81" s="105">
        <f t="shared" si="59"/>
        <v>1873.8000000000004</v>
      </c>
      <c r="BB81" s="105">
        <f t="shared" si="59"/>
        <v>304.90685000000002</v>
      </c>
      <c r="BC81" s="102">
        <f t="shared" ref="BC81:BC97" si="61">BB81/BA81*100</f>
        <v>16.272112818870742</v>
      </c>
      <c r="BD81" s="105">
        <f t="shared" si="59"/>
        <v>349.4</v>
      </c>
      <c r="BE81" s="105">
        <f t="shared" si="59"/>
        <v>55.4</v>
      </c>
      <c r="BF81" s="105">
        <f t="shared" si="59"/>
        <v>15.855752718946766</v>
      </c>
      <c r="BG81" s="105">
        <f t="shared" si="59"/>
        <v>1048.0999999999999</v>
      </c>
      <c r="BH81" s="105">
        <f t="shared" si="59"/>
        <v>204.51</v>
      </c>
      <c r="BI81" s="105">
        <f t="shared" ref="BI81:BI138" si="62">BH81/BG81*100</f>
        <v>19.512451101994085</v>
      </c>
      <c r="BJ81" s="105">
        <f t="shared" si="59"/>
        <v>34145.4</v>
      </c>
      <c r="BK81" s="105">
        <f t="shared" si="59"/>
        <v>8105.82</v>
      </c>
      <c r="BL81" s="105">
        <f t="shared" si="18"/>
        <v>23.739127378797729</v>
      </c>
      <c r="BM81" s="105">
        <f t="shared" si="59"/>
        <v>259.7</v>
      </c>
      <c r="BN81" s="105">
        <f t="shared" si="59"/>
        <v>0</v>
      </c>
      <c r="BO81" s="105">
        <f t="shared" ref="BO81:BO138" si="63">BN81/BM81*100</f>
        <v>0</v>
      </c>
      <c r="BP81" s="105"/>
      <c r="BQ81" s="105"/>
      <c r="BR81" s="105"/>
    </row>
    <row r="82" spans="1:70" s="12" customFormat="1" ht="15.75" x14ac:dyDescent="0.25">
      <c r="A82" s="72" t="s">
        <v>343</v>
      </c>
      <c r="B82" s="15">
        <f t="shared" si="56"/>
        <v>746273.2</v>
      </c>
      <c r="C82" s="15">
        <f t="shared" si="57"/>
        <v>169026.00948000007</v>
      </c>
      <c r="D82" s="15">
        <f t="shared" si="1"/>
        <v>22.649347381093154</v>
      </c>
      <c r="E82" s="15">
        <v>5397.8</v>
      </c>
      <c r="F82" s="15">
        <v>1332.82</v>
      </c>
      <c r="G82" s="15">
        <f t="shared" si="23"/>
        <v>24.691911519507943</v>
      </c>
      <c r="H82" s="15">
        <v>883.6</v>
      </c>
      <c r="I82" s="15">
        <v>184.02</v>
      </c>
      <c r="J82" s="15">
        <f t="shared" si="30"/>
        <v>20.826165685830695</v>
      </c>
      <c r="K82" s="15">
        <v>16009.9</v>
      </c>
      <c r="L82" s="15">
        <v>4358.88</v>
      </c>
      <c r="M82" s="15">
        <f t="shared" si="31"/>
        <v>27.226153817325532</v>
      </c>
      <c r="N82" s="15">
        <v>267082</v>
      </c>
      <c r="O82" s="15">
        <v>52157.64</v>
      </c>
      <c r="P82" s="15">
        <f t="shared" si="14"/>
        <v>19.528699051227711</v>
      </c>
      <c r="Q82" s="15">
        <v>1332.1</v>
      </c>
      <c r="R82" s="15"/>
      <c r="S82" s="15">
        <f t="shared" si="24"/>
        <v>0</v>
      </c>
      <c r="T82" s="15">
        <v>9169.5</v>
      </c>
      <c r="U82" s="15">
        <v>2233.5300000000002</v>
      </c>
      <c r="V82" s="15">
        <f t="shared" si="25"/>
        <v>24.358252903647966</v>
      </c>
      <c r="W82" s="15">
        <v>507.4</v>
      </c>
      <c r="X82" s="15">
        <v>126.84</v>
      </c>
      <c r="Y82" s="15">
        <f t="shared" si="26"/>
        <v>24.998029168309028</v>
      </c>
      <c r="Z82" s="15">
        <v>369244.1</v>
      </c>
      <c r="AA82" s="15">
        <v>87155.08</v>
      </c>
      <c r="AB82" s="15">
        <f t="shared" si="32"/>
        <v>23.603648643268777</v>
      </c>
      <c r="AC82" s="15">
        <v>2794.8</v>
      </c>
      <c r="AD82" s="15">
        <v>440.15</v>
      </c>
      <c r="AE82" s="14">
        <f t="shared" si="60"/>
        <v>15.74889079719479</v>
      </c>
      <c r="AF82" s="14">
        <v>11.8</v>
      </c>
      <c r="AG82" s="15">
        <v>2.95</v>
      </c>
      <c r="AH82" s="15">
        <f t="shared" si="48"/>
        <v>25</v>
      </c>
      <c r="AI82" s="15">
        <v>1746.9</v>
      </c>
      <c r="AJ82" s="15">
        <v>343.02947999999998</v>
      </c>
      <c r="AK82" s="15">
        <f t="shared" si="33"/>
        <v>19.636469173965306</v>
      </c>
      <c r="AL82" s="15">
        <v>28303.5</v>
      </c>
      <c r="AM82" s="15">
        <v>10561.2</v>
      </c>
      <c r="AN82" s="15">
        <f t="shared" si="34"/>
        <v>37.314113095553559</v>
      </c>
      <c r="AO82" s="15">
        <v>1048.0999999999999</v>
      </c>
      <c r="AP82" s="15">
        <v>187.6</v>
      </c>
      <c r="AQ82" s="15">
        <f t="shared" si="35"/>
        <v>17.899055433641827</v>
      </c>
      <c r="AR82" s="15">
        <v>698.7</v>
      </c>
      <c r="AS82" s="15">
        <v>81.7</v>
      </c>
      <c r="AT82" s="15">
        <f t="shared" si="36"/>
        <v>11.69314441104909</v>
      </c>
      <c r="AU82" s="15">
        <v>4144.3</v>
      </c>
      <c r="AV82" s="15">
        <v>1036.2</v>
      </c>
      <c r="AW82" s="15">
        <f t="shared" si="37"/>
        <v>25.00301619091282</v>
      </c>
      <c r="AX82" s="15">
        <v>2096.1</v>
      </c>
      <c r="AY82" s="15">
        <v>458.64</v>
      </c>
      <c r="AZ82" s="15">
        <f>AY82/AX82*100</f>
        <v>21.880635465865179</v>
      </c>
      <c r="BA82" s="15"/>
      <c r="BB82" s="15"/>
      <c r="BC82" s="14"/>
      <c r="BD82" s="15">
        <v>349.4</v>
      </c>
      <c r="BE82" s="15">
        <v>55.4</v>
      </c>
      <c r="BF82" s="15">
        <f t="shared" si="38"/>
        <v>15.855752718946766</v>
      </c>
      <c r="BG82" s="15">
        <v>1048.0999999999999</v>
      </c>
      <c r="BH82" s="15">
        <v>204.51</v>
      </c>
      <c r="BI82" s="15">
        <f t="shared" si="62"/>
        <v>19.512451101994085</v>
      </c>
      <c r="BJ82" s="15">
        <v>34145.4</v>
      </c>
      <c r="BK82" s="15">
        <v>8105.82</v>
      </c>
      <c r="BL82" s="15">
        <f t="shared" si="18"/>
        <v>23.739127378797729</v>
      </c>
      <c r="BM82" s="15">
        <v>259.7</v>
      </c>
      <c r="BN82" s="15"/>
      <c r="BO82" s="15">
        <f t="shared" si="63"/>
        <v>0</v>
      </c>
      <c r="BP82" s="15"/>
      <c r="BQ82" s="15"/>
      <c r="BR82" s="15"/>
    </row>
    <row r="83" spans="1:70" s="12" customFormat="1" ht="15.75" x14ac:dyDescent="0.25">
      <c r="A83" s="103" t="s">
        <v>317</v>
      </c>
      <c r="B83" s="15">
        <f t="shared" si="56"/>
        <v>93.7</v>
      </c>
      <c r="C83" s="15">
        <f t="shared" si="57"/>
        <v>20.015919999999998</v>
      </c>
      <c r="D83" s="14">
        <f t="shared" ref="D83:D96" si="64">C83/B83*100</f>
        <v>21.361707577374599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5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>
        <v>93.7</v>
      </c>
      <c r="BB83" s="14">
        <v>20.015919999999998</v>
      </c>
      <c r="BC83" s="14">
        <f t="shared" si="61"/>
        <v>21.361707577374599</v>
      </c>
      <c r="BD83" s="14"/>
      <c r="BE83" s="14"/>
      <c r="BF83" s="14"/>
      <c r="BG83" s="14"/>
      <c r="BH83" s="14"/>
      <c r="BI83" s="15"/>
      <c r="BJ83" s="14"/>
      <c r="BK83" s="14"/>
      <c r="BL83" s="14"/>
      <c r="BM83" s="14"/>
      <c r="BN83" s="14"/>
      <c r="BO83" s="15"/>
      <c r="BP83" s="14"/>
      <c r="BQ83" s="14"/>
      <c r="BR83" s="15"/>
    </row>
    <row r="84" spans="1:70" s="12" customFormat="1" ht="15.75" x14ac:dyDescent="0.25">
      <c r="A84" s="103" t="s">
        <v>523</v>
      </c>
      <c r="B84" s="15">
        <f t="shared" si="56"/>
        <v>93.7</v>
      </c>
      <c r="C84" s="15">
        <f t="shared" si="57"/>
        <v>15.12415</v>
      </c>
      <c r="D84" s="14">
        <f t="shared" si="64"/>
        <v>16.141035218783351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5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>
        <v>93.7</v>
      </c>
      <c r="BB84" s="14">
        <v>15.12415</v>
      </c>
      <c r="BC84" s="14">
        <f t="shared" si="61"/>
        <v>16.141035218783351</v>
      </c>
      <c r="BD84" s="14"/>
      <c r="BE84" s="14"/>
      <c r="BF84" s="14"/>
      <c r="BG84" s="14"/>
      <c r="BH84" s="14"/>
      <c r="BI84" s="15"/>
      <c r="BJ84" s="14"/>
      <c r="BK84" s="14"/>
      <c r="BL84" s="14"/>
      <c r="BM84" s="14"/>
      <c r="BN84" s="14"/>
      <c r="BO84" s="15"/>
      <c r="BP84" s="14"/>
      <c r="BQ84" s="14"/>
      <c r="BR84" s="15"/>
    </row>
    <row r="85" spans="1:70" s="12" customFormat="1" ht="15.75" x14ac:dyDescent="0.25">
      <c r="A85" s="103" t="s">
        <v>524</v>
      </c>
      <c r="B85" s="15">
        <f t="shared" si="56"/>
        <v>93.7</v>
      </c>
      <c r="C85" s="15">
        <f t="shared" si="57"/>
        <v>15.12415</v>
      </c>
      <c r="D85" s="14">
        <f t="shared" si="64"/>
        <v>16.141035218783351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5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>
        <v>93.7</v>
      </c>
      <c r="BB85" s="14">
        <v>15.12415</v>
      </c>
      <c r="BC85" s="14">
        <f t="shared" si="61"/>
        <v>16.141035218783351</v>
      </c>
      <c r="BD85" s="14"/>
      <c r="BE85" s="14"/>
      <c r="BF85" s="14"/>
      <c r="BG85" s="14"/>
      <c r="BH85" s="14"/>
      <c r="BI85" s="15"/>
      <c r="BJ85" s="14"/>
      <c r="BK85" s="14"/>
      <c r="BL85" s="14"/>
      <c r="BM85" s="14"/>
      <c r="BN85" s="14"/>
      <c r="BO85" s="15"/>
      <c r="BP85" s="14"/>
      <c r="BQ85" s="14"/>
      <c r="BR85" s="15"/>
    </row>
    <row r="86" spans="1:70" s="12" customFormat="1" ht="15.75" x14ac:dyDescent="0.25">
      <c r="A86" s="103" t="s">
        <v>525</v>
      </c>
      <c r="B86" s="15">
        <f t="shared" si="56"/>
        <v>93.7</v>
      </c>
      <c r="C86" s="15">
        <f t="shared" si="57"/>
        <v>15.12416</v>
      </c>
      <c r="D86" s="14">
        <f t="shared" si="64"/>
        <v>16.141045891141943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5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>
        <v>93.7</v>
      </c>
      <c r="BB86" s="14">
        <v>15.12416</v>
      </c>
      <c r="BC86" s="14">
        <f t="shared" si="61"/>
        <v>16.141045891141943</v>
      </c>
      <c r="BD86" s="14"/>
      <c r="BE86" s="14"/>
      <c r="BF86" s="14"/>
      <c r="BG86" s="14"/>
      <c r="BH86" s="14"/>
      <c r="BI86" s="15"/>
      <c r="BJ86" s="14"/>
      <c r="BK86" s="14"/>
      <c r="BL86" s="14"/>
      <c r="BM86" s="14"/>
      <c r="BN86" s="14"/>
      <c r="BO86" s="15"/>
      <c r="BP86" s="14"/>
      <c r="BQ86" s="14"/>
      <c r="BR86" s="15"/>
    </row>
    <row r="87" spans="1:70" s="12" customFormat="1" ht="15.75" x14ac:dyDescent="0.25">
      <c r="A87" s="103" t="s">
        <v>526</v>
      </c>
      <c r="B87" s="15">
        <f t="shared" si="56"/>
        <v>93.7</v>
      </c>
      <c r="C87" s="15">
        <f t="shared" si="57"/>
        <v>15.12416</v>
      </c>
      <c r="D87" s="14">
        <f t="shared" si="64"/>
        <v>16.141045891141943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5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>
        <v>93.7</v>
      </c>
      <c r="BB87" s="14">
        <v>15.12416</v>
      </c>
      <c r="BC87" s="14">
        <f t="shared" si="61"/>
        <v>16.141045891141943</v>
      </c>
      <c r="BD87" s="14"/>
      <c r="BE87" s="14"/>
      <c r="BF87" s="14"/>
      <c r="BG87" s="14"/>
      <c r="BH87" s="14"/>
      <c r="BI87" s="15"/>
      <c r="BJ87" s="14"/>
      <c r="BK87" s="14"/>
      <c r="BL87" s="14"/>
      <c r="BM87" s="14"/>
      <c r="BN87" s="14"/>
      <c r="BO87" s="15"/>
      <c r="BP87" s="14"/>
      <c r="BQ87" s="14"/>
      <c r="BR87" s="15"/>
    </row>
    <row r="88" spans="1:70" s="12" customFormat="1" ht="15.75" x14ac:dyDescent="0.25">
      <c r="A88" s="103" t="s">
        <v>421</v>
      </c>
      <c r="B88" s="15">
        <f t="shared" si="56"/>
        <v>93.7</v>
      </c>
      <c r="C88" s="15">
        <f t="shared" si="57"/>
        <v>14.076930000000001</v>
      </c>
      <c r="D88" s="14">
        <f t="shared" si="64"/>
        <v>15.023404482390609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5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>
        <v>93.7</v>
      </c>
      <c r="BB88" s="14">
        <v>14.076930000000001</v>
      </c>
      <c r="BC88" s="14">
        <f t="shared" si="61"/>
        <v>15.023404482390609</v>
      </c>
      <c r="BD88" s="14"/>
      <c r="BE88" s="14"/>
      <c r="BF88" s="14"/>
      <c r="BG88" s="14"/>
      <c r="BH88" s="14"/>
      <c r="BI88" s="15"/>
      <c r="BJ88" s="14"/>
      <c r="BK88" s="14"/>
      <c r="BL88" s="14"/>
      <c r="BM88" s="14"/>
      <c r="BN88" s="14"/>
      <c r="BO88" s="15"/>
      <c r="BP88" s="14"/>
      <c r="BQ88" s="14"/>
      <c r="BR88" s="15"/>
    </row>
    <row r="89" spans="1:70" s="12" customFormat="1" ht="15.75" x14ac:dyDescent="0.25">
      <c r="A89" s="103" t="s">
        <v>527</v>
      </c>
      <c r="B89" s="15">
        <f t="shared" si="56"/>
        <v>93.7</v>
      </c>
      <c r="C89" s="15">
        <f t="shared" si="57"/>
        <v>15.12415</v>
      </c>
      <c r="D89" s="14">
        <f t="shared" si="64"/>
        <v>16.141035218783351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5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>
        <v>93.7</v>
      </c>
      <c r="BB89" s="14">
        <v>15.12415</v>
      </c>
      <c r="BC89" s="14">
        <f t="shared" si="61"/>
        <v>16.141035218783351</v>
      </c>
      <c r="BD89" s="14"/>
      <c r="BE89" s="14"/>
      <c r="BF89" s="14"/>
      <c r="BG89" s="14"/>
      <c r="BH89" s="14"/>
      <c r="BI89" s="15"/>
      <c r="BJ89" s="14"/>
      <c r="BK89" s="14"/>
      <c r="BL89" s="14"/>
      <c r="BM89" s="14"/>
      <c r="BN89" s="14"/>
      <c r="BO89" s="15"/>
      <c r="BP89" s="14"/>
      <c r="BQ89" s="14"/>
      <c r="BR89" s="15"/>
    </row>
    <row r="90" spans="1:70" s="12" customFormat="1" ht="15.75" x14ac:dyDescent="0.25">
      <c r="A90" s="103" t="s">
        <v>528</v>
      </c>
      <c r="B90" s="15">
        <f t="shared" si="56"/>
        <v>93.7</v>
      </c>
      <c r="C90" s="15">
        <f t="shared" si="57"/>
        <v>15.124129999999999</v>
      </c>
      <c r="D90" s="14">
        <f t="shared" si="64"/>
        <v>16.141013874066168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5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>
        <v>93.7</v>
      </c>
      <c r="BB90" s="14">
        <v>15.124129999999999</v>
      </c>
      <c r="BC90" s="14">
        <f t="shared" si="61"/>
        <v>16.141013874066168</v>
      </c>
      <c r="BD90" s="14"/>
      <c r="BE90" s="14"/>
      <c r="BF90" s="14"/>
      <c r="BG90" s="14"/>
      <c r="BH90" s="14"/>
      <c r="BI90" s="15"/>
      <c r="BJ90" s="14"/>
      <c r="BK90" s="14"/>
      <c r="BL90" s="14"/>
      <c r="BM90" s="14"/>
      <c r="BN90" s="14"/>
      <c r="BO90" s="15"/>
      <c r="BP90" s="14"/>
      <c r="BQ90" s="14"/>
      <c r="BR90" s="15"/>
    </row>
    <row r="91" spans="1:70" s="12" customFormat="1" ht="15.75" x14ac:dyDescent="0.25">
      <c r="A91" s="103" t="s">
        <v>533</v>
      </c>
      <c r="B91" s="15">
        <f t="shared" si="56"/>
        <v>93.7</v>
      </c>
      <c r="C91" s="15">
        <f t="shared" si="57"/>
        <v>12.903469999999999</v>
      </c>
      <c r="D91" s="14">
        <f t="shared" si="64"/>
        <v>13.77104589114194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5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>
        <v>93.7</v>
      </c>
      <c r="BB91" s="14">
        <v>12.903469999999999</v>
      </c>
      <c r="BC91" s="14">
        <f t="shared" si="61"/>
        <v>13.77104589114194</v>
      </c>
      <c r="BD91" s="14"/>
      <c r="BE91" s="14"/>
      <c r="BF91" s="14"/>
      <c r="BG91" s="14"/>
      <c r="BH91" s="14"/>
      <c r="BI91" s="15"/>
      <c r="BJ91" s="14"/>
      <c r="BK91" s="14"/>
      <c r="BL91" s="14"/>
      <c r="BM91" s="14"/>
      <c r="BN91" s="14"/>
      <c r="BO91" s="15"/>
      <c r="BP91" s="14"/>
      <c r="BQ91" s="14"/>
      <c r="BR91" s="15"/>
    </row>
    <row r="92" spans="1:70" s="12" customFormat="1" ht="15.75" x14ac:dyDescent="0.25">
      <c r="A92" s="103" t="s">
        <v>341</v>
      </c>
      <c r="B92" s="15">
        <f t="shared" si="56"/>
        <v>234.2</v>
      </c>
      <c r="C92" s="15">
        <f t="shared" si="57"/>
        <v>38.010370000000002</v>
      </c>
      <c r="D92" s="14">
        <f t="shared" si="64"/>
        <v>16.229876174210077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5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>
        <v>234.2</v>
      </c>
      <c r="BB92" s="14">
        <v>38.010370000000002</v>
      </c>
      <c r="BC92" s="14">
        <f t="shared" si="61"/>
        <v>16.229876174210077</v>
      </c>
      <c r="BD92" s="14"/>
      <c r="BE92" s="14"/>
      <c r="BF92" s="14"/>
      <c r="BG92" s="14"/>
      <c r="BH92" s="14"/>
      <c r="BI92" s="15"/>
      <c r="BJ92" s="14"/>
      <c r="BK92" s="14"/>
      <c r="BL92" s="14"/>
      <c r="BM92" s="14"/>
      <c r="BN92" s="14"/>
      <c r="BO92" s="15"/>
      <c r="BP92" s="14"/>
      <c r="BQ92" s="14"/>
      <c r="BR92" s="15"/>
    </row>
    <row r="93" spans="1:70" s="12" customFormat="1" ht="15.75" x14ac:dyDescent="0.25">
      <c r="A93" s="103" t="s">
        <v>529</v>
      </c>
      <c r="B93" s="15">
        <f t="shared" si="56"/>
        <v>93.7</v>
      </c>
      <c r="C93" s="15">
        <f t="shared" si="57"/>
        <v>15.12415</v>
      </c>
      <c r="D93" s="14">
        <f t="shared" si="64"/>
        <v>16.141035218783351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>
        <v>93.7</v>
      </c>
      <c r="BB93" s="14">
        <v>15.12415</v>
      </c>
      <c r="BC93" s="14">
        <f t="shared" si="61"/>
        <v>16.141035218783351</v>
      </c>
      <c r="BD93" s="14"/>
      <c r="BE93" s="14"/>
      <c r="BF93" s="14"/>
      <c r="BG93" s="14"/>
      <c r="BH93" s="14"/>
      <c r="BI93" s="15"/>
      <c r="BJ93" s="14"/>
      <c r="BK93" s="14"/>
      <c r="BL93" s="14"/>
      <c r="BM93" s="14"/>
      <c r="BN93" s="14"/>
      <c r="BO93" s="15"/>
      <c r="BP93" s="14"/>
      <c r="BQ93" s="14"/>
      <c r="BR93" s="15"/>
    </row>
    <row r="94" spans="1:70" s="12" customFormat="1" ht="15.75" x14ac:dyDescent="0.25">
      <c r="A94" s="103" t="s">
        <v>530</v>
      </c>
      <c r="B94" s="15">
        <f t="shared" si="56"/>
        <v>234.2</v>
      </c>
      <c r="C94" s="15">
        <f t="shared" si="57"/>
        <v>38.010370000000002</v>
      </c>
      <c r="D94" s="14">
        <f t="shared" si="64"/>
        <v>16.229876174210077</v>
      </c>
      <c r="E94" s="14"/>
      <c r="F94" s="14"/>
      <c r="G94" s="14"/>
      <c r="H94" s="14"/>
      <c r="I94" s="14"/>
      <c r="J94" s="14"/>
      <c r="K94" s="14"/>
      <c r="L94" s="14"/>
      <c r="M94" s="15"/>
      <c r="N94" s="14"/>
      <c r="O94" s="14"/>
      <c r="P94" s="15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>
        <v>234.2</v>
      </c>
      <c r="BB94" s="14">
        <v>38.010370000000002</v>
      </c>
      <c r="BC94" s="14">
        <f t="shared" si="61"/>
        <v>16.229876174210077</v>
      </c>
      <c r="BD94" s="14"/>
      <c r="BE94" s="14"/>
      <c r="BF94" s="14"/>
      <c r="BG94" s="14"/>
      <c r="BH94" s="14"/>
      <c r="BI94" s="15"/>
      <c r="BJ94" s="14"/>
      <c r="BK94" s="14"/>
      <c r="BL94" s="14"/>
      <c r="BM94" s="14"/>
      <c r="BN94" s="14"/>
      <c r="BO94" s="15"/>
      <c r="BP94" s="14"/>
      <c r="BQ94" s="14"/>
      <c r="BR94" s="15"/>
    </row>
    <row r="95" spans="1:70" s="12" customFormat="1" ht="15.75" x14ac:dyDescent="0.25">
      <c r="A95" s="103" t="s">
        <v>531</v>
      </c>
      <c r="B95" s="15">
        <f t="shared" si="56"/>
        <v>234.2</v>
      </c>
      <c r="C95" s="15">
        <f t="shared" si="57"/>
        <v>38.010370000000002</v>
      </c>
      <c r="D95" s="14">
        <f t="shared" si="64"/>
        <v>16.229876174210077</v>
      </c>
      <c r="E95" s="14"/>
      <c r="F95" s="14"/>
      <c r="G95" s="14"/>
      <c r="H95" s="14"/>
      <c r="I95" s="14"/>
      <c r="J95" s="14"/>
      <c r="K95" s="14"/>
      <c r="L95" s="14"/>
      <c r="M95" s="15"/>
      <c r="N95" s="14"/>
      <c r="O95" s="14"/>
      <c r="P95" s="15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>
        <v>234.2</v>
      </c>
      <c r="BB95" s="14">
        <v>38.010370000000002</v>
      </c>
      <c r="BC95" s="14">
        <f t="shared" si="61"/>
        <v>16.229876174210077</v>
      </c>
      <c r="BD95" s="14"/>
      <c r="BE95" s="14"/>
      <c r="BF95" s="14"/>
      <c r="BG95" s="14"/>
      <c r="BH95" s="14"/>
      <c r="BI95" s="15"/>
      <c r="BJ95" s="14"/>
      <c r="BK95" s="14"/>
      <c r="BL95" s="14"/>
      <c r="BM95" s="14"/>
      <c r="BN95" s="14"/>
      <c r="BO95" s="15"/>
      <c r="BP95" s="14"/>
      <c r="BQ95" s="14"/>
      <c r="BR95" s="15"/>
    </row>
    <row r="96" spans="1:70" s="12" customFormat="1" ht="15.75" x14ac:dyDescent="0.25">
      <c r="A96" s="103" t="s">
        <v>532</v>
      </c>
      <c r="B96" s="15">
        <f t="shared" si="56"/>
        <v>234.2</v>
      </c>
      <c r="C96" s="15">
        <f t="shared" si="57"/>
        <v>38.010370000000002</v>
      </c>
      <c r="D96" s="14">
        <f t="shared" si="64"/>
        <v>16.229876174210077</v>
      </c>
      <c r="E96" s="14"/>
      <c r="F96" s="14"/>
      <c r="G96" s="14"/>
      <c r="H96" s="14"/>
      <c r="I96" s="14"/>
      <c r="J96" s="14"/>
      <c r="K96" s="14"/>
      <c r="L96" s="14"/>
      <c r="M96" s="15"/>
      <c r="N96" s="14"/>
      <c r="O96" s="14"/>
      <c r="P96" s="15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>
        <v>234.2</v>
      </c>
      <c r="BB96" s="14">
        <v>38.010370000000002</v>
      </c>
      <c r="BC96" s="14">
        <f t="shared" si="61"/>
        <v>16.229876174210077</v>
      </c>
      <c r="BD96" s="14"/>
      <c r="BE96" s="14"/>
      <c r="BF96" s="14"/>
      <c r="BG96" s="14"/>
      <c r="BH96" s="14"/>
      <c r="BI96" s="15"/>
      <c r="BJ96" s="14"/>
      <c r="BK96" s="14"/>
      <c r="BL96" s="14"/>
      <c r="BM96" s="14"/>
      <c r="BN96" s="14"/>
      <c r="BO96" s="15"/>
      <c r="BP96" s="14"/>
      <c r="BQ96" s="14"/>
      <c r="BR96" s="15"/>
    </row>
    <row r="97" spans="1:70" s="31" customFormat="1" ht="31.5" x14ac:dyDescent="0.25">
      <c r="A97" s="97" t="s">
        <v>347</v>
      </c>
      <c r="B97" s="105">
        <f t="shared" si="56"/>
        <v>126210.3</v>
      </c>
      <c r="C97" s="105">
        <f t="shared" si="57"/>
        <v>34678.680410000001</v>
      </c>
      <c r="D97" s="105">
        <f t="shared" ref="D97" si="65">C97/B97*100</f>
        <v>27.476901972342986</v>
      </c>
      <c r="E97" s="105">
        <f>SUM(E98:E101)</f>
        <v>349.8</v>
      </c>
      <c r="F97" s="105">
        <f t="shared" ref="F97:BN97" si="66">SUM(F98:F101)</f>
        <v>82.4</v>
      </c>
      <c r="G97" s="105">
        <f t="shared" si="23"/>
        <v>23.556317895940538</v>
      </c>
      <c r="H97" s="105">
        <f t="shared" si="66"/>
        <v>62.7</v>
      </c>
      <c r="I97" s="105">
        <f t="shared" si="66"/>
        <v>15.68</v>
      </c>
      <c r="J97" s="105">
        <f t="shared" si="30"/>
        <v>25.007974481658689</v>
      </c>
      <c r="K97" s="105">
        <f t="shared" si="66"/>
        <v>1467.3</v>
      </c>
      <c r="L97" s="105">
        <f t="shared" si="66"/>
        <v>277.77</v>
      </c>
      <c r="M97" s="105">
        <f t="shared" si="31"/>
        <v>18.930689020650174</v>
      </c>
      <c r="N97" s="105">
        <f t="shared" si="66"/>
        <v>17393.099999999999</v>
      </c>
      <c r="O97" s="105">
        <f t="shared" si="66"/>
        <v>3415</v>
      </c>
      <c r="P97" s="105">
        <f t="shared" si="14"/>
        <v>19.634222766499359</v>
      </c>
      <c r="Q97" s="105">
        <f t="shared" si="66"/>
        <v>213.3</v>
      </c>
      <c r="R97" s="105">
        <f t="shared" si="66"/>
        <v>0</v>
      </c>
      <c r="S97" s="105">
        <f t="shared" si="24"/>
        <v>0</v>
      </c>
      <c r="T97" s="105">
        <f t="shared" si="66"/>
        <v>1778.5</v>
      </c>
      <c r="U97" s="105">
        <f t="shared" si="66"/>
        <v>439.97</v>
      </c>
      <c r="V97" s="105">
        <f t="shared" si="25"/>
        <v>24.73826258082654</v>
      </c>
      <c r="W97" s="105">
        <f t="shared" si="66"/>
        <v>53.9</v>
      </c>
      <c r="X97" s="105">
        <f t="shared" si="66"/>
        <v>13.48</v>
      </c>
      <c r="Y97" s="105">
        <f t="shared" si="26"/>
        <v>25.009276437847866</v>
      </c>
      <c r="Z97" s="105">
        <f t="shared" si="66"/>
        <v>91341.2</v>
      </c>
      <c r="AA97" s="105">
        <f t="shared" si="66"/>
        <v>27430.22</v>
      </c>
      <c r="AB97" s="105">
        <f t="shared" si="32"/>
        <v>30.030501022539667</v>
      </c>
      <c r="AC97" s="105">
        <f t="shared" si="66"/>
        <v>310.3</v>
      </c>
      <c r="AD97" s="105">
        <f t="shared" si="66"/>
        <v>45.97</v>
      </c>
      <c r="AE97" s="102">
        <f t="shared" si="60"/>
        <v>14.814695456010313</v>
      </c>
      <c r="AF97" s="105">
        <f t="shared" si="66"/>
        <v>0</v>
      </c>
      <c r="AG97" s="105">
        <f t="shared" si="66"/>
        <v>0</v>
      </c>
      <c r="AH97" s="105">
        <f t="shared" si="66"/>
        <v>0</v>
      </c>
      <c r="AI97" s="105">
        <f t="shared" si="66"/>
        <v>310.3</v>
      </c>
      <c r="AJ97" s="105">
        <f t="shared" si="66"/>
        <v>56.610410000000002</v>
      </c>
      <c r="AK97" s="105">
        <f t="shared" si="66"/>
        <v>18.243767321946503</v>
      </c>
      <c r="AL97" s="105">
        <f t="shared" si="66"/>
        <v>995.9</v>
      </c>
      <c r="AM97" s="105">
        <f t="shared" si="66"/>
        <v>527.9</v>
      </c>
      <c r="AN97" s="105">
        <f t="shared" si="66"/>
        <v>53.00733005321819</v>
      </c>
      <c r="AO97" s="105">
        <f t="shared" si="66"/>
        <v>310.3</v>
      </c>
      <c r="AP97" s="105">
        <f t="shared" si="66"/>
        <v>52</v>
      </c>
      <c r="AQ97" s="105">
        <f t="shared" si="66"/>
        <v>16.75797615211086</v>
      </c>
      <c r="AR97" s="105">
        <f t="shared" si="66"/>
        <v>310.3</v>
      </c>
      <c r="AS97" s="105">
        <f t="shared" si="66"/>
        <v>23.6</v>
      </c>
      <c r="AT97" s="105">
        <f t="shared" si="66"/>
        <v>7.6055430228810827</v>
      </c>
      <c r="AU97" s="105">
        <f t="shared" si="66"/>
        <v>607.1</v>
      </c>
      <c r="AV97" s="105">
        <f t="shared" si="66"/>
        <v>151.80000000000001</v>
      </c>
      <c r="AW97" s="105">
        <f t="shared" si="37"/>
        <v>25.00411793773678</v>
      </c>
      <c r="AX97" s="105">
        <f t="shared" si="66"/>
        <v>0</v>
      </c>
      <c r="AY97" s="105">
        <f t="shared" si="66"/>
        <v>0</v>
      </c>
      <c r="AZ97" s="105">
        <f t="shared" si="66"/>
        <v>0</v>
      </c>
      <c r="BA97" s="105">
        <f t="shared" si="66"/>
        <v>702.59999999999991</v>
      </c>
      <c r="BB97" s="105">
        <f t="shared" si="66"/>
        <v>109.61</v>
      </c>
      <c r="BC97" s="102">
        <f t="shared" si="61"/>
        <v>15.600626245374327</v>
      </c>
      <c r="BD97" s="105">
        <f t="shared" si="66"/>
        <v>310.3</v>
      </c>
      <c r="BE97" s="105">
        <f t="shared" si="66"/>
        <v>57.1</v>
      </c>
      <c r="BF97" s="105">
        <f t="shared" si="66"/>
        <v>18.401546890106349</v>
      </c>
      <c r="BG97" s="105">
        <f t="shared" si="66"/>
        <v>310.3</v>
      </c>
      <c r="BH97" s="105">
        <f t="shared" si="66"/>
        <v>26.06</v>
      </c>
      <c r="BI97" s="105">
        <f t="shared" si="62"/>
        <v>8.3983242023847886</v>
      </c>
      <c r="BJ97" s="105">
        <f t="shared" si="66"/>
        <v>9354.9</v>
      </c>
      <c r="BK97" s="105">
        <f t="shared" si="66"/>
        <v>1953.51</v>
      </c>
      <c r="BL97" s="105">
        <f t="shared" si="18"/>
        <v>20.882211461373185</v>
      </c>
      <c r="BM97" s="105">
        <f t="shared" si="66"/>
        <v>28.2</v>
      </c>
      <c r="BN97" s="105">
        <f t="shared" si="66"/>
        <v>0</v>
      </c>
      <c r="BO97" s="105">
        <f t="shared" si="63"/>
        <v>0</v>
      </c>
      <c r="BP97" s="105"/>
      <c r="BQ97" s="105"/>
      <c r="BR97" s="105"/>
    </row>
    <row r="98" spans="1:70" s="12" customFormat="1" ht="31.5" x14ac:dyDescent="0.25">
      <c r="A98" s="72" t="s">
        <v>346</v>
      </c>
      <c r="B98" s="15">
        <f t="shared" si="56"/>
        <v>125507.7</v>
      </c>
      <c r="C98" s="15">
        <f t="shared" si="57"/>
        <v>34569.07041</v>
      </c>
      <c r="D98" s="15">
        <f t="shared" si="1"/>
        <v>27.543386110971678</v>
      </c>
      <c r="E98" s="15">
        <v>349.8</v>
      </c>
      <c r="F98" s="15">
        <v>82.4</v>
      </c>
      <c r="G98" s="15">
        <f t="shared" si="23"/>
        <v>23.556317895940538</v>
      </c>
      <c r="H98" s="15">
        <v>62.7</v>
      </c>
      <c r="I98" s="15">
        <v>15.68</v>
      </c>
      <c r="J98" s="15">
        <f t="shared" si="30"/>
        <v>25.007974481658689</v>
      </c>
      <c r="K98" s="15">
        <v>1467.3</v>
      </c>
      <c r="L98" s="15">
        <v>277.77</v>
      </c>
      <c r="M98" s="15">
        <f t="shared" si="31"/>
        <v>18.930689020650174</v>
      </c>
      <c r="N98" s="15">
        <v>17393.099999999999</v>
      </c>
      <c r="O98" s="15">
        <v>3415</v>
      </c>
      <c r="P98" s="15">
        <f t="shared" si="14"/>
        <v>19.634222766499359</v>
      </c>
      <c r="Q98" s="15">
        <v>213.3</v>
      </c>
      <c r="R98" s="15"/>
      <c r="S98" s="15">
        <f t="shared" si="24"/>
        <v>0</v>
      </c>
      <c r="T98" s="15">
        <v>1778.5</v>
      </c>
      <c r="U98" s="15">
        <v>439.97</v>
      </c>
      <c r="V98" s="15">
        <f t="shared" si="25"/>
        <v>24.73826258082654</v>
      </c>
      <c r="W98" s="15">
        <v>53.9</v>
      </c>
      <c r="X98" s="15">
        <v>13.48</v>
      </c>
      <c r="Y98" s="15">
        <f t="shared" si="26"/>
        <v>25.009276437847866</v>
      </c>
      <c r="Z98" s="15">
        <v>91341.2</v>
      </c>
      <c r="AA98" s="15">
        <v>27430.22</v>
      </c>
      <c r="AB98" s="15">
        <f t="shared" si="32"/>
        <v>30.030501022539667</v>
      </c>
      <c r="AC98" s="15">
        <v>310.3</v>
      </c>
      <c r="AD98" s="15">
        <v>45.97</v>
      </c>
      <c r="AE98" s="14">
        <f t="shared" si="60"/>
        <v>14.814695456010313</v>
      </c>
      <c r="AF98" s="14"/>
      <c r="AG98" s="15"/>
      <c r="AH98" s="15"/>
      <c r="AI98" s="15">
        <v>310.3</v>
      </c>
      <c r="AJ98" s="15">
        <v>56.610410000000002</v>
      </c>
      <c r="AK98" s="15">
        <f t="shared" si="33"/>
        <v>18.243767321946503</v>
      </c>
      <c r="AL98" s="15">
        <v>995.9</v>
      </c>
      <c r="AM98" s="15">
        <v>527.9</v>
      </c>
      <c r="AN98" s="15">
        <f t="shared" si="34"/>
        <v>53.00733005321819</v>
      </c>
      <c r="AO98" s="15">
        <v>310.3</v>
      </c>
      <c r="AP98" s="15">
        <v>52</v>
      </c>
      <c r="AQ98" s="15">
        <f t="shared" si="35"/>
        <v>16.75797615211086</v>
      </c>
      <c r="AR98" s="15">
        <v>310.3</v>
      </c>
      <c r="AS98" s="15">
        <v>23.6</v>
      </c>
      <c r="AT98" s="15">
        <f t="shared" si="36"/>
        <v>7.6055430228810827</v>
      </c>
      <c r="AU98" s="15">
        <v>607.1</v>
      </c>
      <c r="AV98" s="15">
        <v>151.80000000000001</v>
      </c>
      <c r="AW98" s="15">
        <f t="shared" si="37"/>
        <v>25.00411793773678</v>
      </c>
      <c r="AX98" s="15"/>
      <c r="AY98" s="15"/>
      <c r="AZ98" s="15"/>
      <c r="BA98" s="15"/>
      <c r="BB98" s="15"/>
      <c r="BC98" s="14"/>
      <c r="BD98" s="15">
        <v>310.3</v>
      </c>
      <c r="BE98" s="15">
        <v>57.1</v>
      </c>
      <c r="BF98" s="15">
        <f t="shared" si="38"/>
        <v>18.401546890106349</v>
      </c>
      <c r="BG98" s="15">
        <v>310.3</v>
      </c>
      <c r="BH98" s="15">
        <v>26.06</v>
      </c>
      <c r="BI98" s="15">
        <f t="shared" si="62"/>
        <v>8.3983242023847886</v>
      </c>
      <c r="BJ98" s="15">
        <v>9354.9</v>
      </c>
      <c r="BK98" s="15">
        <v>1953.51</v>
      </c>
      <c r="BL98" s="15">
        <f t="shared" si="18"/>
        <v>20.882211461373185</v>
      </c>
      <c r="BM98" s="15">
        <v>28.2</v>
      </c>
      <c r="BN98" s="15">
        <v>0</v>
      </c>
      <c r="BO98" s="15">
        <f t="shared" si="63"/>
        <v>0</v>
      </c>
      <c r="BP98" s="15"/>
      <c r="BQ98" s="15"/>
      <c r="BR98" s="15"/>
    </row>
    <row r="99" spans="1:70" s="12" customFormat="1" ht="15.75" x14ac:dyDescent="0.25">
      <c r="A99" s="103" t="s">
        <v>345</v>
      </c>
      <c r="B99" s="15">
        <f t="shared" si="56"/>
        <v>234.2</v>
      </c>
      <c r="C99" s="15">
        <f t="shared" si="57"/>
        <v>20.83</v>
      </c>
      <c r="D99" s="14">
        <f>C99/B99*100</f>
        <v>8.894107600341588</v>
      </c>
      <c r="E99" s="14"/>
      <c r="F99" s="14"/>
      <c r="G99" s="14"/>
      <c r="H99" s="14"/>
      <c r="I99" s="14"/>
      <c r="J99" s="15"/>
      <c r="K99" s="14"/>
      <c r="L99" s="14"/>
      <c r="M99" s="15"/>
      <c r="N99" s="14"/>
      <c r="O99" s="14"/>
      <c r="P99" s="14"/>
      <c r="Q99" s="14"/>
      <c r="R99" s="14"/>
      <c r="S99" s="15"/>
      <c r="T99" s="14"/>
      <c r="U99" s="14"/>
      <c r="V99" s="14"/>
      <c r="W99" s="14"/>
      <c r="X99" s="14"/>
      <c r="Y99" s="14"/>
      <c r="Z99" s="14"/>
      <c r="AA99" s="14"/>
      <c r="AB99" s="15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5"/>
      <c r="AX99" s="14"/>
      <c r="AY99" s="14"/>
      <c r="AZ99" s="14"/>
      <c r="BA99" s="14">
        <v>234.2</v>
      </c>
      <c r="BB99" s="14">
        <v>20.83</v>
      </c>
      <c r="BC99" s="14">
        <f>BB99/BA99*100</f>
        <v>8.894107600341588</v>
      </c>
      <c r="BD99" s="14"/>
      <c r="BE99" s="14"/>
      <c r="BF99" s="14"/>
      <c r="BG99" s="14"/>
      <c r="BH99" s="14"/>
      <c r="BI99" s="15"/>
      <c r="BJ99" s="14"/>
      <c r="BK99" s="14"/>
      <c r="BL99" s="15"/>
      <c r="BM99" s="14"/>
      <c r="BN99" s="14"/>
      <c r="BO99" s="15"/>
      <c r="BP99" s="14"/>
      <c r="BQ99" s="14"/>
      <c r="BR99" s="15"/>
    </row>
    <row r="100" spans="1:70" s="12" customFormat="1" ht="15.75" x14ac:dyDescent="0.25">
      <c r="A100" s="103" t="s">
        <v>535</v>
      </c>
      <c r="B100" s="15">
        <f t="shared" si="56"/>
        <v>234.2</v>
      </c>
      <c r="C100" s="15">
        <f t="shared" si="57"/>
        <v>50.97</v>
      </c>
      <c r="D100" s="14">
        <f>C100/B100*100</f>
        <v>21.763450042698548</v>
      </c>
      <c r="E100" s="14"/>
      <c r="F100" s="14"/>
      <c r="G100" s="14"/>
      <c r="H100" s="14"/>
      <c r="I100" s="14"/>
      <c r="J100" s="15"/>
      <c r="K100" s="14"/>
      <c r="L100" s="14"/>
      <c r="M100" s="15"/>
      <c r="N100" s="14"/>
      <c r="O100" s="14"/>
      <c r="P100" s="14"/>
      <c r="Q100" s="14"/>
      <c r="R100" s="14"/>
      <c r="S100" s="15"/>
      <c r="T100" s="14"/>
      <c r="U100" s="14"/>
      <c r="V100" s="14"/>
      <c r="W100" s="14"/>
      <c r="X100" s="14"/>
      <c r="Y100" s="14"/>
      <c r="Z100" s="14"/>
      <c r="AA100" s="14"/>
      <c r="AB100" s="15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5"/>
      <c r="AX100" s="14"/>
      <c r="AY100" s="14"/>
      <c r="AZ100" s="14"/>
      <c r="BA100" s="14">
        <v>234.2</v>
      </c>
      <c r="BB100" s="14">
        <v>50.97</v>
      </c>
      <c r="BC100" s="14">
        <f>BB100/BA100*100</f>
        <v>21.763450042698548</v>
      </c>
      <c r="BD100" s="14"/>
      <c r="BE100" s="14"/>
      <c r="BF100" s="14"/>
      <c r="BG100" s="14"/>
      <c r="BH100" s="14"/>
      <c r="BI100" s="15"/>
      <c r="BJ100" s="14"/>
      <c r="BK100" s="14"/>
      <c r="BL100" s="15"/>
      <c r="BM100" s="14"/>
      <c r="BN100" s="14"/>
      <c r="BO100" s="15"/>
      <c r="BP100" s="14"/>
      <c r="BQ100" s="14"/>
      <c r="BR100" s="15"/>
    </row>
    <row r="101" spans="1:70" s="12" customFormat="1" ht="15.75" x14ac:dyDescent="0.25">
      <c r="A101" s="103" t="s">
        <v>536</v>
      </c>
      <c r="B101" s="15">
        <f t="shared" si="56"/>
        <v>234.2</v>
      </c>
      <c r="C101" s="15">
        <f t="shared" si="57"/>
        <v>37.81</v>
      </c>
      <c r="D101" s="14">
        <f>C101/B101*100</f>
        <v>16.144321093082837</v>
      </c>
      <c r="E101" s="14"/>
      <c r="F101" s="14"/>
      <c r="G101" s="14"/>
      <c r="H101" s="14"/>
      <c r="I101" s="14"/>
      <c r="J101" s="15"/>
      <c r="K101" s="14"/>
      <c r="L101" s="14"/>
      <c r="M101" s="15"/>
      <c r="N101" s="14"/>
      <c r="O101" s="14"/>
      <c r="P101" s="14"/>
      <c r="Q101" s="14"/>
      <c r="R101" s="14"/>
      <c r="S101" s="15"/>
      <c r="T101" s="14"/>
      <c r="U101" s="14"/>
      <c r="V101" s="14"/>
      <c r="W101" s="14"/>
      <c r="X101" s="14"/>
      <c r="Y101" s="14"/>
      <c r="Z101" s="14"/>
      <c r="AA101" s="14"/>
      <c r="AB101" s="15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5"/>
      <c r="AX101" s="14"/>
      <c r="AY101" s="14"/>
      <c r="AZ101" s="14"/>
      <c r="BA101" s="14">
        <v>234.2</v>
      </c>
      <c r="BB101" s="14">
        <v>37.81</v>
      </c>
      <c r="BC101" s="14">
        <f>BB101/BA101*100</f>
        <v>16.144321093082837</v>
      </c>
      <c r="BD101" s="14"/>
      <c r="BE101" s="14"/>
      <c r="BF101" s="14"/>
      <c r="BG101" s="14"/>
      <c r="BH101" s="14"/>
      <c r="BI101" s="15"/>
      <c r="BJ101" s="14"/>
      <c r="BK101" s="14"/>
      <c r="BL101" s="15"/>
      <c r="BM101" s="14"/>
      <c r="BN101" s="14"/>
      <c r="BO101" s="15"/>
      <c r="BP101" s="14"/>
      <c r="BQ101" s="14"/>
      <c r="BR101" s="15"/>
    </row>
    <row r="102" spans="1:70" s="31" customFormat="1" ht="31.5" x14ac:dyDescent="0.25">
      <c r="A102" s="97" t="s">
        <v>350</v>
      </c>
      <c r="B102" s="105">
        <f t="shared" si="56"/>
        <v>195403.09999999995</v>
      </c>
      <c r="C102" s="105">
        <f t="shared" si="57"/>
        <v>55846.194139999992</v>
      </c>
      <c r="D102" s="105">
        <f t="shared" ref="D102" si="67">C102/B102*100</f>
        <v>28.579993940730731</v>
      </c>
      <c r="E102" s="105">
        <f>SUM(E103:E113)</f>
        <v>618.70000000000005</v>
      </c>
      <c r="F102" s="105">
        <f t="shared" ref="F102:BN102" si="68">SUM(F103:F113)</f>
        <v>145.43</v>
      </c>
      <c r="G102" s="105">
        <f t="shared" si="23"/>
        <v>23.505737837401</v>
      </c>
      <c r="H102" s="105">
        <f t="shared" si="68"/>
        <v>130.69999999999999</v>
      </c>
      <c r="I102" s="105">
        <f t="shared" si="68"/>
        <v>2.2799999999999998</v>
      </c>
      <c r="J102" s="105">
        <f t="shared" si="30"/>
        <v>1.7444529456771232</v>
      </c>
      <c r="K102" s="105">
        <f t="shared" si="68"/>
        <v>3258.5</v>
      </c>
      <c r="L102" s="105">
        <f t="shared" si="68"/>
        <v>971.54</v>
      </c>
      <c r="M102" s="105">
        <f t="shared" si="31"/>
        <v>29.815559306429339</v>
      </c>
      <c r="N102" s="105">
        <f t="shared" si="68"/>
        <v>30694.1</v>
      </c>
      <c r="O102" s="105">
        <f t="shared" si="68"/>
        <v>7594.35</v>
      </c>
      <c r="P102" s="105">
        <f t="shared" si="14"/>
        <v>24.742051404015758</v>
      </c>
      <c r="Q102" s="105">
        <f t="shared" si="68"/>
        <v>263.60000000000002</v>
      </c>
      <c r="R102" s="105">
        <f t="shared" si="68"/>
        <v>0</v>
      </c>
      <c r="S102" s="105">
        <f t="shared" si="24"/>
        <v>0</v>
      </c>
      <c r="T102" s="105">
        <f t="shared" si="68"/>
        <v>3231.7</v>
      </c>
      <c r="U102" s="105">
        <f t="shared" si="68"/>
        <v>779.19</v>
      </c>
      <c r="V102" s="105">
        <f t="shared" si="25"/>
        <v>24.11083949624037</v>
      </c>
      <c r="W102" s="105">
        <f t="shared" si="68"/>
        <v>107.7</v>
      </c>
      <c r="X102" s="105">
        <f t="shared" si="68"/>
        <v>0</v>
      </c>
      <c r="Y102" s="105">
        <f t="shared" si="68"/>
        <v>0</v>
      </c>
      <c r="Z102" s="105">
        <f t="shared" si="68"/>
        <v>136527.1</v>
      </c>
      <c r="AA102" s="105">
        <f t="shared" si="68"/>
        <v>41550</v>
      </c>
      <c r="AB102" s="105">
        <f t="shared" si="32"/>
        <v>30.433518327130653</v>
      </c>
      <c r="AC102" s="105">
        <f t="shared" si="68"/>
        <v>310.3</v>
      </c>
      <c r="AD102" s="105">
        <f t="shared" si="68"/>
        <v>53.04</v>
      </c>
      <c r="AE102" s="102">
        <f t="shared" si="60"/>
        <v>17.093135675153075</v>
      </c>
      <c r="AF102" s="105">
        <f t="shared" si="68"/>
        <v>0</v>
      </c>
      <c r="AG102" s="105">
        <f t="shared" si="68"/>
        <v>0</v>
      </c>
      <c r="AH102" s="105">
        <f t="shared" si="68"/>
        <v>0</v>
      </c>
      <c r="AI102" s="105">
        <f t="shared" si="68"/>
        <v>310.3</v>
      </c>
      <c r="AJ102" s="105">
        <f t="shared" si="68"/>
        <v>64.32414</v>
      </c>
      <c r="AK102" s="105">
        <f t="shared" si="68"/>
        <v>20.729661617789237</v>
      </c>
      <c r="AL102" s="105">
        <f t="shared" si="68"/>
        <v>2962.4</v>
      </c>
      <c r="AM102" s="105">
        <f t="shared" si="68"/>
        <v>1092.4000000000001</v>
      </c>
      <c r="AN102" s="105">
        <f t="shared" si="68"/>
        <v>36.875506346205782</v>
      </c>
      <c r="AO102" s="105">
        <f t="shared" si="68"/>
        <v>310.3</v>
      </c>
      <c r="AP102" s="105">
        <f t="shared" si="68"/>
        <v>49.7</v>
      </c>
      <c r="AQ102" s="105">
        <f t="shared" si="68"/>
        <v>16.01675797615211</v>
      </c>
      <c r="AR102" s="105">
        <f t="shared" si="68"/>
        <v>310.3</v>
      </c>
      <c r="AS102" s="105">
        <f t="shared" si="68"/>
        <v>42.2</v>
      </c>
      <c r="AT102" s="105">
        <f t="shared" si="68"/>
        <v>13.599742184982274</v>
      </c>
      <c r="AU102" s="105">
        <f t="shared" si="68"/>
        <v>930</v>
      </c>
      <c r="AV102" s="105">
        <f t="shared" si="68"/>
        <v>232.5</v>
      </c>
      <c r="AW102" s="105">
        <f t="shared" si="37"/>
        <v>25</v>
      </c>
      <c r="AX102" s="105">
        <f t="shared" si="68"/>
        <v>0</v>
      </c>
      <c r="AY102" s="105">
        <f t="shared" si="68"/>
        <v>0</v>
      </c>
      <c r="AZ102" s="105">
        <f t="shared" si="68"/>
        <v>0</v>
      </c>
      <c r="BA102" s="105">
        <f t="shared" si="68"/>
        <v>1452.2000000000003</v>
      </c>
      <c r="BB102" s="105">
        <f t="shared" si="68"/>
        <v>300.38</v>
      </c>
      <c r="BC102" s="102">
        <f t="shared" ref="BC102:BC113" si="69">BB102/BA102*100</f>
        <v>20.684478721939122</v>
      </c>
      <c r="BD102" s="105">
        <f t="shared" si="68"/>
        <v>310.3</v>
      </c>
      <c r="BE102" s="105">
        <f t="shared" si="68"/>
        <v>51.9</v>
      </c>
      <c r="BF102" s="105">
        <f t="shared" si="68"/>
        <v>16.725749274895261</v>
      </c>
      <c r="BG102" s="105">
        <f t="shared" si="68"/>
        <v>310.3</v>
      </c>
      <c r="BH102" s="105">
        <f t="shared" si="68"/>
        <v>59.34</v>
      </c>
      <c r="BI102" s="105">
        <f t="shared" si="62"/>
        <v>19.123428939735739</v>
      </c>
      <c r="BJ102" s="105">
        <f t="shared" si="68"/>
        <v>13330.7</v>
      </c>
      <c r="BK102" s="105">
        <f t="shared" si="68"/>
        <v>2857.62</v>
      </c>
      <c r="BL102" s="105">
        <f t="shared" si="18"/>
        <v>21.43638368577794</v>
      </c>
      <c r="BM102" s="105">
        <f t="shared" si="68"/>
        <v>33.9</v>
      </c>
      <c r="BN102" s="105">
        <f t="shared" si="68"/>
        <v>0</v>
      </c>
      <c r="BO102" s="105">
        <f t="shared" si="63"/>
        <v>0</v>
      </c>
      <c r="BP102" s="105"/>
      <c r="BQ102" s="105"/>
      <c r="BR102" s="105"/>
    </row>
    <row r="103" spans="1:70" s="12" customFormat="1" ht="31.5" x14ac:dyDescent="0.25">
      <c r="A103" s="72" t="s">
        <v>349</v>
      </c>
      <c r="B103" s="15">
        <f t="shared" si="56"/>
        <v>193950.89999999994</v>
      </c>
      <c r="C103" s="15">
        <f t="shared" si="57"/>
        <v>55545.814139999995</v>
      </c>
      <c r="D103" s="15">
        <f t="shared" si="1"/>
        <v>28.639111311161749</v>
      </c>
      <c r="E103" s="15">
        <v>618.70000000000005</v>
      </c>
      <c r="F103" s="15">
        <v>145.43</v>
      </c>
      <c r="G103" s="15">
        <f t="shared" si="23"/>
        <v>23.505737837401</v>
      </c>
      <c r="H103" s="15">
        <v>130.69999999999999</v>
      </c>
      <c r="I103" s="15">
        <v>2.2799999999999998</v>
      </c>
      <c r="J103" s="15">
        <f t="shared" si="30"/>
        <v>1.7444529456771232</v>
      </c>
      <c r="K103" s="15">
        <v>3258.5</v>
      </c>
      <c r="L103" s="15">
        <v>971.54</v>
      </c>
      <c r="M103" s="15">
        <f t="shared" si="31"/>
        <v>29.815559306429339</v>
      </c>
      <c r="N103" s="15">
        <v>30694.1</v>
      </c>
      <c r="O103" s="15">
        <v>7594.35</v>
      </c>
      <c r="P103" s="15">
        <f t="shared" si="14"/>
        <v>24.742051404015758</v>
      </c>
      <c r="Q103" s="15">
        <v>263.60000000000002</v>
      </c>
      <c r="R103" s="15"/>
      <c r="S103" s="15">
        <f t="shared" si="24"/>
        <v>0</v>
      </c>
      <c r="T103" s="15">
        <v>3231.7</v>
      </c>
      <c r="U103" s="15">
        <v>779.19</v>
      </c>
      <c r="V103" s="15">
        <f t="shared" si="25"/>
        <v>24.11083949624037</v>
      </c>
      <c r="W103" s="15">
        <v>107.7</v>
      </c>
      <c r="X103" s="15"/>
      <c r="Y103" s="15">
        <f t="shared" si="26"/>
        <v>0</v>
      </c>
      <c r="Z103" s="15">
        <v>136527.1</v>
      </c>
      <c r="AA103" s="15">
        <v>41550</v>
      </c>
      <c r="AB103" s="15">
        <f t="shared" si="32"/>
        <v>30.433518327130653</v>
      </c>
      <c r="AC103" s="15">
        <v>310.3</v>
      </c>
      <c r="AD103" s="15">
        <v>53.04</v>
      </c>
      <c r="AE103" s="14">
        <f t="shared" si="60"/>
        <v>17.093135675153075</v>
      </c>
      <c r="AF103" s="14"/>
      <c r="AG103" s="15"/>
      <c r="AH103" s="15"/>
      <c r="AI103" s="15">
        <v>310.3</v>
      </c>
      <c r="AJ103" s="15">
        <v>64.32414</v>
      </c>
      <c r="AK103" s="15">
        <f t="shared" si="33"/>
        <v>20.729661617789237</v>
      </c>
      <c r="AL103" s="15">
        <v>2962.4</v>
      </c>
      <c r="AM103" s="15">
        <v>1092.4000000000001</v>
      </c>
      <c r="AN103" s="15">
        <f t="shared" si="34"/>
        <v>36.875506346205782</v>
      </c>
      <c r="AO103" s="15">
        <v>310.3</v>
      </c>
      <c r="AP103" s="15">
        <v>49.7</v>
      </c>
      <c r="AQ103" s="15">
        <f t="shared" si="35"/>
        <v>16.01675797615211</v>
      </c>
      <c r="AR103" s="15">
        <v>310.3</v>
      </c>
      <c r="AS103" s="15">
        <v>42.2</v>
      </c>
      <c r="AT103" s="15">
        <f t="shared" si="36"/>
        <v>13.599742184982274</v>
      </c>
      <c r="AU103" s="15">
        <v>930</v>
      </c>
      <c r="AV103" s="15">
        <v>232.5</v>
      </c>
      <c r="AW103" s="15">
        <f t="shared" si="37"/>
        <v>25</v>
      </c>
      <c r="AX103" s="15"/>
      <c r="AY103" s="15"/>
      <c r="AZ103" s="15"/>
      <c r="BA103" s="15"/>
      <c r="BB103" s="15"/>
      <c r="BC103" s="14"/>
      <c r="BD103" s="15">
        <v>310.3</v>
      </c>
      <c r="BE103" s="15">
        <v>51.9</v>
      </c>
      <c r="BF103" s="15">
        <f t="shared" si="38"/>
        <v>16.725749274895261</v>
      </c>
      <c r="BG103" s="15">
        <v>310.3</v>
      </c>
      <c r="BH103" s="15">
        <v>59.34</v>
      </c>
      <c r="BI103" s="15">
        <f t="shared" si="62"/>
        <v>19.123428939735739</v>
      </c>
      <c r="BJ103" s="15">
        <v>13330.7</v>
      </c>
      <c r="BK103" s="15">
        <v>2857.62</v>
      </c>
      <c r="BL103" s="15">
        <f t="shared" si="18"/>
        <v>21.43638368577794</v>
      </c>
      <c r="BM103" s="15">
        <v>33.9</v>
      </c>
      <c r="BN103" s="15">
        <v>0</v>
      </c>
      <c r="BO103" s="15">
        <f t="shared" si="63"/>
        <v>0</v>
      </c>
      <c r="BP103" s="15"/>
      <c r="BQ103" s="15"/>
      <c r="BR103" s="15"/>
    </row>
    <row r="104" spans="1:70" s="12" customFormat="1" ht="15.75" x14ac:dyDescent="0.25">
      <c r="A104" s="103" t="s">
        <v>537</v>
      </c>
      <c r="B104" s="15">
        <f t="shared" si="56"/>
        <v>93.7</v>
      </c>
      <c r="C104" s="15">
        <f t="shared" si="57"/>
        <v>23.4</v>
      </c>
      <c r="D104" s="14">
        <f t="shared" ref="D104:D114" si="70">C104/B104*100</f>
        <v>24.973319103521877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>
        <v>93.7</v>
      </c>
      <c r="BB104" s="14">
        <v>23.4</v>
      </c>
      <c r="BC104" s="14">
        <f t="shared" si="69"/>
        <v>24.973319103521877</v>
      </c>
      <c r="BD104" s="14"/>
      <c r="BE104" s="14"/>
      <c r="BF104" s="14"/>
      <c r="BG104" s="14"/>
      <c r="BH104" s="14"/>
      <c r="BI104" s="15"/>
      <c r="BJ104" s="14"/>
      <c r="BK104" s="14"/>
      <c r="BL104" s="14"/>
      <c r="BM104" s="14"/>
      <c r="BN104" s="14"/>
      <c r="BO104" s="15"/>
      <c r="BP104" s="14"/>
      <c r="BQ104" s="14"/>
      <c r="BR104" s="15"/>
    </row>
    <row r="105" spans="1:70" s="12" customFormat="1" ht="15.75" x14ac:dyDescent="0.25">
      <c r="A105" s="103" t="s">
        <v>538</v>
      </c>
      <c r="B105" s="15">
        <f t="shared" si="56"/>
        <v>93.7</v>
      </c>
      <c r="C105" s="15">
        <f t="shared" si="57"/>
        <v>23.29</v>
      </c>
      <c r="D105" s="14">
        <f t="shared" si="70"/>
        <v>24.855923159018143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>
        <v>93.7</v>
      </c>
      <c r="BB105" s="14">
        <v>23.29</v>
      </c>
      <c r="BC105" s="14">
        <f t="shared" si="69"/>
        <v>24.855923159018143</v>
      </c>
      <c r="BD105" s="14"/>
      <c r="BE105" s="14"/>
      <c r="BF105" s="14"/>
      <c r="BG105" s="14"/>
      <c r="BH105" s="14"/>
      <c r="BI105" s="15"/>
      <c r="BJ105" s="14"/>
      <c r="BK105" s="14"/>
      <c r="BL105" s="14"/>
      <c r="BM105" s="14"/>
      <c r="BN105" s="14"/>
      <c r="BO105" s="15"/>
      <c r="BP105" s="14"/>
      <c r="BQ105" s="14"/>
      <c r="BR105" s="15"/>
    </row>
    <row r="106" spans="1:70" s="12" customFormat="1" ht="15.75" x14ac:dyDescent="0.25">
      <c r="A106" s="103" t="s">
        <v>539</v>
      </c>
      <c r="B106" s="15">
        <f t="shared" si="56"/>
        <v>93.7</v>
      </c>
      <c r="C106" s="15">
        <f t="shared" si="57"/>
        <v>19.989999999999998</v>
      </c>
      <c r="D106" s="14">
        <f t="shared" si="70"/>
        <v>21.33404482390608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>
        <v>93.7</v>
      </c>
      <c r="BB106" s="14">
        <v>19.989999999999998</v>
      </c>
      <c r="BC106" s="14">
        <f t="shared" si="69"/>
        <v>21.33404482390608</v>
      </c>
      <c r="BD106" s="14"/>
      <c r="BE106" s="14"/>
      <c r="BF106" s="14"/>
      <c r="BG106" s="14"/>
      <c r="BH106" s="14"/>
      <c r="BI106" s="15"/>
      <c r="BJ106" s="14"/>
      <c r="BK106" s="14"/>
      <c r="BL106" s="14"/>
      <c r="BM106" s="14"/>
      <c r="BN106" s="14"/>
      <c r="BO106" s="15"/>
      <c r="BP106" s="14"/>
      <c r="BQ106" s="14"/>
      <c r="BR106" s="15"/>
    </row>
    <row r="107" spans="1:70" s="12" customFormat="1" ht="15.75" x14ac:dyDescent="0.25">
      <c r="A107" s="103" t="s">
        <v>351</v>
      </c>
      <c r="B107" s="15">
        <f t="shared" si="56"/>
        <v>468.4</v>
      </c>
      <c r="C107" s="15">
        <f t="shared" si="57"/>
        <v>76.62</v>
      </c>
      <c r="D107" s="14">
        <f t="shared" si="70"/>
        <v>16.357813834329633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>
        <v>468.4</v>
      </c>
      <c r="BB107" s="14">
        <v>76.62</v>
      </c>
      <c r="BC107" s="14">
        <f t="shared" si="69"/>
        <v>16.357813834329633</v>
      </c>
      <c r="BD107" s="14"/>
      <c r="BE107" s="14"/>
      <c r="BF107" s="14"/>
      <c r="BG107" s="14"/>
      <c r="BH107" s="14"/>
      <c r="BI107" s="15"/>
      <c r="BJ107" s="14"/>
      <c r="BK107" s="14"/>
      <c r="BL107" s="14"/>
      <c r="BM107" s="14"/>
      <c r="BN107" s="14"/>
      <c r="BO107" s="15"/>
      <c r="BP107" s="14"/>
      <c r="BQ107" s="14"/>
      <c r="BR107" s="15"/>
    </row>
    <row r="108" spans="1:70" s="12" customFormat="1" ht="15.75" x14ac:dyDescent="0.25">
      <c r="A108" s="103" t="s">
        <v>540</v>
      </c>
      <c r="B108" s="15">
        <f t="shared" si="56"/>
        <v>93.7</v>
      </c>
      <c r="C108" s="15">
        <f t="shared" si="57"/>
        <v>19.989999999999998</v>
      </c>
      <c r="D108" s="14">
        <f t="shared" si="70"/>
        <v>21.33404482390608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>
        <v>93.7</v>
      </c>
      <c r="BB108" s="14">
        <v>19.989999999999998</v>
      </c>
      <c r="BC108" s="14">
        <f t="shared" si="69"/>
        <v>21.33404482390608</v>
      </c>
      <c r="BD108" s="14"/>
      <c r="BE108" s="14"/>
      <c r="BF108" s="14"/>
      <c r="BG108" s="14"/>
      <c r="BH108" s="14"/>
      <c r="BI108" s="15"/>
      <c r="BJ108" s="14"/>
      <c r="BK108" s="14"/>
      <c r="BL108" s="14"/>
      <c r="BM108" s="14"/>
      <c r="BN108" s="14"/>
      <c r="BO108" s="15"/>
      <c r="BP108" s="14"/>
      <c r="BQ108" s="14"/>
      <c r="BR108" s="15"/>
    </row>
    <row r="109" spans="1:70" s="12" customFormat="1" ht="15.75" x14ac:dyDescent="0.25">
      <c r="A109" s="103" t="s">
        <v>541</v>
      </c>
      <c r="B109" s="15">
        <f t="shared" si="56"/>
        <v>234.2</v>
      </c>
      <c r="C109" s="15">
        <f t="shared" si="57"/>
        <v>54.25</v>
      </c>
      <c r="D109" s="14">
        <f t="shared" si="70"/>
        <v>23.163962425277543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>
        <v>234.2</v>
      </c>
      <c r="BB109" s="14">
        <v>54.25</v>
      </c>
      <c r="BC109" s="14">
        <f t="shared" si="69"/>
        <v>23.163962425277543</v>
      </c>
      <c r="BD109" s="14"/>
      <c r="BE109" s="14"/>
      <c r="BF109" s="14"/>
      <c r="BG109" s="14"/>
      <c r="BH109" s="14"/>
      <c r="BI109" s="15"/>
      <c r="BJ109" s="14"/>
      <c r="BK109" s="14"/>
      <c r="BL109" s="14"/>
      <c r="BM109" s="14"/>
      <c r="BN109" s="14"/>
      <c r="BO109" s="15"/>
      <c r="BP109" s="14"/>
      <c r="BQ109" s="14"/>
      <c r="BR109" s="15"/>
    </row>
    <row r="110" spans="1:70" s="12" customFormat="1" ht="15.75" x14ac:dyDescent="0.25">
      <c r="A110" s="103" t="s">
        <v>334</v>
      </c>
      <c r="B110" s="15">
        <f t="shared" si="56"/>
        <v>93.7</v>
      </c>
      <c r="C110" s="15">
        <f t="shared" si="57"/>
        <v>22.96</v>
      </c>
      <c r="D110" s="14">
        <f t="shared" si="70"/>
        <v>24.503735325506938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>
        <v>93.7</v>
      </c>
      <c r="BB110" s="14">
        <v>22.96</v>
      </c>
      <c r="BC110" s="14">
        <f t="shared" si="69"/>
        <v>24.503735325506938</v>
      </c>
      <c r="BD110" s="14"/>
      <c r="BE110" s="14"/>
      <c r="BF110" s="14"/>
      <c r="BG110" s="14"/>
      <c r="BH110" s="14"/>
      <c r="BI110" s="15"/>
      <c r="BJ110" s="14"/>
      <c r="BK110" s="14"/>
      <c r="BL110" s="14"/>
      <c r="BM110" s="14"/>
      <c r="BN110" s="14"/>
      <c r="BO110" s="15"/>
      <c r="BP110" s="14"/>
      <c r="BQ110" s="14"/>
      <c r="BR110" s="15"/>
    </row>
    <row r="111" spans="1:70" s="12" customFormat="1" ht="15.75" x14ac:dyDescent="0.25">
      <c r="A111" s="103" t="s">
        <v>348</v>
      </c>
      <c r="B111" s="15">
        <f t="shared" si="56"/>
        <v>93.7</v>
      </c>
      <c r="C111" s="15">
        <f t="shared" si="57"/>
        <v>19.989999999999998</v>
      </c>
      <c r="D111" s="14">
        <f t="shared" si="70"/>
        <v>21.33404482390608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>
        <v>93.7</v>
      </c>
      <c r="BB111" s="14">
        <v>19.989999999999998</v>
      </c>
      <c r="BC111" s="14">
        <f t="shared" si="69"/>
        <v>21.33404482390608</v>
      </c>
      <c r="BD111" s="14"/>
      <c r="BE111" s="14"/>
      <c r="BF111" s="14"/>
      <c r="BG111" s="14"/>
      <c r="BH111" s="14"/>
      <c r="BI111" s="15"/>
      <c r="BJ111" s="14"/>
      <c r="BK111" s="14"/>
      <c r="BL111" s="14"/>
      <c r="BM111" s="14"/>
      <c r="BN111" s="14"/>
      <c r="BO111" s="15"/>
      <c r="BP111" s="14"/>
      <c r="BQ111" s="14"/>
      <c r="BR111" s="15"/>
    </row>
    <row r="112" spans="1:70" s="12" customFormat="1" ht="15.75" x14ac:dyDescent="0.25">
      <c r="A112" s="103" t="s">
        <v>542</v>
      </c>
      <c r="B112" s="15">
        <f t="shared" si="56"/>
        <v>93.7</v>
      </c>
      <c r="C112" s="15">
        <f t="shared" si="57"/>
        <v>19.899999999999999</v>
      </c>
      <c r="D112" s="14">
        <f t="shared" si="70"/>
        <v>21.237993596584843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>
        <v>93.7</v>
      </c>
      <c r="BB112" s="14">
        <v>19.899999999999999</v>
      </c>
      <c r="BC112" s="14">
        <f t="shared" si="69"/>
        <v>21.237993596584843</v>
      </c>
      <c r="BD112" s="14"/>
      <c r="BE112" s="14"/>
      <c r="BF112" s="14"/>
      <c r="BG112" s="14"/>
      <c r="BH112" s="14"/>
      <c r="BI112" s="15"/>
      <c r="BJ112" s="14"/>
      <c r="BK112" s="14"/>
      <c r="BL112" s="14"/>
      <c r="BM112" s="14"/>
      <c r="BN112" s="14"/>
      <c r="BO112" s="15"/>
      <c r="BP112" s="14"/>
      <c r="BQ112" s="14"/>
      <c r="BR112" s="15"/>
    </row>
    <row r="113" spans="1:70" s="12" customFormat="1" ht="15.75" x14ac:dyDescent="0.25">
      <c r="A113" s="103" t="s">
        <v>457</v>
      </c>
      <c r="B113" s="15">
        <f t="shared" si="56"/>
        <v>93.7</v>
      </c>
      <c r="C113" s="15">
        <f t="shared" si="57"/>
        <v>19.989999999999998</v>
      </c>
      <c r="D113" s="14">
        <f t="shared" si="70"/>
        <v>21.33404482390608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>
        <v>93.7</v>
      </c>
      <c r="BB113" s="14">
        <v>19.989999999999998</v>
      </c>
      <c r="BC113" s="14">
        <f t="shared" si="69"/>
        <v>21.33404482390608</v>
      </c>
      <c r="BD113" s="14"/>
      <c r="BE113" s="14"/>
      <c r="BF113" s="14"/>
      <c r="BG113" s="14"/>
      <c r="BH113" s="14"/>
      <c r="BI113" s="15"/>
      <c r="BJ113" s="14"/>
      <c r="BK113" s="14"/>
      <c r="BL113" s="14"/>
      <c r="BM113" s="14"/>
      <c r="BN113" s="14"/>
      <c r="BO113" s="15"/>
      <c r="BP113" s="14"/>
      <c r="BQ113" s="14"/>
      <c r="BR113" s="15"/>
    </row>
    <row r="114" spans="1:70" s="31" customFormat="1" ht="31.5" x14ac:dyDescent="0.25">
      <c r="A114" s="97" t="s">
        <v>356</v>
      </c>
      <c r="B114" s="105">
        <f t="shared" si="56"/>
        <v>129558.60000000002</v>
      </c>
      <c r="C114" s="105">
        <f t="shared" si="57"/>
        <v>30236.583160000002</v>
      </c>
      <c r="D114" s="105">
        <f t="shared" si="70"/>
        <v>23.338152125756221</v>
      </c>
      <c r="E114" s="105">
        <f>SUM(E115:E122)</f>
        <v>374.5</v>
      </c>
      <c r="F114" s="105">
        <f t="shared" ref="F114:BN114" si="71">SUM(F115:F122)</f>
        <v>141.93</v>
      </c>
      <c r="G114" s="105">
        <f t="shared" si="23"/>
        <v>37.89853137516689</v>
      </c>
      <c r="H114" s="105">
        <f t="shared" si="71"/>
        <v>102.8</v>
      </c>
      <c r="I114" s="105">
        <f t="shared" si="71"/>
        <v>10.66</v>
      </c>
      <c r="J114" s="105">
        <f t="shared" si="30"/>
        <v>10.369649805447471</v>
      </c>
      <c r="K114" s="105">
        <f t="shared" si="71"/>
        <v>1176.8</v>
      </c>
      <c r="L114" s="105">
        <f t="shared" si="71"/>
        <v>180.46</v>
      </c>
      <c r="M114" s="105">
        <f t="shared" si="31"/>
        <v>15.334806254248811</v>
      </c>
      <c r="N114" s="105">
        <f t="shared" si="71"/>
        <v>19763</v>
      </c>
      <c r="O114" s="105">
        <f t="shared" si="71"/>
        <v>4089.15</v>
      </c>
      <c r="P114" s="105">
        <f t="shared" si="14"/>
        <v>20.690937610686639</v>
      </c>
      <c r="Q114" s="105">
        <f t="shared" si="71"/>
        <v>162.9</v>
      </c>
      <c r="R114" s="105">
        <f t="shared" si="71"/>
        <v>0</v>
      </c>
      <c r="S114" s="105">
        <f t="shared" si="24"/>
        <v>0</v>
      </c>
      <c r="T114" s="105">
        <f t="shared" si="71"/>
        <v>2089.3000000000002</v>
      </c>
      <c r="U114" s="105">
        <f t="shared" si="71"/>
        <v>623.54</v>
      </c>
      <c r="V114" s="105">
        <f t="shared" si="25"/>
        <v>29.844445508064897</v>
      </c>
      <c r="W114" s="105">
        <f t="shared" si="71"/>
        <v>53.9</v>
      </c>
      <c r="X114" s="105">
        <f t="shared" si="71"/>
        <v>0</v>
      </c>
      <c r="Y114" s="105">
        <f t="shared" si="71"/>
        <v>0</v>
      </c>
      <c r="Z114" s="105">
        <f t="shared" si="71"/>
        <v>89284.3</v>
      </c>
      <c r="AA114" s="105">
        <f t="shared" si="71"/>
        <v>20836.55</v>
      </c>
      <c r="AB114" s="105">
        <f t="shared" si="32"/>
        <v>23.337305662921697</v>
      </c>
      <c r="AC114" s="105">
        <f t="shared" si="71"/>
        <v>310.3</v>
      </c>
      <c r="AD114" s="105">
        <f t="shared" si="71"/>
        <v>50.18</v>
      </c>
      <c r="AE114" s="102">
        <f t="shared" si="60"/>
        <v>16.171446986786979</v>
      </c>
      <c r="AF114" s="105">
        <f t="shared" si="71"/>
        <v>0</v>
      </c>
      <c r="AG114" s="105">
        <f t="shared" si="71"/>
        <v>0</v>
      </c>
      <c r="AH114" s="105">
        <f t="shared" si="71"/>
        <v>0</v>
      </c>
      <c r="AI114" s="105">
        <f t="shared" si="71"/>
        <v>310.3</v>
      </c>
      <c r="AJ114" s="105">
        <f t="shared" si="71"/>
        <v>48.54316</v>
      </c>
      <c r="AK114" s="105">
        <f t="shared" si="71"/>
        <v>15.64394456977119</v>
      </c>
      <c r="AL114" s="105">
        <f t="shared" si="71"/>
        <v>3413.1</v>
      </c>
      <c r="AM114" s="105">
        <f t="shared" si="71"/>
        <v>1803.1</v>
      </c>
      <c r="AN114" s="105">
        <f t="shared" si="71"/>
        <v>52.828806656705055</v>
      </c>
      <c r="AO114" s="105">
        <f t="shared" si="71"/>
        <v>310.3</v>
      </c>
      <c r="AP114" s="105">
        <f t="shared" si="71"/>
        <v>49.3</v>
      </c>
      <c r="AQ114" s="105">
        <f t="shared" si="71"/>
        <v>15.887850467289718</v>
      </c>
      <c r="AR114" s="105">
        <f t="shared" si="71"/>
        <v>310.3</v>
      </c>
      <c r="AS114" s="105">
        <f t="shared" si="71"/>
        <v>42.5</v>
      </c>
      <c r="AT114" s="105">
        <f t="shared" si="71"/>
        <v>13.696422816629067</v>
      </c>
      <c r="AU114" s="105">
        <f t="shared" si="71"/>
        <v>589.4</v>
      </c>
      <c r="AV114" s="105">
        <f t="shared" si="71"/>
        <v>147.30000000000001</v>
      </c>
      <c r="AW114" s="105">
        <f t="shared" si="37"/>
        <v>24.991516796742452</v>
      </c>
      <c r="AX114" s="105">
        <f t="shared" si="71"/>
        <v>0</v>
      </c>
      <c r="AY114" s="105">
        <f t="shared" si="71"/>
        <v>0</v>
      </c>
      <c r="AZ114" s="105">
        <f t="shared" si="71"/>
        <v>0</v>
      </c>
      <c r="BA114" s="105">
        <f t="shared" si="71"/>
        <v>796.40000000000009</v>
      </c>
      <c r="BB114" s="105">
        <f t="shared" si="71"/>
        <v>106.13</v>
      </c>
      <c r="BC114" s="102">
        <f t="shared" ref="BC114:BC122" si="72">BB114/BA114*100</f>
        <v>13.326217980914112</v>
      </c>
      <c r="BD114" s="105">
        <f t="shared" si="71"/>
        <v>310.3</v>
      </c>
      <c r="BE114" s="105">
        <f t="shared" si="71"/>
        <v>61.2</v>
      </c>
      <c r="BF114" s="105">
        <f t="shared" si="71"/>
        <v>19.722848855945859</v>
      </c>
      <c r="BG114" s="105">
        <f t="shared" si="71"/>
        <v>310.3</v>
      </c>
      <c r="BH114" s="105">
        <f t="shared" si="71"/>
        <v>53.64</v>
      </c>
      <c r="BI114" s="105">
        <f t="shared" si="62"/>
        <v>17.286496938446664</v>
      </c>
      <c r="BJ114" s="105">
        <f t="shared" si="71"/>
        <v>9822.6</v>
      </c>
      <c r="BK114" s="105">
        <f t="shared" si="71"/>
        <v>1992.4</v>
      </c>
      <c r="BL114" s="105">
        <f t="shared" si="18"/>
        <v>20.283835237106267</v>
      </c>
      <c r="BM114" s="105">
        <f t="shared" si="71"/>
        <v>67.8</v>
      </c>
      <c r="BN114" s="105">
        <f t="shared" si="71"/>
        <v>0</v>
      </c>
      <c r="BO114" s="105">
        <f t="shared" si="63"/>
        <v>0</v>
      </c>
      <c r="BP114" s="105"/>
      <c r="BQ114" s="105"/>
      <c r="BR114" s="105"/>
    </row>
    <row r="115" spans="1:70" s="12" customFormat="1" ht="16.5" customHeight="1" x14ac:dyDescent="0.25">
      <c r="A115" s="72" t="s">
        <v>355</v>
      </c>
      <c r="B115" s="15">
        <f t="shared" si="56"/>
        <v>128762.20000000003</v>
      </c>
      <c r="C115" s="15">
        <f t="shared" si="57"/>
        <v>30130.453160000001</v>
      </c>
      <c r="D115" s="15">
        <f t="shared" si="1"/>
        <v>23.400076388878098</v>
      </c>
      <c r="E115" s="15">
        <v>374.5</v>
      </c>
      <c r="F115" s="15">
        <v>141.93</v>
      </c>
      <c r="G115" s="15">
        <f t="shared" si="23"/>
        <v>37.89853137516689</v>
      </c>
      <c r="H115" s="15">
        <v>102.8</v>
      </c>
      <c r="I115" s="15">
        <v>10.66</v>
      </c>
      <c r="J115" s="15">
        <f t="shared" si="30"/>
        <v>10.369649805447471</v>
      </c>
      <c r="K115" s="15">
        <v>1176.8</v>
      </c>
      <c r="L115" s="15">
        <v>180.46</v>
      </c>
      <c r="M115" s="15">
        <f t="shared" si="31"/>
        <v>15.334806254248811</v>
      </c>
      <c r="N115" s="15">
        <v>19763</v>
      </c>
      <c r="O115" s="15">
        <v>4089.15</v>
      </c>
      <c r="P115" s="15">
        <f t="shared" si="14"/>
        <v>20.690937610686639</v>
      </c>
      <c r="Q115" s="15">
        <v>162.9</v>
      </c>
      <c r="R115" s="15"/>
      <c r="S115" s="15">
        <f t="shared" si="24"/>
        <v>0</v>
      </c>
      <c r="T115" s="15">
        <v>2089.3000000000002</v>
      </c>
      <c r="U115" s="15">
        <v>623.54</v>
      </c>
      <c r="V115" s="15">
        <f t="shared" si="25"/>
        <v>29.844445508064897</v>
      </c>
      <c r="W115" s="15">
        <v>53.9</v>
      </c>
      <c r="X115" s="15"/>
      <c r="Y115" s="15">
        <f t="shared" si="26"/>
        <v>0</v>
      </c>
      <c r="Z115" s="15">
        <v>89284.3</v>
      </c>
      <c r="AA115" s="15">
        <v>20836.55</v>
      </c>
      <c r="AB115" s="15">
        <f t="shared" si="32"/>
        <v>23.337305662921697</v>
      </c>
      <c r="AC115" s="15">
        <v>310.3</v>
      </c>
      <c r="AD115" s="15">
        <v>50.18</v>
      </c>
      <c r="AE115" s="14">
        <f t="shared" si="60"/>
        <v>16.171446986786979</v>
      </c>
      <c r="AF115" s="14"/>
      <c r="AG115" s="15"/>
      <c r="AH115" s="15"/>
      <c r="AI115" s="15">
        <v>310.3</v>
      </c>
      <c r="AJ115" s="15">
        <v>48.54316</v>
      </c>
      <c r="AK115" s="15">
        <f t="shared" si="33"/>
        <v>15.64394456977119</v>
      </c>
      <c r="AL115" s="15">
        <v>3413.1</v>
      </c>
      <c r="AM115" s="15">
        <v>1803.1</v>
      </c>
      <c r="AN115" s="15">
        <f t="shared" si="34"/>
        <v>52.828806656705055</v>
      </c>
      <c r="AO115" s="15">
        <v>310.3</v>
      </c>
      <c r="AP115" s="15">
        <v>49.3</v>
      </c>
      <c r="AQ115" s="15">
        <f t="shared" si="35"/>
        <v>15.887850467289718</v>
      </c>
      <c r="AR115" s="15">
        <v>310.3</v>
      </c>
      <c r="AS115" s="15">
        <v>42.5</v>
      </c>
      <c r="AT115" s="15">
        <f t="shared" si="36"/>
        <v>13.696422816629067</v>
      </c>
      <c r="AU115" s="15">
        <v>589.4</v>
      </c>
      <c r="AV115" s="15">
        <v>147.30000000000001</v>
      </c>
      <c r="AW115" s="15">
        <f t="shared" si="37"/>
        <v>24.991516796742452</v>
      </c>
      <c r="AX115" s="15"/>
      <c r="AY115" s="15"/>
      <c r="AZ115" s="15"/>
      <c r="BA115" s="15"/>
      <c r="BB115" s="15"/>
      <c r="BC115" s="14"/>
      <c r="BD115" s="15">
        <v>310.3</v>
      </c>
      <c r="BE115" s="15">
        <v>61.2</v>
      </c>
      <c r="BF115" s="15">
        <f t="shared" si="38"/>
        <v>19.722848855945859</v>
      </c>
      <c r="BG115" s="15">
        <v>310.3</v>
      </c>
      <c r="BH115" s="15">
        <v>53.64</v>
      </c>
      <c r="BI115" s="15">
        <f t="shared" si="62"/>
        <v>17.286496938446664</v>
      </c>
      <c r="BJ115" s="15">
        <v>9822.6</v>
      </c>
      <c r="BK115" s="15">
        <v>1992.4</v>
      </c>
      <c r="BL115" s="15">
        <f t="shared" si="18"/>
        <v>20.283835237106267</v>
      </c>
      <c r="BM115" s="15">
        <v>67.8</v>
      </c>
      <c r="BN115" s="15">
        <v>0</v>
      </c>
      <c r="BO115" s="15">
        <f t="shared" si="63"/>
        <v>0</v>
      </c>
      <c r="BP115" s="15"/>
      <c r="BQ115" s="15"/>
      <c r="BR115" s="15"/>
    </row>
    <row r="116" spans="1:70" s="12" customFormat="1" ht="15.75" x14ac:dyDescent="0.25">
      <c r="A116" s="103" t="s">
        <v>352</v>
      </c>
      <c r="B116" s="15">
        <f t="shared" si="56"/>
        <v>93.7</v>
      </c>
      <c r="C116" s="15">
        <f t="shared" si="57"/>
        <v>13.31</v>
      </c>
      <c r="D116" s="14">
        <f t="shared" ref="D116:D118" si="73">C116/B116*100</f>
        <v>14.204909284951976</v>
      </c>
      <c r="E116" s="14"/>
      <c r="F116" s="14"/>
      <c r="G116" s="14"/>
      <c r="H116" s="14"/>
      <c r="I116" s="14"/>
      <c r="J116" s="15"/>
      <c r="K116" s="14"/>
      <c r="L116" s="14"/>
      <c r="M116" s="15"/>
      <c r="N116" s="14"/>
      <c r="O116" s="14"/>
      <c r="P116" s="14"/>
      <c r="Q116" s="14"/>
      <c r="R116" s="14"/>
      <c r="S116" s="15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5"/>
      <c r="AX116" s="14"/>
      <c r="AY116" s="14"/>
      <c r="AZ116" s="14"/>
      <c r="BA116" s="14">
        <v>93.7</v>
      </c>
      <c r="BB116" s="14">
        <v>13.31</v>
      </c>
      <c r="BC116" s="14">
        <f t="shared" si="72"/>
        <v>14.204909284951976</v>
      </c>
      <c r="BD116" s="14"/>
      <c r="BE116" s="14"/>
      <c r="BF116" s="14"/>
      <c r="BG116" s="14"/>
      <c r="BH116" s="14"/>
      <c r="BI116" s="15"/>
      <c r="BJ116" s="14"/>
      <c r="BK116" s="14"/>
      <c r="BL116" s="14"/>
      <c r="BM116" s="14"/>
      <c r="BN116" s="14"/>
      <c r="BO116" s="15"/>
      <c r="BP116" s="14"/>
      <c r="BQ116" s="14"/>
      <c r="BR116" s="15"/>
    </row>
    <row r="117" spans="1:70" s="12" customFormat="1" ht="15.75" x14ac:dyDescent="0.25">
      <c r="A117" s="103" t="s">
        <v>543</v>
      </c>
      <c r="B117" s="15">
        <f t="shared" si="56"/>
        <v>93.7</v>
      </c>
      <c r="C117" s="15">
        <f t="shared" si="57"/>
        <v>13.93</v>
      </c>
      <c r="D117" s="14">
        <f t="shared" si="73"/>
        <v>14.86659551760939</v>
      </c>
      <c r="E117" s="14"/>
      <c r="F117" s="14"/>
      <c r="G117" s="14"/>
      <c r="H117" s="14"/>
      <c r="I117" s="14"/>
      <c r="J117" s="15"/>
      <c r="K117" s="14"/>
      <c r="L117" s="14"/>
      <c r="M117" s="15"/>
      <c r="N117" s="14"/>
      <c r="O117" s="14"/>
      <c r="P117" s="14"/>
      <c r="Q117" s="14"/>
      <c r="R117" s="14"/>
      <c r="S117" s="15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5"/>
      <c r="AX117" s="14"/>
      <c r="AY117" s="14"/>
      <c r="AZ117" s="14"/>
      <c r="BA117" s="14">
        <v>93.7</v>
      </c>
      <c r="BB117" s="14">
        <v>13.93</v>
      </c>
      <c r="BC117" s="14">
        <f t="shared" si="72"/>
        <v>14.86659551760939</v>
      </c>
      <c r="BD117" s="14"/>
      <c r="BE117" s="14"/>
      <c r="BF117" s="14"/>
      <c r="BG117" s="14"/>
      <c r="BH117" s="14"/>
      <c r="BI117" s="15"/>
      <c r="BJ117" s="14"/>
      <c r="BK117" s="14"/>
      <c r="BL117" s="14"/>
      <c r="BM117" s="14"/>
      <c r="BN117" s="14"/>
      <c r="BO117" s="15"/>
      <c r="BP117" s="14"/>
      <c r="BQ117" s="14"/>
      <c r="BR117" s="15"/>
    </row>
    <row r="118" spans="1:70" s="12" customFormat="1" ht="15.75" x14ac:dyDescent="0.25">
      <c r="A118" s="103" t="s">
        <v>353</v>
      </c>
      <c r="B118" s="15">
        <f t="shared" si="56"/>
        <v>93.7</v>
      </c>
      <c r="C118" s="15">
        <f t="shared" si="57"/>
        <v>13.76</v>
      </c>
      <c r="D118" s="14">
        <f t="shared" si="73"/>
        <v>14.685165421558164</v>
      </c>
      <c r="E118" s="14"/>
      <c r="F118" s="14"/>
      <c r="G118" s="14"/>
      <c r="H118" s="14"/>
      <c r="I118" s="14"/>
      <c r="J118" s="15"/>
      <c r="K118" s="14"/>
      <c r="L118" s="14"/>
      <c r="M118" s="15"/>
      <c r="N118" s="14"/>
      <c r="O118" s="14"/>
      <c r="P118" s="14"/>
      <c r="Q118" s="14"/>
      <c r="R118" s="14"/>
      <c r="S118" s="15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5"/>
      <c r="AX118" s="14"/>
      <c r="AY118" s="14"/>
      <c r="AZ118" s="14"/>
      <c r="BA118" s="14">
        <v>93.7</v>
      </c>
      <c r="BB118" s="14">
        <v>13.76</v>
      </c>
      <c r="BC118" s="14">
        <f t="shared" si="72"/>
        <v>14.685165421558164</v>
      </c>
      <c r="BD118" s="14"/>
      <c r="BE118" s="14"/>
      <c r="BF118" s="14"/>
      <c r="BG118" s="14"/>
      <c r="BH118" s="14"/>
      <c r="BI118" s="15"/>
      <c r="BJ118" s="14"/>
      <c r="BK118" s="14"/>
      <c r="BL118" s="14"/>
      <c r="BM118" s="14"/>
      <c r="BN118" s="14"/>
      <c r="BO118" s="15"/>
      <c r="BP118" s="14"/>
      <c r="BQ118" s="14"/>
      <c r="BR118" s="15"/>
    </row>
    <row r="119" spans="1:70" s="12" customFormat="1" ht="15.75" x14ac:dyDescent="0.25">
      <c r="A119" s="103" t="s">
        <v>616</v>
      </c>
      <c r="B119" s="15">
        <f t="shared" si="56"/>
        <v>93.7</v>
      </c>
      <c r="C119" s="15">
        <f t="shared" si="57"/>
        <v>13.36</v>
      </c>
      <c r="D119" s="14">
        <f>C119/B119*100</f>
        <v>14.258271077908216</v>
      </c>
      <c r="E119" s="14"/>
      <c r="F119" s="14"/>
      <c r="G119" s="14"/>
      <c r="H119" s="14"/>
      <c r="I119" s="14"/>
      <c r="J119" s="15"/>
      <c r="K119" s="14"/>
      <c r="L119" s="14"/>
      <c r="M119" s="15"/>
      <c r="N119" s="14"/>
      <c r="O119" s="14"/>
      <c r="P119" s="14"/>
      <c r="Q119" s="14"/>
      <c r="R119" s="14"/>
      <c r="S119" s="15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5"/>
      <c r="AX119" s="14"/>
      <c r="AY119" s="14"/>
      <c r="AZ119" s="14"/>
      <c r="BA119" s="14">
        <v>93.7</v>
      </c>
      <c r="BB119" s="14">
        <v>13.36</v>
      </c>
      <c r="BC119" s="14">
        <f t="shared" si="72"/>
        <v>14.258271077908216</v>
      </c>
      <c r="BD119" s="14"/>
      <c r="BE119" s="14"/>
      <c r="BF119" s="14"/>
      <c r="BG119" s="14"/>
      <c r="BH119" s="14"/>
      <c r="BI119" s="15"/>
      <c r="BJ119" s="14"/>
      <c r="BK119" s="14"/>
      <c r="BL119" s="14"/>
      <c r="BM119" s="14"/>
      <c r="BN119" s="14"/>
      <c r="BO119" s="15"/>
      <c r="BP119" s="14"/>
      <c r="BQ119" s="14"/>
      <c r="BR119" s="15"/>
    </row>
    <row r="120" spans="1:70" s="12" customFormat="1" ht="15.75" x14ac:dyDescent="0.25">
      <c r="A120" s="103" t="s">
        <v>354</v>
      </c>
      <c r="B120" s="15">
        <f t="shared" si="56"/>
        <v>234.2</v>
      </c>
      <c r="C120" s="15">
        <f t="shared" si="57"/>
        <v>24.53</v>
      </c>
      <c r="D120" s="14">
        <f>C120/B120*100</f>
        <v>10.473953885567893</v>
      </c>
      <c r="E120" s="14"/>
      <c r="F120" s="14"/>
      <c r="G120" s="14"/>
      <c r="H120" s="14"/>
      <c r="I120" s="14"/>
      <c r="J120" s="15"/>
      <c r="K120" s="14"/>
      <c r="L120" s="14"/>
      <c r="M120" s="15"/>
      <c r="N120" s="14"/>
      <c r="O120" s="14"/>
      <c r="P120" s="14"/>
      <c r="Q120" s="14"/>
      <c r="R120" s="14"/>
      <c r="S120" s="15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5"/>
      <c r="AX120" s="14"/>
      <c r="AY120" s="14"/>
      <c r="AZ120" s="14"/>
      <c r="BA120" s="14">
        <v>234.2</v>
      </c>
      <c r="BB120" s="14">
        <v>24.53</v>
      </c>
      <c r="BC120" s="14">
        <f t="shared" si="72"/>
        <v>10.473953885567893</v>
      </c>
      <c r="BD120" s="14"/>
      <c r="BE120" s="14"/>
      <c r="BF120" s="14"/>
      <c r="BG120" s="14"/>
      <c r="BH120" s="14"/>
      <c r="BI120" s="15"/>
      <c r="BJ120" s="14"/>
      <c r="BK120" s="14"/>
      <c r="BL120" s="14"/>
      <c r="BM120" s="14"/>
      <c r="BN120" s="14"/>
      <c r="BO120" s="15"/>
      <c r="BP120" s="14"/>
      <c r="BQ120" s="14"/>
      <c r="BR120" s="15"/>
    </row>
    <row r="121" spans="1:70" s="12" customFormat="1" ht="15.75" x14ac:dyDescent="0.25">
      <c r="A121" s="103" t="s">
        <v>414</v>
      </c>
      <c r="B121" s="15">
        <f t="shared" si="56"/>
        <v>93.7</v>
      </c>
      <c r="C121" s="15">
        <f t="shared" si="57"/>
        <v>13.93</v>
      </c>
      <c r="D121" s="14">
        <f>C121/B121*100</f>
        <v>14.86659551760939</v>
      </c>
      <c r="E121" s="14"/>
      <c r="F121" s="14"/>
      <c r="G121" s="14"/>
      <c r="H121" s="14"/>
      <c r="I121" s="14"/>
      <c r="J121" s="15"/>
      <c r="K121" s="14"/>
      <c r="L121" s="14"/>
      <c r="M121" s="15"/>
      <c r="N121" s="14"/>
      <c r="O121" s="14"/>
      <c r="P121" s="14"/>
      <c r="Q121" s="14"/>
      <c r="R121" s="14"/>
      <c r="S121" s="15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5"/>
      <c r="AX121" s="14"/>
      <c r="AY121" s="14"/>
      <c r="AZ121" s="14"/>
      <c r="BA121" s="14">
        <v>93.7</v>
      </c>
      <c r="BB121" s="14">
        <v>13.93</v>
      </c>
      <c r="BC121" s="14">
        <f t="shared" si="72"/>
        <v>14.86659551760939</v>
      </c>
      <c r="BD121" s="14"/>
      <c r="BE121" s="14"/>
      <c r="BF121" s="14"/>
      <c r="BG121" s="14"/>
      <c r="BH121" s="14"/>
      <c r="BI121" s="15"/>
      <c r="BJ121" s="14"/>
      <c r="BK121" s="14"/>
      <c r="BL121" s="14"/>
      <c r="BM121" s="14"/>
      <c r="BN121" s="14"/>
      <c r="BO121" s="15"/>
      <c r="BP121" s="14"/>
      <c r="BQ121" s="14"/>
      <c r="BR121" s="15"/>
    </row>
    <row r="122" spans="1:70" s="12" customFormat="1" ht="15.75" x14ac:dyDescent="0.25">
      <c r="A122" s="103" t="s">
        <v>546</v>
      </c>
      <c r="B122" s="15">
        <f t="shared" si="56"/>
        <v>93.7</v>
      </c>
      <c r="C122" s="15">
        <f t="shared" si="57"/>
        <v>13.31</v>
      </c>
      <c r="D122" s="14">
        <f>C122/B122*100</f>
        <v>14.204909284951976</v>
      </c>
      <c r="E122" s="14"/>
      <c r="F122" s="14"/>
      <c r="G122" s="14"/>
      <c r="H122" s="14"/>
      <c r="I122" s="14"/>
      <c r="J122" s="15"/>
      <c r="K122" s="14"/>
      <c r="L122" s="14"/>
      <c r="M122" s="15"/>
      <c r="N122" s="14"/>
      <c r="O122" s="14"/>
      <c r="P122" s="14"/>
      <c r="Q122" s="14"/>
      <c r="R122" s="14"/>
      <c r="S122" s="15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5"/>
      <c r="AX122" s="14"/>
      <c r="AY122" s="14"/>
      <c r="AZ122" s="14"/>
      <c r="BA122" s="14">
        <v>93.7</v>
      </c>
      <c r="BB122" s="14">
        <v>13.31</v>
      </c>
      <c r="BC122" s="14">
        <f t="shared" si="72"/>
        <v>14.204909284951976</v>
      </c>
      <c r="BD122" s="14"/>
      <c r="BE122" s="14"/>
      <c r="BF122" s="14"/>
      <c r="BG122" s="14"/>
      <c r="BH122" s="14"/>
      <c r="BI122" s="15"/>
      <c r="BJ122" s="14"/>
      <c r="BK122" s="14"/>
      <c r="BL122" s="14"/>
      <c r="BM122" s="14"/>
      <c r="BN122" s="14"/>
      <c r="BO122" s="15"/>
      <c r="BP122" s="14"/>
      <c r="BQ122" s="14"/>
      <c r="BR122" s="15"/>
    </row>
    <row r="123" spans="1:70" s="31" customFormat="1" ht="31.5" x14ac:dyDescent="0.25">
      <c r="A123" s="97" t="s">
        <v>359</v>
      </c>
      <c r="B123" s="105">
        <f t="shared" si="56"/>
        <v>209790.49999999997</v>
      </c>
      <c r="C123" s="105">
        <f t="shared" si="57"/>
        <v>40666.669999999991</v>
      </c>
      <c r="D123" s="105">
        <f t="shared" ref="D123" si="74">C123/B123*100</f>
        <v>19.384419218220081</v>
      </c>
      <c r="E123" s="105">
        <f>SUM(E124:E136)</f>
        <v>737.1</v>
      </c>
      <c r="F123" s="105">
        <f t="shared" ref="F123:BN123" si="75">SUM(F124:F136)</f>
        <v>103.09</v>
      </c>
      <c r="G123" s="105">
        <f t="shared" si="23"/>
        <v>13.98589065255732</v>
      </c>
      <c r="H123" s="105">
        <f t="shared" si="75"/>
        <v>101.4</v>
      </c>
      <c r="I123" s="105">
        <f t="shared" si="75"/>
        <v>13.17</v>
      </c>
      <c r="J123" s="105">
        <f t="shared" si="30"/>
        <v>12.988165680473371</v>
      </c>
      <c r="K123" s="105">
        <f t="shared" si="75"/>
        <v>2035.2</v>
      </c>
      <c r="L123" s="105">
        <f t="shared" si="75"/>
        <v>177.19</v>
      </c>
      <c r="M123" s="105">
        <f t="shared" si="31"/>
        <v>8.7062696540880502</v>
      </c>
      <c r="N123" s="105">
        <f t="shared" si="75"/>
        <v>20706.099999999999</v>
      </c>
      <c r="O123" s="105">
        <f t="shared" si="75"/>
        <v>4118.75</v>
      </c>
      <c r="P123" s="105">
        <f t="shared" si="14"/>
        <v>19.891481254316361</v>
      </c>
      <c r="Q123" s="105">
        <f t="shared" si="75"/>
        <v>313.89999999999998</v>
      </c>
      <c r="R123" s="105">
        <f t="shared" si="75"/>
        <v>0</v>
      </c>
      <c r="S123" s="105">
        <f t="shared" si="24"/>
        <v>0</v>
      </c>
      <c r="T123" s="105">
        <f t="shared" si="75"/>
        <v>2669.3</v>
      </c>
      <c r="U123" s="105">
        <f t="shared" si="75"/>
        <v>335.28</v>
      </c>
      <c r="V123" s="105">
        <f t="shared" si="25"/>
        <v>12.560596411044092</v>
      </c>
      <c r="W123" s="105">
        <f t="shared" si="75"/>
        <v>107.7</v>
      </c>
      <c r="X123" s="105">
        <f t="shared" si="75"/>
        <v>16.28</v>
      </c>
      <c r="Y123" s="105">
        <f t="shared" si="26"/>
        <v>15.116063138347261</v>
      </c>
      <c r="Z123" s="105">
        <f t="shared" si="75"/>
        <v>161177.4</v>
      </c>
      <c r="AA123" s="105">
        <f t="shared" si="75"/>
        <v>31229.56</v>
      </c>
      <c r="AB123" s="105">
        <f t="shared" si="32"/>
        <v>19.375892649962093</v>
      </c>
      <c r="AC123" s="105">
        <f t="shared" si="75"/>
        <v>310.3</v>
      </c>
      <c r="AD123" s="105">
        <f t="shared" si="75"/>
        <v>65.959999999999994</v>
      </c>
      <c r="AE123" s="102">
        <f t="shared" si="60"/>
        <v>21.256848211408311</v>
      </c>
      <c r="AF123" s="105">
        <f t="shared" si="75"/>
        <v>0</v>
      </c>
      <c r="AG123" s="105">
        <f t="shared" si="75"/>
        <v>0</v>
      </c>
      <c r="AH123" s="105">
        <f t="shared" si="75"/>
        <v>0</v>
      </c>
      <c r="AI123" s="105">
        <f t="shared" si="75"/>
        <v>310.3</v>
      </c>
      <c r="AJ123" s="105">
        <f t="shared" si="75"/>
        <v>36.700000000000003</v>
      </c>
      <c r="AK123" s="105">
        <f t="shared" si="75"/>
        <v>11.827263938124396</v>
      </c>
      <c r="AL123" s="105">
        <f t="shared" si="75"/>
        <v>892.2</v>
      </c>
      <c r="AM123" s="105">
        <f t="shared" si="75"/>
        <v>454.2</v>
      </c>
      <c r="AN123" s="105">
        <f t="shared" si="75"/>
        <v>50.907868190988559</v>
      </c>
      <c r="AO123" s="105">
        <f t="shared" si="75"/>
        <v>310.3</v>
      </c>
      <c r="AP123" s="105">
        <f t="shared" si="75"/>
        <v>51.72</v>
      </c>
      <c r="AQ123" s="105">
        <f t="shared" si="75"/>
        <v>16.667740895907183</v>
      </c>
      <c r="AR123" s="105">
        <f t="shared" si="75"/>
        <v>310.3</v>
      </c>
      <c r="AS123" s="105">
        <f t="shared" si="75"/>
        <v>75</v>
      </c>
      <c r="AT123" s="105">
        <f t="shared" si="75"/>
        <v>24.170157911698357</v>
      </c>
      <c r="AU123" s="105">
        <f t="shared" si="75"/>
        <v>931.8</v>
      </c>
      <c r="AV123" s="105">
        <f t="shared" si="75"/>
        <v>233.1</v>
      </c>
      <c r="AW123" s="105">
        <f t="shared" si="37"/>
        <v>25.01609787508049</v>
      </c>
      <c r="AX123" s="105">
        <f t="shared" si="75"/>
        <v>0</v>
      </c>
      <c r="AY123" s="105">
        <f t="shared" si="75"/>
        <v>0</v>
      </c>
      <c r="AZ123" s="105">
        <f t="shared" si="75"/>
        <v>0</v>
      </c>
      <c r="BA123" s="105">
        <f t="shared" si="75"/>
        <v>1311.7000000000003</v>
      </c>
      <c r="BB123" s="105">
        <f t="shared" si="75"/>
        <v>183.98999999999995</v>
      </c>
      <c r="BC123" s="102">
        <f t="shared" ref="BC123:BC134" si="76">BB123/BA123*100</f>
        <v>14.026835404436982</v>
      </c>
      <c r="BD123" s="105">
        <f t="shared" si="75"/>
        <v>310.3</v>
      </c>
      <c r="BE123" s="105">
        <f t="shared" si="75"/>
        <v>50.7</v>
      </c>
      <c r="BF123" s="105">
        <f t="shared" si="75"/>
        <v>16.33902674830809</v>
      </c>
      <c r="BG123" s="105">
        <f t="shared" si="75"/>
        <v>310.3</v>
      </c>
      <c r="BH123" s="105">
        <f t="shared" si="75"/>
        <v>62.8</v>
      </c>
      <c r="BI123" s="105">
        <f t="shared" si="62"/>
        <v>20.238478891395424</v>
      </c>
      <c r="BJ123" s="105">
        <f t="shared" si="75"/>
        <v>16916.7</v>
      </c>
      <c r="BK123" s="105">
        <f t="shared" si="75"/>
        <v>3459.18</v>
      </c>
      <c r="BL123" s="105">
        <f t="shared" si="18"/>
        <v>20.448314387557858</v>
      </c>
      <c r="BM123" s="105">
        <f t="shared" si="75"/>
        <v>28.2</v>
      </c>
      <c r="BN123" s="105">
        <f t="shared" si="75"/>
        <v>0</v>
      </c>
      <c r="BO123" s="105">
        <f t="shared" si="63"/>
        <v>0</v>
      </c>
      <c r="BP123" s="105"/>
      <c r="BQ123" s="105"/>
      <c r="BR123" s="105"/>
    </row>
    <row r="124" spans="1:70" s="12" customFormat="1" ht="31.5" x14ac:dyDescent="0.25">
      <c r="A124" s="72" t="s">
        <v>358</v>
      </c>
      <c r="B124" s="15">
        <f t="shared" si="56"/>
        <v>208478.79999999996</v>
      </c>
      <c r="C124" s="15">
        <f t="shared" si="57"/>
        <v>40482.679999999993</v>
      </c>
      <c r="D124" s="15">
        <f t="shared" si="1"/>
        <v>19.41812788638461</v>
      </c>
      <c r="E124" s="15">
        <v>737.1</v>
      </c>
      <c r="F124" s="15">
        <v>103.09</v>
      </c>
      <c r="G124" s="15">
        <f t="shared" si="23"/>
        <v>13.98589065255732</v>
      </c>
      <c r="H124" s="15">
        <v>101.4</v>
      </c>
      <c r="I124" s="15">
        <v>13.17</v>
      </c>
      <c r="J124" s="15">
        <f t="shared" si="30"/>
        <v>12.988165680473371</v>
      </c>
      <c r="K124" s="15">
        <v>2035.2</v>
      </c>
      <c r="L124" s="15">
        <v>177.19</v>
      </c>
      <c r="M124" s="15">
        <f t="shared" si="31"/>
        <v>8.7062696540880502</v>
      </c>
      <c r="N124" s="15">
        <v>20706.099999999999</v>
      </c>
      <c r="O124" s="15">
        <v>4118.75</v>
      </c>
      <c r="P124" s="15">
        <f t="shared" si="14"/>
        <v>19.891481254316361</v>
      </c>
      <c r="Q124" s="15">
        <v>313.89999999999998</v>
      </c>
      <c r="R124" s="15"/>
      <c r="S124" s="15">
        <f t="shared" si="24"/>
        <v>0</v>
      </c>
      <c r="T124" s="15">
        <v>2669.3</v>
      </c>
      <c r="U124" s="15">
        <v>335.28</v>
      </c>
      <c r="V124" s="15">
        <f t="shared" si="25"/>
        <v>12.560596411044092</v>
      </c>
      <c r="W124" s="15">
        <v>107.7</v>
      </c>
      <c r="X124" s="15">
        <v>16.28</v>
      </c>
      <c r="Y124" s="15">
        <f t="shared" si="26"/>
        <v>15.116063138347261</v>
      </c>
      <c r="Z124" s="15">
        <v>161177.4</v>
      </c>
      <c r="AA124" s="15">
        <v>31229.56</v>
      </c>
      <c r="AB124" s="15">
        <f t="shared" si="32"/>
        <v>19.375892649962093</v>
      </c>
      <c r="AC124" s="15">
        <v>310.3</v>
      </c>
      <c r="AD124" s="15">
        <v>65.959999999999994</v>
      </c>
      <c r="AE124" s="14">
        <f t="shared" si="60"/>
        <v>21.256848211408311</v>
      </c>
      <c r="AF124" s="14"/>
      <c r="AG124" s="15"/>
      <c r="AH124" s="15"/>
      <c r="AI124" s="15">
        <v>310.3</v>
      </c>
      <c r="AJ124" s="15">
        <v>36.700000000000003</v>
      </c>
      <c r="AK124" s="15">
        <f t="shared" si="33"/>
        <v>11.827263938124396</v>
      </c>
      <c r="AL124" s="15">
        <v>892.2</v>
      </c>
      <c r="AM124" s="15">
        <v>454.2</v>
      </c>
      <c r="AN124" s="15">
        <f t="shared" si="34"/>
        <v>50.907868190988559</v>
      </c>
      <c r="AO124" s="15">
        <v>310.3</v>
      </c>
      <c r="AP124" s="15">
        <v>51.72</v>
      </c>
      <c r="AQ124" s="15">
        <f t="shared" si="35"/>
        <v>16.667740895907183</v>
      </c>
      <c r="AR124" s="15">
        <v>310.3</v>
      </c>
      <c r="AS124" s="15">
        <v>75</v>
      </c>
      <c r="AT124" s="15">
        <f t="shared" si="36"/>
        <v>24.170157911698357</v>
      </c>
      <c r="AU124" s="15">
        <v>931.8</v>
      </c>
      <c r="AV124" s="15">
        <v>233.1</v>
      </c>
      <c r="AW124" s="15">
        <f t="shared" si="37"/>
        <v>25.01609787508049</v>
      </c>
      <c r="AX124" s="15"/>
      <c r="AY124" s="15"/>
      <c r="AZ124" s="15"/>
      <c r="BA124" s="15"/>
      <c r="BB124" s="15"/>
      <c r="BC124" s="14"/>
      <c r="BD124" s="15">
        <v>310.3</v>
      </c>
      <c r="BE124" s="15">
        <v>50.7</v>
      </c>
      <c r="BF124" s="15">
        <f t="shared" si="38"/>
        <v>16.33902674830809</v>
      </c>
      <c r="BG124" s="15">
        <v>310.3</v>
      </c>
      <c r="BH124" s="15">
        <v>62.8</v>
      </c>
      <c r="BI124" s="15">
        <f t="shared" si="62"/>
        <v>20.238478891395424</v>
      </c>
      <c r="BJ124" s="15">
        <v>16916.7</v>
      </c>
      <c r="BK124" s="15">
        <v>3459.18</v>
      </c>
      <c r="BL124" s="15">
        <f t="shared" si="18"/>
        <v>20.448314387557858</v>
      </c>
      <c r="BM124" s="15">
        <v>28.2</v>
      </c>
      <c r="BN124" s="15">
        <v>0</v>
      </c>
      <c r="BO124" s="15">
        <f t="shared" si="63"/>
        <v>0</v>
      </c>
      <c r="BP124" s="15"/>
      <c r="BQ124" s="15"/>
      <c r="BR124" s="15"/>
    </row>
    <row r="125" spans="1:70" s="12" customFormat="1" ht="15.75" x14ac:dyDescent="0.25">
      <c r="A125" s="103" t="s">
        <v>547</v>
      </c>
      <c r="B125" s="15">
        <f t="shared" si="56"/>
        <v>93.7</v>
      </c>
      <c r="C125" s="15">
        <f t="shared" si="57"/>
        <v>13.32</v>
      </c>
      <c r="D125" s="14">
        <f t="shared" ref="D125:D134" si="77">C125/B125*100</f>
        <v>14.215581643543224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4"/>
      <c r="R125" s="14"/>
      <c r="S125" s="14"/>
      <c r="T125" s="14"/>
      <c r="U125" s="14"/>
      <c r="V125" s="14"/>
      <c r="W125" s="14"/>
      <c r="X125" s="14"/>
      <c r="Y125" s="15"/>
      <c r="Z125" s="14"/>
      <c r="AA125" s="14"/>
      <c r="AB125" s="15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>
        <v>93.7</v>
      </c>
      <c r="BB125" s="14">
        <v>13.32</v>
      </c>
      <c r="BC125" s="14">
        <f t="shared" si="76"/>
        <v>14.215581643543224</v>
      </c>
      <c r="BD125" s="14"/>
      <c r="BE125" s="14"/>
      <c r="BF125" s="14"/>
      <c r="BG125" s="14"/>
      <c r="BH125" s="14"/>
      <c r="BI125" s="15"/>
      <c r="BJ125" s="14"/>
      <c r="BK125" s="14"/>
      <c r="BL125" s="15"/>
      <c r="BM125" s="14"/>
      <c r="BN125" s="14"/>
      <c r="BO125" s="15"/>
      <c r="BP125" s="14"/>
      <c r="BQ125" s="14"/>
      <c r="BR125" s="15"/>
    </row>
    <row r="126" spans="1:70" s="12" customFormat="1" ht="15.75" x14ac:dyDescent="0.25">
      <c r="A126" s="103" t="s">
        <v>548</v>
      </c>
      <c r="B126" s="15">
        <f t="shared" si="56"/>
        <v>93.7</v>
      </c>
      <c r="C126" s="15">
        <f t="shared" si="57"/>
        <v>13.86</v>
      </c>
      <c r="D126" s="14">
        <f t="shared" si="77"/>
        <v>14.791889007470649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4"/>
      <c r="R126" s="14"/>
      <c r="S126" s="14"/>
      <c r="T126" s="14"/>
      <c r="U126" s="14"/>
      <c r="V126" s="14"/>
      <c r="W126" s="14"/>
      <c r="X126" s="14"/>
      <c r="Y126" s="15"/>
      <c r="Z126" s="14"/>
      <c r="AA126" s="14"/>
      <c r="AB126" s="15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>
        <v>93.7</v>
      </c>
      <c r="BB126" s="14">
        <v>13.86</v>
      </c>
      <c r="BC126" s="14">
        <f t="shared" si="76"/>
        <v>14.791889007470649</v>
      </c>
      <c r="BD126" s="14"/>
      <c r="BE126" s="14"/>
      <c r="BF126" s="14"/>
      <c r="BG126" s="14"/>
      <c r="BH126" s="14"/>
      <c r="BI126" s="15"/>
      <c r="BJ126" s="14"/>
      <c r="BK126" s="14"/>
      <c r="BL126" s="15"/>
      <c r="BM126" s="14"/>
      <c r="BN126" s="14"/>
      <c r="BO126" s="15"/>
      <c r="BP126" s="14"/>
      <c r="BQ126" s="14"/>
      <c r="BR126" s="15"/>
    </row>
    <row r="127" spans="1:70" s="12" customFormat="1" ht="15.75" x14ac:dyDescent="0.25">
      <c r="A127" s="103" t="s">
        <v>549</v>
      </c>
      <c r="B127" s="15">
        <f t="shared" si="56"/>
        <v>234.2</v>
      </c>
      <c r="C127" s="15">
        <f t="shared" si="57"/>
        <v>21.08</v>
      </c>
      <c r="D127" s="14">
        <f t="shared" si="77"/>
        <v>9.000853970964986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4"/>
      <c r="R127" s="14"/>
      <c r="S127" s="14"/>
      <c r="T127" s="14"/>
      <c r="U127" s="14"/>
      <c r="V127" s="14"/>
      <c r="W127" s="14"/>
      <c r="X127" s="14"/>
      <c r="Y127" s="15"/>
      <c r="Z127" s="14"/>
      <c r="AA127" s="14"/>
      <c r="AB127" s="15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>
        <v>234.2</v>
      </c>
      <c r="BB127" s="14">
        <v>21.08</v>
      </c>
      <c r="BC127" s="14">
        <f t="shared" si="76"/>
        <v>9.000853970964986</v>
      </c>
      <c r="BD127" s="14"/>
      <c r="BE127" s="14"/>
      <c r="BF127" s="14"/>
      <c r="BG127" s="14"/>
      <c r="BH127" s="14"/>
      <c r="BI127" s="15"/>
      <c r="BJ127" s="14"/>
      <c r="BK127" s="14"/>
      <c r="BL127" s="15"/>
      <c r="BM127" s="14"/>
      <c r="BN127" s="14"/>
      <c r="BO127" s="15"/>
      <c r="BP127" s="14"/>
      <c r="BQ127" s="14"/>
      <c r="BR127" s="15"/>
    </row>
    <row r="128" spans="1:70" s="12" customFormat="1" ht="15.75" x14ac:dyDescent="0.25">
      <c r="A128" s="103" t="s">
        <v>550</v>
      </c>
      <c r="B128" s="15">
        <f t="shared" si="56"/>
        <v>93.7</v>
      </c>
      <c r="C128" s="15">
        <f t="shared" si="57"/>
        <v>13.32</v>
      </c>
      <c r="D128" s="14">
        <f t="shared" si="77"/>
        <v>14.215581643543224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4"/>
      <c r="R128" s="14"/>
      <c r="S128" s="14"/>
      <c r="T128" s="14"/>
      <c r="U128" s="14"/>
      <c r="V128" s="14"/>
      <c r="W128" s="14"/>
      <c r="X128" s="14"/>
      <c r="Y128" s="15"/>
      <c r="Z128" s="14"/>
      <c r="AA128" s="14"/>
      <c r="AB128" s="15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>
        <v>93.7</v>
      </c>
      <c r="BB128" s="14">
        <v>13.32</v>
      </c>
      <c r="BC128" s="14">
        <f t="shared" si="76"/>
        <v>14.215581643543224</v>
      </c>
      <c r="BD128" s="14"/>
      <c r="BE128" s="14"/>
      <c r="BF128" s="14"/>
      <c r="BG128" s="14"/>
      <c r="BH128" s="14"/>
      <c r="BI128" s="15"/>
      <c r="BJ128" s="14"/>
      <c r="BK128" s="14"/>
      <c r="BL128" s="15"/>
      <c r="BM128" s="14"/>
      <c r="BN128" s="14"/>
      <c r="BO128" s="15"/>
      <c r="BP128" s="14"/>
      <c r="BQ128" s="14"/>
      <c r="BR128" s="15"/>
    </row>
    <row r="129" spans="1:70" s="12" customFormat="1" ht="15.75" x14ac:dyDescent="0.25">
      <c r="A129" s="103" t="s">
        <v>357</v>
      </c>
      <c r="B129" s="15">
        <f t="shared" si="56"/>
        <v>234.2</v>
      </c>
      <c r="C129" s="15">
        <f t="shared" si="57"/>
        <v>42.49</v>
      </c>
      <c r="D129" s="14">
        <f t="shared" si="77"/>
        <v>18.142613151152862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4"/>
      <c r="R129" s="14"/>
      <c r="S129" s="14"/>
      <c r="T129" s="14"/>
      <c r="U129" s="14"/>
      <c r="V129" s="14"/>
      <c r="W129" s="14"/>
      <c r="X129" s="14"/>
      <c r="Y129" s="15"/>
      <c r="Z129" s="14"/>
      <c r="AA129" s="14"/>
      <c r="AB129" s="15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>
        <v>234.2</v>
      </c>
      <c r="BB129" s="14">
        <v>42.49</v>
      </c>
      <c r="BC129" s="14">
        <f t="shared" si="76"/>
        <v>18.142613151152862</v>
      </c>
      <c r="BD129" s="14"/>
      <c r="BE129" s="14"/>
      <c r="BF129" s="14"/>
      <c r="BG129" s="14"/>
      <c r="BH129" s="14"/>
      <c r="BI129" s="15"/>
      <c r="BJ129" s="14"/>
      <c r="BK129" s="14"/>
      <c r="BL129" s="15"/>
      <c r="BM129" s="14"/>
      <c r="BN129" s="14"/>
      <c r="BO129" s="15"/>
      <c r="BP129" s="14"/>
      <c r="BQ129" s="14"/>
      <c r="BR129" s="15"/>
    </row>
    <row r="130" spans="1:70" s="12" customFormat="1" ht="15.75" x14ac:dyDescent="0.25">
      <c r="A130" s="103" t="s">
        <v>551</v>
      </c>
      <c r="B130" s="15">
        <f t="shared" si="56"/>
        <v>93.7</v>
      </c>
      <c r="C130" s="15">
        <f t="shared" si="57"/>
        <v>13.32</v>
      </c>
      <c r="D130" s="14">
        <f t="shared" si="77"/>
        <v>14.215581643543224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4"/>
      <c r="R130" s="14"/>
      <c r="S130" s="14"/>
      <c r="T130" s="14"/>
      <c r="U130" s="14"/>
      <c r="V130" s="14"/>
      <c r="W130" s="14"/>
      <c r="X130" s="14"/>
      <c r="Y130" s="15"/>
      <c r="Z130" s="14"/>
      <c r="AA130" s="14"/>
      <c r="AB130" s="15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>
        <v>93.7</v>
      </c>
      <c r="BB130" s="14">
        <v>13.32</v>
      </c>
      <c r="BC130" s="14">
        <f t="shared" si="76"/>
        <v>14.215581643543224</v>
      </c>
      <c r="BD130" s="14"/>
      <c r="BE130" s="14"/>
      <c r="BF130" s="14"/>
      <c r="BG130" s="14"/>
      <c r="BH130" s="14"/>
      <c r="BI130" s="15"/>
      <c r="BJ130" s="14"/>
      <c r="BK130" s="14"/>
      <c r="BL130" s="15"/>
      <c r="BM130" s="14"/>
      <c r="BN130" s="14"/>
      <c r="BO130" s="15"/>
      <c r="BP130" s="14"/>
      <c r="BQ130" s="14"/>
      <c r="BR130" s="15"/>
    </row>
    <row r="131" spans="1:70" s="12" customFormat="1" ht="15.75" x14ac:dyDescent="0.25">
      <c r="A131" s="103" t="s">
        <v>701</v>
      </c>
      <c r="B131" s="15">
        <f t="shared" si="56"/>
        <v>93.7</v>
      </c>
      <c r="C131" s="15">
        <f t="shared" si="57"/>
        <v>13.32</v>
      </c>
      <c r="D131" s="14">
        <f t="shared" si="77"/>
        <v>14.215581643543224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4"/>
      <c r="R131" s="14"/>
      <c r="S131" s="14"/>
      <c r="T131" s="14"/>
      <c r="U131" s="14"/>
      <c r="V131" s="14"/>
      <c r="W131" s="14"/>
      <c r="X131" s="14"/>
      <c r="Y131" s="15"/>
      <c r="Z131" s="14"/>
      <c r="AA131" s="14"/>
      <c r="AB131" s="15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>
        <v>93.7</v>
      </c>
      <c r="BB131" s="14">
        <v>13.32</v>
      </c>
      <c r="BC131" s="14">
        <f t="shared" si="76"/>
        <v>14.215581643543224</v>
      </c>
      <c r="BD131" s="14"/>
      <c r="BE131" s="14"/>
      <c r="BF131" s="14"/>
      <c r="BG131" s="14"/>
      <c r="BH131" s="14"/>
      <c r="BI131" s="15"/>
      <c r="BJ131" s="14"/>
      <c r="BK131" s="14"/>
      <c r="BL131" s="15"/>
      <c r="BM131" s="14"/>
      <c r="BN131" s="14"/>
      <c r="BO131" s="15"/>
      <c r="BP131" s="14"/>
      <c r="BQ131" s="14"/>
      <c r="BR131" s="15"/>
    </row>
    <row r="132" spans="1:70" s="12" customFormat="1" ht="15.75" x14ac:dyDescent="0.25">
      <c r="A132" s="103" t="s">
        <v>552</v>
      </c>
      <c r="B132" s="15">
        <f t="shared" si="56"/>
        <v>93.7</v>
      </c>
      <c r="C132" s="15">
        <f t="shared" si="57"/>
        <v>13.32</v>
      </c>
      <c r="D132" s="14">
        <f t="shared" si="77"/>
        <v>14.215581643543224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4"/>
      <c r="R132" s="14"/>
      <c r="S132" s="14"/>
      <c r="T132" s="14"/>
      <c r="U132" s="14"/>
      <c r="V132" s="14"/>
      <c r="W132" s="14"/>
      <c r="X132" s="14"/>
      <c r="Y132" s="15"/>
      <c r="Z132" s="14"/>
      <c r="AA132" s="14"/>
      <c r="AB132" s="15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>
        <v>93.7</v>
      </c>
      <c r="BB132" s="14">
        <v>13.32</v>
      </c>
      <c r="BC132" s="14">
        <f t="shared" si="76"/>
        <v>14.215581643543224</v>
      </c>
      <c r="BD132" s="14"/>
      <c r="BE132" s="14"/>
      <c r="BF132" s="14"/>
      <c r="BG132" s="14"/>
      <c r="BH132" s="14"/>
      <c r="BI132" s="15"/>
      <c r="BJ132" s="14"/>
      <c r="BK132" s="14"/>
      <c r="BL132" s="15"/>
      <c r="BM132" s="14"/>
      <c r="BN132" s="14"/>
      <c r="BO132" s="15"/>
      <c r="BP132" s="14"/>
      <c r="BQ132" s="14"/>
      <c r="BR132" s="15"/>
    </row>
    <row r="133" spans="1:70" s="12" customFormat="1" ht="15.75" x14ac:dyDescent="0.25">
      <c r="A133" s="103" t="s">
        <v>553</v>
      </c>
      <c r="B133" s="15">
        <f t="shared" si="56"/>
        <v>93.7</v>
      </c>
      <c r="C133" s="15">
        <f t="shared" si="57"/>
        <v>13.32</v>
      </c>
      <c r="D133" s="14">
        <f t="shared" si="77"/>
        <v>14.215581643543224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4"/>
      <c r="R133" s="14"/>
      <c r="S133" s="14"/>
      <c r="T133" s="14"/>
      <c r="U133" s="14"/>
      <c r="V133" s="14"/>
      <c r="W133" s="14"/>
      <c r="X133" s="14"/>
      <c r="Y133" s="15"/>
      <c r="Z133" s="14"/>
      <c r="AA133" s="14"/>
      <c r="AB133" s="15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>
        <v>93.7</v>
      </c>
      <c r="BB133" s="14">
        <v>13.32</v>
      </c>
      <c r="BC133" s="14">
        <f t="shared" si="76"/>
        <v>14.215581643543224</v>
      </c>
      <c r="BD133" s="14"/>
      <c r="BE133" s="14"/>
      <c r="BF133" s="14"/>
      <c r="BG133" s="14"/>
      <c r="BH133" s="14"/>
      <c r="BI133" s="15"/>
      <c r="BJ133" s="14"/>
      <c r="BK133" s="14"/>
      <c r="BL133" s="15"/>
      <c r="BM133" s="14"/>
      <c r="BN133" s="14"/>
      <c r="BO133" s="15"/>
      <c r="BP133" s="14"/>
      <c r="BQ133" s="14"/>
      <c r="BR133" s="15"/>
    </row>
    <row r="134" spans="1:70" s="12" customFormat="1" ht="15.75" x14ac:dyDescent="0.25">
      <c r="A134" s="103" t="s">
        <v>554</v>
      </c>
      <c r="B134" s="15">
        <f t="shared" si="56"/>
        <v>93.7</v>
      </c>
      <c r="C134" s="15">
        <f t="shared" si="57"/>
        <v>13.32</v>
      </c>
      <c r="D134" s="14">
        <f t="shared" si="77"/>
        <v>14.215581643543224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4"/>
      <c r="R134" s="14"/>
      <c r="S134" s="14"/>
      <c r="T134" s="14"/>
      <c r="U134" s="14"/>
      <c r="V134" s="14"/>
      <c r="W134" s="14"/>
      <c r="X134" s="14"/>
      <c r="Y134" s="15"/>
      <c r="Z134" s="14"/>
      <c r="AA134" s="14"/>
      <c r="AB134" s="15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>
        <v>93.7</v>
      </c>
      <c r="BB134" s="14">
        <v>13.32</v>
      </c>
      <c r="BC134" s="14">
        <f t="shared" si="76"/>
        <v>14.215581643543224</v>
      </c>
      <c r="BD134" s="14"/>
      <c r="BE134" s="14"/>
      <c r="BF134" s="14"/>
      <c r="BG134" s="14"/>
      <c r="BH134" s="14"/>
      <c r="BI134" s="15"/>
      <c r="BJ134" s="14"/>
      <c r="BK134" s="14"/>
      <c r="BL134" s="15"/>
      <c r="BM134" s="14"/>
      <c r="BN134" s="14"/>
      <c r="BO134" s="15"/>
      <c r="BP134" s="14"/>
      <c r="BQ134" s="14"/>
      <c r="BR134" s="15"/>
    </row>
    <row r="135" spans="1:70" s="12" customFormat="1" ht="15.75" x14ac:dyDescent="0.25">
      <c r="A135" s="103" t="s">
        <v>700</v>
      </c>
      <c r="B135" s="15">
        <f t="shared" si="56"/>
        <v>0</v>
      </c>
      <c r="C135" s="15">
        <f t="shared" si="57"/>
        <v>0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4"/>
      <c r="R135" s="14"/>
      <c r="S135" s="14"/>
      <c r="T135" s="14"/>
      <c r="U135" s="14"/>
      <c r="V135" s="14"/>
      <c r="W135" s="14"/>
      <c r="X135" s="14"/>
      <c r="Y135" s="15"/>
      <c r="Z135" s="14"/>
      <c r="AA135" s="14"/>
      <c r="AB135" s="15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5"/>
      <c r="BJ135" s="14"/>
      <c r="BK135" s="14"/>
      <c r="BL135" s="15"/>
      <c r="BM135" s="14"/>
      <c r="BN135" s="14"/>
      <c r="BO135" s="15"/>
      <c r="BP135" s="14"/>
      <c r="BQ135" s="14"/>
      <c r="BR135" s="15"/>
    </row>
    <row r="136" spans="1:70" s="12" customFormat="1" ht="15.75" x14ac:dyDescent="0.25">
      <c r="A136" s="103" t="s">
        <v>555</v>
      </c>
      <c r="B136" s="15">
        <f t="shared" si="56"/>
        <v>93.7</v>
      </c>
      <c r="C136" s="15">
        <f t="shared" si="57"/>
        <v>13.32</v>
      </c>
      <c r="D136" s="14">
        <f>C136/B136*100</f>
        <v>14.215581643543224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4"/>
      <c r="R136" s="14"/>
      <c r="S136" s="14"/>
      <c r="T136" s="14"/>
      <c r="U136" s="14"/>
      <c r="V136" s="14"/>
      <c r="W136" s="14"/>
      <c r="X136" s="14"/>
      <c r="Y136" s="15"/>
      <c r="Z136" s="14"/>
      <c r="AA136" s="14"/>
      <c r="AB136" s="15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>
        <v>93.7</v>
      </c>
      <c r="BB136" s="14">
        <v>13.32</v>
      </c>
      <c r="BC136" s="14">
        <f>BB136/BA136*100</f>
        <v>14.215581643543224</v>
      </c>
      <c r="BD136" s="14"/>
      <c r="BE136" s="14"/>
      <c r="BF136" s="14"/>
      <c r="BG136" s="14"/>
      <c r="BH136" s="14"/>
      <c r="BI136" s="15"/>
      <c r="BJ136" s="14"/>
      <c r="BK136" s="14"/>
      <c r="BL136" s="15"/>
      <c r="BM136" s="14"/>
      <c r="BN136" s="14"/>
      <c r="BO136" s="15"/>
      <c r="BP136" s="14"/>
      <c r="BQ136" s="14"/>
      <c r="BR136" s="15"/>
    </row>
    <row r="137" spans="1:70" s="31" customFormat="1" ht="31.5" x14ac:dyDescent="0.25">
      <c r="A137" s="98" t="s">
        <v>362</v>
      </c>
      <c r="B137" s="105">
        <f t="shared" si="56"/>
        <v>475779.49999999994</v>
      </c>
      <c r="C137" s="105">
        <f t="shared" si="57"/>
        <v>93560.359999999986</v>
      </c>
      <c r="D137" s="105">
        <f t="shared" ref="D137" si="78">C137/B137*100</f>
        <v>19.664647173743298</v>
      </c>
      <c r="E137" s="105">
        <f>SUM(E138:E148)</f>
        <v>750.8</v>
      </c>
      <c r="F137" s="105">
        <f t="shared" ref="F137:BN137" si="79">SUM(F138:F148)</f>
        <v>51.76</v>
      </c>
      <c r="G137" s="105">
        <f t="shared" si="23"/>
        <v>6.8939797549280772</v>
      </c>
      <c r="H137" s="105">
        <f t="shared" si="79"/>
        <v>359.5</v>
      </c>
      <c r="I137" s="105">
        <f t="shared" si="79"/>
        <v>63.08</v>
      </c>
      <c r="J137" s="105">
        <f t="shared" si="30"/>
        <v>17.546592489568845</v>
      </c>
      <c r="K137" s="105">
        <f t="shared" si="79"/>
        <v>7760.6</v>
      </c>
      <c r="L137" s="105">
        <f t="shared" si="79"/>
        <v>1506.45</v>
      </c>
      <c r="M137" s="105">
        <f t="shared" si="31"/>
        <v>19.411514573615442</v>
      </c>
      <c r="N137" s="105">
        <f t="shared" si="79"/>
        <v>100107.1</v>
      </c>
      <c r="O137" s="105">
        <f t="shared" si="79"/>
        <v>15443.28</v>
      </c>
      <c r="P137" s="105">
        <f t="shared" si="14"/>
        <v>15.426757942243857</v>
      </c>
      <c r="Q137" s="105">
        <f t="shared" si="79"/>
        <v>565.4</v>
      </c>
      <c r="R137" s="105">
        <f t="shared" si="79"/>
        <v>0</v>
      </c>
      <c r="S137" s="105">
        <f t="shared" si="24"/>
        <v>0</v>
      </c>
      <c r="T137" s="105">
        <f t="shared" si="79"/>
        <v>6078.9</v>
      </c>
      <c r="U137" s="105">
        <f t="shared" si="79"/>
        <v>1519.71</v>
      </c>
      <c r="V137" s="105">
        <f t="shared" si="25"/>
        <v>24.99975324483048</v>
      </c>
      <c r="W137" s="105">
        <f t="shared" si="79"/>
        <v>269.3</v>
      </c>
      <c r="X137" s="105">
        <f t="shared" si="79"/>
        <v>44.27</v>
      </c>
      <c r="Y137" s="105">
        <f t="shared" si="26"/>
        <v>16.43891570738953</v>
      </c>
      <c r="Z137" s="105">
        <f t="shared" si="79"/>
        <v>319936</v>
      </c>
      <c r="AA137" s="105">
        <f t="shared" si="79"/>
        <v>67261.22</v>
      </c>
      <c r="AB137" s="105">
        <f t="shared" si="32"/>
        <v>21.023335917183434</v>
      </c>
      <c r="AC137" s="105">
        <f t="shared" si="79"/>
        <v>930.8</v>
      </c>
      <c r="AD137" s="105">
        <f t="shared" si="79"/>
        <v>221.81</v>
      </c>
      <c r="AE137" s="102">
        <f t="shared" si="60"/>
        <v>23.830038676407391</v>
      </c>
      <c r="AF137" s="105">
        <f t="shared" si="79"/>
        <v>24.7</v>
      </c>
      <c r="AG137" s="105">
        <f t="shared" si="79"/>
        <v>0</v>
      </c>
      <c r="AH137" s="105">
        <f t="shared" si="79"/>
        <v>0</v>
      </c>
      <c r="AI137" s="105">
        <f t="shared" si="79"/>
        <v>620.5</v>
      </c>
      <c r="AJ137" s="105">
        <f t="shared" si="79"/>
        <v>121.1</v>
      </c>
      <c r="AK137" s="105">
        <f t="shared" si="79"/>
        <v>19.516518936341658</v>
      </c>
      <c r="AL137" s="105">
        <f t="shared" si="79"/>
        <v>5495.2</v>
      </c>
      <c r="AM137" s="105">
        <f t="shared" si="79"/>
        <v>2006.4</v>
      </c>
      <c r="AN137" s="105">
        <f t="shared" si="79"/>
        <v>36.511864900276606</v>
      </c>
      <c r="AO137" s="105">
        <f t="shared" si="79"/>
        <v>620.5</v>
      </c>
      <c r="AP137" s="105">
        <f t="shared" si="79"/>
        <v>142.94999999999999</v>
      </c>
      <c r="AQ137" s="105">
        <f t="shared" si="79"/>
        <v>23.0378726833199</v>
      </c>
      <c r="AR137" s="105">
        <f t="shared" si="79"/>
        <v>310.3</v>
      </c>
      <c r="AS137" s="105">
        <f t="shared" si="79"/>
        <v>62.4</v>
      </c>
      <c r="AT137" s="105">
        <f t="shared" si="79"/>
        <v>20.10957138253303</v>
      </c>
      <c r="AU137" s="105">
        <f t="shared" si="79"/>
        <v>1853</v>
      </c>
      <c r="AV137" s="105">
        <f t="shared" si="79"/>
        <v>463.2</v>
      </c>
      <c r="AW137" s="105">
        <f t="shared" si="37"/>
        <v>24.997301672962763</v>
      </c>
      <c r="AX137" s="105">
        <f t="shared" si="79"/>
        <v>1241.2</v>
      </c>
      <c r="AY137" s="105">
        <f t="shared" si="79"/>
        <v>234.62</v>
      </c>
      <c r="AZ137" s="105">
        <f>AY137/AX137*100</f>
        <v>18.902674830808895</v>
      </c>
      <c r="BA137" s="105">
        <f t="shared" si="79"/>
        <v>1311.6000000000001</v>
      </c>
      <c r="BB137" s="105">
        <f t="shared" si="79"/>
        <v>218.7</v>
      </c>
      <c r="BC137" s="102">
        <f t="shared" ref="BC137" si="80">BB137/BA137*100</f>
        <v>16.674290942360471</v>
      </c>
      <c r="BD137" s="105">
        <f t="shared" si="79"/>
        <v>310.3</v>
      </c>
      <c r="BE137" s="105">
        <f t="shared" si="79"/>
        <v>47.6</v>
      </c>
      <c r="BF137" s="105">
        <f t="shared" si="79"/>
        <v>15.339993554624556</v>
      </c>
      <c r="BG137" s="105">
        <f t="shared" si="79"/>
        <v>310.3</v>
      </c>
      <c r="BH137" s="105">
        <f t="shared" si="79"/>
        <v>75.12</v>
      </c>
      <c r="BI137" s="105">
        <f t="shared" si="62"/>
        <v>24.208830164357074</v>
      </c>
      <c r="BJ137" s="105">
        <f t="shared" si="79"/>
        <v>26895.3</v>
      </c>
      <c r="BK137" s="105">
        <f t="shared" si="79"/>
        <v>4076.69</v>
      </c>
      <c r="BL137" s="105">
        <f t="shared" si="18"/>
        <v>15.157629771744507</v>
      </c>
      <c r="BM137" s="105">
        <f t="shared" si="79"/>
        <v>28.2</v>
      </c>
      <c r="BN137" s="105">
        <f t="shared" si="79"/>
        <v>0</v>
      </c>
      <c r="BO137" s="105">
        <f t="shared" si="63"/>
        <v>0</v>
      </c>
      <c r="BP137" s="105"/>
      <c r="BQ137" s="105"/>
      <c r="BR137" s="105"/>
    </row>
    <row r="138" spans="1:70" s="12" customFormat="1" ht="15.75" x14ac:dyDescent="0.25">
      <c r="A138" s="72" t="s">
        <v>361</v>
      </c>
      <c r="B138" s="15">
        <f t="shared" si="56"/>
        <v>474467.89999999997</v>
      </c>
      <c r="C138" s="15">
        <f t="shared" si="57"/>
        <v>93341.659999999989</v>
      </c>
      <c r="D138" s="15">
        <f t="shared" si="1"/>
        <v>19.672913594365394</v>
      </c>
      <c r="E138" s="15">
        <v>750.8</v>
      </c>
      <c r="F138" s="15">
        <v>51.76</v>
      </c>
      <c r="G138" s="15">
        <f t="shared" si="23"/>
        <v>6.8939797549280772</v>
      </c>
      <c r="H138" s="15">
        <v>359.5</v>
      </c>
      <c r="I138" s="15">
        <v>63.08</v>
      </c>
      <c r="J138" s="15">
        <f t="shared" si="30"/>
        <v>17.546592489568845</v>
      </c>
      <c r="K138" s="15">
        <v>7760.6</v>
      </c>
      <c r="L138" s="15">
        <v>1506.45</v>
      </c>
      <c r="M138" s="15">
        <f t="shared" si="31"/>
        <v>19.411514573615442</v>
      </c>
      <c r="N138" s="15">
        <v>100107.1</v>
      </c>
      <c r="O138" s="15">
        <v>15443.28</v>
      </c>
      <c r="P138" s="15">
        <f t="shared" si="14"/>
        <v>15.426757942243857</v>
      </c>
      <c r="Q138" s="15">
        <v>565.4</v>
      </c>
      <c r="R138" s="15"/>
      <c r="S138" s="15">
        <f t="shared" si="24"/>
        <v>0</v>
      </c>
      <c r="T138" s="15">
        <v>6078.9</v>
      </c>
      <c r="U138" s="15">
        <v>1519.71</v>
      </c>
      <c r="V138" s="15">
        <f t="shared" si="25"/>
        <v>24.99975324483048</v>
      </c>
      <c r="W138" s="15">
        <v>269.3</v>
      </c>
      <c r="X138" s="15">
        <v>44.27</v>
      </c>
      <c r="Y138" s="15">
        <f t="shared" si="26"/>
        <v>16.43891570738953</v>
      </c>
      <c r="Z138" s="15">
        <v>319936</v>
      </c>
      <c r="AA138" s="15">
        <v>67261.22</v>
      </c>
      <c r="AB138" s="15">
        <f t="shared" si="32"/>
        <v>21.023335917183434</v>
      </c>
      <c r="AC138" s="15">
        <v>930.8</v>
      </c>
      <c r="AD138" s="15">
        <v>221.81</v>
      </c>
      <c r="AE138" s="14">
        <f t="shared" si="60"/>
        <v>23.830038676407391</v>
      </c>
      <c r="AF138" s="14">
        <v>24.7</v>
      </c>
      <c r="AG138" s="15"/>
      <c r="AH138" s="15"/>
      <c r="AI138" s="15">
        <v>620.5</v>
      </c>
      <c r="AJ138" s="15">
        <v>121.1</v>
      </c>
      <c r="AK138" s="15">
        <f t="shared" si="33"/>
        <v>19.516518936341658</v>
      </c>
      <c r="AL138" s="15">
        <v>5495.2</v>
      </c>
      <c r="AM138" s="15">
        <v>2006.4</v>
      </c>
      <c r="AN138" s="15">
        <f t="shared" si="34"/>
        <v>36.511864900276606</v>
      </c>
      <c r="AO138" s="15">
        <v>620.5</v>
      </c>
      <c r="AP138" s="15">
        <v>142.94999999999999</v>
      </c>
      <c r="AQ138" s="15">
        <f t="shared" si="35"/>
        <v>23.0378726833199</v>
      </c>
      <c r="AR138" s="15">
        <v>310.3</v>
      </c>
      <c r="AS138" s="15">
        <v>62.4</v>
      </c>
      <c r="AT138" s="15">
        <f t="shared" si="36"/>
        <v>20.10957138253303</v>
      </c>
      <c r="AU138" s="15">
        <v>1853</v>
      </c>
      <c r="AV138" s="15">
        <v>463.2</v>
      </c>
      <c r="AW138" s="15">
        <f t="shared" si="37"/>
        <v>24.997301672962763</v>
      </c>
      <c r="AX138" s="15">
        <v>1241.2</v>
      </c>
      <c r="AY138" s="15">
        <v>234.62</v>
      </c>
      <c r="AZ138" s="15">
        <f>AY138/AX138*100</f>
        <v>18.902674830808895</v>
      </c>
      <c r="BA138" s="15"/>
      <c r="BB138" s="15"/>
      <c r="BC138" s="14"/>
      <c r="BD138" s="15">
        <v>310.3</v>
      </c>
      <c r="BE138" s="15">
        <v>47.6</v>
      </c>
      <c r="BF138" s="15">
        <f t="shared" si="38"/>
        <v>15.339993554624556</v>
      </c>
      <c r="BG138" s="15">
        <v>310.3</v>
      </c>
      <c r="BH138" s="15">
        <v>75.12</v>
      </c>
      <c r="BI138" s="15">
        <f t="shared" si="62"/>
        <v>24.208830164357074</v>
      </c>
      <c r="BJ138" s="15">
        <v>26895.3</v>
      </c>
      <c r="BK138" s="15">
        <v>4076.69</v>
      </c>
      <c r="BL138" s="15">
        <f t="shared" si="18"/>
        <v>15.157629771744507</v>
      </c>
      <c r="BM138" s="15">
        <v>28.2</v>
      </c>
      <c r="BN138" s="15">
        <v>0</v>
      </c>
      <c r="BO138" s="15">
        <f t="shared" si="63"/>
        <v>0</v>
      </c>
      <c r="BP138" s="15"/>
      <c r="BQ138" s="15"/>
      <c r="BR138" s="15"/>
    </row>
    <row r="139" spans="1:70" s="12" customFormat="1" ht="15.75" x14ac:dyDescent="0.25">
      <c r="A139" s="103" t="s">
        <v>557</v>
      </c>
      <c r="B139" s="15">
        <f t="shared" si="56"/>
        <v>93.7</v>
      </c>
      <c r="C139" s="15">
        <f t="shared" si="57"/>
        <v>15.81</v>
      </c>
      <c r="D139" s="14">
        <f>C139/B139*100</f>
        <v>16.872998932764141</v>
      </c>
      <c r="E139" s="14"/>
      <c r="F139" s="14"/>
      <c r="G139" s="14"/>
      <c r="H139" s="14"/>
      <c r="I139" s="14"/>
      <c r="J139" s="15"/>
      <c r="K139" s="14"/>
      <c r="L139" s="14"/>
      <c r="M139" s="15"/>
      <c r="N139" s="14"/>
      <c r="O139" s="14"/>
      <c r="P139" s="14"/>
      <c r="Q139" s="14"/>
      <c r="R139" s="14"/>
      <c r="S139" s="15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5"/>
      <c r="AX139" s="14"/>
      <c r="AY139" s="14"/>
      <c r="AZ139" s="14"/>
      <c r="BA139" s="14">
        <v>93.7</v>
      </c>
      <c r="BB139" s="14">
        <v>15.81</v>
      </c>
      <c r="BC139" s="14">
        <f>BB139/BA139*100</f>
        <v>16.872998932764141</v>
      </c>
      <c r="BD139" s="14"/>
      <c r="BE139" s="14"/>
      <c r="BF139" s="14"/>
      <c r="BG139" s="14"/>
      <c r="BH139" s="14"/>
      <c r="BI139" s="15"/>
      <c r="BJ139" s="14"/>
      <c r="BK139" s="14"/>
      <c r="BL139" s="14"/>
      <c r="BM139" s="14"/>
      <c r="BN139" s="14"/>
      <c r="BO139" s="15"/>
      <c r="BP139" s="14"/>
      <c r="BQ139" s="14"/>
      <c r="BR139" s="15"/>
    </row>
    <row r="140" spans="1:70" s="12" customFormat="1" ht="15.75" x14ac:dyDescent="0.25">
      <c r="A140" s="103" t="s">
        <v>558</v>
      </c>
      <c r="B140" s="15">
        <f t="shared" si="56"/>
        <v>234.2</v>
      </c>
      <c r="C140" s="15">
        <f t="shared" si="57"/>
        <v>38.14</v>
      </c>
      <c r="D140" s="14">
        <f>C140/B140*100</f>
        <v>16.285226302305723</v>
      </c>
      <c r="E140" s="14"/>
      <c r="F140" s="14"/>
      <c r="G140" s="14"/>
      <c r="H140" s="14"/>
      <c r="I140" s="14"/>
      <c r="J140" s="15"/>
      <c r="K140" s="14"/>
      <c r="L140" s="14"/>
      <c r="M140" s="15"/>
      <c r="N140" s="14"/>
      <c r="O140" s="14"/>
      <c r="P140" s="14"/>
      <c r="Q140" s="14"/>
      <c r="R140" s="14"/>
      <c r="S140" s="15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5"/>
      <c r="AX140" s="14"/>
      <c r="AY140" s="14"/>
      <c r="AZ140" s="14"/>
      <c r="BA140" s="14">
        <v>234.2</v>
      </c>
      <c r="BB140" s="14">
        <v>38.14</v>
      </c>
      <c r="BC140" s="14">
        <f>BB140/BA140*100</f>
        <v>16.285226302305723</v>
      </c>
      <c r="BD140" s="14"/>
      <c r="BE140" s="14"/>
      <c r="BF140" s="14"/>
      <c r="BG140" s="14"/>
      <c r="BH140" s="14"/>
      <c r="BI140" s="15"/>
      <c r="BJ140" s="14"/>
      <c r="BK140" s="14"/>
      <c r="BL140" s="14"/>
      <c r="BM140" s="14"/>
      <c r="BN140" s="14"/>
      <c r="BO140" s="15"/>
      <c r="BP140" s="14"/>
      <c r="BQ140" s="14"/>
      <c r="BR140" s="15"/>
    </row>
    <row r="141" spans="1:70" s="12" customFormat="1" ht="15.75" x14ac:dyDescent="0.25">
      <c r="A141" s="103" t="s">
        <v>702</v>
      </c>
      <c r="B141" s="15">
        <f t="shared" si="56"/>
        <v>0</v>
      </c>
      <c r="C141" s="15">
        <f t="shared" si="57"/>
        <v>0</v>
      </c>
      <c r="D141" s="14"/>
      <c r="E141" s="14"/>
      <c r="F141" s="14"/>
      <c r="G141" s="14"/>
      <c r="H141" s="14"/>
      <c r="I141" s="14"/>
      <c r="J141" s="15"/>
      <c r="K141" s="14"/>
      <c r="L141" s="14"/>
      <c r="M141" s="15"/>
      <c r="N141" s="14"/>
      <c r="O141" s="14"/>
      <c r="P141" s="14"/>
      <c r="Q141" s="14"/>
      <c r="R141" s="14"/>
      <c r="S141" s="15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5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5"/>
      <c r="BJ141" s="14"/>
      <c r="BK141" s="14"/>
      <c r="BL141" s="14"/>
      <c r="BM141" s="14"/>
      <c r="BN141" s="14"/>
      <c r="BO141" s="15"/>
      <c r="BP141" s="14"/>
      <c r="BQ141" s="14"/>
      <c r="BR141" s="15"/>
    </row>
    <row r="142" spans="1:70" s="12" customFormat="1" ht="15.75" x14ac:dyDescent="0.25">
      <c r="A142" s="103" t="s">
        <v>559</v>
      </c>
      <c r="B142" s="15">
        <f t="shared" ref="B142:B205" si="81">E142+H142+K142+N142+Q142+T142+W142+Z142+AC142+AF142+AI142+AL142+AO142+AR142+AU142+AX142+BA142+BD142+BG142+BJ142+BM142+BP142</f>
        <v>93.7</v>
      </c>
      <c r="C142" s="15">
        <f t="shared" ref="C142:C205" si="82">F142+I142+L142+O142+R142+U142+X142+AA142+AD142+AG142+AJ142+AM142+AP142+AS142+AV142+AY142+BB142+BE142+BH142+BK142+BN142+BQ142</f>
        <v>15.79</v>
      </c>
      <c r="D142" s="14">
        <f t="shared" ref="D142:D147" si="83">C142/B142*100</f>
        <v>16.851654215581643</v>
      </c>
      <c r="E142" s="14"/>
      <c r="F142" s="14"/>
      <c r="G142" s="14"/>
      <c r="H142" s="14"/>
      <c r="I142" s="14"/>
      <c r="J142" s="15"/>
      <c r="K142" s="14"/>
      <c r="L142" s="14"/>
      <c r="M142" s="15"/>
      <c r="N142" s="14"/>
      <c r="O142" s="14"/>
      <c r="P142" s="14"/>
      <c r="Q142" s="14"/>
      <c r="R142" s="14"/>
      <c r="S142" s="15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5"/>
      <c r="AX142" s="14"/>
      <c r="AY142" s="14"/>
      <c r="AZ142" s="14"/>
      <c r="BA142" s="14">
        <v>93.7</v>
      </c>
      <c r="BB142" s="14">
        <v>15.79</v>
      </c>
      <c r="BC142" s="14">
        <f t="shared" ref="BC142:BC147" si="84">BB142/BA142*100</f>
        <v>16.851654215581643</v>
      </c>
      <c r="BD142" s="14"/>
      <c r="BE142" s="14"/>
      <c r="BF142" s="14"/>
      <c r="BG142" s="14"/>
      <c r="BH142" s="14"/>
      <c r="BI142" s="15"/>
      <c r="BJ142" s="14"/>
      <c r="BK142" s="14"/>
      <c r="BL142" s="14"/>
      <c r="BM142" s="14"/>
      <c r="BN142" s="14"/>
      <c r="BO142" s="15"/>
      <c r="BP142" s="14"/>
      <c r="BQ142" s="14"/>
      <c r="BR142" s="15"/>
    </row>
    <row r="143" spans="1:70" s="12" customFormat="1" ht="15.75" x14ac:dyDescent="0.25">
      <c r="A143" s="103" t="s">
        <v>560</v>
      </c>
      <c r="B143" s="15">
        <f t="shared" si="81"/>
        <v>93.7</v>
      </c>
      <c r="C143" s="15">
        <f t="shared" si="82"/>
        <v>15.72</v>
      </c>
      <c r="D143" s="14">
        <f t="shared" si="83"/>
        <v>16.7769477054429</v>
      </c>
      <c r="E143" s="14"/>
      <c r="F143" s="14"/>
      <c r="G143" s="14"/>
      <c r="H143" s="14"/>
      <c r="I143" s="14"/>
      <c r="J143" s="15"/>
      <c r="K143" s="14"/>
      <c r="L143" s="14"/>
      <c r="M143" s="15"/>
      <c r="N143" s="14"/>
      <c r="O143" s="14"/>
      <c r="P143" s="14"/>
      <c r="Q143" s="14"/>
      <c r="R143" s="14"/>
      <c r="S143" s="15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5"/>
      <c r="AX143" s="14"/>
      <c r="AY143" s="14"/>
      <c r="AZ143" s="14"/>
      <c r="BA143" s="14">
        <v>93.7</v>
      </c>
      <c r="BB143" s="14">
        <v>15.72</v>
      </c>
      <c r="BC143" s="14">
        <f t="shared" si="84"/>
        <v>16.7769477054429</v>
      </c>
      <c r="BD143" s="14"/>
      <c r="BE143" s="14"/>
      <c r="BF143" s="14"/>
      <c r="BG143" s="14"/>
      <c r="BH143" s="14"/>
      <c r="BI143" s="15"/>
      <c r="BJ143" s="14"/>
      <c r="BK143" s="14"/>
      <c r="BL143" s="14"/>
      <c r="BM143" s="14"/>
      <c r="BN143" s="14"/>
      <c r="BO143" s="15"/>
      <c r="BP143" s="14"/>
      <c r="BQ143" s="14"/>
      <c r="BR143" s="15"/>
    </row>
    <row r="144" spans="1:70" s="12" customFormat="1" ht="15.75" x14ac:dyDescent="0.25">
      <c r="A144" s="103" t="s">
        <v>561</v>
      </c>
      <c r="B144" s="15">
        <f t="shared" si="81"/>
        <v>93.7</v>
      </c>
      <c r="C144" s="15">
        <f t="shared" si="82"/>
        <v>16.55</v>
      </c>
      <c r="D144" s="14">
        <f t="shared" si="83"/>
        <v>17.662753468516541</v>
      </c>
      <c r="E144" s="14"/>
      <c r="F144" s="14"/>
      <c r="G144" s="14"/>
      <c r="H144" s="14"/>
      <c r="I144" s="14"/>
      <c r="J144" s="15"/>
      <c r="K144" s="14"/>
      <c r="L144" s="14"/>
      <c r="M144" s="15"/>
      <c r="N144" s="14"/>
      <c r="O144" s="14"/>
      <c r="P144" s="14"/>
      <c r="Q144" s="14"/>
      <c r="R144" s="14"/>
      <c r="S144" s="15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5"/>
      <c r="AX144" s="14"/>
      <c r="AY144" s="14"/>
      <c r="AZ144" s="14"/>
      <c r="BA144" s="14">
        <v>93.7</v>
      </c>
      <c r="BB144" s="14">
        <v>16.55</v>
      </c>
      <c r="BC144" s="14">
        <f t="shared" si="84"/>
        <v>17.662753468516541</v>
      </c>
      <c r="BD144" s="14"/>
      <c r="BE144" s="14"/>
      <c r="BF144" s="14"/>
      <c r="BG144" s="14"/>
      <c r="BH144" s="14"/>
      <c r="BI144" s="15"/>
      <c r="BJ144" s="14"/>
      <c r="BK144" s="14"/>
      <c r="BL144" s="14"/>
      <c r="BM144" s="14"/>
      <c r="BN144" s="14"/>
      <c r="BO144" s="15"/>
      <c r="BP144" s="14"/>
      <c r="BQ144" s="14"/>
      <c r="BR144" s="15"/>
    </row>
    <row r="145" spans="1:70" s="12" customFormat="1" ht="15.75" x14ac:dyDescent="0.25">
      <c r="A145" s="103" t="s">
        <v>562</v>
      </c>
      <c r="B145" s="15">
        <f t="shared" si="81"/>
        <v>234.2</v>
      </c>
      <c r="C145" s="15">
        <f t="shared" si="82"/>
        <v>38.25</v>
      </c>
      <c r="D145" s="14">
        <f t="shared" si="83"/>
        <v>16.332194705380019</v>
      </c>
      <c r="E145" s="14"/>
      <c r="F145" s="14"/>
      <c r="G145" s="14"/>
      <c r="H145" s="14"/>
      <c r="I145" s="14"/>
      <c r="J145" s="15"/>
      <c r="K145" s="14"/>
      <c r="L145" s="14"/>
      <c r="M145" s="15"/>
      <c r="N145" s="14"/>
      <c r="O145" s="14"/>
      <c r="P145" s="14"/>
      <c r="Q145" s="14"/>
      <c r="R145" s="14"/>
      <c r="S145" s="15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5"/>
      <c r="AX145" s="14"/>
      <c r="AY145" s="14"/>
      <c r="AZ145" s="14"/>
      <c r="BA145" s="14">
        <v>234.2</v>
      </c>
      <c r="BB145" s="14">
        <v>38.25</v>
      </c>
      <c r="BC145" s="14">
        <f t="shared" si="84"/>
        <v>16.332194705380019</v>
      </c>
      <c r="BD145" s="14"/>
      <c r="BE145" s="14"/>
      <c r="BF145" s="14"/>
      <c r="BG145" s="14"/>
      <c r="BH145" s="14"/>
      <c r="BI145" s="15"/>
      <c r="BJ145" s="14"/>
      <c r="BK145" s="14"/>
      <c r="BL145" s="14"/>
      <c r="BM145" s="14"/>
      <c r="BN145" s="14"/>
      <c r="BO145" s="15"/>
      <c r="BP145" s="14"/>
      <c r="BQ145" s="14"/>
      <c r="BR145" s="15"/>
    </row>
    <row r="146" spans="1:70" s="12" customFormat="1" ht="15.75" x14ac:dyDescent="0.25">
      <c r="A146" s="103" t="s">
        <v>563</v>
      </c>
      <c r="B146" s="15">
        <f t="shared" si="81"/>
        <v>234.2</v>
      </c>
      <c r="C146" s="15">
        <f t="shared" si="82"/>
        <v>38.94</v>
      </c>
      <c r="D146" s="14">
        <f t="shared" si="83"/>
        <v>16.626814688300598</v>
      </c>
      <c r="E146" s="14"/>
      <c r="F146" s="14"/>
      <c r="G146" s="14"/>
      <c r="H146" s="14"/>
      <c r="I146" s="14"/>
      <c r="J146" s="15"/>
      <c r="K146" s="14"/>
      <c r="L146" s="14"/>
      <c r="M146" s="15"/>
      <c r="N146" s="14"/>
      <c r="O146" s="14"/>
      <c r="P146" s="14"/>
      <c r="Q146" s="14"/>
      <c r="R146" s="14"/>
      <c r="S146" s="15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5"/>
      <c r="AX146" s="14"/>
      <c r="AY146" s="14"/>
      <c r="AZ146" s="14"/>
      <c r="BA146" s="14">
        <v>234.2</v>
      </c>
      <c r="BB146" s="14">
        <v>38.94</v>
      </c>
      <c r="BC146" s="14">
        <f t="shared" si="84"/>
        <v>16.626814688300598</v>
      </c>
      <c r="BD146" s="14"/>
      <c r="BE146" s="14"/>
      <c r="BF146" s="14"/>
      <c r="BG146" s="14"/>
      <c r="BH146" s="14"/>
      <c r="BI146" s="15"/>
      <c r="BJ146" s="14"/>
      <c r="BK146" s="14"/>
      <c r="BL146" s="14"/>
      <c r="BM146" s="14"/>
      <c r="BN146" s="14"/>
      <c r="BO146" s="15"/>
      <c r="BP146" s="14"/>
      <c r="BQ146" s="14"/>
      <c r="BR146" s="15"/>
    </row>
    <row r="147" spans="1:70" s="12" customFormat="1" ht="15.75" x14ac:dyDescent="0.25">
      <c r="A147" s="103" t="s">
        <v>564</v>
      </c>
      <c r="B147" s="15">
        <f t="shared" si="81"/>
        <v>234.2</v>
      </c>
      <c r="C147" s="15">
        <f t="shared" si="82"/>
        <v>39.5</v>
      </c>
      <c r="D147" s="14">
        <f t="shared" si="83"/>
        <v>16.865926558497012</v>
      </c>
      <c r="E147" s="14"/>
      <c r="F147" s="14"/>
      <c r="G147" s="14"/>
      <c r="H147" s="14"/>
      <c r="I147" s="14"/>
      <c r="J147" s="15"/>
      <c r="K147" s="14"/>
      <c r="L147" s="14"/>
      <c r="M147" s="15"/>
      <c r="N147" s="14"/>
      <c r="O147" s="14"/>
      <c r="P147" s="14"/>
      <c r="Q147" s="14"/>
      <c r="R147" s="14"/>
      <c r="S147" s="15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5"/>
      <c r="AX147" s="14"/>
      <c r="AY147" s="14"/>
      <c r="AZ147" s="14"/>
      <c r="BA147" s="14">
        <v>234.2</v>
      </c>
      <c r="BB147" s="14">
        <v>39.5</v>
      </c>
      <c r="BC147" s="14">
        <f t="shared" si="84"/>
        <v>16.865926558497012</v>
      </c>
      <c r="BD147" s="14"/>
      <c r="BE147" s="14"/>
      <c r="BF147" s="14"/>
      <c r="BG147" s="14"/>
      <c r="BH147" s="14"/>
      <c r="BI147" s="15"/>
      <c r="BJ147" s="14"/>
      <c r="BK147" s="14"/>
      <c r="BL147" s="14"/>
      <c r="BM147" s="14"/>
      <c r="BN147" s="14"/>
      <c r="BO147" s="15"/>
      <c r="BP147" s="14"/>
      <c r="BQ147" s="14"/>
      <c r="BR147" s="15"/>
    </row>
    <row r="148" spans="1:70" s="12" customFormat="1" ht="15.75" x14ac:dyDescent="0.25">
      <c r="A148" s="103" t="s">
        <v>703</v>
      </c>
      <c r="B148" s="15">
        <f t="shared" si="81"/>
        <v>0</v>
      </c>
      <c r="C148" s="15">
        <f t="shared" si="82"/>
        <v>0</v>
      </c>
      <c r="D148" s="14"/>
      <c r="E148" s="14"/>
      <c r="F148" s="14"/>
      <c r="G148" s="14"/>
      <c r="H148" s="14"/>
      <c r="I148" s="14"/>
      <c r="J148" s="15"/>
      <c r="K148" s="14"/>
      <c r="L148" s="14"/>
      <c r="M148" s="15"/>
      <c r="N148" s="14"/>
      <c r="O148" s="14"/>
      <c r="P148" s="14"/>
      <c r="Q148" s="14"/>
      <c r="R148" s="14"/>
      <c r="S148" s="15"/>
      <c r="T148" s="14"/>
      <c r="U148" s="14"/>
      <c r="V148" s="15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5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5"/>
      <c r="BJ148" s="14"/>
      <c r="BK148" s="14"/>
      <c r="BL148" s="14"/>
      <c r="BM148" s="14"/>
      <c r="BN148" s="14"/>
      <c r="BO148" s="15"/>
      <c r="BP148" s="14"/>
      <c r="BQ148" s="14"/>
      <c r="BR148" s="15"/>
    </row>
    <row r="149" spans="1:70" s="31" customFormat="1" ht="31.5" x14ac:dyDescent="0.25">
      <c r="A149" s="97" t="s">
        <v>366</v>
      </c>
      <c r="B149" s="105">
        <f t="shared" si="81"/>
        <v>176786.79999999996</v>
      </c>
      <c r="C149" s="105">
        <f t="shared" si="82"/>
        <v>43700.226109999989</v>
      </c>
      <c r="D149" s="105">
        <f t="shared" ref="D149" si="85">C149/B149*100</f>
        <v>24.719168009150003</v>
      </c>
      <c r="E149" s="105">
        <f>SUM(E150:E159)</f>
        <v>992.5</v>
      </c>
      <c r="F149" s="105">
        <f t="shared" ref="F149:BN149" si="86">SUM(F150:F159)</f>
        <v>136.63999999999999</v>
      </c>
      <c r="G149" s="105">
        <f t="shared" si="23"/>
        <v>13.767254408060452</v>
      </c>
      <c r="H149" s="105">
        <f t="shared" si="86"/>
        <v>134.30000000000001</v>
      </c>
      <c r="I149" s="105">
        <f t="shared" si="86"/>
        <v>20.46</v>
      </c>
      <c r="J149" s="105">
        <f t="shared" si="30"/>
        <v>15.234549516008936</v>
      </c>
      <c r="K149" s="105">
        <f t="shared" si="86"/>
        <v>2711.6</v>
      </c>
      <c r="L149" s="105">
        <f t="shared" si="86"/>
        <v>525.09</v>
      </c>
      <c r="M149" s="105">
        <f t="shared" si="31"/>
        <v>19.364581796725183</v>
      </c>
      <c r="N149" s="105">
        <f t="shared" si="86"/>
        <v>29532.6</v>
      </c>
      <c r="O149" s="105">
        <f t="shared" si="86"/>
        <v>7028.62</v>
      </c>
      <c r="P149" s="105">
        <f t="shared" si="14"/>
        <v>23.799530010903204</v>
      </c>
      <c r="Q149" s="105">
        <f t="shared" si="86"/>
        <v>263.60000000000002</v>
      </c>
      <c r="R149" s="105">
        <f t="shared" si="86"/>
        <v>0</v>
      </c>
      <c r="S149" s="105">
        <f t="shared" si="24"/>
        <v>0</v>
      </c>
      <c r="T149" s="105">
        <f t="shared" si="86"/>
        <v>2995.9</v>
      </c>
      <c r="U149" s="105">
        <f t="shared" si="86"/>
        <v>745.31</v>
      </c>
      <c r="V149" s="105">
        <f t="shared" si="25"/>
        <v>24.877666143729762</v>
      </c>
      <c r="W149" s="105">
        <f t="shared" si="86"/>
        <v>107.7</v>
      </c>
      <c r="X149" s="105">
        <f t="shared" si="86"/>
        <v>16.28</v>
      </c>
      <c r="Y149" s="105">
        <f t="shared" si="26"/>
        <v>15.116063138347261</v>
      </c>
      <c r="Z149" s="105">
        <f t="shared" si="86"/>
        <v>123135</v>
      </c>
      <c r="AA149" s="105">
        <f t="shared" si="86"/>
        <v>31653.01</v>
      </c>
      <c r="AB149" s="105">
        <f t="shared" si="32"/>
        <v>25.705940634263207</v>
      </c>
      <c r="AC149" s="105">
        <f t="shared" si="86"/>
        <v>310.3</v>
      </c>
      <c r="AD149" s="105">
        <f t="shared" si="86"/>
        <v>44.35</v>
      </c>
      <c r="AE149" s="102">
        <f t="shared" ref="AE149:AE202" si="87">AD149/AC149*100</f>
        <v>14.29262004511763</v>
      </c>
      <c r="AF149" s="105">
        <f t="shared" si="86"/>
        <v>0</v>
      </c>
      <c r="AG149" s="105">
        <f t="shared" si="86"/>
        <v>0</v>
      </c>
      <c r="AH149" s="105">
        <f t="shared" si="86"/>
        <v>0</v>
      </c>
      <c r="AI149" s="105">
        <f t="shared" si="86"/>
        <v>310.3</v>
      </c>
      <c r="AJ149" s="105">
        <f t="shared" si="86"/>
        <v>53.116109999999999</v>
      </c>
      <c r="AK149" s="105">
        <f t="shared" si="86"/>
        <v>17.117663551401868</v>
      </c>
      <c r="AL149" s="105">
        <f t="shared" si="86"/>
        <v>506.2</v>
      </c>
      <c r="AM149" s="105">
        <f t="shared" si="86"/>
        <v>103.6</v>
      </c>
      <c r="AN149" s="105">
        <f t="shared" si="86"/>
        <v>20.466218885815881</v>
      </c>
      <c r="AO149" s="105">
        <f t="shared" si="86"/>
        <v>310.3</v>
      </c>
      <c r="AP149" s="105">
        <f t="shared" si="86"/>
        <v>67.45</v>
      </c>
      <c r="AQ149" s="105">
        <f t="shared" si="86"/>
        <v>21.737028681920723</v>
      </c>
      <c r="AR149" s="105">
        <f t="shared" si="86"/>
        <v>310.3</v>
      </c>
      <c r="AS149" s="105">
        <f t="shared" si="86"/>
        <v>46.2</v>
      </c>
      <c r="AT149" s="105">
        <f t="shared" si="86"/>
        <v>14.88881727360619</v>
      </c>
      <c r="AU149" s="105">
        <f t="shared" si="86"/>
        <v>697.2</v>
      </c>
      <c r="AV149" s="105">
        <f t="shared" si="86"/>
        <v>174.3</v>
      </c>
      <c r="AW149" s="105">
        <f t="shared" si="37"/>
        <v>25</v>
      </c>
      <c r="AX149" s="105">
        <f t="shared" si="86"/>
        <v>0</v>
      </c>
      <c r="AY149" s="105">
        <f t="shared" si="86"/>
        <v>0</v>
      </c>
      <c r="AZ149" s="105">
        <f t="shared" si="86"/>
        <v>0</v>
      </c>
      <c r="BA149" s="105">
        <f t="shared" si="86"/>
        <v>1358.5000000000002</v>
      </c>
      <c r="BB149" s="105">
        <f t="shared" si="86"/>
        <v>232.23999999999998</v>
      </c>
      <c r="BC149" s="102">
        <f t="shared" ref="BC149:BC157" si="88">BB149/BA149*100</f>
        <v>17.095325726904669</v>
      </c>
      <c r="BD149" s="105">
        <f t="shared" si="86"/>
        <v>310.3</v>
      </c>
      <c r="BE149" s="105">
        <f t="shared" si="86"/>
        <v>73</v>
      </c>
      <c r="BF149" s="105">
        <f t="shared" si="86"/>
        <v>23.525620367386399</v>
      </c>
      <c r="BG149" s="105">
        <f t="shared" si="86"/>
        <v>310.3</v>
      </c>
      <c r="BH149" s="105">
        <f t="shared" si="86"/>
        <v>36.1</v>
      </c>
      <c r="BI149" s="105">
        <f t="shared" ref="BI149:BI202" si="89">BH149/BG149*100</f>
        <v>11.633902674830809</v>
      </c>
      <c r="BJ149" s="105">
        <f t="shared" si="86"/>
        <v>12083.4</v>
      </c>
      <c r="BK149" s="105">
        <f t="shared" si="86"/>
        <v>2744.46</v>
      </c>
      <c r="BL149" s="105">
        <f t="shared" si="18"/>
        <v>22.712647102636677</v>
      </c>
      <c r="BM149" s="105">
        <f t="shared" si="86"/>
        <v>406.5</v>
      </c>
      <c r="BN149" s="105">
        <f t="shared" si="86"/>
        <v>0</v>
      </c>
      <c r="BO149" s="105">
        <f t="shared" ref="BO149:BO202" si="90">BN149/BM149*100</f>
        <v>0</v>
      </c>
      <c r="BP149" s="105"/>
      <c r="BQ149" s="105"/>
      <c r="BR149" s="105"/>
    </row>
    <row r="150" spans="1:70" s="12" customFormat="1" ht="31.5" x14ac:dyDescent="0.25">
      <c r="A150" s="72" t="s">
        <v>365</v>
      </c>
      <c r="B150" s="15">
        <f t="shared" si="81"/>
        <v>175428.29999999996</v>
      </c>
      <c r="C150" s="15">
        <f t="shared" si="82"/>
        <v>43467.986109999991</v>
      </c>
      <c r="D150" s="15">
        <f t="shared" si="1"/>
        <v>24.778206315628665</v>
      </c>
      <c r="E150" s="15">
        <v>992.5</v>
      </c>
      <c r="F150" s="15">
        <v>136.63999999999999</v>
      </c>
      <c r="G150" s="15">
        <f t="shared" si="23"/>
        <v>13.767254408060452</v>
      </c>
      <c r="H150" s="15">
        <v>134.30000000000001</v>
      </c>
      <c r="I150" s="15">
        <v>20.46</v>
      </c>
      <c r="J150" s="15">
        <f t="shared" si="30"/>
        <v>15.234549516008936</v>
      </c>
      <c r="K150" s="15">
        <v>2711.6</v>
      </c>
      <c r="L150" s="15">
        <v>525.09</v>
      </c>
      <c r="M150" s="15">
        <f t="shared" si="31"/>
        <v>19.364581796725183</v>
      </c>
      <c r="N150" s="15">
        <v>29532.6</v>
      </c>
      <c r="O150" s="15">
        <v>7028.62</v>
      </c>
      <c r="P150" s="15">
        <f t="shared" si="14"/>
        <v>23.799530010903204</v>
      </c>
      <c r="Q150" s="15">
        <v>263.60000000000002</v>
      </c>
      <c r="R150" s="15"/>
      <c r="S150" s="15">
        <f t="shared" si="24"/>
        <v>0</v>
      </c>
      <c r="T150" s="15">
        <v>2995.9</v>
      </c>
      <c r="U150" s="15">
        <v>745.31</v>
      </c>
      <c r="V150" s="15">
        <f t="shared" si="25"/>
        <v>24.877666143729762</v>
      </c>
      <c r="W150" s="15">
        <v>107.7</v>
      </c>
      <c r="X150" s="15">
        <v>16.28</v>
      </c>
      <c r="Y150" s="15">
        <f t="shared" si="26"/>
        <v>15.116063138347261</v>
      </c>
      <c r="Z150" s="15">
        <v>123135</v>
      </c>
      <c r="AA150" s="15">
        <v>31653.01</v>
      </c>
      <c r="AB150" s="15">
        <f t="shared" si="32"/>
        <v>25.705940634263207</v>
      </c>
      <c r="AC150" s="15">
        <v>310.3</v>
      </c>
      <c r="AD150" s="15">
        <v>44.35</v>
      </c>
      <c r="AE150" s="14">
        <f t="shared" si="87"/>
        <v>14.29262004511763</v>
      </c>
      <c r="AF150" s="14"/>
      <c r="AG150" s="15"/>
      <c r="AH150" s="15"/>
      <c r="AI150" s="15">
        <v>310.3</v>
      </c>
      <c r="AJ150" s="15">
        <v>53.116109999999999</v>
      </c>
      <c r="AK150" s="15">
        <f t="shared" si="33"/>
        <v>17.117663551401868</v>
      </c>
      <c r="AL150" s="15">
        <v>506.2</v>
      </c>
      <c r="AM150" s="15">
        <v>103.6</v>
      </c>
      <c r="AN150" s="15">
        <f t="shared" si="34"/>
        <v>20.466218885815881</v>
      </c>
      <c r="AO150" s="15">
        <v>310.3</v>
      </c>
      <c r="AP150" s="15">
        <v>67.45</v>
      </c>
      <c r="AQ150" s="15">
        <f t="shared" si="35"/>
        <v>21.737028681920723</v>
      </c>
      <c r="AR150" s="15">
        <v>310.3</v>
      </c>
      <c r="AS150" s="15">
        <v>46.2</v>
      </c>
      <c r="AT150" s="15">
        <f t="shared" si="36"/>
        <v>14.88881727360619</v>
      </c>
      <c r="AU150" s="15">
        <v>697.2</v>
      </c>
      <c r="AV150" s="15">
        <v>174.3</v>
      </c>
      <c r="AW150" s="15">
        <f t="shared" si="37"/>
        <v>25</v>
      </c>
      <c r="AX150" s="15"/>
      <c r="AY150" s="15"/>
      <c r="AZ150" s="15"/>
      <c r="BA150" s="15"/>
      <c r="BB150" s="15"/>
      <c r="BC150" s="14"/>
      <c r="BD150" s="15">
        <v>310.3</v>
      </c>
      <c r="BE150" s="15">
        <v>73</v>
      </c>
      <c r="BF150" s="15">
        <f t="shared" si="38"/>
        <v>23.525620367386399</v>
      </c>
      <c r="BG150" s="15">
        <v>310.3</v>
      </c>
      <c r="BH150" s="15">
        <v>36.1</v>
      </c>
      <c r="BI150" s="15">
        <f t="shared" si="89"/>
        <v>11.633902674830809</v>
      </c>
      <c r="BJ150" s="15">
        <v>12083.4</v>
      </c>
      <c r="BK150" s="15">
        <v>2744.46</v>
      </c>
      <c r="BL150" s="15">
        <f t="shared" si="18"/>
        <v>22.712647102636677</v>
      </c>
      <c r="BM150" s="15">
        <v>406.5</v>
      </c>
      <c r="BN150" s="15">
        <v>0</v>
      </c>
      <c r="BO150" s="15">
        <f t="shared" si="90"/>
        <v>0</v>
      </c>
      <c r="BP150" s="15"/>
      <c r="BQ150" s="15"/>
      <c r="BR150" s="15"/>
    </row>
    <row r="151" spans="1:70" s="12" customFormat="1" ht="15.75" x14ac:dyDescent="0.25">
      <c r="A151" s="103" t="s">
        <v>565</v>
      </c>
      <c r="B151" s="15">
        <f t="shared" si="81"/>
        <v>93.7</v>
      </c>
      <c r="C151" s="15">
        <f t="shared" si="82"/>
        <v>15.88</v>
      </c>
      <c r="D151" s="14">
        <f t="shared" ref="D151:D159" si="91">C151/B151*100</f>
        <v>16.947705442902883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4"/>
      <c r="R151" s="14"/>
      <c r="S151" s="14"/>
      <c r="T151" s="14"/>
      <c r="U151" s="14"/>
      <c r="V151" s="14"/>
      <c r="W151" s="14"/>
      <c r="X151" s="14"/>
      <c r="Y151" s="15"/>
      <c r="Z151" s="14"/>
      <c r="AA151" s="14"/>
      <c r="AB151" s="15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>
        <v>93.7</v>
      </c>
      <c r="BB151" s="14">
        <v>15.88</v>
      </c>
      <c r="BC151" s="14">
        <f t="shared" si="88"/>
        <v>16.947705442902883</v>
      </c>
      <c r="BD151" s="14"/>
      <c r="BE151" s="14"/>
      <c r="BF151" s="14"/>
      <c r="BG151" s="14"/>
      <c r="BH151" s="14"/>
      <c r="BI151" s="15"/>
      <c r="BJ151" s="14"/>
      <c r="BK151" s="14"/>
      <c r="BL151" s="15"/>
      <c r="BM151" s="14"/>
      <c r="BN151" s="14"/>
      <c r="BO151" s="15"/>
      <c r="BP151" s="14"/>
      <c r="BQ151" s="14"/>
      <c r="BR151" s="15"/>
    </row>
    <row r="152" spans="1:70" s="12" customFormat="1" ht="15.75" x14ac:dyDescent="0.25">
      <c r="A152" s="103" t="s">
        <v>566</v>
      </c>
      <c r="B152" s="15">
        <f t="shared" si="81"/>
        <v>234.2</v>
      </c>
      <c r="C152" s="15">
        <f t="shared" si="82"/>
        <v>39.71</v>
      </c>
      <c r="D152" s="14">
        <f t="shared" si="91"/>
        <v>16.95559350982067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4"/>
      <c r="R152" s="14"/>
      <c r="S152" s="14"/>
      <c r="T152" s="14"/>
      <c r="U152" s="14"/>
      <c r="V152" s="14"/>
      <c r="W152" s="14"/>
      <c r="X152" s="14"/>
      <c r="Y152" s="15"/>
      <c r="Z152" s="14"/>
      <c r="AA152" s="14"/>
      <c r="AB152" s="15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>
        <v>234.2</v>
      </c>
      <c r="BB152" s="14">
        <v>39.71</v>
      </c>
      <c r="BC152" s="14">
        <f t="shared" si="88"/>
        <v>16.95559350982067</v>
      </c>
      <c r="BD152" s="14"/>
      <c r="BE152" s="14"/>
      <c r="BF152" s="14"/>
      <c r="BG152" s="14"/>
      <c r="BH152" s="14"/>
      <c r="BI152" s="15"/>
      <c r="BJ152" s="14"/>
      <c r="BK152" s="14"/>
      <c r="BL152" s="15"/>
      <c r="BM152" s="14"/>
      <c r="BN152" s="14"/>
      <c r="BO152" s="15"/>
      <c r="BP152" s="14"/>
      <c r="BQ152" s="14"/>
      <c r="BR152" s="15"/>
    </row>
    <row r="153" spans="1:70" s="12" customFormat="1" ht="15.75" x14ac:dyDescent="0.25">
      <c r="A153" s="103" t="s">
        <v>567</v>
      </c>
      <c r="B153" s="15">
        <f t="shared" si="81"/>
        <v>93.7</v>
      </c>
      <c r="C153" s="15">
        <f t="shared" si="82"/>
        <v>15.88</v>
      </c>
      <c r="D153" s="14">
        <f t="shared" si="91"/>
        <v>16.947705442902883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4"/>
      <c r="R153" s="14"/>
      <c r="S153" s="14"/>
      <c r="T153" s="14"/>
      <c r="U153" s="14"/>
      <c r="V153" s="14"/>
      <c r="W153" s="14"/>
      <c r="X153" s="14"/>
      <c r="Y153" s="15"/>
      <c r="Z153" s="14"/>
      <c r="AA153" s="14"/>
      <c r="AB153" s="15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>
        <v>93.7</v>
      </c>
      <c r="BB153" s="14">
        <v>15.88</v>
      </c>
      <c r="BC153" s="14">
        <f t="shared" si="88"/>
        <v>16.947705442902883</v>
      </c>
      <c r="BD153" s="14"/>
      <c r="BE153" s="14"/>
      <c r="BF153" s="14"/>
      <c r="BG153" s="14"/>
      <c r="BH153" s="14"/>
      <c r="BI153" s="15"/>
      <c r="BJ153" s="14"/>
      <c r="BK153" s="14"/>
      <c r="BL153" s="15"/>
      <c r="BM153" s="14"/>
      <c r="BN153" s="14"/>
      <c r="BO153" s="15"/>
      <c r="BP153" s="14"/>
      <c r="BQ153" s="14"/>
      <c r="BR153" s="15"/>
    </row>
    <row r="154" spans="1:70" s="12" customFormat="1" ht="15.75" x14ac:dyDescent="0.25">
      <c r="A154" s="103" t="s">
        <v>363</v>
      </c>
      <c r="B154" s="15">
        <f t="shared" si="81"/>
        <v>468.4</v>
      </c>
      <c r="C154" s="15">
        <f t="shared" si="82"/>
        <v>81.37</v>
      </c>
      <c r="D154" s="14">
        <f t="shared" si="91"/>
        <v>17.371904355251925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4"/>
      <c r="R154" s="14"/>
      <c r="S154" s="14"/>
      <c r="T154" s="14"/>
      <c r="U154" s="14"/>
      <c r="V154" s="14"/>
      <c r="W154" s="14"/>
      <c r="X154" s="14"/>
      <c r="Y154" s="15"/>
      <c r="Z154" s="14"/>
      <c r="AA154" s="14"/>
      <c r="AB154" s="15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>
        <v>468.4</v>
      </c>
      <c r="BB154" s="14">
        <v>81.37</v>
      </c>
      <c r="BC154" s="14">
        <f t="shared" si="88"/>
        <v>17.371904355251925</v>
      </c>
      <c r="BD154" s="14"/>
      <c r="BE154" s="14"/>
      <c r="BF154" s="14"/>
      <c r="BG154" s="14"/>
      <c r="BH154" s="14"/>
      <c r="BI154" s="15"/>
      <c r="BJ154" s="14"/>
      <c r="BK154" s="14"/>
      <c r="BL154" s="15"/>
      <c r="BM154" s="14"/>
      <c r="BN154" s="14"/>
      <c r="BO154" s="15"/>
      <c r="BP154" s="14"/>
      <c r="BQ154" s="14"/>
      <c r="BR154" s="15"/>
    </row>
    <row r="155" spans="1:70" s="12" customFormat="1" ht="15.75" x14ac:dyDescent="0.25">
      <c r="A155" s="103" t="s">
        <v>568</v>
      </c>
      <c r="B155" s="15">
        <f t="shared" si="81"/>
        <v>93.7</v>
      </c>
      <c r="C155" s="15">
        <f t="shared" si="82"/>
        <v>15.88</v>
      </c>
      <c r="D155" s="14">
        <f t="shared" si="91"/>
        <v>16.947705442902883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4"/>
      <c r="R155" s="14"/>
      <c r="S155" s="14"/>
      <c r="T155" s="14"/>
      <c r="U155" s="14"/>
      <c r="V155" s="14"/>
      <c r="W155" s="14"/>
      <c r="X155" s="14"/>
      <c r="Y155" s="15"/>
      <c r="Z155" s="14"/>
      <c r="AA155" s="14"/>
      <c r="AB155" s="15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>
        <v>93.7</v>
      </c>
      <c r="BB155" s="14">
        <v>15.88</v>
      </c>
      <c r="BC155" s="14">
        <f t="shared" si="88"/>
        <v>16.947705442902883</v>
      </c>
      <c r="BD155" s="14"/>
      <c r="BE155" s="14"/>
      <c r="BF155" s="14"/>
      <c r="BG155" s="14"/>
      <c r="BH155" s="14"/>
      <c r="BI155" s="15"/>
      <c r="BJ155" s="14"/>
      <c r="BK155" s="14"/>
      <c r="BL155" s="15"/>
      <c r="BM155" s="14"/>
      <c r="BN155" s="14"/>
      <c r="BO155" s="15"/>
      <c r="BP155" s="14"/>
      <c r="BQ155" s="14"/>
      <c r="BR155" s="15"/>
    </row>
    <row r="156" spans="1:70" s="12" customFormat="1" ht="15.75" x14ac:dyDescent="0.25">
      <c r="A156" s="103" t="s">
        <v>569</v>
      </c>
      <c r="B156" s="15">
        <f t="shared" si="81"/>
        <v>93.7</v>
      </c>
      <c r="C156" s="15">
        <f t="shared" si="82"/>
        <v>15.88</v>
      </c>
      <c r="D156" s="14">
        <f t="shared" si="91"/>
        <v>16.947705442902883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4"/>
      <c r="R156" s="14"/>
      <c r="S156" s="14"/>
      <c r="T156" s="14"/>
      <c r="U156" s="14"/>
      <c r="V156" s="14"/>
      <c r="W156" s="14"/>
      <c r="X156" s="14"/>
      <c r="Y156" s="15"/>
      <c r="Z156" s="14"/>
      <c r="AA156" s="14"/>
      <c r="AB156" s="15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>
        <v>93.7</v>
      </c>
      <c r="BB156" s="14">
        <v>15.88</v>
      </c>
      <c r="BC156" s="14">
        <f t="shared" si="88"/>
        <v>16.947705442902883</v>
      </c>
      <c r="BD156" s="14"/>
      <c r="BE156" s="14"/>
      <c r="BF156" s="14"/>
      <c r="BG156" s="14"/>
      <c r="BH156" s="14"/>
      <c r="BI156" s="15"/>
      <c r="BJ156" s="14"/>
      <c r="BK156" s="14"/>
      <c r="BL156" s="15"/>
      <c r="BM156" s="14"/>
      <c r="BN156" s="14"/>
      <c r="BO156" s="15"/>
      <c r="BP156" s="14"/>
      <c r="BQ156" s="14"/>
      <c r="BR156" s="15"/>
    </row>
    <row r="157" spans="1:70" s="12" customFormat="1" ht="15.75" x14ac:dyDescent="0.25">
      <c r="A157" s="103" t="s">
        <v>571</v>
      </c>
      <c r="B157" s="15">
        <f t="shared" si="81"/>
        <v>93.7</v>
      </c>
      <c r="C157" s="15">
        <f t="shared" si="82"/>
        <v>15.88</v>
      </c>
      <c r="D157" s="14">
        <f t="shared" si="91"/>
        <v>16.947705442902883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4"/>
      <c r="R157" s="14"/>
      <c r="S157" s="14"/>
      <c r="T157" s="14"/>
      <c r="U157" s="14"/>
      <c r="V157" s="14"/>
      <c r="W157" s="14"/>
      <c r="X157" s="14"/>
      <c r="Y157" s="15"/>
      <c r="Z157" s="14"/>
      <c r="AA157" s="14"/>
      <c r="AB157" s="15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>
        <v>93.7</v>
      </c>
      <c r="BB157" s="14">
        <v>15.88</v>
      </c>
      <c r="BC157" s="14">
        <f t="shared" si="88"/>
        <v>16.947705442902883</v>
      </c>
      <c r="BD157" s="14"/>
      <c r="BE157" s="14"/>
      <c r="BF157" s="14"/>
      <c r="BG157" s="14"/>
      <c r="BH157" s="14"/>
      <c r="BI157" s="15"/>
      <c r="BJ157" s="14"/>
      <c r="BK157" s="14"/>
      <c r="BL157" s="15"/>
      <c r="BM157" s="14"/>
      <c r="BN157" s="14"/>
      <c r="BO157" s="15"/>
      <c r="BP157" s="14"/>
      <c r="BQ157" s="14"/>
      <c r="BR157" s="15"/>
    </row>
    <row r="158" spans="1:70" s="12" customFormat="1" ht="15.75" x14ac:dyDescent="0.25">
      <c r="A158" s="103" t="s">
        <v>570</v>
      </c>
      <c r="B158" s="15">
        <f t="shared" si="81"/>
        <v>93.7</v>
      </c>
      <c r="C158" s="15">
        <f t="shared" si="82"/>
        <v>15.88</v>
      </c>
      <c r="D158" s="14">
        <f t="shared" si="91"/>
        <v>16.947705442902883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4"/>
      <c r="R158" s="14"/>
      <c r="S158" s="14"/>
      <c r="T158" s="14"/>
      <c r="U158" s="14"/>
      <c r="V158" s="14"/>
      <c r="W158" s="14"/>
      <c r="X158" s="14"/>
      <c r="Y158" s="15"/>
      <c r="Z158" s="14"/>
      <c r="AA158" s="14"/>
      <c r="AB158" s="15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>
        <v>93.7</v>
      </c>
      <c r="BB158" s="14">
        <v>15.88</v>
      </c>
      <c r="BC158" s="14">
        <f>BB158/BA158*100</f>
        <v>16.947705442902883</v>
      </c>
      <c r="BD158" s="14"/>
      <c r="BE158" s="14"/>
      <c r="BF158" s="14"/>
      <c r="BG158" s="14"/>
      <c r="BH158" s="14"/>
      <c r="BI158" s="15"/>
      <c r="BJ158" s="14"/>
      <c r="BK158" s="14"/>
      <c r="BL158" s="15"/>
      <c r="BM158" s="14"/>
      <c r="BN158" s="14"/>
      <c r="BO158" s="15"/>
      <c r="BP158" s="14"/>
      <c r="BQ158" s="14"/>
      <c r="BR158" s="15"/>
    </row>
    <row r="159" spans="1:70" s="12" customFormat="1" ht="15.75" x14ac:dyDescent="0.25">
      <c r="A159" s="103" t="s">
        <v>364</v>
      </c>
      <c r="B159" s="15">
        <f t="shared" si="81"/>
        <v>93.7</v>
      </c>
      <c r="C159" s="15">
        <f t="shared" si="82"/>
        <v>15.88</v>
      </c>
      <c r="D159" s="14">
        <f t="shared" si="91"/>
        <v>16.947705442902883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4"/>
      <c r="R159" s="14"/>
      <c r="S159" s="14"/>
      <c r="T159" s="14"/>
      <c r="U159" s="14"/>
      <c r="V159" s="14"/>
      <c r="W159" s="14"/>
      <c r="X159" s="14"/>
      <c r="Y159" s="15"/>
      <c r="Z159" s="14"/>
      <c r="AA159" s="14"/>
      <c r="AB159" s="15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>
        <v>93.7</v>
      </c>
      <c r="BB159" s="14">
        <v>15.88</v>
      </c>
      <c r="BC159" s="14">
        <f>BB159/BA159*100</f>
        <v>16.947705442902883</v>
      </c>
      <c r="BD159" s="14"/>
      <c r="BE159" s="14"/>
      <c r="BF159" s="14"/>
      <c r="BG159" s="14"/>
      <c r="BH159" s="14"/>
      <c r="BI159" s="15"/>
      <c r="BJ159" s="14"/>
      <c r="BK159" s="14"/>
      <c r="BL159" s="15"/>
      <c r="BM159" s="14"/>
      <c r="BN159" s="14"/>
      <c r="BO159" s="15"/>
      <c r="BP159" s="14"/>
      <c r="BQ159" s="14"/>
      <c r="BR159" s="15"/>
    </row>
    <row r="160" spans="1:70" s="31" customFormat="1" ht="31.5" x14ac:dyDescent="0.25">
      <c r="A160" s="97" t="s">
        <v>370</v>
      </c>
      <c r="B160" s="105">
        <f t="shared" si="81"/>
        <v>306758.59999999998</v>
      </c>
      <c r="C160" s="105">
        <f t="shared" si="82"/>
        <v>64083.712600000006</v>
      </c>
      <c r="D160" s="105">
        <f t="shared" ref="D160" si="92">C160/B160*100</f>
        <v>20.890600165732927</v>
      </c>
      <c r="E160" s="105">
        <f>SUM(E161:E171)</f>
        <v>1124.4000000000001</v>
      </c>
      <c r="F160" s="105">
        <f t="shared" ref="F160:BN160" si="93">SUM(F161:F171)</f>
        <v>199.9</v>
      </c>
      <c r="G160" s="105">
        <f t="shared" si="23"/>
        <v>17.778370686588403</v>
      </c>
      <c r="H160" s="105">
        <f t="shared" si="93"/>
        <v>341.8</v>
      </c>
      <c r="I160" s="105">
        <f t="shared" si="93"/>
        <v>85.45</v>
      </c>
      <c r="J160" s="105">
        <f t="shared" si="30"/>
        <v>25</v>
      </c>
      <c r="K160" s="105">
        <f t="shared" si="93"/>
        <v>4457.2</v>
      </c>
      <c r="L160" s="105">
        <f t="shared" si="93"/>
        <v>425.97</v>
      </c>
      <c r="M160" s="105">
        <f t="shared" si="31"/>
        <v>9.5568967064524823</v>
      </c>
      <c r="N160" s="105">
        <f t="shared" si="93"/>
        <v>37796.699999999997</v>
      </c>
      <c r="O160" s="105">
        <f t="shared" si="93"/>
        <v>7057.06</v>
      </c>
      <c r="P160" s="105">
        <f t="shared" si="14"/>
        <v>18.671100916217558</v>
      </c>
      <c r="Q160" s="105">
        <f t="shared" si="93"/>
        <v>464.8</v>
      </c>
      <c r="R160" s="105">
        <f t="shared" si="93"/>
        <v>0</v>
      </c>
      <c r="S160" s="105">
        <f t="shared" si="24"/>
        <v>0</v>
      </c>
      <c r="T160" s="105">
        <f t="shared" si="93"/>
        <v>4959.8999999999996</v>
      </c>
      <c r="U160" s="105">
        <f t="shared" si="93"/>
        <v>967.06</v>
      </c>
      <c r="V160" s="105">
        <f t="shared" si="25"/>
        <v>19.497570515534587</v>
      </c>
      <c r="W160" s="105">
        <f t="shared" si="93"/>
        <v>215.5</v>
      </c>
      <c r="X160" s="105">
        <f t="shared" si="93"/>
        <v>53.81</v>
      </c>
      <c r="Y160" s="105">
        <f t="shared" si="26"/>
        <v>24.969837587006964</v>
      </c>
      <c r="Z160" s="105">
        <f t="shared" si="93"/>
        <v>227149.8</v>
      </c>
      <c r="AA160" s="105">
        <f t="shared" si="93"/>
        <v>47935.91</v>
      </c>
      <c r="AB160" s="105">
        <f t="shared" si="32"/>
        <v>21.103214706770601</v>
      </c>
      <c r="AC160" s="105">
        <f t="shared" si="93"/>
        <v>930.8</v>
      </c>
      <c r="AD160" s="105">
        <f t="shared" si="93"/>
        <v>103.47</v>
      </c>
      <c r="AE160" s="102">
        <f t="shared" si="87"/>
        <v>11.116244091104427</v>
      </c>
      <c r="AF160" s="105">
        <f t="shared" si="93"/>
        <v>0</v>
      </c>
      <c r="AG160" s="105">
        <f t="shared" si="93"/>
        <v>0</v>
      </c>
      <c r="AH160" s="105">
        <f t="shared" si="93"/>
        <v>0</v>
      </c>
      <c r="AI160" s="105">
        <f t="shared" si="93"/>
        <v>310.3</v>
      </c>
      <c r="AJ160" s="105">
        <f t="shared" si="93"/>
        <v>69.022600000000011</v>
      </c>
      <c r="AK160" s="105">
        <f t="shared" si="93"/>
        <v>22.243828553013216</v>
      </c>
      <c r="AL160" s="105">
        <f t="shared" si="93"/>
        <v>2762.9</v>
      </c>
      <c r="AM160" s="105">
        <f t="shared" si="93"/>
        <v>1127.5999999999999</v>
      </c>
      <c r="AN160" s="105">
        <f t="shared" si="93"/>
        <v>40.812190090122691</v>
      </c>
      <c r="AO160" s="105">
        <f t="shared" si="93"/>
        <v>620.5</v>
      </c>
      <c r="AP160" s="105">
        <f t="shared" si="93"/>
        <v>85.66</v>
      </c>
      <c r="AQ160" s="105">
        <f t="shared" si="93"/>
        <v>13.804995970991135</v>
      </c>
      <c r="AR160" s="105">
        <f t="shared" si="93"/>
        <v>310.3</v>
      </c>
      <c r="AS160" s="105">
        <f t="shared" si="93"/>
        <v>47.7</v>
      </c>
      <c r="AT160" s="105">
        <f t="shared" si="93"/>
        <v>15.372220431840155</v>
      </c>
      <c r="AU160" s="105">
        <f t="shared" si="93"/>
        <v>1549.5</v>
      </c>
      <c r="AV160" s="105">
        <f t="shared" si="93"/>
        <v>387.3</v>
      </c>
      <c r="AW160" s="105">
        <f t="shared" si="37"/>
        <v>24.99515972894482</v>
      </c>
      <c r="AX160" s="105">
        <f t="shared" si="93"/>
        <v>0</v>
      </c>
      <c r="AY160" s="105">
        <f t="shared" si="93"/>
        <v>0</v>
      </c>
      <c r="AZ160" s="105">
        <f t="shared" si="93"/>
        <v>0</v>
      </c>
      <c r="BA160" s="105">
        <f t="shared" si="93"/>
        <v>1358.5000000000002</v>
      </c>
      <c r="BB160" s="105">
        <f t="shared" si="93"/>
        <v>246.76</v>
      </c>
      <c r="BC160" s="102">
        <f t="shared" ref="BC160:BC171" si="94">BB160/BA160*100</f>
        <v>18.164151637835847</v>
      </c>
      <c r="BD160" s="105">
        <f t="shared" si="93"/>
        <v>310.3</v>
      </c>
      <c r="BE160" s="105">
        <f t="shared" si="93"/>
        <v>59.5</v>
      </c>
      <c r="BF160" s="105">
        <f t="shared" si="93"/>
        <v>19.174991943280695</v>
      </c>
      <c r="BG160" s="105">
        <f t="shared" si="93"/>
        <v>310.3</v>
      </c>
      <c r="BH160" s="105">
        <f t="shared" si="93"/>
        <v>23.5</v>
      </c>
      <c r="BI160" s="105">
        <f t="shared" si="89"/>
        <v>7.5733161456654843</v>
      </c>
      <c r="BJ160" s="105">
        <f t="shared" si="93"/>
        <v>21672.2</v>
      </c>
      <c r="BK160" s="105">
        <f t="shared" si="93"/>
        <v>5208.04</v>
      </c>
      <c r="BL160" s="105">
        <f t="shared" si="18"/>
        <v>24.030970552135916</v>
      </c>
      <c r="BM160" s="105">
        <f t="shared" si="93"/>
        <v>112.9</v>
      </c>
      <c r="BN160" s="105">
        <f t="shared" si="93"/>
        <v>0</v>
      </c>
      <c r="BO160" s="105">
        <f t="shared" si="90"/>
        <v>0</v>
      </c>
      <c r="BP160" s="105"/>
      <c r="BQ160" s="105"/>
      <c r="BR160" s="105"/>
    </row>
    <row r="161" spans="1:70" s="12" customFormat="1" ht="17.25" customHeight="1" x14ac:dyDescent="0.25">
      <c r="A161" s="72" t="s">
        <v>368</v>
      </c>
      <c r="B161" s="15">
        <f t="shared" si="81"/>
        <v>305400.09999999998</v>
      </c>
      <c r="C161" s="15">
        <f t="shared" si="82"/>
        <v>63836.952600000004</v>
      </c>
      <c r="D161" s="15">
        <f t="shared" si="1"/>
        <v>20.902728126153203</v>
      </c>
      <c r="E161" s="15">
        <v>1124.4000000000001</v>
      </c>
      <c r="F161" s="15">
        <v>199.9</v>
      </c>
      <c r="G161" s="15">
        <f t="shared" si="23"/>
        <v>17.778370686588403</v>
      </c>
      <c r="H161" s="15">
        <v>341.8</v>
      </c>
      <c r="I161" s="15">
        <v>85.45</v>
      </c>
      <c r="J161" s="15">
        <f t="shared" si="30"/>
        <v>25</v>
      </c>
      <c r="K161" s="15">
        <v>4457.2</v>
      </c>
      <c r="L161" s="15">
        <v>425.97</v>
      </c>
      <c r="M161" s="15">
        <f t="shared" si="31"/>
        <v>9.5568967064524823</v>
      </c>
      <c r="N161" s="15">
        <v>37796.699999999997</v>
      </c>
      <c r="O161" s="15">
        <v>7057.06</v>
      </c>
      <c r="P161" s="15">
        <f t="shared" si="14"/>
        <v>18.671100916217558</v>
      </c>
      <c r="Q161" s="15">
        <v>464.8</v>
      </c>
      <c r="R161" s="15"/>
      <c r="S161" s="15">
        <f t="shared" si="24"/>
        <v>0</v>
      </c>
      <c r="T161" s="15">
        <v>4959.8999999999996</v>
      </c>
      <c r="U161" s="15">
        <v>967.06</v>
      </c>
      <c r="V161" s="15">
        <f t="shared" si="25"/>
        <v>19.497570515534587</v>
      </c>
      <c r="W161" s="15">
        <v>215.5</v>
      </c>
      <c r="X161" s="15">
        <v>53.81</v>
      </c>
      <c r="Y161" s="15">
        <f t="shared" si="26"/>
        <v>24.969837587006964</v>
      </c>
      <c r="Z161" s="15">
        <v>227149.8</v>
      </c>
      <c r="AA161" s="15">
        <v>47935.91</v>
      </c>
      <c r="AB161" s="15">
        <f t="shared" si="32"/>
        <v>21.103214706770601</v>
      </c>
      <c r="AC161" s="15">
        <v>930.8</v>
      </c>
      <c r="AD161" s="15">
        <v>103.47</v>
      </c>
      <c r="AE161" s="14">
        <f t="shared" si="87"/>
        <v>11.116244091104427</v>
      </c>
      <c r="AF161" s="14"/>
      <c r="AG161" s="15"/>
      <c r="AH161" s="15"/>
      <c r="AI161" s="15">
        <v>310.3</v>
      </c>
      <c r="AJ161" s="15">
        <v>69.022600000000011</v>
      </c>
      <c r="AK161" s="15">
        <f t="shared" si="33"/>
        <v>22.243828553013216</v>
      </c>
      <c r="AL161" s="15">
        <v>2762.9</v>
      </c>
      <c r="AM161" s="15">
        <v>1127.5999999999999</v>
      </c>
      <c r="AN161" s="15">
        <f t="shared" si="34"/>
        <v>40.812190090122691</v>
      </c>
      <c r="AO161" s="15">
        <v>620.5</v>
      </c>
      <c r="AP161" s="15">
        <v>85.66</v>
      </c>
      <c r="AQ161" s="15">
        <f t="shared" si="35"/>
        <v>13.804995970991135</v>
      </c>
      <c r="AR161" s="15">
        <v>310.3</v>
      </c>
      <c r="AS161" s="15">
        <v>47.7</v>
      </c>
      <c r="AT161" s="15">
        <f t="shared" si="36"/>
        <v>15.372220431840155</v>
      </c>
      <c r="AU161" s="15">
        <v>1549.5</v>
      </c>
      <c r="AV161" s="15">
        <v>387.3</v>
      </c>
      <c r="AW161" s="15">
        <f t="shared" si="37"/>
        <v>24.99515972894482</v>
      </c>
      <c r="AX161" s="15"/>
      <c r="AY161" s="15"/>
      <c r="AZ161" s="15"/>
      <c r="BA161" s="15"/>
      <c r="BB161" s="15"/>
      <c r="BC161" s="14"/>
      <c r="BD161" s="15">
        <v>310.3</v>
      </c>
      <c r="BE161" s="15">
        <v>59.5</v>
      </c>
      <c r="BF161" s="15">
        <f t="shared" si="38"/>
        <v>19.174991943280695</v>
      </c>
      <c r="BG161" s="15">
        <v>310.3</v>
      </c>
      <c r="BH161" s="15">
        <v>23.5</v>
      </c>
      <c r="BI161" s="15">
        <f t="shared" si="89"/>
        <v>7.5733161456654843</v>
      </c>
      <c r="BJ161" s="15">
        <v>21672.2</v>
      </c>
      <c r="BK161" s="15">
        <v>5208.04</v>
      </c>
      <c r="BL161" s="15">
        <f t="shared" si="18"/>
        <v>24.030970552135916</v>
      </c>
      <c r="BM161" s="15">
        <v>112.9</v>
      </c>
      <c r="BN161" s="15">
        <v>0</v>
      </c>
      <c r="BO161" s="15">
        <f t="shared" si="90"/>
        <v>0</v>
      </c>
      <c r="BP161" s="15"/>
      <c r="BQ161" s="15"/>
      <c r="BR161" s="15"/>
    </row>
    <row r="162" spans="1:70" s="12" customFormat="1" ht="17.25" customHeight="1" x14ac:dyDescent="0.25">
      <c r="A162" s="103" t="s">
        <v>367</v>
      </c>
      <c r="B162" s="15">
        <f t="shared" si="81"/>
        <v>234.2</v>
      </c>
      <c r="C162" s="15">
        <f t="shared" si="82"/>
        <v>42.22</v>
      </c>
      <c r="D162" s="14">
        <f t="shared" ref="D162:D171" si="95">C162/B162*100</f>
        <v>18.02732707087959</v>
      </c>
      <c r="E162" s="14"/>
      <c r="F162" s="14"/>
      <c r="G162" s="14"/>
      <c r="H162" s="14"/>
      <c r="I162" s="14"/>
      <c r="J162" s="15"/>
      <c r="K162" s="14"/>
      <c r="L162" s="14"/>
      <c r="M162" s="15"/>
      <c r="N162" s="14"/>
      <c r="O162" s="14"/>
      <c r="P162" s="14"/>
      <c r="Q162" s="14"/>
      <c r="R162" s="14"/>
      <c r="S162" s="15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5"/>
      <c r="AX162" s="14"/>
      <c r="AY162" s="14"/>
      <c r="AZ162" s="14"/>
      <c r="BA162" s="14">
        <v>234.2</v>
      </c>
      <c r="BB162" s="14">
        <v>42.22</v>
      </c>
      <c r="BC162" s="14">
        <f t="shared" si="94"/>
        <v>18.02732707087959</v>
      </c>
      <c r="BD162" s="14"/>
      <c r="BE162" s="14"/>
      <c r="BF162" s="14"/>
      <c r="BG162" s="14"/>
      <c r="BH162" s="14"/>
      <c r="BI162" s="15"/>
      <c r="BJ162" s="14"/>
      <c r="BK162" s="14"/>
      <c r="BL162" s="14"/>
      <c r="BM162" s="14"/>
      <c r="BN162" s="14"/>
      <c r="BO162" s="15"/>
      <c r="BP162" s="14"/>
      <c r="BQ162" s="14"/>
      <c r="BR162" s="15"/>
    </row>
    <row r="163" spans="1:70" s="12" customFormat="1" ht="17.25" customHeight="1" x14ac:dyDescent="0.25">
      <c r="A163" s="103" t="s">
        <v>573</v>
      </c>
      <c r="B163" s="15">
        <f t="shared" si="81"/>
        <v>234.2</v>
      </c>
      <c r="C163" s="15">
        <f t="shared" si="82"/>
        <v>50.63</v>
      </c>
      <c r="D163" s="14">
        <f t="shared" si="95"/>
        <v>21.618274978650728</v>
      </c>
      <c r="E163" s="14"/>
      <c r="F163" s="14"/>
      <c r="G163" s="14"/>
      <c r="H163" s="14"/>
      <c r="I163" s="14"/>
      <c r="J163" s="15"/>
      <c r="K163" s="14"/>
      <c r="L163" s="14"/>
      <c r="M163" s="15"/>
      <c r="N163" s="14"/>
      <c r="O163" s="14"/>
      <c r="P163" s="14"/>
      <c r="Q163" s="14"/>
      <c r="R163" s="14"/>
      <c r="S163" s="15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5"/>
      <c r="AX163" s="14"/>
      <c r="AY163" s="14"/>
      <c r="AZ163" s="14"/>
      <c r="BA163" s="14">
        <v>234.2</v>
      </c>
      <c r="BB163" s="14">
        <v>50.63</v>
      </c>
      <c r="BC163" s="14">
        <f t="shared" si="94"/>
        <v>21.618274978650728</v>
      </c>
      <c r="BD163" s="14"/>
      <c r="BE163" s="14"/>
      <c r="BF163" s="14"/>
      <c r="BG163" s="14"/>
      <c r="BH163" s="14"/>
      <c r="BI163" s="15"/>
      <c r="BJ163" s="14"/>
      <c r="BK163" s="14"/>
      <c r="BL163" s="14"/>
      <c r="BM163" s="14"/>
      <c r="BN163" s="14"/>
      <c r="BO163" s="15"/>
      <c r="BP163" s="14"/>
      <c r="BQ163" s="14"/>
      <c r="BR163" s="15"/>
    </row>
    <row r="164" spans="1:70" s="12" customFormat="1" ht="17.25" customHeight="1" x14ac:dyDescent="0.25">
      <c r="A164" s="103" t="s">
        <v>574</v>
      </c>
      <c r="B164" s="15">
        <f t="shared" si="81"/>
        <v>93.7</v>
      </c>
      <c r="C164" s="15">
        <f t="shared" si="82"/>
        <v>17.48</v>
      </c>
      <c r="D164" s="14">
        <f t="shared" si="95"/>
        <v>18.65528281750267</v>
      </c>
      <c r="E164" s="14"/>
      <c r="F164" s="14"/>
      <c r="G164" s="14"/>
      <c r="H164" s="14"/>
      <c r="I164" s="14"/>
      <c r="J164" s="15"/>
      <c r="K164" s="14"/>
      <c r="L164" s="14"/>
      <c r="M164" s="15"/>
      <c r="N164" s="14"/>
      <c r="O164" s="14"/>
      <c r="P164" s="14"/>
      <c r="Q164" s="14"/>
      <c r="R164" s="14"/>
      <c r="S164" s="15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5"/>
      <c r="AX164" s="14"/>
      <c r="AY164" s="14"/>
      <c r="AZ164" s="14"/>
      <c r="BA164" s="14">
        <v>93.7</v>
      </c>
      <c r="BB164" s="14">
        <v>17.48</v>
      </c>
      <c r="BC164" s="14">
        <f t="shared" si="94"/>
        <v>18.65528281750267</v>
      </c>
      <c r="BD164" s="14"/>
      <c r="BE164" s="14"/>
      <c r="BF164" s="14"/>
      <c r="BG164" s="14"/>
      <c r="BH164" s="14"/>
      <c r="BI164" s="15"/>
      <c r="BJ164" s="14"/>
      <c r="BK164" s="14"/>
      <c r="BL164" s="14"/>
      <c r="BM164" s="14"/>
      <c r="BN164" s="14"/>
      <c r="BO164" s="15"/>
      <c r="BP164" s="14"/>
      <c r="BQ164" s="14"/>
      <c r="BR164" s="15"/>
    </row>
    <row r="165" spans="1:70" s="12" customFormat="1" ht="17.25" customHeight="1" x14ac:dyDescent="0.25">
      <c r="A165" s="103" t="s">
        <v>575</v>
      </c>
      <c r="B165" s="15">
        <f t="shared" si="81"/>
        <v>93.7</v>
      </c>
      <c r="C165" s="15">
        <f t="shared" si="82"/>
        <v>16.27</v>
      </c>
      <c r="D165" s="14">
        <f t="shared" si="95"/>
        <v>17.363927427961578</v>
      </c>
      <c r="E165" s="14"/>
      <c r="F165" s="14"/>
      <c r="G165" s="14"/>
      <c r="H165" s="14"/>
      <c r="I165" s="14"/>
      <c r="J165" s="15"/>
      <c r="K165" s="14"/>
      <c r="L165" s="14"/>
      <c r="M165" s="15"/>
      <c r="N165" s="14"/>
      <c r="O165" s="14"/>
      <c r="P165" s="14"/>
      <c r="Q165" s="14"/>
      <c r="R165" s="14"/>
      <c r="S165" s="15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5"/>
      <c r="AX165" s="14"/>
      <c r="AY165" s="14"/>
      <c r="AZ165" s="14"/>
      <c r="BA165" s="14">
        <v>93.7</v>
      </c>
      <c r="BB165" s="14">
        <v>16.27</v>
      </c>
      <c r="BC165" s="14">
        <f t="shared" si="94"/>
        <v>17.363927427961578</v>
      </c>
      <c r="BD165" s="14"/>
      <c r="BE165" s="14"/>
      <c r="BF165" s="14"/>
      <c r="BG165" s="14"/>
      <c r="BH165" s="14"/>
      <c r="BI165" s="15"/>
      <c r="BJ165" s="14"/>
      <c r="BK165" s="14"/>
      <c r="BL165" s="14"/>
      <c r="BM165" s="14"/>
      <c r="BN165" s="14"/>
      <c r="BO165" s="15"/>
      <c r="BP165" s="14"/>
      <c r="BQ165" s="14"/>
      <c r="BR165" s="15"/>
    </row>
    <row r="166" spans="1:70" s="12" customFormat="1" ht="17.25" customHeight="1" x14ac:dyDescent="0.25">
      <c r="A166" s="103" t="s">
        <v>576</v>
      </c>
      <c r="B166" s="15">
        <f t="shared" si="81"/>
        <v>93.7</v>
      </c>
      <c r="C166" s="15">
        <f t="shared" si="82"/>
        <v>17.600000000000001</v>
      </c>
      <c r="D166" s="14">
        <f t="shared" si="95"/>
        <v>18.783351120597651</v>
      </c>
      <c r="E166" s="14"/>
      <c r="F166" s="14"/>
      <c r="G166" s="14"/>
      <c r="H166" s="14"/>
      <c r="I166" s="14"/>
      <c r="J166" s="15"/>
      <c r="K166" s="14"/>
      <c r="L166" s="14"/>
      <c r="M166" s="15"/>
      <c r="N166" s="14"/>
      <c r="O166" s="14"/>
      <c r="P166" s="14"/>
      <c r="Q166" s="14"/>
      <c r="R166" s="14"/>
      <c r="S166" s="15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5"/>
      <c r="AX166" s="14"/>
      <c r="AY166" s="14"/>
      <c r="AZ166" s="14"/>
      <c r="BA166" s="14">
        <v>93.7</v>
      </c>
      <c r="BB166" s="14">
        <v>17.600000000000001</v>
      </c>
      <c r="BC166" s="14">
        <f t="shared" si="94"/>
        <v>18.783351120597651</v>
      </c>
      <c r="BD166" s="14"/>
      <c r="BE166" s="14"/>
      <c r="BF166" s="14"/>
      <c r="BG166" s="14"/>
      <c r="BH166" s="14"/>
      <c r="BI166" s="15"/>
      <c r="BJ166" s="14"/>
      <c r="BK166" s="14"/>
      <c r="BL166" s="14"/>
      <c r="BM166" s="14"/>
      <c r="BN166" s="14"/>
      <c r="BO166" s="15"/>
      <c r="BP166" s="14"/>
      <c r="BQ166" s="14"/>
      <c r="BR166" s="15"/>
    </row>
    <row r="167" spans="1:70" s="12" customFormat="1" ht="17.25" customHeight="1" x14ac:dyDescent="0.25">
      <c r="A167" s="103" t="s">
        <v>577</v>
      </c>
      <c r="B167" s="15">
        <f t="shared" si="81"/>
        <v>93.7</v>
      </c>
      <c r="C167" s="15">
        <f t="shared" si="82"/>
        <v>14.79</v>
      </c>
      <c r="D167" s="14">
        <f t="shared" si="95"/>
        <v>15.784418356456776</v>
      </c>
      <c r="E167" s="14"/>
      <c r="F167" s="14"/>
      <c r="G167" s="14"/>
      <c r="H167" s="14"/>
      <c r="I167" s="14"/>
      <c r="J167" s="15"/>
      <c r="K167" s="14"/>
      <c r="L167" s="14"/>
      <c r="M167" s="15"/>
      <c r="N167" s="14"/>
      <c r="O167" s="14"/>
      <c r="P167" s="14"/>
      <c r="Q167" s="14"/>
      <c r="R167" s="14"/>
      <c r="S167" s="15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5"/>
      <c r="AX167" s="14"/>
      <c r="AY167" s="14"/>
      <c r="AZ167" s="14"/>
      <c r="BA167" s="14">
        <v>93.7</v>
      </c>
      <c r="BB167" s="14">
        <v>14.79</v>
      </c>
      <c r="BC167" s="14">
        <f t="shared" si="94"/>
        <v>15.784418356456776</v>
      </c>
      <c r="BD167" s="14"/>
      <c r="BE167" s="14"/>
      <c r="BF167" s="14"/>
      <c r="BG167" s="14"/>
      <c r="BH167" s="14"/>
      <c r="BI167" s="15"/>
      <c r="BJ167" s="14"/>
      <c r="BK167" s="14"/>
      <c r="BL167" s="14"/>
      <c r="BM167" s="14"/>
      <c r="BN167" s="14"/>
      <c r="BO167" s="15"/>
      <c r="BP167" s="14"/>
      <c r="BQ167" s="14"/>
      <c r="BR167" s="15"/>
    </row>
    <row r="168" spans="1:70" s="12" customFormat="1" ht="17.25" customHeight="1" x14ac:dyDescent="0.25">
      <c r="A168" s="103" t="s">
        <v>578</v>
      </c>
      <c r="B168" s="15">
        <f t="shared" si="81"/>
        <v>93.7</v>
      </c>
      <c r="C168" s="15">
        <f t="shared" si="82"/>
        <v>16.88</v>
      </c>
      <c r="D168" s="14">
        <f t="shared" si="95"/>
        <v>18.014941302027747</v>
      </c>
      <c r="E168" s="14"/>
      <c r="F168" s="14"/>
      <c r="G168" s="14"/>
      <c r="H168" s="14"/>
      <c r="I168" s="14"/>
      <c r="J168" s="15"/>
      <c r="K168" s="14"/>
      <c r="L168" s="14"/>
      <c r="M168" s="15"/>
      <c r="N168" s="14"/>
      <c r="O168" s="14"/>
      <c r="P168" s="14"/>
      <c r="Q168" s="14"/>
      <c r="R168" s="14"/>
      <c r="S168" s="15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5"/>
      <c r="AX168" s="14"/>
      <c r="AY168" s="14"/>
      <c r="AZ168" s="14"/>
      <c r="BA168" s="14">
        <v>93.7</v>
      </c>
      <c r="BB168" s="14">
        <v>16.88</v>
      </c>
      <c r="BC168" s="14">
        <f t="shared" si="94"/>
        <v>18.014941302027747</v>
      </c>
      <c r="BD168" s="14"/>
      <c r="BE168" s="14"/>
      <c r="BF168" s="14"/>
      <c r="BG168" s="14"/>
      <c r="BH168" s="14"/>
      <c r="BI168" s="15"/>
      <c r="BJ168" s="14"/>
      <c r="BK168" s="14"/>
      <c r="BL168" s="14"/>
      <c r="BM168" s="14"/>
      <c r="BN168" s="14"/>
      <c r="BO168" s="15"/>
      <c r="BP168" s="14"/>
      <c r="BQ168" s="14"/>
      <c r="BR168" s="15"/>
    </row>
    <row r="169" spans="1:70" s="12" customFormat="1" ht="17.25" customHeight="1" x14ac:dyDescent="0.25">
      <c r="A169" s="103" t="s">
        <v>579</v>
      </c>
      <c r="B169" s="15">
        <f t="shared" si="81"/>
        <v>234.2</v>
      </c>
      <c r="C169" s="15">
        <f t="shared" si="82"/>
        <v>41.7</v>
      </c>
      <c r="D169" s="14">
        <f t="shared" si="95"/>
        <v>17.805294619982924</v>
      </c>
      <c r="E169" s="14"/>
      <c r="F169" s="14"/>
      <c r="G169" s="14"/>
      <c r="H169" s="14"/>
      <c r="I169" s="14"/>
      <c r="J169" s="15"/>
      <c r="K169" s="14"/>
      <c r="L169" s="14"/>
      <c r="M169" s="15"/>
      <c r="N169" s="14"/>
      <c r="O169" s="14"/>
      <c r="P169" s="14"/>
      <c r="Q169" s="14"/>
      <c r="R169" s="14"/>
      <c r="S169" s="15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5"/>
      <c r="AX169" s="14"/>
      <c r="AY169" s="14"/>
      <c r="AZ169" s="14"/>
      <c r="BA169" s="14">
        <v>234.2</v>
      </c>
      <c r="BB169" s="14">
        <v>41.7</v>
      </c>
      <c r="BC169" s="14">
        <f t="shared" si="94"/>
        <v>17.805294619982924</v>
      </c>
      <c r="BD169" s="14"/>
      <c r="BE169" s="14"/>
      <c r="BF169" s="14"/>
      <c r="BG169" s="14"/>
      <c r="BH169" s="14"/>
      <c r="BI169" s="15"/>
      <c r="BJ169" s="14"/>
      <c r="BK169" s="14"/>
      <c r="BL169" s="14"/>
      <c r="BM169" s="14"/>
      <c r="BN169" s="14"/>
      <c r="BO169" s="15"/>
      <c r="BP169" s="14"/>
      <c r="BQ169" s="14"/>
      <c r="BR169" s="15"/>
    </row>
    <row r="170" spans="1:70" s="12" customFormat="1" ht="17.25" customHeight="1" x14ac:dyDescent="0.25">
      <c r="A170" s="103" t="s">
        <v>704</v>
      </c>
      <c r="B170" s="15">
        <f t="shared" si="81"/>
        <v>93.7</v>
      </c>
      <c r="C170" s="15">
        <f t="shared" si="82"/>
        <v>17.48</v>
      </c>
      <c r="D170" s="14">
        <f t="shared" si="95"/>
        <v>18.65528281750267</v>
      </c>
      <c r="E170" s="14"/>
      <c r="F170" s="14"/>
      <c r="G170" s="14"/>
      <c r="H170" s="14"/>
      <c r="I170" s="14"/>
      <c r="J170" s="15"/>
      <c r="K170" s="14"/>
      <c r="L170" s="14"/>
      <c r="M170" s="15"/>
      <c r="N170" s="14"/>
      <c r="O170" s="14"/>
      <c r="P170" s="14"/>
      <c r="Q170" s="14"/>
      <c r="R170" s="14"/>
      <c r="S170" s="15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5"/>
      <c r="AX170" s="14"/>
      <c r="AY170" s="14"/>
      <c r="AZ170" s="14"/>
      <c r="BA170" s="14">
        <v>93.7</v>
      </c>
      <c r="BB170" s="14">
        <v>17.48</v>
      </c>
      <c r="BC170" s="14">
        <f t="shared" si="94"/>
        <v>18.65528281750267</v>
      </c>
      <c r="BD170" s="14"/>
      <c r="BE170" s="14"/>
      <c r="BF170" s="14"/>
      <c r="BG170" s="14"/>
      <c r="BH170" s="14"/>
      <c r="BI170" s="15"/>
      <c r="BJ170" s="14"/>
      <c r="BK170" s="14"/>
      <c r="BL170" s="14"/>
      <c r="BM170" s="14"/>
      <c r="BN170" s="14"/>
      <c r="BO170" s="15"/>
      <c r="BP170" s="14"/>
      <c r="BQ170" s="14"/>
      <c r="BR170" s="15"/>
    </row>
    <row r="171" spans="1:70" s="12" customFormat="1" ht="17.25" customHeight="1" x14ac:dyDescent="0.25">
      <c r="A171" s="103" t="s">
        <v>580</v>
      </c>
      <c r="B171" s="15">
        <f t="shared" si="81"/>
        <v>93.7</v>
      </c>
      <c r="C171" s="15">
        <f t="shared" si="82"/>
        <v>11.71</v>
      </c>
      <c r="D171" s="14">
        <f t="shared" si="95"/>
        <v>12.497331910352189</v>
      </c>
      <c r="E171" s="14"/>
      <c r="F171" s="14"/>
      <c r="G171" s="14"/>
      <c r="H171" s="14"/>
      <c r="I171" s="14"/>
      <c r="J171" s="15"/>
      <c r="K171" s="14"/>
      <c r="L171" s="14"/>
      <c r="M171" s="15"/>
      <c r="N171" s="14"/>
      <c r="O171" s="14"/>
      <c r="P171" s="14"/>
      <c r="Q171" s="14"/>
      <c r="R171" s="14"/>
      <c r="S171" s="15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5"/>
      <c r="AX171" s="14"/>
      <c r="AY171" s="14"/>
      <c r="AZ171" s="14"/>
      <c r="BA171" s="14">
        <v>93.7</v>
      </c>
      <c r="BB171" s="14">
        <v>11.71</v>
      </c>
      <c r="BC171" s="14">
        <f t="shared" si="94"/>
        <v>12.497331910352189</v>
      </c>
      <c r="BD171" s="14"/>
      <c r="BE171" s="14"/>
      <c r="BF171" s="14"/>
      <c r="BG171" s="14"/>
      <c r="BH171" s="14"/>
      <c r="BI171" s="15"/>
      <c r="BJ171" s="14"/>
      <c r="BK171" s="14"/>
      <c r="BL171" s="14"/>
      <c r="BM171" s="14"/>
      <c r="BN171" s="14"/>
      <c r="BO171" s="15"/>
      <c r="BP171" s="14"/>
      <c r="BQ171" s="14"/>
      <c r="BR171" s="15"/>
    </row>
    <row r="172" spans="1:70" s="31" customFormat="1" ht="33.75" customHeight="1" x14ac:dyDescent="0.25">
      <c r="A172" s="97" t="s">
        <v>374</v>
      </c>
      <c r="B172" s="105">
        <f t="shared" si="81"/>
        <v>392336.4</v>
      </c>
      <c r="C172" s="105">
        <f t="shared" si="82"/>
        <v>88046.8</v>
      </c>
      <c r="D172" s="105">
        <f t="shared" ref="D172" si="96">C172/B172*100</f>
        <v>22.441659759328981</v>
      </c>
      <c r="E172" s="105">
        <f>SUM(E173:E183)</f>
        <v>1716.5</v>
      </c>
      <c r="F172" s="105">
        <f t="shared" ref="F172:BN172" si="97">SUM(F173:F183)</f>
        <v>378.44</v>
      </c>
      <c r="G172" s="105">
        <f t="shared" si="23"/>
        <v>22.047189047480337</v>
      </c>
      <c r="H172" s="105">
        <f t="shared" si="97"/>
        <v>193.4</v>
      </c>
      <c r="I172" s="105">
        <f t="shared" si="97"/>
        <v>34.69</v>
      </c>
      <c r="J172" s="105">
        <f t="shared" si="30"/>
        <v>17.936918304033089</v>
      </c>
      <c r="K172" s="105">
        <f t="shared" si="97"/>
        <v>3417.4</v>
      </c>
      <c r="L172" s="105">
        <f t="shared" si="97"/>
        <v>1238.51</v>
      </c>
      <c r="M172" s="105">
        <f t="shared" si="31"/>
        <v>36.241294551413354</v>
      </c>
      <c r="N172" s="105">
        <f t="shared" si="97"/>
        <v>69882.600000000006</v>
      </c>
      <c r="O172" s="105">
        <f t="shared" si="97"/>
        <v>13118.9</v>
      </c>
      <c r="P172" s="105">
        <f t="shared" si="14"/>
        <v>18.772770331956735</v>
      </c>
      <c r="Q172" s="105">
        <f t="shared" si="97"/>
        <v>716.3</v>
      </c>
      <c r="R172" s="105">
        <f t="shared" si="97"/>
        <v>0</v>
      </c>
      <c r="S172" s="105">
        <f t="shared" si="24"/>
        <v>0</v>
      </c>
      <c r="T172" s="105">
        <f t="shared" si="97"/>
        <v>5773.7</v>
      </c>
      <c r="U172" s="105">
        <f t="shared" si="97"/>
        <v>1443.43</v>
      </c>
      <c r="V172" s="105">
        <f t="shared" si="25"/>
        <v>25.000086599580861</v>
      </c>
      <c r="W172" s="105">
        <f t="shared" si="97"/>
        <v>215.5</v>
      </c>
      <c r="X172" s="105">
        <f t="shared" si="97"/>
        <v>37.9</v>
      </c>
      <c r="Y172" s="105">
        <f t="shared" si="26"/>
        <v>17.587006960556845</v>
      </c>
      <c r="Z172" s="105">
        <f t="shared" si="97"/>
        <v>258266</v>
      </c>
      <c r="AA172" s="105">
        <f t="shared" si="97"/>
        <v>56248.56</v>
      </c>
      <c r="AB172" s="105">
        <f t="shared" si="32"/>
        <v>21.779312801530203</v>
      </c>
      <c r="AC172" s="105">
        <f t="shared" si="97"/>
        <v>1241.2</v>
      </c>
      <c r="AD172" s="105">
        <f t="shared" si="97"/>
        <v>192.58</v>
      </c>
      <c r="AE172" s="102">
        <f t="shared" si="87"/>
        <v>15.515630035449565</v>
      </c>
      <c r="AF172" s="105">
        <f t="shared" si="97"/>
        <v>117.4</v>
      </c>
      <c r="AG172" s="105">
        <f t="shared" si="97"/>
        <v>0</v>
      </c>
      <c r="AH172" s="105">
        <f t="shared" si="97"/>
        <v>0</v>
      </c>
      <c r="AI172" s="105">
        <f t="shared" si="97"/>
        <v>1241.2</v>
      </c>
      <c r="AJ172" s="105">
        <f t="shared" si="97"/>
        <v>253</v>
      </c>
      <c r="AK172" s="105">
        <f t="shared" si="97"/>
        <v>20.383499838865614</v>
      </c>
      <c r="AL172" s="105">
        <f t="shared" si="97"/>
        <v>19821.099999999999</v>
      </c>
      <c r="AM172" s="105">
        <f t="shared" si="97"/>
        <v>8200.2000000000007</v>
      </c>
      <c r="AN172" s="105">
        <f t="shared" si="97"/>
        <v>41.371064168991637</v>
      </c>
      <c r="AO172" s="105">
        <f t="shared" si="97"/>
        <v>620.5</v>
      </c>
      <c r="AP172" s="105">
        <f t="shared" si="97"/>
        <v>119.75</v>
      </c>
      <c r="AQ172" s="105">
        <f t="shared" si="97"/>
        <v>19.298952457695407</v>
      </c>
      <c r="AR172" s="105">
        <f t="shared" si="97"/>
        <v>310.3</v>
      </c>
      <c r="AS172" s="105">
        <f t="shared" si="97"/>
        <v>63</v>
      </c>
      <c r="AT172" s="105">
        <f t="shared" si="97"/>
        <v>20.302932645826619</v>
      </c>
      <c r="AU172" s="105">
        <f t="shared" si="97"/>
        <v>2321.5</v>
      </c>
      <c r="AV172" s="105">
        <f t="shared" si="97"/>
        <v>580.5</v>
      </c>
      <c r="AW172" s="105">
        <f t="shared" si="37"/>
        <v>25.00538444970924</v>
      </c>
      <c r="AX172" s="105">
        <f t="shared" si="97"/>
        <v>0</v>
      </c>
      <c r="AY172" s="105">
        <f t="shared" si="97"/>
        <v>0</v>
      </c>
      <c r="AZ172" s="105">
        <f t="shared" si="97"/>
        <v>0</v>
      </c>
      <c r="BA172" s="105">
        <f t="shared" si="97"/>
        <v>1639.5000000000002</v>
      </c>
      <c r="BB172" s="105">
        <f t="shared" si="97"/>
        <v>235.38</v>
      </c>
      <c r="BC172" s="102">
        <f t="shared" ref="BC172:BC175" si="98">BB172/BA172*100</f>
        <v>14.356816102470264</v>
      </c>
      <c r="BD172" s="105">
        <f t="shared" si="97"/>
        <v>310.3</v>
      </c>
      <c r="BE172" s="105">
        <f t="shared" si="97"/>
        <v>55.8</v>
      </c>
      <c r="BF172" s="105">
        <f t="shared" si="97"/>
        <v>17.982597486303575</v>
      </c>
      <c r="BG172" s="105">
        <f t="shared" si="97"/>
        <v>620.5</v>
      </c>
      <c r="BH172" s="105">
        <f t="shared" si="97"/>
        <v>124.97</v>
      </c>
      <c r="BI172" s="105">
        <f t="shared" si="89"/>
        <v>20.14020950846092</v>
      </c>
      <c r="BJ172" s="105">
        <f t="shared" si="97"/>
        <v>23855</v>
      </c>
      <c r="BK172" s="105">
        <f t="shared" si="97"/>
        <v>5721.19</v>
      </c>
      <c r="BL172" s="105">
        <f t="shared" si="18"/>
        <v>23.983190106895826</v>
      </c>
      <c r="BM172" s="105">
        <f t="shared" si="97"/>
        <v>56.5</v>
      </c>
      <c r="BN172" s="105">
        <f t="shared" si="97"/>
        <v>0</v>
      </c>
      <c r="BO172" s="105">
        <f t="shared" si="90"/>
        <v>0</v>
      </c>
      <c r="BP172" s="105"/>
      <c r="BQ172" s="105"/>
      <c r="BR172" s="105"/>
    </row>
    <row r="173" spans="1:70" s="12" customFormat="1" ht="31.5" x14ac:dyDescent="0.25">
      <c r="A173" s="72" t="s">
        <v>373</v>
      </c>
      <c r="B173" s="15">
        <f t="shared" si="81"/>
        <v>390696.9</v>
      </c>
      <c r="C173" s="15">
        <f t="shared" si="82"/>
        <v>87811.42</v>
      </c>
      <c r="D173" s="15">
        <f t="shared" si="1"/>
        <v>22.475586573632906</v>
      </c>
      <c r="E173" s="15">
        <v>1716.5</v>
      </c>
      <c r="F173" s="15">
        <v>378.44</v>
      </c>
      <c r="G173" s="15">
        <f t="shared" si="23"/>
        <v>22.047189047480337</v>
      </c>
      <c r="H173" s="15">
        <v>193.4</v>
      </c>
      <c r="I173" s="15">
        <v>34.69</v>
      </c>
      <c r="J173" s="15">
        <f t="shared" si="30"/>
        <v>17.936918304033089</v>
      </c>
      <c r="K173" s="15">
        <v>3417.4</v>
      </c>
      <c r="L173" s="15">
        <v>1238.51</v>
      </c>
      <c r="M173" s="15">
        <f t="shared" si="31"/>
        <v>36.241294551413354</v>
      </c>
      <c r="N173" s="15">
        <v>69882.600000000006</v>
      </c>
      <c r="O173" s="15">
        <v>13118.9</v>
      </c>
      <c r="P173" s="15">
        <f t="shared" si="14"/>
        <v>18.772770331956735</v>
      </c>
      <c r="Q173" s="15">
        <v>716.3</v>
      </c>
      <c r="R173" s="15"/>
      <c r="S173" s="15">
        <f t="shared" si="24"/>
        <v>0</v>
      </c>
      <c r="T173" s="15">
        <v>5773.7</v>
      </c>
      <c r="U173" s="15">
        <v>1443.43</v>
      </c>
      <c r="V173" s="15">
        <f t="shared" si="25"/>
        <v>25.000086599580861</v>
      </c>
      <c r="W173" s="15">
        <v>215.5</v>
      </c>
      <c r="X173" s="15">
        <v>37.9</v>
      </c>
      <c r="Y173" s="15">
        <f t="shared" si="26"/>
        <v>17.587006960556845</v>
      </c>
      <c r="Z173" s="15">
        <v>258266</v>
      </c>
      <c r="AA173" s="15">
        <v>56248.56</v>
      </c>
      <c r="AB173" s="15">
        <f t="shared" si="32"/>
        <v>21.779312801530203</v>
      </c>
      <c r="AC173" s="15">
        <v>1241.2</v>
      </c>
      <c r="AD173" s="15">
        <v>192.58</v>
      </c>
      <c r="AE173" s="14">
        <f t="shared" si="87"/>
        <v>15.515630035449565</v>
      </c>
      <c r="AF173" s="14">
        <v>117.4</v>
      </c>
      <c r="AG173" s="15"/>
      <c r="AH173" s="15">
        <f t="shared" si="48"/>
        <v>0</v>
      </c>
      <c r="AI173" s="15">
        <v>1241.2</v>
      </c>
      <c r="AJ173" s="15">
        <v>253</v>
      </c>
      <c r="AK173" s="15">
        <f t="shared" si="33"/>
        <v>20.383499838865614</v>
      </c>
      <c r="AL173" s="15">
        <v>19821.099999999999</v>
      </c>
      <c r="AM173" s="15">
        <v>8200.2000000000007</v>
      </c>
      <c r="AN173" s="15">
        <f t="shared" si="34"/>
        <v>41.371064168991637</v>
      </c>
      <c r="AO173" s="15">
        <v>620.5</v>
      </c>
      <c r="AP173" s="15">
        <v>119.75</v>
      </c>
      <c r="AQ173" s="15">
        <f t="shared" si="35"/>
        <v>19.298952457695407</v>
      </c>
      <c r="AR173" s="15">
        <v>310.3</v>
      </c>
      <c r="AS173" s="15">
        <v>63</v>
      </c>
      <c r="AT173" s="15">
        <f t="shared" si="36"/>
        <v>20.302932645826619</v>
      </c>
      <c r="AU173" s="15">
        <v>2321.5</v>
      </c>
      <c r="AV173" s="15">
        <v>580.5</v>
      </c>
      <c r="AW173" s="15">
        <f t="shared" si="37"/>
        <v>25.00538444970924</v>
      </c>
      <c r="AX173" s="15"/>
      <c r="AY173" s="15"/>
      <c r="AZ173" s="15"/>
      <c r="BA173" s="15"/>
      <c r="BB173" s="15"/>
      <c r="BC173" s="14"/>
      <c r="BD173" s="15">
        <v>310.3</v>
      </c>
      <c r="BE173" s="15">
        <v>55.8</v>
      </c>
      <c r="BF173" s="15">
        <f t="shared" si="38"/>
        <v>17.982597486303575</v>
      </c>
      <c r="BG173" s="15">
        <v>620.5</v>
      </c>
      <c r="BH173" s="15">
        <v>124.97</v>
      </c>
      <c r="BI173" s="15">
        <f t="shared" si="89"/>
        <v>20.14020950846092</v>
      </c>
      <c r="BJ173" s="15">
        <v>23855</v>
      </c>
      <c r="BK173" s="15">
        <v>5721.19</v>
      </c>
      <c r="BL173" s="15">
        <f t="shared" si="18"/>
        <v>23.983190106895826</v>
      </c>
      <c r="BM173" s="15">
        <v>56.5</v>
      </c>
      <c r="BN173" s="15">
        <v>0</v>
      </c>
      <c r="BO173" s="15">
        <f t="shared" si="90"/>
        <v>0</v>
      </c>
      <c r="BP173" s="15"/>
      <c r="BQ173" s="15"/>
      <c r="BR173" s="15"/>
    </row>
    <row r="174" spans="1:70" s="12" customFormat="1" ht="15.75" x14ac:dyDescent="0.25">
      <c r="A174" s="103" t="s">
        <v>582</v>
      </c>
      <c r="B174" s="15">
        <f t="shared" si="81"/>
        <v>93.7</v>
      </c>
      <c r="C174" s="15">
        <f t="shared" si="82"/>
        <v>14.58</v>
      </c>
      <c r="D174" s="14">
        <f t="shared" ref="D174:D183" si="99">C174/B174*100</f>
        <v>15.560298826040556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4"/>
      <c r="R174" s="14"/>
      <c r="S174" s="14"/>
      <c r="T174" s="14"/>
      <c r="U174" s="14"/>
      <c r="V174" s="14"/>
      <c r="W174" s="14"/>
      <c r="X174" s="14"/>
      <c r="Y174" s="15"/>
      <c r="Z174" s="14"/>
      <c r="AA174" s="14"/>
      <c r="AB174" s="15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>
        <v>93.7</v>
      </c>
      <c r="BB174" s="14">
        <v>14.58</v>
      </c>
      <c r="BC174" s="14">
        <f t="shared" si="98"/>
        <v>15.560298826040556</v>
      </c>
      <c r="BD174" s="14"/>
      <c r="BE174" s="14"/>
      <c r="BF174" s="14"/>
      <c r="BG174" s="14"/>
      <c r="BH174" s="14"/>
      <c r="BI174" s="15"/>
      <c r="BJ174" s="14"/>
      <c r="BK174" s="14"/>
      <c r="BL174" s="15"/>
      <c r="BM174" s="14"/>
      <c r="BN174" s="14"/>
      <c r="BO174" s="15"/>
      <c r="BP174" s="14"/>
      <c r="BQ174" s="14"/>
      <c r="BR174" s="15"/>
    </row>
    <row r="175" spans="1:70" s="12" customFormat="1" ht="15.75" x14ac:dyDescent="0.25">
      <c r="A175" s="103" t="s">
        <v>705</v>
      </c>
      <c r="B175" s="15">
        <f t="shared" si="81"/>
        <v>93.7</v>
      </c>
      <c r="C175" s="15">
        <f t="shared" si="82"/>
        <v>14.17</v>
      </c>
      <c r="D175" s="14">
        <f t="shared" si="99"/>
        <v>15.122732123799359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4"/>
      <c r="R175" s="14"/>
      <c r="S175" s="14"/>
      <c r="T175" s="14"/>
      <c r="U175" s="14"/>
      <c r="V175" s="14"/>
      <c r="W175" s="14"/>
      <c r="X175" s="14"/>
      <c r="Y175" s="15"/>
      <c r="Z175" s="14"/>
      <c r="AA175" s="14"/>
      <c r="AB175" s="15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>
        <v>93.7</v>
      </c>
      <c r="BB175" s="14">
        <v>14.17</v>
      </c>
      <c r="BC175" s="14">
        <f t="shared" si="98"/>
        <v>15.122732123799359</v>
      </c>
      <c r="BD175" s="14"/>
      <c r="BE175" s="14"/>
      <c r="BF175" s="14"/>
      <c r="BG175" s="14"/>
      <c r="BH175" s="14"/>
      <c r="BI175" s="15"/>
      <c r="BJ175" s="14"/>
      <c r="BK175" s="14"/>
      <c r="BL175" s="15"/>
      <c r="BM175" s="14"/>
      <c r="BN175" s="14"/>
      <c r="BO175" s="15"/>
      <c r="BP175" s="14"/>
      <c r="BQ175" s="14"/>
      <c r="BR175" s="15"/>
    </row>
    <row r="176" spans="1:70" s="12" customFormat="1" ht="15.75" x14ac:dyDescent="0.25">
      <c r="A176" s="103" t="s">
        <v>583</v>
      </c>
      <c r="B176" s="15">
        <f t="shared" si="81"/>
        <v>234.2</v>
      </c>
      <c r="C176" s="15">
        <f t="shared" si="82"/>
        <v>39.21</v>
      </c>
      <c r="D176" s="14">
        <f t="shared" si="99"/>
        <v>16.74210076857387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4"/>
      <c r="R176" s="14"/>
      <c r="S176" s="14"/>
      <c r="T176" s="14"/>
      <c r="U176" s="14"/>
      <c r="V176" s="14"/>
      <c r="W176" s="14"/>
      <c r="X176" s="14"/>
      <c r="Y176" s="15"/>
      <c r="Z176" s="14"/>
      <c r="AA176" s="14"/>
      <c r="AB176" s="15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>
        <v>234.2</v>
      </c>
      <c r="BB176" s="14">
        <v>39.21</v>
      </c>
      <c r="BC176" s="14">
        <f t="shared" ref="BC176:BC183" si="100">BB176/BA176*100</f>
        <v>16.74210076857387</v>
      </c>
      <c r="BD176" s="14"/>
      <c r="BE176" s="14"/>
      <c r="BF176" s="14"/>
      <c r="BG176" s="14"/>
      <c r="BH176" s="14"/>
      <c r="BI176" s="15"/>
      <c r="BJ176" s="14"/>
      <c r="BK176" s="14"/>
      <c r="BL176" s="15"/>
      <c r="BM176" s="14"/>
      <c r="BN176" s="14"/>
      <c r="BO176" s="15"/>
      <c r="BP176" s="14"/>
      <c r="BQ176" s="14"/>
      <c r="BR176" s="15"/>
    </row>
    <row r="177" spans="1:70" s="12" customFormat="1" ht="15.75" x14ac:dyDescent="0.25">
      <c r="A177" s="103" t="s">
        <v>372</v>
      </c>
      <c r="B177" s="15">
        <f t="shared" si="81"/>
        <v>234.2</v>
      </c>
      <c r="C177" s="15">
        <f t="shared" si="82"/>
        <v>14.26</v>
      </c>
      <c r="D177" s="14">
        <f t="shared" si="99"/>
        <v>6.0888129803586679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4"/>
      <c r="R177" s="14"/>
      <c r="S177" s="14"/>
      <c r="T177" s="14"/>
      <c r="U177" s="14"/>
      <c r="V177" s="14"/>
      <c r="W177" s="14"/>
      <c r="X177" s="14"/>
      <c r="Y177" s="15"/>
      <c r="Z177" s="14"/>
      <c r="AA177" s="14"/>
      <c r="AB177" s="15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>
        <v>234.2</v>
      </c>
      <c r="BB177" s="14">
        <v>14.26</v>
      </c>
      <c r="BC177" s="14">
        <f t="shared" si="100"/>
        <v>6.0888129803586679</v>
      </c>
      <c r="BD177" s="14"/>
      <c r="BE177" s="14"/>
      <c r="BF177" s="14"/>
      <c r="BG177" s="14"/>
      <c r="BH177" s="14"/>
      <c r="BI177" s="15"/>
      <c r="BJ177" s="14"/>
      <c r="BK177" s="14"/>
      <c r="BL177" s="15"/>
      <c r="BM177" s="14"/>
      <c r="BN177" s="14"/>
      <c r="BO177" s="15"/>
      <c r="BP177" s="14"/>
      <c r="BQ177" s="14"/>
      <c r="BR177" s="15"/>
    </row>
    <row r="178" spans="1:70" s="12" customFormat="1" ht="15.75" x14ac:dyDescent="0.25">
      <c r="A178" s="103" t="s">
        <v>584</v>
      </c>
      <c r="B178" s="15">
        <f t="shared" si="81"/>
        <v>234.2</v>
      </c>
      <c r="C178" s="15">
        <f t="shared" si="82"/>
        <v>33.200000000000003</v>
      </c>
      <c r="D178" s="14">
        <f t="shared" si="99"/>
        <v>14.175918018787362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4"/>
      <c r="R178" s="14"/>
      <c r="S178" s="14"/>
      <c r="T178" s="14"/>
      <c r="U178" s="14"/>
      <c r="V178" s="14"/>
      <c r="W178" s="14"/>
      <c r="X178" s="14"/>
      <c r="Y178" s="15"/>
      <c r="Z178" s="14"/>
      <c r="AA178" s="14"/>
      <c r="AB178" s="15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>
        <v>234.2</v>
      </c>
      <c r="BB178" s="14">
        <v>33.200000000000003</v>
      </c>
      <c r="BC178" s="14">
        <f t="shared" si="100"/>
        <v>14.175918018787362</v>
      </c>
      <c r="BD178" s="14"/>
      <c r="BE178" s="14"/>
      <c r="BF178" s="14"/>
      <c r="BG178" s="14"/>
      <c r="BH178" s="14"/>
      <c r="BI178" s="15"/>
      <c r="BJ178" s="14"/>
      <c r="BK178" s="14"/>
      <c r="BL178" s="15"/>
      <c r="BM178" s="14"/>
      <c r="BN178" s="14"/>
      <c r="BO178" s="15"/>
      <c r="BP178" s="14"/>
      <c r="BQ178" s="14"/>
      <c r="BR178" s="15"/>
    </row>
    <row r="179" spans="1:70" s="12" customFormat="1" ht="15.75" x14ac:dyDescent="0.25">
      <c r="A179" s="103" t="s">
        <v>585</v>
      </c>
      <c r="B179" s="15">
        <f t="shared" si="81"/>
        <v>234.2</v>
      </c>
      <c r="C179" s="15">
        <f t="shared" si="82"/>
        <v>38.83</v>
      </c>
      <c r="D179" s="14">
        <f t="shared" si="99"/>
        <v>16.579846285226303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4"/>
      <c r="R179" s="14"/>
      <c r="S179" s="14"/>
      <c r="T179" s="14"/>
      <c r="U179" s="14"/>
      <c r="V179" s="14"/>
      <c r="W179" s="14"/>
      <c r="X179" s="14"/>
      <c r="Y179" s="15"/>
      <c r="Z179" s="14"/>
      <c r="AA179" s="14"/>
      <c r="AB179" s="15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>
        <v>234.2</v>
      </c>
      <c r="BB179" s="14">
        <v>38.83</v>
      </c>
      <c r="BC179" s="14">
        <f t="shared" si="100"/>
        <v>16.579846285226303</v>
      </c>
      <c r="BD179" s="14"/>
      <c r="BE179" s="14"/>
      <c r="BF179" s="14"/>
      <c r="BG179" s="14"/>
      <c r="BH179" s="14"/>
      <c r="BI179" s="15"/>
      <c r="BJ179" s="14"/>
      <c r="BK179" s="14"/>
      <c r="BL179" s="15"/>
      <c r="BM179" s="14"/>
      <c r="BN179" s="14"/>
      <c r="BO179" s="15"/>
      <c r="BP179" s="14"/>
      <c r="BQ179" s="14"/>
      <c r="BR179" s="15"/>
    </row>
    <row r="180" spans="1:70" s="12" customFormat="1" ht="15.75" x14ac:dyDescent="0.25">
      <c r="A180" s="103" t="s">
        <v>706</v>
      </c>
      <c r="B180" s="15">
        <f t="shared" si="81"/>
        <v>93.7</v>
      </c>
      <c r="C180" s="15">
        <f t="shared" si="82"/>
        <v>13.04</v>
      </c>
      <c r="D180" s="14">
        <f t="shared" si="99"/>
        <v>13.916755602988259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4"/>
      <c r="R180" s="14"/>
      <c r="S180" s="14"/>
      <c r="T180" s="14"/>
      <c r="U180" s="14"/>
      <c r="V180" s="14"/>
      <c r="W180" s="14"/>
      <c r="X180" s="14"/>
      <c r="Y180" s="15"/>
      <c r="Z180" s="14"/>
      <c r="AA180" s="14"/>
      <c r="AB180" s="15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>
        <v>93.7</v>
      </c>
      <c r="BB180" s="14">
        <v>13.04</v>
      </c>
      <c r="BC180" s="14">
        <f t="shared" si="100"/>
        <v>13.916755602988259</v>
      </c>
      <c r="BD180" s="14"/>
      <c r="BE180" s="14"/>
      <c r="BF180" s="14"/>
      <c r="BG180" s="14"/>
      <c r="BH180" s="14"/>
      <c r="BI180" s="15"/>
      <c r="BJ180" s="14"/>
      <c r="BK180" s="14"/>
      <c r="BL180" s="15"/>
      <c r="BM180" s="14"/>
      <c r="BN180" s="14"/>
      <c r="BO180" s="15"/>
      <c r="BP180" s="14"/>
      <c r="BQ180" s="14"/>
      <c r="BR180" s="15"/>
    </row>
    <row r="181" spans="1:70" s="12" customFormat="1" ht="15.75" x14ac:dyDescent="0.25">
      <c r="A181" s="103" t="s">
        <v>587</v>
      </c>
      <c r="B181" s="15">
        <f t="shared" si="81"/>
        <v>93.7</v>
      </c>
      <c r="C181" s="15">
        <f t="shared" si="82"/>
        <v>15.32</v>
      </c>
      <c r="D181" s="14">
        <f t="shared" si="99"/>
        <v>16.350053361792956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4"/>
      <c r="R181" s="14"/>
      <c r="S181" s="14"/>
      <c r="T181" s="14"/>
      <c r="U181" s="14"/>
      <c r="V181" s="14"/>
      <c r="W181" s="14"/>
      <c r="X181" s="14"/>
      <c r="Y181" s="15"/>
      <c r="Z181" s="14"/>
      <c r="AA181" s="14"/>
      <c r="AB181" s="15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>
        <v>93.7</v>
      </c>
      <c r="BB181" s="14">
        <v>15.32</v>
      </c>
      <c r="BC181" s="14">
        <f t="shared" si="100"/>
        <v>16.350053361792956</v>
      </c>
      <c r="BD181" s="14"/>
      <c r="BE181" s="14"/>
      <c r="BF181" s="14"/>
      <c r="BG181" s="14"/>
      <c r="BH181" s="14"/>
      <c r="BI181" s="15"/>
      <c r="BJ181" s="14"/>
      <c r="BK181" s="14"/>
      <c r="BL181" s="15"/>
      <c r="BM181" s="14"/>
      <c r="BN181" s="14"/>
      <c r="BO181" s="15"/>
      <c r="BP181" s="14"/>
      <c r="BQ181" s="14"/>
      <c r="BR181" s="15"/>
    </row>
    <row r="182" spans="1:70" s="12" customFormat="1" ht="15.75" x14ac:dyDescent="0.25">
      <c r="A182" s="103" t="s">
        <v>586</v>
      </c>
      <c r="B182" s="15">
        <f t="shared" si="81"/>
        <v>93.7</v>
      </c>
      <c r="C182" s="15">
        <f t="shared" si="82"/>
        <v>13.94</v>
      </c>
      <c r="D182" s="14">
        <f t="shared" si="99"/>
        <v>14.877267876200639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4"/>
      <c r="R182" s="14"/>
      <c r="S182" s="14"/>
      <c r="T182" s="14"/>
      <c r="U182" s="14"/>
      <c r="V182" s="14"/>
      <c r="W182" s="14"/>
      <c r="X182" s="14"/>
      <c r="Y182" s="15"/>
      <c r="Z182" s="14"/>
      <c r="AA182" s="14"/>
      <c r="AB182" s="15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>
        <v>93.7</v>
      </c>
      <c r="BB182" s="14">
        <v>13.94</v>
      </c>
      <c r="BC182" s="14">
        <f t="shared" si="100"/>
        <v>14.877267876200639</v>
      </c>
      <c r="BD182" s="14"/>
      <c r="BE182" s="14"/>
      <c r="BF182" s="14"/>
      <c r="BG182" s="14"/>
      <c r="BH182" s="14"/>
      <c r="BI182" s="15"/>
      <c r="BJ182" s="14"/>
      <c r="BK182" s="14"/>
      <c r="BL182" s="15"/>
      <c r="BM182" s="14"/>
      <c r="BN182" s="14"/>
      <c r="BO182" s="15"/>
      <c r="BP182" s="14"/>
      <c r="BQ182" s="14"/>
      <c r="BR182" s="15"/>
    </row>
    <row r="183" spans="1:70" s="12" customFormat="1" ht="15.75" x14ac:dyDescent="0.25">
      <c r="A183" s="103" t="s">
        <v>588</v>
      </c>
      <c r="B183" s="15">
        <f t="shared" si="81"/>
        <v>234.2</v>
      </c>
      <c r="C183" s="15">
        <f t="shared" si="82"/>
        <v>38.83</v>
      </c>
      <c r="D183" s="14">
        <f t="shared" si="99"/>
        <v>16.579846285226303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4"/>
      <c r="R183" s="14"/>
      <c r="S183" s="14"/>
      <c r="T183" s="14"/>
      <c r="U183" s="14"/>
      <c r="V183" s="14"/>
      <c r="W183" s="14"/>
      <c r="X183" s="14"/>
      <c r="Y183" s="15"/>
      <c r="Z183" s="14"/>
      <c r="AA183" s="14"/>
      <c r="AB183" s="15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>
        <v>234.2</v>
      </c>
      <c r="BB183" s="14">
        <v>38.83</v>
      </c>
      <c r="BC183" s="14">
        <f t="shared" si="100"/>
        <v>16.579846285226303</v>
      </c>
      <c r="BD183" s="14"/>
      <c r="BE183" s="14"/>
      <c r="BF183" s="14"/>
      <c r="BG183" s="14"/>
      <c r="BH183" s="14"/>
      <c r="BI183" s="15"/>
      <c r="BJ183" s="14"/>
      <c r="BK183" s="14"/>
      <c r="BL183" s="15"/>
      <c r="BM183" s="14"/>
      <c r="BN183" s="14"/>
      <c r="BO183" s="15"/>
      <c r="BP183" s="14"/>
      <c r="BQ183" s="14"/>
      <c r="BR183" s="15"/>
    </row>
    <row r="184" spans="1:70" s="31" customFormat="1" ht="31.5" x14ac:dyDescent="0.25">
      <c r="A184" s="97" t="s">
        <v>406</v>
      </c>
      <c r="B184" s="105">
        <f t="shared" si="81"/>
        <v>310692.71999999997</v>
      </c>
      <c r="C184" s="105">
        <f t="shared" si="82"/>
        <v>65596.219849999994</v>
      </c>
      <c r="D184" s="105">
        <f t="shared" ref="D184" si="101">C184/B184*100</f>
        <v>21.112892458503694</v>
      </c>
      <c r="E184" s="102">
        <f>SUM(E185:E196)</f>
        <v>2460.3000000000002</v>
      </c>
      <c r="F184" s="102">
        <f t="shared" ref="F184:BN184" si="102">SUM(F185:F196)</f>
        <v>19.73</v>
      </c>
      <c r="G184" s="105">
        <f t="shared" si="23"/>
        <v>0.80193472340771443</v>
      </c>
      <c r="H184" s="102">
        <f t="shared" si="102"/>
        <v>311.39999999999998</v>
      </c>
      <c r="I184" s="102">
        <f t="shared" si="102"/>
        <v>70.36</v>
      </c>
      <c r="J184" s="105">
        <f t="shared" si="30"/>
        <v>22.594733461785484</v>
      </c>
      <c r="K184" s="102">
        <f t="shared" si="102"/>
        <v>5581.9</v>
      </c>
      <c r="L184" s="102">
        <f t="shared" si="102"/>
        <v>1201.3699999999999</v>
      </c>
      <c r="M184" s="105">
        <f t="shared" si="31"/>
        <v>21.522599831598558</v>
      </c>
      <c r="N184" s="102">
        <f t="shared" si="102"/>
        <v>72765.100000000006</v>
      </c>
      <c r="O184" s="102">
        <f t="shared" si="102"/>
        <v>14716.17</v>
      </c>
      <c r="P184" s="105">
        <f t="shared" si="14"/>
        <v>20.224214630365381</v>
      </c>
      <c r="Q184" s="102">
        <f t="shared" si="102"/>
        <v>515.1</v>
      </c>
      <c r="R184" s="102">
        <f t="shared" si="102"/>
        <v>0</v>
      </c>
      <c r="S184" s="105">
        <f t="shared" si="24"/>
        <v>0</v>
      </c>
      <c r="T184" s="102">
        <f t="shared" si="102"/>
        <v>6043.5</v>
      </c>
      <c r="U184" s="102">
        <f t="shared" si="102"/>
        <v>740.16</v>
      </c>
      <c r="V184" s="105">
        <f t="shared" si="25"/>
        <v>12.247207743857036</v>
      </c>
      <c r="W184" s="102">
        <f t="shared" si="102"/>
        <v>215.5</v>
      </c>
      <c r="X184" s="102">
        <f t="shared" si="102"/>
        <v>36.979999999999997</v>
      </c>
      <c r="Y184" s="105">
        <f t="shared" si="26"/>
        <v>17.160092807424594</v>
      </c>
      <c r="Z184" s="102">
        <f t="shared" si="102"/>
        <v>194751</v>
      </c>
      <c r="AA184" s="102">
        <f t="shared" si="102"/>
        <v>42865.43</v>
      </c>
      <c r="AB184" s="105">
        <f t="shared" si="32"/>
        <v>22.010377353646451</v>
      </c>
      <c r="AC184" s="102">
        <f t="shared" si="102"/>
        <v>930.8</v>
      </c>
      <c r="AD184" s="102">
        <f t="shared" si="102"/>
        <v>96.2</v>
      </c>
      <c r="AE184" s="102">
        <f t="shared" si="87"/>
        <v>10.335195530726256</v>
      </c>
      <c r="AF184" s="102">
        <f t="shared" si="102"/>
        <v>129.1</v>
      </c>
      <c r="AG184" s="102">
        <f t="shared" si="102"/>
        <v>0</v>
      </c>
      <c r="AH184" s="102">
        <f t="shared" si="102"/>
        <v>0</v>
      </c>
      <c r="AI184" s="102">
        <f t="shared" si="102"/>
        <v>310.3</v>
      </c>
      <c r="AJ184" s="102">
        <f t="shared" si="102"/>
        <v>42.809230000000007</v>
      </c>
      <c r="AK184" s="102">
        <f t="shared" si="102"/>
        <v>13.796077989042862</v>
      </c>
      <c r="AL184" s="102">
        <f t="shared" si="102"/>
        <v>3611.4</v>
      </c>
      <c r="AM184" s="102">
        <f t="shared" si="102"/>
        <v>884.7</v>
      </c>
      <c r="AN184" s="102">
        <f t="shared" si="102"/>
        <v>24.497424821398905</v>
      </c>
      <c r="AO184" s="102">
        <f t="shared" si="102"/>
        <v>620.5</v>
      </c>
      <c r="AP184" s="102">
        <f t="shared" si="102"/>
        <v>134</v>
      </c>
      <c r="AQ184" s="102">
        <f t="shared" si="102"/>
        <v>21.595487510072523</v>
      </c>
      <c r="AR184" s="102">
        <f t="shared" si="102"/>
        <v>310.3</v>
      </c>
      <c r="AS184" s="102">
        <f t="shared" si="102"/>
        <v>59</v>
      </c>
      <c r="AT184" s="102">
        <f t="shared" si="102"/>
        <v>19.013857557202705</v>
      </c>
      <c r="AU184" s="102">
        <f t="shared" si="102"/>
        <v>1595.42</v>
      </c>
      <c r="AV184" s="102">
        <f t="shared" si="102"/>
        <v>399</v>
      </c>
      <c r="AW184" s="105">
        <f t="shared" si="37"/>
        <v>25.009088515876698</v>
      </c>
      <c r="AX184" s="102">
        <f t="shared" si="102"/>
        <v>0</v>
      </c>
      <c r="AY184" s="102">
        <f t="shared" si="102"/>
        <v>0</v>
      </c>
      <c r="AZ184" s="102">
        <f t="shared" si="102"/>
        <v>0</v>
      </c>
      <c r="BA184" s="102">
        <f t="shared" si="102"/>
        <v>1171.2000000000003</v>
      </c>
      <c r="BB184" s="102">
        <f t="shared" si="102"/>
        <v>152.75062</v>
      </c>
      <c r="BC184" s="102">
        <f t="shared" ref="BC184:BC197" si="103">BB184/BA184*100</f>
        <v>13.042231898907101</v>
      </c>
      <c r="BD184" s="102">
        <f t="shared" si="102"/>
        <v>310.3</v>
      </c>
      <c r="BE184" s="102">
        <f t="shared" si="102"/>
        <v>59.2</v>
      </c>
      <c r="BF184" s="102">
        <f t="shared" si="102"/>
        <v>19.078311311633904</v>
      </c>
      <c r="BG184" s="102">
        <f t="shared" si="102"/>
        <v>310.3</v>
      </c>
      <c r="BH184" s="102">
        <f t="shared" si="102"/>
        <v>75.150000000000006</v>
      </c>
      <c r="BI184" s="105">
        <f t="shared" si="89"/>
        <v>24.218498227521753</v>
      </c>
      <c r="BJ184" s="102">
        <f t="shared" si="102"/>
        <v>18709.8</v>
      </c>
      <c r="BK184" s="102">
        <f t="shared" si="102"/>
        <v>4043.21</v>
      </c>
      <c r="BL184" s="105">
        <f t="shared" si="18"/>
        <v>21.610118761290874</v>
      </c>
      <c r="BM184" s="102">
        <f t="shared" si="102"/>
        <v>39.5</v>
      </c>
      <c r="BN184" s="102">
        <f t="shared" si="102"/>
        <v>0</v>
      </c>
      <c r="BO184" s="105">
        <f t="shared" si="90"/>
        <v>0</v>
      </c>
      <c r="BP184" s="102"/>
      <c r="BQ184" s="102"/>
      <c r="BR184" s="105"/>
    </row>
    <row r="185" spans="1:70" s="12" customFormat="1" ht="31.5" customHeight="1" x14ac:dyDescent="0.25">
      <c r="A185" s="72" t="s">
        <v>380</v>
      </c>
      <c r="B185" s="15">
        <f t="shared" si="81"/>
        <v>309521.51999999996</v>
      </c>
      <c r="C185" s="15">
        <f t="shared" si="82"/>
        <v>65443.469229999988</v>
      </c>
      <c r="D185" s="15">
        <f t="shared" si="1"/>
        <v>21.143431070640904</v>
      </c>
      <c r="E185" s="15">
        <v>2460.3000000000002</v>
      </c>
      <c r="F185" s="15">
        <v>19.73</v>
      </c>
      <c r="G185" s="15">
        <f t="shared" si="23"/>
        <v>0.80193472340771443</v>
      </c>
      <c r="H185" s="15">
        <v>311.39999999999998</v>
      </c>
      <c r="I185" s="15">
        <v>70.36</v>
      </c>
      <c r="J185" s="15">
        <f t="shared" si="30"/>
        <v>22.594733461785484</v>
      </c>
      <c r="K185" s="15">
        <v>5581.9</v>
      </c>
      <c r="L185" s="15">
        <v>1201.3699999999999</v>
      </c>
      <c r="M185" s="15">
        <f t="shared" si="31"/>
        <v>21.522599831598558</v>
      </c>
      <c r="N185" s="15">
        <v>72765.100000000006</v>
      </c>
      <c r="O185" s="15">
        <v>14716.17</v>
      </c>
      <c r="P185" s="15">
        <f t="shared" si="14"/>
        <v>20.224214630365381</v>
      </c>
      <c r="Q185" s="15">
        <v>515.1</v>
      </c>
      <c r="R185" s="15"/>
      <c r="S185" s="15">
        <f t="shared" si="24"/>
        <v>0</v>
      </c>
      <c r="T185" s="15">
        <v>6043.5</v>
      </c>
      <c r="U185" s="15">
        <v>740.16</v>
      </c>
      <c r="V185" s="15">
        <f t="shared" si="25"/>
        <v>12.247207743857036</v>
      </c>
      <c r="W185" s="15">
        <v>215.5</v>
      </c>
      <c r="X185" s="15">
        <v>36.979999999999997</v>
      </c>
      <c r="Y185" s="15">
        <f t="shared" si="26"/>
        <v>17.160092807424594</v>
      </c>
      <c r="Z185" s="15">
        <v>194751</v>
      </c>
      <c r="AA185" s="15">
        <v>42865.43</v>
      </c>
      <c r="AB185" s="15">
        <f t="shared" si="32"/>
        <v>22.010377353646451</v>
      </c>
      <c r="AC185" s="15">
        <v>930.8</v>
      </c>
      <c r="AD185" s="15">
        <v>96.2</v>
      </c>
      <c r="AE185" s="14">
        <f t="shared" si="87"/>
        <v>10.335195530726256</v>
      </c>
      <c r="AF185" s="14">
        <v>129.1</v>
      </c>
      <c r="AG185" s="15"/>
      <c r="AH185" s="15">
        <f t="shared" si="48"/>
        <v>0</v>
      </c>
      <c r="AI185" s="15">
        <v>310.3</v>
      </c>
      <c r="AJ185" s="15">
        <v>42.809230000000007</v>
      </c>
      <c r="AK185" s="15">
        <f t="shared" si="33"/>
        <v>13.796077989042862</v>
      </c>
      <c r="AL185" s="15">
        <v>3611.4</v>
      </c>
      <c r="AM185" s="15">
        <v>884.7</v>
      </c>
      <c r="AN185" s="15">
        <f t="shared" si="34"/>
        <v>24.497424821398905</v>
      </c>
      <c r="AO185" s="15">
        <v>620.5</v>
      </c>
      <c r="AP185" s="15">
        <v>134</v>
      </c>
      <c r="AQ185" s="15">
        <f t="shared" si="35"/>
        <v>21.595487510072523</v>
      </c>
      <c r="AR185" s="15">
        <v>310.3</v>
      </c>
      <c r="AS185" s="15">
        <v>59</v>
      </c>
      <c r="AT185" s="15">
        <f t="shared" si="36"/>
        <v>19.013857557202705</v>
      </c>
      <c r="AU185" s="15">
        <v>1595.42</v>
      </c>
      <c r="AV185" s="15">
        <v>399</v>
      </c>
      <c r="AW185" s="15">
        <f t="shared" si="37"/>
        <v>25.009088515876698</v>
      </c>
      <c r="AX185" s="15"/>
      <c r="AY185" s="15"/>
      <c r="AZ185" s="15"/>
      <c r="BA185" s="15"/>
      <c r="BB185" s="15"/>
      <c r="BC185" s="14"/>
      <c r="BD185" s="15">
        <v>310.3</v>
      </c>
      <c r="BE185" s="15">
        <v>59.2</v>
      </c>
      <c r="BF185" s="15">
        <f t="shared" si="38"/>
        <v>19.078311311633904</v>
      </c>
      <c r="BG185" s="15">
        <v>310.3</v>
      </c>
      <c r="BH185" s="15">
        <v>75.150000000000006</v>
      </c>
      <c r="BI185" s="15">
        <f t="shared" si="89"/>
        <v>24.218498227521753</v>
      </c>
      <c r="BJ185" s="15">
        <v>18709.8</v>
      </c>
      <c r="BK185" s="15">
        <v>4043.21</v>
      </c>
      <c r="BL185" s="15">
        <f t="shared" si="18"/>
        <v>21.610118761290874</v>
      </c>
      <c r="BM185" s="15">
        <v>39.5</v>
      </c>
      <c r="BN185" s="15"/>
      <c r="BO185" s="15">
        <f t="shared" si="90"/>
        <v>0</v>
      </c>
      <c r="BP185" s="15"/>
      <c r="BQ185" s="15"/>
      <c r="BR185" s="15"/>
    </row>
    <row r="186" spans="1:70" s="12" customFormat="1" ht="15.75" customHeight="1" x14ac:dyDescent="0.25">
      <c r="A186" s="103" t="s">
        <v>590</v>
      </c>
      <c r="B186" s="15">
        <f t="shared" si="81"/>
        <v>93.7</v>
      </c>
      <c r="C186" s="15">
        <f t="shared" si="82"/>
        <v>7.2978800000000001</v>
      </c>
      <c r="D186" s="14">
        <f t="shared" ref="D186:D196" si="104">C186/B186*100</f>
        <v>7.788559231590181</v>
      </c>
      <c r="E186" s="14"/>
      <c r="F186" s="14"/>
      <c r="G186" s="14"/>
      <c r="H186" s="14"/>
      <c r="I186" s="14"/>
      <c r="J186" s="15"/>
      <c r="K186" s="14"/>
      <c r="L186" s="14"/>
      <c r="M186" s="15"/>
      <c r="N186" s="14"/>
      <c r="O186" s="14"/>
      <c r="P186" s="14"/>
      <c r="Q186" s="14"/>
      <c r="R186" s="14"/>
      <c r="S186" s="15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5"/>
      <c r="AX186" s="14"/>
      <c r="AY186" s="14"/>
      <c r="AZ186" s="14"/>
      <c r="BA186" s="14">
        <v>93.7</v>
      </c>
      <c r="BB186" s="14">
        <v>7.2978800000000001</v>
      </c>
      <c r="BC186" s="14">
        <f t="shared" si="103"/>
        <v>7.788559231590181</v>
      </c>
      <c r="BD186" s="14"/>
      <c r="BE186" s="14"/>
      <c r="BF186" s="14"/>
      <c r="BG186" s="14"/>
      <c r="BH186" s="14"/>
      <c r="BI186" s="15"/>
      <c r="BJ186" s="14"/>
      <c r="BK186" s="14"/>
      <c r="BL186" s="14"/>
      <c r="BM186" s="14"/>
      <c r="BN186" s="14"/>
      <c r="BO186" s="15"/>
      <c r="BP186" s="14"/>
      <c r="BQ186" s="14"/>
      <c r="BR186" s="15"/>
    </row>
    <row r="187" spans="1:70" s="12" customFormat="1" ht="15.75" customHeight="1" x14ac:dyDescent="0.25">
      <c r="A187" s="103" t="s">
        <v>591</v>
      </c>
      <c r="B187" s="15">
        <f t="shared" si="81"/>
        <v>93.7</v>
      </c>
      <c r="C187" s="15">
        <f t="shared" si="82"/>
        <v>16.336539999999999</v>
      </c>
      <c r="D187" s="14">
        <f t="shared" si="104"/>
        <v>17.434941302027749</v>
      </c>
      <c r="E187" s="14"/>
      <c r="F187" s="14"/>
      <c r="G187" s="14"/>
      <c r="H187" s="14"/>
      <c r="I187" s="14"/>
      <c r="J187" s="15"/>
      <c r="K187" s="14"/>
      <c r="L187" s="14"/>
      <c r="M187" s="15"/>
      <c r="N187" s="14"/>
      <c r="O187" s="14"/>
      <c r="P187" s="14"/>
      <c r="Q187" s="14"/>
      <c r="R187" s="14"/>
      <c r="S187" s="15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5"/>
      <c r="AX187" s="14"/>
      <c r="AY187" s="14"/>
      <c r="AZ187" s="14"/>
      <c r="BA187" s="14">
        <v>93.7</v>
      </c>
      <c r="BB187" s="14">
        <v>16.336539999999999</v>
      </c>
      <c r="BC187" s="14">
        <f t="shared" si="103"/>
        <v>17.434941302027749</v>
      </c>
      <c r="BD187" s="14"/>
      <c r="BE187" s="14"/>
      <c r="BF187" s="14"/>
      <c r="BG187" s="14"/>
      <c r="BH187" s="14"/>
      <c r="BI187" s="15"/>
      <c r="BJ187" s="14"/>
      <c r="BK187" s="14"/>
      <c r="BL187" s="14"/>
      <c r="BM187" s="14"/>
      <c r="BN187" s="14"/>
      <c r="BO187" s="15"/>
      <c r="BP187" s="14"/>
      <c r="BQ187" s="14"/>
      <c r="BR187" s="15"/>
    </row>
    <row r="188" spans="1:70" s="12" customFormat="1" ht="15.75" customHeight="1" x14ac:dyDescent="0.25">
      <c r="A188" s="103" t="s">
        <v>592</v>
      </c>
      <c r="B188" s="15">
        <f t="shared" si="81"/>
        <v>93.7</v>
      </c>
      <c r="C188" s="15">
        <f t="shared" si="82"/>
        <v>15.324129999999998</v>
      </c>
      <c r="D188" s="14">
        <f t="shared" si="104"/>
        <v>16.354461045891139</v>
      </c>
      <c r="E188" s="14"/>
      <c r="F188" s="14"/>
      <c r="G188" s="14"/>
      <c r="H188" s="14"/>
      <c r="I188" s="14"/>
      <c r="J188" s="15"/>
      <c r="K188" s="14"/>
      <c r="L188" s="14"/>
      <c r="M188" s="15"/>
      <c r="N188" s="14"/>
      <c r="O188" s="14"/>
      <c r="P188" s="14"/>
      <c r="Q188" s="14"/>
      <c r="R188" s="14"/>
      <c r="S188" s="15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5"/>
      <c r="AX188" s="14"/>
      <c r="AY188" s="14"/>
      <c r="AZ188" s="14"/>
      <c r="BA188" s="14">
        <v>93.7</v>
      </c>
      <c r="BB188" s="14">
        <v>15.324129999999998</v>
      </c>
      <c r="BC188" s="14">
        <f t="shared" si="103"/>
        <v>16.354461045891139</v>
      </c>
      <c r="BD188" s="14"/>
      <c r="BE188" s="14"/>
      <c r="BF188" s="14"/>
      <c r="BG188" s="14"/>
      <c r="BH188" s="14"/>
      <c r="BI188" s="15"/>
      <c r="BJ188" s="14"/>
      <c r="BK188" s="14"/>
      <c r="BL188" s="14"/>
      <c r="BM188" s="14"/>
      <c r="BN188" s="14"/>
      <c r="BO188" s="15"/>
      <c r="BP188" s="14"/>
      <c r="BQ188" s="14"/>
      <c r="BR188" s="15"/>
    </row>
    <row r="189" spans="1:70" s="12" customFormat="1" ht="15.75" customHeight="1" x14ac:dyDescent="0.25">
      <c r="A189" s="103" t="s">
        <v>593</v>
      </c>
      <c r="B189" s="15">
        <f t="shared" si="81"/>
        <v>93.7</v>
      </c>
      <c r="C189" s="15">
        <f t="shared" si="82"/>
        <v>15.324129999999998</v>
      </c>
      <c r="D189" s="14">
        <f t="shared" si="104"/>
        <v>16.354461045891139</v>
      </c>
      <c r="E189" s="14"/>
      <c r="F189" s="14"/>
      <c r="G189" s="14"/>
      <c r="H189" s="14"/>
      <c r="I189" s="14"/>
      <c r="J189" s="15"/>
      <c r="K189" s="14"/>
      <c r="L189" s="14"/>
      <c r="M189" s="15"/>
      <c r="N189" s="14"/>
      <c r="O189" s="14"/>
      <c r="P189" s="14"/>
      <c r="Q189" s="14"/>
      <c r="R189" s="14"/>
      <c r="S189" s="15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5"/>
      <c r="AX189" s="14"/>
      <c r="AY189" s="14"/>
      <c r="AZ189" s="14"/>
      <c r="BA189" s="14">
        <v>93.7</v>
      </c>
      <c r="BB189" s="14">
        <v>15.324129999999998</v>
      </c>
      <c r="BC189" s="14">
        <f t="shared" si="103"/>
        <v>16.354461045891139</v>
      </c>
      <c r="BD189" s="14"/>
      <c r="BE189" s="14"/>
      <c r="BF189" s="14"/>
      <c r="BG189" s="14"/>
      <c r="BH189" s="14"/>
      <c r="BI189" s="15"/>
      <c r="BJ189" s="14"/>
      <c r="BK189" s="14"/>
      <c r="BL189" s="14"/>
      <c r="BM189" s="14"/>
      <c r="BN189" s="14"/>
      <c r="BO189" s="15"/>
      <c r="BP189" s="14"/>
      <c r="BQ189" s="14"/>
      <c r="BR189" s="15"/>
    </row>
    <row r="190" spans="1:70" s="12" customFormat="1" ht="15.75" customHeight="1" x14ac:dyDescent="0.25">
      <c r="A190" s="103" t="s">
        <v>594</v>
      </c>
      <c r="B190" s="15">
        <f t="shared" si="81"/>
        <v>93.7</v>
      </c>
      <c r="C190" s="15">
        <f t="shared" si="82"/>
        <v>15.324129999999998</v>
      </c>
      <c r="D190" s="14">
        <f t="shared" si="104"/>
        <v>16.354461045891139</v>
      </c>
      <c r="E190" s="14"/>
      <c r="F190" s="14"/>
      <c r="G190" s="14"/>
      <c r="H190" s="14"/>
      <c r="I190" s="14"/>
      <c r="J190" s="15"/>
      <c r="K190" s="14"/>
      <c r="L190" s="14"/>
      <c r="M190" s="15"/>
      <c r="N190" s="14"/>
      <c r="O190" s="14"/>
      <c r="P190" s="14"/>
      <c r="Q190" s="14"/>
      <c r="R190" s="14"/>
      <c r="S190" s="15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5"/>
      <c r="AX190" s="14"/>
      <c r="AY190" s="14"/>
      <c r="AZ190" s="14"/>
      <c r="BA190" s="14">
        <v>93.7</v>
      </c>
      <c r="BB190" s="14">
        <v>15.324129999999998</v>
      </c>
      <c r="BC190" s="14">
        <f t="shared" si="103"/>
        <v>16.354461045891139</v>
      </c>
      <c r="BD190" s="14"/>
      <c r="BE190" s="14"/>
      <c r="BF190" s="14"/>
      <c r="BG190" s="14"/>
      <c r="BH190" s="14"/>
      <c r="BI190" s="15"/>
      <c r="BJ190" s="14"/>
      <c r="BK190" s="14"/>
      <c r="BL190" s="14"/>
      <c r="BM190" s="14"/>
      <c r="BN190" s="14"/>
      <c r="BO190" s="15"/>
      <c r="BP190" s="14"/>
      <c r="BQ190" s="14"/>
      <c r="BR190" s="15"/>
    </row>
    <row r="191" spans="1:70" s="12" customFormat="1" ht="15.75" customHeight="1" x14ac:dyDescent="0.25">
      <c r="A191" s="103" t="s">
        <v>595</v>
      </c>
      <c r="B191" s="15">
        <f t="shared" si="81"/>
        <v>93.7</v>
      </c>
      <c r="C191" s="15">
        <f t="shared" si="82"/>
        <v>15.324129999999998</v>
      </c>
      <c r="D191" s="14">
        <f t="shared" si="104"/>
        <v>16.354461045891139</v>
      </c>
      <c r="E191" s="14"/>
      <c r="F191" s="14"/>
      <c r="G191" s="14"/>
      <c r="H191" s="14"/>
      <c r="I191" s="14"/>
      <c r="J191" s="15"/>
      <c r="K191" s="14"/>
      <c r="L191" s="14"/>
      <c r="M191" s="15"/>
      <c r="N191" s="14"/>
      <c r="O191" s="14"/>
      <c r="P191" s="14"/>
      <c r="Q191" s="14"/>
      <c r="R191" s="14"/>
      <c r="S191" s="15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5"/>
      <c r="AX191" s="14"/>
      <c r="AY191" s="14"/>
      <c r="AZ191" s="14"/>
      <c r="BA191" s="14">
        <v>93.7</v>
      </c>
      <c r="BB191" s="14">
        <v>15.324129999999998</v>
      </c>
      <c r="BC191" s="14">
        <f t="shared" si="103"/>
        <v>16.354461045891139</v>
      </c>
      <c r="BD191" s="14"/>
      <c r="BE191" s="14"/>
      <c r="BF191" s="14"/>
      <c r="BG191" s="14"/>
      <c r="BH191" s="14"/>
      <c r="BI191" s="15"/>
      <c r="BJ191" s="14"/>
      <c r="BK191" s="14"/>
      <c r="BL191" s="14"/>
      <c r="BM191" s="14"/>
      <c r="BN191" s="14"/>
      <c r="BO191" s="15"/>
      <c r="BP191" s="14"/>
      <c r="BQ191" s="14"/>
      <c r="BR191" s="15"/>
    </row>
    <row r="192" spans="1:70" s="12" customFormat="1" ht="15.75" customHeight="1" x14ac:dyDescent="0.25">
      <c r="A192" s="103" t="s">
        <v>596</v>
      </c>
      <c r="B192" s="15">
        <f t="shared" si="81"/>
        <v>93.7</v>
      </c>
      <c r="C192" s="15">
        <f t="shared" si="82"/>
        <v>19.788610000000002</v>
      </c>
      <c r="D192" s="14">
        <f t="shared" si="104"/>
        <v>21.119114194236928</v>
      </c>
      <c r="E192" s="14"/>
      <c r="F192" s="14"/>
      <c r="G192" s="14"/>
      <c r="H192" s="14"/>
      <c r="I192" s="14"/>
      <c r="J192" s="15"/>
      <c r="K192" s="14"/>
      <c r="L192" s="14"/>
      <c r="M192" s="15"/>
      <c r="N192" s="14"/>
      <c r="O192" s="14"/>
      <c r="P192" s="14"/>
      <c r="Q192" s="14"/>
      <c r="R192" s="14"/>
      <c r="S192" s="15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5"/>
      <c r="AX192" s="14"/>
      <c r="AY192" s="14"/>
      <c r="AZ192" s="14"/>
      <c r="BA192" s="14">
        <v>93.7</v>
      </c>
      <c r="BB192" s="14">
        <v>19.788610000000002</v>
      </c>
      <c r="BC192" s="14">
        <f t="shared" si="103"/>
        <v>21.119114194236928</v>
      </c>
      <c r="BD192" s="14"/>
      <c r="BE192" s="14"/>
      <c r="BF192" s="14"/>
      <c r="BG192" s="14"/>
      <c r="BH192" s="14"/>
      <c r="BI192" s="15"/>
      <c r="BJ192" s="14"/>
      <c r="BK192" s="14"/>
      <c r="BL192" s="14"/>
      <c r="BM192" s="14"/>
      <c r="BN192" s="14"/>
      <c r="BO192" s="15"/>
      <c r="BP192" s="14"/>
      <c r="BQ192" s="14"/>
      <c r="BR192" s="15"/>
    </row>
    <row r="193" spans="1:70" s="12" customFormat="1" ht="15.75" customHeight="1" x14ac:dyDescent="0.25">
      <c r="A193" s="103" t="s">
        <v>597</v>
      </c>
      <c r="B193" s="15">
        <f t="shared" si="81"/>
        <v>93.7</v>
      </c>
      <c r="C193" s="15">
        <f t="shared" si="82"/>
        <v>15.324129999999998</v>
      </c>
      <c r="D193" s="14">
        <f t="shared" si="104"/>
        <v>16.354461045891139</v>
      </c>
      <c r="E193" s="14"/>
      <c r="F193" s="14"/>
      <c r="G193" s="14"/>
      <c r="H193" s="14"/>
      <c r="I193" s="14"/>
      <c r="J193" s="15"/>
      <c r="K193" s="14"/>
      <c r="L193" s="14"/>
      <c r="M193" s="15"/>
      <c r="N193" s="14"/>
      <c r="O193" s="14"/>
      <c r="P193" s="14"/>
      <c r="Q193" s="14"/>
      <c r="R193" s="14"/>
      <c r="S193" s="15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5"/>
      <c r="AX193" s="14"/>
      <c r="AY193" s="14"/>
      <c r="AZ193" s="14"/>
      <c r="BA193" s="14">
        <v>93.7</v>
      </c>
      <c r="BB193" s="14">
        <v>15.324129999999998</v>
      </c>
      <c r="BC193" s="14">
        <f t="shared" si="103"/>
        <v>16.354461045891139</v>
      </c>
      <c r="BD193" s="14"/>
      <c r="BE193" s="14"/>
      <c r="BF193" s="14"/>
      <c r="BG193" s="14"/>
      <c r="BH193" s="14"/>
      <c r="BI193" s="15"/>
      <c r="BJ193" s="14"/>
      <c r="BK193" s="14"/>
      <c r="BL193" s="14"/>
      <c r="BM193" s="14"/>
      <c r="BN193" s="14"/>
      <c r="BO193" s="15"/>
      <c r="BP193" s="14"/>
      <c r="BQ193" s="14"/>
      <c r="BR193" s="15"/>
    </row>
    <row r="194" spans="1:70" s="12" customFormat="1" ht="15.75" customHeight="1" x14ac:dyDescent="0.25">
      <c r="A194" s="103" t="s">
        <v>432</v>
      </c>
      <c r="B194" s="15">
        <f t="shared" si="81"/>
        <v>234.2</v>
      </c>
      <c r="C194" s="15">
        <f t="shared" si="82"/>
        <v>0</v>
      </c>
      <c r="D194" s="14">
        <f t="shared" si="104"/>
        <v>0</v>
      </c>
      <c r="E194" s="14"/>
      <c r="F194" s="14"/>
      <c r="G194" s="14"/>
      <c r="H194" s="14"/>
      <c r="I194" s="14"/>
      <c r="J194" s="15"/>
      <c r="K194" s="14"/>
      <c r="L194" s="14"/>
      <c r="M194" s="15"/>
      <c r="N194" s="14"/>
      <c r="O194" s="14"/>
      <c r="P194" s="14"/>
      <c r="Q194" s="14"/>
      <c r="R194" s="14"/>
      <c r="S194" s="15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5"/>
      <c r="AX194" s="14"/>
      <c r="AY194" s="14"/>
      <c r="AZ194" s="14"/>
      <c r="BA194" s="14">
        <v>234.2</v>
      </c>
      <c r="BB194" s="14">
        <v>0</v>
      </c>
      <c r="BC194" s="14">
        <f t="shared" si="103"/>
        <v>0</v>
      </c>
      <c r="BD194" s="14"/>
      <c r="BE194" s="14"/>
      <c r="BF194" s="14"/>
      <c r="BG194" s="14"/>
      <c r="BH194" s="14"/>
      <c r="BI194" s="15"/>
      <c r="BJ194" s="14"/>
      <c r="BK194" s="14"/>
      <c r="BL194" s="14"/>
      <c r="BM194" s="14"/>
      <c r="BN194" s="14"/>
      <c r="BO194" s="15"/>
      <c r="BP194" s="14"/>
      <c r="BQ194" s="14"/>
      <c r="BR194" s="15"/>
    </row>
    <row r="195" spans="1:70" s="12" customFormat="1" ht="15.75" customHeight="1" x14ac:dyDescent="0.25">
      <c r="A195" s="103" t="s">
        <v>598</v>
      </c>
      <c r="B195" s="15">
        <f t="shared" si="81"/>
        <v>93.7</v>
      </c>
      <c r="C195" s="15">
        <f t="shared" si="82"/>
        <v>17.382810000000003</v>
      </c>
      <c r="D195" s="14">
        <f t="shared" si="104"/>
        <v>18.551558164354326</v>
      </c>
      <c r="E195" s="14"/>
      <c r="F195" s="14"/>
      <c r="G195" s="14"/>
      <c r="H195" s="14"/>
      <c r="I195" s="14"/>
      <c r="J195" s="15"/>
      <c r="K195" s="14"/>
      <c r="L195" s="14"/>
      <c r="M195" s="15"/>
      <c r="N195" s="14"/>
      <c r="O195" s="14"/>
      <c r="P195" s="14"/>
      <c r="Q195" s="14"/>
      <c r="R195" s="14"/>
      <c r="S195" s="15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5"/>
      <c r="AX195" s="14"/>
      <c r="AY195" s="14"/>
      <c r="AZ195" s="14"/>
      <c r="BA195" s="14">
        <v>93.7</v>
      </c>
      <c r="BB195" s="14">
        <v>17.382810000000003</v>
      </c>
      <c r="BC195" s="14">
        <f t="shared" si="103"/>
        <v>18.551558164354326</v>
      </c>
      <c r="BD195" s="14"/>
      <c r="BE195" s="14"/>
      <c r="BF195" s="14"/>
      <c r="BG195" s="14"/>
      <c r="BH195" s="14"/>
      <c r="BI195" s="15"/>
      <c r="BJ195" s="14"/>
      <c r="BK195" s="14"/>
      <c r="BL195" s="14"/>
      <c r="BM195" s="14"/>
      <c r="BN195" s="14"/>
      <c r="BO195" s="15"/>
      <c r="BP195" s="14"/>
      <c r="BQ195" s="14"/>
      <c r="BR195" s="15"/>
    </row>
    <row r="196" spans="1:70" s="12" customFormat="1" ht="15.75" customHeight="1" x14ac:dyDescent="0.25">
      <c r="A196" s="103" t="s">
        <v>599</v>
      </c>
      <c r="B196" s="15">
        <f t="shared" si="81"/>
        <v>93.7</v>
      </c>
      <c r="C196" s="15">
        <f t="shared" si="82"/>
        <v>15.324129999999998</v>
      </c>
      <c r="D196" s="14">
        <f t="shared" si="104"/>
        <v>16.354461045891139</v>
      </c>
      <c r="E196" s="14"/>
      <c r="F196" s="14"/>
      <c r="G196" s="15"/>
      <c r="H196" s="14"/>
      <c r="I196" s="14"/>
      <c r="J196" s="15"/>
      <c r="K196" s="14"/>
      <c r="L196" s="14"/>
      <c r="M196" s="15"/>
      <c r="N196" s="14"/>
      <c r="O196" s="14"/>
      <c r="P196" s="14"/>
      <c r="Q196" s="14"/>
      <c r="R196" s="14"/>
      <c r="S196" s="15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5"/>
      <c r="AX196" s="14"/>
      <c r="AY196" s="14"/>
      <c r="AZ196" s="14"/>
      <c r="BA196" s="14">
        <v>93.7</v>
      </c>
      <c r="BB196" s="14">
        <v>15.324129999999998</v>
      </c>
      <c r="BC196" s="14">
        <f t="shared" si="103"/>
        <v>16.354461045891139</v>
      </c>
      <c r="BD196" s="14"/>
      <c r="BE196" s="14"/>
      <c r="BF196" s="14"/>
      <c r="BG196" s="14"/>
      <c r="BH196" s="14"/>
      <c r="BI196" s="15"/>
      <c r="BJ196" s="14"/>
      <c r="BK196" s="14"/>
      <c r="BL196" s="14"/>
      <c r="BM196" s="14"/>
      <c r="BN196" s="14"/>
      <c r="BO196" s="15"/>
      <c r="BP196" s="14"/>
      <c r="BQ196" s="14"/>
      <c r="BR196" s="15"/>
    </row>
    <row r="197" spans="1:70" s="31" customFormat="1" ht="30.75" customHeight="1" x14ac:dyDescent="0.25">
      <c r="A197" s="97" t="s">
        <v>408</v>
      </c>
      <c r="B197" s="105">
        <f t="shared" si="81"/>
        <v>112835.10000000002</v>
      </c>
      <c r="C197" s="105">
        <f t="shared" si="82"/>
        <v>28552.265039999995</v>
      </c>
      <c r="D197" s="105">
        <f t="shared" ref="D197" si="105">C197/B197*100</f>
        <v>25.304417721081464</v>
      </c>
      <c r="E197" s="105">
        <f>SUM(E198:E200)</f>
        <v>428.4</v>
      </c>
      <c r="F197" s="105">
        <f t="shared" ref="F197:BN197" si="106">SUM(F198:F200)</f>
        <v>93.08</v>
      </c>
      <c r="G197" s="105">
        <f t="shared" si="23"/>
        <v>21.727357609710552</v>
      </c>
      <c r="H197" s="105">
        <f t="shared" si="106"/>
        <v>101.8</v>
      </c>
      <c r="I197" s="105">
        <f t="shared" si="106"/>
        <v>8.5500000000000007</v>
      </c>
      <c r="J197" s="105">
        <f t="shared" si="30"/>
        <v>8.3988212180746569</v>
      </c>
      <c r="K197" s="105">
        <f t="shared" si="106"/>
        <v>1357</v>
      </c>
      <c r="L197" s="105">
        <f t="shared" si="106"/>
        <v>183.16</v>
      </c>
      <c r="M197" s="105">
        <f t="shared" si="31"/>
        <v>13.497420781134856</v>
      </c>
      <c r="N197" s="105">
        <f t="shared" si="106"/>
        <v>19972.599999999999</v>
      </c>
      <c r="O197" s="105">
        <f t="shared" si="106"/>
        <v>3872.35</v>
      </c>
      <c r="P197" s="105">
        <f t="shared" si="14"/>
        <v>19.388311987422771</v>
      </c>
      <c r="Q197" s="105">
        <f t="shared" si="106"/>
        <v>162.9</v>
      </c>
      <c r="R197" s="105">
        <f t="shared" si="106"/>
        <v>0</v>
      </c>
      <c r="S197" s="105">
        <f t="shared" si="24"/>
        <v>0</v>
      </c>
      <c r="T197" s="105">
        <f t="shared" si="106"/>
        <v>1678.1</v>
      </c>
      <c r="U197" s="105">
        <f t="shared" si="106"/>
        <v>419.53</v>
      </c>
      <c r="V197" s="105">
        <f t="shared" si="25"/>
        <v>25.00029795602169</v>
      </c>
      <c r="W197" s="105">
        <f t="shared" si="106"/>
        <v>53.9</v>
      </c>
      <c r="X197" s="105">
        <f t="shared" si="106"/>
        <v>3</v>
      </c>
      <c r="Y197" s="105">
        <f t="shared" si="26"/>
        <v>5.5658627087198518</v>
      </c>
      <c r="Z197" s="105">
        <f t="shared" si="106"/>
        <v>75467.399999999994</v>
      </c>
      <c r="AA197" s="105">
        <f t="shared" si="106"/>
        <v>21253.19</v>
      </c>
      <c r="AB197" s="105">
        <f t="shared" si="32"/>
        <v>28.162080580489057</v>
      </c>
      <c r="AC197" s="105">
        <f t="shared" si="106"/>
        <v>310.3</v>
      </c>
      <c r="AD197" s="105">
        <f t="shared" si="106"/>
        <v>47</v>
      </c>
      <c r="AE197" s="102">
        <f t="shared" si="87"/>
        <v>15.146632291330969</v>
      </c>
      <c r="AF197" s="105">
        <f t="shared" si="106"/>
        <v>0</v>
      </c>
      <c r="AG197" s="105">
        <f t="shared" si="106"/>
        <v>0</v>
      </c>
      <c r="AH197" s="105">
        <f t="shared" si="106"/>
        <v>0</v>
      </c>
      <c r="AI197" s="105">
        <f t="shared" si="106"/>
        <v>310.3</v>
      </c>
      <c r="AJ197" s="105">
        <f t="shared" si="106"/>
        <v>51.215040000000002</v>
      </c>
      <c r="AK197" s="105">
        <f t="shared" si="106"/>
        <v>16.505008056719301</v>
      </c>
      <c r="AL197" s="105">
        <f t="shared" si="106"/>
        <v>1482.9</v>
      </c>
      <c r="AM197" s="105">
        <f t="shared" si="106"/>
        <v>541</v>
      </c>
      <c r="AN197" s="105">
        <f t="shared" si="106"/>
        <v>36.482567941196301</v>
      </c>
      <c r="AO197" s="105">
        <f t="shared" si="106"/>
        <v>310.3</v>
      </c>
      <c r="AP197" s="105">
        <f t="shared" si="106"/>
        <v>44.3</v>
      </c>
      <c r="AQ197" s="105">
        <f t="shared" si="106"/>
        <v>14.276506606509829</v>
      </c>
      <c r="AR197" s="105">
        <f t="shared" si="106"/>
        <v>310.3</v>
      </c>
      <c r="AS197" s="105">
        <f t="shared" si="106"/>
        <v>12</v>
      </c>
      <c r="AT197" s="105">
        <f t="shared" si="106"/>
        <v>3.867225265871737</v>
      </c>
      <c r="AU197" s="105">
        <f t="shared" si="106"/>
        <v>544.1</v>
      </c>
      <c r="AV197" s="105">
        <f t="shared" si="106"/>
        <v>135.9</v>
      </c>
      <c r="AW197" s="105">
        <f t="shared" si="37"/>
        <v>24.977026281933469</v>
      </c>
      <c r="AX197" s="105">
        <f t="shared" si="106"/>
        <v>0</v>
      </c>
      <c r="AY197" s="105">
        <f t="shared" si="106"/>
        <v>0</v>
      </c>
      <c r="AZ197" s="105">
        <f t="shared" si="106"/>
        <v>0</v>
      </c>
      <c r="BA197" s="105">
        <f t="shared" si="106"/>
        <v>702.59999999999991</v>
      </c>
      <c r="BB197" s="105">
        <f t="shared" si="106"/>
        <v>115.03</v>
      </c>
      <c r="BC197" s="102">
        <f t="shared" si="103"/>
        <v>16.372046683746088</v>
      </c>
      <c r="BD197" s="105">
        <f t="shared" si="106"/>
        <v>310.3</v>
      </c>
      <c r="BE197" s="105">
        <f t="shared" si="106"/>
        <v>45.3</v>
      </c>
      <c r="BF197" s="105">
        <f t="shared" si="106"/>
        <v>14.598775378665806</v>
      </c>
      <c r="BG197" s="105">
        <f t="shared" si="106"/>
        <v>310.3</v>
      </c>
      <c r="BH197" s="105">
        <f t="shared" si="106"/>
        <v>36.93</v>
      </c>
      <c r="BI197" s="105">
        <f t="shared" si="89"/>
        <v>11.90138575572027</v>
      </c>
      <c r="BJ197" s="105">
        <f t="shared" si="106"/>
        <v>8965.1</v>
      </c>
      <c r="BK197" s="105">
        <f t="shared" si="106"/>
        <v>1690.73</v>
      </c>
      <c r="BL197" s="105">
        <f t="shared" si="18"/>
        <v>18.859019977468179</v>
      </c>
      <c r="BM197" s="105">
        <f t="shared" si="106"/>
        <v>56.5</v>
      </c>
      <c r="BN197" s="105">
        <f t="shared" si="106"/>
        <v>0</v>
      </c>
      <c r="BO197" s="105">
        <f t="shared" si="90"/>
        <v>0</v>
      </c>
      <c r="BP197" s="105"/>
      <c r="BQ197" s="105"/>
      <c r="BR197" s="105"/>
    </row>
    <row r="198" spans="1:70" s="12" customFormat="1" ht="31.5" x14ac:dyDescent="0.25">
      <c r="A198" s="72" t="s">
        <v>381</v>
      </c>
      <c r="B198" s="15">
        <f t="shared" si="81"/>
        <v>112132.50000000001</v>
      </c>
      <c r="C198" s="15">
        <f t="shared" si="82"/>
        <v>28437.235039999996</v>
      </c>
      <c r="D198" s="15">
        <f t="shared" si="1"/>
        <v>25.360386185985323</v>
      </c>
      <c r="E198" s="15">
        <v>428.4</v>
      </c>
      <c r="F198" s="15">
        <v>93.08</v>
      </c>
      <c r="G198" s="15">
        <f t="shared" si="23"/>
        <v>21.727357609710552</v>
      </c>
      <c r="H198" s="15">
        <v>101.8</v>
      </c>
      <c r="I198" s="15">
        <v>8.5500000000000007</v>
      </c>
      <c r="J198" s="15">
        <f t="shared" si="30"/>
        <v>8.3988212180746569</v>
      </c>
      <c r="K198" s="15">
        <v>1357</v>
      </c>
      <c r="L198" s="15">
        <v>183.16</v>
      </c>
      <c r="M198" s="15">
        <f t="shared" si="31"/>
        <v>13.497420781134856</v>
      </c>
      <c r="N198" s="15">
        <v>19972.599999999999</v>
      </c>
      <c r="O198" s="15">
        <v>3872.35</v>
      </c>
      <c r="P198" s="15">
        <f t="shared" si="14"/>
        <v>19.388311987422771</v>
      </c>
      <c r="Q198" s="15">
        <v>162.9</v>
      </c>
      <c r="R198" s="15"/>
      <c r="S198" s="15">
        <f t="shared" si="24"/>
        <v>0</v>
      </c>
      <c r="T198" s="15">
        <v>1678.1</v>
      </c>
      <c r="U198" s="15">
        <v>419.53</v>
      </c>
      <c r="V198" s="15">
        <f t="shared" si="25"/>
        <v>25.00029795602169</v>
      </c>
      <c r="W198" s="15">
        <v>53.9</v>
      </c>
      <c r="X198" s="15">
        <v>3</v>
      </c>
      <c r="Y198" s="15">
        <f t="shared" si="26"/>
        <v>5.5658627087198518</v>
      </c>
      <c r="Z198" s="15">
        <v>75467.399999999994</v>
      </c>
      <c r="AA198" s="15">
        <v>21253.19</v>
      </c>
      <c r="AB198" s="15">
        <f t="shared" si="32"/>
        <v>28.162080580489057</v>
      </c>
      <c r="AC198" s="15">
        <v>310.3</v>
      </c>
      <c r="AD198" s="15">
        <v>47</v>
      </c>
      <c r="AE198" s="14">
        <f t="shared" si="87"/>
        <v>15.146632291330969</v>
      </c>
      <c r="AF198" s="15"/>
      <c r="AG198" s="15"/>
      <c r="AH198" s="15"/>
      <c r="AI198" s="15">
        <v>310.3</v>
      </c>
      <c r="AJ198" s="15">
        <v>51.215040000000002</v>
      </c>
      <c r="AK198" s="15">
        <f t="shared" si="33"/>
        <v>16.505008056719301</v>
      </c>
      <c r="AL198" s="15">
        <v>1482.9</v>
      </c>
      <c r="AM198" s="15">
        <v>541</v>
      </c>
      <c r="AN198" s="15">
        <f t="shared" si="34"/>
        <v>36.482567941196301</v>
      </c>
      <c r="AO198" s="15">
        <v>310.3</v>
      </c>
      <c r="AP198" s="15">
        <v>44.3</v>
      </c>
      <c r="AQ198" s="15">
        <f t="shared" si="35"/>
        <v>14.276506606509829</v>
      </c>
      <c r="AR198" s="15">
        <v>310.3</v>
      </c>
      <c r="AS198" s="15">
        <v>12</v>
      </c>
      <c r="AT198" s="15">
        <f t="shared" si="36"/>
        <v>3.867225265871737</v>
      </c>
      <c r="AU198" s="15">
        <v>544.1</v>
      </c>
      <c r="AV198" s="15">
        <v>135.9</v>
      </c>
      <c r="AW198" s="15">
        <f t="shared" si="37"/>
        <v>24.977026281933469</v>
      </c>
      <c r="AX198" s="15"/>
      <c r="AY198" s="15"/>
      <c r="AZ198" s="15"/>
      <c r="BA198" s="15"/>
      <c r="BB198" s="15"/>
      <c r="BC198" s="14"/>
      <c r="BD198" s="15">
        <v>310.3</v>
      </c>
      <c r="BE198" s="15">
        <v>45.3</v>
      </c>
      <c r="BF198" s="15">
        <f t="shared" si="38"/>
        <v>14.598775378665806</v>
      </c>
      <c r="BG198" s="15">
        <v>310.3</v>
      </c>
      <c r="BH198" s="15">
        <v>36.93</v>
      </c>
      <c r="BI198" s="15">
        <f t="shared" si="89"/>
        <v>11.90138575572027</v>
      </c>
      <c r="BJ198" s="15">
        <v>8965.1</v>
      </c>
      <c r="BK198" s="15">
        <v>1690.73</v>
      </c>
      <c r="BL198" s="15">
        <f t="shared" si="18"/>
        <v>18.859019977468179</v>
      </c>
      <c r="BM198" s="15">
        <v>56.5</v>
      </c>
      <c r="BN198" s="15"/>
      <c r="BO198" s="15">
        <f t="shared" si="90"/>
        <v>0</v>
      </c>
      <c r="BP198" s="15"/>
      <c r="BQ198" s="15"/>
      <c r="BR198" s="15"/>
    </row>
    <row r="199" spans="1:70" s="12" customFormat="1" ht="15.75" x14ac:dyDescent="0.25">
      <c r="A199" s="103" t="s">
        <v>407</v>
      </c>
      <c r="B199" s="15">
        <f t="shared" si="81"/>
        <v>468.4</v>
      </c>
      <c r="C199" s="15">
        <f t="shared" si="82"/>
        <v>76.62</v>
      </c>
      <c r="D199" s="14">
        <f>C199/B199*100</f>
        <v>16.357813834329633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4"/>
      <c r="R199" s="14"/>
      <c r="S199" s="14"/>
      <c r="T199" s="14"/>
      <c r="U199" s="14"/>
      <c r="V199" s="14"/>
      <c r="W199" s="14"/>
      <c r="X199" s="14"/>
      <c r="Y199" s="15"/>
      <c r="Z199" s="14"/>
      <c r="AA199" s="14"/>
      <c r="AB199" s="15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>
        <v>468.4</v>
      </c>
      <c r="BB199" s="14">
        <v>76.62</v>
      </c>
      <c r="BC199" s="14">
        <f>BB199/BA199*100</f>
        <v>16.357813834329633</v>
      </c>
      <c r="BD199" s="14"/>
      <c r="BE199" s="14"/>
      <c r="BF199" s="14"/>
      <c r="BG199" s="14"/>
      <c r="BH199" s="14"/>
      <c r="BI199" s="15"/>
      <c r="BJ199" s="14"/>
      <c r="BK199" s="14"/>
      <c r="BL199" s="15"/>
      <c r="BM199" s="14"/>
      <c r="BN199" s="14"/>
      <c r="BO199" s="15"/>
      <c r="BP199" s="14"/>
      <c r="BQ199" s="14"/>
      <c r="BR199" s="15"/>
    </row>
    <row r="200" spans="1:70" s="12" customFormat="1" ht="15.75" x14ac:dyDescent="0.25">
      <c r="A200" s="103" t="s">
        <v>600</v>
      </c>
      <c r="B200" s="15">
        <f t="shared" si="81"/>
        <v>234.2</v>
      </c>
      <c r="C200" s="15">
        <f t="shared" si="82"/>
        <v>38.409999999999997</v>
      </c>
      <c r="D200" s="14">
        <f>C200/B200*100</f>
        <v>16.400512382578992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4"/>
      <c r="R200" s="14"/>
      <c r="S200" s="14"/>
      <c r="T200" s="14"/>
      <c r="U200" s="14"/>
      <c r="V200" s="14"/>
      <c r="W200" s="14"/>
      <c r="X200" s="14"/>
      <c r="Y200" s="15"/>
      <c r="Z200" s="14"/>
      <c r="AA200" s="14"/>
      <c r="AB200" s="15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>
        <v>234.2</v>
      </c>
      <c r="BB200" s="14">
        <v>38.409999999999997</v>
      </c>
      <c r="BC200" s="14">
        <f>BB200/BA200*100</f>
        <v>16.400512382578992</v>
      </c>
      <c r="BD200" s="14"/>
      <c r="BE200" s="14"/>
      <c r="BF200" s="14"/>
      <c r="BG200" s="14"/>
      <c r="BH200" s="14"/>
      <c r="BI200" s="15"/>
      <c r="BJ200" s="14"/>
      <c r="BK200" s="14"/>
      <c r="BL200" s="15"/>
      <c r="BM200" s="14"/>
      <c r="BN200" s="14"/>
      <c r="BO200" s="15"/>
      <c r="BP200" s="14"/>
      <c r="BQ200" s="14"/>
      <c r="BR200" s="15"/>
    </row>
    <row r="201" spans="1:70" s="31" customFormat="1" ht="31.5" x14ac:dyDescent="0.25">
      <c r="A201" s="97" t="s">
        <v>410</v>
      </c>
      <c r="B201" s="105">
        <f t="shared" si="81"/>
        <v>210289.89999999994</v>
      </c>
      <c r="C201" s="105">
        <f t="shared" si="82"/>
        <v>45849.218940000006</v>
      </c>
      <c r="D201" s="105">
        <f t="shared" ref="D201" si="107">C201/B201*100</f>
        <v>21.802863066652282</v>
      </c>
      <c r="E201" s="105">
        <f>SUM(E202:E212)</f>
        <v>631.29999999999995</v>
      </c>
      <c r="F201" s="105">
        <f t="shared" ref="F201:BN201" si="108">SUM(F202:F212)</f>
        <v>156.61000000000001</v>
      </c>
      <c r="G201" s="105">
        <f t="shared" si="23"/>
        <v>24.807539996831938</v>
      </c>
      <c r="H201" s="105">
        <f t="shared" si="108"/>
        <v>136</v>
      </c>
      <c r="I201" s="105">
        <f t="shared" si="108"/>
        <v>18.59</v>
      </c>
      <c r="J201" s="105">
        <f t="shared" si="30"/>
        <v>13.669117647058822</v>
      </c>
      <c r="K201" s="105">
        <f t="shared" si="108"/>
        <v>1441</v>
      </c>
      <c r="L201" s="105">
        <f t="shared" si="108"/>
        <v>244.64</v>
      </c>
      <c r="M201" s="105">
        <f t="shared" si="31"/>
        <v>16.977099236641223</v>
      </c>
      <c r="N201" s="105">
        <f t="shared" si="108"/>
        <v>22471.599999999999</v>
      </c>
      <c r="O201" s="105">
        <f t="shared" si="108"/>
        <v>5273.43</v>
      </c>
      <c r="P201" s="105">
        <f t="shared" si="14"/>
        <v>23.467087345805375</v>
      </c>
      <c r="Q201" s="105">
        <f t="shared" si="108"/>
        <v>313.89999999999998</v>
      </c>
      <c r="R201" s="105">
        <f t="shared" si="108"/>
        <v>0</v>
      </c>
      <c r="S201" s="105">
        <f t="shared" si="24"/>
        <v>0</v>
      </c>
      <c r="T201" s="105">
        <f t="shared" si="108"/>
        <v>3168</v>
      </c>
      <c r="U201" s="105">
        <f t="shared" si="108"/>
        <v>908.64</v>
      </c>
      <c r="V201" s="105">
        <f t="shared" si="25"/>
        <v>28.68181818181818</v>
      </c>
      <c r="W201" s="105">
        <f t="shared" si="108"/>
        <v>107.7</v>
      </c>
      <c r="X201" s="105">
        <f t="shared" si="108"/>
        <v>20.62</v>
      </c>
      <c r="Y201" s="105">
        <f t="shared" si="26"/>
        <v>19.145775301764161</v>
      </c>
      <c r="Z201" s="105">
        <f t="shared" si="108"/>
        <v>159463</v>
      </c>
      <c r="AA201" s="105">
        <f t="shared" si="108"/>
        <v>35645.68</v>
      </c>
      <c r="AB201" s="105">
        <f t="shared" si="32"/>
        <v>22.35357418335288</v>
      </c>
      <c r="AC201" s="105">
        <f t="shared" si="108"/>
        <v>310.3</v>
      </c>
      <c r="AD201" s="105">
        <f t="shared" si="108"/>
        <v>70.75</v>
      </c>
      <c r="AE201" s="102">
        <f t="shared" si="87"/>
        <v>22.800515630035449</v>
      </c>
      <c r="AF201" s="105">
        <f t="shared" si="108"/>
        <v>15.7</v>
      </c>
      <c r="AG201" s="105">
        <f t="shared" si="108"/>
        <v>0</v>
      </c>
      <c r="AH201" s="105">
        <f t="shared" si="108"/>
        <v>0</v>
      </c>
      <c r="AI201" s="105">
        <f t="shared" si="108"/>
        <v>310.3</v>
      </c>
      <c r="AJ201" s="105">
        <f t="shared" si="108"/>
        <v>47.078940000000003</v>
      </c>
      <c r="AK201" s="105">
        <f t="shared" si="108"/>
        <v>15.172072188204963</v>
      </c>
      <c r="AL201" s="105">
        <f t="shared" si="108"/>
        <v>914.3</v>
      </c>
      <c r="AM201" s="105">
        <f t="shared" si="108"/>
        <v>369.1</v>
      </c>
      <c r="AN201" s="105">
        <f t="shared" si="108"/>
        <v>40.369681723723069</v>
      </c>
      <c r="AO201" s="105">
        <f t="shared" si="108"/>
        <v>310.3</v>
      </c>
      <c r="AP201" s="105">
        <f t="shared" si="108"/>
        <v>63.45</v>
      </c>
      <c r="AQ201" s="105">
        <f t="shared" si="108"/>
        <v>20.447953593296813</v>
      </c>
      <c r="AR201" s="105">
        <f t="shared" si="108"/>
        <v>310.3</v>
      </c>
      <c r="AS201" s="105">
        <f t="shared" si="108"/>
        <v>47.8</v>
      </c>
      <c r="AT201" s="105">
        <f t="shared" si="108"/>
        <v>15.404447309055753</v>
      </c>
      <c r="AU201" s="105">
        <f t="shared" si="108"/>
        <v>979</v>
      </c>
      <c r="AV201" s="105">
        <f t="shared" si="108"/>
        <v>244.8</v>
      </c>
      <c r="AW201" s="105">
        <f t="shared" si="37"/>
        <v>25.005107252298263</v>
      </c>
      <c r="AX201" s="105">
        <f t="shared" si="108"/>
        <v>0</v>
      </c>
      <c r="AY201" s="105">
        <f t="shared" si="108"/>
        <v>0</v>
      </c>
      <c r="AZ201" s="105">
        <f t="shared" si="108"/>
        <v>0</v>
      </c>
      <c r="BA201" s="105">
        <f t="shared" si="108"/>
        <v>1218.0000000000002</v>
      </c>
      <c r="BB201" s="105">
        <f t="shared" si="108"/>
        <v>245.73000000000002</v>
      </c>
      <c r="BC201" s="102">
        <f t="shared" ref="BC201:BC212" si="109">BB201/BA201*100</f>
        <v>20.174876847290637</v>
      </c>
      <c r="BD201" s="105">
        <f t="shared" si="108"/>
        <v>310.3</v>
      </c>
      <c r="BE201" s="105">
        <f t="shared" si="108"/>
        <v>70.3</v>
      </c>
      <c r="BF201" s="105">
        <f t="shared" si="108"/>
        <v>22.655494682565259</v>
      </c>
      <c r="BG201" s="105">
        <f t="shared" si="108"/>
        <v>310.3</v>
      </c>
      <c r="BH201" s="105">
        <f t="shared" si="108"/>
        <v>59.08</v>
      </c>
      <c r="BI201" s="105">
        <f t="shared" si="89"/>
        <v>19.039639058975183</v>
      </c>
      <c r="BJ201" s="105">
        <f t="shared" si="108"/>
        <v>17540.400000000001</v>
      </c>
      <c r="BK201" s="105">
        <f t="shared" si="108"/>
        <v>2362.92</v>
      </c>
      <c r="BL201" s="105">
        <f t="shared" si="18"/>
        <v>13.471300540466579</v>
      </c>
      <c r="BM201" s="105">
        <f t="shared" si="108"/>
        <v>28.2</v>
      </c>
      <c r="BN201" s="105">
        <f t="shared" si="108"/>
        <v>0</v>
      </c>
      <c r="BO201" s="105">
        <f t="shared" si="90"/>
        <v>0</v>
      </c>
      <c r="BP201" s="105"/>
      <c r="BQ201" s="105"/>
      <c r="BR201" s="105"/>
    </row>
    <row r="202" spans="1:70" s="12" customFormat="1" ht="21" customHeight="1" x14ac:dyDescent="0.25">
      <c r="A202" s="72" t="s">
        <v>382</v>
      </c>
      <c r="B202" s="15">
        <f t="shared" si="81"/>
        <v>209071.89999999994</v>
      </c>
      <c r="C202" s="15">
        <f t="shared" si="82"/>
        <v>45603.488940000003</v>
      </c>
      <c r="D202" s="15">
        <f t="shared" si="1"/>
        <v>21.81234730253086</v>
      </c>
      <c r="E202" s="15">
        <v>631.29999999999995</v>
      </c>
      <c r="F202" s="15">
        <v>156.61000000000001</v>
      </c>
      <c r="G202" s="15">
        <f t="shared" si="23"/>
        <v>24.807539996831938</v>
      </c>
      <c r="H202" s="15">
        <v>136</v>
      </c>
      <c r="I202" s="15">
        <v>18.59</v>
      </c>
      <c r="J202" s="15">
        <f t="shared" si="30"/>
        <v>13.669117647058822</v>
      </c>
      <c r="K202" s="15">
        <v>1441</v>
      </c>
      <c r="L202" s="15">
        <v>244.64</v>
      </c>
      <c r="M202" s="15">
        <f t="shared" si="31"/>
        <v>16.977099236641223</v>
      </c>
      <c r="N202" s="15">
        <v>22471.599999999999</v>
      </c>
      <c r="O202" s="15">
        <v>5273.43</v>
      </c>
      <c r="P202" s="15">
        <f t="shared" si="14"/>
        <v>23.467087345805375</v>
      </c>
      <c r="Q202" s="15">
        <v>313.89999999999998</v>
      </c>
      <c r="R202" s="15"/>
      <c r="S202" s="15">
        <f t="shared" si="24"/>
        <v>0</v>
      </c>
      <c r="T202" s="15">
        <v>3168</v>
      </c>
      <c r="U202" s="15">
        <v>908.64</v>
      </c>
      <c r="V202" s="15">
        <f t="shared" si="25"/>
        <v>28.68181818181818</v>
      </c>
      <c r="W202" s="15">
        <v>107.7</v>
      </c>
      <c r="X202" s="15">
        <v>20.62</v>
      </c>
      <c r="Y202" s="15">
        <f t="shared" si="26"/>
        <v>19.145775301764161</v>
      </c>
      <c r="Z202" s="15">
        <v>159463</v>
      </c>
      <c r="AA202" s="15">
        <v>35645.68</v>
      </c>
      <c r="AB202" s="15">
        <f t="shared" si="32"/>
        <v>22.35357418335288</v>
      </c>
      <c r="AC202" s="15">
        <v>310.3</v>
      </c>
      <c r="AD202" s="15">
        <v>70.75</v>
      </c>
      <c r="AE202" s="14">
        <f t="shared" si="87"/>
        <v>22.800515630035449</v>
      </c>
      <c r="AF202" s="15">
        <v>15.7</v>
      </c>
      <c r="AG202" s="15"/>
      <c r="AH202" s="15"/>
      <c r="AI202" s="15">
        <v>310.3</v>
      </c>
      <c r="AJ202" s="15">
        <v>47.078940000000003</v>
      </c>
      <c r="AK202" s="15">
        <f t="shared" si="33"/>
        <v>15.172072188204963</v>
      </c>
      <c r="AL202" s="15">
        <v>914.3</v>
      </c>
      <c r="AM202" s="15">
        <v>369.1</v>
      </c>
      <c r="AN202" s="15">
        <f t="shared" si="34"/>
        <v>40.369681723723069</v>
      </c>
      <c r="AO202" s="15">
        <v>310.3</v>
      </c>
      <c r="AP202" s="15">
        <v>63.45</v>
      </c>
      <c r="AQ202" s="15">
        <f t="shared" si="35"/>
        <v>20.447953593296813</v>
      </c>
      <c r="AR202" s="15">
        <v>310.3</v>
      </c>
      <c r="AS202" s="15">
        <v>47.8</v>
      </c>
      <c r="AT202" s="15">
        <f t="shared" si="36"/>
        <v>15.404447309055753</v>
      </c>
      <c r="AU202" s="15">
        <v>979</v>
      </c>
      <c r="AV202" s="15">
        <v>244.8</v>
      </c>
      <c r="AW202" s="15">
        <f t="shared" si="37"/>
        <v>25.005107252298263</v>
      </c>
      <c r="AX202" s="15"/>
      <c r="AY202" s="15"/>
      <c r="AZ202" s="15"/>
      <c r="BA202" s="15"/>
      <c r="BB202" s="15"/>
      <c r="BC202" s="14"/>
      <c r="BD202" s="15">
        <v>310.3</v>
      </c>
      <c r="BE202" s="15">
        <v>70.3</v>
      </c>
      <c r="BF202" s="15">
        <f t="shared" si="38"/>
        <v>22.655494682565259</v>
      </c>
      <c r="BG202" s="15">
        <v>310.3</v>
      </c>
      <c r="BH202" s="15">
        <v>59.08</v>
      </c>
      <c r="BI202" s="15">
        <f t="shared" si="89"/>
        <v>19.039639058975183</v>
      </c>
      <c r="BJ202" s="15">
        <v>17540.400000000001</v>
      </c>
      <c r="BK202" s="15">
        <v>2362.92</v>
      </c>
      <c r="BL202" s="15">
        <f t="shared" si="18"/>
        <v>13.471300540466579</v>
      </c>
      <c r="BM202" s="15">
        <v>28.2</v>
      </c>
      <c r="BN202" s="15"/>
      <c r="BO202" s="15">
        <f t="shared" si="90"/>
        <v>0</v>
      </c>
      <c r="BP202" s="15"/>
      <c r="BQ202" s="15"/>
      <c r="BR202" s="15"/>
    </row>
    <row r="203" spans="1:70" s="12" customFormat="1" ht="15.75" x14ac:dyDescent="0.25">
      <c r="A203" s="103" t="s">
        <v>601</v>
      </c>
      <c r="B203" s="15">
        <f t="shared" si="81"/>
        <v>93.7</v>
      </c>
      <c r="C203" s="15">
        <f t="shared" si="82"/>
        <v>20.77</v>
      </c>
      <c r="D203" s="14">
        <f t="shared" ref="D203:D212" si="110">C203/B203*100</f>
        <v>22.166488794023479</v>
      </c>
      <c r="E203" s="14"/>
      <c r="F203" s="14"/>
      <c r="G203" s="14"/>
      <c r="H203" s="14"/>
      <c r="I203" s="14"/>
      <c r="J203" s="15"/>
      <c r="K203" s="14"/>
      <c r="L203" s="14"/>
      <c r="M203" s="15"/>
      <c r="N203" s="14"/>
      <c r="O203" s="14"/>
      <c r="P203" s="15"/>
      <c r="Q203" s="14"/>
      <c r="R203" s="14"/>
      <c r="S203" s="15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5"/>
      <c r="AX203" s="14"/>
      <c r="AY203" s="14"/>
      <c r="AZ203" s="14"/>
      <c r="BA203" s="14">
        <v>93.7</v>
      </c>
      <c r="BB203" s="14">
        <v>20.77</v>
      </c>
      <c r="BC203" s="14">
        <f t="shared" si="109"/>
        <v>22.166488794023479</v>
      </c>
      <c r="BD203" s="14"/>
      <c r="BE203" s="14"/>
      <c r="BF203" s="14"/>
      <c r="BG203" s="14"/>
      <c r="BH203" s="14"/>
      <c r="BI203" s="15"/>
      <c r="BJ203" s="14"/>
      <c r="BK203" s="14"/>
      <c r="BL203" s="14"/>
      <c r="BM203" s="14"/>
      <c r="BN203" s="14"/>
      <c r="BO203" s="15"/>
      <c r="BP203" s="14"/>
      <c r="BQ203" s="14"/>
      <c r="BR203" s="15"/>
    </row>
    <row r="204" spans="1:70" s="12" customFormat="1" ht="15.75" x14ac:dyDescent="0.25">
      <c r="A204" s="103" t="s">
        <v>602</v>
      </c>
      <c r="B204" s="15">
        <f t="shared" si="81"/>
        <v>93.7</v>
      </c>
      <c r="C204" s="15">
        <f t="shared" si="82"/>
        <v>20.6</v>
      </c>
      <c r="D204" s="14">
        <f t="shared" si="110"/>
        <v>21.985058697972253</v>
      </c>
      <c r="E204" s="14"/>
      <c r="F204" s="14"/>
      <c r="G204" s="14"/>
      <c r="H204" s="14"/>
      <c r="I204" s="14"/>
      <c r="J204" s="15"/>
      <c r="K204" s="14"/>
      <c r="L204" s="14"/>
      <c r="M204" s="15"/>
      <c r="N204" s="14"/>
      <c r="O204" s="14"/>
      <c r="P204" s="15"/>
      <c r="Q204" s="14"/>
      <c r="R204" s="14"/>
      <c r="S204" s="15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5"/>
      <c r="AX204" s="14"/>
      <c r="AY204" s="14"/>
      <c r="AZ204" s="14"/>
      <c r="BA204" s="14">
        <v>93.7</v>
      </c>
      <c r="BB204" s="14">
        <v>20.6</v>
      </c>
      <c r="BC204" s="14">
        <f t="shared" si="109"/>
        <v>21.985058697972253</v>
      </c>
      <c r="BD204" s="14"/>
      <c r="BE204" s="14"/>
      <c r="BF204" s="14"/>
      <c r="BG204" s="14"/>
      <c r="BH204" s="14"/>
      <c r="BI204" s="15"/>
      <c r="BJ204" s="14"/>
      <c r="BK204" s="14"/>
      <c r="BL204" s="14"/>
      <c r="BM204" s="14"/>
      <c r="BN204" s="14"/>
      <c r="BO204" s="15"/>
      <c r="BP204" s="14"/>
      <c r="BQ204" s="14"/>
      <c r="BR204" s="15"/>
    </row>
    <row r="205" spans="1:70" s="12" customFormat="1" ht="15.75" x14ac:dyDescent="0.25">
      <c r="A205" s="103" t="s">
        <v>603</v>
      </c>
      <c r="B205" s="15">
        <f t="shared" si="81"/>
        <v>93.7</v>
      </c>
      <c r="C205" s="15">
        <f t="shared" si="82"/>
        <v>19.7</v>
      </c>
      <c r="D205" s="14">
        <f t="shared" si="110"/>
        <v>21.024546424759873</v>
      </c>
      <c r="E205" s="14"/>
      <c r="F205" s="14"/>
      <c r="G205" s="14"/>
      <c r="H205" s="14"/>
      <c r="I205" s="14"/>
      <c r="J205" s="15"/>
      <c r="K205" s="14"/>
      <c r="L205" s="14"/>
      <c r="M205" s="15"/>
      <c r="N205" s="14"/>
      <c r="O205" s="14"/>
      <c r="P205" s="15"/>
      <c r="Q205" s="14"/>
      <c r="R205" s="14"/>
      <c r="S205" s="15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5"/>
      <c r="AX205" s="14"/>
      <c r="AY205" s="14"/>
      <c r="AZ205" s="14"/>
      <c r="BA205" s="14">
        <v>93.7</v>
      </c>
      <c r="BB205" s="14">
        <v>19.7</v>
      </c>
      <c r="BC205" s="14">
        <f t="shared" si="109"/>
        <v>21.024546424759873</v>
      </c>
      <c r="BD205" s="14"/>
      <c r="BE205" s="14"/>
      <c r="BF205" s="14"/>
      <c r="BG205" s="14"/>
      <c r="BH205" s="14"/>
      <c r="BI205" s="15"/>
      <c r="BJ205" s="14"/>
      <c r="BK205" s="14"/>
      <c r="BL205" s="14"/>
      <c r="BM205" s="14"/>
      <c r="BN205" s="14"/>
      <c r="BO205" s="15"/>
      <c r="BP205" s="14"/>
      <c r="BQ205" s="14"/>
      <c r="BR205" s="15"/>
    </row>
    <row r="206" spans="1:70" s="12" customFormat="1" ht="15.75" x14ac:dyDescent="0.25">
      <c r="A206" s="103" t="s">
        <v>604</v>
      </c>
      <c r="B206" s="15">
        <f t="shared" ref="B206:B269" si="111">E206+H206+K206+N206+Q206+T206+W206+Z206+AC206+AF206+AI206+AL206+AO206+AR206+AU206+AX206+BA206+BD206+BG206+BJ206+BM206+BP206</f>
        <v>93.7</v>
      </c>
      <c r="C206" s="15">
        <f t="shared" ref="C206:C269" si="112">F206+I206+L206+O206+R206+U206+X206+AA206+AD206+AG206+AJ206+AM206+AP206+AS206+AV206+AY206+BB206+BE206+BH206+BK206+BN206+BQ206</f>
        <v>20.16</v>
      </c>
      <c r="D206" s="14">
        <f t="shared" si="110"/>
        <v>21.515474919957313</v>
      </c>
      <c r="E206" s="14"/>
      <c r="F206" s="14"/>
      <c r="G206" s="14"/>
      <c r="H206" s="14"/>
      <c r="I206" s="14"/>
      <c r="J206" s="15"/>
      <c r="K206" s="14"/>
      <c r="L206" s="14"/>
      <c r="M206" s="15"/>
      <c r="N206" s="14"/>
      <c r="O206" s="14"/>
      <c r="P206" s="15"/>
      <c r="Q206" s="14"/>
      <c r="R206" s="14"/>
      <c r="S206" s="15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5"/>
      <c r="AX206" s="14"/>
      <c r="AY206" s="14"/>
      <c r="AZ206" s="14"/>
      <c r="BA206" s="14">
        <v>93.7</v>
      </c>
      <c r="BB206" s="14">
        <v>20.16</v>
      </c>
      <c r="BC206" s="14">
        <f t="shared" si="109"/>
        <v>21.515474919957313</v>
      </c>
      <c r="BD206" s="14"/>
      <c r="BE206" s="14"/>
      <c r="BF206" s="14"/>
      <c r="BG206" s="14"/>
      <c r="BH206" s="14"/>
      <c r="BI206" s="15"/>
      <c r="BJ206" s="14"/>
      <c r="BK206" s="14"/>
      <c r="BL206" s="14"/>
      <c r="BM206" s="14"/>
      <c r="BN206" s="14"/>
      <c r="BO206" s="15"/>
      <c r="BP206" s="14"/>
      <c r="BQ206" s="14"/>
      <c r="BR206" s="15"/>
    </row>
    <row r="207" spans="1:70" s="12" customFormat="1" ht="15.75" x14ac:dyDescent="0.25">
      <c r="A207" s="103" t="s">
        <v>605</v>
      </c>
      <c r="B207" s="15">
        <f t="shared" si="111"/>
        <v>93.7</v>
      </c>
      <c r="C207" s="15">
        <f t="shared" si="112"/>
        <v>20</v>
      </c>
      <c r="D207" s="14">
        <f t="shared" si="110"/>
        <v>21.34471718249733</v>
      </c>
      <c r="E207" s="14"/>
      <c r="F207" s="14"/>
      <c r="G207" s="14"/>
      <c r="H207" s="14"/>
      <c r="I207" s="14"/>
      <c r="J207" s="15"/>
      <c r="K207" s="14"/>
      <c r="L207" s="14"/>
      <c r="M207" s="15"/>
      <c r="N207" s="14"/>
      <c r="O207" s="14"/>
      <c r="P207" s="15"/>
      <c r="Q207" s="14"/>
      <c r="R207" s="14"/>
      <c r="S207" s="15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5"/>
      <c r="AX207" s="14"/>
      <c r="AY207" s="14"/>
      <c r="AZ207" s="14"/>
      <c r="BA207" s="14">
        <v>93.7</v>
      </c>
      <c r="BB207" s="14">
        <v>20</v>
      </c>
      <c r="BC207" s="14">
        <f t="shared" si="109"/>
        <v>21.34471718249733</v>
      </c>
      <c r="BD207" s="14"/>
      <c r="BE207" s="14"/>
      <c r="BF207" s="14"/>
      <c r="BG207" s="14"/>
      <c r="BH207" s="14"/>
      <c r="BI207" s="15"/>
      <c r="BJ207" s="14"/>
      <c r="BK207" s="14"/>
      <c r="BL207" s="14"/>
      <c r="BM207" s="14"/>
      <c r="BN207" s="14"/>
      <c r="BO207" s="15"/>
      <c r="BP207" s="14"/>
      <c r="BQ207" s="14"/>
      <c r="BR207" s="15"/>
    </row>
    <row r="208" spans="1:70" s="12" customFormat="1" ht="15.75" x14ac:dyDescent="0.25">
      <c r="A208" s="103" t="s">
        <v>409</v>
      </c>
      <c r="B208" s="15">
        <f t="shared" si="111"/>
        <v>234.2</v>
      </c>
      <c r="C208" s="15">
        <f t="shared" si="112"/>
        <v>39.9</v>
      </c>
      <c r="D208" s="14">
        <f t="shared" si="110"/>
        <v>17.03672075149445</v>
      </c>
      <c r="E208" s="14"/>
      <c r="F208" s="14"/>
      <c r="G208" s="14"/>
      <c r="H208" s="14"/>
      <c r="I208" s="14"/>
      <c r="J208" s="15"/>
      <c r="K208" s="14"/>
      <c r="L208" s="14"/>
      <c r="M208" s="15"/>
      <c r="N208" s="14"/>
      <c r="O208" s="14"/>
      <c r="P208" s="15"/>
      <c r="Q208" s="14"/>
      <c r="R208" s="14"/>
      <c r="S208" s="15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5"/>
      <c r="AX208" s="14"/>
      <c r="AY208" s="14"/>
      <c r="AZ208" s="14"/>
      <c r="BA208" s="14">
        <v>234.2</v>
      </c>
      <c r="BB208" s="14">
        <v>39.9</v>
      </c>
      <c r="BC208" s="14">
        <f t="shared" si="109"/>
        <v>17.03672075149445</v>
      </c>
      <c r="BD208" s="14"/>
      <c r="BE208" s="14"/>
      <c r="BF208" s="14"/>
      <c r="BG208" s="14"/>
      <c r="BH208" s="14"/>
      <c r="BI208" s="15"/>
      <c r="BJ208" s="14"/>
      <c r="BK208" s="14"/>
      <c r="BL208" s="14"/>
      <c r="BM208" s="14"/>
      <c r="BN208" s="14"/>
      <c r="BO208" s="15"/>
      <c r="BP208" s="14"/>
      <c r="BQ208" s="14"/>
      <c r="BR208" s="15"/>
    </row>
    <row r="209" spans="1:70" s="12" customFormat="1" ht="15.75" x14ac:dyDescent="0.25">
      <c r="A209" s="103" t="s">
        <v>606</v>
      </c>
      <c r="B209" s="15">
        <f t="shared" si="111"/>
        <v>93.7</v>
      </c>
      <c r="C209" s="15">
        <f t="shared" si="112"/>
        <v>21.32</v>
      </c>
      <c r="D209" s="14">
        <f t="shared" si="110"/>
        <v>22.753468516542156</v>
      </c>
      <c r="E209" s="14"/>
      <c r="F209" s="14"/>
      <c r="G209" s="14"/>
      <c r="H209" s="14"/>
      <c r="I209" s="14"/>
      <c r="J209" s="15"/>
      <c r="K209" s="14"/>
      <c r="L209" s="14"/>
      <c r="M209" s="15"/>
      <c r="N209" s="14"/>
      <c r="O209" s="14"/>
      <c r="P209" s="15"/>
      <c r="Q209" s="14"/>
      <c r="R209" s="14"/>
      <c r="S209" s="15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5"/>
      <c r="AX209" s="14"/>
      <c r="AY209" s="14"/>
      <c r="AZ209" s="14"/>
      <c r="BA209" s="14">
        <v>93.7</v>
      </c>
      <c r="BB209" s="14">
        <v>21.32</v>
      </c>
      <c r="BC209" s="14">
        <f t="shared" si="109"/>
        <v>22.753468516542156</v>
      </c>
      <c r="BD209" s="14"/>
      <c r="BE209" s="14"/>
      <c r="BF209" s="14"/>
      <c r="BG209" s="14"/>
      <c r="BH209" s="14"/>
      <c r="BI209" s="15"/>
      <c r="BJ209" s="14"/>
      <c r="BK209" s="14"/>
      <c r="BL209" s="14"/>
      <c r="BM209" s="14"/>
      <c r="BN209" s="14"/>
      <c r="BO209" s="15"/>
      <c r="BP209" s="14"/>
      <c r="BQ209" s="14"/>
      <c r="BR209" s="15"/>
    </row>
    <row r="210" spans="1:70" s="12" customFormat="1" ht="15.75" x14ac:dyDescent="0.25">
      <c r="A210" s="103" t="s">
        <v>334</v>
      </c>
      <c r="B210" s="15">
        <f t="shared" si="111"/>
        <v>93.7</v>
      </c>
      <c r="C210" s="15">
        <f t="shared" si="112"/>
        <v>20.02</v>
      </c>
      <c r="D210" s="14">
        <f t="shared" si="110"/>
        <v>21.366061899679828</v>
      </c>
      <c r="E210" s="14"/>
      <c r="F210" s="14"/>
      <c r="G210" s="14"/>
      <c r="H210" s="14"/>
      <c r="I210" s="14"/>
      <c r="J210" s="15"/>
      <c r="K210" s="14"/>
      <c r="L210" s="14"/>
      <c r="M210" s="15"/>
      <c r="N210" s="14"/>
      <c r="O210" s="14"/>
      <c r="P210" s="15"/>
      <c r="Q210" s="14"/>
      <c r="R210" s="14"/>
      <c r="S210" s="15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5"/>
      <c r="AX210" s="14"/>
      <c r="AY210" s="14"/>
      <c r="AZ210" s="14"/>
      <c r="BA210" s="14">
        <v>93.7</v>
      </c>
      <c r="BB210" s="14">
        <v>20.02</v>
      </c>
      <c r="BC210" s="14">
        <f t="shared" si="109"/>
        <v>21.366061899679828</v>
      </c>
      <c r="BD210" s="14"/>
      <c r="BE210" s="14"/>
      <c r="BF210" s="14"/>
      <c r="BG210" s="14"/>
      <c r="BH210" s="14"/>
      <c r="BI210" s="15"/>
      <c r="BJ210" s="14"/>
      <c r="BK210" s="14"/>
      <c r="BL210" s="14"/>
      <c r="BM210" s="14"/>
      <c r="BN210" s="14"/>
      <c r="BO210" s="15"/>
      <c r="BP210" s="14"/>
      <c r="BQ210" s="14"/>
      <c r="BR210" s="15"/>
    </row>
    <row r="211" spans="1:70" s="12" customFormat="1" ht="15.75" x14ac:dyDescent="0.25">
      <c r="A211" s="103" t="s">
        <v>607</v>
      </c>
      <c r="B211" s="15">
        <f t="shared" si="111"/>
        <v>93.7</v>
      </c>
      <c r="C211" s="15">
        <f t="shared" si="112"/>
        <v>12.06</v>
      </c>
      <c r="D211" s="14">
        <f t="shared" si="110"/>
        <v>12.870864461045892</v>
      </c>
      <c r="E211" s="14"/>
      <c r="F211" s="14"/>
      <c r="G211" s="15"/>
      <c r="H211" s="14"/>
      <c r="I211" s="14"/>
      <c r="J211" s="15"/>
      <c r="K211" s="14"/>
      <c r="L211" s="14"/>
      <c r="M211" s="15"/>
      <c r="N211" s="14"/>
      <c r="O211" s="14"/>
      <c r="P211" s="15"/>
      <c r="Q211" s="14"/>
      <c r="R211" s="14"/>
      <c r="S211" s="15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5"/>
      <c r="AX211" s="14"/>
      <c r="AY211" s="14"/>
      <c r="AZ211" s="14"/>
      <c r="BA211" s="14">
        <v>93.7</v>
      </c>
      <c r="BB211" s="14">
        <v>12.06</v>
      </c>
      <c r="BC211" s="14">
        <f t="shared" si="109"/>
        <v>12.870864461045892</v>
      </c>
      <c r="BD211" s="14"/>
      <c r="BE211" s="14"/>
      <c r="BF211" s="14"/>
      <c r="BG211" s="14"/>
      <c r="BH211" s="14"/>
      <c r="BI211" s="15"/>
      <c r="BJ211" s="14"/>
      <c r="BK211" s="14"/>
      <c r="BL211" s="14"/>
      <c r="BM211" s="14"/>
      <c r="BN211" s="14"/>
      <c r="BO211" s="15"/>
      <c r="BP211" s="14"/>
      <c r="BQ211" s="14"/>
      <c r="BR211" s="15"/>
    </row>
    <row r="212" spans="1:70" s="12" customFormat="1" ht="15.75" x14ac:dyDescent="0.25">
      <c r="A212" s="103" t="s">
        <v>710</v>
      </c>
      <c r="B212" s="15">
        <f t="shared" si="111"/>
        <v>234.2</v>
      </c>
      <c r="C212" s="15">
        <f t="shared" si="112"/>
        <v>51.2</v>
      </c>
      <c r="D212" s="14">
        <f t="shared" si="110"/>
        <v>21.861656703672079</v>
      </c>
      <c r="E212" s="14"/>
      <c r="F212" s="14"/>
      <c r="G212" s="15"/>
      <c r="H212" s="14"/>
      <c r="I212" s="14"/>
      <c r="J212" s="15"/>
      <c r="K212" s="14"/>
      <c r="L212" s="14"/>
      <c r="M212" s="15"/>
      <c r="N212" s="14"/>
      <c r="O212" s="14"/>
      <c r="P212" s="15"/>
      <c r="Q212" s="14"/>
      <c r="R212" s="14"/>
      <c r="S212" s="15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5"/>
      <c r="AX212" s="14"/>
      <c r="AY212" s="14"/>
      <c r="AZ212" s="14"/>
      <c r="BA212" s="14">
        <v>234.2</v>
      </c>
      <c r="BB212" s="14">
        <v>51.2</v>
      </c>
      <c r="BC212" s="14">
        <f t="shared" si="109"/>
        <v>21.861656703672079</v>
      </c>
      <c r="BD212" s="14"/>
      <c r="BE212" s="14"/>
      <c r="BF212" s="14"/>
      <c r="BG212" s="14"/>
      <c r="BH212" s="14"/>
      <c r="BI212" s="15"/>
      <c r="BJ212" s="14"/>
      <c r="BK212" s="14"/>
      <c r="BL212" s="14"/>
      <c r="BM212" s="14"/>
      <c r="BN212" s="14"/>
      <c r="BO212" s="15"/>
      <c r="BP212" s="14"/>
      <c r="BQ212" s="14"/>
      <c r="BR212" s="15"/>
    </row>
    <row r="213" spans="1:70" s="31" customFormat="1" ht="31.5" x14ac:dyDescent="0.25">
      <c r="A213" s="97" t="s">
        <v>417</v>
      </c>
      <c r="B213" s="105">
        <f t="shared" si="111"/>
        <v>567048.4</v>
      </c>
      <c r="C213" s="105">
        <f t="shared" si="112"/>
        <v>140971.91719999997</v>
      </c>
      <c r="D213" s="105">
        <f t="shared" ref="D213" si="113">C213/B213*100</f>
        <v>24.860649849289754</v>
      </c>
      <c r="E213" s="105">
        <f>SUM(E214:E220)</f>
        <v>2891.8</v>
      </c>
      <c r="F213" s="105">
        <f t="shared" ref="F213:BN213" si="114">SUM(F214:F220)</f>
        <v>722.95</v>
      </c>
      <c r="G213" s="105">
        <f t="shared" si="23"/>
        <v>25</v>
      </c>
      <c r="H213" s="105">
        <f t="shared" si="114"/>
        <v>391.5</v>
      </c>
      <c r="I213" s="105">
        <f t="shared" si="114"/>
        <v>70.95</v>
      </c>
      <c r="J213" s="105">
        <f t="shared" si="30"/>
        <v>18.122605363984675</v>
      </c>
      <c r="K213" s="105">
        <f t="shared" si="114"/>
        <v>11514.9</v>
      </c>
      <c r="L213" s="105">
        <f t="shared" si="114"/>
        <v>1909.58</v>
      </c>
      <c r="M213" s="105">
        <f t="shared" si="31"/>
        <v>16.583556956638791</v>
      </c>
      <c r="N213" s="105">
        <f t="shared" si="114"/>
        <v>85868.5</v>
      </c>
      <c r="O213" s="105">
        <f t="shared" si="114"/>
        <v>17176.8</v>
      </c>
      <c r="P213" s="105">
        <f t="shared" si="14"/>
        <v>20.003610171366681</v>
      </c>
      <c r="Q213" s="105">
        <f t="shared" si="114"/>
        <v>917.6</v>
      </c>
      <c r="R213" s="105">
        <f t="shared" si="114"/>
        <v>0</v>
      </c>
      <c r="S213" s="105">
        <f t="shared" si="24"/>
        <v>0</v>
      </c>
      <c r="T213" s="105">
        <f t="shared" si="114"/>
        <v>8869.4</v>
      </c>
      <c r="U213" s="105">
        <f t="shared" si="114"/>
        <v>2217.35</v>
      </c>
      <c r="V213" s="105">
        <f t="shared" si="25"/>
        <v>25</v>
      </c>
      <c r="W213" s="105">
        <f t="shared" si="114"/>
        <v>431</v>
      </c>
      <c r="X213" s="105">
        <f t="shared" si="114"/>
        <v>72.89</v>
      </c>
      <c r="Y213" s="105">
        <f t="shared" si="26"/>
        <v>16.91183294663573</v>
      </c>
      <c r="Z213" s="105">
        <f t="shared" si="114"/>
        <v>404152.7</v>
      </c>
      <c r="AA213" s="105">
        <f t="shared" si="114"/>
        <v>104073.33</v>
      </c>
      <c r="AB213" s="105">
        <f t="shared" si="32"/>
        <v>25.750992137377775</v>
      </c>
      <c r="AC213" s="105">
        <f t="shared" si="114"/>
        <v>1972</v>
      </c>
      <c r="AD213" s="105">
        <f t="shared" si="114"/>
        <v>350.74</v>
      </c>
      <c r="AE213" s="102">
        <f t="shared" ref="AE213:AE268" si="115">AD213/AC213*100</f>
        <v>17.786004056795132</v>
      </c>
      <c r="AF213" s="105">
        <f t="shared" si="114"/>
        <v>88.3</v>
      </c>
      <c r="AG213" s="105">
        <f t="shared" si="114"/>
        <v>11.16826</v>
      </c>
      <c r="AH213" s="105">
        <f t="shared" si="48"/>
        <v>12.648086070215175</v>
      </c>
      <c r="AI213" s="105">
        <f t="shared" si="114"/>
        <v>1643.4</v>
      </c>
      <c r="AJ213" s="105">
        <f t="shared" si="114"/>
        <v>278.73894000000001</v>
      </c>
      <c r="AK213" s="105">
        <f t="shared" si="114"/>
        <v>16.96111354508945</v>
      </c>
      <c r="AL213" s="105">
        <f t="shared" si="114"/>
        <v>8781.1</v>
      </c>
      <c r="AM213" s="105">
        <f t="shared" si="114"/>
        <v>5270.5</v>
      </c>
      <c r="AN213" s="105">
        <f t="shared" si="114"/>
        <v>60.02095409458952</v>
      </c>
      <c r="AO213" s="105">
        <f t="shared" si="114"/>
        <v>986</v>
      </c>
      <c r="AP213" s="105">
        <f t="shared" si="114"/>
        <v>136.9</v>
      </c>
      <c r="AQ213" s="105">
        <f t="shared" si="114"/>
        <v>13.884381338742394</v>
      </c>
      <c r="AR213" s="105">
        <f t="shared" si="114"/>
        <v>328.7</v>
      </c>
      <c r="AS213" s="105">
        <f t="shared" si="114"/>
        <v>44.5</v>
      </c>
      <c r="AT213" s="105">
        <f t="shared" si="114"/>
        <v>13.538180711895345</v>
      </c>
      <c r="AU213" s="105">
        <f t="shared" si="114"/>
        <v>3205.6</v>
      </c>
      <c r="AV213" s="105">
        <f t="shared" si="114"/>
        <v>801.3</v>
      </c>
      <c r="AW213" s="105">
        <f t="shared" si="37"/>
        <v>24.996880459196404</v>
      </c>
      <c r="AX213" s="105">
        <f t="shared" si="114"/>
        <v>0</v>
      </c>
      <c r="AY213" s="105">
        <f t="shared" si="114"/>
        <v>0</v>
      </c>
      <c r="AZ213" s="105">
        <f t="shared" si="114"/>
        <v>0</v>
      </c>
      <c r="BA213" s="105">
        <f t="shared" si="114"/>
        <v>1639.3999999999999</v>
      </c>
      <c r="BB213" s="105">
        <f t="shared" si="114"/>
        <v>244.38</v>
      </c>
      <c r="BC213" s="102">
        <f t="shared" ref="BC213:BC221" si="116">BB213/BA213*100</f>
        <v>14.906673173112114</v>
      </c>
      <c r="BD213" s="105">
        <f t="shared" si="114"/>
        <v>328.7</v>
      </c>
      <c r="BE213" s="105">
        <f t="shared" si="114"/>
        <v>35.799999999999997</v>
      </c>
      <c r="BF213" s="105">
        <f t="shared" si="114"/>
        <v>10.891390325524794</v>
      </c>
      <c r="BG213" s="105">
        <f t="shared" si="114"/>
        <v>657.3</v>
      </c>
      <c r="BH213" s="105">
        <f t="shared" si="114"/>
        <v>58.43</v>
      </c>
      <c r="BI213" s="105">
        <f t="shared" ref="BI213:BI268" si="117">BH213/BG213*100</f>
        <v>8.8893960139966524</v>
      </c>
      <c r="BJ213" s="105">
        <f t="shared" si="114"/>
        <v>32352.3</v>
      </c>
      <c r="BK213" s="105">
        <f t="shared" si="114"/>
        <v>7495.61</v>
      </c>
      <c r="BL213" s="105">
        <f t="shared" si="18"/>
        <v>23.168708252581734</v>
      </c>
      <c r="BM213" s="105">
        <f t="shared" si="114"/>
        <v>28.2</v>
      </c>
      <c r="BN213" s="105">
        <f t="shared" si="114"/>
        <v>0</v>
      </c>
      <c r="BO213" s="105">
        <f t="shared" ref="BO213:BO268" si="118">BN213/BM213*100</f>
        <v>0</v>
      </c>
      <c r="BP213" s="105"/>
      <c r="BQ213" s="105"/>
      <c r="BR213" s="105"/>
    </row>
    <row r="214" spans="1:70" s="12" customFormat="1" ht="18.75" customHeight="1" x14ac:dyDescent="0.25">
      <c r="A214" s="72" t="s">
        <v>383</v>
      </c>
      <c r="B214" s="15">
        <f t="shared" si="111"/>
        <v>565409</v>
      </c>
      <c r="C214" s="15">
        <f t="shared" si="112"/>
        <v>140727.53719999996</v>
      </c>
      <c r="D214" s="15">
        <f t="shared" si="1"/>
        <v>24.889511344884845</v>
      </c>
      <c r="E214" s="15">
        <v>2891.8</v>
      </c>
      <c r="F214" s="15">
        <v>722.95</v>
      </c>
      <c r="G214" s="15">
        <f t="shared" si="23"/>
        <v>25</v>
      </c>
      <c r="H214" s="15">
        <v>391.5</v>
      </c>
      <c r="I214" s="15">
        <v>70.95</v>
      </c>
      <c r="J214" s="15">
        <f t="shared" si="30"/>
        <v>18.122605363984675</v>
      </c>
      <c r="K214" s="15">
        <v>11514.9</v>
      </c>
      <c r="L214" s="15">
        <v>1909.58</v>
      </c>
      <c r="M214" s="15">
        <f t="shared" si="31"/>
        <v>16.583556956638791</v>
      </c>
      <c r="N214" s="15">
        <v>85868.5</v>
      </c>
      <c r="O214" s="15">
        <v>17176.8</v>
      </c>
      <c r="P214" s="15">
        <f t="shared" si="14"/>
        <v>20.003610171366681</v>
      </c>
      <c r="Q214" s="15">
        <v>917.6</v>
      </c>
      <c r="R214" s="15"/>
      <c r="S214" s="15">
        <f t="shared" si="24"/>
        <v>0</v>
      </c>
      <c r="T214" s="15">
        <v>8869.4</v>
      </c>
      <c r="U214" s="15">
        <v>2217.35</v>
      </c>
      <c r="V214" s="15">
        <f t="shared" si="25"/>
        <v>25</v>
      </c>
      <c r="W214" s="15">
        <v>431</v>
      </c>
      <c r="X214" s="15">
        <v>72.89</v>
      </c>
      <c r="Y214" s="15">
        <f t="shared" si="26"/>
        <v>16.91183294663573</v>
      </c>
      <c r="Z214" s="15">
        <v>404152.7</v>
      </c>
      <c r="AA214" s="15">
        <v>104073.33</v>
      </c>
      <c r="AB214" s="15">
        <f t="shared" si="32"/>
        <v>25.750992137377775</v>
      </c>
      <c r="AC214" s="15">
        <v>1972</v>
      </c>
      <c r="AD214" s="15">
        <v>350.74</v>
      </c>
      <c r="AE214" s="14">
        <f t="shared" si="115"/>
        <v>17.786004056795132</v>
      </c>
      <c r="AF214" s="14">
        <v>88.3</v>
      </c>
      <c r="AG214" s="15">
        <v>11.16826</v>
      </c>
      <c r="AH214" s="15">
        <f t="shared" si="48"/>
        <v>12.648086070215175</v>
      </c>
      <c r="AI214" s="15">
        <v>1643.4</v>
      </c>
      <c r="AJ214" s="15">
        <v>278.73894000000001</v>
      </c>
      <c r="AK214" s="15">
        <f t="shared" si="33"/>
        <v>16.96111354508945</v>
      </c>
      <c r="AL214" s="15">
        <v>8781.1</v>
      </c>
      <c r="AM214" s="15">
        <v>5270.5</v>
      </c>
      <c r="AN214" s="15">
        <f t="shared" si="34"/>
        <v>60.02095409458952</v>
      </c>
      <c r="AO214" s="15">
        <v>986</v>
      </c>
      <c r="AP214" s="15">
        <v>136.9</v>
      </c>
      <c r="AQ214" s="15">
        <f t="shared" si="35"/>
        <v>13.884381338742394</v>
      </c>
      <c r="AR214" s="15">
        <v>328.7</v>
      </c>
      <c r="AS214" s="15">
        <v>44.5</v>
      </c>
      <c r="AT214" s="15">
        <f t="shared" si="36"/>
        <v>13.538180711895345</v>
      </c>
      <c r="AU214" s="15">
        <v>3205.6</v>
      </c>
      <c r="AV214" s="15">
        <v>801.3</v>
      </c>
      <c r="AW214" s="15">
        <f t="shared" si="37"/>
        <v>24.996880459196404</v>
      </c>
      <c r="AX214" s="15"/>
      <c r="AY214" s="15"/>
      <c r="AZ214" s="15"/>
      <c r="BA214" s="15"/>
      <c r="BB214" s="15"/>
      <c r="BC214" s="14"/>
      <c r="BD214" s="15">
        <v>328.7</v>
      </c>
      <c r="BE214" s="15">
        <v>35.799999999999997</v>
      </c>
      <c r="BF214" s="15">
        <f t="shared" si="38"/>
        <v>10.891390325524794</v>
      </c>
      <c r="BG214" s="15">
        <v>657.3</v>
      </c>
      <c r="BH214" s="15">
        <v>58.43</v>
      </c>
      <c r="BI214" s="15">
        <f t="shared" si="117"/>
        <v>8.8893960139966524</v>
      </c>
      <c r="BJ214" s="15">
        <v>32352.3</v>
      </c>
      <c r="BK214" s="15">
        <v>7495.61</v>
      </c>
      <c r="BL214" s="15">
        <f t="shared" si="18"/>
        <v>23.168708252581734</v>
      </c>
      <c r="BM214" s="15">
        <v>28.2</v>
      </c>
      <c r="BN214" s="15"/>
      <c r="BO214" s="15">
        <f t="shared" si="118"/>
        <v>0</v>
      </c>
      <c r="BP214" s="15"/>
      <c r="BQ214" s="15"/>
      <c r="BR214" s="15"/>
    </row>
    <row r="215" spans="1:70" s="12" customFormat="1" ht="15.75" x14ac:dyDescent="0.25">
      <c r="A215" s="103" t="s">
        <v>412</v>
      </c>
      <c r="B215" s="15">
        <f t="shared" si="111"/>
        <v>234.2</v>
      </c>
      <c r="C215" s="15">
        <f t="shared" si="112"/>
        <v>40.01</v>
      </c>
      <c r="D215" s="14">
        <f t="shared" ref="D215:D220" si="119">C215/B215*100</f>
        <v>17.083689154568745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5"/>
      <c r="Z215" s="14"/>
      <c r="AA215" s="14"/>
      <c r="AB215" s="15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>
        <v>234.2</v>
      </c>
      <c r="BB215" s="14">
        <v>40.01</v>
      </c>
      <c r="BC215" s="14">
        <f t="shared" si="116"/>
        <v>17.083689154568745</v>
      </c>
      <c r="BD215" s="14"/>
      <c r="BE215" s="14"/>
      <c r="BF215" s="14"/>
      <c r="BG215" s="14"/>
      <c r="BH215" s="14"/>
      <c r="BI215" s="15"/>
      <c r="BJ215" s="14"/>
      <c r="BK215" s="14"/>
      <c r="BL215" s="15"/>
      <c r="BM215" s="14"/>
      <c r="BN215" s="14"/>
      <c r="BO215" s="15"/>
      <c r="BP215" s="14"/>
      <c r="BQ215" s="14"/>
      <c r="BR215" s="15"/>
    </row>
    <row r="216" spans="1:70" s="12" customFormat="1" ht="15.75" x14ac:dyDescent="0.25">
      <c r="A216" s="103" t="s">
        <v>413</v>
      </c>
      <c r="B216" s="15">
        <f t="shared" si="111"/>
        <v>234.2</v>
      </c>
      <c r="C216" s="15">
        <f t="shared" si="112"/>
        <v>39.81</v>
      </c>
      <c r="D216" s="14">
        <f t="shared" si="119"/>
        <v>16.998292058070028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5"/>
      <c r="Z216" s="14"/>
      <c r="AA216" s="14"/>
      <c r="AB216" s="15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>
        <v>234.2</v>
      </c>
      <c r="BB216" s="14">
        <v>39.81</v>
      </c>
      <c r="BC216" s="14">
        <f t="shared" si="116"/>
        <v>16.998292058070028</v>
      </c>
      <c r="BD216" s="14"/>
      <c r="BE216" s="14"/>
      <c r="BF216" s="14"/>
      <c r="BG216" s="14"/>
      <c r="BH216" s="14"/>
      <c r="BI216" s="15"/>
      <c r="BJ216" s="14"/>
      <c r="BK216" s="14"/>
      <c r="BL216" s="15"/>
      <c r="BM216" s="14"/>
      <c r="BN216" s="14"/>
      <c r="BO216" s="15"/>
      <c r="BP216" s="14"/>
      <c r="BQ216" s="14"/>
      <c r="BR216" s="15"/>
    </row>
    <row r="217" spans="1:70" s="12" customFormat="1" ht="15.75" x14ac:dyDescent="0.25">
      <c r="A217" s="103" t="s">
        <v>414</v>
      </c>
      <c r="B217" s="15">
        <f t="shared" si="111"/>
        <v>234.2</v>
      </c>
      <c r="C217" s="15">
        <f t="shared" si="112"/>
        <v>30.13</v>
      </c>
      <c r="D217" s="14">
        <f t="shared" si="119"/>
        <v>12.865072587532026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5"/>
      <c r="Z217" s="14"/>
      <c r="AA217" s="14"/>
      <c r="AB217" s="15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>
        <v>234.2</v>
      </c>
      <c r="BB217" s="14">
        <v>30.13</v>
      </c>
      <c r="BC217" s="14">
        <f t="shared" si="116"/>
        <v>12.865072587532026</v>
      </c>
      <c r="BD217" s="14"/>
      <c r="BE217" s="14"/>
      <c r="BF217" s="14"/>
      <c r="BG217" s="14"/>
      <c r="BH217" s="14"/>
      <c r="BI217" s="15"/>
      <c r="BJ217" s="14"/>
      <c r="BK217" s="14"/>
      <c r="BL217" s="15"/>
      <c r="BM217" s="14"/>
      <c r="BN217" s="14"/>
      <c r="BO217" s="15"/>
      <c r="BP217" s="14"/>
      <c r="BQ217" s="14"/>
      <c r="BR217" s="15"/>
    </row>
    <row r="218" spans="1:70" s="12" customFormat="1" ht="15.75" x14ac:dyDescent="0.25">
      <c r="A218" s="103" t="s">
        <v>610</v>
      </c>
      <c r="B218" s="15">
        <f t="shared" si="111"/>
        <v>234.2</v>
      </c>
      <c r="C218" s="15">
        <f t="shared" si="112"/>
        <v>39.21</v>
      </c>
      <c r="D218" s="14">
        <f t="shared" si="119"/>
        <v>16.74210076857387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5"/>
      <c r="Z218" s="14"/>
      <c r="AA218" s="14"/>
      <c r="AB218" s="15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>
        <v>234.2</v>
      </c>
      <c r="BB218" s="14">
        <v>39.21</v>
      </c>
      <c r="BC218" s="14">
        <f t="shared" si="116"/>
        <v>16.74210076857387</v>
      </c>
      <c r="BD218" s="14"/>
      <c r="BE218" s="14"/>
      <c r="BF218" s="14"/>
      <c r="BG218" s="14"/>
      <c r="BH218" s="14"/>
      <c r="BI218" s="15"/>
      <c r="BJ218" s="14"/>
      <c r="BK218" s="14"/>
      <c r="BL218" s="15"/>
      <c r="BM218" s="14"/>
      <c r="BN218" s="14"/>
      <c r="BO218" s="15"/>
      <c r="BP218" s="14"/>
      <c r="BQ218" s="14"/>
      <c r="BR218" s="15"/>
    </row>
    <row r="219" spans="1:70" s="12" customFormat="1" ht="15.75" x14ac:dyDescent="0.25">
      <c r="A219" s="103" t="s">
        <v>415</v>
      </c>
      <c r="B219" s="15">
        <f t="shared" si="111"/>
        <v>468.4</v>
      </c>
      <c r="C219" s="15">
        <f t="shared" si="112"/>
        <v>56.14</v>
      </c>
      <c r="D219" s="14">
        <f t="shared" si="119"/>
        <v>11.985482493595219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5"/>
      <c r="Z219" s="14"/>
      <c r="AA219" s="14"/>
      <c r="AB219" s="15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>
        <v>468.4</v>
      </c>
      <c r="BB219" s="14">
        <v>56.14</v>
      </c>
      <c r="BC219" s="14">
        <f t="shared" si="116"/>
        <v>11.985482493595219</v>
      </c>
      <c r="BD219" s="14"/>
      <c r="BE219" s="14"/>
      <c r="BF219" s="14"/>
      <c r="BG219" s="14"/>
      <c r="BH219" s="14"/>
      <c r="BI219" s="15"/>
      <c r="BJ219" s="14"/>
      <c r="BK219" s="14"/>
      <c r="BL219" s="15"/>
      <c r="BM219" s="14"/>
      <c r="BN219" s="14"/>
      <c r="BO219" s="15"/>
      <c r="BP219" s="14"/>
      <c r="BQ219" s="14"/>
      <c r="BR219" s="15"/>
    </row>
    <row r="220" spans="1:70" s="12" customFormat="1" ht="15.75" x14ac:dyDescent="0.25">
      <c r="A220" s="103" t="s">
        <v>416</v>
      </c>
      <c r="B220" s="15">
        <f t="shared" si="111"/>
        <v>234.2</v>
      </c>
      <c r="C220" s="15">
        <f t="shared" si="112"/>
        <v>39.08</v>
      </c>
      <c r="D220" s="14">
        <f t="shared" si="119"/>
        <v>16.686592655849701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5"/>
      <c r="Z220" s="14"/>
      <c r="AA220" s="14"/>
      <c r="AB220" s="15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>
        <v>234.2</v>
      </c>
      <c r="BB220" s="14">
        <v>39.08</v>
      </c>
      <c r="BC220" s="14">
        <f t="shared" si="116"/>
        <v>16.686592655849701</v>
      </c>
      <c r="BD220" s="14"/>
      <c r="BE220" s="14"/>
      <c r="BF220" s="14"/>
      <c r="BG220" s="14"/>
      <c r="BH220" s="14"/>
      <c r="BI220" s="15"/>
      <c r="BJ220" s="14"/>
      <c r="BK220" s="14"/>
      <c r="BL220" s="15"/>
      <c r="BM220" s="14"/>
      <c r="BN220" s="14"/>
      <c r="BO220" s="15"/>
      <c r="BP220" s="14"/>
      <c r="BQ220" s="14"/>
      <c r="BR220" s="15"/>
    </row>
    <row r="221" spans="1:70" s="31" customFormat="1" ht="31.5" x14ac:dyDescent="0.25">
      <c r="A221" s="97" t="s">
        <v>419</v>
      </c>
      <c r="B221" s="105">
        <f t="shared" si="111"/>
        <v>155153.19999999995</v>
      </c>
      <c r="C221" s="105">
        <f t="shared" si="112"/>
        <v>42032.369999999995</v>
      </c>
      <c r="D221" s="105">
        <f t="shared" ref="D221" si="120">C221/B221*100</f>
        <v>27.090881786518107</v>
      </c>
      <c r="E221" s="105">
        <f>SUM(E222:E227)</f>
        <v>1004.5</v>
      </c>
      <c r="F221" s="105">
        <f t="shared" ref="F221:BN221" si="121">SUM(F222:F227)</f>
        <v>100.2</v>
      </c>
      <c r="G221" s="105">
        <f t="shared" si="23"/>
        <v>9.9751119960179206</v>
      </c>
      <c r="H221" s="105">
        <f t="shared" si="121"/>
        <v>120.7</v>
      </c>
      <c r="I221" s="105">
        <f t="shared" si="121"/>
        <v>28.83</v>
      </c>
      <c r="J221" s="105">
        <f t="shared" si="30"/>
        <v>23.88566694283347</v>
      </c>
      <c r="K221" s="105">
        <f t="shared" si="121"/>
        <v>1928.5</v>
      </c>
      <c r="L221" s="105">
        <f t="shared" si="121"/>
        <v>359.64</v>
      </c>
      <c r="M221" s="105">
        <f t="shared" si="31"/>
        <v>18.648690692247861</v>
      </c>
      <c r="N221" s="105">
        <f t="shared" si="121"/>
        <v>25825.7</v>
      </c>
      <c r="O221" s="105">
        <f t="shared" si="121"/>
        <v>6103.28</v>
      </c>
      <c r="P221" s="105">
        <f t="shared" si="14"/>
        <v>23.632583047119731</v>
      </c>
      <c r="Q221" s="105">
        <f t="shared" si="121"/>
        <v>263.60000000000002</v>
      </c>
      <c r="R221" s="105">
        <f t="shared" si="121"/>
        <v>0</v>
      </c>
      <c r="S221" s="105">
        <f t="shared" si="24"/>
        <v>0</v>
      </c>
      <c r="T221" s="105">
        <f t="shared" si="121"/>
        <v>3399.2</v>
      </c>
      <c r="U221" s="105">
        <f t="shared" si="121"/>
        <v>310.54000000000002</v>
      </c>
      <c r="V221" s="105">
        <f t="shared" si="25"/>
        <v>9.1356789832901875</v>
      </c>
      <c r="W221" s="105">
        <f t="shared" si="121"/>
        <v>107.7</v>
      </c>
      <c r="X221" s="105">
        <f t="shared" si="121"/>
        <v>20.6</v>
      </c>
      <c r="Y221" s="105">
        <f t="shared" si="26"/>
        <v>19.127205199628598</v>
      </c>
      <c r="Z221" s="105">
        <f t="shared" si="121"/>
        <v>104152.3</v>
      </c>
      <c r="AA221" s="105">
        <f t="shared" si="121"/>
        <v>30574.28</v>
      </c>
      <c r="AB221" s="105">
        <f t="shared" si="32"/>
        <v>29.355357490905142</v>
      </c>
      <c r="AC221" s="105">
        <f t="shared" si="121"/>
        <v>310.3</v>
      </c>
      <c r="AD221" s="105">
        <f t="shared" si="121"/>
        <v>40.299999999999997</v>
      </c>
      <c r="AE221" s="102">
        <f t="shared" si="115"/>
        <v>12.987431517885916</v>
      </c>
      <c r="AF221" s="105">
        <f t="shared" si="121"/>
        <v>0</v>
      </c>
      <c r="AG221" s="105">
        <f t="shared" si="121"/>
        <v>0</v>
      </c>
      <c r="AH221" s="105">
        <f t="shared" si="121"/>
        <v>0</v>
      </c>
      <c r="AI221" s="105">
        <f t="shared" si="121"/>
        <v>310.3</v>
      </c>
      <c r="AJ221" s="105">
        <f t="shared" si="121"/>
        <v>51.8</v>
      </c>
      <c r="AK221" s="105">
        <f t="shared" si="121"/>
        <v>16.693522397679665</v>
      </c>
      <c r="AL221" s="105">
        <f t="shared" si="121"/>
        <v>3698.7</v>
      </c>
      <c r="AM221" s="105">
        <f t="shared" si="121"/>
        <v>1449.2</v>
      </c>
      <c r="AN221" s="105">
        <f t="shared" si="121"/>
        <v>39.181333982209971</v>
      </c>
      <c r="AO221" s="105">
        <f t="shared" si="121"/>
        <v>310.3</v>
      </c>
      <c r="AP221" s="105">
        <f t="shared" si="121"/>
        <v>48.5</v>
      </c>
      <c r="AQ221" s="105">
        <f t="shared" si="121"/>
        <v>15.630035449564936</v>
      </c>
      <c r="AR221" s="105">
        <f t="shared" si="121"/>
        <v>310.3</v>
      </c>
      <c r="AS221" s="105">
        <f t="shared" si="121"/>
        <v>0</v>
      </c>
      <c r="AT221" s="105">
        <f t="shared" si="121"/>
        <v>0</v>
      </c>
      <c r="AU221" s="105">
        <f t="shared" si="121"/>
        <v>816.5</v>
      </c>
      <c r="AV221" s="105">
        <f t="shared" si="121"/>
        <v>204</v>
      </c>
      <c r="AW221" s="105">
        <f t="shared" si="37"/>
        <v>24.984690753214942</v>
      </c>
      <c r="AX221" s="105">
        <f t="shared" si="121"/>
        <v>0</v>
      </c>
      <c r="AY221" s="105">
        <f t="shared" si="121"/>
        <v>0</v>
      </c>
      <c r="AZ221" s="105">
        <f t="shared" si="121"/>
        <v>0</v>
      </c>
      <c r="BA221" s="105">
        <f t="shared" si="121"/>
        <v>936.8</v>
      </c>
      <c r="BB221" s="105">
        <f t="shared" si="121"/>
        <v>173.97</v>
      </c>
      <c r="BC221" s="102">
        <f t="shared" si="116"/>
        <v>18.570666097352692</v>
      </c>
      <c r="BD221" s="105">
        <f t="shared" si="121"/>
        <v>310.3</v>
      </c>
      <c r="BE221" s="105">
        <f t="shared" si="121"/>
        <v>53.1</v>
      </c>
      <c r="BF221" s="105">
        <f t="shared" si="121"/>
        <v>17.112471801482439</v>
      </c>
      <c r="BG221" s="105">
        <f t="shared" si="121"/>
        <v>310.3</v>
      </c>
      <c r="BH221" s="105">
        <f t="shared" si="121"/>
        <v>33.82</v>
      </c>
      <c r="BI221" s="105">
        <f t="shared" si="117"/>
        <v>10.899129874315179</v>
      </c>
      <c r="BJ221" s="105">
        <f t="shared" si="121"/>
        <v>10992</v>
      </c>
      <c r="BK221" s="105">
        <f t="shared" si="121"/>
        <v>2480.31</v>
      </c>
      <c r="BL221" s="105">
        <f t="shared" si="18"/>
        <v>22.564683406113538</v>
      </c>
      <c r="BM221" s="105">
        <f t="shared" si="121"/>
        <v>45.2</v>
      </c>
      <c r="BN221" s="105">
        <f t="shared" si="121"/>
        <v>0</v>
      </c>
      <c r="BO221" s="105">
        <f t="shared" si="118"/>
        <v>0</v>
      </c>
      <c r="BP221" s="105"/>
      <c r="BQ221" s="105"/>
      <c r="BR221" s="105"/>
    </row>
    <row r="222" spans="1:70" s="12" customFormat="1" ht="31.5" x14ac:dyDescent="0.25">
      <c r="A222" s="72" t="s">
        <v>384</v>
      </c>
      <c r="B222" s="15">
        <f t="shared" si="111"/>
        <v>154216.39999999997</v>
      </c>
      <c r="C222" s="15">
        <f t="shared" si="112"/>
        <v>41858.399999999994</v>
      </c>
      <c r="D222" s="15">
        <f t="shared" si="1"/>
        <v>27.142638526123037</v>
      </c>
      <c r="E222" s="15">
        <v>1004.5</v>
      </c>
      <c r="F222" s="15">
        <v>100.2</v>
      </c>
      <c r="G222" s="15">
        <f t="shared" si="23"/>
        <v>9.9751119960179206</v>
      </c>
      <c r="H222" s="15">
        <v>120.7</v>
      </c>
      <c r="I222" s="15">
        <v>28.83</v>
      </c>
      <c r="J222" s="15">
        <f t="shared" si="30"/>
        <v>23.88566694283347</v>
      </c>
      <c r="K222" s="15">
        <v>1928.5</v>
      </c>
      <c r="L222" s="15">
        <v>359.64</v>
      </c>
      <c r="M222" s="15">
        <f t="shared" si="31"/>
        <v>18.648690692247861</v>
      </c>
      <c r="N222" s="15">
        <v>25825.7</v>
      </c>
      <c r="O222" s="15">
        <v>6103.28</v>
      </c>
      <c r="P222" s="15">
        <f t="shared" si="14"/>
        <v>23.632583047119731</v>
      </c>
      <c r="Q222" s="15">
        <v>263.60000000000002</v>
      </c>
      <c r="R222" s="15"/>
      <c r="S222" s="15">
        <f t="shared" si="24"/>
        <v>0</v>
      </c>
      <c r="T222" s="15">
        <v>3399.2</v>
      </c>
      <c r="U222" s="15">
        <v>310.54000000000002</v>
      </c>
      <c r="V222" s="15">
        <f t="shared" si="25"/>
        <v>9.1356789832901875</v>
      </c>
      <c r="W222" s="15">
        <v>107.7</v>
      </c>
      <c r="X222" s="15">
        <v>20.6</v>
      </c>
      <c r="Y222" s="15">
        <f t="shared" si="26"/>
        <v>19.127205199628598</v>
      </c>
      <c r="Z222" s="15">
        <v>104152.3</v>
      </c>
      <c r="AA222" s="15">
        <v>30574.28</v>
      </c>
      <c r="AB222" s="15">
        <f t="shared" si="32"/>
        <v>29.355357490905142</v>
      </c>
      <c r="AC222" s="15">
        <v>310.3</v>
      </c>
      <c r="AD222" s="15">
        <v>40.299999999999997</v>
      </c>
      <c r="AE222" s="14">
        <f t="shared" si="115"/>
        <v>12.987431517885916</v>
      </c>
      <c r="AF222" s="15"/>
      <c r="AG222" s="15"/>
      <c r="AH222" s="15"/>
      <c r="AI222" s="15">
        <v>310.3</v>
      </c>
      <c r="AJ222" s="15">
        <v>51.8</v>
      </c>
      <c r="AK222" s="15">
        <f t="shared" si="33"/>
        <v>16.693522397679665</v>
      </c>
      <c r="AL222" s="15">
        <v>3698.7</v>
      </c>
      <c r="AM222" s="15">
        <v>1449.2</v>
      </c>
      <c r="AN222" s="15">
        <f t="shared" si="34"/>
        <v>39.181333982209971</v>
      </c>
      <c r="AO222" s="15">
        <v>310.3</v>
      </c>
      <c r="AP222" s="15">
        <v>48.5</v>
      </c>
      <c r="AQ222" s="15">
        <f t="shared" si="35"/>
        <v>15.630035449564936</v>
      </c>
      <c r="AR222" s="15">
        <v>310.3</v>
      </c>
      <c r="AS222" s="15"/>
      <c r="AT222" s="15">
        <f t="shared" si="36"/>
        <v>0</v>
      </c>
      <c r="AU222" s="15">
        <v>816.5</v>
      </c>
      <c r="AV222" s="15">
        <v>204</v>
      </c>
      <c r="AW222" s="15">
        <f t="shared" si="37"/>
        <v>24.984690753214942</v>
      </c>
      <c r="AX222" s="15"/>
      <c r="AY222" s="15"/>
      <c r="AZ222" s="15"/>
      <c r="BA222" s="15"/>
      <c r="BB222" s="15"/>
      <c r="BC222" s="14"/>
      <c r="BD222" s="15">
        <v>310.3</v>
      </c>
      <c r="BE222" s="15">
        <v>53.1</v>
      </c>
      <c r="BF222" s="15">
        <f t="shared" si="38"/>
        <v>17.112471801482439</v>
      </c>
      <c r="BG222" s="15">
        <v>310.3</v>
      </c>
      <c r="BH222" s="15">
        <v>33.82</v>
      </c>
      <c r="BI222" s="15">
        <f t="shared" si="117"/>
        <v>10.899129874315179</v>
      </c>
      <c r="BJ222" s="15">
        <v>10992</v>
      </c>
      <c r="BK222" s="15">
        <v>2480.31</v>
      </c>
      <c r="BL222" s="15">
        <f t="shared" si="18"/>
        <v>22.564683406113538</v>
      </c>
      <c r="BM222" s="15">
        <v>45.2</v>
      </c>
      <c r="BN222" s="15"/>
      <c r="BO222" s="15">
        <f t="shared" si="118"/>
        <v>0</v>
      </c>
      <c r="BP222" s="15"/>
      <c r="BQ222" s="15"/>
      <c r="BR222" s="15"/>
    </row>
    <row r="223" spans="1:70" s="12" customFormat="1" ht="15.75" x14ac:dyDescent="0.25">
      <c r="A223" s="103" t="s">
        <v>611</v>
      </c>
      <c r="B223" s="15">
        <f t="shared" si="111"/>
        <v>234.2</v>
      </c>
      <c r="C223" s="15">
        <f t="shared" si="112"/>
        <v>39.11</v>
      </c>
      <c r="D223" s="14">
        <f>C223/B223*100</f>
        <v>16.699402220324512</v>
      </c>
      <c r="E223" s="14"/>
      <c r="F223" s="14"/>
      <c r="G223" s="14"/>
      <c r="H223" s="14"/>
      <c r="I223" s="14"/>
      <c r="J223" s="15"/>
      <c r="K223" s="14"/>
      <c r="L223" s="14"/>
      <c r="M223" s="15"/>
      <c r="N223" s="14"/>
      <c r="O223" s="14"/>
      <c r="P223" s="15"/>
      <c r="Q223" s="14"/>
      <c r="R223" s="14"/>
      <c r="S223" s="15"/>
      <c r="T223" s="14"/>
      <c r="U223" s="14"/>
      <c r="V223" s="14"/>
      <c r="W223" s="14"/>
      <c r="X223" s="14"/>
      <c r="Y223" s="15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5"/>
      <c r="AX223" s="14"/>
      <c r="AY223" s="14"/>
      <c r="AZ223" s="14"/>
      <c r="BA223" s="14">
        <v>234.2</v>
      </c>
      <c r="BB223" s="14">
        <v>39.11</v>
      </c>
      <c r="BC223" s="14">
        <f>BB223/BA223*100</f>
        <v>16.699402220324512</v>
      </c>
      <c r="BD223" s="14"/>
      <c r="BE223" s="14"/>
      <c r="BF223" s="14"/>
      <c r="BG223" s="14"/>
      <c r="BH223" s="14"/>
      <c r="BI223" s="15"/>
      <c r="BJ223" s="14"/>
      <c r="BK223" s="14"/>
      <c r="BL223" s="14"/>
      <c r="BM223" s="14"/>
      <c r="BN223" s="14"/>
      <c r="BO223" s="15"/>
      <c r="BP223" s="14"/>
      <c r="BQ223" s="14"/>
      <c r="BR223" s="15"/>
    </row>
    <row r="224" spans="1:70" s="12" customFormat="1" ht="15.75" x14ac:dyDescent="0.25">
      <c r="A224" s="103" t="s">
        <v>535</v>
      </c>
      <c r="B224" s="15">
        <f t="shared" si="111"/>
        <v>0</v>
      </c>
      <c r="C224" s="15">
        <f t="shared" si="112"/>
        <v>0</v>
      </c>
      <c r="D224" s="14"/>
      <c r="E224" s="14"/>
      <c r="F224" s="14"/>
      <c r="G224" s="14"/>
      <c r="H224" s="14"/>
      <c r="I224" s="14"/>
      <c r="J224" s="15"/>
      <c r="K224" s="14"/>
      <c r="L224" s="14"/>
      <c r="M224" s="15"/>
      <c r="N224" s="14"/>
      <c r="O224" s="14"/>
      <c r="P224" s="15"/>
      <c r="Q224" s="14"/>
      <c r="R224" s="14"/>
      <c r="S224" s="15"/>
      <c r="T224" s="14"/>
      <c r="U224" s="14"/>
      <c r="V224" s="14"/>
      <c r="W224" s="14"/>
      <c r="X224" s="14"/>
      <c r="Y224" s="15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5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5"/>
      <c r="BJ224" s="14"/>
      <c r="BK224" s="14"/>
      <c r="BL224" s="14"/>
      <c r="BM224" s="14"/>
      <c r="BN224" s="14"/>
      <c r="BO224" s="15"/>
      <c r="BP224" s="14"/>
      <c r="BQ224" s="14"/>
      <c r="BR224" s="15"/>
    </row>
    <row r="225" spans="1:70" s="12" customFormat="1" ht="15.75" x14ac:dyDescent="0.25">
      <c r="A225" s="103" t="s">
        <v>612</v>
      </c>
      <c r="B225" s="15">
        <f t="shared" si="111"/>
        <v>0</v>
      </c>
      <c r="C225" s="15">
        <f t="shared" si="112"/>
        <v>0</v>
      </c>
      <c r="D225" s="14"/>
      <c r="E225" s="14"/>
      <c r="F225" s="14"/>
      <c r="G225" s="14"/>
      <c r="H225" s="14"/>
      <c r="I225" s="14"/>
      <c r="J225" s="15"/>
      <c r="K225" s="14"/>
      <c r="L225" s="14"/>
      <c r="M225" s="15"/>
      <c r="N225" s="14"/>
      <c r="O225" s="14"/>
      <c r="P225" s="15"/>
      <c r="Q225" s="14"/>
      <c r="R225" s="14"/>
      <c r="S225" s="15"/>
      <c r="T225" s="14"/>
      <c r="U225" s="14"/>
      <c r="V225" s="14"/>
      <c r="W225" s="14"/>
      <c r="X225" s="14"/>
      <c r="Y225" s="15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5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5"/>
      <c r="BJ225" s="14"/>
      <c r="BK225" s="14"/>
      <c r="BL225" s="14"/>
      <c r="BM225" s="14"/>
      <c r="BN225" s="14"/>
      <c r="BO225" s="15"/>
      <c r="BP225" s="14"/>
      <c r="BQ225" s="14"/>
      <c r="BR225" s="15"/>
    </row>
    <row r="226" spans="1:70" s="12" customFormat="1" ht="15.75" x14ac:dyDescent="0.25">
      <c r="A226" s="103" t="s">
        <v>418</v>
      </c>
      <c r="B226" s="15">
        <f t="shared" si="111"/>
        <v>468.4</v>
      </c>
      <c r="C226" s="15">
        <f t="shared" si="112"/>
        <v>81.239999999999995</v>
      </c>
      <c r="D226" s="14">
        <f>C226/B226*100</f>
        <v>17.344150298889836</v>
      </c>
      <c r="E226" s="14"/>
      <c r="F226" s="14"/>
      <c r="G226" s="14"/>
      <c r="H226" s="14"/>
      <c r="I226" s="14"/>
      <c r="J226" s="15"/>
      <c r="K226" s="14"/>
      <c r="L226" s="14"/>
      <c r="M226" s="15"/>
      <c r="N226" s="14"/>
      <c r="O226" s="14"/>
      <c r="P226" s="15"/>
      <c r="Q226" s="14"/>
      <c r="R226" s="14"/>
      <c r="S226" s="15"/>
      <c r="T226" s="14"/>
      <c r="U226" s="14"/>
      <c r="V226" s="14"/>
      <c r="W226" s="14"/>
      <c r="X226" s="14"/>
      <c r="Y226" s="15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5"/>
      <c r="AX226" s="14"/>
      <c r="AY226" s="14"/>
      <c r="AZ226" s="14"/>
      <c r="BA226" s="14">
        <v>468.4</v>
      </c>
      <c r="BB226" s="14">
        <v>81.239999999999995</v>
      </c>
      <c r="BC226" s="14">
        <f>BB226/BA226*100</f>
        <v>17.344150298889836</v>
      </c>
      <c r="BD226" s="14"/>
      <c r="BE226" s="14"/>
      <c r="BF226" s="14"/>
      <c r="BG226" s="14"/>
      <c r="BH226" s="14"/>
      <c r="BI226" s="15"/>
      <c r="BJ226" s="14"/>
      <c r="BK226" s="14"/>
      <c r="BL226" s="14"/>
      <c r="BM226" s="14"/>
      <c r="BN226" s="14"/>
      <c r="BO226" s="15"/>
      <c r="BP226" s="14"/>
      <c r="BQ226" s="14"/>
      <c r="BR226" s="15"/>
    </row>
    <row r="227" spans="1:70" s="12" customFormat="1" ht="15.75" x14ac:dyDescent="0.25">
      <c r="A227" s="103" t="s">
        <v>435</v>
      </c>
      <c r="B227" s="15">
        <f t="shared" si="111"/>
        <v>234.2</v>
      </c>
      <c r="C227" s="15">
        <f t="shared" si="112"/>
        <v>53.62</v>
      </c>
      <c r="D227" s="14">
        <f>C227/B227*100</f>
        <v>22.894961571306577</v>
      </c>
      <c r="E227" s="14"/>
      <c r="F227" s="14"/>
      <c r="G227" s="14"/>
      <c r="H227" s="14"/>
      <c r="I227" s="14"/>
      <c r="J227" s="15"/>
      <c r="K227" s="14"/>
      <c r="L227" s="14"/>
      <c r="M227" s="15"/>
      <c r="N227" s="14"/>
      <c r="O227" s="14"/>
      <c r="P227" s="15"/>
      <c r="Q227" s="14"/>
      <c r="R227" s="14"/>
      <c r="S227" s="15"/>
      <c r="T227" s="14"/>
      <c r="U227" s="14"/>
      <c r="V227" s="14"/>
      <c r="W227" s="14"/>
      <c r="X227" s="14"/>
      <c r="Y227" s="15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5"/>
      <c r="AX227" s="14"/>
      <c r="AY227" s="14"/>
      <c r="AZ227" s="15"/>
      <c r="BA227" s="14">
        <v>234.2</v>
      </c>
      <c r="BB227" s="14">
        <v>53.62</v>
      </c>
      <c r="BC227" s="14">
        <f>BB227/BA227*100</f>
        <v>22.894961571306577</v>
      </c>
      <c r="BD227" s="14"/>
      <c r="BE227" s="14"/>
      <c r="BF227" s="14"/>
      <c r="BG227" s="14"/>
      <c r="BH227" s="14"/>
      <c r="BI227" s="15"/>
      <c r="BJ227" s="14"/>
      <c r="BK227" s="14"/>
      <c r="BL227" s="14"/>
      <c r="BM227" s="14"/>
      <c r="BN227" s="14"/>
      <c r="BO227" s="15"/>
      <c r="BP227" s="14"/>
      <c r="BQ227" s="14"/>
      <c r="BR227" s="15"/>
    </row>
    <row r="228" spans="1:70" s="31" customFormat="1" ht="31.5" x14ac:dyDescent="0.25">
      <c r="A228" s="97" t="s">
        <v>423</v>
      </c>
      <c r="B228" s="105">
        <f t="shared" si="111"/>
        <v>296064.69999999995</v>
      </c>
      <c r="C228" s="105">
        <f t="shared" si="112"/>
        <v>59798.371950000001</v>
      </c>
      <c r="D228" s="105">
        <f t="shared" ref="D228" si="122">C228/B228*100</f>
        <v>20.197737842437821</v>
      </c>
      <c r="E228" s="105">
        <f>SUM(E229:E239)</f>
        <v>864.6</v>
      </c>
      <c r="F228" s="105">
        <f t="shared" ref="F228:BN228" si="123">SUM(F229:F239)</f>
        <v>202.03</v>
      </c>
      <c r="G228" s="105">
        <f t="shared" si="23"/>
        <v>23.366874855424474</v>
      </c>
      <c r="H228" s="105">
        <f t="shared" si="123"/>
        <v>262.7</v>
      </c>
      <c r="I228" s="105">
        <f t="shared" si="123"/>
        <v>55.63</v>
      </c>
      <c r="J228" s="105">
        <f t="shared" si="30"/>
        <v>21.176246669204417</v>
      </c>
      <c r="K228" s="105">
        <f t="shared" si="123"/>
        <v>3332.5</v>
      </c>
      <c r="L228" s="105">
        <f t="shared" si="123"/>
        <v>833.13</v>
      </c>
      <c r="M228" s="105">
        <f t="shared" si="31"/>
        <v>25.000150037509378</v>
      </c>
      <c r="N228" s="105">
        <f t="shared" si="123"/>
        <v>74621</v>
      </c>
      <c r="O228" s="105">
        <f t="shared" si="123"/>
        <v>13316.4</v>
      </c>
      <c r="P228" s="105">
        <f t="shared" si="14"/>
        <v>17.845378646761635</v>
      </c>
      <c r="Q228" s="105">
        <f t="shared" si="123"/>
        <v>464.8</v>
      </c>
      <c r="R228" s="105">
        <f t="shared" si="123"/>
        <v>0</v>
      </c>
      <c r="S228" s="105">
        <f t="shared" si="24"/>
        <v>0</v>
      </c>
      <c r="T228" s="105">
        <f t="shared" si="123"/>
        <v>4857.3999999999996</v>
      </c>
      <c r="U228" s="105">
        <f t="shared" si="123"/>
        <v>1214.29</v>
      </c>
      <c r="V228" s="105">
        <f t="shared" si="25"/>
        <v>24.998764771276814</v>
      </c>
      <c r="W228" s="105">
        <f t="shared" si="123"/>
        <v>215.5</v>
      </c>
      <c r="X228" s="105">
        <f t="shared" si="123"/>
        <v>48.89</v>
      </c>
      <c r="Y228" s="105">
        <f t="shared" si="26"/>
        <v>22.68677494199536</v>
      </c>
      <c r="Z228" s="105">
        <f t="shared" si="123"/>
        <v>184017</v>
      </c>
      <c r="AA228" s="105">
        <f t="shared" si="123"/>
        <v>37141.35</v>
      </c>
      <c r="AB228" s="105">
        <f t="shared" si="32"/>
        <v>20.183651510458272</v>
      </c>
      <c r="AC228" s="105">
        <f t="shared" si="123"/>
        <v>930.8</v>
      </c>
      <c r="AD228" s="105">
        <f t="shared" si="123"/>
        <v>161.81</v>
      </c>
      <c r="AE228" s="102">
        <f t="shared" si="115"/>
        <v>17.383970777825528</v>
      </c>
      <c r="AF228" s="105">
        <f t="shared" si="123"/>
        <v>40.200000000000003</v>
      </c>
      <c r="AG228" s="105">
        <f t="shared" si="123"/>
        <v>3.8119499999999999</v>
      </c>
      <c r="AH228" s="105">
        <f t="shared" si="48"/>
        <v>9.482462686567164</v>
      </c>
      <c r="AI228" s="105">
        <f t="shared" si="123"/>
        <v>310.3</v>
      </c>
      <c r="AJ228" s="105">
        <f t="shared" si="123"/>
        <v>69.900000000000006</v>
      </c>
      <c r="AK228" s="105">
        <f t="shared" si="123"/>
        <v>22.526587173702868</v>
      </c>
      <c r="AL228" s="105">
        <f t="shared" si="123"/>
        <v>3452.3</v>
      </c>
      <c r="AM228" s="105">
        <f t="shared" si="123"/>
        <v>1865.3</v>
      </c>
      <c r="AN228" s="105">
        <f t="shared" si="123"/>
        <v>54.030646235842774</v>
      </c>
      <c r="AO228" s="105">
        <f t="shared" si="123"/>
        <v>620.5</v>
      </c>
      <c r="AP228" s="105">
        <f t="shared" si="123"/>
        <v>117.7</v>
      </c>
      <c r="AQ228" s="105">
        <f t="shared" si="123"/>
        <v>18.968573730862211</v>
      </c>
      <c r="AR228" s="105">
        <f t="shared" si="123"/>
        <v>310.3</v>
      </c>
      <c r="AS228" s="105">
        <f t="shared" si="123"/>
        <v>35.700000000000003</v>
      </c>
      <c r="AT228" s="105">
        <f t="shared" si="123"/>
        <v>11.504995165968419</v>
      </c>
      <c r="AU228" s="105">
        <f t="shared" si="123"/>
        <v>1490</v>
      </c>
      <c r="AV228" s="105">
        <f t="shared" si="123"/>
        <v>372.6</v>
      </c>
      <c r="AW228" s="105">
        <f t="shared" si="37"/>
        <v>25.006711409395976</v>
      </c>
      <c r="AX228" s="105">
        <f t="shared" si="123"/>
        <v>1241.2</v>
      </c>
      <c r="AY228" s="105">
        <f t="shared" si="123"/>
        <v>187.05</v>
      </c>
      <c r="AZ228" s="105">
        <f t="shared" ref="AZ228" si="124">AY228/AX228*100</f>
        <v>15.070093457943926</v>
      </c>
      <c r="BA228" s="105">
        <f t="shared" si="123"/>
        <v>1358.5000000000002</v>
      </c>
      <c r="BB228" s="105">
        <f t="shared" si="123"/>
        <v>226.37999999999997</v>
      </c>
      <c r="BC228" s="102">
        <f t="shared" ref="BC228:BC239" si="125">BB228/BA228*100</f>
        <v>16.663967611336027</v>
      </c>
      <c r="BD228" s="105">
        <f t="shared" si="123"/>
        <v>310.3</v>
      </c>
      <c r="BE228" s="105">
        <f t="shared" si="123"/>
        <v>30.4</v>
      </c>
      <c r="BF228" s="105">
        <f t="shared" si="123"/>
        <v>9.7969706735417326</v>
      </c>
      <c r="BG228" s="105">
        <f t="shared" si="123"/>
        <v>310.3</v>
      </c>
      <c r="BH228" s="105">
        <f t="shared" si="123"/>
        <v>52.45</v>
      </c>
      <c r="BI228" s="105">
        <f t="shared" si="117"/>
        <v>16.90299709958105</v>
      </c>
      <c r="BJ228" s="105">
        <f t="shared" si="123"/>
        <v>16760.900000000001</v>
      </c>
      <c r="BK228" s="105">
        <f t="shared" si="123"/>
        <v>3863.55</v>
      </c>
      <c r="BL228" s="105">
        <f t="shared" si="18"/>
        <v>23.050969816656622</v>
      </c>
      <c r="BM228" s="105">
        <f t="shared" si="123"/>
        <v>293.60000000000002</v>
      </c>
      <c r="BN228" s="105">
        <f t="shared" si="123"/>
        <v>0</v>
      </c>
      <c r="BO228" s="105">
        <f t="shared" si="118"/>
        <v>0</v>
      </c>
      <c r="BP228" s="105"/>
      <c r="BQ228" s="105"/>
      <c r="BR228" s="105"/>
    </row>
    <row r="229" spans="1:70" s="12" customFormat="1" ht="31.5" x14ac:dyDescent="0.25">
      <c r="A229" s="72" t="s">
        <v>403</v>
      </c>
      <c r="B229" s="15">
        <f t="shared" si="111"/>
        <v>294706.19999999995</v>
      </c>
      <c r="C229" s="15">
        <f t="shared" si="112"/>
        <v>59571.991950000003</v>
      </c>
      <c r="D229" s="15">
        <f t="shared" si="1"/>
        <v>20.214027377096244</v>
      </c>
      <c r="E229" s="15">
        <v>864.6</v>
      </c>
      <c r="F229" s="15">
        <v>202.03</v>
      </c>
      <c r="G229" s="15">
        <f t="shared" si="23"/>
        <v>23.366874855424474</v>
      </c>
      <c r="H229" s="15">
        <v>262.7</v>
      </c>
      <c r="I229" s="15">
        <v>55.63</v>
      </c>
      <c r="J229" s="15">
        <f t="shared" si="30"/>
        <v>21.176246669204417</v>
      </c>
      <c r="K229" s="15">
        <v>3332.5</v>
      </c>
      <c r="L229" s="15">
        <v>833.13</v>
      </c>
      <c r="M229" s="15">
        <f t="shared" si="31"/>
        <v>25.000150037509378</v>
      </c>
      <c r="N229" s="15">
        <v>74621</v>
      </c>
      <c r="O229" s="15">
        <v>13316.4</v>
      </c>
      <c r="P229" s="15">
        <f t="shared" si="14"/>
        <v>17.845378646761635</v>
      </c>
      <c r="Q229" s="15">
        <v>464.8</v>
      </c>
      <c r="R229" s="15"/>
      <c r="S229" s="15">
        <f t="shared" si="24"/>
        <v>0</v>
      </c>
      <c r="T229" s="15">
        <v>4857.3999999999996</v>
      </c>
      <c r="U229" s="15">
        <v>1214.29</v>
      </c>
      <c r="V229" s="15">
        <f t="shared" si="25"/>
        <v>24.998764771276814</v>
      </c>
      <c r="W229" s="15">
        <v>215.5</v>
      </c>
      <c r="X229" s="15">
        <v>48.89</v>
      </c>
      <c r="Y229" s="15">
        <f t="shared" si="26"/>
        <v>22.68677494199536</v>
      </c>
      <c r="Z229" s="15">
        <v>184017</v>
      </c>
      <c r="AA229" s="15">
        <v>37141.35</v>
      </c>
      <c r="AB229" s="15">
        <f t="shared" si="32"/>
        <v>20.183651510458272</v>
      </c>
      <c r="AC229" s="15">
        <v>930.8</v>
      </c>
      <c r="AD229" s="15">
        <v>161.81</v>
      </c>
      <c r="AE229" s="14">
        <f t="shared" si="115"/>
        <v>17.383970777825528</v>
      </c>
      <c r="AF229" s="14">
        <v>40.200000000000003</v>
      </c>
      <c r="AG229" s="15">
        <v>3.8119499999999999</v>
      </c>
      <c r="AH229" s="15">
        <f t="shared" si="48"/>
        <v>9.482462686567164</v>
      </c>
      <c r="AI229" s="15">
        <v>310.3</v>
      </c>
      <c r="AJ229" s="15">
        <v>69.900000000000006</v>
      </c>
      <c r="AK229" s="15">
        <f t="shared" si="33"/>
        <v>22.526587173702868</v>
      </c>
      <c r="AL229" s="15">
        <v>3452.3</v>
      </c>
      <c r="AM229" s="15">
        <v>1865.3</v>
      </c>
      <c r="AN229" s="15">
        <f t="shared" si="34"/>
        <v>54.030646235842774</v>
      </c>
      <c r="AO229" s="15">
        <v>620.5</v>
      </c>
      <c r="AP229" s="15">
        <v>117.7</v>
      </c>
      <c r="AQ229" s="15">
        <f t="shared" si="35"/>
        <v>18.968573730862211</v>
      </c>
      <c r="AR229" s="15">
        <v>310.3</v>
      </c>
      <c r="AS229" s="15">
        <v>35.700000000000003</v>
      </c>
      <c r="AT229" s="15">
        <f t="shared" si="36"/>
        <v>11.504995165968419</v>
      </c>
      <c r="AU229" s="15">
        <v>1490</v>
      </c>
      <c r="AV229" s="15">
        <v>372.6</v>
      </c>
      <c r="AW229" s="15">
        <f t="shared" si="37"/>
        <v>25.006711409395976</v>
      </c>
      <c r="AX229" s="15">
        <v>1241.2</v>
      </c>
      <c r="AY229" s="15">
        <v>187.05</v>
      </c>
      <c r="AZ229" s="15">
        <f>AY229/AX229*100</f>
        <v>15.070093457943926</v>
      </c>
      <c r="BA229" s="15"/>
      <c r="BB229" s="15"/>
      <c r="BC229" s="14"/>
      <c r="BD229" s="15">
        <v>310.3</v>
      </c>
      <c r="BE229" s="15">
        <v>30.4</v>
      </c>
      <c r="BF229" s="15">
        <f t="shared" si="38"/>
        <v>9.7969706735417326</v>
      </c>
      <c r="BG229" s="15">
        <v>310.3</v>
      </c>
      <c r="BH229" s="15">
        <v>52.45</v>
      </c>
      <c r="BI229" s="15">
        <f t="shared" si="117"/>
        <v>16.90299709958105</v>
      </c>
      <c r="BJ229" s="15">
        <v>16760.900000000001</v>
      </c>
      <c r="BK229" s="15">
        <v>3863.55</v>
      </c>
      <c r="BL229" s="15">
        <f t="shared" si="18"/>
        <v>23.050969816656622</v>
      </c>
      <c r="BM229" s="15">
        <v>293.60000000000002</v>
      </c>
      <c r="BN229" s="15"/>
      <c r="BO229" s="15">
        <f t="shared" si="118"/>
        <v>0</v>
      </c>
      <c r="BP229" s="15"/>
      <c r="BQ229" s="15"/>
      <c r="BR229" s="15"/>
    </row>
    <row r="230" spans="1:70" s="12" customFormat="1" ht="15.75" x14ac:dyDescent="0.25">
      <c r="A230" s="103" t="s">
        <v>613</v>
      </c>
      <c r="B230" s="15">
        <f t="shared" si="111"/>
        <v>234.2</v>
      </c>
      <c r="C230" s="15">
        <f t="shared" si="112"/>
        <v>39.75</v>
      </c>
      <c r="D230" s="14">
        <f t="shared" ref="D230:D239" si="126">C230/B230*100</f>
        <v>16.97267292912041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5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>
        <v>234.2</v>
      </c>
      <c r="BB230" s="14">
        <v>39.75</v>
      </c>
      <c r="BC230" s="14">
        <f t="shared" si="125"/>
        <v>16.97267292912041</v>
      </c>
      <c r="BD230" s="14"/>
      <c r="BE230" s="14"/>
      <c r="BF230" s="14"/>
      <c r="BG230" s="14"/>
      <c r="BH230" s="14"/>
      <c r="BI230" s="15"/>
      <c r="BJ230" s="14"/>
      <c r="BK230" s="14"/>
      <c r="BL230" s="15"/>
      <c r="BM230" s="14"/>
      <c r="BN230" s="14"/>
      <c r="BO230" s="15"/>
      <c r="BP230" s="14"/>
      <c r="BQ230" s="14"/>
      <c r="BR230" s="15"/>
    </row>
    <row r="231" spans="1:70" s="12" customFormat="1" ht="15.75" x14ac:dyDescent="0.25">
      <c r="A231" s="103" t="s">
        <v>614</v>
      </c>
      <c r="B231" s="15">
        <f t="shared" si="111"/>
        <v>93.7</v>
      </c>
      <c r="C231" s="15">
        <f t="shared" si="112"/>
        <v>15.32</v>
      </c>
      <c r="D231" s="14">
        <f t="shared" si="126"/>
        <v>16.350053361792956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5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>
        <v>93.7</v>
      </c>
      <c r="BB231" s="14">
        <v>15.32</v>
      </c>
      <c r="BC231" s="14">
        <f t="shared" si="125"/>
        <v>16.350053361792956</v>
      </c>
      <c r="BD231" s="14"/>
      <c r="BE231" s="14"/>
      <c r="BF231" s="14"/>
      <c r="BG231" s="14"/>
      <c r="BH231" s="14"/>
      <c r="BI231" s="15"/>
      <c r="BJ231" s="14"/>
      <c r="BK231" s="14"/>
      <c r="BL231" s="15"/>
      <c r="BM231" s="14"/>
      <c r="BN231" s="14"/>
      <c r="BO231" s="15"/>
      <c r="BP231" s="14"/>
      <c r="BQ231" s="14"/>
      <c r="BR231" s="15"/>
    </row>
    <row r="232" spans="1:70" s="12" customFormat="1" ht="15.75" x14ac:dyDescent="0.25">
      <c r="A232" s="103" t="s">
        <v>615</v>
      </c>
      <c r="B232" s="15">
        <f t="shared" si="111"/>
        <v>93.7</v>
      </c>
      <c r="C232" s="15">
        <f t="shared" si="112"/>
        <v>15.32</v>
      </c>
      <c r="D232" s="14">
        <f t="shared" si="126"/>
        <v>16.350053361792956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5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>
        <v>93.7</v>
      </c>
      <c r="BB232" s="14">
        <v>15.32</v>
      </c>
      <c r="BC232" s="14">
        <f t="shared" si="125"/>
        <v>16.350053361792956</v>
      </c>
      <c r="BD232" s="14"/>
      <c r="BE232" s="14"/>
      <c r="BF232" s="14"/>
      <c r="BG232" s="14"/>
      <c r="BH232" s="14"/>
      <c r="BI232" s="15"/>
      <c r="BJ232" s="14"/>
      <c r="BK232" s="14"/>
      <c r="BL232" s="15"/>
      <c r="BM232" s="14"/>
      <c r="BN232" s="14"/>
      <c r="BO232" s="15"/>
      <c r="BP232" s="14"/>
      <c r="BQ232" s="14"/>
      <c r="BR232" s="15"/>
    </row>
    <row r="233" spans="1:70" s="12" customFormat="1" ht="15.75" x14ac:dyDescent="0.25">
      <c r="A233" s="103" t="s">
        <v>616</v>
      </c>
      <c r="B233" s="15">
        <f t="shared" si="111"/>
        <v>93.7</v>
      </c>
      <c r="C233" s="15">
        <f t="shared" si="112"/>
        <v>15.32</v>
      </c>
      <c r="D233" s="14">
        <f t="shared" si="126"/>
        <v>16.350053361792956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5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>
        <v>93.7</v>
      </c>
      <c r="BB233" s="14">
        <v>15.32</v>
      </c>
      <c r="BC233" s="14">
        <f t="shared" si="125"/>
        <v>16.350053361792956</v>
      </c>
      <c r="BD233" s="14"/>
      <c r="BE233" s="14"/>
      <c r="BF233" s="14"/>
      <c r="BG233" s="14"/>
      <c r="BH233" s="14"/>
      <c r="BI233" s="15"/>
      <c r="BJ233" s="14"/>
      <c r="BK233" s="14"/>
      <c r="BL233" s="15"/>
      <c r="BM233" s="14"/>
      <c r="BN233" s="14"/>
      <c r="BO233" s="15"/>
      <c r="BP233" s="14"/>
      <c r="BQ233" s="14"/>
      <c r="BR233" s="15"/>
    </row>
    <row r="234" spans="1:70" s="12" customFormat="1" ht="15.75" x14ac:dyDescent="0.25">
      <c r="A234" s="103" t="s">
        <v>617</v>
      </c>
      <c r="B234" s="15">
        <f t="shared" si="111"/>
        <v>93.7</v>
      </c>
      <c r="C234" s="15">
        <f t="shared" si="112"/>
        <v>15.03</v>
      </c>
      <c r="D234" s="14">
        <f t="shared" si="126"/>
        <v>16.040554962646745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5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>
        <v>93.7</v>
      </c>
      <c r="BB234" s="14">
        <v>15.03</v>
      </c>
      <c r="BC234" s="14">
        <f t="shared" si="125"/>
        <v>16.040554962646745</v>
      </c>
      <c r="BD234" s="14"/>
      <c r="BE234" s="14"/>
      <c r="BF234" s="14"/>
      <c r="BG234" s="14"/>
      <c r="BH234" s="14"/>
      <c r="BI234" s="15"/>
      <c r="BJ234" s="14"/>
      <c r="BK234" s="14"/>
      <c r="BL234" s="15"/>
      <c r="BM234" s="14"/>
      <c r="BN234" s="14"/>
      <c r="BO234" s="15"/>
      <c r="BP234" s="14"/>
      <c r="BQ234" s="14"/>
      <c r="BR234" s="15"/>
    </row>
    <row r="235" spans="1:70" s="12" customFormat="1" ht="15.75" x14ac:dyDescent="0.25">
      <c r="A235" s="103" t="s">
        <v>421</v>
      </c>
      <c r="B235" s="15">
        <f t="shared" si="111"/>
        <v>234.2</v>
      </c>
      <c r="C235" s="15">
        <f t="shared" si="112"/>
        <v>39.83</v>
      </c>
      <c r="D235" s="14">
        <f t="shared" si="126"/>
        <v>17.006831767719898</v>
      </c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5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>
        <v>234.2</v>
      </c>
      <c r="BB235" s="14">
        <v>39.83</v>
      </c>
      <c r="BC235" s="14">
        <f t="shared" si="125"/>
        <v>17.006831767719898</v>
      </c>
      <c r="BD235" s="14"/>
      <c r="BE235" s="14"/>
      <c r="BF235" s="14"/>
      <c r="BG235" s="14"/>
      <c r="BH235" s="14"/>
      <c r="BI235" s="15"/>
      <c r="BJ235" s="14"/>
      <c r="BK235" s="14"/>
      <c r="BL235" s="15"/>
      <c r="BM235" s="14"/>
      <c r="BN235" s="14"/>
      <c r="BO235" s="15"/>
      <c r="BP235" s="14"/>
      <c r="BQ235" s="14"/>
      <c r="BR235" s="15"/>
    </row>
    <row r="236" spans="1:70" s="12" customFormat="1" ht="15.75" x14ac:dyDescent="0.25">
      <c r="A236" s="103" t="s">
        <v>618</v>
      </c>
      <c r="B236" s="15">
        <f t="shared" si="111"/>
        <v>93.7</v>
      </c>
      <c r="C236" s="15">
        <f t="shared" si="112"/>
        <v>15.32</v>
      </c>
      <c r="D236" s="14">
        <f t="shared" si="126"/>
        <v>16.350053361792956</v>
      </c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5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>
        <v>93.7</v>
      </c>
      <c r="BB236" s="14">
        <v>15.32</v>
      </c>
      <c r="BC236" s="14">
        <f t="shared" si="125"/>
        <v>16.350053361792956</v>
      </c>
      <c r="BD236" s="14"/>
      <c r="BE236" s="14"/>
      <c r="BF236" s="14"/>
      <c r="BG236" s="14"/>
      <c r="BH236" s="14"/>
      <c r="BI236" s="15"/>
      <c r="BJ236" s="14"/>
      <c r="BK236" s="14"/>
      <c r="BL236" s="15"/>
      <c r="BM236" s="14"/>
      <c r="BN236" s="14"/>
      <c r="BO236" s="15"/>
      <c r="BP236" s="14"/>
      <c r="BQ236" s="14"/>
      <c r="BR236" s="15"/>
    </row>
    <row r="237" spans="1:70" s="12" customFormat="1" ht="15.75" x14ac:dyDescent="0.25">
      <c r="A237" s="103" t="s">
        <v>422</v>
      </c>
      <c r="B237" s="15">
        <f t="shared" si="111"/>
        <v>93.7</v>
      </c>
      <c r="C237" s="15">
        <f t="shared" si="112"/>
        <v>15.32</v>
      </c>
      <c r="D237" s="14">
        <f t="shared" si="126"/>
        <v>16.350053361792956</v>
      </c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5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>
        <v>93.7</v>
      </c>
      <c r="BB237" s="14">
        <v>15.32</v>
      </c>
      <c r="BC237" s="14">
        <f t="shared" si="125"/>
        <v>16.350053361792956</v>
      </c>
      <c r="BD237" s="14"/>
      <c r="BE237" s="14"/>
      <c r="BF237" s="14"/>
      <c r="BG237" s="14"/>
      <c r="BH237" s="14"/>
      <c r="BI237" s="15"/>
      <c r="BJ237" s="14"/>
      <c r="BK237" s="14"/>
      <c r="BL237" s="15"/>
      <c r="BM237" s="14"/>
      <c r="BN237" s="14"/>
      <c r="BO237" s="15"/>
      <c r="BP237" s="14"/>
      <c r="BQ237" s="14"/>
      <c r="BR237" s="15"/>
    </row>
    <row r="238" spans="1:70" s="12" customFormat="1" ht="15.75" x14ac:dyDescent="0.25">
      <c r="A238" s="103" t="s">
        <v>621</v>
      </c>
      <c r="B238" s="15">
        <f t="shared" si="111"/>
        <v>93.7</v>
      </c>
      <c r="C238" s="15">
        <f t="shared" si="112"/>
        <v>15.32</v>
      </c>
      <c r="D238" s="14">
        <f t="shared" si="126"/>
        <v>16.350053361792956</v>
      </c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5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>
        <v>93.7</v>
      </c>
      <c r="BB238" s="14">
        <v>15.32</v>
      </c>
      <c r="BC238" s="14">
        <f t="shared" si="125"/>
        <v>16.350053361792956</v>
      </c>
      <c r="BD238" s="14"/>
      <c r="BE238" s="14"/>
      <c r="BF238" s="14"/>
      <c r="BG238" s="14"/>
      <c r="BH238" s="14"/>
      <c r="BI238" s="15"/>
      <c r="BJ238" s="14"/>
      <c r="BK238" s="14"/>
      <c r="BL238" s="15"/>
      <c r="BM238" s="14"/>
      <c r="BN238" s="14"/>
      <c r="BO238" s="15"/>
      <c r="BP238" s="14"/>
      <c r="BQ238" s="14"/>
      <c r="BR238" s="15"/>
    </row>
    <row r="239" spans="1:70" s="12" customFormat="1" ht="15.75" x14ac:dyDescent="0.25">
      <c r="A239" s="103" t="s">
        <v>620</v>
      </c>
      <c r="B239" s="15">
        <f t="shared" si="111"/>
        <v>234.2</v>
      </c>
      <c r="C239" s="15">
        <f t="shared" si="112"/>
        <v>39.85</v>
      </c>
      <c r="D239" s="14">
        <f t="shared" si="126"/>
        <v>17.015371477369769</v>
      </c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5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>
        <v>234.2</v>
      </c>
      <c r="BB239" s="14">
        <v>39.85</v>
      </c>
      <c r="BC239" s="14">
        <f t="shared" si="125"/>
        <v>17.015371477369769</v>
      </c>
      <c r="BD239" s="14"/>
      <c r="BE239" s="14"/>
      <c r="BF239" s="14"/>
      <c r="BG239" s="14"/>
      <c r="BH239" s="14"/>
      <c r="BI239" s="15"/>
      <c r="BJ239" s="14"/>
      <c r="BK239" s="14"/>
      <c r="BL239" s="15"/>
      <c r="BM239" s="14"/>
      <c r="BN239" s="14"/>
      <c r="BO239" s="15"/>
      <c r="BP239" s="14"/>
      <c r="BQ239" s="14"/>
      <c r="BR239" s="15"/>
    </row>
    <row r="240" spans="1:70" s="31" customFormat="1" ht="31.5" x14ac:dyDescent="0.25">
      <c r="A240" s="97" t="s">
        <v>404</v>
      </c>
      <c r="B240" s="105">
        <f t="shared" si="111"/>
        <v>225436.99999999991</v>
      </c>
      <c r="C240" s="105">
        <f t="shared" si="112"/>
        <v>49703.761840000006</v>
      </c>
      <c r="D240" s="105">
        <f t="shared" ref="D240" si="127">C240/B240*100</f>
        <v>22.047739208736818</v>
      </c>
      <c r="E240" s="105">
        <f>SUM(E241:E252)</f>
        <v>1034.3</v>
      </c>
      <c r="F240" s="105">
        <f t="shared" ref="F240:BN240" si="128">SUM(F241:F252)</f>
        <v>82.71</v>
      </c>
      <c r="G240" s="105">
        <f t="shared" si="23"/>
        <v>7.9967127525862898</v>
      </c>
      <c r="H240" s="105">
        <f t="shared" si="128"/>
        <v>178.8</v>
      </c>
      <c r="I240" s="105">
        <f t="shared" si="128"/>
        <v>22.12</v>
      </c>
      <c r="J240" s="105">
        <f t="shared" si="30"/>
        <v>12.371364653243848</v>
      </c>
      <c r="K240" s="105">
        <f t="shared" si="128"/>
        <v>4352</v>
      </c>
      <c r="L240" s="105">
        <f t="shared" si="128"/>
        <v>540.39</v>
      </c>
      <c r="M240" s="105">
        <f t="shared" si="31"/>
        <v>12.41704963235294</v>
      </c>
      <c r="N240" s="105">
        <f t="shared" si="128"/>
        <v>45285.4</v>
      </c>
      <c r="O240" s="105">
        <f t="shared" si="128"/>
        <v>7151.52</v>
      </c>
      <c r="P240" s="105">
        <f t="shared" si="14"/>
        <v>15.792109598236959</v>
      </c>
      <c r="Q240" s="105">
        <f t="shared" si="128"/>
        <v>263.60000000000002</v>
      </c>
      <c r="R240" s="105">
        <f t="shared" si="128"/>
        <v>0</v>
      </c>
      <c r="S240" s="105">
        <f t="shared" si="24"/>
        <v>0</v>
      </c>
      <c r="T240" s="105">
        <f t="shared" si="128"/>
        <v>3799.7</v>
      </c>
      <c r="U240" s="105">
        <f t="shared" si="128"/>
        <v>906.21</v>
      </c>
      <c r="V240" s="105">
        <f t="shared" si="25"/>
        <v>23.849514435350162</v>
      </c>
      <c r="W240" s="105">
        <f t="shared" si="128"/>
        <v>161.6</v>
      </c>
      <c r="X240" s="105">
        <f t="shared" si="128"/>
        <v>27.6</v>
      </c>
      <c r="Y240" s="105">
        <f t="shared" si="26"/>
        <v>17.079207920792079</v>
      </c>
      <c r="Z240" s="105">
        <f t="shared" si="128"/>
        <v>149687.1</v>
      </c>
      <c r="AA240" s="105">
        <f t="shared" si="128"/>
        <v>36184.230000000003</v>
      </c>
      <c r="AB240" s="105">
        <f t="shared" si="32"/>
        <v>24.173245389883295</v>
      </c>
      <c r="AC240" s="105">
        <f t="shared" si="128"/>
        <v>620.5</v>
      </c>
      <c r="AD240" s="105">
        <f t="shared" si="128"/>
        <v>125.75</v>
      </c>
      <c r="AE240" s="102">
        <f t="shared" si="115"/>
        <v>20.265914585012087</v>
      </c>
      <c r="AF240" s="105">
        <f t="shared" si="128"/>
        <v>35.4</v>
      </c>
      <c r="AG240" s="105">
        <f t="shared" si="128"/>
        <v>0</v>
      </c>
      <c r="AH240" s="105">
        <f t="shared" si="128"/>
        <v>0</v>
      </c>
      <c r="AI240" s="105">
        <f t="shared" si="128"/>
        <v>310.3</v>
      </c>
      <c r="AJ240" s="105">
        <f t="shared" si="128"/>
        <v>51.733640000000001</v>
      </c>
      <c r="AK240" s="105">
        <f t="shared" si="128"/>
        <v>16.672136641959394</v>
      </c>
      <c r="AL240" s="105">
        <f t="shared" si="128"/>
        <v>1651.8</v>
      </c>
      <c r="AM240" s="105">
        <f t="shared" si="128"/>
        <v>639.1</v>
      </c>
      <c r="AN240" s="105">
        <f t="shared" si="128"/>
        <v>38.691124833514955</v>
      </c>
      <c r="AO240" s="105">
        <f t="shared" si="128"/>
        <v>310.3</v>
      </c>
      <c r="AP240" s="105">
        <f t="shared" si="128"/>
        <v>55.9</v>
      </c>
      <c r="AQ240" s="105">
        <f t="shared" si="128"/>
        <v>18.014824363519175</v>
      </c>
      <c r="AR240" s="105">
        <f t="shared" si="128"/>
        <v>310.3</v>
      </c>
      <c r="AS240" s="105">
        <f t="shared" si="128"/>
        <v>51.8</v>
      </c>
      <c r="AT240" s="105">
        <f t="shared" si="128"/>
        <v>16.693522397679665</v>
      </c>
      <c r="AU240" s="105">
        <f t="shared" si="128"/>
        <v>862.4</v>
      </c>
      <c r="AV240" s="105">
        <f t="shared" si="128"/>
        <v>215.7</v>
      </c>
      <c r="AW240" s="105">
        <f t="shared" si="37"/>
        <v>25.011595547309835</v>
      </c>
      <c r="AX240" s="105">
        <f t="shared" si="128"/>
        <v>0</v>
      </c>
      <c r="AY240" s="105">
        <f t="shared" si="128"/>
        <v>0</v>
      </c>
      <c r="AZ240" s="105">
        <f t="shared" si="128"/>
        <v>0</v>
      </c>
      <c r="BA240" s="105">
        <f t="shared" si="128"/>
        <v>1405.4</v>
      </c>
      <c r="BB240" s="105">
        <f t="shared" si="128"/>
        <v>221.09819999999999</v>
      </c>
      <c r="BC240" s="102">
        <f t="shared" ref="BC240:BC252" si="129">BB240/BA240*100</f>
        <v>15.732047815568521</v>
      </c>
      <c r="BD240" s="105">
        <f t="shared" si="128"/>
        <v>310.3</v>
      </c>
      <c r="BE240" s="105">
        <f t="shared" si="128"/>
        <v>54</v>
      </c>
      <c r="BF240" s="105">
        <f t="shared" si="128"/>
        <v>17.402513696422815</v>
      </c>
      <c r="BG240" s="105">
        <f t="shared" si="128"/>
        <v>310.3</v>
      </c>
      <c r="BH240" s="105">
        <f t="shared" si="128"/>
        <v>48.29</v>
      </c>
      <c r="BI240" s="105">
        <f t="shared" si="117"/>
        <v>15.56235900741218</v>
      </c>
      <c r="BJ240" s="105">
        <f t="shared" si="128"/>
        <v>14344.2</v>
      </c>
      <c r="BK240" s="105">
        <f t="shared" si="128"/>
        <v>3325.61</v>
      </c>
      <c r="BL240" s="105">
        <f t="shared" si="18"/>
        <v>23.184353257762719</v>
      </c>
      <c r="BM240" s="105">
        <f t="shared" si="128"/>
        <v>203.3</v>
      </c>
      <c r="BN240" s="105">
        <f t="shared" si="128"/>
        <v>0</v>
      </c>
      <c r="BO240" s="105">
        <f t="shared" si="118"/>
        <v>0</v>
      </c>
      <c r="BP240" s="105"/>
      <c r="BQ240" s="105"/>
      <c r="BR240" s="105"/>
    </row>
    <row r="241" spans="1:70" s="12" customFormat="1" ht="15.75" x14ac:dyDescent="0.25">
      <c r="A241" s="72" t="s">
        <v>402</v>
      </c>
      <c r="B241" s="15">
        <f t="shared" si="111"/>
        <v>224031.59999999992</v>
      </c>
      <c r="C241" s="15">
        <f t="shared" si="112"/>
        <v>49482.663640000006</v>
      </c>
      <c r="D241" s="15">
        <f t="shared" si="1"/>
        <v>22.087358944006123</v>
      </c>
      <c r="E241" s="15">
        <v>1034.3</v>
      </c>
      <c r="F241" s="15">
        <v>82.71</v>
      </c>
      <c r="G241" s="15">
        <f t="shared" si="23"/>
        <v>7.9967127525862898</v>
      </c>
      <c r="H241" s="15">
        <v>178.8</v>
      </c>
      <c r="I241" s="15">
        <v>22.12</v>
      </c>
      <c r="J241" s="15">
        <f t="shared" si="30"/>
        <v>12.371364653243848</v>
      </c>
      <c r="K241" s="15">
        <v>4352</v>
      </c>
      <c r="L241" s="15">
        <v>540.39</v>
      </c>
      <c r="M241" s="15">
        <f t="shared" si="31"/>
        <v>12.41704963235294</v>
      </c>
      <c r="N241" s="15">
        <v>45285.4</v>
      </c>
      <c r="O241" s="15">
        <v>7151.52</v>
      </c>
      <c r="P241" s="15">
        <f t="shared" si="14"/>
        <v>15.792109598236959</v>
      </c>
      <c r="Q241" s="15">
        <v>263.60000000000002</v>
      </c>
      <c r="R241" s="15"/>
      <c r="S241" s="15">
        <f t="shared" si="24"/>
        <v>0</v>
      </c>
      <c r="T241" s="15">
        <v>3799.7</v>
      </c>
      <c r="U241" s="15">
        <v>906.21</v>
      </c>
      <c r="V241" s="15">
        <f t="shared" si="25"/>
        <v>23.849514435350162</v>
      </c>
      <c r="W241" s="15">
        <v>161.6</v>
      </c>
      <c r="X241" s="15">
        <v>27.6</v>
      </c>
      <c r="Y241" s="15">
        <f t="shared" si="26"/>
        <v>17.079207920792079</v>
      </c>
      <c r="Z241" s="15">
        <v>149687.1</v>
      </c>
      <c r="AA241" s="15">
        <v>36184.230000000003</v>
      </c>
      <c r="AB241" s="15">
        <f t="shared" si="32"/>
        <v>24.173245389883295</v>
      </c>
      <c r="AC241" s="15">
        <v>620.5</v>
      </c>
      <c r="AD241" s="15">
        <v>125.75</v>
      </c>
      <c r="AE241" s="14">
        <f t="shared" si="115"/>
        <v>20.265914585012087</v>
      </c>
      <c r="AF241" s="14">
        <v>35.4</v>
      </c>
      <c r="AG241" s="15"/>
      <c r="AH241" s="15">
        <f t="shared" si="48"/>
        <v>0</v>
      </c>
      <c r="AI241" s="15">
        <v>310.3</v>
      </c>
      <c r="AJ241" s="15">
        <v>51.733640000000001</v>
      </c>
      <c r="AK241" s="15">
        <f t="shared" si="33"/>
        <v>16.672136641959394</v>
      </c>
      <c r="AL241" s="15">
        <v>1651.8</v>
      </c>
      <c r="AM241" s="15">
        <v>639.1</v>
      </c>
      <c r="AN241" s="15">
        <f t="shared" si="34"/>
        <v>38.691124833514955</v>
      </c>
      <c r="AO241" s="15">
        <v>310.3</v>
      </c>
      <c r="AP241" s="15">
        <v>55.9</v>
      </c>
      <c r="AQ241" s="15">
        <f t="shared" si="35"/>
        <v>18.014824363519175</v>
      </c>
      <c r="AR241" s="15">
        <v>310.3</v>
      </c>
      <c r="AS241" s="15">
        <v>51.8</v>
      </c>
      <c r="AT241" s="15">
        <f t="shared" si="36"/>
        <v>16.693522397679665</v>
      </c>
      <c r="AU241" s="15">
        <v>862.4</v>
      </c>
      <c r="AV241" s="15">
        <v>215.7</v>
      </c>
      <c r="AW241" s="15">
        <f t="shared" si="37"/>
        <v>25.011595547309835</v>
      </c>
      <c r="AX241" s="15"/>
      <c r="AY241" s="15"/>
      <c r="AZ241" s="15"/>
      <c r="BA241" s="15"/>
      <c r="BB241" s="15"/>
      <c r="BC241" s="14"/>
      <c r="BD241" s="15">
        <v>310.3</v>
      </c>
      <c r="BE241" s="15">
        <v>54</v>
      </c>
      <c r="BF241" s="15">
        <f t="shared" si="38"/>
        <v>17.402513696422815</v>
      </c>
      <c r="BG241" s="15">
        <v>310.3</v>
      </c>
      <c r="BH241" s="15">
        <v>48.29</v>
      </c>
      <c r="BI241" s="15">
        <f t="shared" si="117"/>
        <v>15.56235900741218</v>
      </c>
      <c r="BJ241" s="15">
        <v>14344.2</v>
      </c>
      <c r="BK241" s="15">
        <v>3325.61</v>
      </c>
      <c r="BL241" s="15">
        <f t="shared" si="18"/>
        <v>23.184353257762719</v>
      </c>
      <c r="BM241" s="15">
        <v>203.3</v>
      </c>
      <c r="BN241" s="15"/>
      <c r="BO241" s="15">
        <f t="shared" si="118"/>
        <v>0</v>
      </c>
      <c r="BP241" s="15"/>
      <c r="BQ241" s="15"/>
      <c r="BR241" s="15"/>
    </row>
    <row r="242" spans="1:70" s="12" customFormat="1" ht="15.75" x14ac:dyDescent="0.25">
      <c r="A242" s="103" t="s">
        <v>622</v>
      </c>
      <c r="B242" s="15">
        <f t="shared" si="111"/>
        <v>93.7</v>
      </c>
      <c r="C242" s="15">
        <f t="shared" si="112"/>
        <v>14.8248</v>
      </c>
      <c r="D242" s="14">
        <f t="shared" ref="D242:D252" si="130">C242/B242*100</f>
        <v>15.821558164354322</v>
      </c>
      <c r="E242" s="14"/>
      <c r="F242" s="14"/>
      <c r="G242" s="14"/>
      <c r="H242" s="14"/>
      <c r="I242" s="14"/>
      <c r="J242" s="15"/>
      <c r="K242" s="14"/>
      <c r="L242" s="14"/>
      <c r="M242" s="15"/>
      <c r="N242" s="14"/>
      <c r="O242" s="14"/>
      <c r="P242" s="15"/>
      <c r="Q242" s="14"/>
      <c r="R242" s="14"/>
      <c r="S242" s="15"/>
      <c r="T242" s="14"/>
      <c r="U242" s="14"/>
      <c r="V242" s="14"/>
      <c r="W242" s="14"/>
      <c r="X242" s="14"/>
      <c r="Y242" s="15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5"/>
      <c r="AX242" s="14"/>
      <c r="AY242" s="14"/>
      <c r="AZ242" s="14"/>
      <c r="BA242" s="14">
        <v>93.7</v>
      </c>
      <c r="BB242" s="14">
        <v>14.8248</v>
      </c>
      <c r="BC242" s="14">
        <f t="shared" si="129"/>
        <v>15.821558164354322</v>
      </c>
      <c r="BD242" s="14"/>
      <c r="BE242" s="14"/>
      <c r="BF242" s="14"/>
      <c r="BG242" s="14"/>
      <c r="BH242" s="14"/>
      <c r="BI242" s="15"/>
      <c r="BJ242" s="14"/>
      <c r="BK242" s="14"/>
      <c r="BL242" s="14"/>
      <c r="BM242" s="14"/>
      <c r="BN242" s="14"/>
      <c r="BO242" s="15"/>
      <c r="BP242" s="14"/>
      <c r="BQ242" s="14"/>
      <c r="BR242" s="15"/>
    </row>
    <row r="243" spans="1:70" s="12" customFormat="1" ht="15.75" x14ac:dyDescent="0.25">
      <c r="A243" s="103" t="s">
        <v>450</v>
      </c>
      <c r="B243" s="15">
        <f t="shared" si="111"/>
        <v>93.7</v>
      </c>
      <c r="C243" s="15">
        <f t="shared" si="112"/>
        <v>14.5626</v>
      </c>
      <c r="D243" s="14">
        <f t="shared" si="130"/>
        <v>15.541728922091783</v>
      </c>
      <c r="E243" s="14"/>
      <c r="F243" s="14"/>
      <c r="G243" s="14"/>
      <c r="H243" s="14"/>
      <c r="I243" s="14"/>
      <c r="J243" s="15"/>
      <c r="K243" s="14"/>
      <c r="L243" s="14"/>
      <c r="M243" s="15"/>
      <c r="N243" s="14"/>
      <c r="O243" s="14"/>
      <c r="P243" s="15"/>
      <c r="Q243" s="14"/>
      <c r="R243" s="14"/>
      <c r="S243" s="15"/>
      <c r="T243" s="14"/>
      <c r="U243" s="14"/>
      <c r="V243" s="14"/>
      <c r="W243" s="14"/>
      <c r="X243" s="14"/>
      <c r="Y243" s="15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5"/>
      <c r="AX243" s="14"/>
      <c r="AY243" s="14"/>
      <c r="AZ243" s="14"/>
      <c r="BA243" s="14">
        <v>93.7</v>
      </c>
      <c r="BB243" s="14">
        <v>14.5626</v>
      </c>
      <c r="BC243" s="14">
        <f t="shared" si="129"/>
        <v>15.541728922091783</v>
      </c>
      <c r="BD243" s="14"/>
      <c r="BE243" s="14"/>
      <c r="BF243" s="14"/>
      <c r="BG243" s="14"/>
      <c r="BH243" s="14"/>
      <c r="BI243" s="15"/>
      <c r="BJ243" s="14"/>
      <c r="BK243" s="14"/>
      <c r="BL243" s="14"/>
      <c r="BM243" s="14"/>
      <c r="BN243" s="14"/>
      <c r="BO243" s="15"/>
      <c r="BP243" s="14"/>
      <c r="BQ243" s="14"/>
      <c r="BR243" s="15"/>
    </row>
    <row r="244" spans="1:70" s="12" customFormat="1" ht="15.75" x14ac:dyDescent="0.25">
      <c r="A244" s="103" t="s">
        <v>623</v>
      </c>
      <c r="B244" s="15">
        <f t="shared" si="111"/>
        <v>93.7</v>
      </c>
      <c r="C244" s="15">
        <f t="shared" si="112"/>
        <v>13.323600000000001</v>
      </c>
      <c r="D244" s="14">
        <f t="shared" si="130"/>
        <v>14.219423692636074</v>
      </c>
      <c r="E244" s="14"/>
      <c r="F244" s="14"/>
      <c r="G244" s="14"/>
      <c r="H244" s="14"/>
      <c r="I244" s="14"/>
      <c r="J244" s="15"/>
      <c r="K244" s="14"/>
      <c r="L244" s="14"/>
      <c r="M244" s="15"/>
      <c r="N244" s="14"/>
      <c r="O244" s="14"/>
      <c r="P244" s="15"/>
      <c r="Q244" s="14"/>
      <c r="R244" s="14"/>
      <c r="S244" s="15"/>
      <c r="T244" s="14"/>
      <c r="U244" s="14"/>
      <c r="V244" s="14"/>
      <c r="W244" s="14"/>
      <c r="X244" s="14"/>
      <c r="Y244" s="15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5"/>
      <c r="AX244" s="14"/>
      <c r="AY244" s="14"/>
      <c r="AZ244" s="14"/>
      <c r="BA244" s="14">
        <v>93.7</v>
      </c>
      <c r="BB244" s="14">
        <v>13.323600000000001</v>
      </c>
      <c r="BC244" s="14">
        <f t="shared" si="129"/>
        <v>14.219423692636074</v>
      </c>
      <c r="BD244" s="14"/>
      <c r="BE244" s="14"/>
      <c r="BF244" s="14"/>
      <c r="BG244" s="14"/>
      <c r="BH244" s="14"/>
      <c r="BI244" s="15"/>
      <c r="BJ244" s="14"/>
      <c r="BK244" s="14"/>
      <c r="BL244" s="14"/>
      <c r="BM244" s="14"/>
      <c r="BN244" s="14"/>
      <c r="BO244" s="15"/>
      <c r="BP244" s="14"/>
      <c r="BQ244" s="14"/>
      <c r="BR244" s="15"/>
    </row>
    <row r="245" spans="1:70" s="12" customFormat="1" ht="15.75" x14ac:dyDescent="0.25">
      <c r="A245" s="103" t="s">
        <v>414</v>
      </c>
      <c r="B245" s="15">
        <f t="shared" si="111"/>
        <v>93.7</v>
      </c>
      <c r="C245" s="15">
        <f t="shared" si="112"/>
        <v>14.823600000000001</v>
      </c>
      <c r="D245" s="14">
        <f t="shared" si="130"/>
        <v>15.820277481323371</v>
      </c>
      <c r="E245" s="14"/>
      <c r="F245" s="14"/>
      <c r="G245" s="14"/>
      <c r="H245" s="14"/>
      <c r="I245" s="14"/>
      <c r="J245" s="15"/>
      <c r="K245" s="14"/>
      <c r="L245" s="14"/>
      <c r="M245" s="15"/>
      <c r="N245" s="14"/>
      <c r="O245" s="14"/>
      <c r="P245" s="15"/>
      <c r="Q245" s="14"/>
      <c r="R245" s="14"/>
      <c r="S245" s="15"/>
      <c r="T245" s="14"/>
      <c r="U245" s="14"/>
      <c r="V245" s="14"/>
      <c r="W245" s="14"/>
      <c r="X245" s="14"/>
      <c r="Y245" s="15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5"/>
      <c r="AX245" s="14"/>
      <c r="AY245" s="14"/>
      <c r="AZ245" s="14"/>
      <c r="BA245" s="14">
        <v>93.7</v>
      </c>
      <c r="BB245" s="14">
        <v>14.823600000000001</v>
      </c>
      <c r="BC245" s="14">
        <f t="shared" si="129"/>
        <v>15.820277481323371</v>
      </c>
      <c r="BD245" s="14"/>
      <c r="BE245" s="14"/>
      <c r="BF245" s="14"/>
      <c r="BG245" s="14"/>
      <c r="BH245" s="14"/>
      <c r="BI245" s="15"/>
      <c r="BJ245" s="14"/>
      <c r="BK245" s="14"/>
      <c r="BL245" s="14"/>
      <c r="BM245" s="14"/>
      <c r="BN245" s="14"/>
      <c r="BO245" s="15"/>
      <c r="BP245" s="14"/>
      <c r="BQ245" s="14"/>
      <c r="BR245" s="15"/>
    </row>
    <row r="246" spans="1:70" s="12" customFormat="1" ht="15.75" x14ac:dyDescent="0.25">
      <c r="A246" s="103" t="s">
        <v>576</v>
      </c>
      <c r="B246" s="15">
        <f t="shared" si="111"/>
        <v>93.7</v>
      </c>
      <c r="C246" s="15">
        <f t="shared" si="112"/>
        <v>14.823600000000001</v>
      </c>
      <c r="D246" s="14">
        <f t="shared" si="130"/>
        <v>15.820277481323371</v>
      </c>
      <c r="E246" s="14"/>
      <c r="F246" s="14"/>
      <c r="G246" s="14"/>
      <c r="H246" s="14"/>
      <c r="I246" s="14"/>
      <c r="J246" s="15"/>
      <c r="K246" s="14"/>
      <c r="L246" s="14"/>
      <c r="M246" s="15"/>
      <c r="N246" s="14"/>
      <c r="O246" s="14"/>
      <c r="P246" s="15"/>
      <c r="Q246" s="14"/>
      <c r="R246" s="14"/>
      <c r="S246" s="15"/>
      <c r="T246" s="14"/>
      <c r="U246" s="14"/>
      <c r="V246" s="14"/>
      <c r="W246" s="14"/>
      <c r="X246" s="14"/>
      <c r="Y246" s="15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5"/>
      <c r="AX246" s="14"/>
      <c r="AY246" s="14"/>
      <c r="AZ246" s="14"/>
      <c r="BA246" s="14">
        <v>93.7</v>
      </c>
      <c r="BB246" s="14">
        <v>14.823600000000001</v>
      </c>
      <c r="BC246" s="14">
        <f t="shared" si="129"/>
        <v>15.820277481323371</v>
      </c>
      <c r="BD246" s="14"/>
      <c r="BE246" s="14"/>
      <c r="BF246" s="14"/>
      <c r="BG246" s="14"/>
      <c r="BH246" s="14"/>
      <c r="BI246" s="15"/>
      <c r="BJ246" s="14"/>
      <c r="BK246" s="14"/>
      <c r="BL246" s="14"/>
      <c r="BM246" s="14"/>
      <c r="BN246" s="14"/>
      <c r="BO246" s="15"/>
      <c r="BP246" s="14"/>
      <c r="BQ246" s="14"/>
      <c r="BR246" s="15"/>
    </row>
    <row r="247" spans="1:70" s="12" customFormat="1" ht="15.75" x14ac:dyDescent="0.25">
      <c r="A247" s="103" t="s">
        <v>400</v>
      </c>
      <c r="B247" s="15">
        <f t="shared" si="111"/>
        <v>468.4</v>
      </c>
      <c r="C247" s="15">
        <f t="shared" si="112"/>
        <v>74.622</v>
      </c>
      <c r="D247" s="14">
        <f t="shared" si="130"/>
        <v>15.931255337318531</v>
      </c>
      <c r="E247" s="14"/>
      <c r="F247" s="14"/>
      <c r="G247" s="14"/>
      <c r="H247" s="14"/>
      <c r="I247" s="14"/>
      <c r="J247" s="15"/>
      <c r="K247" s="14"/>
      <c r="L247" s="14"/>
      <c r="M247" s="15"/>
      <c r="N247" s="14"/>
      <c r="O247" s="14"/>
      <c r="P247" s="15"/>
      <c r="Q247" s="14"/>
      <c r="R247" s="14"/>
      <c r="S247" s="15"/>
      <c r="T247" s="14"/>
      <c r="U247" s="14"/>
      <c r="V247" s="14"/>
      <c r="W247" s="14"/>
      <c r="X247" s="14"/>
      <c r="Y247" s="15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5"/>
      <c r="AX247" s="14"/>
      <c r="AY247" s="14"/>
      <c r="AZ247" s="14"/>
      <c r="BA247" s="14">
        <v>468.4</v>
      </c>
      <c r="BB247" s="14">
        <v>74.622</v>
      </c>
      <c r="BC247" s="14">
        <f t="shared" si="129"/>
        <v>15.931255337318531</v>
      </c>
      <c r="BD247" s="14"/>
      <c r="BE247" s="14"/>
      <c r="BF247" s="14"/>
      <c r="BG247" s="14"/>
      <c r="BH247" s="14"/>
      <c r="BI247" s="15"/>
      <c r="BJ247" s="14"/>
      <c r="BK247" s="14"/>
      <c r="BL247" s="14"/>
      <c r="BM247" s="14"/>
      <c r="BN247" s="14"/>
      <c r="BO247" s="15"/>
      <c r="BP247" s="14"/>
      <c r="BQ247" s="14"/>
      <c r="BR247" s="15"/>
    </row>
    <row r="248" spans="1:70" s="12" customFormat="1" ht="15.75" x14ac:dyDescent="0.25">
      <c r="A248" s="103" t="s">
        <v>624</v>
      </c>
      <c r="B248" s="15">
        <f t="shared" si="111"/>
        <v>93.7</v>
      </c>
      <c r="C248" s="15">
        <f t="shared" si="112"/>
        <v>14.823600000000001</v>
      </c>
      <c r="D248" s="14">
        <f t="shared" si="130"/>
        <v>15.820277481323371</v>
      </c>
      <c r="E248" s="14"/>
      <c r="F248" s="14"/>
      <c r="G248" s="14"/>
      <c r="H248" s="14"/>
      <c r="I248" s="14"/>
      <c r="J248" s="15"/>
      <c r="K248" s="14"/>
      <c r="L248" s="14"/>
      <c r="M248" s="15"/>
      <c r="N248" s="14"/>
      <c r="O248" s="14"/>
      <c r="P248" s="15"/>
      <c r="Q248" s="14"/>
      <c r="R248" s="14"/>
      <c r="S248" s="15"/>
      <c r="T248" s="14"/>
      <c r="U248" s="14"/>
      <c r="V248" s="14"/>
      <c r="W248" s="14"/>
      <c r="X248" s="14"/>
      <c r="Y248" s="15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5"/>
      <c r="AX248" s="14"/>
      <c r="AY248" s="14"/>
      <c r="AZ248" s="14"/>
      <c r="BA248" s="14">
        <v>93.7</v>
      </c>
      <c r="BB248" s="14">
        <v>14.823600000000001</v>
      </c>
      <c r="BC248" s="14">
        <f t="shared" si="129"/>
        <v>15.820277481323371</v>
      </c>
      <c r="BD248" s="14"/>
      <c r="BE248" s="14"/>
      <c r="BF248" s="14"/>
      <c r="BG248" s="14"/>
      <c r="BH248" s="14"/>
      <c r="BI248" s="15"/>
      <c r="BJ248" s="14"/>
      <c r="BK248" s="14"/>
      <c r="BL248" s="14"/>
      <c r="BM248" s="14"/>
      <c r="BN248" s="14"/>
      <c r="BO248" s="15"/>
      <c r="BP248" s="14"/>
      <c r="BQ248" s="14"/>
      <c r="BR248" s="15"/>
    </row>
    <row r="249" spans="1:70" s="12" customFormat="1" ht="15.75" x14ac:dyDescent="0.25">
      <c r="A249" s="103" t="s">
        <v>625</v>
      </c>
      <c r="B249" s="15">
        <f t="shared" si="111"/>
        <v>93.7</v>
      </c>
      <c r="C249" s="15">
        <f t="shared" si="112"/>
        <v>14.823600000000001</v>
      </c>
      <c r="D249" s="14">
        <f t="shared" si="130"/>
        <v>15.820277481323371</v>
      </c>
      <c r="E249" s="14"/>
      <c r="F249" s="14"/>
      <c r="G249" s="14"/>
      <c r="H249" s="14"/>
      <c r="I249" s="14"/>
      <c r="J249" s="15"/>
      <c r="K249" s="14"/>
      <c r="L249" s="14"/>
      <c r="M249" s="15"/>
      <c r="N249" s="14"/>
      <c r="O249" s="14"/>
      <c r="P249" s="15"/>
      <c r="Q249" s="14"/>
      <c r="R249" s="14"/>
      <c r="S249" s="15"/>
      <c r="T249" s="14"/>
      <c r="U249" s="14"/>
      <c r="V249" s="14"/>
      <c r="W249" s="14"/>
      <c r="X249" s="14"/>
      <c r="Y249" s="15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5"/>
      <c r="AX249" s="14"/>
      <c r="AY249" s="14"/>
      <c r="AZ249" s="14"/>
      <c r="BA249" s="14">
        <v>93.7</v>
      </c>
      <c r="BB249" s="14">
        <v>14.823600000000001</v>
      </c>
      <c r="BC249" s="14">
        <f t="shared" si="129"/>
        <v>15.820277481323371</v>
      </c>
      <c r="BD249" s="14"/>
      <c r="BE249" s="14"/>
      <c r="BF249" s="14"/>
      <c r="BG249" s="14"/>
      <c r="BH249" s="14"/>
      <c r="BI249" s="15"/>
      <c r="BJ249" s="14"/>
      <c r="BK249" s="14"/>
      <c r="BL249" s="14"/>
      <c r="BM249" s="14"/>
      <c r="BN249" s="14"/>
      <c r="BO249" s="15"/>
      <c r="BP249" s="14"/>
      <c r="BQ249" s="14"/>
      <c r="BR249" s="15"/>
    </row>
    <row r="250" spans="1:70" s="12" customFormat="1" ht="15.75" x14ac:dyDescent="0.25">
      <c r="A250" s="103" t="s">
        <v>399</v>
      </c>
      <c r="B250" s="15">
        <f t="shared" si="111"/>
        <v>93.7</v>
      </c>
      <c r="C250" s="15">
        <f t="shared" si="112"/>
        <v>14.823600000000001</v>
      </c>
      <c r="D250" s="14">
        <f t="shared" si="130"/>
        <v>15.820277481323371</v>
      </c>
      <c r="E250" s="14"/>
      <c r="F250" s="14"/>
      <c r="G250" s="14"/>
      <c r="H250" s="14"/>
      <c r="I250" s="14"/>
      <c r="J250" s="15"/>
      <c r="K250" s="14"/>
      <c r="L250" s="14"/>
      <c r="M250" s="15"/>
      <c r="N250" s="14"/>
      <c r="O250" s="14"/>
      <c r="P250" s="15"/>
      <c r="Q250" s="14"/>
      <c r="R250" s="14"/>
      <c r="S250" s="15"/>
      <c r="T250" s="14"/>
      <c r="U250" s="14"/>
      <c r="V250" s="14"/>
      <c r="W250" s="14"/>
      <c r="X250" s="14"/>
      <c r="Y250" s="15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5"/>
      <c r="AX250" s="14"/>
      <c r="AY250" s="14"/>
      <c r="AZ250" s="14"/>
      <c r="BA250" s="14">
        <v>93.7</v>
      </c>
      <c r="BB250" s="14">
        <v>14.823600000000001</v>
      </c>
      <c r="BC250" s="14">
        <f t="shared" si="129"/>
        <v>15.820277481323371</v>
      </c>
      <c r="BD250" s="14"/>
      <c r="BE250" s="14"/>
      <c r="BF250" s="14"/>
      <c r="BG250" s="14"/>
      <c r="BH250" s="14"/>
      <c r="BI250" s="15"/>
      <c r="BJ250" s="14"/>
      <c r="BK250" s="14"/>
      <c r="BL250" s="14"/>
      <c r="BM250" s="14"/>
      <c r="BN250" s="14"/>
      <c r="BO250" s="15"/>
      <c r="BP250" s="14"/>
      <c r="BQ250" s="14"/>
      <c r="BR250" s="15"/>
    </row>
    <row r="251" spans="1:70" s="12" customFormat="1" ht="15.75" x14ac:dyDescent="0.25">
      <c r="A251" s="103" t="s">
        <v>626</v>
      </c>
      <c r="B251" s="15">
        <f t="shared" si="111"/>
        <v>93.7</v>
      </c>
      <c r="C251" s="15">
        <f t="shared" si="112"/>
        <v>14.823600000000001</v>
      </c>
      <c r="D251" s="14">
        <f t="shared" si="130"/>
        <v>15.820277481323371</v>
      </c>
      <c r="E251" s="14"/>
      <c r="F251" s="14"/>
      <c r="G251" s="14"/>
      <c r="H251" s="14"/>
      <c r="I251" s="14"/>
      <c r="J251" s="15"/>
      <c r="K251" s="14"/>
      <c r="L251" s="14"/>
      <c r="M251" s="15"/>
      <c r="N251" s="14"/>
      <c r="O251" s="14"/>
      <c r="P251" s="15"/>
      <c r="Q251" s="14"/>
      <c r="R251" s="14"/>
      <c r="S251" s="15"/>
      <c r="T251" s="14"/>
      <c r="U251" s="14"/>
      <c r="V251" s="14"/>
      <c r="W251" s="14"/>
      <c r="X251" s="14"/>
      <c r="Y251" s="15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5"/>
      <c r="AX251" s="14"/>
      <c r="AY251" s="14"/>
      <c r="AZ251" s="14"/>
      <c r="BA251" s="14">
        <v>93.7</v>
      </c>
      <c r="BB251" s="14">
        <v>14.823600000000001</v>
      </c>
      <c r="BC251" s="14">
        <f t="shared" si="129"/>
        <v>15.820277481323371</v>
      </c>
      <c r="BD251" s="14"/>
      <c r="BE251" s="14"/>
      <c r="BF251" s="14"/>
      <c r="BG251" s="14"/>
      <c r="BH251" s="14"/>
      <c r="BI251" s="15"/>
      <c r="BJ251" s="14"/>
      <c r="BK251" s="14"/>
      <c r="BL251" s="14"/>
      <c r="BM251" s="14"/>
      <c r="BN251" s="14"/>
      <c r="BO251" s="15"/>
      <c r="BP251" s="14"/>
      <c r="BQ251" s="14"/>
      <c r="BR251" s="15"/>
    </row>
    <row r="252" spans="1:70" s="12" customFormat="1" ht="15.75" x14ac:dyDescent="0.25">
      <c r="A252" s="103" t="s">
        <v>627</v>
      </c>
      <c r="B252" s="15">
        <f t="shared" si="111"/>
        <v>93.7</v>
      </c>
      <c r="C252" s="15">
        <f t="shared" si="112"/>
        <v>14.823600000000001</v>
      </c>
      <c r="D252" s="14">
        <f t="shared" si="130"/>
        <v>15.820277481323371</v>
      </c>
      <c r="E252" s="14"/>
      <c r="F252" s="14"/>
      <c r="G252" s="14"/>
      <c r="H252" s="14"/>
      <c r="I252" s="14"/>
      <c r="J252" s="15"/>
      <c r="K252" s="14"/>
      <c r="L252" s="14"/>
      <c r="M252" s="15"/>
      <c r="N252" s="14"/>
      <c r="O252" s="14"/>
      <c r="P252" s="15"/>
      <c r="Q252" s="14"/>
      <c r="R252" s="14"/>
      <c r="S252" s="15"/>
      <c r="T252" s="14"/>
      <c r="U252" s="14"/>
      <c r="V252" s="14"/>
      <c r="W252" s="14"/>
      <c r="X252" s="14"/>
      <c r="Y252" s="15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5"/>
      <c r="AX252" s="14"/>
      <c r="AY252" s="14"/>
      <c r="AZ252" s="14"/>
      <c r="BA252" s="14">
        <v>93.7</v>
      </c>
      <c r="BB252" s="14">
        <v>14.823600000000001</v>
      </c>
      <c r="BC252" s="14">
        <f t="shared" si="129"/>
        <v>15.820277481323371</v>
      </c>
      <c r="BD252" s="14"/>
      <c r="BE252" s="14"/>
      <c r="BF252" s="14"/>
      <c r="BG252" s="14"/>
      <c r="BH252" s="14"/>
      <c r="BI252" s="15"/>
      <c r="BJ252" s="14"/>
      <c r="BK252" s="14"/>
      <c r="BL252" s="14"/>
      <c r="BM252" s="14"/>
      <c r="BN252" s="14"/>
      <c r="BO252" s="15"/>
      <c r="BP252" s="14"/>
      <c r="BQ252" s="14"/>
      <c r="BR252" s="15"/>
    </row>
    <row r="253" spans="1:70" s="31" customFormat="1" ht="31.5" x14ac:dyDescent="0.25">
      <c r="A253" s="97" t="s">
        <v>437</v>
      </c>
      <c r="B253" s="105">
        <f t="shared" si="111"/>
        <v>190608.6999999999</v>
      </c>
      <c r="C253" s="105">
        <f t="shared" si="112"/>
        <v>45556.66</v>
      </c>
      <c r="D253" s="105">
        <f t="shared" ref="D253" si="131">C253/B253*100</f>
        <v>23.900619436573479</v>
      </c>
      <c r="E253" s="102">
        <f>SUM(E254:E266)</f>
        <v>993.6</v>
      </c>
      <c r="F253" s="102">
        <f t="shared" ref="F253:BN253" si="132">SUM(F254:F266)</f>
        <v>221.68</v>
      </c>
      <c r="G253" s="105">
        <f t="shared" si="23"/>
        <v>22.310789049919485</v>
      </c>
      <c r="H253" s="102">
        <f t="shared" si="132"/>
        <v>143.69999999999999</v>
      </c>
      <c r="I253" s="102">
        <f t="shared" si="132"/>
        <v>21.18</v>
      </c>
      <c r="J253" s="105">
        <f t="shared" si="30"/>
        <v>14.739039665970774</v>
      </c>
      <c r="K253" s="102">
        <f t="shared" si="132"/>
        <v>3371.4</v>
      </c>
      <c r="L253" s="102">
        <f t="shared" si="132"/>
        <v>557.57000000000005</v>
      </c>
      <c r="M253" s="105">
        <f t="shared" si="31"/>
        <v>16.538233374859111</v>
      </c>
      <c r="N253" s="102">
        <f t="shared" si="132"/>
        <v>37907.1</v>
      </c>
      <c r="O253" s="102">
        <f t="shared" si="132"/>
        <v>6887.06</v>
      </c>
      <c r="P253" s="105">
        <f t="shared" si="14"/>
        <v>18.168258716704788</v>
      </c>
      <c r="Q253" s="102">
        <f t="shared" si="132"/>
        <v>263.60000000000002</v>
      </c>
      <c r="R253" s="102">
        <f t="shared" si="132"/>
        <v>0</v>
      </c>
      <c r="S253" s="105">
        <f t="shared" si="24"/>
        <v>0</v>
      </c>
      <c r="T253" s="102">
        <f t="shared" si="132"/>
        <v>4302.3999999999996</v>
      </c>
      <c r="U253" s="102">
        <f t="shared" si="132"/>
        <v>708.3</v>
      </c>
      <c r="V253" s="105">
        <f t="shared" si="25"/>
        <v>16.462904425436967</v>
      </c>
      <c r="W253" s="102">
        <f t="shared" si="132"/>
        <v>107.7</v>
      </c>
      <c r="X253" s="102">
        <f t="shared" si="132"/>
        <v>16.28</v>
      </c>
      <c r="Y253" s="105">
        <f t="shared" si="26"/>
        <v>15.116063138347261</v>
      </c>
      <c r="Z253" s="102">
        <f t="shared" si="132"/>
        <v>124962.2</v>
      </c>
      <c r="AA253" s="102">
        <f t="shared" si="132"/>
        <v>34347.760000000002</v>
      </c>
      <c r="AB253" s="105">
        <f t="shared" si="32"/>
        <v>27.486519923624908</v>
      </c>
      <c r="AC253" s="102">
        <f t="shared" si="132"/>
        <v>310.3</v>
      </c>
      <c r="AD253" s="102">
        <f t="shared" si="132"/>
        <v>52.46</v>
      </c>
      <c r="AE253" s="102">
        <f t="shared" si="115"/>
        <v>16.906219787302611</v>
      </c>
      <c r="AF253" s="102">
        <f t="shared" si="132"/>
        <v>0</v>
      </c>
      <c r="AG253" s="102">
        <f t="shared" si="132"/>
        <v>0</v>
      </c>
      <c r="AH253" s="102">
        <f t="shared" si="132"/>
        <v>0</v>
      </c>
      <c r="AI253" s="102">
        <f t="shared" si="132"/>
        <v>310.3</v>
      </c>
      <c r="AJ253" s="102">
        <f t="shared" si="132"/>
        <v>44.4</v>
      </c>
      <c r="AK253" s="102">
        <f t="shared" si="132"/>
        <v>14.308733483725424</v>
      </c>
      <c r="AL253" s="102">
        <f t="shared" si="132"/>
        <v>557.4</v>
      </c>
      <c r="AM253" s="102">
        <f t="shared" si="132"/>
        <v>102.9</v>
      </c>
      <c r="AN253" s="102">
        <f t="shared" si="132"/>
        <v>18.460710441334772</v>
      </c>
      <c r="AO253" s="102">
        <f t="shared" si="132"/>
        <v>310.3</v>
      </c>
      <c r="AP253" s="102">
        <f t="shared" si="132"/>
        <v>46.8</v>
      </c>
      <c r="AQ253" s="102">
        <f t="shared" si="132"/>
        <v>15.082178536899773</v>
      </c>
      <c r="AR253" s="102">
        <f t="shared" si="132"/>
        <v>310.3</v>
      </c>
      <c r="AS253" s="102">
        <f t="shared" si="132"/>
        <v>38.799999999999997</v>
      </c>
      <c r="AT253" s="102">
        <f t="shared" si="132"/>
        <v>12.504028359651947</v>
      </c>
      <c r="AU253" s="102">
        <f t="shared" si="132"/>
        <v>494.8</v>
      </c>
      <c r="AV253" s="102">
        <f t="shared" si="132"/>
        <v>123.6</v>
      </c>
      <c r="AW253" s="105">
        <f t="shared" si="37"/>
        <v>24.97978981406629</v>
      </c>
      <c r="AX253" s="102">
        <f t="shared" si="132"/>
        <v>0</v>
      </c>
      <c r="AY253" s="102">
        <f t="shared" si="132"/>
        <v>0</v>
      </c>
      <c r="AZ253" s="102">
        <f t="shared" si="132"/>
        <v>0</v>
      </c>
      <c r="BA253" s="102">
        <f t="shared" si="132"/>
        <v>1264.9000000000003</v>
      </c>
      <c r="BB253" s="102">
        <f t="shared" si="132"/>
        <v>200.35</v>
      </c>
      <c r="BC253" s="102">
        <f t="shared" ref="BC253:BC255" si="133">BB253/BA253*100</f>
        <v>15.839196774448569</v>
      </c>
      <c r="BD253" s="102">
        <f t="shared" si="132"/>
        <v>310.3</v>
      </c>
      <c r="BE253" s="102">
        <f t="shared" si="132"/>
        <v>39.700000000000003</v>
      </c>
      <c r="BF253" s="102">
        <f t="shared" si="132"/>
        <v>12.794070254592329</v>
      </c>
      <c r="BG253" s="102">
        <f t="shared" si="132"/>
        <v>310.3</v>
      </c>
      <c r="BH253" s="102">
        <f t="shared" si="132"/>
        <v>51.6</v>
      </c>
      <c r="BI253" s="105">
        <f t="shared" si="117"/>
        <v>16.629068643248466</v>
      </c>
      <c r="BJ253" s="102">
        <f t="shared" si="132"/>
        <v>14344.2</v>
      </c>
      <c r="BK253" s="102">
        <f t="shared" si="132"/>
        <v>2096.2199999999998</v>
      </c>
      <c r="BL253" s="105">
        <f t="shared" si="18"/>
        <v>14.613711465261217</v>
      </c>
      <c r="BM253" s="102">
        <f t="shared" si="132"/>
        <v>33.9</v>
      </c>
      <c r="BN253" s="102">
        <f t="shared" si="132"/>
        <v>0</v>
      </c>
      <c r="BO253" s="105">
        <f t="shared" si="118"/>
        <v>0</v>
      </c>
      <c r="BP253" s="102"/>
      <c r="BQ253" s="102"/>
      <c r="BR253" s="105"/>
    </row>
    <row r="254" spans="1:70" s="12" customFormat="1" ht="18" customHeight="1" x14ac:dyDescent="0.25">
      <c r="A254" s="72" t="s">
        <v>398</v>
      </c>
      <c r="B254" s="15">
        <f t="shared" si="111"/>
        <v>189343.7999999999</v>
      </c>
      <c r="C254" s="15">
        <f t="shared" si="112"/>
        <v>45356.310000000005</v>
      </c>
      <c r="D254" s="15">
        <f t="shared" si="1"/>
        <v>23.954473291441296</v>
      </c>
      <c r="E254" s="15">
        <v>993.6</v>
      </c>
      <c r="F254" s="15">
        <v>221.68</v>
      </c>
      <c r="G254" s="15">
        <f t="shared" si="23"/>
        <v>22.310789049919485</v>
      </c>
      <c r="H254" s="15">
        <v>143.69999999999999</v>
      </c>
      <c r="I254" s="15">
        <v>21.18</v>
      </c>
      <c r="J254" s="15">
        <f t="shared" si="30"/>
        <v>14.739039665970774</v>
      </c>
      <c r="K254" s="15">
        <v>3371.4</v>
      </c>
      <c r="L254" s="15">
        <v>557.57000000000005</v>
      </c>
      <c r="M254" s="15">
        <f t="shared" si="31"/>
        <v>16.538233374859111</v>
      </c>
      <c r="N254" s="15">
        <v>37907.1</v>
      </c>
      <c r="O254" s="15">
        <v>6887.06</v>
      </c>
      <c r="P254" s="15">
        <f t="shared" si="14"/>
        <v>18.168258716704788</v>
      </c>
      <c r="Q254" s="15">
        <v>263.60000000000002</v>
      </c>
      <c r="R254" s="15"/>
      <c r="S254" s="15">
        <f t="shared" si="24"/>
        <v>0</v>
      </c>
      <c r="T254" s="15">
        <v>4302.3999999999996</v>
      </c>
      <c r="U254" s="15">
        <v>708.3</v>
      </c>
      <c r="V254" s="15">
        <f t="shared" si="25"/>
        <v>16.462904425436967</v>
      </c>
      <c r="W254" s="15">
        <v>107.7</v>
      </c>
      <c r="X254" s="15">
        <v>16.28</v>
      </c>
      <c r="Y254" s="15">
        <f t="shared" si="26"/>
        <v>15.116063138347261</v>
      </c>
      <c r="Z254" s="15">
        <v>124962.2</v>
      </c>
      <c r="AA254" s="15">
        <v>34347.760000000002</v>
      </c>
      <c r="AB254" s="15">
        <f t="shared" si="32"/>
        <v>27.486519923624908</v>
      </c>
      <c r="AC254" s="15">
        <v>310.3</v>
      </c>
      <c r="AD254" s="15">
        <v>52.46</v>
      </c>
      <c r="AE254" s="14">
        <f t="shared" si="115"/>
        <v>16.906219787302611</v>
      </c>
      <c r="AF254" s="14"/>
      <c r="AG254" s="15"/>
      <c r="AH254" s="15"/>
      <c r="AI254" s="15">
        <v>310.3</v>
      </c>
      <c r="AJ254" s="15">
        <v>44.4</v>
      </c>
      <c r="AK254" s="15">
        <f t="shared" si="33"/>
        <v>14.308733483725424</v>
      </c>
      <c r="AL254" s="15">
        <v>557.4</v>
      </c>
      <c r="AM254" s="15">
        <v>102.9</v>
      </c>
      <c r="AN254" s="15">
        <f t="shared" si="34"/>
        <v>18.460710441334772</v>
      </c>
      <c r="AO254" s="15">
        <v>310.3</v>
      </c>
      <c r="AP254" s="15">
        <v>46.8</v>
      </c>
      <c r="AQ254" s="15">
        <f t="shared" si="35"/>
        <v>15.082178536899773</v>
      </c>
      <c r="AR254" s="15">
        <v>310.3</v>
      </c>
      <c r="AS254" s="15">
        <v>38.799999999999997</v>
      </c>
      <c r="AT254" s="15">
        <f t="shared" si="36"/>
        <v>12.504028359651947</v>
      </c>
      <c r="AU254" s="15">
        <v>494.8</v>
      </c>
      <c r="AV254" s="15">
        <v>123.6</v>
      </c>
      <c r="AW254" s="15">
        <f t="shared" si="37"/>
        <v>24.97978981406629</v>
      </c>
      <c r="AX254" s="15"/>
      <c r="AY254" s="15"/>
      <c r="AZ254" s="15"/>
      <c r="BA254" s="15"/>
      <c r="BB254" s="15"/>
      <c r="BC254" s="14"/>
      <c r="BD254" s="15">
        <v>310.3</v>
      </c>
      <c r="BE254" s="15">
        <v>39.700000000000003</v>
      </c>
      <c r="BF254" s="15">
        <f t="shared" si="38"/>
        <v>12.794070254592329</v>
      </c>
      <c r="BG254" s="15">
        <v>310.3</v>
      </c>
      <c r="BH254" s="15">
        <v>51.6</v>
      </c>
      <c r="BI254" s="15">
        <f t="shared" si="117"/>
        <v>16.629068643248466</v>
      </c>
      <c r="BJ254" s="15">
        <v>14344.2</v>
      </c>
      <c r="BK254" s="15">
        <v>2096.2199999999998</v>
      </c>
      <c r="BL254" s="15">
        <f t="shared" si="18"/>
        <v>14.613711465261217</v>
      </c>
      <c r="BM254" s="15">
        <v>33.9</v>
      </c>
      <c r="BN254" s="15"/>
      <c r="BO254" s="15">
        <f t="shared" si="118"/>
        <v>0</v>
      </c>
      <c r="BP254" s="15"/>
      <c r="BQ254" s="15"/>
      <c r="BR254" s="15"/>
    </row>
    <row r="255" spans="1:70" s="12" customFormat="1" ht="15.75" x14ac:dyDescent="0.25">
      <c r="A255" s="103" t="s">
        <v>426</v>
      </c>
      <c r="B255" s="15">
        <f t="shared" si="111"/>
        <v>93.7</v>
      </c>
      <c r="C255" s="15">
        <f t="shared" si="112"/>
        <v>8.8800000000000008</v>
      </c>
      <c r="D255" s="14">
        <f t="shared" ref="D255:D266" si="134">C255/B255*100</f>
        <v>9.477054429028815</v>
      </c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5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>
        <v>93.7</v>
      </c>
      <c r="BB255" s="14">
        <v>8.8800000000000008</v>
      </c>
      <c r="BC255" s="14">
        <f t="shared" si="133"/>
        <v>9.477054429028815</v>
      </c>
      <c r="BD255" s="14"/>
      <c r="BE255" s="14"/>
      <c r="BF255" s="14"/>
      <c r="BG255" s="14"/>
      <c r="BH255" s="14"/>
      <c r="BI255" s="15"/>
      <c r="BJ255" s="14"/>
      <c r="BK255" s="14"/>
      <c r="BL255" s="15"/>
      <c r="BM255" s="14"/>
      <c r="BN255" s="14"/>
      <c r="BO255" s="15"/>
      <c r="BP255" s="14"/>
      <c r="BQ255" s="14"/>
      <c r="BR255" s="15"/>
    </row>
    <row r="256" spans="1:70" s="12" customFormat="1" ht="15.75" x14ac:dyDescent="0.25">
      <c r="A256" s="103" t="s">
        <v>427</v>
      </c>
      <c r="B256" s="15">
        <f t="shared" si="111"/>
        <v>93.7</v>
      </c>
      <c r="C256" s="15">
        <f t="shared" si="112"/>
        <v>13.32</v>
      </c>
      <c r="D256" s="14">
        <f t="shared" si="134"/>
        <v>14.215581643543224</v>
      </c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5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>
        <v>93.7</v>
      </c>
      <c r="BB256" s="14">
        <v>13.32</v>
      </c>
      <c r="BC256" s="14">
        <f t="shared" ref="BC256:BC267" si="135">BB256/BA256*100</f>
        <v>14.215581643543224</v>
      </c>
      <c r="BD256" s="14"/>
      <c r="BE256" s="14"/>
      <c r="BF256" s="14"/>
      <c r="BG256" s="14"/>
      <c r="BH256" s="14"/>
      <c r="BI256" s="15"/>
      <c r="BJ256" s="14"/>
      <c r="BK256" s="14"/>
      <c r="BL256" s="15"/>
      <c r="BM256" s="14"/>
      <c r="BN256" s="14"/>
      <c r="BO256" s="15"/>
      <c r="BP256" s="14"/>
      <c r="BQ256" s="14"/>
      <c r="BR256" s="15"/>
    </row>
    <row r="257" spans="1:70" s="12" customFormat="1" ht="15.75" x14ac:dyDescent="0.25">
      <c r="A257" s="103" t="s">
        <v>428</v>
      </c>
      <c r="B257" s="15">
        <f t="shared" si="111"/>
        <v>93.7</v>
      </c>
      <c r="C257" s="15">
        <f t="shared" si="112"/>
        <v>13.32</v>
      </c>
      <c r="D257" s="14">
        <f t="shared" si="134"/>
        <v>14.215581643543224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5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>
        <v>93.7</v>
      </c>
      <c r="BB257" s="14">
        <v>13.32</v>
      </c>
      <c r="BC257" s="14">
        <f t="shared" si="135"/>
        <v>14.215581643543224</v>
      </c>
      <c r="BD257" s="14"/>
      <c r="BE257" s="14"/>
      <c r="BF257" s="14"/>
      <c r="BG257" s="14"/>
      <c r="BH257" s="14"/>
      <c r="BI257" s="15"/>
      <c r="BJ257" s="14"/>
      <c r="BK257" s="14"/>
      <c r="BL257" s="15"/>
      <c r="BM257" s="14"/>
      <c r="BN257" s="14"/>
      <c r="BO257" s="15"/>
      <c r="BP257" s="14"/>
      <c r="BQ257" s="14"/>
      <c r="BR257" s="15"/>
    </row>
    <row r="258" spans="1:70" s="12" customFormat="1" ht="15.75" x14ac:dyDescent="0.25">
      <c r="A258" s="103" t="s">
        <v>429</v>
      </c>
      <c r="B258" s="15">
        <f t="shared" si="111"/>
        <v>93.7</v>
      </c>
      <c r="C258" s="15">
        <f t="shared" si="112"/>
        <v>13.13</v>
      </c>
      <c r="D258" s="14">
        <f t="shared" si="134"/>
        <v>14.012806830309499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5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>
        <v>93.7</v>
      </c>
      <c r="BB258" s="14">
        <v>13.13</v>
      </c>
      <c r="BC258" s="14">
        <f t="shared" si="135"/>
        <v>14.012806830309499</v>
      </c>
      <c r="BD258" s="14"/>
      <c r="BE258" s="14"/>
      <c r="BF258" s="14"/>
      <c r="BG258" s="14"/>
      <c r="BH258" s="14"/>
      <c r="BI258" s="15"/>
      <c r="BJ258" s="14"/>
      <c r="BK258" s="14"/>
      <c r="BL258" s="15"/>
      <c r="BM258" s="14"/>
      <c r="BN258" s="14"/>
      <c r="BO258" s="15"/>
      <c r="BP258" s="14"/>
      <c r="BQ258" s="14"/>
      <c r="BR258" s="15"/>
    </row>
    <row r="259" spans="1:70" s="12" customFormat="1" ht="15.75" x14ac:dyDescent="0.25">
      <c r="A259" s="103" t="s">
        <v>430</v>
      </c>
      <c r="B259" s="15">
        <f t="shared" si="111"/>
        <v>93.7</v>
      </c>
      <c r="C259" s="15">
        <f t="shared" si="112"/>
        <v>15.48</v>
      </c>
      <c r="D259" s="14">
        <f t="shared" si="134"/>
        <v>16.520811099252935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5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>
        <v>93.7</v>
      </c>
      <c r="BB259" s="14">
        <v>15.48</v>
      </c>
      <c r="BC259" s="14">
        <f t="shared" si="135"/>
        <v>16.520811099252935</v>
      </c>
      <c r="BD259" s="14"/>
      <c r="BE259" s="14"/>
      <c r="BF259" s="14"/>
      <c r="BG259" s="14"/>
      <c r="BH259" s="14"/>
      <c r="BI259" s="15"/>
      <c r="BJ259" s="14"/>
      <c r="BK259" s="14"/>
      <c r="BL259" s="15"/>
      <c r="BM259" s="14"/>
      <c r="BN259" s="14"/>
      <c r="BO259" s="15"/>
      <c r="BP259" s="14"/>
      <c r="BQ259" s="14"/>
      <c r="BR259" s="15"/>
    </row>
    <row r="260" spans="1:70" s="12" customFormat="1" ht="15.75" x14ac:dyDescent="0.25">
      <c r="A260" s="103" t="s">
        <v>431</v>
      </c>
      <c r="B260" s="15">
        <f t="shared" si="111"/>
        <v>93.7</v>
      </c>
      <c r="C260" s="15">
        <f t="shared" si="112"/>
        <v>13.32</v>
      </c>
      <c r="D260" s="14">
        <f t="shared" si="134"/>
        <v>14.215581643543224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5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>
        <v>93.7</v>
      </c>
      <c r="BB260" s="14">
        <v>13.32</v>
      </c>
      <c r="BC260" s="14">
        <f t="shared" si="135"/>
        <v>14.215581643543224</v>
      </c>
      <c r="BD260" s="14"/>
      <c r="BE260" s="14"/>
      <c r="BF260" s="14"/>
      <c r="BG260" s="14"/>
      <c r="BH260" s="14"/>
      <c r="BI260" s="15"/>
      <c r="BJ260" s="14"/>
      <c r="BK260" s="14"/>
      <c r="BL260" s="15"/>
      <c r="BM260" s="14"/>
      <c r="BN260" s="14"/>
      <c r="BO260" s="15"/>
      <c r="BP260" s="14"/>
      <c r="BQ260" s="14"/>
      <c r="BR260" s="15"/>
    </row>
    <row r="261" spans="1:70" s="12" customFormat="1" ht="15.75" x14ac:dyDescent="0.25">
      <c r="A261" s="103" t="s">
        <v>334</v>
      </c>
      <c r="B261" s="15">
        <f t="shared" si="111"/>
        <v>93.7</v>
      </c>
      <c r="C261" s="15">
        <f t="shared" si="112"/>
        <v>13.32</v>
      </c>
      <c r="D261" s="14">
        <f t="shared" si="134"/>
        <v>14.215581643543224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5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>
        <v>93.7</v>
      </c>
      <c r="BB261" s="14">
        <v>13.32</v>
      </c>
      <c r="BC261" s="14">
        <f t="shared" si="135"/>
        <v>14.215581643543224</v>
      </c>
      <c r="BD261" s="14"/>
      <c r="BE261" s="14"/>
      <c r="BF261" s="14"/>
      <c r="BG261" s="14"/>
      <c r="BH261" s="14"/>
      <c r="BI261" s="15"/>
      <c r="BJ261" s="14"/>
      <c r="BK261" s="14"/>
      <c r="BL261" s="15"/>
      <c r="BM261" s="14"/>
      <c r="BN261" s="14"/>
      <c r="BO261" s="15"/>
      <c r="BP261" s="14"/>
      <c r="BQ261" s="14"/>
      <c r="BR261" s="15"/>
    </row>
    <row r="262" spans="1:70" s="12" customFormat="1" ht="15.75" x14ac:dyDescent="0.25">
      <c r="A262" s="103" t="s">
        <v>432</v>
      </c>
      <c r="B262" s="15">
        <f t="shared" si="111"/>
        <v>93.7</v>
      </c>
      <c r="C262" s="15">
        <f t="shared" si="112"/>
        <v>19.649999999999999</v>
      </c>
      <c r="D262" s="14">
        <f t="shared" si="134"/>
        <v>20.971184631803627</v>
      </c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5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>
        <v>93.7</v>
      </c>
      <c r="BB262" s="14">
        <v>19.649999999999999</v>
      </c>
      <c r="BC262" s="14">
        <f t="shared" si="135"/>
        <v>20.971184631803627</v>
      </c>
      <c r="BD262" s="14"/>
      <c r="BE262" s="14"/>
      <c r="BF262" s="14"/>
      <c r="BG262" s="14"/>
      <c r="BH262" s="14"/>
      <c r="BI262" s="15"/>
      <c r="BJ262" s="14"/>
      <c r="BK262" s="14"/>
      <c r="BL262" s="15"/>
      <c r="BM262" s="14"/>
      <c r="BN262" s="14"/>
      <c r="BO262" s="15"/>
      <c r="BP262" s="14"/>
      <c r="BQ262" s="14"/>
      <c r="BR262" s="15"/>
    </row>
    <row r="263" spans="1:70" s="12" customFormat="1" ht="15.75" x14ac:dyDescent="0.25">
      <c r="A263" s="103" t="s">
        <v>433</v>
      </c>
      <c r="B263" s="15">
        <f t="shared" si="111"/>
        <v>234.2</v>
      </c>
      <c r="C263" s="15">
        <f t="shared" si="112"/>
        <v>49.97</v>
      </c>
      <c r="D263" s="14">
        <f t="shared" si="134"/>
        <v>21.336464560204956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5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>
        <v>234.2</v>
      </c>
      <c r="BB263" s="14">
        <v>49.97</v>
      </c>
      <c r="BC263" s="14">
        <f t="shared" si="135"/>
        <v>21.336464560204956</v>
      </c>
      <c r="BD263" s="14"/>
      <c r="BE263" s="14"/>
      <c r="BF263" s="14"/>
      <c r="BG263" s="14"/>
      <c r="BH263" s="14"/>
      <c r="BI263" s="15"/>
      <c r="BJ263" s="14"/>
      <c r="BK263" s="14"/>
      <c r="BL263" s="15"/>
      <c r="BM263" s="14"/>
      <c r="BN263" s="14"/>
      <c r="BO263" s="15"/>
      <c r="BP263" s="14"/>
      <c r="BQ263" s="14"/>
      <c r="BR263" s="15"/>
    </row>
    <row r="264" spans="1:70" s="12" customFormat="1" ht="15.75" x14ac:dyDescent="0.25">
      <c r="A264" s="103" t="s">
        <v>434</v>
      </c>
      <c r="B264" s="15">
        <f t="shared" si="111"/>
        <v>93.7</v>
      </c>
      <c r="C264" s="15">
        <f t="shared" si="112"/>
        <v>13.32</v>
      </c>
      <c r="D264" s="14">
        <f t="shared" si="134"/>
        <v>14.215581643543224</v>
      </c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5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>
        <v>93.7</v>
      </c>
      <c r="BB264" s="14">
        <v>13.32</v>
      </c>
      <c r="BC264" s="14">
        <f t="shared" si="135"/>
        <v>14.215581643543224</v>
      </c>
      <c r="BD264" s="14"/>
      <c r="BE264" s="14"/>
      <c r="BF264" s="14"/>
      <c r="BG264" s="14"/>
      <c r="BH264" s="14"/>
      <c r="BI264" s="15"/>
      <c r="BJ264" s="14"/>
      <c r="BK264" s="14"/>
      <c r="BL264" s="15"/>
      <c r="BM264" s="14"/>
      <c r="BN264" s="14"/>
      <c r="BO264" s="15"/>
      <c r="BP264" s="14"/>
      <c r="BQ264" s="14"/>
      <c r="BR264" s="15"/>
    </row>
    <row r="265" spans="1:70" s="12" customFormat="1" ht="15.75" x14ac:dyDescent="0.25">
      <c r="A265" s="103" t="s">
        <v>435</v>
      </c>
      <c r="B265" s="15">
        <f t="shared" si="111"/>
        <v>93.7</v>
      </c>
      <c r="C265" s="15">
        <f t="shared" si="112"/>
        <v>13.32</v>
      </c>
      <c r="D265" s="14">
        <f t="shared" si="134"/>
        <v>14.215581643543224</v>
      </c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5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>
        <v>93.7</v>
      </c>
      <c r="BB265" s="14">
        <v>13.32</v>
      </c>
      <c r="BC265" s="14">
        <f t="shared" si="135"/>
        <v>14.215581643543224</v>
      </c>
      <c r="BD265" s="14"/>
      <c r="BE265" s="14"/>
      <c r="BF265" s="14"/>
      <c r="BG265" s="14"/>
      <c r="BH265" s="14"/>
      <c r="BI265" s="15"/>
      <c r="BJ265" s="14"/>
      <c r="BK265" s="14"/>
      <c r="BL265" s="15"/>
      <c r="BM265" s="14"/>
      <c r="BN265" s="14"/>
      <c r="BO265" s="15"/>
      <c r="BP265" s="14"/>
      <c r="BQ265" s="14"/>
      <c r="BR265" s="15"/>
    </row>
    <row r="266" spans="1:70" s="12" customFormat="1" ht="15.75" x14ac:dyDescent="0.25">
      <c r="A266" s="103" t="s">
        <v>436</v>
      </c>
      <c r="B266" s="15">
        <f t="shared" si="111"/>
        <v>93.7</v>
      </c>
      <c r="C266" s="15">
        <f t="shared" si="112"/>
        <v>13.32</v>
      </c>
      <c r="D266" s="14">
        <f t="shared" si="134"/>
        <v>14.215581643543224</v>
      </c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5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>
        <v>93.7</v>
      </c>
      <c r="BB266" s="14">
        <v>13.32</v>
      </c>
      <c r="BC266" s="14">
        <f t="shared" si="135"/>
        <v>14.215581643543224</v>
      </c>
      <c r="BD266" s="14"/>
      <c r="BE266" s="14"/>
      <c r="BF266" s="14"/>
      <c r="BG266" s="14"/>
      <c r="BH266" s="14"/>
      <c r="BI266" s="15"/>
      <c r="BJ266" s="14"/>
      <c r="BK266" s="14"/>
      <c r="BL266" s="15"/>
      <c r="BM266" s="14"/>
      <c r="BN266" s="14"/>
      <c r="BO266" s="15"/>
      <c r="BP266" s="14"/>
      <c r="BQ266" s="14"/>
      <c r="BR266" s="15"/>
    </row>
    <row r="267" spans="1:70" s="31" customFormat="1" ht="31.5" x14ac:dyDescent="0.25">
      <c r="A267" s="97" t="s">
        <v>425</v>
      </c>
      <c r="B267" s="105">
        <f t="shared" si="111"/>
        <v>332405.39999999991</v>
      </c>
      <c r="C267" s="105">
        <f t="shared" si="112"/>
        <v>74108.55376999997</v>
      </c>
      <c r="D267" s="105">
        <f t="shared" ref="D267" si="136">C267/B267*100</f>
        <v>22.294629921776238</v>
      </c>
      <c r="E267" s="102">
        <f>SUM(E268:E273)</f>
        <v>1986.7</v>
      </c>
      <c r="F267" s="102">
        <f t="shared" ref="F267:BN267" si="137">SUM(F268:F273)</f>
        <v>335.98</v>
      </c>
      <c r="G267" s="105">
        <f t="shared" si="23"/>
        <v>16.911461217093674</v>
      </c>
      <c r="H267" s="102">
        <f t="shared" si="137"/>
        <v>297.39999999999998</v>
      </c>
      <c r="I267" s="102">
        <f t="shared" si="137"/>
        <v>56.7</v>
      </c>
      <c r="J267" s="105">
        <f t="shared" si="30"/>
        <v>19.065232010759921</v>
      </c>
      <c r="K267" s="102">
        <f t="shared" si="137"/>
        <v>4329.8999999999996</v>
      </c>
      <c r="L267" s="102">
        <f t="shared" si="137"/>
        <v>1324.89</v>
      </c>
      <c r="M267" s="105">
        <f t="shared" si="31"/>
        <v>30.598628143837047</v>
      </c>
      <c r="N267" s="102">
        <f t="shared" si="137"/>
        <v>70575.899999999994</v>
      </c>
      <c r="O267" s="102">
        <f t="shared" si="137"/>
        <v>14862.4</v>
      </c>
      <c r="P267" s="105">
        <f t="shared" si="14"/>
        <v>21.05874668264946</v>
      </c>
      <c r="Q267" s="102">
        <f t="shared" si="137"/>
        <v>615.70000000000005</v>
      </c>
      <c r="R267" s="102">
        <f t="shared" si="137"/>
        <v>0</v>
      </c>
      <c r="S267" s="105">
        <f t="shared" si="24"/>
        <v>0</v>
      </c>
      <c r="T267" s="102">
        <f t="shared" si="137"/>
        <v>5757.4</v>
      </c>
      <c r="U267" s="102">
        <f t="shared" si="137"/>
        <v>1084.51</v>
      </c>
      <c r="V267" s="105">
        <f t="shared" si="25"/>
        <v>18.836801333935458</v>
      </c>
      <c r="W267" s="102">
        <f t="shared" si="137"/>
        <v>215.5</v>
      </c>
      <c r="X267" s="102">
        <f t="shared" si="137"/>
        <v>48.66</v>
      </c>
      <c r="Y267" s="105">
        <f t="shared" si="26"/>
        <v>22.580046403712295</v>
      </c>
      <c r="Z267" s="102">
        <f t="shared" si="137"/>
        <v>212405.7</v>
      </c>
      <c r="AA267" s="102">
        <f t="shared" si="137"/>
        <v>48429.57</v>
      </c>
      <c r="AB267" s="105">
        <f t="shared" si="32"/>
        <v>22.800503941278411</v>
      </c>
      <c r="AC267" s="102">
        <f t="shared" si="137"/>
        <v>930.8</v>
      </c>
      <c r="AD267" s="102">
        <f t="shared" si="137"/>
        <v>86.26</v>
      </c>
      <c r="AE267" s="102">
        <f t="shared" si="115"/>
        <v>9.2672969488611958</v>
      </c>
      <c r="AF267" s="102">
        <f t="shared" si="137"/>
        <v>0</v>
      </c>
      <c r="AG267" s="102">
        <f t="shared" si="137"/>
        <v>0</v>
      </c>
      <c r="AH267" s="102">
        <f t="shared" si="137"/>
        <v>0</v>
      </c>
      <c r="AI267" s="102">
        <f t="shared" si="137"/>
        <v>620.5</v>
      </c>
      <c r="AJ267" s="102">
        <f t="shared" si="137"/>
        <v>91.9</v>
      </c>
      <c r="AK267" s="102">
        <f t="shared" si="137"/>
        <v>14.810636583400486</v>
      </c>
      <c r="AL267" s="102">
        <f t="shared" si="137"/>
        <v>8428.7999999999993</v>
      </c>
      <c r="AM267" s="102">
        <f t="shared" si="137"/>
        <v>3579.8437699999999</v>
      </c>
      <c r="AN267" s="102">
        <f t="shared" si="137"/>
        <v>42.471570923500387</v>
      </c>
      <c r="AO267" s="102">
        <f t="shared" si="137"/>
        <v>620.5</v>
      </c>
      <c r="AP267" s="102">
        <f t="shared" si="137"/>
        <v>47.4</v>
      </c>
      <c r="AQ267" s="102">
        <f t="shared" si="137"/>
        <v>7.6390008058017722</v>
      </c>
      <c r="AR267" s="102">
        <f t="shared" si="137"/>
        <v>310.3</v>
      </c>
      <c r="AS267" s="102">
        <f t="shared" si="137"/>
        <v>36.9</v>
      </c>
      <c r="AT267" s="102">
        <f t="shared" si="137"/>
        <v>11.891717692555591</v>
      </c>
      <c r="AU267" s="102">
        <f t="shared" si="137"/>
        <v>2117.1</v>
      </c>
      <c r="AV267" s="102">
        <f t="shared" si="137"/>
        <v>529.20000000000005</v>
      </c>
      <c r="AW267" s="105">
        <f t="shared" si="37"/>
        <v>24.996457418166361</v>
      </c>
      <c r="AX267" s="102">
        <f t="shared" si="137"/>
        <v>1241.2</v>
      </c>
      <c r="AY267" s="102">
        <f t="shared" si="137"/>
        <v>239.52</v>
      </c>
      <c r="AZ267" s="105">
        <f>AY267/AX267*100</f>
        <v>19.297454076699967</v>
      </c>
      <c r="BA267" s="102">
        <f t="shared" si="137"/>
        <v>1171</v>
      </c>
      <c r="BB267" s="102">
        <f t="shared" si="137"/>
        <v>187.81</v>
      </c>
      <c r="BC267" s="102">
        <f t="shared" si="135"/>
        <v>16.038428693424422</v>
      </c>
      <c r="BD267" s="102">
        <f t="shared" si="137"/>
        <v>310.3</v>
      </c>
      <c r="BE267" s="102">
        <f t="shared" si="137"/>
        <v>50.7</v>
      </c>
      <c r="BF267" s="102">
        <f t="shared" si="137"/>
        <v>16.33902674830809</v>
      </c>
      <c r="BG267" s="102">
        <f t="shared" si="137"/>
        <v>310.3</v>
      </c>
      <c r="BH267" s="102">
        <f t="shared" si="137"/>
        <v>41.78</v>
      </c>
      <c r="BI267" s="105">
        <f t="shared" si="117"/>
        <v>13.464389300676766</v>
      </c>
      <c r="BJ267" s="102">
        <f t="shared" si="137"/>
        <v>19957.099999999999</v>
      </c>
      <c r="BK267" s="102">
        <f t="shared" si="137"/>
        <v>3074.53</v>
      </c>
      <c r="BL267" s="105">
        <f t="shared" si="18"/>
        <v>15.405695216238835</v>
      </c>
      <c r="BM267" s="102">
        <f t="shared" si="137"/>
        <v>203.3</v>
      </c>
      <c r="BN267" s="102">
        <f t="shared" si="137"/>
        <v>0</v>
      </c>
      <c r="BO267" s="105">
        <f t="shared" si="118"/>
        <v>0</v>
      </c>
      <c r="BP267" s="102"/>
      <c r="BQ267" s="102"/>
      <c r="BR267" s="105"/>
    </row>
    <row r="268" spans="1:70" s="12" customFormat="1" ht="15.75" x14ac:dyDescent="0.25">
      <c r="A268" s="72" t="s">
        <v>397</v>
      </c>
      <c r="B268" s="15">
        <f t="shared" si="111"/>
        <v>331234.39999999991</v>
      </c>
      <c r="C268" s="15">
        <f t="shared" si="112"/>
        <v>73920.743769999972</v>
      </c>
      <c r="D268" s="15">
        <f t="shared" si="1"/>
        <v>22.316747224925912</v>
      </c>
      <c r="E268" s="15">
        <v>1986.7</v>
      </c>
      <c r="F268" s="15">
        <v>335.98</v>
      </c>
      <c r="G268" s="15">
        <f t="shared" si="23"/>
        <v>16.911461217093674</v>
      </c>
      <c r="H268" s="15">
        <v>297.39999999999998</v>
      </c>
      <c r="I268" s="15">
        <v>56.7</v>
      </c>
      <c r="J268" s="15">
        <f t="shared" si="30"/>
        <v>19.065232010759921</v>
      </c>
      <c r="K268" s="15">
        <v>4329.8999999999996</v>
      </c>
      <c r="L268" s="15">
        <v>1324.89</v>
      </c>
      <c r="M268" s="15">
        <f t="shared" si="31"/>
        <v>30.598628143837047</v>
      </c>
      <c r="N268" s="15">
        <v>70575.899999999994</v>
      </c>
      <c r="O268" s="15">
        <v>14862.4</v>
      </c>
      <c r="P268" s="15">
        <f t="shared" si="14"/>
        <v>21.05874668264946</v>
      </c>
      <c r="Q268" s="15">
        <v>615.70000000000005</v>
      </c>
      <c r="R268" s="15"/>
      <c r="S268" s="15">
        <f t="shared" si="24"/>
        <v>0</v>
      </c>
      <c r="T268" s="15">
        <v>5757.4</v>
      </c>
      <c r="U268" s="15">
        <v>1084.51</v>
      </c>
      <c r="V268" s="15">
        <f t="shared" si="25"/>
        <v>18.836801333935458</v>
      </c>
      <c r="W268" s="15">
        <v>215.5</v>
      </c>
      <c r="X268" s="15">
        <v>48.66</v>
      </c>
      <c r="Y268" s="15">
        <f t="shared" si="26"/>
        <v>22.580046403712295</v>
      </c>
      <c r="Z268" s="15">
        <v>212405.7</v>
      </c>
      <c r="AA268" s="15">
        <v>48429.57</v>
      </c>
      <c r="AB268" s="15">
        <f t="shared" si="32"/>
        <v>22.800503941278411</v>
      </c>
      <c r="AC268" s="15">
        <v>930.8</v>
      </c>
      <c r="AD268" s="15">
        <v>86.26</v>
      </c>
      <c r="AE268" s="14">
        <f t="shared" si="115"/>
        <v>9.2672969488611958</v>
      </c>
      <c r="AF268" s="14"/>
      <c r="AG268" s="15"/>
      <c r="AH268" s="15"/>
      <c r="AI268" s="15">
        <v>620.5</v>
      </c>
      <c r="AJ268" s="15">
        <v>91.9</v>
      </c>
      <c r="AK268" s="15">
        <f t="shared" si="33"/>
        <v>14.810636583400486</v>
      </c>
      <c r="AL268" s="15">
        <v>8428.7999999999993</v>
      </c>
      <c r="AM268" s="15">
        <v>3579.8437699999999</v>
      </c>
      <c r="AN268" s="15">
        <f t="shared" si="34"/>
        <v>42.471570923500387</v>
      </c>
      <c r="AO268" s="15">
        <v>620.5</v>
      </c>
      <c r="AP268" s="15">
        <v>47.4</v>
      </c>
      <c r="AQ268" s="15">
        <f t="shared" si="35"/>
        <v>7.6390008058017722</v>
      </c>
      <c r="AR268" s="15">
        <v>310.3</v>
      </c>
      <c r="AS268" s="15">
        <v>36.9</v>
      </c>
      <c r="AT268" s="15">
        <f t="shared" si="36"/>
        <v>11.891717692555591</v>
      </c>
      <c r="AU268" s="15">
        <v>2117.1</v>
      </c>
      <c r="AV268" s="15">
        <v>529.20000000000005</v>
      </c>
      <c r="AW268" s="15">
        <f t="shared" si="37"/>
        <v>24.996457418166361</v>
      </c>
      <c r="AX268" s="15">
        <v>1241.2</v>
      </c>
      <c r="AY268" s="15">
        <v>239.52</v>
      </c>
      <c r="AZ268" s="15">
        <f>AY268/AX268*100</f>
        <v>19.297454076699967</v>
      </c>
      <c r="BA268" s="15"/>
      <c r="BB268" s="15"/>
      <c r="BC268" s="14"/>
      <c r="BD268" s="15">
        <v>310.3</v>
      </c>
      <c r="BE268" s="15">
        <v>50.7</v>
      </c>
      <c r="BF268" s="15">
        <f t="shared" si="38"/>
        <v>16.33902674830809</v>
      </c>
      <c r="BG268" s="15">
        <v>310.3</v>
      </c>
      <c r="BH268" s="15">
        <v>41.78</v>
      </c>
      <c r="BI268" s="15">
        <f t="shared" si="117"/>
        <v>13.464389300676766</v>
      </c>
      <c r="BJ268" s="15">
        <v>19957.099999999999</v>
      </c>
      <c r="BK268" s="15">
        <v>3074.53</v>
      </c>
      <c r="BL268" s="15">
        <f t="shared" si="18"/>
        <v>15.405695216238835</v>
      </c>
      <c r="BM268" s="15">
        <v>203.3</v>
      </c>
      <c r="BN268" s="15"/>
      <c r="BO268" s="15">
        <f t="shared" si="118"/>
        <v>0</v>
      </c>
      <c r="BP268" s="15"/>
      <c r="BQ268" s="15"/>
      <c r="BR268" s="15"/>
    </row>
    <row r="269" spans="1:70" s="12" customFormat="1" ht="15.75" x14ac:dyDescent="0.25">
      <c r="A269" s="103" t="s">
        <v>628</v>
      </c>
      <c r="B269" s="15">
        <f t="shared" si="111"/>
        <v>234.2</v>
      </c>
      <c r="C269" s="15">
        <f t="shared" si="112"/>
        <v>38.51</v>
      </c>
      <c r="D269" s="14">
        <f>C269/B269*100</f>
        <v>16.443210930828354</v>
      </c>
      <c r="E269" s="14"/>
      <c r="F269" s="14"/>
      <c r="G269" s="14"/>
      <c r="H269" s="14"/>
      <c r="I269" s="14"/>
      <c r="J269" s="15"/>
      <c r="K269" s="14"/>
      <c r="L269" s="14"/>
      <c r="M269" s="15"/>
      <c r="N269" s="14"/>
      <c r="O269" s="14"/>
      <c r="P269" s="15"/>
      <c r="Q269" s="14"/>
      <c r="R269" s="14"/>
      <c r="S269" s="15"/>
      <c r="T269" s="14"/>
      <c r="U269" s="14"/>
      <c r="V269" s="15"/>
      <c r="W269" s="14"/>
      <c r="X269" s="14"/>
      <c r="Y269" s="15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5"/>
      <c r="AX269" s="14"/>
      <c r="AY269" s="14"/>
      <c r="AZ269" s="14"/>
      <c r="BA269" s="14">
        <v>234.2</v>
      </c>
      <c r="BB269" s="14">
        <v>38.51</v>
      </c>
      <c r="BC269" s="14">
        <f>BB269/BA269*100</f>
        <v>16.443210930828354</v>
      </c>
      <c r="BD269" s="14"/>
      <c r="BE269" s="14"/>
      <c r="BF269" s="14"/>
      <c r="BG269" s="14"/>
      <c r="BH269" s="14"/>
      <c r="BI269" s="15"/>
      <c r="BJ269" s="14"/>
      <c r="BK269" s="14"/>
      <c r="BL269" s="14"/>
      <c r="BM269" s="14"/>
      <c r="BN269" s="14"/>
      <c r="BO269" s="15"/>
      <c r="BP269" s="14"/>
      <c r="BQ269" s="14"/>
      <c r="BR269" s="15"/>
    </row>
    <row r="270" spans="1:70" s="12" customFormat="1" ht="15.75" x14ac:dyDescent="0.25">
      <c r="A270" s="103" t="s">
        <v>629</v>
      </c>
      <c r="B270" s="15">
        <f t="shared" ref="B270:B333" si="138">E270+H270+K270+N270+Q270+T270+W270+Z270+AC270+AF270+AI270+AL270+AO270+AR270+AU270+AX270+BA270+BD270+BG270+BJ270+BM270+BP270</f>
        <v>234.2</v>
      </c>
      <c r="C270" s="15">
        <f t="shared" ref="C270:C333" si="139">F270+I270+L270+O270+R270+U270+X270+AA270+AD270+AG270+AJ270+AM270+AP270+AS270+AV270+AY270+BB270+BE270+BH270+BK270+BN270+BQ270</f>
        <v>38.51</v>
      </c>
      <c r="D270" s="14">
        <f>C270/B270*100</f>
        <v>16.443210930828354</v>
      </c>
      <c r="E270" s="14"/>
      <c r="F270" s="14"/>
      <c r="G270" s="14"/>
      <c r="H270" s="14"/>
      <c r="I270" s="14"/>
      <c r="J270" s="15"/>
      <c r="K270" s="14"/>
      <c r="L270" s="14"/>
      <c r="M270" s="15"/>
      <c r="N270" s="14"/>
      <c r="O270" s="14"/>
      <c r="P270" s="15"/>
      <c r="Q270" s="14"/>
      <c r="R270" s="14"/>
      <c r="S270" s="15"/>
      <c r="T270" s="14"/>
      <c r="U270" s="14"/>
      <c r="V270" s="15"/>
      <c r="W270" s="14"/>
      <c r="X270" s="14"/>
      <c r="Y270" s="15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5"/>
      <c r="AX270" s="14"/>
      <c r="AY270" s="14"/>
      <c r="AZ270" s="14"/>
      <c r="BA270" s="14">
        <v>234.2</v>
      </c>
      <c r="BB270" s="14">
        <v>38.51</v>
      </c>
      <c r="BC270" s="14">
        <f>BB270/BA270*100</f>
        <v>16.443210930828354</v>
      </c>
      <c r="BD270" s="14"/>
      <c r="BE270" s="14"/>
      <c r="BF270" s="14"/>
      <c r="BG270" s="14"/>
      <c r="BH270" s="14"/>
      <c r="BI270" s="15"/>
      <c r="BJ270" s="14"/>
      <c r="BK270" s="14"/>
      <c r="BL270" s="14"/>
      <c r="BM270" s="14"/>
      <c r="BN270" s="14"/>
      <c r="BO270" s="15"/>
      <c r="BP270" s="14"/>
      <c r="BQ270" s="14"/>
      <c r="BR270" s="15"/>
    </row>
    <row r="271" spans="1:70" s="12" customFormat="1" ht="15.75" x14ac:dyDescent="0.25">
      <c r="A271" s="103" t="s">
        <v>546</v>
      </c>
      <c r="B271" s="15">
        <f t="shared" si="138"/>
        <v>234.2</v>
      </c>
      <c r="C271" s="15">
        <f t="shared" si="139"/>
        <v>38.97</v>
      </c>
      <c r="D271" s="14">
        <f>C271/B271*100</f>
        <v>16.639624252775405</v>
      </c>
      <c r="E271" s="14"/>
      <c r="F271" s="14"/>
      <c r="G271" s="14"/>
      <c r="H271" s="14"/>
      <c r="I271" s="14"/>
      <c r="J271" s="15"/>
      <c r="K271" s="14"/>
      <c r="L271" s="14"/>
      <c r="M271" s="15"/>
      <c r="N271" s="14"/>
      <c r="O271" s="14"/>
      <c r="P271" s="15"/>
      <c r="Q271" s="14"/>
      <c r="R271" s="14"/>
      <c r="S271" s="15"/>
      <c r="T271" s="14"/>
      <c r="U271" s="14"/>
      <c r="V271" s="15"/>
      <c r="W271" s="14"/>
      <c r="X271" s="14"/>
      <c r="Y271" s="15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5"/>
      <c r="AX271" s="14"/>
      <c r="AY271" s="14"/>
      <c r="AZ271" s="14"/>
      <c r="BA271" s="14">
        <v>234.2</v>
      </c>
      <c r="BB271" s="14">
        <v>38.97</v>
      </c>
      <c r="BC271" s="14">
        <f>BB271/BA271*100</f>
        <v>16.639624252775405</v>
      </c>
      <c r="BD271" s="14"/>
      <c r="BE271" s="14"/>
      <c r="BF271" s="14"/>
      <c r="BG271" s="14"/>
      <c r="BH271" s="14"/>
      <c r="BI271" s="15"/>
      <c r="BJ271" s="14"/>
      <c r="BK271" s="14"/>
      <c r="BL271" s="14"/>
      <c r="BM271" s="14"/>
      <c r="BN271" s="14"/>
      <c r="BO271" s="15"/>
      <c r="BP271" s="14"/>
      <c r="BQ271" s="14"/>
      <c r="BR271" s="15"/>
    </row>
    <row r="272" spans="1:70" s="12" customFormat="1" ht="15.75" x14ac:dyDescent="0.25">
      <c r="A272" s="103" t="s">
        <v>630</v>
      </c>
      <c r="B272" s="15">
        <f t="shared" si="138"/>
        <v>234.2</v>
      </c>
      <c r="C272" s="15">
        <f t="shared" si="139"/>
        <v>33.31</v>
      </c>
      <c r="D272" s="14">
        <f>C272/B272*100</f>
        <v>14.222886421861658</v>
      </c>
      <c r="E272" s="14"/>
      <c r="F272" s="14"/>
      <c r="G272" s="14"/>
      <c r="H272" s="14"/>
      <c r="I272" s="14"/>
      <c r="J272" s="15"/>
      <c r="K272" s="14"/>
      <c r="L272" s="14"/>
      <c r="M272" s="15"/>
      <c r="N272" s="14"/>
      <c r="O272" s="14"/>
      <c r="P272" s="15"/>
      <c r="Q272" s="14"/>
      <c r="R272" s="14"/>
      <c r="S272" s="15"/>
      <c r="T272" s="14"/>
      <c r="U272" s="14"/>
      <c r="V272" s="15"/>
      <c r="W272" s="14"/>
      <c r="X272" s="14"/>
      <c r="Y272" s="15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5"/>
      <c r="AX272" s="14"/>
      <c r="AY272" s="14"/>
      <c r="AZ272" s="14"/>
      <c r="BA272" s="14">
        <v>234.2</v>
      </c>
      <c r="BB272" s="14">
        <v>33.31</v>
      </c>
      <c r="BC272" s="14">
        <f>BB272/BA272*100</f>
        <v>14.222886421861658</v>
      </c>
      <c r="BD272" s="14"/>
      <c r="BE272" s="14"/>
      <c r="BF272" s="14"/>
      <c r="BG272" s="14"/>
      <c r="BH272" s="14"/>
      <c r="BI272" s="15"/>
      <c r="BJ272" s="14"/>
      <c r="BK272" s="14"/>
      <c r="BL272" s="14"/>
      <c r="BM272" s="14"/>
      <c r="BN272" s="14"/>
      <c r="BO272" s="15"/>
      <c r="BP272" s="14"/>
      <c r="BQ272" s="14"/>
      <c r="BR272" s="15"/>
    </row>
    <row r="273" spans="1:70" s="12" customFormat="1" ht="15.75" x14ac:dyDescent="0.25">
      <c r="A273" s="103" t="s">
        <v>631</v>
      </c>
      <c r="B273" s="15">
        <f t="shared" si="138"/>
        <v>234.2</v>
      </c>
      <c r="C273" s="15">
        <f t="shared" si="139"/>
        <v>38.51</v>
      </c>
      <c r="D273" s="14">
        <f>C273/B273*100</f>
        <v>16.443210930828354</v>
      </c>
      <c r="E273" s="14"/>
      <c r="F273" s="14"/>
      <c r="G273" s="14"/>
      <c r="H273" s="14"/>
      <c r="I273" s="14"/>
      <c r="J273" s="15"/>
      <c r="K273" s="14"/>
      <c r="L273" s="14"/>
      <c r="M273" s="15"/>
      <c r="N273" s="14"/>
      <c r="O273" s="14"/>
      <c r="P273" s="15"/>
      <c r="Q273" s="14"/>
      <c r="R273" s="14"/>
      <c r="S273" s="15"/>
      <c r="T273" s="14"/>
      <c r="U273" s="14"/>
      <c r="V273" s="15"/>
      <c r="W273" s="14"/>
      <c r="X273" s="14"/>
      <c r="Y273" s="15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5"/>
      <c r="AX273" s="14"/>
      <c r="AY273" s="14"/>
      <c r="AZ273" s="14"/>
      <c r="BA273" s="14">
        <v>234.2</v>
      </c>
      <c r="BB273" s="14">
        <v>38.51</v>
      </c>
      <c r="BC273" s="14">
        <f>BB273/BA273*100</f>
        <v>16.443210930828354</v>
      </c>
      <c r="BD273" s="14"/>
      <c r="BE273" s="14"/>
      <c r="BF273" s="14"/>
      <c r="BG273" s="14"/>
      <c r="BH273" s="14"/>
      <c r="BI273" s="15"/>
      <c r="BJ273" s="14"/>
      <c r="BK273" s="14"/>
      <c r="BL273" s="14"/>
      <c r="BM273" s="14"/>
      <c r="BN273" s="14"/>
      <c r="BO273" s="15"/>
      <c r="BP273" s="14"/>
      <c r="BQ273" s="14"/>
      <c r="BR273" s="15"/>
    </row>
    <row r="274" spans="1:70" s="31" customFormat="1" ht="31.5" x14ac:dyDescent="0.25">
      <c r="A274" s="97" t="s">
        <v>465</v>
      </c>
      <c r="B274" s="105">
        <f t="shared" si="138"/>
        <v>159089.39999999994</v>
      </c>
      <c r="C274" s="105">
        <f t="shared" si="139"/>
        <v>38614.146139999997</v>
      </c>
      <c r="D274" s="105">
        <f t="shared" ref="D274" si="140">C274/B274*100</f>
        <v>24.271979239345935</v>
      </c>
      <c r="E274" s="105">
        <f>SUM(E275:E283)</f>
        <v>526.29999999999995</v>
      </c>
      <c r="F274" s="105">
        <f t="shared" ref="F274:BN274" si="141">SUM(F275:F283)</f>
        <v>80.13</v>
      </c>
      <c r="G274" s="105">
        <f t="shared" si="23"/>
        <v>15.225156754702644</v>
      </c>
      <c r="H274" s="105">
        <f t="shared" si="141"/>
        <v>99.9</v>
      </c>
      <c r="I274" s="105">
        <f t="shared" si="141"/>
        <v>13.31</v>
      </c>
      <c r="J274" s="105">
        <f t="shared" si="30"/>
        <v>13.323323323323322</v>
      </c>
      <c r="K274" s="105">
        <f t="shared" si="141"/>
        <v>1373.7</v>
      </c>
      <c r="L274" s="105">
        <f t="shared" si="141"/>
        <v>0</v>
      </c>
      <c r="M274" s="105">
        <f t="shared" si="31"/>
        <v>0</v>
      </c>
      <c r="N274" s="105">
        <f t="shared" si="141"/>
        <v>39478.9</v>
      </c>
      <c r="O274" s="105">
        <f t="shared" si="141"/>
        <v>8191.66</v>
      </c>
      <c r="P274" s="105">
        <f t="shared" si="14"/>
        <v>20.749463637538028</v>
      </c>
      <c r="Q274" s="105">
        <f t="shared" si="141"/>
        <v>263.60000000000002</v>
      </c>
      <c r="R274" s="105">
        <f t="shared" si="141"/>
        <v>0</v>
      </c>
      <c r="S274" s="105">
        <f t="shared" si="24"/>
        <v>0</v>
      </c>
      <c r="T274" s="105">
        <f t="shared" si="141"/>
        <v>2918.1</v>
      </c>
      <c r="U274" s="105">
        <f t="shared" si="141"/>
        <v>729.53</v>
      </c>
      <c r="V274" s="105">
        <f t="shared" si="25"/>
        <v>25.00017134436791</v>
      </c>
      <c r="W274" s="105">
        <f t="shared" si="141"/>
        <v>53.9</v>
      </c>
      <c r="X274" s="105">
        <f t="shared" si="141"/>
        <v>8.15</v>
      </c>
      <c r="Y274" s="105">
        <f t="shared" si="26"/>
        <v>15.120593692022263</v>
      </c>
      <c r="Z274" s="105">
        <f t="shared" si="141"/>
        <v>98163.1</v>
      </c>
      <c r="AA274" s="105">
        <f t="shared" si="141"/>
        <v>26091.62</v>
      </c>
      <c r="AB274" s="105">
        <f t="shared" si="32"/>
        <v>26.579865550293334</v>
      </c>
      <c r="AC274" s="105">
        <f t="shared" si="141"/>
        <v>310.3</v>
      </c>
      <c r="AD274" s="105">
        <f t="shared" si="141"/>
        <v>6.96</v>
      </c>
      <c r="AE274" s="102">
        <f t="shared" ref="AE274:AE332" si="142">AD274/AC274*100</f>
        <v>2.2429906542056073</v>
      </c>
      <c r="AF274" s="105">
        <f t="shared" si="141"/>
        <v>0</v>
      </c>
      <c r="AG274" s="105">
        <f t="shared" si="141"/>
        <v>0</v>
      </c>
      <c r="AH274" s="105">
        <f t="shared" si="141"/>
        <v>0</v>
      </c>
      <c r="AI274" s="105">
        <f t="shared" si="141"/>
        <v>310.3</v>
      </c>
      <c r="AJ274" s="105">
        <f t="shared" si="141"/>
        <v>47.485219999999998</v>
      </c>
      <c r="AK274" s="105">
        <f t="shared" si="141"/>
        <v>15.303003544956493</v>
      </c>
      <c r="AL274" s="105">
        <f t="shared" si="141"/>
        <v>1337.5</v>
      </c>
      <c r="AM274" s="105">
        <f t="shared" si="141"/>
        <v>449.62743999999998</v>
      </c>
      <c r="AN274" s="105">
        <f t="shared" si="141"/>
        <v>33.617004859813079</v>
      </c>
      <c r="AO274" s="105">
        <f t="shared" si="141"/>
        <v>310.3</v>
      </c>
      <c r="AP274" s="105">
        <f t="shared" si="141"/>
        <v>36.6</v>
      </c>
      <c r="AQ274" s="105">
        <f t="shared" si="141"/>
        <v>11.795037060908797</v>
      </c>
      <c r="AR274" s="105">
        <f t="shared" si="141"/>
        <v>310.3</v>
      </c>
      <c r="AS274" s="105">
        <f t="shared" si="141"/>
        <v>30.8</v>
      </c>
      <c r="AT274" s="105">
        <f t="shared" si="141"/>
        <v>9.9258781824041247</v>
      </c>
      <c r="AU274" s="105">
        <f t="shared" si="141"/>
        <v>821.3</v>
      </c>
      <c r="AV274" s="105">
        <f t="shared" si="141"/>
        <v>205.2</v>
      </c>
      <c r="AW274" s="105">
        <f t="shared" si="37"/>
        <v>24.984780226470228</v>
      </c>
      <c r="AX274" s="105">
        <f t="shared" si="141"/>
        <v>0</v>
      </c>
      <c r="AY274" s="105">
        <f t="shared" si="141"/>
        <v>0</v>
      </c>
      <c r="AZ274" s="105">
        <f t="shared" si="141"/>
        <v>0</v>
      </c>
      <c r="BA274" s="105">
        <f t="shared" si="141"/>
        <v>1171.1000000000001</v>
      </c>
      <c r="BB274" s="105">
        <f t="shared" si="141"/>
        <v>166.65348</v>
      </c>
      <c r="BC274" s="102">
        <f t="shared" ref="BC274:BC283" si="143">BB274/BA274*100</f>
        <v>14.230508069336519</v>
      </c>
      <c r="BD274" s="105">
        <f t="shared" si="141"/>
        <v>310.3</v>
      </c>
      <c r="BE274" s="105">
        <f t="shared" si="141"/>
        <v>46.2</v>
      </c>
      <c r="BF274" s="105">
        <f t="shared" si="141"/>
        <v>14.88881727360619</v>
      </c>
      <c r="BG274" s="105">
        <f t="shared" si="141"/>
        <v>310.3</v>
      </c>
      <c r="BH274" s="105">
        <f t="shared" si="141"/>
        <v>58.55</v>
      </c>
      <c r="BI274" s="105">
        <f t="shared" ref="BI274:BI332" si="144">BH274/BG274*100</f>
        <v>18.868836609732515</v>
      </c>
      <c r="BJ274" s="105">
        <f t="shared" si="141"/>
        <v>10992</v>
      </c>
      <c r="BK274" s="105">
        <f t="shared" si="141"/>
        <v>2451.67</v>
      </c>
      <c r="BL274" s="105">
        <f t="shared" si="18"/>
        <v>22.304130276564777</v>
      </c>
      <c r="BM274" s="105">
        <f t="shared" si="141"/>
        <v>28.2</v>
      </c>
      <c r="BN274" s="105">
        <f t="shared" si="141"/>
        <v>0</v>
      </c>
      <c r="BO274" s="105">
        <f t="shared" ref="BO274:BO332" si="145">BN274/BM274*100</f>
        <v>0</v>
      </c>
      <c r="BP274" s="105"/>
      <c r="BQ274" s="105"/>
      <c r="BR274" s="105"/>
    </row>
    <row r="275" spans="1:70" s="12" customFormat="1" ht="15.75" x14ac:dyDescent="0.25">
      <c r="A275" s="72" t="s">
        <v>396</v>
      </c>
      <c r="B275" s="15">
        <f t="shared" si="138"/>
        <v>157918.29999999993</v>
      </c>
      <c r="C275" s="15">
        <f t="shared" si="139"/>
        <v>38447.492659999996</v>
      </c>
      <c r="D275" s="15">
        <f t="shared" si="1"/>
        <v>24.346445383467284</v>
      </c>
      <c r="E275" s="15">
        <v>526.29999999999995</v>
      </c>
      <c r="F275" s="15">
        <v>80.13</v>
      </c>
      <c r="G275" s="15">
        <f t="shared" si="23"/>
        <v>15.225156754702644</v>
      </c>
      <c r="H275" s="15">
        <v>99.9</v>
      </c>
      <c r="I275" s="15">
        <v>13.31</v>
      </c>
      <c r="J275" s="15">
        <f t="shared" si="30"/>
        <v>13.323323323323322</v>
      </c>
      <c r="K275" s="15">
        <v>1373.7</v>
      </c>
      <c r="L275" s="15"/>
      <c r="M275" s="15">
        <f t="shared" si="31"/>
        <v>0</v>
      </c>
      <c r="N275" s="15">
        <v>39478.9</v>
      </c>
      <c r="O275" s="15">
        <v>8191.66</v>
      </c>
      <c r="P275" s="15">
        <f t="shared" si="14"/>
        <v>20.749463637538028</v>
      </c>
      <c r="Q275" s="15">
        <v>263.60000000000002</v>
      </c>
      <c r="R275" s="15"/>
      <c r="S275" s="15">
        <f t="shared" si="24"/>
        <v>0</v>
      </c>
      <c r="T275" s="15">
        <v>2918.1</v>
      </c>
      <c r="U275" s="15">
        <v>729.53</v>
      </c>
      <c r="V275" s="15">
        <f t="shared" si="25"/>
        <v>25.00017134436791</v>
      </c>
      <c r="W275" s="15">
        <v>53.9</v>
      </c>
      <c r="X275" s="15">
        <v>8.15</v>
      </c>
      <c r="Y275" s="15">
        <f t="shared" si="26"/>
        <v>15.120593692022263</v>
      </c>
      <c r="Z275" s="15">
        <v>98163.1</v>
      </c>
      <c r="AA275" s="15">
        <v>26091.62</v>
      </c>
      <c r="AB275" s="15">
        <f t="shared" si="32"/>
        <v>26.579865550293334</v>
      </c>
      <c r="AC275" s="15">
        <v>310.3</v>
      </c>
      <c r="AD275" s="15">
        <v>6.96</v>
      </c>
      <c r="AE275" s="14">
        <f t="shared" si="142"/>
        <v>2.2429906542056073</v>
      </c>
      <c r="AF275" s="14"/>
      <c r="AG275" s="15"/>
      <c r="AH275" s="15"/>
      <c r="AI275" s="15">
        <v>310.3</v>
      </c>
      <c r="AJ275" s="15">
        <v>47.485219999999998</v>
      </c>
      <c r="AK275" s="15">
        <f t="shared" si="33"/>
        <v>15.303003544956493</v>
      </c>
      <c r="AL275" s="15">
        <v>1337.5</v>
      </c>
      <c r="AM275" s="15">
        <v>449.62743999999998</v>
      </c>
      <c r="AN275" s="15">
        <f t="shared" si="34"/>
        <v>33.617004859813079</v>
      </c>
      <c r="AO275" s="15">
        <v>310.3</v>
      </c>
      <c r="AP275" s="15">
        <v>36.6</v>
      </c>
      <c r="AQ275" s="15">
        <f t="shared" si="35"/>
        <v>11.795037060908797</v>
      </c>
      <c r="AR275" s="15">
        <v>310.3</v>
      </c>
      <c r="AS275" s="15">
        <v>30.8</v>
      </c>
      <c r="AT275" s="15">
        <f t="shared" si="36"/>
        <v>9.9258781824041247</v>
      </c>
      <c r="AU275" s="15">
        <v>821.3</v>
      </c>
      <c r="AV275" s="15">
        <v>205.2</v>
      </c>
      <c r="AW275" s="15">
        <f t="shared" si="37"/>
        <v>24.984780226470228</v>
      </c>
      <c r="AX275" s="15"/>
      <c r="AY275" s="15"/>
      <c r="AZ275" s="15"/>
      <c r="BA275" s="15"/>
      <c r="BB275" s="15"/>
      <c r="BC275" s="14"/>
      <c r="BD275" s="15">
        <v>310.3</v>
      </c>
      <c r="BE275" s="15">
        <v>46.2</v>
      </c>
      <c r="BF275" s="15">
        <f t="shared" si="38"/>
        <v>14.88881727360619</v>
      </c>
      <c r="BG275" s="15">
        <v>310.3</v>
      </c>
      <c r="BH275" s="15">
        <v>58.55</v>
      </c>
      <c r="BI275" s="15">
        <f t="shared" si="144"/>
        <v>18.868836609732515</v>
      </c>
      <c r="BJ275" s="15">
        <v>10992</v>
      </c>
      <c r="BK275" s="15">
        <v>2451.67</v>
      </c>
      <c r="BL275" s="15">
        <f t="shared" si="18"/>
        <v>22.304130276564777</v>
      </c>
      <c r="BM275" s="15">
        <v>28.2</v>
      </c>
      <c r="BN275" s="15"/>
      <c r="BO275" s="15">
        <f t="shared" si="145"/>
        <v>0</v>
      </c>
      <c r="BP275" s="15"/>
      <c r="BQ275" s="15"/>
      <c r="BR275" s="15"/>
    </row>
    <row r="276" spans="1:70" s="12" customFormat="1" ht="15.75" x14ac:dyDescent="0.25">
      <c r="A276" s="103" t="s">
        <v>633</v>
      </c>
      <c r="B276" s="15">
        <f t="shared" si="138"/>
        <v>93.7</v>
      </c>
      <c r="C276" s="15">
        <f t="shared" si="139"/>
        <v>13.324879999999999</v>
      </c>
      <c r="D276" s="14">
        <f t="shared" ref="D276:D283" si="146">C276/B276*100</f>
        <v>14.220789754535751</v>
      </c>
      <c r="E276" s="14"/>
      <c r="F276" s="14"/>
      <c r="G276" s="14"/>
      <c r="H276" s="14"/>
      <c r="I276" s="14"/>
      <c r="J276" s="14"/>
      <c r="K276" s="14"/>
      <c r="L276" s="14"/>
      <c r="M276" s="15"/>
      <c r="N276" s="14"/>
      <c r="O276" s="14"/>
      <c r="P276" s="15"/>
      <c r="Q276" s="14"/>
      <c r="R276" s="14"/>
      <c r="S276" s="14"/>
      <c r="T276" s="14"/>
      <c r="U276" s="14"/>
      <c r="V276" s="14"/>
      <c r="W276" s="14"/>
      <c r="X276" s="14"/>
      <c r="Y276" s="15"/>
      <c r="Z276" s="14"/>
      <c r="AA276" s="14"/>
      <c r="AB276" s="15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>
        <v>93.7</v>
      </c>
      <c r="BB276" s="14">
        <v>13.324879999999999</v>
      </c>
      <c r="BC276" s="14">
        <f t="shared" si="143"/>
        <v>14.220789754535751</v>
      </c>
      <c r="BD276" s="14"/>
      <c r="BE276" s="14"/>
      <c r="BF276" s="14"/>
      <c r="BG276" s="14"/>
      <c r="BH276" s="14"/>
      <c r="BI276" s="15"/>
      <c r="BJ276" s="14"/>
      <c r="BK276" s="14"/>
      <c r="BL276" s="15"/>
      <c r="BM276" s="14"/>
      <c r="BN276" s="14"/>
      <c r="BO276" s="15"/>
      <c r="BP276" s="14"/>
      <c r="BQ276" s="14"/>
      <c r="BR276" s="15"/>
    </row>
    <row r="277" spans="1:70" s="12" customFormat="1" ht="15.75" x14ac:dyDescent="0.25">
      <c r="A277" s="103" t="s">
        <v>711</v>
      </c>
      <c r="B277" s="15">
        <f t="shared" si="138"/>
        <v>93.7</v>
      </c>
      <c r="C277" s="15">
        <f t="shared" si="139"/>
        <v>13.324879999999999</v>
      </c>
      <c r="D277" s="14">
        <f t="shared" si="146"/>
        <v>14.220789754535751</v>
      </c>
      <c r="E277" s="14"/>
      <c r="F277" s="14"/>
      <c r="G277" s="14"/>
      <c r="H277" s="14"/>
      <c r="I277" s="14"/>
      <c r="J277" s="14"/>
      <c r="K277" s="14"/>
      <c r="L277" s="14"/>
      <c r="M277" s="15"/>
      <c r="N277" s="14"/>
      <c r="O277" s="14"/>
      <c r="P277" s="15"/>
      <c r="Q277" s="14"/>
      <c r="R277" s="14"/>
      <c r="S277" s="14"/>
      <c r="T277" s="14"/>
      <c r="U277" s="14"/>
      <c r="V277" s="14"/>
      <c r="W277" s="14"/>
      <c r="X277" s="14"/>
      <c r="Y277" s="15"/>
      <c r="Z277" s="14"/>
      <c r="AA277" s="14"/>
      <c r="AB277" s="15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>
        <v>93.7</v>
      </c>
      <c r="BB277" s="14">
        <v>13.324879999999999</v>
      </c>
      <c r="BC277" s="14">
        <f t="shared" si="143"/>
        <v>14.220789754535751</v>
      </c>
      <c r="BD277" s="14"/>
      <c r="BE277" s="14"/>
      <c r="BF277" s="14"/>
      <c r="BG277" s="14"/>
      <c r="BH277" s="14"/>
      <c r="BI277" s="15"/>
      <c r="BJ277" s="14"/>
      <c r="BK277" s="14"/>
      <c r="BL277" s="15"/>
      <c r="BM277" s="14"/>
      <c r="BN277" s="14"/>
      <c r="BO277" s="15"/>
      <c r="BP277" s="14"/>
      <c r="BQ277" s="14"/>
      <c r="BR277" s="15"/>
    </row>
    <row r="278" spans="1:70" s="12" customFormat="1" ht="15.75" x14ac:dyDescent="0.25">
      <c r="A278" s="103" t="s">
        <v>636</v>
      </c>
      <c r="B278" s="15">
        <f t="shared" si="138"/>
        <v>93.7</v>
      </c>
      <c r="C278" s="15">
        <f t="shared" si="139"/>
        <v>13.324879999999999</v>
      </c>
      <c r="D278" s="14">
        <f t="shared" si="146"/>
        <v>14.220789754535751</v>
      </c>
      <c r="E278" s="14"/>
      <c r="F278" s="14"/>
      <c r="G278" s="14"/>
      <c r="H278" s="14"/>
      <c r="I278" s="14"/>
      <c r="J278" s="14"/>
      <c r="K278" s="14"/>
      <c r="L278" s="14"/>
      <c r="M278" s="15"/>
      <c r="N278" s="14"/>
      <c r="O278" s="14"/>
      <c r="P278" s="15"/>
      <c r="Q278" s="14"/>
      <c r="R278" s="14"/>
      <c r="S278" s="14"/>
      <c r="T278" s="14"/>
      <c r="U278" s="14"/>
      <c r="V278" s="14"/>
      <c r="W278" s="14"/>
      <c r="X278" s="14"/>
      <c r="Y278" s="15"/>
      <c r="Z278" s="14"/>
      <c r="AA278" s="14"/>
      <c r="AB278" s="15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>
        <v>93.7</v>
      </c>
      <c r="BB278" s="14">
        <v>13.324879999999999</v>
      </c>
      <c r="BC278" s="14">
        <f t="shared" si="143"/>
        <v>14.220789754535751</v>
      </c>
      <c r="BD278" s="14"/>
      <c r="BE278" s="14"/>
      <c r="BF278" s="14"/>
      <c r="BG278" s="14"/>
      <c r="BH278" s="14"/>
      <c r="BI278" s="15"/>
      <c r="BJ278" s="14"/>
      <c r="BK278" s="14"/>
      <c r="BL278" s="15"/>
      <c r="BM278" s="14"/>
      <c r="BN278" s="14"/>
      <c r="BO278" s="15"/>
      <c r="BP278" s="14"/>
      <c r="BQ278" s="14"/>
      <c r="BR278" s="15"/>
    </row>
    <row r="279" spans="1:70" s="12" customFormat="1" ht="15.75" x14ac:dyDescent="0.25">
      <c r="A279" s="103" t="s">
        <v>464</v>
      </c>
      <c r="B279" s="15">
        <f t="shared" si="138"/>
        <v>234.2</v>
      </c>
      <c r="C279" s="15">
        <f t="shared" si="139"/>
        <v>33.310499999999998</v>
      </c>
      <c r="D279" s="14">
        <f t="shared" si="146"/>
        <v>14.223099914602901</v>
      </c>
      <c r="E279" s="14"/>
      <c r="F279" s="14"/>
      <c r="G279" s="14"/>
      <c r="H279" s="14"/>
      <c r="I279" s="14"/>
      <c r="J279" s="14"/>
      <c r="K279" s="14"/>
      <c r="L279" s="14"/>
      <c r="M279" s="15"/>
      <c r="N279" s="14"/>
      <c r="O279" s="14"/>
      <c r="P279" s="15"/>
      <c r="Q279" s="14"/>
      <c r="R279" s="14"/>
      <c r="S279" s="14"/>
      <c r="T279" s="14"/>
      <c r="U279" s="14"/>
      <c r="V279" s="14"/>
      <c r="W279" s="14"/>
      <c r="X279" s="14"/>
      <c r="Y279" s="15"/>
      <c r="Z279" s="14"/>
      <c r="AA279" s="14"/>
      <c r="AB279" s="15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>
        <v>234.2</v>
      </c>
      <c r="BB279" s="14">
        <v>33.310499999999998</v>
      </c>
      <c r="BC279" s="14">
        <f t="shared" si="143"/>
        <v>14.223099914602901</v>
      </c>
      <c r="BD279" s="14"/>
      <c r="BE279" s="14"/>
      <c r="BF279" s="14"/>
      <c r="BG279" s="14"/>
      <c r="BH279" s="14"/>
      <c r="BI279" s="15"/>
      <c r="BJ279" s="14"/>
      <c r="BK279" s="14"/>
      <c r="BL279" s="15"/>
      <c r="BM279" s="14"/>
      <c r="BN279" s="14"/>
      <c r="BO279" s="15"/>
      <c r="BP279" s="14"/>
      <c r="BQ279" s="14"/>
      <c r="BR279" s="15"/>
    </row>
    <row r="280" spans="1:70" s="12" customFormat="1" ht="15.75" x14ac:dyDescent="0.25">
      <c r="A280" s="103" t="s">
        <v>712</v>
      </c>
      <c r="B280" s="15">
        <f t="shared" si="138"/>
        <v>93.7</v>
      </c>
      <c r="C280" s="15">
        <f t="shared" si="139"/>
        <v>13.324879999999999</v>
      </c>
      <c r="D280" s="14">
        <f t="shared" si="146"/>
        <v>14.220789754535751</v>
      </c>
      <c r="E280" s="14"/>
      <c r="F280" s="14"/>
      <c r="G280" s="14"/>
      <c r="H280" s="14"/>
      <c r="I280" s="14"/>
      <c r="J280" s="14"/>
      <c r="K280" s="14"/>
      <c r="L280" s="14"/>
      <c r="M280" s="15"/>
      <c r="N280" s="14"/>
      <c r="O280" s="14"/>
      <c r="P280" s="15"/>
      <c r="Q280" s="14"/>
      <c r="R280" s="14"/>
      <c r="S280" s="14"/>
      <c r="T280" s="14"/>
      <c r="U280" s="14"/>
      <c r="V280" s="14"/>
      <c r="W280" s="14"/>
      <c r="X280" s="14"/>
      <c r="Y280" s="15"/>
      <c r="Z280" s="14"/>
      <c r="AA280" s="14"/>
      <c r="AB280" s="15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>
        <v>93.7</v>
      </c>
      <c r="BB280" s="14">
        <v>13.324879999999999</v>
      </c>
      <c r="BC280" s="14">
        <f t="shared" si="143"/>
        <v>14.220789754535751</v>
      </c>
      <c r="BD280" s="14"/>
      <c r="BE280" s="14"/>
      <c r="BF280" s="14"/>
      <c r="BG280" s="14"/>
      <c r="BH280" s="14"/>
      <c r="BI280" s="15"/>
      <c r="BJ280" s="14"/>
      <c r="BK280" s="14"/>
      <c r="BL280" s="15"/>
      <c r="BM280" s="14"/>
      <c r="BN280" s="14"/>
      <c r="BO280" s="15"/>
      <c r="BP280" s="14"/>
      <c r="BQ280" s="14"/>
      <c r="BR280" s="15"/>
    </row>
    <row r="281" spans="1:70" s="12" customFormat="1" ht="15.75" x14ac:dyDescent="0.25">
      <c r="A281" s="103" t="s">
        <v>634</v>
      </c>
      <c r="B281" s="15">
        <f t="shared" si="138"/>
        <v>234.2</v>
      </c>
      <c r="C281" s="15">
        <f t="shared" si="139"/>
        <v>33.310499999999998</v>
      </c>
      <c r="D281" s="14">
        <f t="shared" si="146"/>
        <v>14.223099914602901</v>
      </c>
      <c r="E281" s="14"/>
      <c r="F281" s="14"/>
      <c r="G281" s="14"/>
      <c r="H281" s="14"/>
      <c r="I281" s="14"/>
      <c r="J281" s="14"/>
      <c r="K281" s="14"/>
      <c r="L281" s="14"/>
      <c r="M281" s="15"/>
      <c r="N281" s="14"/>
      <c r="O281" s="14"/>
      <c r="P281" s="15"/>
      <c r="Q281" s="14"/>
      <c r="R281" s="14"/>
      <c r="S281" s="14"/>
      <c r="T281" s="14"/>
      <c r="U281" s="14"/>
      <c r="V281" s="14"/>
      <c r="W281" s="14"/>
      <c r="X281" s="14"/>
      <c r="Y281" s="15"/>
      <c r="Z281" s="14"/>
      <c r="AA281" s="14"/>
      <c r="AB281" s="15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>
        <v>234.2</v>
      </c>
      <c r="BB281" s="14">
        <v>33.310499999999998</v>
      </c>
      <c r="BC281" s="14">
        <f t="shared" si="143"/>
        <v>14.223099914602901</v>
      </c>
      <c r="BD281" s="14"/>
      <c r="BE281" s="14"/>
      <c r="BF281" s="14"/>
      <c r="BG281" s="14"/>
      <c r="BH281" s="14"/>
      <c r="BI281" s="15"/>
      <c r="BJ281" s="14"/>
      <c r="BK281" s="14"/>
      <c r="BL281" s="15"/>
      <c r="BM281" s="14"/>
      <c r="BN281" s="14"/>
      <c r="BO281" s="15"/>
      <c r="BP281" s="14"/>
      <c r="BQ281" s="14"/>
      <c r="BR281" s="15"/>
    </row>
    <row r="282" spans="1:70" s="12" customFormat="1" ht="15.75" x14ac:dyDescent="0.25">
      <c r="A282" s="103" t="s">
        <v>348</v>
      </c>
      <c r="B282" s="15">
        <f t="shared" si="138"/>
        <v>93.7</v>
      </c>
      <c r="C282" s="15">
        <f t="shared" si="139"/>
        <v>13.324879999999999</v>
      </c>
      <c r="D282" s="14">
        <f t="shared" si="146"/>
        <v>14.220789754535751</v>
      </c>
      <c r="E282" s="14"/>
      <c r="F282" s="14"/>
      <c r="G282" s="14"/>
      <c r="H282" s="14"/>
      <c r="I282" s="14"/>
      <c r="J282" s="14"/>
      <c r="K282" s="14"/>
      <c r="L282" s="14"/>
      <c r="M282" s="15"/>
      <c r="N282" s="14"/>
      <c r="O282" s="14"/>
      <c r="P282" s="15"/>
      <c r="Q282" s="14"/>
      <c r="R282" s="14"/>
      <c r="S282" s="14"/>
      <c r="T282" s="14"/>
      <c r="U282" s="14"/>
      <c r="V282" s="14"/>
      <c r="W282" s="14"/>
      <c r="X282" s="14"/>
      <c r="Y282" s="15"/>
      <c r="Z282" s="14"/>
      <c r="AA282" s="14"/>
      <c r="AB282" s="15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>
        <v>93.7</v>
      </c>
      <c r="BB282" s="14">
        <v>13.324879999999999</v>
      </c>
      <c r="BC282" s="14">
        <f t="shared" si="143"/>
        <v>14.220789754535751</v>
      </c>
      <c r="BD282" s="14"/>
      <c r="BE282" s="14"/>
      <c r="BF282" s="14"/>
      <c r="BG282" s="14"/>
      <c r="BH282" s="14"/>
      <c r="BI282" s="15"/>
      <c r="BJ282" s="14"/>
      <c r="BK282" s="14"/>
      <c r="BL282" s="15"/>
      <c r="BM282" s="14"/>
      <c r="BN282" s="14"/>
      <c r="BO282" s="15"/>
      <c r="BP282" s="14"/>
      <c r="BQ282" s="14"/>
      <c r="BR282" s="15"/>
    </row>
    <row r="283" spans="1:70" s="12" customFormat="1" ht="15.75" x14ac:dyDescent="0.25">
      <c r="A283" s="103" t="s">
        <v>635</v>
      </c>
      <c r="B283" s="15">
        <f t="shared" si="138"/>
        <v>234.2</v>
      </c>
      <c r="C283" s="15">
        <f t="shared" si="139"/>
        <v>33.408079999999998</v>
      </c>
      <c r="D283" s="14">
        <f t="shared" si="146"/>
        <v>14.26476515798463</v>
      </c>
      <c r="E283" s="14"/>
      <c r="F283" s="14"/>
      <c r="G283" s="14"/>
      <c r="H283" s="14"/>
      <c r="I283" s="14"/>
      <c r="J283" s="14"/>
      <c r="K283" s="14"/>
      <c r="L283" s="14"/>
      <c r="M283" s="15"/>
      <c r="N283" s="14"/>
      <c r="O283" s="14"/>
      <c r="P283" s="15"/>
      <c r="Q283" s="14"/>
      <c r="R283" s="14"/>
      <c r="S283" s="14"/>
      <c r="T283" s="14"/>
      <c r="U283" s="14"/>
      <c r="V283" s="14"/>
      <c r="W283" s="14"/>
      <c r="X283" s="14"/>
      <c r="Y283" s="15"/>
      <c r="Z283" s="14"/>
      <c r="AA283" s="14"/>
      <c r="AB283" s="15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>
        <v>234.2</v>
      </c>
      <c r="BB283" s="14">
        <v>33.408079999999998</v>
      </c>
      <c r="BC283" s="14">
        <f t="shared" si="143"/>
        <v>14.26476515798463</v>
      </c>
      <c r="BD283" s="14"/>
      <c r="BE283" s="14"/>
      <c r="BF283" s="14"/>
      <c r="BG283" s="14"/>
      <c r="BH283" s="14"/>
      <c r="BI283" s="15"/>
      <c r="BJ283" s="14"/>
      <c r="BK283" s="14"/>
      <c r="BL283" s="15"/>
      <c r="BM283" s="14"/>
      <c r="BN283" s="14"/>
      <c r="BO283" s="15"/>
      <c r="BP283" s="14"/>
      <c r="BQ283" s="14"/>
      <c r="BR283" s="15"/>
    </row>
    <row r="284" spans="1:70" s="31" customFormat="1" ht="31.5" x14ac:dyDescent="0.25">
      <c r="A284" s="97" t="s">
        <v>453</v>
      </c>
      <c r="B284" s="105">
        <f t="shared" si="138"/>
        <v>518261.9</v>
      </c>
      <c r="C284" s="105">
        <f t="shared" si="139"/>
        <v>127475.43030000001</v>
      </c>
      <c r="D284" s="105">
        <f t="shared" ref="D284" si="147">C284/B284*100</f>
        <v>24.596720364742229</v>
      </c>
      <c r="E284" s="105">
        <f>SUM(E285:E293)</f>
        <v>1415.8</v>
      </c>
      <c r="F284" s="105">
        <f t="shared" ref="F284:BN284" si="148">SUM(F285:F293)</f>
        <v>276.37</v>
      </c>
      <c r="G284" s="105">
        <f t="shared" si="23"/>
        <v>19.520412487639501</v>
      </c>
      <c r="H284" s="105">
        <f t="shared" si="148"/>
        <v>420.6</v>
      </c>
      <c r="I284" s="105">
        <f t="shared" si="148"/>
        <v>70.34</v>
      </c>
      <c r="J284" s="105">
        <f t="shared" si="30"/>
        <v>16.72372800760818</v>
      </c>
      <c r="K284" s="105">
        <f t="shared" si="148"/>
        <v>8433.1</v>
      </c>
      <c r="L284" s="105">
        <f t="shared" si="148"/>
        <v>2643.66</v>
      </c>
      <c r="M284" s="105">
        <f t="shared" si="31"/>
        <v>31.348614388540391</v>
      </c>
      <c r="N284" s="105">
        <f t="shared" si="148"/>
        <v>121728.3</v>
      </c>
      <c r="O284" s="105">
        <f t="shared" si="148"/>
        <v>27937.19</v>
      </c>
      <c r="P284" s="105">
        <f t="shared" si="14"/>
        <v>22.950447841627621</v>
      </c>
      <c r="Q284" s="105">
        <f t="shared" si="148"/>
        <v>867.2</v>
      </c>
      <c r="R284" s="105">
        <f t="shared" si="148"/>
        <v>0</v>
      </c>
      <c r="S284" s="105">
        <f t="shared" si="24"/>
        <v>0</v>
      </c>
      <c r="T284" s="105">
        <f t="shared" si="148"/>
        <v>8402.1</v>
      </c>
      <c r="U284" s="105">
        <f t="shared" si="148"/>
        <v>1559.99</v>
      </c>
      <c r="V284" s="105">
        <f t="shared" si="25"/>
        <v>18.566667856845314</v>
      </c>
      <c r="W284" s="105">
        <f t="shared" si="148"/>
        <v>377.1</v>
      </c>
      <c r="X284" s="105">
        <f t="shared" si="148"/>
        <v>63.69</v>
      </c>
      <c r="Y284" s="105">
        <f t="shared" si="26"/>
        <v>16.889419252187746</v>
      </c>
      <c r="Z284" s="105">
        <f t="shared" si="148"/>
        <v>329917.5</v>
      </c>
      <c r="AA284" s="105">
        <f t="shared" si="148"/>
        <v>83420.2</v>
      </c>
      <c r="AB284" s="105">
        <f t="shared" si="32"/>
        <v>25.285169777292811</v>
      </c>
      <c r="AC284" s="105">
        <f t="shared" si="148"/>
        <v>1643.4</v>
      </c>
      <c r="AD284" s="105">
        <f t="shared" si="148"/>
        <v>183.83</v>
      </c>
      <c r="AE284" s="102">
        <f t="shared" si="142"/>
        <v>11.18595594499209</v>
      </c>
      <c r="AF284" s="105">
        <f t="shared" si="148"/>
        <v>0</v>
      </c>
      <c r="AG284" s="105">
        <f t="shared" si="148"/>
        <v>0</v>
      </c>
      <c r="AH284" s="105">
        <f t="shared" si="148"/>
        <v>0</v>
      </c>
      <c r="AI284" s="105">
        <f t="shared" si="148"/>
        <v>328.7</v>
      </c>
      <c r="AJ284" s="105">
        <f t="shared" si="148"/>
        <v>52.327620000000003</v>
      </c>
      <c r="AK284" s="105">
        <f t="shared" si="148"/>
        <v>15.919567995132342</v>
      </c>
      <c r="AL284" s="105">
        <f t="shared" si="148"/>
        <v>7321.8</v>
      </c>
      <c r="AM284" s="105">
        <f t="shared" si="148"/>
        <v>2615.4326800000003</v>
      </c>
      <c r="AN284" s="105">
        <f t="shared" si="148"/>
        <v>35.721170750361935</v>
      </c>
      <c r="AO284" s="105">
        <f t="shared" si="148"/>
        <v>986</v>
      </c>
      <c r="AP284" s="105">
        <f t="shared" si="148"/>
        <v>134</v>
      </c>
      <c r="AQ284" s="105">
        <f t="shared" si="148"/>
        <v>13.590263691683571</v>
      </c>
      <c r="AR284" s="105">
        <f t="shared" si="148"/>
        <v>328.7</v>
      </c>
      <c r="AS284" s="105">
        <f t="shared" si="148"/>
        <v>64</v>
      </c>
      <c r="AT284" s="105">
        <f t="shared" si="148"/>
        <v>19.470641922725889</v>
      </c>
      <c r="AU284" s="105">
        <f t="shared" si="148"/>
        <v>2978.5</v>
      </c>
      <c r="AV284" s="105">
        <f t="shared" si="148"/>
        <v>744.6</v>
      </c>
      <c r="AW284" s="105">
        <f t="shared" si="37"/>
        <v>24.999160651334567</v>
      </c>
      <c r="AX284" s="105">
        <f t="shared" si="148"/>
        <v>0</v>
      </c>
      <c r="AY284" s="105">
        <f t="shared" si="148"/>
        <v>0</v>
      </c>
      <c r="AZ284" s="105">
        <f t="shared" si="148"/>
        <v>0</v>
      </c>
      <c r="BA284" s="105">
        <f t="shared" si="148"/>
        <v>1592.6000000000001</v>
      </c>
      <c r="BB284" s="105">
        <f t="shared" si="148"/>
        <v>269.23</v>
      </c>
      <c r="BC284" s="102">
        <f t="shared" ref="BC284:BC293" si="149">BB284/BA284*100</f>
        <v>16.905060906693457</v>
      </c>
      <c r="BD284" s="105">
        <f t="shared" si="148"/>
        <v>328.7</v>
      </c>
      <c r="BE284" s="105">
        <f t="shared" si="148"/>
        <v>63.8</v>
      </c>
      <c r="BF284" s="105">
        <f t="shared" si="148"/>
        <v>19.409796166717371</v>
      </c>
      <c r="BG284" s="105">
        <f t="shared" si="148"/>
        <v>328.7</v>
      </c>
      <c r="BH284" s="105">
        <f t="shared" si="148"/>
        <v>42.66</v>
      </c>
      <c r="BI284" s="105">
        <f t="shared" si="144"/>
        <v>12.978399756616977</v>
      </c>
      <c r="BJ284" s="105">
        <f t="shared" si="148"/>
        <v>30637.3</v>
      </c>
      <c r="BK284" s="105">
        <f t="shared" si="148"/>
        <v>7334.11</v>
      </c>
      <c r="BL284" s="105">
        <f t="shared" si="18"/>
        <v>23.938499802528291</v>
      </c>
      <c r="BM284" s="105">
        <f t="shared" si="148"/>
        <v>225.8</v>
      </c>
      <c r="BN284" s="105">
        <f t="shared" si="148"/>
        <v>0</v>
      </c>
      <c r="BO284" s="105">
        <f t="shared" si="145"/>
        <v>0</v>
      </c>
      <c r="BP284" s="105"/>
      <c r="BQ284" s="105"/>
      <c r="BR284" s="105"/>
    </row>
    <row r="285" spans="1:70" s="12" customFormat="1" ht="15.75" x14ac:dyDescent="0.25">
      <c r="A285" s="72" t="s">
        <v>395</v>
      </c>
      <c r="B285" s="15">
        <f t="shared" si="138"/>
        <v>516669.30000000005</v>
      </c>
      <c r="C285" s="15">
        <f t="shared" si="139"/>
        <v>127206.20030000001</v>
      </c>
      <c r="D285" s="15">
        <f t="shared" si="1"/>
        <v>24.620429412004931</v>
      </c>
      <c r="E285" s="15">
        <v>1415.8</v>
      </c>
      <c r="F285" s="15">
        <v>276.37</v>
      </c>
      <c r="G285" s="15">
        <f t="shared" si="23"/>
        <v>19.520412487639501</v>
      </c>
      <c r="H285" s="15">
        <v>420.6</v>
      </c>
      <c r="I285" s="15">
        <v>70.34</v>
      </c>
      <c r="J285" s="15">
        <f t="shared" si="30"/>
        <v>16.72372800760818</v>
      </c>
      <c r="K285" s="15">
        <v>8433.1</v>
      </c>
      <c r="L285" s="15">
        <v>2643.66</v>
      </c>
      <c r="M285" s="15">
        <f t="shared" si="31"/>
        <v>31.348614388540391</v>
      </c>
      <c r="N285" s="15">
        <v>121728.3</v>
      </c>
      <c r="O285" s="15">
        <v>27937.19</v>
      </c>
      <c r="P285" s="15">
        <f t="shared" si="14"/>
        <v>22.950447841627621</v>
      </c>
      <c r="Q285" s="15">
        <v>867.2</v>
      </c>
      <c r="R285" s="15"/>
      <c r="S285" s="15">
        <f t="shared" si="24"/>
        <v>0</v>
      </c>
      <c r="T285" s="15">
        <v>8402.1</v>
      </c>
      <c r="U285" s="15">
        <v>1559.99</v>
      </c>
      <c r="V285" s="15">
        <f t="shared" si="25"/>
        <v>18.566667856845314</v>
      </c>
      <c r="W285" s="15">
        <v>377.1</v>
      </c>
      <c r="X285" s="15">
        <v>63.69</v>
      </c>
      <c r="Y285" s="15">
        <f t="shared" si="26"/>
        <v>16.889419252187746</v>
      </c>
      <c r="Z285" s="15">
        <v>329917.5</v>
      </c>
      <c r="AA285" s="15">
        <v>83420.2</v>
      </c>
      <c r="AB285" s="15">
        <f t="shared" si="32"/>
        <v>25.285169777292811</v>
      </c>
      <c r="AC285" s="15">
        <v>1643.4</v>
      </c>
      <c r="AD285" s="15">
        <v>183.83</v>
      </c>
      <c r="AE285" s="14">
        <f t="shared" si="142"/>
        <v>11.18595594499209</v>
      </c>
      <c r="AF285" s="14"/>
      <c r="AG285" s="15"/>
      <c r="AH285" s="15"/>
      <c r="AI285" s="15">
        <v>328.7</v>
      </c>
      <c r="AJ285" s="15">
        <v>52.327620000000003</v>
      </c>
      <c r="AK285" s="15">
        <f t="shared" si="33"/>
        <v>15.919567995132342</v>
      </c>
      <c r="AL285" s="15">
        <v>7321.8</v>
      </c>
      <c r="AM285" s="15">
        <v>2615.4326800000003</v>
      </c>
      <c r="AN285" s="15">
        <f t="shared" si="34"/>
        <v>35.721170750361935</v>
      </c>
      <c r="AO285" s="15">
        <v>986</v>
      </c>
      <c r="AP285" s="15">
        <v>134</v>
      </c>
      <c r="AQ285" s="15">
        <f t="shared" si="35"/>
        <v>13.590263691683571</v>
      </c>
      <c r="AR285" s="15">
        <v>328.7</v>
      </c>
      <c r="AS285" s="15">
        <v>64</v>
      </c>
      <c r="AT285" s="15">
        <f t="shared" si="36"/>
        <v>19.470641922725889</v>
      </c>
      <c r="AU285" s="15">
        <v>2978.5</v>
      </c>
      <c r="AV285" s="15">
        <v>744.6</v>
      </c>
      <c r="AW285" s="15">
        <f t="shared" si="37"/>
        <v>24.999160651334567</v>
      </c>
      <c r="AX285" s="15"/>
      <c r="AY285" s="15"/>
      <c r="AZ285" s="15"/>
      <c r="BA285" s="15"/>
      <c r="BB285" s="15"/>
      <c r="BC285" s="14"/>
      <c r="BD285" s="15">
        <v>328.7</v>
      </c>
      <c r="BE285" s="15">
        <v>63.8</v>
      </c>
      <c r="BF285" s="15">
        <f t="shared" si="38"/>
        <v>19.409796166717371</v>
      </c>
      <c r="BG285" s="15">
        <v>328.7</v>
      </c>
      <c r="BH285" s="15">
        <v>42.66</v>
      </c>
      <c r="BI285" s="15">
        <f t="shared" si="144"/>
        <v>12.978399756616977</v>
      </c>
      <c r="BJ285" s="15">
        <v>30637.3</v>
      </c>
      <c r="BK285" s="15">
        <v>7334.11</v>
      </c>
      <c r="BL285" s="15">
        <f t="shared" si="18"/>
        <v>23.938499802528291</v>
      </c>
      <c r="BM285" s="15">
        <v>225.8</v>
      </c>
      <c r="BN285" s="15"/>
      <c r="BO285" s="15">
        <f t="shared" si="145"/>
        <v>0</v>
      </c>
      <c r="BP285" s="15"/>
      <c r="BQ285" s="15"/>
      <c r="BR285" s="15"/>
    </row>
    <row r="286" spans="1:70" s="12" customFormat="1" ht="15.75" x14ac:dyDescent="0.25">
      <c r="A286" s="103" t="s">
        <v>638</v>
      </c>
      <c r="B286" s="15">
        <f t="shared" si="138"/>
        <v>234.2</v>
      </c>
      <c r="C286" s="15">
        <f t="shared" si="139"/>
        <v>39.21</v>
      </c>
      <c r="D286" s="14">
        <f t="shared" ref="D286:D293" si="150">C286/B286*100</f>
        <v>16.74210076857387</v>
      </c>
      <c r="E286" s="14"/>
      <c r="F286" s="14"/>
      <c r="G286" s="14"/>
      <c r="H286" s="14"/>
      <c r="I286" s="14"/>
      <c r="J286" s="15"/>
      <c r="K286" s="14"/>
      <c r="L286" s="14"/>
      <c r="M286" s="14"/>
      <c r="N286" s="14"/>
      <c r="O286" s="14"/>
      <c r="P286" s="14"/>
      <c r="Q286" s="14"/>
      <c r="R286" s="14"/>
      <c r="S286" s="15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5"/>
      <c r="AX286" s="14"/>
      <c r="AY286" s="14"/>
      <c r="AZ286" s="14"/>
      <c r="BA286" s="14">
        <v>234.2</v>
      </c>
      <c r="BB286" s="14">
        <v>39.21</v>
      </c>
      <c r="BC286" s="14">
        <f t="shared" si="149"/>
        <v>16.74210076857387</v>
      </c>
      <c r="BD286" s="14"/>
      <c r="BE286" s="14"/>
      <c r="BF286" s="14"/>
      <c r="BG286" s="14"/>
      <c r="BH286" s="14"/>
      <c r="BI286" s="15"/>
      <c r="BJ286" s="14"/>
      <c r="BK286" s="14"/>
      <c r="BL286" s="14"/>
      <c r="BM286" s="14"/>
      <c r="BN286" s="14"/>
      <c r="BO286" s="15"/>
      <c r="BP286" s="14"/>
      <c r="BQ286" s="14"/>
      <c r="BR286" s="15"/>
    </row>
    <row r="287" spans="1:70" s="12" customFormat="1" ht="15.75" x14ac:dyDescent="0.25">
      <c r="A287" s="103" t="s">
        <v>450</v>
      </c>
      <c r="B287" s="15">
        <f t="shared" si="138"/>
        <v>234.2</v>
      </c>
      <c r="C287" s="15">
        <f t="shared" si="139"/>
        <v>42.44</v>
      </c>
      <c r="D287" s="14">
        <f t="shared" si="150"/>
        <v>18.121263877028181</v>
      </c>
      <c r="E287" s="14"/>
      <c r="F287" s="14"/>
      <c r="G287" s="14"/>
      <c r="H287" s="14"/>
      <c r="I287" s="14"/>
      <c r="J287" s="15"/>
      <c r="K287" s="14"/>
      <c r="L287" s="14"/>
      <c r="M287" s="14"/>
      <c r="N287" s="14"/>
      <c r="O287" s="14"/>
      <c r="P287" s="14"/>
      <c r="Q287" s="14"/>
      <c r="R287" s="14"/>
      <c r="S287" s="15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5"/>
      <c r="AX287" s="14"/>
      <c r="AY287" s="14"/>
      <c r="AZ287" s="14"/>
      <c r="BA287" s="14">
        <v>234.2</v>
      </c>
      <c r="BB287" s="14">
        <v>42.44</v>
      </c>
      <c r="BC287" s="14">
        <f t="shared" si="149"/>
        <v>18.121263877028181</v>
      </c>
      <c r="BD287" s="14"/>
      <c r="BE287" s="14"/>
      <c r="BF287" s="14"/>
      <c r="BG287" s="14"/>
      <c r="BH287" s="14"/>
      <c r="BI287" s="15"/>
      <c r="BJ287" s="14"/>
      <c r="BK287" s="14"/>
      <c r="BL287" s="14"/>
      <c r="BM287" s="14"/>
      <c r="BN287" s="14"/>
      <c r="BO287" s="15"/>
      <c r="BP287" s="14"/>
      <c r="BQ287" s="14"/>
      <c r="BR287" s="15"/>
    </row>
    <row r="288" spans="1:70" s="12" customFormat="1" ht="15.75" x14ac:dyDescent="0.25">
      <c r="A288" s="103" t="s">
        <v>451</v>
      </c>
      <c r="B288" s="15">
        <f t="shared" si="138"/>
        <v>93.7</v>
      </c>
      <c r="C288" s="15">
        <f t="shared" si="139"/>
        <v>15.62</v>
      </c>
      <c r="D288" s="14">
        <f t="shared" si="150"/>
        <v>16.670224119530413</v>
      </c>
      <c r="E288" s="14"/>
      <c r="F288" s="14"/>
      <c r="G288" s="14"/>
      <c r="H288" s="14"/>
      <c r="I288" s="14"/>
      <c r="J288" s="15"/>
      <c r="K288" s="14"/>
      <c r="L288" s="14"/>
      <c r="M288" s="14"/>
      <c r="N288" s="14"/>
      <c r="O288" s="14"/>
      <c r="P288" s="14"/>
      <c r="Q288" s="14"/>
      <c r="R288" s="14"/>
      <c r="S288" s="15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5"/>
      <c r="AX288" s="14"/>
      <c r="AY288" s="14"/>
      <c r="AZ288" s="14"/>
      <c r="BA288" s="14">
        <v>93.7</v>
      </c>
      <c r="BB288" s="14">
        <v>15.62</v>
      </c>
      <c r="BC288" s="14">
        <f t="shared" si="149"/>
        <v>16.670224119530413</v>
      </c>
      <c r="BD288" s="14"/>
      <c r="BE288" s="14"/>
      <c r="BF288" s="14"/>
      <c r="BG288" s="14"/>
      <c r="BH288" s="14"/>
      <c r="BI288" s="15"/>
      <c r="BJ288" s="14"/>
      <c r="BK288" s="14"/>
      <c r="BL288" s="14"/>
      <c r="BM288" s="14"/>
      <c r="BN288" s="14"/>
      <c r="BO288" s="15"/>
      <c r="BP288" s="14"/>
      <c r="BQ288" s="14"/>
      <c r="BR288" s="15"/>
    </row>
    <row r="289" spans="1:70" s="12" customFormat="1" ht="15.75" x14ac:dyDescent="0.25">
      <c r="A289" s="103" t="s">
        <v>713</v>
      </c>
      <c r="B289" s="15">
        <f t="shared" si="138"/>
        <v>234.2</v>
      </c>
      <c r="C289" s="15">
        <f t="shared" si="139"/>
        <v>39.01</v>
      </c>
      <c r="D289" s="14">
        <f t="shared" si="150"/>
        <v>16.65670367207515</v>
      </c>
      <c r="E289" s="14"/>
      <c r="F289" s="14"/>
      <c r="G289" s="14"/>
      <c r="H289" s="14"/>
      <c r="I289" s="14"/>
      <c r="J289" s="15"/>
      <c r="K289" s="14"/>
      <c r="L289" s="14"/>
      <c r="M289" s="14"/>
      <c r="N289" s="14"/>
      <c r="O289" s="14"/>
      <c r="P289" s="14"/>
      <c r="Q289" s="14"/>
      <c r="R289" s="14"/>
      <c r="S289" s="15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5"/>
      <c r="AX289" s="14"/>
      <c r="AY289" s="14"/>
      <c r="AZ289" s="14"/>
      <c r="BA289" s="14">
        <v>234.2</v>
      </c>
      <c r="BB289" s="14">
        <v>39.01</v>
      </c>
      <c r="BC289" s="14">
        <f t="shared" si="149"/>
        <v>16.65670367207515</v>
      </c>
      <c r="BD289" s="14"/>
      <c r="BE289" s="14"/>
      <c r="BF289" s="14"/>
      <c r="BG289" s="14"/>
      <c r="BH289" s="14"/>
      <c r="BI289" s="15"/>
      <c r="BJ289" s="14"/>
      <c r="BK289" s="14"/>
      <c r="BL289" s="14"/>
      <c r="BM289" s="14"/>
      <c r="BN289" s="14"/>
      <c r="BO289" s="15"/>
      <c r="BP289" s="14"/>
      <c r="BQ289" s="14"/>
      <c r="BR289" s="15"/>
    </row>
    <row r="290" spans="1:70" s="12" customFormat="1" ht="15.75" x14ac:dyDescent="0.25">
      <c r="A290" s="103" t="s">
        <v>641</v>
      </c>
      <c r="B290" s="15">
        <f t="shared" si="138"/>
        <v>93.7</v>
      </c>
      <c r="C290" s="15">
        <f t="shared" si="139"/>
        <v>15.62</v>
      </c>
      <c r="D290" s="14">
        <f t="shared" si="150"/>
        <v>16.670224119530413</v>
      </c>
      <c r="E290" s="14"/>
      <c r="F290" s="14"/>
      <c r="G290" s="14"/>
      <c r="H290" s="14"/>
      <c r="I290" s="14"/>
      <c r="J290" s="15"/>
      <c r="K290" s="14"/>
      <c r="L290" s="14"/>
      <c r="M290" s="14"/>
      <c r="N290" s="14"/>
      <c r="O290" s="14"/>
      <c r="P290" s="14"/>
      <c r="Q290" s="14"/>
      <c r="R290" s="14"/>
      <c r="S290" s="15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5"/>
      <c r="AX290" s="14"/>
      <c r="AY290" s="14"/>
      <c r="AZ290" s="14"/>
      <c r="BA290" s="14">
        <v>93.7</v>
      </c>
      <c r="BB290" s="14">
        <v>15.62</v>
      </c>
      <c r="BC290" s="14">
        <f t="shared" si="149"/>
        <v>16.670224119530413</v>
      </c>
      <c r="BD290" s="14"/>
      <c r="BE290" s="14"/>
      <c r="BF290" s="14"/>
      <c r="BG290" s="14"/>
      <c r="BH290" s="14"/>
      <c r="BI290" s="15"/>
      <c r="BJ290" s="14"/>
      <c r="BK290" s="14"/>
      <c r="BL290" s="14"/>
      <c r="BM290" s="14"/>
      <c r="BN290" s="14"/>
      <c r="BO290" s="15"/>
      <c r="BP290" s="14"/>
      <c r="BQ290" s="14"/>
      <c r="BR290" s="15"/>
    </row>
    <row r="291" spans="1:70" s="12" customFormat="1" ht="15.75" x14ac:dyDescent="0.25">
      <c r="A291" s="103" t="s">
        <v>640</v>
      </c>
      <c r="B291" s="15">
        <f t="shared" si="138"/>
        <v>234.2</v>
      </c>
      <c r="C291" s="15">
        <f t="shared" si="139"/>
        <v>39.11</v>
      </c>
      <c r="D291" s="14">
        <f t="shared" si="150"/>
        <v>16.699402220324512</v>
      </c>
      <c r="E291" s="14"/>
      <c r="F291" s="14"/>
      <c r="G291" s="14"/>
      <c r="H291" s="14"/>
      <c r="I291" s="14"/>
      <c r="J291" s="15"/>
      <c r="K291" s="14"/>
      <c r="L291" s="14"/>
      <c r="M291" s="14"/>
      <c r="N291" s="14"/>
      <c r="O291" s="14"/>
      <c r="P291" s="14"/>
      <c r="Q291" s="14"/>
      <c r="R291" s="14"/>
      <c r="S291" s="15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5"/>
      <c r="AX291" s="14"/>
      <c r="AY291" s="14"/>
      <c r="AZ291" s="14"/>
      <c r="BA291" s="14">
        <v>234.2</v>
      </c>
      <c r="BB291" s="14">
        <v>39.11</v>
      </c>
      <c r="BC291" s="14">
        <f t="shared" si="149"/>
        <v>16.699402220324512</v>
      </c>
      <c r="BD291" s="14"/>
      <c r="BE291" s="14"/>
      <c r="BF291" s="14"/>
      <c r="BG291" s="14"/>
      <c r="BH291" s="14"/>
      <c r="BI291" s="15"/>
      <c r="BJ291" s="14"/>
      <c r="BK291" s="14"/>
      <c r="BL291" s="14"/>
      <c r="BM291" s="14"/>
      <c r="BN291" s="14"/>
      <c r="BO291" s="15"/>
      <c r="BP291" s="14"/>
      <c r="BQ291" s="14"/>
      <c r="BR291" s="15"/>
    </row>
    <row r="292" spans="1:70" s="12" customFormat="1" ht="15.75" x14ac:dyDescent="0.25">
      <c r="A292" s="103" t="s">
        <v>642</v>
      </c>
      <c r="B292" s="15">
        <f t="shared" si="138"/>
        <v>234.2</v>
      </c>
      <c r="C292" s="15">
        <f t="shared" si="139"/>
        <v>39.11</v>
      </c>
      <c r="D292" s="14">
        <f t="shared" si="150"/>
        <v>16.699402220324512</v>
      </c>
      <c r="E292" s="14"/>
      <c r="F292" s="14"/>
      <c r="G292" s="14"/>
      <c r="H292" s="14"/>
      <c r="I292" s="14"/>
      <c r="J292" s="15"/>
      <c r="K292" s="14"/>
      <c r="L292" s="14"/>
      <c r="M292" s="14"/>
      <c r="N292" s="14"/>
      <c r="O292" s="14"/>
      <c r="P292" s="14"/>
      <c r="Q292" s="14"/>
      <c r="R292" s="14"/>
      <c r="S292" s="15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5"/>
      <c r="AX292" s="14"/>
      <c r="AY292" s="14"/>
      <c r="AZ292" s="14"/>
      <c r="BA292" s="14">
        <v>234.2</v>
      </c>
      <c r="BB292" s="14">
        <v>39.11</v>
      </c>
      <c r="BC292" s="14">
        <f t="shared" si="149"/>
        <v>16.699402220324512</v>
      </c>
      <c r="BD292" s="14"/>
      <c r="BE292" s="14"/>
      <c r="BF292" s="14"/>
      <c r="BG292" s="14"/>
      <c r="BH292" s="14"/>
      <c r="BI292" s="15"/>
      <c r="BJ292" s="14"/>
      <c r="BK292" s="14"/>
      <c r="BL292" s="14"/>
      <c r="BM292" s="14"/>
      <c r="BN292" s="14"/>
      <c r="BO292" s="15"/>
      <c r="BP292" s="14"/>
      <c r="BQ292" s="14"/>
      <c r="BR292" s="15"/>
    </row>
    <row r="293" spans="1:70" s="12" customFormat="1" ht="15.75" x14ac:dyDescent="0.25">
      <c r="A293" s="103" t="s">
        <v>452</v>
      </c>
      <c r="B293" s="15">
        <f t="shared" si="138"/>
        <v>234.2</v>
      </c>
      <c r="C293" s="15">
        <f t="shared" si="139"/>
        <v>39.11</v>
      </c>
      <c r="D293" s="14">
        <f t="shared" si="150"/>
        <v>16.699402220324512</v>
      </c>
      <c r="E293" s="14"/>
      <c r="F293" s="14"/>
      <c r="G293" s="14"/>
      <c r="H293" s="14"/>
      <c r="I293" s="14"/>
      <c r="J293" s="15"/>
      <c r="K293" s="14"/>
      <c r="L293" s="14"/>
      <c r="M293" s="14"/>
      <c r="N293" s="14"/>
      <c r="O293" s="14"/>
      <c r="P293" s="14"/>
      <c r="Q293" s="14"/>
      <c r="R293" s="14"/>
      <c r="S293" s="15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5"/>
      <c r="AX293" s="14"/>
      <c r="AY293" s="14"/>
      <c r="AZ293" s="14"/>
      <c r="BA293" s="14">
        <v>234.2</v>
      </c>
      <c r="BB293" s="14">
        <v>39.11</v>
      </c>
      <c r="BC293" s="14">
        <f t="shared" si="149"/>
        <v>16.699402220324512</v>
      </c>
      <c r="BD293" s="14"/>
      <c r="BE293" s="14"/>
      <c r="BF293" s="14"/>
      <c r="BG293" s="14"/>
      <c r="BH293" s="14"/>
      <c r="BI293" s="15"/>
      <c r="BJ293" s="14"/>
      <c r="BK293" s="14"/>
      <c r="BL293" s="14"/>
      <c r="BM293" s="14"/>
      <c r="BN293" s="14"/>
      <c r="BO293" s="15"/>
      <c r="BP293" s="14"/>
      <c r="BQ293" s="14"/>
      <c r="BR293" s="15"/>
    </row>
    <row r="294" spans="1:70" s="31" customFormat="1" ht="31.5" x14ac:dyDescent="0.25">
      <c r="A294" s="97" t="s">
        <v>467</v>
      </c>
      <c r="B294" s="105">
        <f t="shared" si="138"/>
        <v>168587.39999999991</v>
      </c>
      <c r="C294" s="105">
        <f t="shared" si="139"/>
        <v>37324.099770000015</v>
      </c>
      <c r="D294" s="105">
        <f t="shared" ref="D294" si="151">C294/B294*100</f>
        <v>22.139317511273106</v>
      </c>
      <c r="E294" s="105">
        <f>SUM(E295:E303)</f>
        <v>981</v>
      </c>
      <c r="F294" s="105">
        <f t="shared" ref="F294:BN294" si="152">SUM(F295:F303)</f>
        <v>201.81</v>
      </c>
      <c r="G294" s="105">
        <f t="shared" si="23"/>
        <v>20.571865443425079</v>
      </c>
      <c r="H294" s="105">
        <f t="shared" si="152"/>
        <v>143.30000000000001</v>
      </c>
      <c r="I294" s="105">
        <f t="shared" si="152"/>
        <v>35.71</v>
      </c>
      <c r="J294" s="105">
        <f t="shared" si="30"/>
        <v>24.919748778785763</v>
      </c>
      <c r="K294" s="105">
        <f t="shared" si="152"/>
        <v>2698.9</v>
      </c>
      <c r="L294" s="105">
        <f t="shared" si="152"/>
        <v>475.98</v>
      </c>
      <c r="M294" s="105">
        <f t="shared" si="31"/>
        <v>17.636073956056173</v>
      </c>
      <c r="N294" s="105">
        <f t="shared" si="152"/>
        <v>32994</v>
      </c>
      <c r="O294" s="105">
        <f t="shared" si="152"/>
        <v>6381.8</v>
      </c>
      <c r="P294" s="105">
        <f t="shared" si="14"/>
        <v>19.3423046614536</v>
      </c>
      <c r="Q294" s="105">
        <f t="shared" si="152"/>
        <v>263.60000000000002</v>
      </c>
      <c r="R294" s="105">
        <f t="shared" si="152"/>
        <v>0</v>
      </c>
      <c r="S294" s="105">
        <f t="shared" si="24"/>
        <v>0</v>
      </c>
      <c r="T294" s="105">
        <f t="shared" si="152"/>
        <v>3256</v>
      </c>
      <c r="U294" s="105">
        <f t="shared" si="152"/>
        <v>683.91</v>
      </c>
      <c r="V294" s="105">
        <f t="shared" si="25"/>
        <v>21.004606879606879</v>
      </c>
      <c r="W294" s="105">
        <f t="shared" si="152"/>
        <v>107.7</v>
      </c>
      <c r="X294" s="105">
        <f t="shared" si="152"/>
        <v>26.92</v>
      </c>
      <c r="Y294" s="105">
        <f t="shared" si="26"/>
        <v>24.995357474466111</v>
      </c>
      <c r="Z294" s="105">
        <f t="shared" si="152"/>
        <v>110797.7</v>
      </c>
      <c r="AA294" s="105">
        <f t="shared" si="152"/>
        <v>25898.77</v>
      </c>
      <c r="AB294" s="105">
        <f t="shared" si="32"/>
        <v>23.374826372749617</v>
      </c>
      <c r="AC294" s="105">
        <f t="shared" si="152"/>
        <v>620.5</v>
      </c>
      <c r="AD294" s="105">
        <f t="shared" si="152"/>
        <v>92.01</v>
      </c>
      <c r="AE294" s="102">
        <f t="shared" si="142"/>
        <v>14.828364222401291</v>
      </c>
      <c r="AF294" s="105">
        <f t="shared" si="152"/>
        <v>0</v>
      </c>
      <c r="AG294" s="105">
        <f t="shared" si="152"/>
        <v>0</v>
      </c>
      <c r="AH294" s="105"/>
      <c r="AI294" s="105">
        <f t="shared" si="152"/>
        <v>310.3</v>
      </c>
      <c r="AJ294" s="105">
        <f t="shared" si="152"/>
        <v>52.836860000000001</v>
      </c>
      <c r="AK294" s="105">
        <f t="shared" si="152"/>
        <v>17.027669996777313</v>
      </c>
      <c r="AL294" s="105">
        <f t="shared" si="152"/>
        <v>574.9</v>
      </c>
      <c r="AM294" s="105">
        <f t="shared" si="152"/>
        <v>185.03914</v>
      </c>
      <c r="AN294" s="105">
        <f t="shared" si="152"/>
        <v>32.186317620455732</v>
      </c>
      <c r="AO294" s="105">
        <f t="shared" si="152"/>
        <v>310.3</v>
      </c>
      <c r="AP294" s="105">
        <f t="shared" si="152"/>
        <v>22.4</v>
      </c>
      <c r="AQ294" s="105">
        <f t="shared" si="152"/>
        <v>7.2188204962939082</v>
      </c>
      <c r="AR294" s="105">
        <f t="shared" si="152"/>
        <v>310.3</v>
      </c>
      <c r="AS294" s="105">
        <f t="shared" si="152"/>
        <v>47.7</v>
      </c>
      <c r="AT294" s="105">
        <f t="shared" si="152"/>
        <v>15.372220431840155</v>
      </c>
      <c r="AU294" s="105">
        <f t="shared" si="152"/>
        <v>885.1</v>
      </c>
      <c r="AV294" s="105">
        <f t="shared" si="152"/>
        <v>221.4</v>
      </c>
      <c r="AW294" s="105">
        <f t="shared" si="37"/>
        <v>25.014122698000225</v>
      </c>
      <c r="AX294" s="105">
        <f t="shared" si="152"/>
        <v>0</v>
      </c>
      <c r="AY294" s="105">
        <f t="shared" si="152"/>
        <v>0</v>
      </c>
      <c r="AZ294" s="105">
        <f t="shared" si="152"/>
        <v>0</v>
      </c>
      <c r="BA294" s="105">
        <f t="shared" si="152"/>
        <v>1171.1000000000001</v>
      </c>
      <c r="BB294" s="105">
        <f t="shared" si="152"/>
        <v>182.45377000000002</v>
      </c>
      <c r="BC294" s="102">
        <f t="shared" ref="BC294:BC304" si="153">BB294/BA294*100</f>
        <v>15.57969174280591</v>
      </c>
      <c r="BD294" s="105">
        <f t="shared" si="152"/>
        <v>310.3</v>
      </c>
      <c r="BE294" s="105">
        <f t="shared" si="152"/>
        <v>45.8</v>
      </c>
      <c r="BF294" s="105">
        <f t="shared" si="152"/>
        <v>14.759909764743796</v>
      </c>
      <c r="BG294" s="105">
        <f t="shared" si="152"/>
        <v>310.3</v>
      </c>
      <c r="BH294" s="105">
        <f t="shared" si="152"/>
        <v>53.15</v>
      </c>
      <c r="BI294" s="105">
        <f t="shared" si="144"/>
        <v>17.128585240090235</v>
      </c>
      <c r="BJ294" s="105">
        <f t="shared" si="152"/>
        <v>12395.3</v>
      </c>
      <c r="BK294" s="105">
        <f t="shared" si="152"/>
        <v>2716.41</v>
      </c>
      <c r="BL294" s="105">
        <f t="shared" si="18"/>
        <v>21.914838688857873</v>
      </c>
      <c r="BM294" s="105">
        <f t="shared" si="152"/>
        <v>146.80000000000001</v>
      </c>
      <c r="BN294" s="105">
        <f t="shared" si="152"/>
        <v>0</v>
      </c>
      <c r="BO294" s="105">
        <f t="shared" si="145"/>
        <v>0</v>
      </c>
      <c r="BP294" s="105"/>
      <c r="BQ294" s="105"/>
      <c r="BR294" s="105"/>
    </row>
    <row r="295" spans="1:70" s="12" customFormat="1" ht="15.75" x14ac:dyDescent="0.25">
      <c r="A295" s="72" t="s">
        <v>394</v>
      </c>
      <c r="B295" s="15">
        <f t="shared" si="138"/>
        <v>167416.2999999999</v>
      </c>
      <c r="C295" s="15">
        <f t="shared" si="139"/>
        <v>37141.646000000008</v>
      </c>
      <c r="D295" s="15">
        <f t="shared" si="1"/>
        <v>22.185202993973725</v>
      </c>
      <c r="E295" s="15">
        <v>981</v>
      </c>
      <c r="F295" s="15">
        <v>201.81</v>
      </c>
      <c r="G295" s="15">
        <f t="shared" si="23"/>
        <v>20.571865443425079</v>
      </c>
      <c r="H295" s="15">
        <v>143.30000000000001</v>
      </c>
      <c r="I295" s="15">
        <v>35.71</v>
      </c>
      <c r="J295" s="15">
        <f t="shared" si="30"/>
        <v>24.919748778785763</v>
      </c>
      <c r="K295" s="15">
        <v>2698.9</v>
      </c>
      <c r="L295" s="15">
        <v>475.98</v>
      </c>
      <c r="M295" s="15">
        <f t="shared" si="31"/>
        <v>17.636073956056173</v>
      </c>
      <c r="N295" s="15">
        <v>32994</v>
      </c>
      <c r="O295" s="15">
        <v>6381.8</v>
      </c>
      <c r="P295" s="15">
        <f t="shared" si="14"/>
        <v>19.3423046614536</v>
      </c>
      <c r="Q295" s="15">
        <v>263.60000000000002</v>
      </c>
      <c r="R295" s="15"/>
      <c r="S295" s="15">
        <f t="shared" si="24"/>
        <v>0</v>
      </c>
      <c r="T295" s="15">
        <v>3256</v>
      </c>
      <c r="U295" s="15">
        <v>683.91</v>
      </c>
      <c r="V295" s="15">
        <f t="shared" si="25"/>
        <v>21.004606879606879</v>
      </c>
      <c r="W295" s="15">
        <v>107.7</v>
      </c>
      <c r="X295" s="15">
        <v>26.92</v>
      </c>
      <c r="Y295" s="15">
        <f t="shared" si="26"/>
        <v>24.995357474466111</v>
      </c>
      <c r="Z295" s="15">
        <v>110797.7</v>
      </c>
      <c r="AA295" s="15">
        <v>25898.77</v>
      </c>
      <c r="AB295" s="15">
        <f t="shared" si="32"/>
        <v>23.374826372749617</v>
      </c>
      <c r="AC295" s="15">
        <v>620.5</v>
      </c>
      <c r="AD295" s="15">
        <v>92.01</v>
      </c>
      <c r="AE295" s="14">
        <f t="shared" si="142"/>
        <v>14.828364222401291</v>
      </c>
      <c r="AF295" s="14"/>
      <c r="AG295" s="15"/>
      <c r="AH295" s="15"/>
      <c r="AI295" s="15">
        <v>310.3</v>
      </c>
      <c r="AJ295" s="15">
        <v>52.836860000000001</v>
      </c>
      <c r="AK295" s="15">
        <f t="shared" si="33"/>
        <v>17.027669996777313</v>
      </c>
      <c r="AL295" s="15">
        <v>574.9</v>
      </c>
      <c r="AM295" s="15">
        <v>185.03914</v>
      </c>
      <c r="AN295" s="15">
        <f t="shared" si="34"/>
        <v>32.186317620455732</v>
      </c>
      <c r="AO295" s="15">
        <v>310.3</v>
      </c>
      <c r="AP295" s="15">
        <v>22.4</v>
      </c>
      <c r="AQ295" s="15">
        <f t="shared" si="35"/>
        <v>7.2188204962939082</v>
      </c>
      <c r="AR295" s="15">
        <v>310.3</v>
      </c>
      <c r="AS295" s="15">
        <v>47.7</v>
      </c>
      <c r="AT295" s="15">
        <f t="shared" si="36"/>
        <v>15.372220431840155</v>
      </c>
      <c r="AU295" s="15">
        <v>885.1</v>
      </c>
      <c r="AV295" s="15">
        <v>221.4</v>
      </c>
      <c r="AW295" s="15">
        <f t="shared" si="37"/>
        <v>25.014122698000225</v>
      </c>
      <c r="AX295" s="15"/>
      <c r="AY295" s="15"/>
      <c r="AZ295" s="15"/>
      <c r="BA295" s="15"/>
      <c r="BB295" s="15"/>
      <c r="BC295" s="14"/>
      <c r="BD295" s="15">
        <v>310.3</v>
      </c>
      <c r="BE295" s="15">
        <v>45.8</v>
      </c>
      <c r="BF295" s="15">
        <f t="shared" si="38"/>
        <v>14.759909764743796</v>
      </c>
      <c r="BG295" s="15">
        <v>310.3</v>
      </c>
      <c r="BH295" s="15">
        <v>53.15</v>
      </c>
      <c r="BI295" s="15">
        <f t="shared" si="144"/>
        <v>17.128585240090235</v>
      </c>
      <c r="BJ295" s="15">
        <v>12395.3</v>
      </c>
      <c r="BK295" s="15">
        <v>2716.41</v>
      </c>
      <c r="BL295" s="15">
        <f t="shared" si="18"/>
        <v>21.914838688857873</v>
      </c>
      <c r="BM295" s="15">
        <v>146.80000000000001</v>
      </c>
      <c r="BN295" s="15">
        <v>0</v>
      </c>
      <c r="BO295" s="15">
        <f t="shared" si="145"/>
        <v>0</v>
      </c>
      <c r="BP295" s="15"/>
      <c r="BQ295" s="15"/>
      <c r="BR295" s="15"/>
    </row>
    <row r="296" spans="1:70" s="12" customFormat="1" ht="15.75" x14ac:dyDescent="0.25">
      <c r="A296" s="103" t="s">
        <v>643</v>
      </c>
      <c r="B296" s="15">
        <f t="shared" si="138"/>
        <v>93.7</v>
      </c>
      <c r="C296" s="15">
        <f t="shared" si="139"/>
        <v>13.324159999999999</v>
      </c>
      <c r="D296" s="14">
        <f t="shared" ref="D296:D303" si="154">C296/B296*100</f>
        <v>14.220021344717182</v>
      </c>
      <c r="E296" s="14"/>
      <c r="F296" s="14"/>
      <c r="G296" s="14"/>
      <c r="H296" s="14"/>
      <c r="I296" s="14"/>
      <c r="J296" s="14"/>
      <c r="K296" s="14"/>
      <c r="L296" s="14"/>
      <c r="M296" s="15"/>
      <c r="N296" s="14"/>
      <c r="O296" s="14"/>
      <c r="P296" s="15"/>
      <c r="Q296" s="14"/>
      <c r="R296" s="14"/>
      <c r="S296" s="14"/>
      <c r="T296" s="14"/>
      <c r="U296" s="14"/>
      <c r="V296" s="14"/>
      <c r="W296" s="14"/>
      <c r="X296" s="14"/>
      <c r="Y296" s="15"/>
      <c r="Z296" s="14"/>
      <c r="AA296" s="14"/>
      <c r="AB296" s="15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>
        <v>93.7</v>
      </c>
      <c r="BB296" s="14">
        <v>13.324159999999999</v>
      </c>
      <c r="BC296" s="14">
        <f t="shared" si="153"/>
        <v>14.220021344717182</v>
      </c>
      <c r="BD296" s="14"/>
      <c r="BE296" s="14"/>
      <c r="BF296" s="14"/>
      <c r="BG296" s="14"/>
      <c r="BH296" s="14"/>
      <c r="BI296" s="15"/>
      <c r="BJ296" s="14"/>
      <c r="BK296" s="14"/>
      <c r="BL296" s="15"/>
      <c r="BM296" s="14"/>
      <c r="BN296" s="14"/>
      <c r="BO296" s="15"/>
      <c r="BP296" s="14"/>
      <c r="BQ296" s="14"/>
      <c r="BR296" s="15"/>
    </row>
    <row r="297" spans="1:70" s="12" customFormat="1" ht="15.75" x14ac:dyDescent="0.25">
      <c r="A297" s="103" t="s">
        <v>644</v>
      </c>
      <c r="B297" s="15">
        <f t="shared" si="138"/>
        <v>93.7</v>
      </c>
      <c r="C297" s="15">
        <f t="shared" si="139"/>
        <v>15.52266</v>
      </c>
      <c r="D297" s="14">
        <f t="shared" si="154"/>
        <v>16.5663393810032</v>
      </c>
      <c r="E297" s="14"/>
      <c r="F297" s="14"/>
      <c r="G297" s="14"/>
      <c r="H297" s="14"/>
      <c r="I297" s="14"/>
      <c r="J297" s="14"/>
      <c r="K297" s="14"/>
      <c r="L297" s="14"/>
      <c r="M297" s="15"/>
      <c r="N297" s="14"/>
      <c r="O297" s="14"/>
      <c r="P297" s="15"/>
      <c r="Q297" s="14"/>
      <c r="R297" s="14"/>
      <c r="S297" s="14"/>
      <c r="T297" s="14"/>
      <c r="U297" s="14"/>
      <c r="V297" s="14"/>
      <c r="W297" s="14"/>
      <c r="X297" s="14"/>
      <c r="Y297" s="15"/>
      <c r="Z297" s="14"/>
      <c r="AA297" s="14"/>
      <c r="AB297" s="15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>
        <v>93.7</v>
      </c>
      <c r="BB297" s="14">
        <v>15.52266</v>
      </c>
      <c r="BC297" s="14">
        <f t="shared" si="153"/>
        <v>16.5663393810032</v>
      </c>
      <c r="BD297" s="14"/>
      <c r="BE297" s="14"/>
      <c r="BF297" s="14"/>
      <c r="BG297" s="14"/>
      <c r="BH297" s="14"/>
      <c r="BI297" s="15"/>
      <c r="BJ297" s="14"/>
      <c r="BK297" s="14"/>
      <c r="BL297" s="15"/>
      <c r="BM297" s="14"/>
      <c r="BN297" s="14"/>
      <c r="BO297" s="15"/>
      <c r="BP297" s="14"/>
      <c r="BQ297" s="14"/>
      <c r="BR297" s="15"/>
    </row>
    <row r="298" spans="1:70" s="12" customFormat="1" ht="15.75" x14ac:dyDescent="0.25">
      <c r="A298" s="103" t="s">
        <v>645</v>
      </c>
      <c r="B298" s="15">
        <f t="shared" si="138"/>
        <v>93.7</v>
      </c>
      <c r="C298" s="15">
        <f t="shared" si="139"/>
        <v>13.324159999999999</v>
      </c>
      <c r="D298" s="14">
        <f t="shared" si="154"/>
        <v>14.220021344717182</v>
      </c>
      <c r="E298" s="14"/>
      <c r="F298" s="14"/>
      <c r="G298" s="14"/>
      <c r="H298" s="14"/>
      <c r="I298" s="14"/>
      <c r="J298" s="14"/>
      <c r="K298" s="14"/>
      <c r="L298" s="14"/>
      <c r="M298" s="15"/>
      <c r="N298" s="14"/>
      <c r="O298" s="14"/>
      <c r="P298" s="15"/>
      <c r="Q298" s="14"/>
      <c r="R298" s="14"/>
      <c r="S298" s="14"/>
      <c r="T298" s="14"/>
      <c r="U298" s="14"/>
      <c r="V298" s="14"/>
      <c r="W298" s="14"/>
      <c r="X298" s="14"/>
      <c r="Y298" s="15"/>
      <c r="Z298" s="14"/>
      <c r="AA298" s="14"/>
      <c r="AB298" s="15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>
        <v>93.7</v>
      </c>
      <c r="BB298" s="14">
        <v>13.324159999999999</v>
      </c>
      <c r="BC298" s="14">
        <f t="shared" si="153"/>
        <v>14.220021344717182</v>
      </c>
      <c r="BD298" s="14"/>
      <c r="BE298" s="14"/>
      <c r="BF298" s="14"/>
      <c r="BG298" s="14"/>
      <c r="BH298" s="14"/>
      <c r="BI298" s="15"/>
      <c r="BJ298" s="14"/>
      <c r="BK298" s="14"/>
      <c r="BL298" s="15"/>
      <c r="BM298" s="14"/>
      <c r="BN298" s="14"/>
      <c r="BO298" s="15"/>
      <c r="BP298" s="14"/>
      <c r="BQ298" s="14"/>
      <c r="BR298" s="15"/>
    </row>
    <row r="299" spans="1:70" s="12" customFormat="1" ht="15.75" x14ac:dyDescent="0.25">
      <c r="A299" s="103" t="s">
        <v>432</v>
      </c>
      <c r="B299" s="15">
        <f t="shared" si="138"/>
        <v>234.2</v>
      </c>
      <c r="C299" s="15">
        <f t="shared" si="139"/>
        <v>34.92718</v>
      </c>
      <c r="D299" s="14">
        <f t="shared" si="154"/>
        <v>14.91339880444065</v>
      </c>
      <c r="E299" s="14"/>
      <c r="F299" s="14"/>
      <c r="G299" s="14"/>
      <c r="H299" s="14"/>
      <c r="I299" s="14"/>
      <c r="J299" s="14"/>
      <c r="K299" s="14"/>
      <c r="L299" s="14"/>
      <c r="M299" s="15"/>
      <c r="N299" s="14"/>
      <c r="O299" s="14"/>
      <c r="P299" s="15"/>
      <c r="Q299" s="14"/>
      <c r="R299" s="14"/>
      <c r="S299" s="14"/>
      <c r="T299" s="14"/>
      <c r="U299" s="14"/>
      <c r="V299" s="14"/>
      <c r="W299" s="14"/>
      <c r="X299" s="14"/>
      <c r="Y299" s="15"/>
      <c r="Z299" s="14"/>
      <c r="AA299" s="14"/>
      <c r="AB299" s="15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>
        <v>234.2</v>
      </c>
      <c r="BB299" s="14">
        <v>34.92718</v>
      </c>
      <c r="BC299" s="14">
        <f t="shared" si="153"/>
        <v>14.91339880444065</v>
      </c>
      <c r="BD299" s="14"/>
      <c r="BE299" s="14"/>
      <c r="BF299" s="14"/>
      <c r="BG299" s="14"/>
      <c r="BH299" s="14"/>
      <c r="BI299" s="15"/>
      <c r="BJ299" s="14"/>
      <c r="BK299" s="14"/>
      <c r="BL299" s="15"/>
      <c r="BM299" s="14"/>
      <c r="BN299" s="14"/>
      <c r="BO299" s="15"/>
      <c r="BP299" s="14"/>
      <c r="BQ299" s="14"/>
      <c r="BR299" s="15"/>
    </row>
    <row r="300" spans="1:70" s="12" customFormat="1" ht="15.75" x14ac:dyDescent="0.25">
      <c r="A300" s="103" t="s">
        <v>416</v>
      </c>
      <c r="B300" s="15">
        <f t="shared" si="138"/>
        <v>234.2</v>
      </c>
      <c r="C300" s="15">
        <f t="shared" si="139"/>
        <v>33.310360000000003</v>
      </c>
      <c r="D300" s="14">
        <f t="shared" si="154"/>
        <v>14.223040136635356</v>
      </c>
      <c r="E300" s="14"/>
      <c r="F300" s="14"/>
      <c r="G300" s="14"/>
      <c r="H300" s="14"/>
      <c r="I300" s="14"/>
      <c r="J300" s="14"/>
      <c r="K300" s="14"/>
      <c r="L300" s="14"/>
      <c r="M300" s="15"/>
      <c r="N300" s="14"/>
      <c r="O300" s="14"/>
      <c r="P300" s="15"/>
      <c r="Q300" s="14"/>
      <c r="R300" s="14"/>
      <c r="S300" s="14"/>
      <c r="T300" s="14"/>
      <c r="U300" s="14"/>
      <c r="V300" s="14"/>
      <c r="W300" s="14"/>
      <c r="X300" s="14"/>
      <c r="Y300" s="15"/>
      <c r="Z300" s="14"/>
      <c r="AA300" s="14"/>
      <c r="AB300" s="15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>
        <v>234.2</v>
      </c>
      <c r="BB300" s="14">
        <v>33.310360000000003</v>
      </c>
      <c r="BC300" s="14">
        <f t="shared" si="153"/>
        <v>14.223040136635356</v>
      </c>
      <c r="BD300" s="14"/>
      <c r="BE300" s="14"/>
      <c r="BF300" s="14"/>
      <c r="BG300" s="14"/>
      <c r="BH300" s="14"/>
      <c r="BI300" s="15"/>
      <c r="BJ300" s="14"/>
      <c r="BK300" s="14"/>
      <c r="BL300" s="15"/>
      <c r="BM300" s="14"/>
      <c r="BN300" s="14"/>
      <c r="BO300" s="15"/>
      <c r="BP300" s="14"/>
      <c r="BQ300" s="14"/>
      <c r="BR300" s="15"/>
    </row>
    <row r="301" spans="1:70" s="12" customFormat="1" ht="15.75" x14ac:dyDescent="0.25">
      <c r="A301" s="103" t="s">
        <v>646</v>
      </c>
      <c r="B301" s="15">
        <f t="shared" si="138"/>
        <v>93.7</v>
      </c>
      <c r="C301" s="15">
        <f t="shared" si="139"/>
        <v>13.324159999999999</v>
      </c>
      <c r="D301" s="14">
        <f t="shared" si="154"/>
        <v>14.220021344717182</v>
      </c>
      <c r="E301" s="14"/>
      <c r="F301" s="14"/>
      <c r="G301" s="14"/>
      <c r="H301" s="14"/>
      <c r="I301" s="14"/>
      <c r="J301" s="14"/>
      <c r="K301" s="14"/>
      <c r="L301" s="14"/>
      <c r="M301" s="15"/>
      <c r="N301" s="14"/>
      <c r="O301" s="14"/>
      <c r="P301" s="15"/>
      <c r="Q301" s="14"/>
      <c r="R301" s="14"/>
      <c r="S301" s="14"/>
      <c r="T301" s="14"/>
      <c r="U301" s="14"/>
      <c r="V301" s="14"/>
      <c r="W301" s="14"/>
      <c r="X301" s="14"/>
      <c r="Y301" s="15"/>
      <c r="Z301" s="14"/>
      <c r="AA301" s="14"/>
      <c r="AB301" s="15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>
        <v>93.7</v>
      </c>
      <c r="BB301" s="14">
        <v>13.324159999999999</v>
      </c>
      <c r="BC301" s="14">
        <f t="shared" si="153"/>
        <v>14.220021344717182</v>
      </c>
      <c r="BD301" s="14"/>
      <c r="BE301" s="14"/>
      <c r="BF301" s="14"/>
      <c r="BG301" s="14"/>
      <c r="BH301" s="14"/>
      <c r="BI301" s="15"/>
      <c r="BJ301" s="14"/>
      <c r="BK301" s="14"/>
      <c r="BL301" s="15"/>
      <c r="BM301" s="14"/>
      <c r="BN301" s="14"/>
      <c r="BO301" s="15"/>
      <c r="BP301" s="14"/>
      <c r="BQ301" s="14"/>
      <c r="BR301" s="15"/>
    </row>
    <row r="302" spans="1:70" s="12" customFormat="1" ht="15.75" x14ac:dyDescent="0.25">
      <c r="A302" s="103" t="s">
        <v>466</v>
      </c>
      <c r="B302" s="15">
        <f t="shared" si="138"/>
        <v>234.2</v>
      </c>
      <c r="C302" s="15">
        <f t="shared" si="139"/>
        <v>43.201089999999994</v>
      </c>
      <c r="D302" s="14">
        <f t="shared" si="154"/>
        <v>18.446238257899232</v>
      </c>
      <c r="E302" s="14"/>
      <c r="F302" s="14"/>
      <c r="G302" s="14"/>
      <c r="H302" s="14"/>
      <c r="I302" s="14"/>
      <c r="J302" s="14"/>
      <c r="K302" s="14"/>
      <c r="L302" s="14"/>
      <c r="M302" s="15"/>
      <c r="N302" s="14"/>
      <c r="O302" s="14"/>
      <c r="P302" s="15"/>
      <c r="Q302" s="14"/>
      <c r="R302" s="14"/>
      <c r="S302" s="14"/>
      <c r="T302" s="14"/>
      <c r="U302" s="14"/>
      <c r="V302" s="14"/>
      <c r="W302" s="14"/>
      <c r="X302" s="14"/>
      <c r="Y302" s="15"/>
      <c r="Z302" s="14"/>
      <c r="AA302" s="14"/>
      <c r="AB302" s="15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>
        <v>234.2</v>
      </c>
      <c r="BB302" s="14">
        <v>43.201089999999994</v>
      </c>
      <c r="BC302" s="14">
        <f t="shared" si="153"/>
        <v>18.446238257899232</v>
      </c>
      <c r="BD302" s="14"/>
      <c r="BE302" s="14"/>
      <c r="BF302" s="14"/>
      <c r="BG302" s="14"/>
      <c r="BH302" s="14"/>
      <c r="BI302" s="15"/>
      <c r="BJ302" s="14"/>
      <c r="BK302" s="14"/>
      <c r="BL302" s="15"/>
      <c r="BM302" s="14"/>
      <c r="BN302" s="14"/>
      <c r="BO302" s="15"/>
      <c r="BP302" s="14"/>
      <c r="BQ302" s="14"/>
      <c r="BR302" s="15"/>
    </row>
    <row r="303" spans="1:70" s="12" customFormat="1" ht="15.75" x14ac:dyDescent="0.25">
      <c r="A303" s="103" t="s">
        <v>714</v>
      </c>
      <c r="B303" s="15">
        <f t="shared" si="138"/>
        <v>93.7</v>
      </c>
      <c r="C303" s="15">
        <f t="shared" si="139"/>
        <v>15.52</v>
      </c>
      <c r="D303" s="14">
        <f t="shared" si="154"/>
        <v>16.56350053361793</v>
      </c>
      <c r="E303" s="14"/>
      <c r="F303" s="14"/>
      <c r="G303" s="14"/>
      <c r="H303" s="14"/>
      <c r="I303" s="14"/>
      <c r="J303" s="14"/>
      <c r="K303" s="14"/>
      <c r="L303" s="14"/>
      <c r="M303" s="15"/>
      <c r="N303" s="14"/>
      <c r="O303" s="14"/>
      <c r="P303" s="15"/>
      <c r="Q303" s="14"/>
      <c r="R303" s="14"/>
      <c r="S303" s="14"/>
      <c r="T303" s="14"/>
      <c r="U303" s="14"/>
      <c r="V303" s="14"/>
      <c r="W303" s="14"/>
      <c r="X303" s="14"/>
      <c r="Y303" s="15"/>
      <c r="Z303" s="14"/>
      <c r="AA303" s="14"/>
      <c r="AB303" s="15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>
        <v>93.7</v>
      </c>
      <c r="BB303" s="14">
        <v>15.52</v>
      </c>
      <c r="BC303" s="14">
        <f t="shared" si="153"/>
        <v>16.56350053361793</v>
      </c>
      <c r="BD303" s="14"/>
      <c r="BE303" s="14"/>
      <c r="BF303" s="14"/>
      <c r="BG303" s="14"/>
      <c r="BH303" s="14"/>
      <c r="BI303" s="15"/>
      <c r="BJ303" s="14"/>
      <c r="BK303" s="14"/>
      <c r="BL303" s="15"/>
      <c r="BM303" s="14"/>
      <c r="BN303" s="14"/>
      <c r="BO303" s="15"/>
      <c r="BP303" s="14"/>
      <c r="BQ303" s="14"/>
      <c r="BR303" s="15"/>
    </row>
    <row r="304" spans="1:70" s="31" customFormat="1" ht="31.5" x14ac:dyDescent="0.25">
      <c r="A304" s="97" t="s">
        <v>471</v>
      </c>
      <c r="B304" s="105">
        <f t="shared" si="138"/>
        <v>125722.1</v>
      </c>
      <c r="C304" s="105">
        <f t="shared" si="139"/>
        <v>23251.369809999997</v>
      </c>
      <c r="D304" s="105">
        <f t="shared" ref="D304" si="155">C304/B304*100</f>
        <v>18.494258217131275</v>
      </c>
      <c r="E304" s="105">
        <f>SUM(E305:E312)</f>
        <v>534.20000000000005</v>
      </c>
      <c r="F304" s="105">
        <f t="shared" ref="F304:BN304" si="156">SUM(F305:F312)</f>
        <v>67.92</v>
      </c>
      <c r="G304" s="105">
        <f t="shared" si="23"/>
        <v>12.714339198801946</v>
      </c>
      <c r="H304" s="105">
        <f t="shared" si="156"/>
        <v>76.2</v>
      </c>
      <c r="I304" s="105">
        <f t="shared" si="156"/>
        <v>10.97</v>
      </c>
      <c r="J304" s="105">
        <f t="shared" si="30"/>
        <v>14.396325459317586</v>
      </c>
      <c r="K304" s="105">
        <f t="shared" si="156"/>
        <v>932.7</v>
      </c>
      <c r="L304" s="105">
        <f t="shared" si="156"/>
        <v>83.37</v>
      </c>
      <c r="M304" s="105">
        <f t="shared" si="31"/>
        <v>8.9385654551302665</v>
      </c>
      <c r="N304" s="105">
        <f t="shared" si="156"/>
        <v>19600.5</v>
      </c>
      <c r="O304" s="105">
        <f t="shared" si="156"/>
        <v>3311.64</v>
      </c>
      <c r="P304" s="105">
        <f t="shared" si="14"/>
        <v>16.895691436442949</v>
      </c>
      <c r="Q304" s="105">
        <f t="shared" si="156"/>
        <v>263.60000000000002</v>
      </c>
      <c r="R304" s="105">
        <f t="shared" si="156"/>
        <v>0</v>
      </c>
      <c r="S304" s="105">
        <f t="shared" si="24"/>
        <v>0</v>
      </c>
      <c r="T304" s="105">
        <f t="shared" si="156"/>
        <v>2024.4</v>
      </c>
      <c r="U304" s="105">
        <f t="shared" si="156"/>
        <v>467.16</v>
      </c>
      <c r="V304" s="105">
        <f t="shared" si="25"/>
        <v>23.076467101363367</v>
      </c>
      <c r="W304" s="105">
        <f t="shared" si="156"/>
        <v>53.9</v>
      </c>
      <c r="X304" s="105">
        <f t="shared" si="156"/>
        <v>8.16</v>
      </c>
      <c r="Y304" s="105">
        <f t="shared" si="26"/>
        <v>15.139146567717997</v>
      </c>
      <c r="Z304" s="105">
        <f t="shared" si="156"/>
        <v>87915.5</v>
      </c>
      <c r="AA304" s="105">
        <f t="shared" si="156"/>
        <v>16105.01</v>
      </c>
      <c r="AB304" s="105">
        <f t="shared" si="32"/>
        <v>18.31873787898607</v>
      </c>
      <c r="AC304" s="105">
        <f t="shared" si="156"/>
        <v>310.3</v>
      </c>
      <c r="AD304" s="105">
        <f t="shared" si="156"/>
        <v>50.45</v>
      </c>
      <c r="AE304" s="102">
        <f t="shared" si="142"/>
        <v>16.258459555269095</v>
      </c>
      <c r="AF304" s="105">
        <f t="shared" si="156"/>
        <v>140.5</v>
      </c>
      <c r="AG304" s="105">
        <f t="shared" si="156"/>
        <v>0</v>
      </c>
      <c r="AH304" s="105">
        <f t="shared" si="156"/>
        <v>0</v>
      </c>
      <c r="AI304" s="105">
        <f t="shared" si="156"/>
        <v>310.3</v>
      </c>
      <c r="AJ304" s="105">
        <f t="shared" si="156"/>
        <v>52.338760000000001</v>
      </c>
      <c r="AK304" s="105">
        <f t="shared" si="156"/>
        <v>16.867147921366417</v>
      </c>
      <c r="AL304" s="105">
        <f t="shared" si="156"/>
        <v>819.2</v>
      </c>
      <c r="AM304" s="105">
        <f t="shared" si="156"/>
        <v>454.1</v>
      </c>
      <c r="AN304" s="105">
        <f t="shared" si="156"/>
        <v>55.43212890625</v>
      </c>
      <c r="AO304" s="105">
        <f t="shared" si="156"/>
        <v>310.3</v>
      </c>
      <c r="AP304" s="105">
        <f t="shared" si="156"/>
        <v>51.5</v>
      </c>
      <c r="AQ304" s="105">
        <f t="shared" si="156"/>
        <v>16.59684176603287</v>
      </c>
      <c r="AR304" s="105">
        <f t="shared" si="156"/>
        <v>310.3</v>
      </c>
      <c r="AS304" s="105">
        <f t="shared" si="156"/>
        <v>34.299999999999997</v>
      </c>
      <c r="AT304" s="105">
        <f t="shared" si="156"/>
        <v>11.053818884950047</v>
      </c>
      <c r="AU304" s="105">
        <f t="shared" si="156"/>
        <v>712.2</v>
      </c>
      <c r="AV304" s="105">
        <f t="shared" si="156"/>
        <v>178.2</v>
      </c>
      <c r="AW304" s="105">
        <f t="shared" si="37"/>
        <v>25.021061499578767</v>
      </c>
      <c r="AX304" s="105">
        <f t="shared" si="156"/>
        <v>0</v>
      </c>
      <c r="AY304" s="105">
        <f t="shared" si="156"/>
        <v>0</v>
      </c>
      <c r="AZ304" s="105">
        <f t="shared" si="156"/>
        <v>0</v>
      </c>
      <c r="BA304" s="105">
        <f t="shared" si="156"/>
        <v>702.7</v>
      </c>
      <c r="BB304" s="105">
        <f t="shared" si="156"/>
        <v>100.45105</v>
      </c>
      <c r="BC304" s="102">
        <f t="shared" si="153"/>
        <v>14.295012096200368</v>
      </c>
      <c r="BD304" s="105">
        <f t="shared" si="156"/>
        <v>310.3</v>
      </c>
      <c r="BE304" s="105">
        <f t="shared" si="156"/>
        <v>43.1</v>
      </c>
      <c r="BF304" s="105">
        <f t="shared" si="156"/>
        <v>13.889784079922654</v>
      </c>
      <c r="BG304" s="105">
        <f t="shared" si="156"/>
        <v>310.3</v>
      </c>
      <c r="BH304" s="105">
        <f t="shared" si="156"/>
        <v>52.49</v>
      </c>
      <c r="BI304" s="105">
        <f t="shared" si="144"/>
        <v>16.915887850467289</v>
      </c>
      <c r="BJ304" s="105">
        <f t="shared" si="156"/>
        <v>10056.5</v>
      </c>
      <c r="BK304" s="105">
        <f t="shared" si="156"/>
        <v>2180.21</v>
      </c>
      <c r="BL304" s="105">
        <f t="shared" si="18"/>
        <v>21.679610202356685</v>
      </c>
      <c r="BM304" s="105">
        <f t="shared" si="156"/>
        <v>28.2</v>
      </c>
      <c r="BN304" s="105">
        <f t="shared" si="156"/>
        <v>0</v>
      </c>
      <c r="BO304" s="105">
        <f t="shared" si="145"/>
        <v>0</v>
      </c>
      <c r="BP304" s="105"/>
      <c r="BQ304" s="105"/>
      <c r="BR304" s="105"/>
    </row>
    <row r="305" spans="1:70" s="12" customFormat="1" ht="18" customHeight="1" x14ac:dyDescent="0.25">
      <c r="A305" s="72" t="s">
        <v>393</v>
      </c>
      <c r="B305" s="15">
        <f t="shared" si="138"/>
        <v>125019.40000000001</v>
      </c>
      <c r="C305" s="15">
        <f t="shared" si="139"/>
        <v>23150.918759999997</v>
      </c>
      <c r="D305" s="15">
        <f t="shared" si="1"/>
        <v>18.517861035967215</v>
      </c>
      <c r="E305" s="15">
        <v>534.20000000000005</v>
      </c>
      <c r="F305" s="15">
        <v>67.92</v>
      </c>
      <c r="G305" s="15">
        <f t="shared" si="23"/>
        <v>12.714339198801946</v>
      </c>
      <c r="H305" s="15">
        <v>76.2</v>
      </c>
      <c r="I305" s="15">
        <v>10.97</v>
      </c>
      <c r="J305" s="15">
        <f t="shared" si="30"/>
        <v>14.396325459317586</v>
      </c>
      <c r="K305" s="15">
        <v>932.7</v>
      </c>
      <c r="L305" s="15">
        <v>83.37</v>
      </c>
      <c r="M305" s="15">
        <f t="shared" si="31"/>
        <v>8.9385654551302665</v>
      </c>
      <c r="N305" s="15">
        <v>19600.5</v>
      </c>
      <c r="O305" s="15">
        <v>3311.64</v>
      </c>
      <c r="P305" s="15">
        <f t="shared" si="14"/>
        <v>16.895691436442949</v>
      </c>
      <c r="Q305" s="15">
        <v>263.60000000000002</v>
      </c>
      <c r="R305" s="15"/>
      <c r="S305" s="15">
        <f t="shared" si="24"/>
        <v>0</v>
      </c>
      <c r="T305" s="15">
        <v>2024.4</v>
      </c>
      <c r="U305" s="15">
        <v>467.16</v>
      </c>
      <c r="V305" s="15">
        <f t="shared" si="25"/>
        <v>23.076467101363367</v>
      </c>
      <c r="W305" s="15">
        <v>53.9</v>
      </c>
      <c r="X305" s="15">
        <v>8.16</v>
      </c>
      <c r="Y305" s="15">
        <f t="shared" si="26"/>
        <v>15.139146567717997</v>
      </c>
      <c r="Z305" s="15">
        <v>87915.5</v>
      </c>
      <c r="AA305" s="15">
        <v>16105.01</v>
      </c>
      <c r="AB305" s="15">
        <f t="shared" si="32"/>
        <v>18.31873787898607</v>
      </c>
      <c r="AC305" s="15">
        <v>310.3</v>
      </c>
      <c r="AD305" s="15">
        <v>50.45</v>
      </c>
      <c r="AE305" s="14">
        <f t="shared" si="142"/>
        <v>16.258459555269095</v>
      </c>
      <c r="AF305" s="15">
        <v>140.5</v>
      </c>
      <c r="AG305" s="15"/>
      <c r="AH305" s="15"/>
      <c r="AI305" s="15">
        <v>310.3</v>
      </c>
      <c r="AJ305" s="15">
        <v>52.338760000000001</v>
      </c>
      <c r="AK305" s="15">
        <f t="shared" si="33"/>
        <v>16.867147921366417</v>
      </c>
      <c r="AL305" s="15">
        <v>819.2</v>
      </c>
      <c r="AM305" s="15">
        <v>454.1</v>
      </c>
      <c r="AN305" s="15">
        <f t="shared" si="34"/>
        <v>55.43212890625</v>
      </c>
      <c r="AO305" s="15">
        <v>310.3</v>
      </c>
      <c r="AP305" s="15">
        <v>51.5</v>
      </c>
      <c r="AQ305" s="15">
        <f t="shared" si="35"/>
        <v>16.59684176603287</v>
      </c>
      <c r="AR305" s="15">
        <v>310.3</v>
      </c>
      <c r="AS305" s="15">
        <v>34.299999999999997</v>
      </c>
      <c r="AT305" s="15">
        <f t="shared" si="36"/>
        <v>11.053818884950047</v>
      </c>
      <c r="AU305" s="15">
        <v>712.2</v>
      </c>
      <c r="AV305" s="15">
        <v>178.2</v>
      </c>
      <c r="AW305" s="15">
        <f t="shared" si="37"/>
        <v>25.021061499578767</v>
      </c>
      <c r="AX305" s="15"/>
      <c r="AY305" s="15"/>
      <c r="AZ305" s="15"/>
      <c r="BA305" s="15"/>
      <c r="BB305" s="15"/>
      <c r="BC305" s="14"/>
      <c r="BD305" s="15">
        <v>310.3</v>
      </c>
      <c r="BE305" s="15">
        <v>43.1</v>
      </c>
      <c r="BF305" s="15">
        <f t="shared" si="38"/>
        <v>13.889784079922654</v>
      </c>
      <c r="BG305" s="15">
        <v>310.3</v>
      </c>
      <c r="BH305" s="15">
        <v>52.49</v>
      </c>
      <c r="BI305" s="15">
        <f t="shared" si="144"/>
        <v>16.915887850467289</v>
      </c>
      <c r="BJ305" s="15">
        <v>10056.5</v>
      </c>
      <c r="BK305" s="15">
        <v>2180.21</v>
      </c>
      <c r="BL305" s="15">
        <f t="shared" si="18"/>
        <v>21.679610202356685</v>
      </c>
      <c r="BM305" s="15">
        <v>28.2</v>
      </c>
      <c r="BN305" s="15">
        <v>0</v>
      </c>
      <c r="BO305" s="15">
        <f t="shared" si="145"/>
        <v>0</v>
      </c>
      <c r="BP305" s="15"/>
      <c r="BQ305" s="15"/>
      <c r="BR305" s="15"/>
    </row>
    <row r="306" spans="1:70" s="12" customFormat="1" ht="15.75" x14ac:dyDescent="0.25">
      <c r="A306" s="103" t="s">
        <v>503</v>
      </c>
      <c r="B306" s="15">
        <f t="shared" si="138"/>
        <v>0</v>
      </c>
      <c r="C306" s="15">
        <f t="shared" si="139"/>
        <v>0</v>
      </c>
      <c r="D306" s="14"/>
      <c r="E306" s="14"/>
      <c r="F306" s="14"/>
      <c r="G306" s="14"/>
      <c r="H306" s="14"/>
      <c r="I306" s="14"/>
      <c r="J306" s="15"/>
      <c r="K306" s="14"/>
      <c r="L306" s="14"/>
      <c r="M306" s="14"/>
      <c r="N306" s="14"/>
      <c r="O306" s="14"/>
      <c r="P306" s="14"/>
      <c r="Q306" s="14"/>
      <c r="R306" s="14"/>
      <c r="S306" s="15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5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5"/>
      <c r="BJ306" s="14"/>
      <c r="BK306" s="14"/>
      <c r="BL306" s="14"/>
      <c r="BM306" s="14"/>
      <c r="BN306" s="14"/>
      <c r="BO306" s="15"/>
      <c r="BP306" s="14"/>
      <c r="BQ306" s="14"/>
      <c r="BR306" s="15"/>
    </row>
    <row r="307" spans="1:70" s="12" customFormat="1" ht="15.75" x14ac:dyDescent="0.25">
      <c r="A307" s="103" t="s">
        <v>715</v>
      </c>
      <c r="B307" s="15">
        <f t="shared" si="138"/>
        <v>93.7</v>
      </c>
      <c r="C307" s="15">
        <f t="shared" si="139"/>
        <v>13.324129999999998</v>
      </c>
      <c r="D307" s="14">
        <f t="shared" ref="D307:D312" si="157">C307/B307*100</f>
        <v>14.219989327641407</v>
      </c>
      <c r="E307" s="14"/>
      <c r="F307" s="14"/>
      <c r="G307" s="14"/>
      <c r="H307" s="14"/>
      <c r="I307" s="14"/>
      <c r="J307" s="15"/>
      <c r="K307" s="14"/>
      <c r="L307" s="14"/>
      <c r="M307" s="14"/>
      <c r="N307" s="14"/>
      <c r="O307" s="14"/>
      <c r="P307" s="14"/>
      <c r="Q307" s="14"/>
      <c r="R307" s="14"/>
      <c r="S307" s="15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5"/>
      <c r="AX307" s="14"/>
      <c r="AY307" s="14"/>
      <c r="AZ307" s="14"/>
      <c r="BA307" s="14">
        <v>93.7</v>
      </c>
      <c r="BB307" s="14">
        <v>13.324129999999998</v>
      </c>
      <c r="BC307" s="14">
        <f t="shared" ref="BC307:BC312" si="158">BB307/BA307*100</f>
        <v>14.219989327641407</v>
      </c>
      <c r="BD307" s="14"/>
      <c r="BE307" s="14"/>
      <c r="BF307" s="14"/>
      <c r="BG307" s="14"/>
      <c r="BH307" s="14"/>
      <c r="BI307" s="15"/>
      <c r="BJ307" s="14"/>
      <c r="BK307" s="14"/>
      <c r="BL307" s="14"/>
      <c r="BM307" s="14"/>
      <c r="BN307" s="14"/>
      <c r="BO307" s="15"/>
      <c r="BP307" s="14"/>
      <c r="BQ307" s="14"/>
      <c r="BR307" s="15"/>
    </row>
    <row r="308" spans="1:70" s="12" customFormat="1" ht="15.75" x14ac:dyDescent="0.25">
      <c r="A308" s="103" t="s">
        <v>648</v>
      </c>
      <c r="B308" s="15">
        <f t="shared" si="138"/>
        <v>93.7</v>
      </c>
      <c r="C308" s="15">
        <f t="shared" si="139"/>
        <v>13.324129999999998</v>
      </c>
      <c r="D308" s="14">
        <f t="shared" si="157"/>
        <v>14.219989327641407</v>
      </c>
      <c r="E308" s="14"/>
      <c r="F308" s="14"/>
      <c r="G308" s="14"/>
      <c r="H308" s="14"/>
      <c r="I308" s="14"/>
      <c r="J308" s="15"/>
      <c r="K308" s="14"/>
      <c r="L308" s="14"/>
      <c r="M308" s="14"/>
      <c r="N308" s="14"/>
      <c r="O308" s="14"/>
      <c r="P308" s="14"/>
      <c r="Q308" s="14"/>
      <c r="R308" s="14"/>
      <c r="S308" s="15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5"/>
      <c r="AX308" s="14"/>
      <c r="AY308" s="14"/>
      <c r="AZ308" s="14"/>
      <c r="BA308" s="14">
        <v>93.7</v>
      </c>
      <c r="BB308" s="14">
        <v>13.324129999999998</v>
      </c>
      <c r="BC308" s="14">
        <f t="shared" si="158"/>
        <v>14.219989327641407</v>
      </c>
      <c r="BD308" s="14"/>
      <c r="BE308" s="14"/>
      <c r="BF308" s="14"/>
      <c r="BG308" s="14"/>
      <c r="BH308" s="14"/>
      <c r="BI308" s="15"/>
      <c r="BJ308" s="14"/>
      <c r="BK308" s="14"/>
      <c r="BL308" s="14"/>
      <c r="BM308" s="14"/>
      <c r="BN308" s="14"/>
      <c r="BO308" s="15"/>
      <c r="BP308" s="14"/>
      <c r="BQ308" s="14"/>
      <c r="BR308" s="15"/>
    </row>
    <row r="309" spans="1:70" s="12" customFormat="1" ht="15.75" x14ac:dyDescent="0.25">
      <c r="A309" s="103" t="s">
        <v>651</v>
      </c>
      <c r="B309" s="15">
        <f t="shared" si="138"/>
        <v>93.7</v>
      </c>
      <c r="C309" s="15">
        <f t="shared" si="139"/>
        <v>13.324129999999998</v>
      </c>
      <c r="D309" s="14">
        <f t="shared" si="157"/>
        <v>14.219989327641407</v>
      </c>
      <c r="E309" s="14"/>
      <c r="F309" s="14"/>
      <c r="G309" s="14"/>
      <c r="H309" s="14"/>
      <c r="I309" s="14"/>
      <c r="J309" s="15"/>
      <c r="K309" s="14"/>
      <c r="L309" s="14"/>
      <c r="M309" s="14"/>
      <c r="N309" s="14"/>
      <c r="O309" s="14"/>
      <c r="P309" s="14"/>
      <c r="Q309" s="14"/>
      <c r="R309" s="14"/>
      <c r="S309" s="15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5"/>
      <c r="AX309" s="14"/>
      <c r="AY309" s="14"/>
      <c r="AZ309" s="14"/>
      <c r="BA309" s="14">
        <v>93.7</v>
      </c>
      <c r="BB309" s="14">
        <v>13.324129999999998</v>
      </c>
      <c r="BC309" s="14">
        <f t="shared" si="158"/>
        <v>14.219989327641407</v>
      </c>
      <c r="BD309" s="14"/>
      <c r="BE309" s="14"/>
      <c r="BF309" s="14"/>
      <c r="BG309" s="14"/>
      <c r="BH309" s="14"/>
      <c r="BI309" s="15"/>
      <c r="BJ309" s="14"/>
      <c r="BK309" s="14"/>
      <c r="BL309" s="14"/>
      <c r="BM309" s="14"/>
      <c r="BN309" s="14"/>
      <c r="BO309" s="15"/>
      <c r="BP309" s="14"/>
      <c r="BQ309" s="14"/>
      <c r="BR309" s="15"/>
    </row>
    <row r="310" spans="1:70" s="12" customFormat="1" ht="15.75" x14ac:dyDescent="0.25">
      <c r="A310" s="103" t="s">
        <v>649</v>
      </c>
      <c r="B310" s="15">
        <f t="shared" si="138"/>
        <v>93.7</v>
      </c>
      <c r="C310" s="15">
        <f t="shared" si="139"/>
        <v>13.324129999999998</v>
      </c>
      <c r="D310" s="14">
        <f t="shared" si="157"/>
        <v>14.219989327641407</v>
      </c>
      <c r="E310" s="14"/>
      <c r="F310" s="14"/>
      <c r="G310" s="14"/>
      <c r="H310" s="14"/>
      <c r="I310" s="14"/>
      <c r="J310" s="15"/>
      <c r="K310" s="14"/>
      <c r="L310" s="14"/>
      <c r="M310" s="14"/>
      <c r="N310" s="14"/>
      <c r="O310" s="14"/>
      <c r="P310" s="14"/>
      <c r="Q310" s="14"/>
      <c r="R310" s="14"/>
      <c r="S310" s="15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5"/>
      <c r="AX310" s="14"/>
      <c r="AY310" s="14"/>
      <c r="AZ310" s="14"/>
      <c r="BA310" s="14">
        <v>93.7</v>
      </c>
      <c r="BB310" s="14">
        <v>13.324129999999998</v>
      </c>
      <c r="BC310" s="14">
        <f t="shared" si="158"/>
        <v>14.219989327641407</v>
      </c>
      <c r="BD310" s="14"/>
      <c r="BE310" s="14"/>
      <c r="BF310" s="14"/>
      <c r="BG310" s="14"/>
      <c r="BH310" s="14"/>
      <c r="BI310" s="15"/>
      <c r="BJ310" s="14"/>
      <c r="BK310" s="14"/>
      <c r="BL310" s="14"/>
      <c r="BM310" s="14"/>
      <c r="BN310" s="14"/>
      <c r="BO310" s="15"/>
      <c r="BP310" s="14"/>
      <c r="BQ310" s="14"/>
      <c r="BR310" s="15"/>
    </row>
    <row r="311" spans="1:70" s="12" customFormat="1" ht="15.75" x14ac:dyDescent="0.25">
      <c r="A311" s="103" t="s">
        <v>470</v>
      </c>
      <c r="B311" s="15">
        <f t="shared" si="138"/>
        <v>234.2</v>
      </c>
      <c r="C311" s="15">
        <f t="shared" si="139"/>
        <v>33.830400000000004</v>
      </c>
      <c r="D311" s="14">
        <f t="shared" si="157"/>
        <v>14.445089666951327</v>
      </c>
      <c r="E311" s="14"/>
      <c r="F311" s="14"/>
      <c r="G311" s="14"/>
      <c r="H311" s="14"/>
      <c r="I311" s="14"/>
      <c r="J311" s="15"/>
      <c r="K311" s="14"/>
      <c r="L311" s="14"/>
      <c r="M311" s="14"/>
      <c r="N311" s="14"/>
      <c r="O311" s="14"/>
      <c r="P311" s="14"/>
      <c r="Q311" s="14"/>
      <c r="R311" s="14"/>
      <c r="S311" s="15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5"/>
      <c r="AX311" s="14"/>
      <c r="AY311" s="14"/>
      <c r="AZ311" s="14"/>
      <c r="BA311" s="14">
        <v>234.2</v>
      </c>
      <c r="BB311" s="14">
        <v>33.830400000000004</v>
      </c>
      <c r="BC311" s="14">
        <f t="shared" si="158"/>
        <v>14.445089666951327</v>
      </c>
      <c r="BD311" s="14"/>
      <c r="BE311" s="14"/>
      <c r="BF311" s="14"/>
      <c r="BG311" s="14"/>
      <c r="BH311" s="14"/>
      <c r="BI311" s="15"/>
      <c r="BJ311" s="14"/>
      <c r="BK311" s="14"/>
      <c r="BL311" s="14"/>
      <c r="BM311" s="14"/>
      <c r="BN311" s="14"/>
      <c r="BO311" s="15"/>
      <c r="BP311" s="14"/>
      <c r="BQ311" s="14"/>
      <c r="BR311" s="15"/>
    </row>
    <row r="312" spans="1:70" s="12" customFormat="1" ht="15.75" x14ac:dyDescent="0.25">
      <c r="A312" s="103" t="s">
        <v>650</v>
      </c>
      <c r="B312" s="15">
        <f t="shared" si="138"/>
        <v>93.7</v>
      </c>
      <c r="C312" s="15">
        <f t="shared" si="139"/>
        <v>13.324129999999998</v>
      </c>
      <c r="D312" s="14">
        <f t="shared" si="157"/>
        <v>14.219989327641407</v>
      </c>
      <c r="E312" s="14"/>
      <c r="F312" s="14"/>
      <c r="G312" s="14"/>
      <c r="H312" s="14"/>
      <c r="I312" s="14"/>
      <c r="J312" s="15"/>
      <c r="K312" s="14"/>
      <c r="L312" s="14"/>
      <c r="M312" s="14"/>
      <c r="N312" s="14"/>
      <c r="O312" s="14"/>
      <c r="P312" s="14"/>
      <c r="Q312" s="14"/>
      <c r="R312" s="14"/>
      <c r="S312" s="15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5"/>
      <c r="AX312" s="14"/>
      <c r="AY312" s="14"/>
      <c r="AZ312" s="14"/>
      <c r="BA312" s="14">
        <v>93.7</v>
      </c>
      <c r="BB312" s="14">
        <v>13.324129999999998</v>
      </c>
      <c r="BC312" s="14">
        <f t="shared" si="158"/>
        <v>14.219989327641407</v>
      </c>
      <c r="BD312" s="14"/>
      <c r="BE312" s="14"/>
      <c r="BF312" s="14"/>
      <c r="BG312" s="14"/>
      <c r="BH312" s="14"/>
      <c r="BI312" s="15"/>
      <c r="BJ312" s="14"/>
      <c r="BK312" s="14"/>
      <c r="BL312" s="14"/>
      <c r="BM312" s="14"/>
      <c r="BN312" s="14"/>
      <c r="BO312" s="15"/>
      <c r="BP312" s="14"/>
      <c r="BQ312" s="14"/>
      <c r="BR312" s="15"/>
    </row>
    <row r="313" spans="1:70" s="31" customFormat="1" ht="31.5" x14ac:dyDescent="0.25">
      <c r="A313" s="97" t="s">
        <v>472</v>
      </c>
      <c r="B313" s="105">
        <f t="shared" si="138"/>
        <v>431357.70000000007</v>
      </c>
      <c r="C313" s="105">
        <f t="shared" si="139"/>
        <v>100555.50002000001</v>
      </c>
      <c r="D313" s="105">
        <f t="shared" ref="D313" si="159">C313/B313*100</f>
        <v>23.311395628268603</v>
      </c>
      <c r="E313" s="105">
        <f>SUM(E314:E320)</f>
        <v>882.8</v>
      </c>
      <c r="F313" s="105">
        <f t="shared" ref="F313:BN313" si="160">SUM(F314:F320)</f>
        <v>90.19</v>
      </c>
      <c r="G313" s="105">
        <f t="shared" si="23"/>
        <v>10.21635704576348</v>
      </c>
      <c r="H313" s="105">
        <f t="shared" si="160"/>
        <v>329.7</v>
      </c>
      <c r="I313" s="105">
        <f t="shared" si="160"/>
        <v>77.2</v>
      </c>
      <c r="J313" s="105">
        <f t="shared" si="30"/>
        <v>23.415225962996665</v>
      </c>
      <c r="K313" s="105">
        <f t="shared" si="160"/>
        <v>5330.8</v>
      </c>
      <c r="L313" s="105">
        <f t="shared" si="160"/>
        <v>1842.68</v>
      </c>
      <c r="M313" s="105">
        <f t="shared" si="31"/>
        <v>34.566669167854727</v>
      </c>
      <c r="N313" s="105">
        <f t="shared" si="160"/>
        <v>108383.7</v>
      </c>
      <c r="O313" s="105">
        <f t="shared" si="160"/>
        <v>19529.04</v>
      </c>
      <c r="P313" s="105">
        <f t="shared" si="14"/>
        <v>18.018428970407914</v>
      </c>
      <c r="Q313" s="105">
        <f t="shared" si="160"/>
        <v>817</v>
      </c>
      <c r="R313" s="105">
        <f t="shared" si="160"/>
        <v>0</v>
      </c>
      <c r="S313" s="105">
        <f t="shared" si="24"/>
        <v>0</v>
      </c>
      <c r="T313" s="105">
        <f t="shared" si="160"/>
        <v>6768.6</v>
      </c>
      <c r="U313" s="105">
        <f t="shared" si="160"/>
        <v>1157.3800000000001</v>
      </c>
      <c r="V313" s="105">
        <f t="shared" si="25"/>
        <v>17.099252430340101</v>
      </c>
      <c r="W313" s="105">
        <f t="shared" si="160"/>
        <v>269.3</v>
      </c>
      <c r="X313" s="105">
        <f t="shared" si="160"/>
        <v>24.05</v>
      </c>
      <c r="Y313" s="105">
        <f t="shared" si="26"/>
        <v>8.9305607129595241</v>
      </c>
      <c r="Z313" s="105">
        <f t="shared" si="160"/>
        <v>258928.9</v>
      </c>
      <c r="AA313" s="105">
        <f t="shared" si="160"/>
        <v>65608.179999999993</v>
      </c>
      <c r="AB313" s="105">
        <f t="shared" si="32"/>
        <v>25.338299432778648</v>
      </c>
      <c r="AC313" s="105">
        <f t="shared" si="160"/>
        <v>1314.7</v>
      </c>
      <c r="AD313" s="105">
        <f t="shared" si="160"/>
        <v>214.01</v>
      </c>
      <c r="AE313" s="102">
        <f t="shared" si="142"/>
        <v>16.278238381379779</v>
      </c>
      <c r="AF313" s="105">
        <f t="shared" si="160"/>
        <v>0</v>
      </c>
      <c r="AG313" s="105">
        <f t="shared" si="160"/>
        <v>0</v>
      </c>
      <c r="AH313" s="105"/>
      <c r="AI313" s="105">
        <f t="shared" si="160"/>
        <v>986</v>
      </c>
      <c r="AJ313" s="105">
        <f t="shared" si="160"/>
        <v>139.39007000000001</v>
      </c>
      <c r="AK313" s="105">
        <f t="shared" si="160"/>
        <v>14.136923935091279</v>
      </c>
      <c r="AL313" s="105">
        <f t="shared" si="160"/>
        <v>16280.2</v>
      </c>
      <c r="AM313" s="105">
        <f t="shared" si="160"/>
        <v>4841.9663799999998</v>
      </c>
      <c r="AN313" s="105">
        <f t="shared" si="160"/>
        <v>29.74144285696736</v>
      </c>
      <c r="AO313" s="105">
        <f t="shared" si="160"/>
        <v>986</v>
      </c>
      <c r="AP313" s="105">
        <f t="shared" si="160"/>
        <v>108.6</v>
      </c>
      <c r="AQ313" s="105">
        <f t="shared" si="160"/>
        <v>11.01419878296146</v>
      </c>
      <c r="AR313" s="105">
        <f t="shared" si="160"/>
        <v>328.7</v>
      </c>
      <c r="AS313" s="105">
        <f t="shared" si="160"/>
        <v>59.4</v>
      </c>
      <c r="AT313" s="105">
        <f t="shared" si="160"/>
        <v>18.071189534529967</v>
      </c>
      <c r="AU313" s="105">
        <f t="shared" si="160"/>
        <v>2761.2</v>
      </c>
      <c r="AV313" s="105">
        <f t="shared" si="160"/>
        <v>690.3</v>
      </c>
      <c r="AW313" s="105">
        <f t="shared" si="37"/>
        <v>25</v>
      </c>
      <c r="AX313" s="105">
        <f t="shared" si="160"/>
        <v>0</v>
      </c>
      <c r="AY313" s="105">
        <f t="shared" si="160"/>
        <v>0</v>
      </c>
      <c r="AZ313" s="105">
        <f t="shared" si="160"/>
        <v>0</v>
      </c>
      <c r="BA313" s="105">
        <f t="shared" si="160"/>
        <v>1124.2</v>
      </c>
      <c r="BB313" s="105">
        <f t="shared" si="160"/>
        <v>172.96357000000003</v>
      </c>
      <c r="BC313" s="102">
        <f t="shared" ref="BC313:BC320" si="161">BB313/BA313*100</f>
        <v>15.385480341576235</v>
      </c>
      <c r="BD313" s="105">
        <f t="shared" si="160"/>
        <v>328.7</v>
      </c>
      <c r="BE313" s="105">
        <f t="shared" si="160"/>
        <v>41.8</v>
      </c>
      <c r="BF313" s="105">
        <f t="shared" si="160"/>
        <v>12.716763005780345</v>
      </c>
      <c r="BG313" s="105">
        <f t="shared" si="160"/>
        <v>328.7</v>
      </c>
      <c r="BH313" s="105">
        <f t="shared" si="160"/>
        <v>13.02</v>
      </c>
      <c r="BI313" s="105">
        <f t="shared" si="144"/>
        <v>3.9610587161545481</v>
      </c>
      <c r="BJ313" s="105">
        <f t="shared" si="160"/>
        <v>25180.3</v>
      </c>
      <c r="BK313" s="105">
        <f t="shared" si="160"/>
        <v>5945.33</v>
      </c>
      <c r="BL313" s="105">
        <f t="shared" si="18"/>
        <v>23.61103719971565</v>
      </c>
      <c r="BM313" s="105">
        <f t="shared" si="160"/>
        <v>28.2</v>
      </c>
      <c r="BN313" s="105">
        <f t="shared" si="160"/>
        <v>0</v>
      </c>
      <c r="BO313" s="105">
        <f t="shared" si="145"/>
        <v>0</v>
      </c>
      <c r="BP313" s="105"/>
      <c r="BQ313" s="105"/>
      <c r="BR313" s="105"/>
    </row>
    <row r="314" spans="1:70" s="12" customFormat="1" ht="15.75" x14ac:dyDescent="0.25">
      <c r="A314" s="72" t="s">
        <v>392</v>
      </c>
      <c r="B314" s="15">
        <f t="shared" si="138"/>
        <v>430233.50000000006</v>
      </c>
      <c r="C314" s="15">
        <f t="shared" si="139"/>
        <v>100382.53645</v>
      </c>
      <c r="D314" s="15">
        <f t="shared" si="1"/>
        <v>23.332106042416498</v>
      </c>
      <c r="E314" s="15">
        <v>882.8</v>
      </c>
      <c r="F314" s="15">
        <v>90.19</v>
      </c>
      <c r="G314" s="15">
        <f t="shared" si="23"/>
        <v>10.21635704576348</v>
      </c>
      <c r="H314" s="15">
        <v>329.7</v>
      </c>
      <c r="I314" s="15">
        <v>77.2</v>
      </c>
      <c r="J314" s="15">
        <f t="shared" si="30"/>
        <v>23.415225962996665</v>
      </c>
      <c r="K314" s="15">
        <v>5330.8</v>
      </c>
      <c r="L314" s="15">
        <v>1842.68</v>
      </c>
      <c r="M314" s="15">
        <f t="shared" si="31"/>
        <v>34.566669167854727</v>
      </c>
      <c r="N314" s="15">
        <v>108383.7</v>
      </c>
      <c r="O314" s="15">
        <v>19529.04</v>
      </c>
      <c r="P314" s="15">
        <f t="shared" si="14"/>
        <v>18.018428970407914</v>
      </c>
      <c r="Q314" s="15">
        <v>817</v>
      </c>
      <c r="R314" s="15"/>
      <c r="S314" s="15">
        <f t="shared" si="24"/>
        <v>0</v>
      </c>
      <c r="T314" s="15">
        <v>6768.6</v>
      </c>
      <c r="U314" s="15">
        <v>1157.3800000000001</v>
      </c>
      <c r="V314" s="15">
        <f t="shared" si="25"/>
        <v>17.099252430340101</v>
      </c>
      <c r="W314" s="15">
        <v>269.3</v>
      </c>
      <c r="X314" s="15">
        <v>24.05</v>
      </c>
      <c r="Y314" s="15">
        <f t="shared" si="26"/>
        <v>8.9305607129595241</v>
      </c>
      <c r="Z314" s="15">
        <v>258928.9</v>
      </c>
      <c r="AA314" s="15">
        <v>65608.179999999993</v>
      </c>
      <c r="AB314" s="15">
        <f t="shared" si="32"/>
        <v>25.338299432778648</v>
      </c>
      <c r="AC314" s="15">
        <v>1314.7</v>
      </c>
      <c r="AD314" s="15">
        <v>214.01</v>
      </c>
      <c r="AE314" s="14">
        <f t="shared" si="142"/>
        <v>16.278238381379779</v>
      </c>
      <c r="AF314" s="15"/>
      <c r="AG314" s="15"/>
      <c r="AH314" s="15"/>
      <c r="AI314" s="15">
        <v>986</v>
      </c>
      <c r="AJ314" s="15">
        <v>139.39007000000001</v>
      </c>
      <c r="AK314" s="15">
        <f t="shared" si="33"/>
        <v>14.136923935091279</v>
      </c>
      <c r="AL314" s="15">
        <v>16280.2</v>
      </c>
      <c r="AM314" s="15">
        <v>4841.9663799999998</v>
      </c>
      <c r="AN314" s="15">
        <f t="shared" si="34"/>
        <v>29.74144285696736</v>
      </c>
      <c r="AO314" s="15">
        <v>986</v>
      </c>
      <c r="AP314" s="15">
        <v>108.6</v>
      </c>
      <c r="AQ314" s="15">
        <f t="shared" si="35"/>
        <v>11.01419878296146</v>
      </c>
      <c r="AR314" s="15">
        <v>328.7</v>
      </c>
      <c r="AS314" s="15">
        <v>59.4</v>
      </c>
      <c r="AT314" s="15">
        <f t="shared" si="36"/>
        <v>18.071189534529967</v>
      </c>
      <c r="AU314" s="15">
        <v>2761.2</v>
      </c>
      <c r="AV314" s="15">
        <v>690.3</v>
      </c>
      <c r="AW314" s="15">
        <f t="shared" si="37"/>
        <v>25</v>
      </c>
      <c r="AX314" s="15">
        <v>0</v>
      </c>
      <c r="AY314" s="15">
        <v>0</v>
      </c>
      <c r="AZ314" s="15"/>
      <c r="BA314" s="15"/>
      <c r="BB314" s="15"/>
      <c r="BC314" s="14"/>
      <c r="BD314" s="15">
        <v>328.7</v>
      </c>
      <c r="BE314" s="15">
        <v>41.8</v>
      </c>
      <c r="BF314" s="15">
        <f t="shared" si="38"/>
        <v>12.716763005780345</v>
      </c>
      <c r="BG314" s="15">
        <v>328.7</v>
      </c>
      <c r="BH314" s="15">
        <v>13.02</v>
      </c>
      <c r="BI314" s="15">
        <f t="shared" si="144"/>
        <v>3.9610587161545481</v>
      </c>
      <c r="BJ314" s="15">
        <v>25180.3</v>
      </c>
      <c r="BK314" s="15">
        <v>5945.33</v>
      </c>
      <c r="BL314" s="15">
        <f t="shared" si="18"/>
        <v>23.61103719971565</v>
      </c>
      <c r="BM314" s="15">
        <v>28.2</v>
      </c>
      <c r="BN314" s="15">
        <v>0</v>
      </c>
      <c r="BO314" s="15">
        <f t="shared" si="145"/>
        <v>0</v>
      </c>
      <c r="BP314" s="15"/>
      <c r="BQ314" s="15"/>
      <c r="BR314" s="15"/>
    </row>
    <row r="315" spans="1:70" s="12" customFormat="1" ht="15.75" x14ac:dyDescent="0.25">
      <c r="A315" s="103" t="s">
        <v>656</v>
      </c>
      <c r="B315" s="15">
        <f t="shared" si="138"/>
        <v>234.2</v>
      </c>
      <c r="C315" s="15">
        <f t="shared" si="139"/>
        <v>35.210360000000001</v>
      </c>
      <c r="D315" s="14">
        <f t="shared" ref="D315:D320" si="162">C315/B315*100</f>
        <v>15.034312553373185</v>
      </c>
      <c r="E315" s="14"/>
      <c r="F315" s="14"/>
      <c r="G315" s="14"/>
      <c r="H315" s="14"/>
      <c r="I315" s="14"/>
      <c r="J315" s="15"/>
      <c r="K315" s="14"/>
      <c r="L315" s="14"/>
      <c r="M315" s="15"/>
      <c r="N315" s="14"/>
      <c r="O315" s="14"/>
      <c r="P315" s="15"/>
      <c r="Q315" s="14"/>
      <c r="R315" s="14"/>
      <c r="S315" s="15"/>
      <c r="T315" s="14"/>
      <c r="U315" s="14"/>
      <c r="V315" s="14"/>
      <c r="W315" s="14"/>
      <c r="X315" s="14"/>
      <c r="Y315" s="15"/>
      <c r="Z315" s="14"/>
      <c r="AA315" s="14"/>
      <c r="AB315" s="15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5"/>
      <c r="AX315" s="14"/>
      <c r="AY315" s="14"/>
      <c r="AZ315" s="14"/>
      <c r="BA315" s="14">
        <v>234.2</v>
      </c>
      <c r="BB315" s="14">
        <v>35.210360000000001</v>
      </c>
      <c r="BC315" s="14">
        <f t="shared" si="161"/>
        <v>15.034312553373185</v>
      </c>
      <c r="BD315" s="14"/>
      <c r="BE315" s="14"/>
      <c r="BF315" s="14"/>
      <c r="BG315" s="14"/>
      <c r="BH315" s="14"/>
      <c r="BI315" s="15"/>
      <c r="BJ315" s="14"/>
      <c r="BK315" s="14"/>
      <c r="BL315" s="15"/>
      <c r="BM315" s="14"/>
      <c r="BN315" s="14"/>
      <c r="BO315" s="15"/>
      <c r="BP315" s="14"/>
      <c r="BQ315" s="14"/>
      <c r="BR315" s="15"/>
    </row>
    <row r="316" spans="1:70" s="12" customFormat="1" ht="15.75" x14ac:dyDescent="0.25">
      <c r="A316" s="103" t="s">
        <v>655</v>
      </c>
      <c r="B316" s="15">
        <f t="shared" si="138"/>
        <v>93.7</v>
      </c>
      <c r="C316" s="15">
        <f t="shared" si="139"/>
        <v>12.529530000000001</v>
      </c>
      <c r="D316" s="14">
        <f t="shared" si="162"/>
        <v>13.371963713980792</v>
      </c>
      <c r="E316" s="14"/>
      <c r="F316" s="14"/>
      <c r="G316" s="14"/>
      <c r="H316" s="14"/>
      <c r="I316" s="14"/>
      <c r="J316" s="15"/>
      <c r="K316" s="14"/>
      <c r="L316" s="14"/>
      <c r="M316" s="15"/>
      <c r="N316" s="14"/>
      <c r="O316" s="14"/>
      <c r="P316" s="15"/>
      <c r="Q316" s="14"/>
      <c r="R316" s="14"/>
      <c r="S316" s="15"/>
      <c r="T316" s="14"/>
      <c r="U316" s="14"/>
      <c r="V316" s="14"/>
      <c r="W316" s="14"/>
      <c r="X316" s="14"/>
      <c r="Y316" s="15"/>
      <c r="Z316" s="14"/>
      <c r="AA316" s="14"/>
      <c r="AB316" s="15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5"/>
      <c r="AX316" s="14"/>
      <c r="AY316" s="14"/>
      <c r="AZ316" s="14"/>
      <c r="BA316" s="14">
        <v>93.7</v>
      </c>
      <c r="BB316" s="14">
        <v>12.529530000000001</v>
      </c>
      <c r="BC316" s="14">
        <f t="shared" si="161"/>
        <v>13.371963713980792</v>
      </c>
      <c r="BD316" s="14"/>
      <c r="BE316" s="14"/>
      <c r="BF316" s="14"/>
      <c r="BG316" s="14"/>
      <c r="BH316" s="14"/>
      <c r="BI316" s="15"/>
      <c r="BJ316" s="14"/>
      <c r="BK316" s="14"/>
      <c r="BL316" s="15"/>
      <c r="BM316" s="14"/>
      <c r="BN316" s="14"/>
      <c r="BO316" s="15"/>
      <c r="BP316" s="14"/>
      <c r="BQ316" s="14"/>
      <c r="BR316" s="15"/>
    </row>
    <row r="317" spans="1:70" s="12" customFormat="1" ht="15.75" x14ac:dyDescent="0.25">
      <c r="A317" s="103" t="s">
        <v>334</v>
      </c>
      <c r="B317" s="15">
        <f t="shared" si="138"/>
        <v>93.7</v>
      </c>
      <c r="C317" s="15">
        <f t="shared" si="139"/>
        <v>19.412599999999998</v>
      </c>
      <c r="D317" s="14">
        <f t="shared" si="162"/>
        <v>20.717822838847383</v>
      </c>
      <c r="E317" s="14"/>
      <c r="F317" s="14"/>
      <c r="G317" s="14"/>
      <c r="H317" s="14"/>
      <c r="I317" s="14"/>
      <c r="J317" s="15"/>
      <c r="K317" s="14"/>
      <c r="L317" s="14"/>
      <c r="M317" s="15"/>
      <c r="N317" s="14"/>
      <c r="O317" s="14"/>
      <c r="P317" s="15"/>
      <c r="Q317" s="14"/>
      <c r="R317" s="14"/>
      <c r="S317" s="15"/>
      <c r="T317" s="14"/>
      <c r="U317" s="14"/>
      <c r="V317" s="14"/>
      <c r="W317" s="14"/>
      <c r="X317" s="14"/>
      <c r="Y317" s="15"/>
      <c r="Z317" s="14"/>
      <c r="AA317" s="14"/>
      <c r="AB317" s="15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5"/>
      <c r="AX317" s="14"/>
      <c r="AY317" s="14"/>
      <c r="AZ317" s="14"/>
      <c r="BA317" s="14">
        <v>93.7</v>
      </c>
      <c r="BB317" s="14">
        <v>19.412599999999998</v>
      </c>
      <c r="BC317" s="14">
        <f t="shared" si="161"/>
        <v>20.717822838847383</v>
      </c>
      <c r="BD317" s="14"/>
      <c r="BE317" s="14"/>
      <c r="BF317" s="14"/>
      <c r="BG317" s="14"/>
      <c r="BH317" s="14"/>
      <c r="BI317" s="15"/>
      <c r="BJ317" s="14"/>
      <c r="BK317" s="14"/>
      <c r="BL317" s="15"/>
      <c r="BM317" s="14"/>
      <c r="BN317" s="14"/>
      <c r="BO317" s="15"/>
      <c r="BP317" s="14"/>
      <c r="BQ317" s="14"/>
      <c r="BR317" s="15"/>
    </row>
    <row r="318" spans="1:70" s="12" customFormat="1" ht="15.75" x14ac:dyDescent="0.25">
      <c r="A318" s="103" t="s">
        <v>654</v>
      </c>
      <c r="B318" s="15">
        <f t="shared" si="138"/>
        <v>234.2</v>
      </c>
      <c r="C318" s="15">
        <f t="shared" si="139"/>
        <v>35.270360000000004</v>
      </c>
      <c r="D318" s="14">
        <f t="shared" si="162"/>
        <v>15.059931682322802</v>
      </c>
      <c r="E318" s="14"/>
      <c r="F318" s="14"/>
      <c r="G318" s="14"/>
      <c r="H318" s="14"/>
      <c r="I318" s="14"/>
      <c r="J318" s="15"/>
      <c r="K318" s="14"/>
      <c r="L318" s="14"/>
      <c r="M318" s="15"/>
      <c r="N318" s="14"/>
      <c r="O318" s="14"/>
      <c r="P318" s="15"/>
      <c r="Q318" s="14"/>
      <c r="R318" s="14"/>
      <c r="S318" s="15"/>
      <c r="T318" s="14"/>
      <c r="U318" s="14"/>
      <c r="V318" s="14"/>
      <c r="W318" s="14"/>
      <c r="X318" s="14"/>
      <c r="Y318" s="15"/>
      <c r="Z318" s="14"/>
      <c r="AA318" s="14"/>
      <c r="AB318" s="15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5"/>
      <c r="AX318" s="14"/>
      <c r="AY318" s="14"/>
      <c r="AZ318" s="14"/>
      <c r="BA318" s="14">
        <v>234.2</v>
      </c>
      <c r="BB318" s="14">
        <v>35.270360000000004</v>
      </c>
      <c r="BC318" s="14">
        <f t="shared" si="161"/>
        <v>15.059931682322802</v>
      </c>
      <c r="BD318" s="14"/>
      <c r="BE318" s="14"/>
      <c r="BF318" s="14"/>
      <c r="BG318" s="14"/>
      <c r="BH318" s="14"/>
      <c r="BI318" s="15"/>
      <c r="BJ318" s="14"/>
      <c r="BK318" s="14"/>
      <c r="BL318" s="15"/>
      <c r="BM318" s="14"/>
      <c r="BN318" s="14"/>
      <c r="BO318" s="15"/>
      <c r="BP318" s="14"/>
      <c r="BQ318" s="14"/>
      <c r="BR318" s="15"/>
    </row>
    <row r="319" spans="1:70" s="12" customFormat="1" ht="15.75" x14ac:dyDescent="0.25">
      <c r="A319" s="103" t="s">
        <v>653</v>
      </c>
      <c r="B319" s="15">
        <f t="shared" si="138"/>
        <v>234.2</v>
      </c>
      <c r="C319" s="15">
        <f t="shared" si="139"/>
        <v>35.270360000000004</v>
      </c>
      <c r="D319" s="14">
        <f t="shared" si="162"/>
        <v>15.059931682322802</v>
      </c>
      <c r="E319" s="14"/>
      <c r="F319" s="14"/>
      <c r="G319" s="14"/>
      <c r="H319" s="14"/>
      <c r="I319" s="14"/>
      <c r="J319" s="15"/>
      <c r="K319" s="14"/>
      <c r="L319" s="14"/>
      <c r="M319" s="15"/>
      <c r="N319" s="14"/>
      <c r="O319" s="14"/>
      <c r="P319" s="15"/>
      <c r="Q319" s="14"/>
      <c r="R319" s="14"/>
      <c r="S319" s="15"/>
      <c r="T319" s="14"/>
      <c r="U319" s="14"/>
      <c r="V319" s="14"/>
      <c r="W319" s="14"/>
      <c r="X319" s="14"/>
      <c r="Y319" s="15"/>
      <c r="Z319" s="14"/>
      <c r="AA319" s="14"/>
      <c r="AB319" s="15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5"/>
      <c r="AX319" s="14"/>
      <c r="AY319" s="14"/>
      <c r="AZ319" s="14"/>
      <c r="BA319" s="14">
        <v>234.2</v>
      </c>
      <c r="BB319" s="14">
        <v>35.270360000000004</v>
      </c>
      <c r="BC319" s="14">
        <f t="shared" si="161"/>
        <v>15.059931682322802</v>
      </c>
      <c r="BD319" s="14"/>
      <c r="BE319" s="14"/>
      <c r="BF319" s="14"/>
      <c r="BG319" s="14"/>
      <c r="BH319" s="14"/>
      <c r="BI319" s="15"/>
      <c r="BJ319" s="14"/>
      <c r="BK319" s="14"/>
      <c r="BL319" s="15"/>
      <c r="BM319" s="14"/>
      <c r="BN319" s="14"/>
      <c r="BO319" s="15"/>
      <c r="BP319" s="14"/>
      <c r="BQ319" s="14"/>
      <c r="BR319" s="15"/>
    </row>
    <row r="320" spans="1:70" s="12" customFormat="1" ht="15.75" x14ac:dyDescent="0.25">
      <c r="A320" s="103" t="s">
        <v>657</v>
      </c>
      <c r="B320" s="15">
        <f t="shared" si="138"/>
        <v>234.2</v>
      </c>
      <c r="C320" s="15">
        <f t="shared" si="139"/>
        <v>35.270360000000004</v>
      </c>
      <c r="D320" s="14">
        <f t="shared" si="162"/>
        <v>15.059931682322802</v>
      </c>
      <c r="E320" s="14"/>
      <c r="F320" s="14"/>
      <c r="G320" s="14"/>
      <c r="H320" s="14"/>
      <c r="I320" s="14"/>
      <c r="J320" s="15"/>
      <c r="K320" s="14"/>
      <c r="L320" s="14"/>
      <c r="M320" s="15"/>
      <c r="N320" s="14"/>
      <c r="O320" s="14"/>
      <c r="P320" s="15"/>
      <c r="Q320" s="14"/>
      <c r="R320" s="14"/>
      <c r="S320" s="15"/>
      <c r="T320" s="14"/>
      <c r="U320" s="14"/>
      <c r="V320" s="14"/>
      <c r="W320" s="14"/>
      <c r="X320" s="14"/>
      <c r="Y320" s="15"/>
      <c r="Z320" s="14"/>
      <c r="AA320" s="14"/>
      <c r="AB320" s="15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5"/>
      <c r="AX320" s="14"/>
      <c r="AY320" s="14"/>
      <c r="AZ320" s="14"/>
      <c r="BA320" s="14">
        <v>234.2</v>
      </c>
      <c r="BB320" s="14">
        <v>35.270360000000004</v>
      </c>
      <c r="BC320" s="14">
        <f t="shared" si="161"/>
        <v>15.059931682322802</v>
      </c>
      <c r="BD320" s="14"/>
      <c r="BE320" s="14"/>
      <c r="BF320" s="14"/>
      <c r="BG320" s="14"/>
      <c r="BH320" s="14"/>
      <c r="BI320" s="15"/>
      <c r="BJ320" s="14"/>
      <c r="BK320" s="14"/>
      <c r="BL320" s="15"/>
      <c r="BM320" s="14"/>
      <c r="BN320" s="14"/>
      <c r="BO320" s="15"/>
      <c r="BP320" s="14"/>
      <c r="BQ320" s="14"/>
      <c r="BR320" s="15"/>
    </row>
    <row r="321" spans="1:70" s="31" customFormat="1" ht="31.5" x14ac:dyDescent="0.25">
      <c r="A321" s="97" t="s">
        <v>463</v>
      </c>
      <c r="B321" s="105">
        <f t="shared" si="138"/>
        <v>193135.6999999999</v>
      </c>
      <c r="C321" s="105">
        <f t="shared" si="139"/>
        <v>57345.951990000009</v>
      </c>
      <c r="D321" s="105">
        <f t="shared" ref="D321" si="163">C321/B321*100</f>
        <v>29.692051749106994</v>
      </c>
      <c r="E321" s="105">
        <f>SUM(E322:E330)</f>
        <v>616.1</v>
      </c>
      <c r="F321" s="105">
        <f t="shared" ref="F321:BN321" si="164">SUM(F322:F330)</f>
        <v>144.94</v>
      </c>
      <c r="G321" s="105">
        <f t="shared" si="23"/>
        <v>23.525401720499918</v>
      </c>
      <c r="H321" s="105">
        <f t="shared" si="164"/>
        <v>99.4</v>
      </c>
      <c r="I321" s="105">
        <f t="shared" si="164"/>
        <v>14.9</v>
      </c>
      <c r="J321" s="105">
        <f t="shared" si="30"/>
        <v>14.989939637826961</v>
      </c>
      <c r="K321" s="105">
        <f t="shared" si="164"/>
        <v>1331.2</v>
      </c>
      <c r="L321" s="105">
        <f t="shared" si="164"/>
        <v>183.63</v>
      </c>
      <c r="M321" s="105">
        <f t="shared" si="31"/>
        <v>13.794320913461538</v>
      </c>
      <c r="N321" s="105">
        <f t="shared" si="164"/>
        <v>20389.3</v>
      </c>
      <c r="O321" s="105">
        <f t="shared" si="164"/>
        <v>5872.08</v>
      </c>
      <c r="P321" s="105">
        <f t="shared" si="14"/>
        <v>28.799811665922814</v>
      </c>
      <c r="Q321" s="105">
        <f t="shared" si="164"/>
        <v>263.60000000000002</v>
      </c>
      <c r="R321" s="105">
        <f t="shared" si="164"/>
        <v>0</v>
      </c>
      <c r="S321" s="105">
        <f t="shared" si="24"/>
        <v>0</v>
      </c>
      <c r="T321" s="105">
        <f t="shared" si="164"/>
        <v>3276.9</v>
      </c>
      <c r="U321" s="105">
        <f t="shared" si="164"/>
        <v>819.23</v>
      </c>
      <c r="V321" s="105">
        <f t="shared" si="25"/>
        <v>25.000152583234154</v>
      </c>
      <c r="W321" s="105">
        <f t="shared" si="164"/>
        <v>107.7</v>
      </c>
      <c r="X321" s="105">
        <f t="shared" si="164"/>
        <v>16.3</v>
      </c>
      <c r="Y321" s="105">
        <f t="shared" si="26"/>
        <v>15.134633240482822</v>
      </c>
      <c r="Z321" s="105">
        <f t="shared" si="164"/>
        <v>146777.4</v>
      </c>
      <c r="AA321" s="105">
        <f t="shared" si="164"/>
        <v>45585.58</v>
      </c>
      <c r="AB321" s="105">
        <f t="shared" si="32"/>
        <v>31.057628763011202</v>
      </c>
      <c r="AC321" s="105">
        <f t="shared" si="164"/>
        <v>310.3</v>
      </c>
      <c r="AD321" s="105">
        <f t="shared" si="164"/>
        <v>60.19</v>
      </c>
      <c r="AE321" s="102">
        <f t="shared" si="142"/>
        <v>19.397357396068319</v>
      </c>
      <c r="AF321" s="105">
        <f t="shared" si="164"/>
        <v>0</v>
      </c>
      <c r="AG321" s="105">
        <f t="shared" si="164"/>
        <v>0</v>
      </c>
      <c r="AH321" s="105">
        <f t="shared" si="164"/>
        <v>0</v>
      </c>
      <c r="AI321" s="105">
        <f t="shared" si="164"/>
        <v>310.3</v>
      </c>
      <c r="AJ321" s="105">
        <f t="shared" si="164"/>
        <v>53.474400000000003</v>
      </c>
      <c r="AK321" s="105">
        <f t="shared" si="164"/>
        <v>17.233129229777635</v>
      </c>
      <c r="AL321" s="105">
        <f t="shared" si="164"/>
        <v>1064.3</v>
      </c>
      <c r="AM321" s="105">
        <f t="shared" si="164"/>
        <v>516.9</v>
      </c>
      <c r="AN321" s="105">
        <f t="shared" si="164"/>
        <v>48.567133327069435</v>
      </c>
      <c r="AO321" s="105">
        <f t="shared" si="164"/>
        <v>310.3</v>
      </c>
      <c r="AP321" s="105">
        <f t="shared" si="164"/>
        <v>66.7</v>
      </c>
      <c r="AQ321" s="105">
        <f t="shared" si="164"/>
        <v>21.495327102803738</v>
      </c>
      <c r="AR321" s="105">
        <f t="shared" si="164"/>
        <v>310.3</v>
      </c>
      <c r="AS321" s="105">
        <f t="shared" si="164"/>
        <v>73.8</v>
      </c>
      <c r="AT321" s="105">
        <f t="shared" si="164"/>
        <v>23.783435385111183</v>
      </c>
      <c r="AU321" s="105">
        <f t="shared" si="164"/>
        <v>918.4</v>
      </c>
      <c r="AV321" s="105">
        <f t="shared" si="164"/>
        <v>229.5</v>
      </c>
      <c r="AW321" s="105">
        <f t="shared" si="37"/>
        <v>24.989111498257842</v>
      </c>
      <c r="AX321" s="105">
        <f t="shared" si="164"/>
        <v>0</v>
      </c>
      <c r="AY321" s="105">
        <f t="shared" si="164"/>
        <v>0</v>
      </c>
      <c r="AZ321" s="105">
        <f t="shared" si="164"/>
        <v>0</v>
      </c>
      <c r="BA321" s="105">
        <f t="shared" si="164"/>
        <v>1405.3000000000002</v>
      </c>
      <c r="BB321" s="105">
        <f t="shared" si="164"/>
        <v>318.25758999999994</v>
      </c>
      <c r="BC321" s="102">
        <f t="shared" ref="BC321:BC330" si="165">BB321/BA321*100</f>
        <v>22.646950117412644</v>
      </c>
      <c r="BD321" s="105">
        <f t="shared" si="164"/>
        <v>310.3</v>
      </c>
      <c r="BE321" s="105">
        <f t="shared" si="164"/>
        <v>65.900000000000006</v>
      </c>
      <c r="BF321" s="105">
        <f t="shared" si="164"/>
        <v>21.237512085078958</v>
      </c>
      <c r="BG321" s="105">
        <f t="shared" si="164"/>
        <v>310.3</v>
      </c>
      <c r="BH321" s="105">
        <f t="shared" si="164"/>
        <v>73.650000000000006</v>
      </c>
      <c r="BI321" s="105">
        <f t="shared" si="144"/>
        <v>23.735095069287787</v>
      </c>
      <c r="BJ321" s="105">
        <f t="shared" si="164"/>
        <v>14967.8</v>
      </c>
      <c r="BK321" s="105">
        <f t="shared" si="164"/>
        <v>3250.92</v>
      </c>
      <c r="BL321" s="105">
        <f t="shared" si="18"/>
        <v>21.719424364302036</v>
      </c>
      <c r="BM321" s="105">
        <f t="shared" si="164"/>
        <v>56.5</v>
      </c>
      <c r="BN321" s="105">
        <f t="shared" si="164"/>
        <v>0</v>
      </c>
      <c r="BO321" s="105">
        <f t="shared" si="145"/>
        <v>0</v>
      </c>
      <c r="BP321" s="105"/>
      <c r="BQ321" s="105"/>
      <c r="BR321" s="105"/>
    </row>
    <row r="322" spans="1:70" s="12" customFormat="1" ht="31.5" x14ac:dyDescent="0.25">
      <c r="A322" s="72" t="s">
        <v>391</v>
      </c>
      <c r="B322" s="15">
        <f t="shared" si="138"/>
        <v>191730.39999999991</v>
      </c>
      <c r="C322" s="15">
        <f t="shared" si="139"/>
        <v>57027.694400000008</v>
      </c>
      <c r="D322" s="15">
        <f t="shared" si="1"/>
        <v>29.743689263674426</v>
      </c>
      <c r="E322" s="15">
        <v>616.1</v>
      </c>
      <c r="F322" s="15">
        <v>144.94</v>
      </c>
      <c r="G322" s="15">
        <f t="shared" si="23"/>
        <v>23.525401720499918</v>
      </c>
      <c r="H322" s="15">
        <v>99.4</v>
      </c>
      <c r="I322" s="15">
        <v>14.9</v>
      </c>
      <c r="J322" s="15">
        <f t="shared" si="30"/>
        <v>14.989939637826961</v>
      </c>
      <c r="K322" s="15">
        <v>1331.2</v>
      </c>
      <c r="L322" s="15">
        <v>183.63</v>
      </c>
      <c r="M322" s="15">
        <f t="shared" si="31"/>
        <v>13.794320913461538</v>
      </c>
      <c r="N322" s="15">
        <v>20389.3</v>
      </c>
      <c r="O322" s="15">
        <v>5872.08</v>
      </c>
      <c r="P322" s="15">
        <f t="shared" si="14"/>
        <v>28.799811665922814</v>
      </c>
      <c r="Q322" s="15">
        <v>263.60000000000002</v>
      </c>
      <c r="R322" s="15"/>
      <c r="S322" s="15">
        <f t="shared" si="24"/>
        <v>0</v>
      </c>
      <c r="T322" s="15">
        <v>3276.9</v>
      </c>
      <c r="U322" s="15">
        <v>819.23</v>
      </c>
      <c r="V322" s="15">
        <f t="shared" si="25"/>
        <v>25.000152583234154</v>
      </c>
      <c r="W322" s="15">
        <v>107.7</v>
      </c>
      <c r="X322" s="15">
        <v>16.3</v>
      </c>
      <c r="Y322" s="15">
        <f t="shared" si="26"/>
        <v>15.134633240482822</v>
      </c>
      <c r="Z322" s="15">
        <v>146777.4</v>
      </c>
      <c r="AA322" s="15">
        <v>45585.58</v>
      </c>
      <c r="AB322" s="15">
        <f t="shared" si="32"/>
        <v>31.057628763011202</v>
      </c>
      <c r="AC322" s="15">
        <v>310.3</v>
      </c>
      <c r="AD322" s="15">
        <v>60.19</v>
      </c>
      <c r="AE322" s="14">
        <f t="shared" si="142"/>
        <v>19.397357396068319</v>
      </c>
      <c r="AF322" s="15"/>
      <c r="AG322" s="15"/>
      <c r="AH322" s="15"/>
      <c r="AI322" s="15">
        <v>310.3</v>
      </c>
      <c r="AJ322" s="15">
        <v>53.474400000000003</v>
      </c>
      <c r="AK322" s="15">
        <f t="shared" si="33"/>
        <v>17.233129229777635</v>
      </c>
      <c r="AL322" s="15">
        <v>1064.3</v>
      </c>
      <c r="AM322" s="15">
        <v>516.9</v>
      </c>
      <c r="AN322" s="15">
        <f t="shared" si="34"/>
        <v>48.567133327069435</v>
      </c>
      <c r="AO322" s="15">
        <v>310.3</v>
      </c>
      <c r="AP322" s="15">
        <v>66.7</v>
      </c>
      <c r="AQ322" s="15">
        <f t="shared" si="35"/>
        <v>21.495327102803738</v>
      </c>
      <c r="AR322" s="15">
        <v>310.3</v>
      </c>
      <c r="AS322" s="15">
        <v>73.8</v>
      </c>
      <c r="AT322" s="15">
        <f t="shared" si="36"/>
        <v>23.783435385111183</v>
      </c>
      <c r="AU322" s="15">
        <v>918.4</v>
      </c>
      <c r="AV322" s="15">
        <v>229.5</v>
      </c>
      <c r="AW322" s="15">
        <f t="shared" si="37"/>
        <v>24.989111498257842</v>
      </c>
      <c r="AX322" s="15">
        <v>0</v>
      </c>
      <c r="AY322" s="15">
        <v>0</v>
      </c>
      <c r="AZ322" s="15"/>
      <c r="BA322" s="15"/>
      <c r="BB322" s="15"/>
      <c r="BC322" s="14"/>
      <c r="BD322" s="15">
        <v>310.3</v>
      </c>
      <c r="BE322" s="15">
        <v>65.900000000000006</v>
      </c>
      <c r="BF322" s="15">
        <f t="shared" si="38"/>
        <v>21.237512085078958</v>
      </c>
      <c r="BG322" s="15">
        <v>310.3</v>
      </c>
      <c r="BH322" s="15">
        <v>73.650000000000006</v>
      </c>
      <c r="BI322" s="15">
        <f t="shared" si="144"/>
        <v>23.735095069287787</v>
      </c>
      <c r="BJ322" s="15">
        <v>14967.8</v>
      </c>
      <c r="BK322" s="15">
        <v>3250.92</v>
      </c>
      <c r="BL322" s="15">
        <f t="shared" si="18"/>
        <v>21.719424364302036</v>
      </c>
      <c r="BM322" s="15">
        <v>56.5</v>
      </c>
      <c r="BN322" s="15">
        <v>0</v>
      </c>
      <c r="BO322" s="15">
        <f t="shared" si="145"/>
        <v>0</v>
      </c>
      <c r="BP322" s="15"/>
      <c r="BQ322" s="15"/>
      <c r="BR322" s="15"/>
    </row>
    <row r="323" spans="1:70" s="12" customFormat="1" ht="15.75" x14ac:dyDescent="0.25">
      <c r="A323" s="103" t="s">
        <v>658</v>
      </c>
      <c r="B323" s="15">
        <f t="shared" si="138"/>
        <v>93.7</v>
      </c>
      <c r="C323" s="15">
        <f t="shared" si="139"/>
        <v>23.275099999999998</v>
      </c>
      <c r="D323" s="14">
        <f t="shared" ref="D323:D330" si="166">C323/B323*100</f>
        <v>24.840021344717179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5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>
        <v>93.7</v>
      </c>
      <c r="BB323" s="14">
        <v>23.275099999999998</v>
      </c>
      <c r="BC323" s="14">
        <f t="shared" si="165"/>
        <v>24.840021344717179</v>
      </c>
      <c r="BD323" s="14"/>
      <c r="BE323" s="14"/>
      <c r="BF323" s="14"/>
      <c r="BG323" s="14"/>
      <c r="BH323" s="14"/>
      <c r="BI323" s="15"/>
      <c r="BJ323" s="14"/>
      <c r="BK323" s="14"/>
      <c r="BL323" s="14"/>
      <c r="BM323" s="14"/>
      <c r="BN323" s="14"/>
      <c r="BO323" s="15"/>
      <c r="BP323" s="14"/>
      <c r="BQ323" s="14"/>
      <c r="BR323" s="15"/>
    </row>
    <row r="324" spans="1:70" s="12" customFormat="1" ht="15.75" x14ac:dyDescent="0.25">
      <c r="A324" s="103" t="s">
        <v>716</v>
      </c>
      <c r="B324" s="15">
        <f t="shared" si="138"/>
        <v>93.7</v>
      </c>
      <c r="C324" s="15">
        <f t="shared" si="139"/>
        <v>23.13439</v>
      </c>
      <c r="D324" s="14">
        <f t="shared" si="166"/>
        <v>24.689850586979723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5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>
        <v>93.7</v>
      </c>
      <c r="BB324" s="14">
        <v>23.13439</v>
      </c>
      <c r="BC324" s="14">
        <f t="shared" si="165"/>
        <v>24.689850586979723</v>
      </c>
      <c r="BD324" s="14"/>
      <c r="BE324" s="14"/>
      <c r="BF324" s="14"/>
      <c r="BG324" s="14"/>
      <c r="BH324" s="14"/>
      <c r="BI324" s="15"/>
      <c r="BJ324" s="14"/>
      <c r="BK324" s="14"/>
      <c r="BL324" s="14"/>
      <c r="BM324" s="14"/>
      <c r="BN324" s="14"/>
      <c r="BO324" s="15"/>
      <c r="BP324" s="14"/>
      <c r="BQ324" s="14"/>
      <c r="BR324" s="15"/>
    </row>
    <row r="325" spans="1:70" s="12" customFormat="1" ht="15.75" x14ac:dyDescent="0.25">
      <c r="A325" s="103" t="s">
        <v>661</v>
      </c>
      <c r="B325" s="15">
        <f t="shared" si="138"/>
        <v>234.2</v>
      </c>
      <c r="C325" s="15">
        <f t="shared" si="139"/>
        <v>49.965559999999996</v>
      </c>
      <c r="D325" s="14">
        <f t="shared" si="166"/>
        <v>21.334568744662679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5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>
        <v>234.2</v>
      </c>
      <c r="BB325" s="14">
        <v>49.965559999999996</v>
      </c>
      <c r="BC325" s="14">
        <f t="shared" si="165"/>
        <v>21.334568744662679</v>
      </c>
      <c r="BD325" s="14"/>
      <c r="BE325" s="14"/>
      <c r="BF325" s="14"/>
      <c r="BG325" s="14"/>
      <c r="BH325" s="14"/>
      <c r="BI325" s="15"/>
      <c r="BJ325" s="14"/>
      <c r="BK325" s="14"/>
      <c r="BL325" s="14"/>
      <c r="BM325" s="14"/>
      <c r="BN325" s="14"/>
      <c r="BO325" s="15"/>
      <c r="BP325" s="14"/>
      <c r="BQ325" s="14"/>
      <c r="BR325" s="15"/>
    </row>
    <row r="326" spans="1:70" s="12" customFormat="1" ht="15.75" x14ac:dyDescent="0.25">
      <c r="A326" s="103" t="s">
        <v>488</v>
      </c>
      <c r="B326" s="15">
        <f t="shared" si="138"/>
        <v>93.7</v>
      </c>
      <c r="C326" s="15">
        <f t="shared" si="139"/>
        <v>23.275089999999999</v>
      </c>
      <c r="D326" s="14">
        <f t="shared" si="166"/>
        <v>24.840010672358588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5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>
        <v>93.7</v>
      </c>
      <c r="BB326" s="14">
        <v>23.275089999999999</v>
      </c>
      <c r="BC326" s="14">
        <f t="shared" si="165"/>
        <v>24.840010672358588</v>
      </c>
      <c r="BD326" s="14"/>
      <c r="BE326" s="14"/>
      <c r="BF326" s="14"/>
      <c r="BG326" s="14"/>
      <c r="BH326" s="14"/>
      <c r="BI326" s="15"/>
      <c r="BJ326" s="14"/>
      <c r="BK326" s="14"/>
      <c r="BL326" s="14"/>
      <c r="BM326" s="14"/>
      <c r="BN326" s="14"/>
      <c r="BO326" s="15"/>
      <c r="BP326" s="14"/>
      <c r="BQ326" s="14"/>
      <c r="BR326" s="15"/>
    </row>
    <row r="327" spans="1:70" s="12" customFormat="1" ht="15.75" x14ac:dyDescent="0.25">
      <c r="A327" s="103" t="s">
        <v>496</v>
      </c>
      <c r="B327" s="15">
        <f t="shared" si="138"/>
        <v>93.7</v>
      </c>
      <c r="C327" s="15">
        <f t="shared" si="139"/>
        <v>23.275089999999999</v>
      </c>
      <c r="D327" s="14">
        <f t="shared" si="166"/>
        <v>24.840010672358588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5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>
        <v>93.7</v>
      </c>
      <c r="BB327" s="14">
        <v>23.275089999999999</v>
      </c>
      <c r="BC327" s="14">
        <f t="shared" si="165"/>
        <v>24.840010672358588</v>
      </c>
      <c r="BD327" s="14"/>
      <c r="BE327" s="14"/>
      <c r="BF327" s="14"/>
      <c r="BG327" s="14"/>
      <c r="BH327" s="14"/>
      <c r="BI327" s="15"/>
      <c r="BJ327" s="14"/>
      <c r="BK327" s="14"/>
      <c r="BL327" s="14"/>
      <c r="BM327" s="14"/>
      <c r="BN327" s="14"/>
      <c r="BO327" s="15"/>
      <c r="BP327" s="14"/>
      <c r="BQ327" s="14"/>
      <c r="BR327" s="15"/>
    </row>
    <row r="328" spans="1:70" s="12" customFormat="1" ht="15.75" x14ac:dyDescent="0.25">
      <c r="A328" s="103" t="s">
        <v>473</v>
      </c>
      <c r="B328" s="15">
        <f t="shared" si="138"/>
        <v>468.4</v>
      </c>
      <c r="C328" s="15">
        <f t="shared" si="139"/>
        <v>104.87863</v>
      </c>
      <c r="D328" s="14">
        <f t="shared" si="166"/>
        <v>22.390826216908629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5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>
        <v>468.4</v>
      </c>
      <c r="BB328" s="14">
        <v>104.87863</v>
      </c>
      <c r="BC328" s="14">
        <f t="shared" si="165"/>
        <v>22.390826216908629</v>
      </c>
      <c r="BD328" s="14"/>
      <c r="BE328" s="14"/>
      <c r="BF328" s="14"/>
      <c r="BG328" s="14"/>
      <c r="BH328" s="14"/>
      <c r="BI328" s="15"/>
      <c r="BJ328" s="14"/>
      <c r="BK328" s="14"/>
      <c r="BL328" s="14"/>
      <c r="BM328" s="14"/>
      <c r="BN328" s="14"/>
      <c r="BO328" s="15"/>
      <c r="BP328" s="14"/>
      <c r="BQ328" s="14"/>
      <c r="BR328" s="15"/>
    </row>
    <row r="329" spans="1:70" s="12" customFormat="1" ht="15.75" x14ac:dyDescent="0.25">
      <c r="A329" s="103" t="s">
        <v>660</v>
      </c>
      <c r="B329" s="15">
        <f t="shared" si="138"/>
        <v>234.2</v>
      </c>
      <c r="C329" s="15">
        <f t="shared" si="139"/>
        <v>47.178640000000001</v>
      </c>
      <c r="D329" s="14">
        <f t="shared" si="166"/>
        <v>20.144594363791633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5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>
        <v>234.2</v>
      </c>
      <c r="BB329" s="14">
        <v>47.178640000000001</v>
      </c>
      <c r="BC329" s="14">
        <f t="shared" si="165"/>
        <v>20.144594363791633</v>
      </c>
      <c r="BD329" s="14"/>
      <c r="BE329" s="14"/>
      <c r="BF329" s="14"/>
      <c r="BG329" s="14"/>
      <c r="BH329" s="14"/>
      <c r="BI329" s="15"/>
      <c r="BJ329" s="14"/>
      <c r="BK329" s="14"/>
      <c r="BL329" s="14"/>
      <c r="BM329" s="14"/>
      <c r="BN329" s="14"/>
      <c r="BO329" s="15"/>
      <c r="BP329" s="14"/>
      <c r="BQ329" s="14"/>
      <c r="BR329" s="15"/>
    </row>
    <row r="330" spans="1:70" s="12" customFormat="1" ht="15.75" x14ac:dyDescent="0.25">
      <c r="A330" s="103" t="s">
        <v>717</v>
      </c>
      <c r="B330" s="15">
        <f t="shared" si="138"/>
        <v>93.7</v>
      </c>
      <c r="C330" s="15">
        <f t="shared" si="139"/>
        <v>23.275089999999999</v>
      </c>
      <c r="D330" s="14">
        <f t="shared" si="166"/>
        <v>24.840010672358588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5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>
        <v>93.7</v>
      </c>
      <c r="BB330" s="14">
        <v>23.275089999999999</v>
      </c>
      <c r="BC330" s="14">
        <f t="shared" si="165"/>
        <v>24.840010672358588</v>
      </c>
      <c r="BD330" s="14"/>
      <c r="BE330" s="14"/>
      <c r="BF330" s="14"/>
      <c r="BG330" s="14"/>
      <c r="BH330" s="14"/>
      <c r="BI330" s="15"/>
      <c r="BJ330" s="14"/>
      <c r="BK330" s="14"/>
      <c r="BL330" s="14"/>
      <c r="BM330" s="14"/>
      <c r="BN330" s="14"/>
      <c r="BO330" s="15"/>
      <c r="BP330" s="14"/>
      <c r="BQ330" s="14"/>
      <c r="BR330" s="15"/>
    </row>
    <row r="331" spans="1:70" s="31" customFormat="1" ht="31.5" x14ac:dyDescent="0.25">
      <c r="A331" s="97" t="s">
        <v>462</v>
      </c>
      <c r="B331" s="105">
        <f t="shared" si="138"/>
        <v>455861.4</v>
      </c>
      <c r="C331" s="105">
        <f t="shared" si="139"/>
        <v>89876.506080000006</v>
      </c>
      <c r="D331" s="105">
        <f t="shared" ref="D331" si="167">C331/B331*100</f>
        <v>19.715752656399509</v>
      </c>
      <c r="E331" s="105">
        <f>SUM(E332:E344)</f>
        <v>2049.6999999999998</v>
      </c>
      <c r="F331" s="105">
        <f t="shared" ref="F331:BN331" si="168">SUM(F332:F344)</f>
        <v>314.38</v>
      </c>
      <c r="G331" s="105">
        <f t="shared" si="23"/>
        <v>15.337854320144412</v>
      </c>
      <c r="H331" s="105">
        <f t="shared" si="168"/>
        <v>436.2</v>
      </c>
      <c r="I331" s="105">
        <f t="shared" si="168"/>
        <v>51.39</v>
      </c>
      <c r="J331" s="105">
        <f t="shared" si="30"/>
        <v>11.781292984869326</v>
      </c>
      <c r="K331" s="105">
        <f t="shared" si="168"/>
        <v>11448.6</v>
      </c>
      <c r="L331" s="105">
        <f t="shared" si="168"/>
        <v>989.76</v>
      </c>
      <c r="M331" s="105">
        <f t="shared" si="31"/>
        <v>8.6452492007756394</v>
      </c>
      <c r="N331" s="105">
        <f t="shared" si="168"/>
        <v>152796.9</v>
      </c>
      <c r="O331" s="105">
        <f t="shared" si="168"/>
        <v>22238.16</v>
      </c>
      <c r="P331" s="105">
        <f t="shared" si="14"/>
        <v>14.554064905767067</v>
      </c>
      <c r="Q331" s="105">
        <f t="shared" si="168"/>
        <v>666</v>
      </c>
      <c r="R331" s="105">
        <f t="shared" si="168"/>
        <v>0</v>
      </c>
      <c r="S331" s="105">
        <f t="shared" si="24"/>
        <v>0</v>
      </c>
      <c r="T331" s="105">
        <f t="shared" si="168"/>
        <v>8597.1</v>
      </c>
      <c r="U331" s="105">
        <f t="shared" si="168"/>
        <v>1289.4000000000001</v>
      </c>
      <c r="V331" s="105">
        <f t="shared" si="25"/>
        <v>14.998080748159262</v>
      </c>
      <c r="W331" s="105">
        <f t="shared" si="168"/>
        <v>269.3</v>
      </c>
      <c r="X331" s="105">
        <f t="shared" si="168"/>
        <v>62.44</v>
      </c>
      <c r="Y331" s="105">
        <f t="shared" si="26"/>
        <v>23.186037875974748</v>
      </c>
      <c r="Z331" s="105">
        <f t="shared" si="168"/>
        <v>244665.7</v>
      </c>
      <c r="AA331" s="105">
        <f t="shared" si="168"/>
        <v>57716.37</v>
      </c>
      <c r="AB331" s="105">
        <f t="shared" si="32"/>
        <v>23.589890205288278</v>
      </c>
      <c r="AC331" s="105">
        <f t="shared" si="168"/>
        <v>1241.2</v>
      </c>
      <c r="AD331" s="105">
        <f t="shared" si="168"/>
        <v>212.14</v>
      </c>
      <c r="AE331" s="102">
        <f t="shared" si="142"/>
        <v>17.091524331292295</v>
      </c>
      <c r="AF331" s="105">
        <f t="shared" si="168"/>
        <v>0</v>
      </c>
      <c r="AG331" s="105">
        <f t="shared" si="168"/>
        <v>0</v>
      </c>
      <c r="AH331" s="105"/>
      <c r="AI331" s="105">
        <f t="shared" si="168"/>
        <v>310.3</v>
      </c>
      <c r="AJ331" s="105">
        <f t="shared" si="168"/>
        <v>51.5</v>
      </c>
      <c r="AK331" s="105">
        <f t="shared" si="168"/>
        <v>16.59684176603287</v>
      </c>
      <c r="AL331" s="105">
        <f t="shared" si="168"/>
        <v>1938.9</v>
      </c>
      <c r="AM331" s="105">
        <f t="shared" si="168"/>
        <v>648.04372999999998</v>
      </c>
      <c r="AN331" s="105">
        <f t="shared" si="168"/>
        <v>33.42326731651967</v>
      </c>
      <c r="AO331" s="105">
        <f t="shared" si="168"/>
        <v>930.8</v>
      </c>
      <c r="AP331" s="105">
        <f t="shared" si="168"/>
        <v>122.1</v>
      </c>
      <c r="AQ331" s="105">
        <f t="shared" si="168"/>
        <v>13.117748173614096</v>
      </c>
      <c r="AR331" s="105">
        <f t="shared" si="168"/>
        <v>310.3</v>
      </c>
      <c r="AS331" s="105">
        <f t="shared" si="168"/>
        <v>5.5</v>
      </c>
      <c r="AT331" s="105">
        <f t="shared" si="168"/>
        <v>1.7724782468578795</v>
      </c>
      <c r="AU331" s="105">
        <f t="shared" si="168"/>
        <v>2574.4</v>
      </c>
      <c r="AV331" s="105">
        <f t="shared" si="168"/>
        <v>643.5</v>
      </c>
      <c r="AW331" s="105">
        <f t="shared" si="37"/>
        <v>24.996115599751398</v>
      </c>
      <c r="AX331" s="105">
        <f t="shared" si="168"/>
        <v>0</v>
      </c>
      <c r="AY331" s="105">
        <f t="shared" si="168"/>
        <v>0</v>
      </c>
      <c r="AZ331" s="105">
        <f t="shared" si="168"/>
        <v>0</v>
      </c>
      <c r="BA331" s="105">
        <f t="shared" si="168"/>
        <v>2810.3999999999996</v>
      </c>
      <c r="BB331" s="105">
        <f t="shared" si="168"/>
        <v>362.24234999999999</v>
      </c>
      <c r="BC331" s="102">
        <f t="shared" ref="BC331:BC336" si="169">BB331/BA331*100</f>
        <v>12.889352049530316</v>
      </c>
      <c r="BD331" s="105">
        <f t="shared" si="168"/>
        <v>310.3</v>
      </c>
      <c r="BE331" s="105">
        <f t="shared" si="168"/>
        <v>73.8</v>
      </c>
      <c r="BF331" s="105">
        <f t="shared" si="168"/>
        <v>23.783435385111183</v>
      </c>
      <c r="BG331" s="105">
        <f t="shared" si="168"/>
        <v>310.3</v>
      </c>
      <c r="BH331" s="105">
        <f t="shared" si="168"/>
        <v>20.04</v>
      </c>
      <c r="BI331" s="105">
        <f t="shared" si="144"/>
        <v>6.4582661940057999</v>
      </c>
      <c r="BJ331" s="105">
        <f t="shared" si="168"/>
        <v>24166.799999999999</v>
      </c>
      <c r="BK331" s="105">
        <f t="shared" si="168"/>
        <v>5075.74</v>
      </c>
      <c r="BL331" s="105">
        <f t="shared" si="18"/>
        <v>21.002946190641705</v>
      </c>
      <c r="BM331" s="105">
        <f t="shared" si="168"/>
        <v>28.2</v>
      </c>
      <c r="BN331" s="105">
        <f t="shared" si="168"/>
        <v>0</v>
      </c>
      <c r="BO331" s="105">
        <f t="shared" si="145"/>
        <v>0</v>
      </c>
      <c r="BP331" s="105"/>
      <c r="BQ331" s="105"/>
      <c r="BR331" s="105"/>
    </row>
    <row r="332" spans="1:70" s="12" customFormat="1" ht="16.5" customHeight="1" x14ac:dyDescent="0.25">
      <c r="A332" s="72" t="s">
        <v>390</v>
      </c>
      <c r="B332" s="15">
        <f t="shared" si="138"/>
        <v>453051</v>
      </c>
      <c r="C332" s="15">
        <f t="shared" si="139"/>
        <v>89514.263730000006</v>
      </c>
      <c r="D332" s="15">
        <f t="shared" si="1"/>
        <v>19.758098697497633</v>
      </c>
      <c r="E332" s="15">
        <v>2049.6999999999998</v>
      </c>
      <c r="F332" s="15">
        <v>314.38</v>
      </c>
      <c r="G332" s="15">
        <f t="shared" si="23"/>
        <v>15.337854320144412</v>
      </c>
      <c r="H332" s="15">
        <v>436.2</v>
      </c>
      <c r="I332" s="15">
        <v>51.39</v>
      </c>
      <c r="J332" s="15">
        <f t="shared" si="30"/>
        <v>11.781292984869326</v>
      </c>
      <c r="K332" s="15">
        <v>11448.6</v>
      </c>
      <c r="L332" s="15">
        <v>989.76</v>
      </c>
      <c r="M332" s="15">
        <f t="shared" si="31"/>
        <v>8.6452492007756394</v>
      </c>
      <c r="N332" s="15">
        <v>152796.9</v>
      </c>
      <c r="O332" s="15">
        <v>22238.16</v>
      </c>
      <c r="P332" s="15">
        <f t="shared" si="14"/>
        <v>14.554064905767067</v>
      </c>
      <c r="Q332" s="15">
        <v>666</v>
      </c>
      <c r="R332" s="15"/>
      <c r="S332" s="15">
        <f t="shared" si="24"/>
        <v>0</v>
      </c>
      <c r="T332" s="15">
        <v>8597.1</v>
      </c>
      <c r="U332" s="15">
        <v>1289.4000000000001</v>
      </c>
      <c r="V332" s="15">
        <f t="shared" si="25"/>
        <v>14.998080748159262</v>
      </c>
      <c r="W332" s="15">
        <v>269.3</v>
      </c>
      <c r="X332" s="15">
        <v>62.44</v>
      </c>
      <c r="Y332" s="15">
        <f t="shared" si="26"/>
        <v>23.186037875974748</v>
      </c>
      <c r="Z332" s="15">
        <v>244665.7</v>
      </c>
      <c r="AA332" s="15">
        <v>57716.37</v>
      </c>
      <c r="AB332" s="15">
        <f t="shared" si="32"/>
        <v>23.589890205288278</v>
      </c>
      <c r="AC332" s="15">
        <v>1241.2</v>
      </c>
      <c r="AD332" s="15">
        <v>212.14</v>
      </c>
      <c r="AE332" s="14">
        <f t="shared" si="142"/>
        <v>17.091524331292295</v>
      </c>
      <c r="AF332" s="15"/>
      <c r="AG332" s="15"/>
      <c r="AH332" s="15"/>
      <c r="AI332" s="15">
        <v>310.3</v>
      </c>
      <c r="AJ332" s="15">
        <v>51.5</v>
      </c>
      <c r="AK332" s="15">
        <f t="shared" si="33"/>
        <v>16.59684176603287</v>
      </c>
      <c r="AL332" s="15">
        <v>1938.9</v>
      </c>
      <c r="AM332" s="15">
        <v>648.04372999999998</v>
      </c>
      <c r="AN332" s="15">
        <f t="shared" si="34"/>
        <v>33.42326731651967</v>
      </c>
      <c r="AO332" s="15">
        <v>930.8</v>
      </c>
      <c r="AP332" s="15">
        <v>122.1</v>
      </c>
      <c r="AQ332" s="15">
        <f t="shared" si="35"/>
        <v>13.117748173614096</v>
      </c>
      <c r="AR332" s="15">
        <v>310.3</v>
      </c>
      <c r="AS332" s="15">
        <v>5.5</v>
      </c>
      <c r="AT332" s="15">
        <f t="shared" si="36"/>
        <v>1.7724782468578795</v>
      </c>
      <c r="AU332" s="15">
        <v>2574.4</v>
      </c>
      <c r="AV332" s="15">
        <v>643.5</v>
      </c>
      <c r="AW332" s="15">
        <f t="shared" si="37"/>
        <v>24.996115599751398</v>
      </c>
      <c r="AX332" s="15">
        <v>0</v>
      </c>
      <c r="AY332" s="15">
        <v>0</v>
      </c>
      <c r="AZ332" s="15"/>
      <c r="BA332" s="15"/>
      <c r="BB332" s="15"/>
      <c r="BC332" s="14"/>
      <c r="BD332" s="15">
        <v>310.3</v>
      </c>
      <c r="BE332" s="15">
        <v>73.8</v>
      </c>
      <c r="BF332" s="15">
        <f t="shared" si="38"/>
        <v>23.783435385111183</v>
      </c>
      <c r="BG332" s="15">
        <v>310.3</v>
      </c>
      <c r="BH332" s="15">
        <v>20.04</v>
      </c>
      <c r="BI332" s="15">
        <f t="shared" si="144"/>
        <v>6.4582661940057999</v>
      </c>
      <c r="BJ332" s="15">
        <v>24166.799999999999</v>
      </c>
      <c r="BK332" s="15">
        <v>5075.74</v>
      </c>
      <c r="BL332" s="15">
        <f t="shared" si="18"/>
        <v>21.002946190641705</v>
      </c>
      <c r="BM332" s="15">
        <v>28.2</v>
      </c>
      <c r="BN332" s="15"/>
      <c r="BO332" s="15">
        <f t="shared" si="145"/>
        <v>0</v>
      </c>
      <c r="BP332" s="15"/>
      <c r="BQ332" s="15"/>
      <c r="BR332" s="15"/>
    </row>
    <row r="333" spans="1:70" s="12" customFormat="1" ht="15.75" x14ac:dyDescent="0.25">
      <c r="A333" s="103" t="s">
        <v>662</v>
      </c>
      <c r="B333" s="15">
        <f t="shared" si="138"/>
        <v>234.2</v>
      </c>
      <c r="C333" s="15">
        <f t="shared" si="139"/>
        <v>34.045230000000004</v>
      </c>
      <c r="D333" s="14">
        <f t="shared" ref="D333:D344" si="170">C333/B333*100</f>
        <v>14.536818958155425</v>
      </c>
      <c r="E333" s="14"/>
      <c r="F333" s="14"/>
      <c r="G333" s="14"/>
      <c r="H333" s="14"/>
      <c r="I333" s="14"/>
      <c r="J333" s="15"/>
      <c r="K333" s="14"/>
      <c r="L333" s="14"/>
      <c r="M333" s="15"/>
      <c r="N333" s="14"/>
      <c r="O333" s="14"/>
      <c r="P333" s="15"/>
      <c r="Q333" s="14"/>
      <c r="R333" s="14"/>
      <c r="S333" s="15"/>
      <c r="T333" s="14"/>
      <c r="U333" s="14"/>
      <c r="V333" s="14"/>
      <c r="W333" s="14"/>
      <c r="X333" s="14"/>
      <c r="Y333" s="15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5"/>
      <c r="AX333" s="14"/>
      <c r="AY333" s="14"/>
      <c r="AZ333" s="14"/>
      <c r="BA333" s="14">
        <v>234.2</v>
      </c>
      <c r="BB333" s="14">
        <v>34.045230000000004</v>
      </c>
      <c r="BC333" s="14">
        <f t="shared" si="169"/>
        <v>14.536818958155425</v>
      </c>
      <c r="BD333" s="14"/>
      <c r="BE333" s="14"/>
      <c r="BF333" s="14"/>
      <c r="BG333" s="14"/>
      <c r="BH333" s="14"/>
      <c r="BI333" s="15"/>
      <c r="BJ333" s="14"/>
      <c r="BK333" s="14"/>
      <c r="BL333" s="15"/>
      <c r="BM333" s="14"/>
      <c r="BN333" s="14"/>
      <c r="BO333" s="15"/>
      <c r="BP333" s="14"/>
      <c r="BQ333" s="14"/>
      <c r="BR333" s="15"/>
    </row>
    <row r="334" spans="1:70" s="12" customFormat="1" ht="15.75" x14ac:dyDescent="0.25">
      <c r="A334" s="103" t="s">
        <v>663</v>
      </c>
      <c r="B334" s="15">
        <f t="shared" ref="B334:B397" si="171">E334+H334+K334+N334+Q334+T334+W334+Z334+AC334+AF334+AI334+AL334+AO334+AR334+AU334+AX334+BA334+BD334+BG334+BJ334+BM334+BP334</f>
        <v>234.2</v>
      </c>
      <c r="C334" s="15">
        <f t="shared" ref="C334:C397" si="172">F334+I334+L334+O334+R334+U334+X334+AA334+AD334+AG334+AJ334+AM334+AP334+AS334+AV334+AY334+BB334+BE334+BH334+BK334+BN334+BQ334</f>
        <v>0</v>
      </c>
      <c r="D334" s="14">
        <f t="shared" si="170"/>
        <v>0</v>
      </c>
      <c r="E334" s="14"/>
      <c r="F334" s="14"/>
      <c r="G334" s="14"/>
      <c r="H334" s="14"/>
      <c r="I334" s="14"/>
      <c r="J334" s="15"/>
      <c r="K334" s="14"/>
      <c r="L334" s="14"/>
      <c r="M334" s="15"/>
      <c r="N334" s="14"/>
      <c r="O334" s="14"/>
      <c r="P334" s="15"/>
      <c r="Q334" s="14"/>
      <c r="R334" s="14"/>
      <c r="S334" s="15"/>
      <c r="T334" s="14"/>
      <c r="U334" s="14"/>
      <c r="V334" s="14"/>
      <c r="W334" s="14"/>
      <c r="X334" s="14"/>
      <c r="Y334" s="15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5"/>
      <c r="AX334" s="14"/>
      <c r="AY334" s="14"/>
      <c r="AZ334" s="14"/>
      <c r="BA334" s="14">
        <v>234.2</v>
      </c>
      <c r="BB334" s="14">
        <v>0</v>
      </c>
      <c r="BC334" s="14">
        <f t="shared" si="169"/>
        <v>0</v>
      </c>
      <c r="BD334" s="14"/>
      <c r="BE334" s="14"/>
      <c r="BF334" s="14"/>
      <c r="BG334" s="14"/>
      <c r="BH334" s="14"/>
      <c r="BI334" s="15"/>
      <c r="BJ334" s="14"/>
      <c r="BK334" s="14"/>
      <c r="BL334" s="15"/>
      <c r="BM334" s="14"/>
      <c r="BN334" s="14"/>
      <c r="BO334" s="15"/>
      <c r="BP334" s="14"/>
      <c r="BQ334" s="14"/>
      <c r="BR334" s="15"/>
    </row>
    <row r="335" spans="1:70" s="12" customFormat="1" ht="15.75" x14ac:dyDescent="0.25">
      <c r="A335" s="103" t="s">
        <v>664</v>
      </c>
      <c r="B335" s="15">
        <f t="shared" si="171"/>
        <v>234.2</v>
      </c>
      <c r="C335" s="15">
        <f t="shared" si="172"/>
        <v>43.027519999999996</v>
      </c>
      <c r="D335" s="14">
        <f t="shared" si="170"/>
        <v>18.372126387702817</v>
      </c>
      <c r="E335" s="14"/>
      <c r="F335" s="14"/>
      <c r="G335" s="14"/>
      <c r="H335" s="14"/>
      <c r="I335" s="14"/>
      <c r="J335" s="15"/>
      <c r="K335" s="14"/>
      <c r="L335" s="14"/>
      <c r="M335" s="15"/>
      <c r="N335" s="14"/>
      <c r="O335" s="14"/>
      <c r="P335" s="15"/>
      <c r="Q335" s="14"/>
      <c r="R335" s="14"/>
      <c r="S335" s="15"/>
      <c r="T335" s="14"/>
      <c r="U335" s="14"/>
      <c r="V335" s="14"/>
      <c r="W335" s="14"/>
      <c r="X335" s="14"/>
      <c r="Y335" s="15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5"/>
      <c r="AX335" s="14"/>
      <c r="AY335" s="14"/>
      <c r="AZ335" s="14"/>
      <c r="BA335" s="14">
        <v>234.2</v>
      </c>
      <c r="BB335" s="14">
        <v>43.027519999999996</v>
      </c>
      <c r="BC335" s="14">
        <f t="shared" si="169"/>
        <v>18.372126387702817</v>
      </c>
      <c r="BD335" s="14"/>
      <c r="BE335" s="14"/>
      <c r="BF335" s="14"/>
      <c r="BG335" s="14"/>
      <c r="BH335" s="14"/>
      <c r="BI335" s="15"/>
      <c r="BJ335" s="14"/>
      <c r="BK335" s="14"/>
      <c r="BL335" s="15"/>
      <c r="BM335" s="14"/>
      <c r="BN335" s="14"/>
      <c r="BO335" s="15"/>
      <c r="BP335" s="14"/>
      <c r="BQ335" s="14"/>
      <c r="BR335" s="15"/>
    </row>
    <row r="336" spans="1:70" s="12" customFormat="1" ht="15.75" x14ac:dyDescent="0.25">
      <c r="A336" s="103" t="s">
        <v>665</v>
      </c>
      <c r="B336" s="15">
        <f t="shared" si="171"/>
        <v>234.2</v>
      </c>
      <c r="C336" s="15">
        <f t="shared" si="172"/>
        <v>33.335360000000001</v>
      </c>
      <c r="D336" s="14">
        <f t="shared" si="170"/>
        <v>14.233714773697695</v>
      </c>
      <c r="E336" s="14"/>
      <c r="F336" s="14"/>
      <c r="G336" s="14"/>
      <c r="H336" s="14"/>
      <c r="I336" s="14"/>
      <c r="J336" s="15"/>
      <c r="K336" s="14"/>
      <c r="L336" s="14"/>
      <c r="M336" s="15"/>
      <c r="N336" s="14"/>
      <c r="O336" s="14"/>
      <c r="P336" s="15"/>
      <c r="Q336" s="14"/>
      <c r="R336" s="14"/>
      <c r="S336" s="15"/>
      <c r="T336" s="14"/>
      <c r="U336" s="14"/>
      <c r="V336" s="14"/>
      <c r="W336" s="14"/>
      <c r="X336" s="14"/>
      <c r="Y336" s="15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5"/>
      <c r="AX336" s="14"/>
      <c r="AY336" s="14"/>
      <c r="AZ336" s="14"/>
      <c r="BA336" s="14">
        <v>234.2</v>
      </c>
      <c r="BB336" s="14">
        <v>33.335360000000001</v>
      </c>
      <c r="BC336" s="14">
        <f t="shared" si="169"/>
        <v>14.233714773697695</v>
      </c>
      <c r="BD336" s="14"/>
      <c r="BE336" s="14"/>
      <c r="BF336" s="14"/>
      <c r="BG336" s="14"/>
      <c r="BH336" s="14"/>
      <c r="BI336" s="15"/>
      <c r="BJ336" s="14"/>
      <c r="BK336" s="14"/>
      <c r="BL336" s="15"/>
      <c r="BM336" s="14"/>
      <c r="BN336" s="14"/>
      <c r="BO336" s="15"/>
      <c r="BP336" s="14"/>
      <c r="BQ336" s="14"/>
      <c r="BR336" s="15"/>
    </row>
    <row r="337" spans="1:70" s="12" customFormat="1" ht="15.75" x14ac:dyDescent="0.25">
      <c r="A337" s="103" t="s">
        <v>666</v>
      </c>
      <c r="B337" s="15">
        <f t="shared" si="171"/>
        <v>234.2</v>
      </c>
      <c r="C337" s="15">
        <f t="shared" si="172"/>
        <v>35.012860000000003</v>
      </c>
      <c r="D337" s="14">
        <f t="shared" si="170"/>
        <v>14.949982920580702</v>
      </c>
      <c r="E337" s="14"/>
      <c r="F337" s="14"/>
      <c r="G337" s="14"/>
      <c r="H337" s="14"/>
      <c r="I337" s="14"/>
      <c r="J337" s="15"/>
      <c r="K337" s="14"/>
      <c r="L337" s="14"/>
      <c r="M337" s="15"/>
      <c r="N337" s="14"/>
      <c r="O337" s="14"/>
      <c r="P337" s="15"/>
      <c r="Q337" s="14"/>
      <c r="R337" s="14"/>
      <c r="S337" s="15"/>
      <c r="T337" s="14"/>
      <c r="U337" s="14"/>
      <c r="V337" s="14"/>
      <c r="W337" s="14"/>
      <c r="X337" s="14"/>
      <c r="Y337" s="15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5"/>
      <c r="AX337" s="14"/>
      <c r="AY337" s="14"/>
      <c r="AZ337" s="14"/>
      <c r="BA337" s="14">
        <v>234.2</v>
      </c>
      <c r="BB337" s="14">
        <v>35.012860000000003</v>
      </c>
      <c r="BC337" s="14">
        <f t="shared" ref="BC337:BC345" si="173">BB337/BA337*100</f>
        <v>14.949982920580702</v>
      </c>
      <c r="BD337" s="14"/>
      <c r="BE337" s="14"/>
      <c r="BF337" s="14"/>
      <c r="BG337" s="14"/>
      <c r="BH337" s="14"/>
      <c r="BI337" s="15"/>
      <c r="BJ337" s="14"/>
      <c r="BK337" s="14"/>
      <c r="BL337" s="15"/>
      <c r="BM337" s="14"/>
      <c r="BN337" s="14"/>
      <c r="BO337" s="15"/>
      <c r="BP337" s="14"/>
      <c r="BQ337" s="14"/>
      <c r="BR337" s="15"/>
    </row>
    <row r="338" spans="1:70" s="12" customFormat="1" ht="15.75" x14ac:dyDescent="0.25">
      <c r="A338" s="103" t="s">
        <v>718</v>
      </c>
      <c r="B338" s="15">
        <f t="shared" si="171"/>
        <v>234.2</v>
      </c>
      <c r="C338" s="15">
        <f t="shared" si="172"/>
        <v>0</v>
      </c>
      <c r="D338" s="14">
        <f t="shared" si="170"/>
        <v>0</v>
      </c>
      <c r="E338" s="14"/>
      <c r="F338" s="14"/>
      <c r="G338" s="14"/>
      <c r="H338" s="14"/>
      <c r="I338" s="14"/>
      <c r="J338" s="15"/>
      <c r="K338" s="14"/>
      <c r="L338" s="14"/>
      <c r="M338" s="15"/>
      <c r="N338" s="14"/>
      <c r="O338" s="14"/>
      <c r="P338" s="15"/>
      <c r="Q338" s="14"/>
      <c r="R338" s="14"/>
      <c r="S338" s="15"/>
      <c r="T338" s="14"/>
      <c r="U338" s="14"/>
      <c r="V338" s="14"/>
      <c r="W338" s="14"/>
      <c r="X338" s="14"/>
      <c r="Y338" s="15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5"/>
      <c r="AX338" s="14"/>
      <c r="AY338" s="14"/>
      <c r="AZ338" s="14"/>
      <c r="BA338" s="14">
        <v>234.2</v>
      </c>
      <c r="BB338" s="14">
        <v>0</v>
      </c>
      <c r="BC338" s="14">
        <f t="shared" si="173"/>
        <v>0</v>
      </c>
      <c r="BD338" s="14"/>
      <c r="BE338" s="14"/>
      <c r="BF338" s="14"/>
      <c r="BG338" s="14"/>
      <c r="BH338" s="14"/>
      <c r="BI338" s="15"/>
      <c r="BJ338" s="14"/>
      <c r="BK338" s="14"/>
      <c r="BL338" s="15"/>
      <c r="BM338" s="14"/>
      <c r="BN338" s="14"/>
      <c r="BO338" s="15"/>
      <c r="BP338" s="14"/>
      <c r="BQ338" s="14"/>
      <c r="BR338" s="15"/>
    </row>
    <row r="339" spans="1:70" s="12" customFormat="1" ht="15.75" x14ac:dyDescent="0.25">
      <c r="A339" s="103" t="s">
        <v>668</v>
      </c>
      <c r="B339" s="15">
        <f t="shared" si="171"/>
        <v>234.2</v>
      </c>
      <c r="C339" s="15">
        <f t="shared" si="172"/>
        <v>33.278739999999999</v>
      </c>
      <c r="D339" s="14">
        <f t="shared" si="170"/>
        <v>14.209538855678908</v>
      </c>
      <c r="E339" s="14"/>
      <c r="F339" s="14"/>
      <c r="G339" s="14"/>
      <c r="H339" s="14"/>
      <c r="I339" s="14"/>
      <c r="J339" s="15"/>
      <c r="K339" s="14"/>
      <c r="L339" s="14"/>
      <c r="M339" s="15"/>
      <c r="N339" s="14"/>
      <c r="O339" s="14"/>
      <c r="P339" s="15"/>
      <c r="Q339" s="14"/>
      <c r="R339" s="14"/>
      <c r="S339" s="15"/>
      <c r="T339" s="14"/>
      <c r="U339" s="14"/>
      <c r="V339" s="14"/>
      <c r="W339" s="14"/>
      <c r="X339" s="14"/>
      <c r="Y339" s="15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5"/>
      <c r="AX339" s="14"/>
      <c r="AY339" s="14"/>
      <c r="AZ339" s="14"/>
      <c r="BA339" s="14">
        <v>234.2</v>
      </c>
      <c r="BB339" s="14">
        <v>33.278739999999999</v>
      </c>
      <c r="BC339" s="14">
        <f t="shared" si="173"/>
        <v>14.209538855678908</v>
      </c>
      <c r="BD339" s="14"/>
      <c r="BE339" s="14"/>
      <c r="BF339" s="14"/>
      <c r="BG339" s="14"/>
      <c r="BH339" s="14"/>
      <c r="BI339" s="15"/>
      <c r="BJ339" s="14"/>
      <c r="BK339" s="14"/>
      <c r="BL339" s="15"/>
      <c r="BM339" s="14"/>
      <c r="BN339" s="14"/>
      <c r="BO339" s="15"/>
      <c r="BP339" s="14"/>
      <c r="BQ339" s="14"/>
      <c r="BR339" s="15"/>
    </row>
    <row r="340" spans="1:70" s="12" customFormat="1" ht="15.75" x14ac:dyDescent="0.25">
      <c r="A340" s="103" t="s">
        <v>459</v>
      </c>
      <c r="B340" s="15">
        <f t="shared" si="171"/>
        <v>234.2</v>
      </c>
      <c r="C340" s="15">
        <f t="shared" si="172"/>
        <v>39.83408</v>
      </c>
      <c r="D340" s="14">
        <f t="shared" si="170"/>
        <v>17.008573868488472</v>
      </c>
      <c r="E340" s="14"/>
      <c r="F340" s="14"/>
      <c r="G340" s="14"/>
      <c r="H340" s="14"/>
      <c r="I340" s="14"/>
      <c r="J340" s="15"/>
      <c r="K340" s="14"/>
      <c r="L340" s="14"/>
      <c r="M340" s="15"/>
      <c r="N340" s="14"/>
      <c r="O340" s="14"/>
      <c r="P340" s="15"/>
      <c r="Q340" s="14"/>
      <c r="R340" s="14"/>
      <c r="S340" s="15"/>
      <c r="T340" s="14"/>
      <c r="U340" s="14"/>
      <c r="V340" s="14"/>
      <c r="W340" s="14"/>
      <c r="X340" s="14"/>
      <c r="Y340" s="15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5"/>
      <c r="AX340" s="14"/>
      <c r="AY340" s="14"/>
      <c r="AZ340" s="14"/>
      <c r="BA340" s="14">
        <v>234.2</v>
      </c>
      <c r="BB340" s="14">
        <v>39.83408</v>
      </c>
      <c r="BC340" s="14">
        <f t="shared" si="173"/>
        <v>17.008573868488472</v>
      </c>
      <c r="BD340" s="14"/>
      <c r="BE340" s="14"/>
      <c r="BF340" s="14"/>
      <c r="BG340" s="14"/>
      <c r="BH340" s="14"/>
      <c r="BI340" s="15"/>
      <c r="BJ340" s="14"/>
      <c r="BK340" s="14"/>
      <c r="BL340" s="15"/>
      <c r="BM340" s="14"/>
      <c r="BN340" s="14"/>
      <c r="BO340" s="15"/>
      <c r="BP340" s="14"/>
      <c r="BQ340" s="14"/>
      <c r="BR340" s="15"/>
    </row>
    <row r="341" spans="1:70" s="12" customFormat="1" ht="15.75" x14ac:dyDescent="0.25">
      <c r="A341" s="103" t="s">
        <v>460</v>
      </c>
      <c r="B341" s="15">
        <f t="shared" si="171"/>
        <v>234.2</v>
      </c>
      <c r="C341" s="15">
        <f t="shared" si="172"/>
        <v>37.522970000000001</v>
      </c>
      <c r="D341" s="14">
        <f t="shared" si="170"/>
        <v>16.021763450042702</v>
      </c>
      <c r="E341" s="14"/>
      <c r="F341" s="14"/>
      <c r="G341" s="14"/>
      <c r="H341" s="14"/>
      <c r="I341" s="14"/>
      <c r="J341" s="15"/>
      <c r="K341" s="14"/>
      <c r="L341" s="14"/>
      <c r="M341" s="15"/>
      <c r="N341" s="14"/>
      <c r="O341" s="14"/>
      <c r="P341" s="15"/>
      <c r="Q341" s="14"/>
      <c r="R341" s="14"/>
      <c r="S341" s="15"/>
      <c r="T341" s="14"/>
      <c r="U341" s="14"/>
      <c r="V341" s="14"/>
      <c r="W341" s="14"/>
      <c r="X341" s="14"/>
      <c r="Y341" s="15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5"/>
      <c r="AX341" s="14"/>
      <c r="AY341" s="14"/>
      <c r="AZ341" s="14"/>
      <c r="BA341" s="14">
        <v>234.2</v>
      </c>
      <c r="BB341" s="14">
        <v>37.522970000000001</v>
      </c>
      <c r="BC341" s="14">
        <f t="shared" si="173"/>
        <v>16.021763450042702</v>
      </c>
      <c r="BD341" s="14"/>
      <c r="BE341" s="14"/>
      <c r="BF341" s="14"/>
      <c r="BG341" s="14"/>
      <c r="BH341" s="14"/>
      <c r="BI341" s="15"/>
      <c r="BJ341" s="14"/>
      <c r="BK341" s="14"/>
      <c r="BL341" s="15"/>
      <c r="BM341" s="14"/>
      <c r="BN341" s="14"/>
      <c r="BO341" s="15"/>
      <c r="BP341" s="14"/>
      <c r="BQ341" s="14"/>
      <c r="BR341" s="15"/>
    </row>
    <row r="342" spans="1:70" s="12" customFormat="1" ht="15.75" x14ac:dyDescent="0.25">
      <c r="A342" s="103" t="s">
        <v>631</v>
      </c>
      <c r="B342" s="15">
        <f t="shared" si="171"/>
        <v>234.2</v>
      </c>
      <c r="C342" s="15">
        <f t="shared" si="172"/>
        <v>33.874669999999995</v>
      </c>
      <c r="D342" s="14">
        <f t="shared" si="170"/>
        <v>14.463992314261315</v>
      </c>
      <c r="E342" s="14"/>
      <c r="F342" s="14"/>
      <c r="G342" s="14"/>
      <c r="H342" s="14"/>
      <c r="I342" s="14"/>
      <c r="J342" s="15"/>
      <c r="K342" s="14"/>
      <c r="L342" s="14"/>
      <c r="M342" s="15"/>
      <c r="N342" s="14"/>
      <c r="O342" s="14"/>
      <c r="P342" s="15"/>
      <c r="Q342" s="14"/>
      <c r="R342" s="14"/>
      <c r="S342" s="15"/>
      <c r="T342" s="14"/>
      <c r="U342" s="14"/>
      <c r="V342" s="14"/>
      <c r="W342" s="14"/>
      <c r="X342" s="14"/>
      <c r="Y342" s="15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5"/>
      <c r="AX342" s="14"/>
      <c r="AY342" s="14"/>
      <c r="AZ342" s="14"/>
      <c r="BA342" s="14">
        <v>234.2</v>
      </c>
      <c r="BB342" s="14">
        <v>33.874669999999995</v>
      </c>
      <c r="BC342" s="14">
        <f t="shared" si="173"/>
        <v>14.463992314261315</v>
      </c>
      <c r="BD342" s="14"/>
      <c r="BE342" s="14"/>
      <c r="BF342" s="14"/>
      <c r="BG342" s="14"/>
      <c r="BH342" s="14"/>
      <c r="BI342" s="15"/>
      <c r="BJ342" s="14"/>
      <c r="BK342" s="14"/>
      <c r="BL342" s="15"/>
      <c r="BM342" s="14"/>
      <c r="BN342" s="14"/>
      <c r="BO342" s="15"/>
      <c r="BP342" s="14"/>
      <c r="BQ342" s="14"/>
      <c r="BR342" s="15"/>
    </row>
    <row r="343" spans="1:70" s="12" customFormat="1" ht="15.75" x14ac:dyDescent="0.25">
      <c r="A343" s="103" t="s">
        <v>669</v>
      </c>
      <c r="B343" s="15">
        <f t="shared" si="171"/>
        <v>234.2</v>
      </c>
      <c r="C343" s="15">
        <f t="shared" si="172"/>
        <v>35.100699999999996</v>
      </c>
      <c r="D343" s="14">
        <f t="shared" si="170"/>
        <v>14.987489325362938</v>
      </c>
      <c r="E343" s="14"/>
      <c r="F343" s="14"/>
      <c r="G343" s="14"/>
      <c r="H343" s="14"/>
      <c r="I343" s="14"/>
      <c r="J343" s="15"/>
      <c r="K343" s="14"/>
      <c r="L343" s="14"/>
      <c r="M343" s="15"/>
      <c r="N343" s="14"/>
      <c r="O343" s="14"/>
      <c r="P343" s="15"/>
      <c r="Q343" s="14"/>
      <c r="R343" s="14"/>
      <c r="S343" s="15"/>
      <c r="T343" s="14"/>
      <c r="U343" s="14"/>
      <c r="V343" s="14"/>
      <c r="W343" s="14"/>
      <c r="X343" s="14"/>
      <c r="Y343" s="15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5"/>
      <c r="AX343" s="14"/>
      <c r="AY343" s="14"/>
      <c r="AZ343" s="14"/>
      <c r="BA343" s="14">
        <v>234.2</v>
      </c>
      <c r="BB343" s="14">
        <v>35.100699999999996</v>
      </c>
      <c r="BC343" s="14">
        <f t="shared" si="173"/>
        <v>14.987489325362938</v>
      </c>
      <c r="BD343" s="14"/>
      <c r="BE343" s="14"/>
      <c r="BF343" s="14"/>
      <c r="BG343" s="14"/>
      <c r="BH343" s="14"/>
      <c r="BI343" s="15"/>
      <c r="BJ343" s="14"/>
      <c r="BK343" s="14"/>
      <c r="BL343" s="15"/>
      <c r="BM343" s="14"/>
      <c r="BN343" s="14"/>
      <c r="BO343" s="15"/>
      <c r="BP343" s="14"/>
      <c r="BQ343" s="14"/>
      <c r="BR343" s="15"/>
    </row>
    <row r="344" spans="1:70" s="12" customFormat="1" ht="15.75" x14ac:dyDescent="0.25">
      <c r="A344" s="103" t="s">
        <v>461</v>
      </c>
      <c r="B344" s="15">
        <f t="shared" si="171"/>
        <v>234.2</v>
      </c>
      <c r="C344" s="15">
        <f t="shared" si="172"/>
        <v>37.21022</v>
      </c>
      <c r="D344" s="14">
        <f t="shared" si="170"/>
        <v>15.888223740392826</v>
      </c>
      <c r="E344" s="14"/>
      <c r="F344" s="14"/>
      <c r="G344" s="14"/>
      <c r="H344" s="14"/>
      <c r="I344" s="14"/>
      <c r="J344" s="15"/>
      <c r="K344" s="14"/>
      <c r="L344" s="14"/>
      <c r="M344" s="15"/>
      <c r="N344" s="14"/>
      <c r="O344" s="14"/>
      <c r="P344" s="15"/>
      <c r="Q344" s="14"/>
      <c r="R344" s="14"/>
      <c r="S344" s="15"/>
      <c r="T344" s="14"/>
      <c r="U344" s="14"/>
      <c r="V344" s="14"/>
      <c r="W344" s="14"/>
      <c r="X344" s="14"/>
      <c r="Y344" s="15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5"/>
      <c r="AX344" s="14"/>
      <c r="AY344" s="14"/>
      <c r="AZ344" s="14"/>
      <c r="BA344" s="14">
        <v>234.2</v>
      </c>
      <c r="BB344" s="14">
        <v>37.21022</v>
      </c>
      <c r="BC344" s="14">
        <f t="shared" si="173"/>
        <v>15.888223740392826</v>
      </c>
      <c r="BD344" s="14"/>
      <c r="BE344" s="14"/>
      <c r="BF344" s="14"/>
      <c r="BG344" s="14"/>
      <c r="BH344" s="14"/>
      <c r="BI344" s="15"/>
      <c r="BJ344" s="14"/>
      <c r="BK344" s="14"/>
      <c r="BL344" s="15"/>
      <c r="BM344" s="14"/>
      <c r="BN344" s="14"/>
      <c r="BO344" s="15"/>
      <c r="BP344" s="14"/>
      <c r="BQ344" s="14"/>
      <c r="BR344" s="15"/>
    </row>
    <row r="345" spans="1:70" s="31" customFormat="1" ht="31.5" x14ac:dyDescent="0.25">
      <c r="A345" s="97" t="s">
        <v>458</v>
      </c>
      <c r="B345" s="105">
        <f t="shared" si="171"/>
        <v>209170.39999999994</v>
      </c>
      <c r="C345" s="105">
        <f t="shared" si="172"/>
        <v>39635.16762</v>
      </c>
      <c r="D345" s="105">
        <f t="shared" ref="D345" si="174">C345/B345*100</f>
        <v>18.948745912423561</v>
      </c>
      <c r="E345" s="102">
        <f>SUM(E346:E355)</f>
        <v>920.2</v>
      </c>
      <c r="F345" s="102">
        <f t="shared" ref="F345:BN345" si="175">SUM(F346:F355)</f>
        <v>148.58000000000001</v>
      </c>
      <c r="G345" s="105">
        <f t="shared" si="23"/>
        <v>16.146489893501414</v>
      </c>
      <c r="H345" s="102">
        <f t="shared" si="175"/>
        <v>176.9</v>
      </c>
      <c r="I345" s="102">
        <f t="shared" si="175"/>
        <v>26.45</v>
      </c>
      <c r="J345" s="105">
        <f t="shared" si="30"/>
        <v>14.951950254381005</v>
      </c>
      <c r="K345" s="102">
        <f t="shared" si="175"/>
        <v>4151</v>
      </c>
      <c r="L345" s="102">
        <f t="shared" si="175"/>
        <v>395.06</v>
      </c>
      <c r="M345" s="105">
        <f t="shared" si="31"/>
        <v>9.5172247651168398</v>
      </c>
      <c r="N345" s="102">
        <f t="shared" si="175"/>
        <v>45806.400000000001</v>
      </c>
      <c r="O345" s="102">
        <f t="shared" si="175"/>
        <v>8094.97</v>
      </c>
      <c r="P345" s="105">
        <f t="shared" si="14"/>
        <v>17.67213751790143</v>
      </c>
      <c r="Q345" s="102">
        <f t="shared" si="175"/>
        <v>414.5</v>
      </c>
      <c r="R345" s="102">
        <f t="shared" si="175"/>
        <v>0</v>
      </c>
      <c r="S345" s="105">
        <f t="shared" si="24"/>
        <v>0</v>
      </c>
      <c r="T345" s="102">
        <f t="shared" si="175"/>
        <v>3224.9</v>
      </c>
      <c r="U345" s="102">
        <f t="shared" si="175"/>
        <v>694.92</v>
      </c>
      <c r="V345" s="105">
        <f t="shared" si="25"/>
        <v>21.54857514961704</v>
      </c>
      <c r="W345" s="102">
        <f t="shared" si="175"/>
        <v>161.6</v>
      </c>
      <c r="X345" s="102">
        <f t="shared" si="175"/>
        <v>25.08</v>
      </c>
      <c r="Y345" s="105">
        <f t="shared" si="26"/>
        <v>15.51980198019802</v>
      </c>
      <c r="Z345" s="102">
        <f t="shared" si="175"/>
        <v>134798.39999999999</v>
      </c>
      <c r="AA345" s="102">
        <f t="shared" si="175"/>
        <v>25558.37</v>
      </c>
      <c r="AB345" s="105">
        <f t="shared" si="32"/>
        <v>18.960440183266268</v>
      </c>
      <c r="AC345" s="102">
        <f t="shared" si="175"/>
        <v>620.5</v>
      </c>
      <c r="AD345" s="102">
        <f t="shared" si="175"/>
        <v>92.36</v>
      </c>
      <c r="AE345" s="102">
        <f t="shared" ref="AE345:AE396" si="176">AD345/AC345*100</f>
        <v>14.884770346494763</v>
      </c>
      <c r="AF345" s="102">
        <f t="shared" si="175"/>
        <v>0</v>
      </c>
      <c r="AG345" s="102">
        <f t="shared" si="175"/>
        <v>0</v>
      </c>
      <c r="AH345" s="102">
        <f t="shared" si="175"/>
        <v>0</v>
      </c>
      <c r="AI345" s="102">
        <f t="shared" si="175"/>
        <v>310.3</v>
      </c>
      <c r="AJ345" s="102">
        <f t="shared" si="175"/>
        <v>55.4</v>
      </c>
      <c r="AK345" s="102">
        <f t="shared" si="175"/>
        <v>17.853689977441185</v>
      </c>
      <c r="AL345" s="102">
        <f t="shared" si="175"/>
        <v>2552.1999999999998</v>
      </c>
      <c r="AM345" s="102">
        <f t="shared" si="175"/>
        <v>1044.7</v>
      </c>
      <c r="AN345" s="102">
        <f t="shared" si="175"/>
        <v>40.933312436329444</v>
      </c>
      <c r="AO345" s="102">
        <f t="shared" si="175"/>
        <v>310.3</v>
      </c>
      <c r="AP345" s="102">
        <f t="shared" si="175"/>
        <v>54.9</v>
      </c>
      <c r="AQ345" s="102">
        <f t="shared" si="175"/>
        <v>17.692555591363195</v>
      </c>
      <c r="AR345" s="102">
        <f t="shared" si="175"/>
        <v>310.3</v>
      </c>
      <c r="AS345" s="102">
        <f t="shared" si="175"/>
        <v>48</v>
      </c>
      <c r="AT345" s="102">
        <f t="shared" si="175"/>
        <v>15.468901063486948</v>
      </c>
      <c r="AU345" s="102">
        <f t="shared" si="175"/>
        <v>1333.4</v>
      </c>
      <c r="AV345" s="102">
        <f t="shared" si="175"/>
        <v>333.3</v>
      </c>
      <c r="AW345" s="105">
        <f t="shared" si="37"/>
        <v>24.996250187490624</v>
      </c>
      <c r="AX345" s="102">
        <f t="shared" si="175"/>
        <v>0</v>
      </c>
      <c r="AY345" s="102">
        <f t="shared" si="175"/>
        <v>0</v>
      </c>
      <c r="AZ345" s="102">
        <f t="shared" si="175"/>
        <v>0</v>
      </c>
      <c r="BA345" s="102">
        <f t="shared" si="175"/>
        <v>1686.3000000000002</v>
      </c>
      <c r="BB345" s="102">
        <f t="shared" si="175"/>
        <v>287.43762000000004</v>
      </c>
      <c r="BC345" s="102">
        <f t="shared" si="173"/>
        <v>17.045461661626046</v>
      </c>
      <c r="BD345" s="102">
        <f t="shared" si="175"/>
        <v>310.3</v>
      </c>
      <c r="BE345" s="102">
        <f t="shared" si="175"/>
        <v>75.099999999999994</v>
      </c>
      <c r="BF345" s="102">
        <f t="shared" si="175"/>
        <v>24.202384788913953</v>
      </c>
      <c r="BG345" s="102">
        <f t="shared" si="175"/>
        <v>310.3</v>
      </c>
      <c r="BH345" s="102">
        <f t="shared" si="175"/>
        <v>67.900000000000006</v>
      </c>
      <c r="BI345" s="105">
        <f t="shared" ref="BI345:BI395" si="177">BH345/BG345*100</f>
        <v>21.882049629390913</v>
      </c>
      <c r="BJ345" s="102">
        <f t="shared" si="175"/>
        <v>11693.6</v>
      </c>
      <c r="BK345" s="102">
        <f t="shared" si="175"/>
        <v>2632.64</v>
      </c>
      <c r="BL345" s="105">
        <f t="shared" si="18"/>
        <v>22.513511664500239</v>
      </c>
      <c r="BM345" s="102">
        <f t="shared" si="175"/>
        <v>79</v>
      </c>
      <c r="BN345" s="102">
        <f t="shared" si="175"/>
        <v>0</v>
      </c>
      <c r="BO345" s="105">
        <f t="shared" ref="BO345:BO396" si="178">BN345/BM345*100</f>
        <v>0</v>
      </c>
      <c r="BP345" s="102"/>
      <c r="BQ345" s="102"/>
      <c r="BR345" s="105"/>
    </row>
    <row r="346" spans="1:70" s="12" customFormat="1" ht="15.75" x14ac:dyDescent="0.25">
      <c r="A346" s="72" t="s">
        <v>389</v>
      </c>
      <c r="B346" s="15">
        <f t="shared" si="171"/>
        <v>207484.09999999995</v>
      </c>
      <c r="C346" s="15">
        <f t="shared" si="172"/>
        <v>39347.730000000003</v>
      </c>
      <c r="D346" s="15">
        <f t="shared" si="1"/>
        <v>18.964214607287985</v>
      </c>
      <c r="E346" s="15">
        <v>920.2</v>
      </c>
      <c r="F346" s="15">
        <v>148.58000000000001</v>
      </c>
      <c r="G346" s="15">
        <f t="shared" si="23"/>
        <v>16.146489893501414</v>
      </c>
      <c r="H346" s="15">
        <v>176.9</v>
      </c>
      <c r="I346" s="15">
        <v>26.45</v>
      </c>
      <c r="J346" s="15">
        <f t="shared" si="30"/>
        <v>14.951950254381005</v>
      </c>
      <c r="K346" s="15">
        <v>4151</v>
      </c>
      <c r="L346" s="15">
        <v>395.06</v>
      </c>
      <c r="M346" s="15">
        <f t="shared" si="31"/>
        <v>9.5172247651168398</v>
      </c>
      <c r="N346" s="15">
        <v>45806.400000000001</v>
      </c>
      <c r="O346" s="15">
        <v>8094.97</v>
      </c>
      <c r="P346" s="15">
        <f t="shared" si="14"/>
        <v>17.67213751790143</v>
      </c>
      <c r="Q346" s="15">
        <v>414.5</v>
      </c>
      <c r="R346" s="15"/>
      <c r="S346" s="15">
        <f t="shared" si="24"/>
        <v>0</v>
      </c>
      <c r="T346" s="15">
        <v>3224.9</v>
      </c>
      <c r="U346" s="15">
        <v>694.92</v>
      </c>
      <c r="V346" s="15">
        <f t="shared" si="25"/>
        <v>21.54857514961704</v>
      </c>
      <c r="W346" s="15">
        <v>161.6</v>
      </c>
      <c r="X346" s="15">
        <v>25.08</v>
      </c>
      <c r="Y346" s="15">
        <f t="shared" si="26"/>
        <v>15.51980198019802</v>
      </c>
      <c r="Z346" s="15">
        <v>134798.39999999999</v>
      </c>
      <c r="AA346" s="15">
        <v>25558.37</v>
      </c>
      <c r="AB346" s="15">
        <f t="shared" si="32"/>
        <v>18.960440183266268</v>
      </c>
      <c r="AC346" s="15">
        <v>620.5</v>
      </c>
      <c r="AD346" s="15">
        <v>92.36</v>
      </c>
      <c r="AE346" s="14">
        <f t="shared" si="176"/>
        <v>14.884770346494763</v>
      </c>
      <c r="AF346" s="15"/>
      <c r="AG346" s="15"/>
      <c r="AH346" s="15"/>
      <c r="AI346" s="15">
        <v>310.3</v>
      </c>
      <c r="AJ346" s="15">
        <v>55.4</v>
      </c>
      <c r="AK346" s="15">
        <f t="shared" si="33"/>
        <v>17.853689977441185</v>
      </c>
      <c r="AL346" s="15">
        <v>2552.1999999999998</v>
      </c>
      <c r="AM346" s="15">
        <v>1044.7</v>
      </c>
      <c r="AN346" s="15">
        <f t="shared" si="34"/>
        <v>40.933312436329444</v>
      </c>
      <c r="AO346" s="15">
        <v>310.3</v>
      </c>
      <c r="AP346" s="15">
        <v>54.9</v>
      </c>
      <c r="AQ346" s="15">
        <f t="shared" si="35"/>
        <v>17.692555591363195</v>
      </c>
      <c r="AR346" s="15">
        <v>310.3</v>
      </c>
      <c r="AS346" s="15">
        <v>48</v>
      </c>
      <c r="AT346" s="15">
        <f t="shared" si="36"/>
        <v>15.468901063486948</v>
      </c>
      <c r="AU346" s="15">
        <v>1333.4</v>
      </c>
      <c r="AV346" s="15">
        <v>333.3</v>
      </c>
      <c r="AW346" s="15">
        <f t="shared" si="37"/>
        <v>24.996250187490624</v>
      </c>
      <c r="AX346" s="15">
        <v>0</v>
      </c>
      <c r="AY346" s="15">
        <v>0</v>
      </c>
      <c r="AZ346" s="15"/>
      <c r="BA346" s="15"/>
      <c r="BB346" s="15"/>
      <c r="BC346" s="14"/>
      <c r="BD346" s="15">
        <v>310.3</v>
      </c>
      <c r="BE346" s="15">
        <v>75.099999999999994</v>
      </c>
      <c r="BF346" s="15">
        <f t="shared" si="38"/>
        <v>24.202384788913953</v>
      </c>
      <c r="BG346" s="15">
        <v>310.3</v>
      </c>
      <c r="BH346" s="15">
        <v>67.900000000000006</v>
      </c>
      <c r="BI346" s="15">
        <f t="shared" si="177"/>
        <v>21.882049629390913</v>
      </c>
      <c r="BJ346" s="15">
        <v>11693.6</v>
      </c>
      <c r="BK346" s="15">
        <v>2632.64</v>
      </c>
      <c r="BL346" s="15">
        <f t="shared" si="18"/>
        <v>22.513511664500239</v>
      </c>
      <c r="BM346" s="15">
        <v>79</v>
      </c>
      <c r="BN346" s="15">
        <v>0</v>
      </c>
      <c r="BO346" s="15">
        <f t="shared" si="178"/>
        <v>0</v>
      </c>
      <c r="BP346" s="15"/>
      <c r="BQ346" s="15"/>
      <c r="BR346" s="15"/>
    </row>
    <row r="347" spans="1:70" s="12" customFormat="1" ht="15.75" x14ac:dyDescent="0.25">
      <c r="A347" s="103" t="s">
        <v>670</v>
      </c>
      <c r="B347" s="15">
        <f t="shared" si="171"/>
        <v>234.2</v>
      </c>
      <c r="C347" s="15">
        <f t="shared" si="172"/>
        <v>38.49653</v>
      </c>
      <c r="D347" s="14">
        <f t="shared" ref="D347:D354" si="179">C347/B347*100</f>
        <v>16.437459436379164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5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>
        <v>234.2</v>
      </c>
      <c r="BB347" s="14">
        <v>38.49653</v>
      </c>
      <c r="BC347" s="14">
        <f>BB347/BA347*100</f>
        <v>16.437459436379164</v>
      </c>
      <c r="BD347" s="14"/>
      <c r="BE347" s="14"/>
      <c r="BF347" s="14"/>
      <c r="BG347" s="14"/>
      <c r="BH347" s="14"/>
      <c r="BI347" s="15"/>
      <c r="BJ347" s="14"/>
      <c r="BK347" s="14"/>
      <c r="BL347" s="14"/>
      <c r="BM347" s="14"/>
      <c r="BN347" s="14"/>
      <c r="BO347" s="15"/>
      <c r="BP347" s="14"/>
      <c r="BQ347" s="14"/>
      <c r="BR347" s="15"/>
    </row>
    <row r="348" spans="1:70" s="12" customFormat="1" ht="15.75" x14ac:dyDescent="0.25">
      <c r="A348" s="103" t="s">
        <v>719</v>
      </c>
      <c r="B348" s="15">
        <f t="shared" si="171"/>
        <v>0</v>
      </c>
      <c r="C348" s="15">
        <f t="shared" si="172"/>
        <v>0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5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5"/>
      <c r="BJ348" s="14"/>
      <c r="BK348" s="14"/>
      <c r="BL348" s="14"/>
      <c r="BM348" s="14"/>
      <c r="BN348" s="14"/>
      <c r="BO348" s="15"/>
      <c r="BP348" s="14"/>
      <c r="BQ348" s="14"/>
      <c r="BR348" s="15"/>
    </row>
    <row r="349" spans="1:70" s="12" customFormat="1" ht="15.75" x14ac:dyDescent="0.25">
      <c r="A349" s="103" t="s">
        <v>671</v>
      </c>
      <c r="B349" s="15">
        <f t="shared" si="171"/>
        <v>93.7</v>
      </c>
      <c r="C349" s="15">
        <f t="shared" si="172"/>
        <v>16.430520000000001</v>
      </c>
      <c r="D349" s="14">
        <f t="shared" si="179"/>
        <v>17.535240128068306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5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>
        <v>93.7</v>
      </c>
      <c r="BB349" s="14">
        <v>16.430520000000001</v>
      </c>
      <c r="BC349" s="14">
        <f>BB349/BA349*100</f>
        <v>17.535240128068306</v>
      </c>
      <c r="BD349" s="14"/>
      <c r="BE349" s="14"/>
      <c r="BF349" s="14"/>
      <c r="BG349" s="14"/>
      <c r="BH349" s="14"/>
      <c r="BI349" s="15"/>
      <c r="BJ349" s="14"/>
      <c r="BK349" s="14"/>
      <c r="BL349" s="14"/>
      <c r="BM349" s="14"/>
      <c r="BN349" s="14"/>
      <c r="BO349" s="15"/>
      <c r="BP349" s="14"/>
      <c r="BQ349" s="14"/>
      <c r="BR349" s="15"/>
    </row>
    <row r="350" spans="1:70" s="12" customFormat="1" ht="15.75" x14ac:dyDescent="0.25">
      <c r="A350" s="103" t="s">
        <v>672</v>
      </c>
      <c r="B350" s="15">
        <f t="shared" si="171"/>
        <v>93.7</v>
      </c>
      <c r="C350" s="15">
        <f t="shared" si="172"/>
        <v>20.956919999999997</v>
      </c>
      <c r="D350" s="14">
        <f t="shared" si="179"/>
        <v>22.365976520811095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5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>
        <v>93.7</v>
      </c>
      <c r="BB350" s="14">
        <v>20.956919999999997</v>
      </c>
      <c r="BC350" s="14">
        <f>BB350/BA350*100</f>
        <v>22.365976520811095</v>
      </c>
      <c r="BD350" s="14"/>
      <c r="BE350" s="14"/>
      <c r="BF350" s="14"/>
      <c r="BG350" s="14"/>
      <c r="BH350" s="14"/>
      <c r="BI350" s="15"/>
      <c r="BJ350" s="14"/>
      <c r="BK350" s="14"/>
      <c r="BL350" s="14"/>
      <c r="BM350" s="14"/>
      <c r="BN350" s="14"/>
      <c r="BO350" s="15"/>
      <c r="BP350" s="14"/>
      <c r="BQ350" s="14"/>
      <c r="BR350" s="15"/>
    </row>
    <row r="351" spans="1:70" s="12" customFormat="1" ht="15.75" x14ac:dyDescent="0.25">
      <c r="A351" s="103" t="s">
        <v>720</v>
      </c>
      <c r="B351" s="15">
        <f t="shared" si="171"/>
        <v>0</v>
      </c>
      <c r="C351" s="15">
        <f t="shared" si="172"/>
        <v>0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5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5"/>
      <c r="BJ351" s="14"/>
      <c r="BK351" s="14"/>
      <c r="BL351" s="14"/>
      <c r="BM351" s="14"/>
      <c r="BN351" s="14"/>
      <c r="BO351" s="15"/>
      <c r="BP351" s="14"/>
      <c r="BQ351" s="14"/>
      <c r="BR351" s="15"/>
    </row>
    <row r="352" spans="1:70" s="12" customFormat="1" ht="15.75" x14ac:dyDescent="0.25">
      <c r="A352" s="103" t="s">
        <v>455</v>
      </c>
      <c r="B352" s="15">
        <f t="shared" si="171"/>
        <v>234.2</v>
      </c>
      <c r="C352" s="15">
        <f t="shared" si="172"/>
        <v>40.363579999999999</v>
      </c>
      <c r="D352" s="14">
        <f t="shared" si="179"/>
        <v>17.23466268146883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5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>
        <v>234.2</v>
      </c>
      <c r="BB352" s="14">
        <v>40.363579999999999</v>
      </c>
      <c r="BC352" s="14">
        <f>BB352/BA352*100</f>
        <v>17.23466268146883</v>
      </c>
      <c r="BD352" s="14"/>
      <c r="BE352" s="14"/>
      <c r="BF352" s="14"/>
      <c r="BG352" s="14"/>
      <c r="BH352" s="14"/>
      <c r="BI352" s="15"/>
      <c r="BJ352" s="14"/>
      <c r="BK352" s="14"/>
      <c r="BL352" s="14"/>
      <c r="BM352" s="14"/>
      <c r="BN352" s="14"/>
      <c r="BO352" s="15"/>
      <c r="BP352" s="14"/>
      <c r="BQ352" s="14"/>
      <c r="BR352" s="15"/>
    </row>
    <row r="353" spans="1:70" s="12" customFormat="1" ht="15.75" x14ac:dyDescent="0.25">
      <c r="A353" s="103" t="s">
        <v>454</v>
      </c>
      <c r="B353" s="15">
        <f t="shared" si="171"/>
        <v>93.7</v>
      </c>
      <c r="C353" s="15">
        <f t="shared" si="172"/>
        <v>15.6343</v>
      </c>
      <c r="D353" s="14">
        <f t="shared" si="179"/>
        <v>16.685485592315903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5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>
        <v>93.7</v>
      </c>
      <c r="BB353" s="14">
        <v>15.6343</v>
      </c>
      <c r="BC353" s="14">
        <f>BB353/BA353*100</f>
        <v>16.685485592315903</v>
      </c>
      <c r="BD353" s="14"/>
      <c r="BE353" s="14"/>
      <c r="BF353" s="14"/>
      <c r="BG353" s="14"/>
      <c r="BH353" s="14"/>
      <c r="BI353" s="15"/>
      <c r="BJ353" s="14"/>
      <c r="BK353" s="14"/>
      <c r="BL353" s="14"/>
      <c r="BM353" s="14"/>
      <c r="BN353" s="14"/>
      <c r="BO353" s="15"/>
      <c r="BP353" s="14"/>
      <c r="BQ353" s="14"/>
      <c r="BR353" s="15"/>
    </row>
    <row r="354" spans="1:70" s="12" customFormat="1" ht="15.75" x14ac:dyDescent="0.25">
      <c r="A354" s="103" t="s">
        <v>457</v>
      </c>
      <c r="B354" s="15">
        <f t="shared" si="171"/>
        <v>234.2</v>
      </c>
      <c r="C354" s="15">
        <f t="shared" si="172"/>
        <v>45.58005</v>
      </c>
      <c r="D354" s="14">
        <f t="shared" si="179"/>
        <v>19.462019641332194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5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>
        <v>234.2</v>
      </c>
      <c r="BB354" s="14">
        <v>45.58005</v>
      </c>
      <c r="BC354" s="14">
        <f>BB354/BA354*100</f>
        <v>19.462019641332194</v>
      </c>
      <c r="BD354" s="14"/>
      <c r="BE354" s="14"/>
      <c r="BF354" s="14"/>
      <c r="BG354" s="14"/>
      <c r="BH354" s="14"/>
      <c r="BI354" s="15"/>
      <c r="BJ354" s="14"/>
      <c r="BK354" s="14"/>
      <c r="BL354" s="14"/>
      <c r="BM354" s="14"/>
      <c r="BN354" s="14"/>
      <c r="BO354" s="15"/>
      <c r="BP354" s="14"/>
      <c r="BQ354" s="14"/>
      <c r="BR354" s="15"/>
    </row>
    <row r="355" spans="1:70" s="12" customFormat="1" ht="15.75" x14ac:dyDescent="0.25">
      <c r="A355" s="103" t="s">
        <v>456</v>
      </c>
      <c r="B355" s="15">
        <f t="shared" si="171"/>
        <v>702.6</v>
      </c>
      <c r="C355" s="15">
        <f t="shared" si="172"/>
        <v>109.97572</v>
      </c>
      <c r="D355" s="14">
        <f>C355/B355*100</f>
        <v>15.652678622260174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5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>
        <v>702.6</v>
      </c>
      <c r="BB355" s="14">
        <v>109.97572</v>
      </c>
      <c r="BC355" s="14">
        <f>BB355/BA355*100</f>
        <v>15.652678622260174</v>
      </c>
      <c r="BD355" s="14"/>
      <c r="BE355" s="14"/>
      <c r="BF355" s="14"/>
      <c r="BG355" s="14"/>
      <c r="BH355" s="14"/>
      <c r="BI355" s="15"/>
      <c r="BJ355" s="14"/>
      <c r="BK355" s="14"/>
      <c r="BL355" s="14"/>
      <c r="BM355" s="14"/>
      <c r="BN355" s="14"/>
      <c r="BO355" s="15"/>
      <c r="BP355" s="14"/>
      <c r="BQ355" s="14"/>
      <c r="BR355" s="15"/>
    </row>
    <row r="356" spans="1:70" s="31" customFormat="1" ht="31.5" x14ac:dyDescent="0.25">
      <c r="A356" s="98" t="s">
        <v>447</v>
      </c>
      <c r="B356" s="105">
        <f t="shared" si="171"/>
        <v>294068.79999999993</v>
      </c>
      <c r="C356" s="105">
        <f t="shared" si="172"/>
        <v>78317.404919999986</v>
      </c>
      <c r="D356" s="105">
        <f t="shared" ref="D356" si="180">C356/B356*100</f>
        <v>26.632340771955409</v>
      </c>
      <c r="E356" s="105">
        <f>SUM(E357:E363)</f>
        <v>76.7</v>
      </c>
      <c r="F356" s="105">
        <f t="shared" ref="F356:BN356" si="181">SUM(F357:F363)</f>
        <v>19.18</v>
      </c>
      <c r="G356" s="105">
        <f t="shared" si="23"/>
        <v>25.006518904823988</v>
      </c>
      <c r="H356" s="105">
        <f t="shared" si="181"/>
        <v>149.9</v>
      </c>
      <c r="I356" s="105">
        <f t="shared" si="181"/>
        <v>27.96</v>
      </c>
      <c r="J356" s="105">
        <f t="shared" si="30"/>
        <v>18.652434956637759</v>
      </c>
      <c r="K356" s="105">
        <f t="shared" si="181"/>
        <v>5850.1</v>
      </c>
      <c r="L356" s="105">
        <f t="shared" si="181"/>
        <v>1150.28</v>
      </c>
      <c r="M356" s="105">
        <f t="shared" si="31"/>
        <v>19.662569870600503</v>
      </c>
      <c r="N356" s="105">
        <f t="shared" si="181"/>
        <v>35131.300000000003</v>
      </c>
      <c r="O356" s="105">
        <f t="shared" si="181"/>
        <v>8713.08</v>
      </c>
      <c r="P356" s="105">
        <f t="shared" si="14"/>
        <v>24.80147333005041</v>
      </c>
      <c r="Q356" s="105">
        <f t="shared" si="181"/>
        <v>464.8</v>
      </c>
      <c r="R356" s="105">
        <f t="shared" si="181"/>
        <v>0</v>
      </c>
      <c r="S356" s="105">
        <f t="shared" si="24"/>
        <v>0</v>
      </c>
      <c r="T356" s="105">
        <f t="shared" si="181"/>
        <v>4163.6000000000004</v>
      </c>
      <c r="U356" s="105">
        <f t="shared" si="181"/>
        <v>672.04</v>
      </c>
      <c r="V356" s="105">
        <f t="shared" si="25"/>
        <v>16.140839657988277</v>
      </c>
      <c r="W356" s="105">
        <f t="shared" si="181"/>
        <v>215.5</v>
      </c>
      <c r="X356" s="105">
        <f t="shared" si="181"/>
        <v>30.47</v>
      </c>
      <c r="Y356" s="105">
        <f t="shared" si="26"/>
        <v>14.13921113689095</v>
      </c>
      <c r="Z356" s="105">
        <f t="shared" si="181"/>
        <v>223979.1</v>
      </c>
      <c r="AA356" s="105">
        <f t="shared" si="181"/>
        <v>62253.5</v>
      </c>
      <c r="AB356" s="105">
        <f t="shared" si="32"/>
        <v>27.7943343820919</v>
      </c>
      <c r="AC356" s="105">
        <f t="shared" si="181"/>
        <v>930.8</v>
      </c>
      <c r="AD356" s="105">
        <f t="shared" si="181"/>
        <v>135.22999999999999</v>
      </c>
      <c r="AE356" s="102">
        <f t="shared" si="176"/>
        <v>14.52836269875376</v>
      </c>
      <c r="AF356" s="105">
        <f t="shared" si="181"/>
        <v>9.8000000000000007</v>
      </c>
      <c r="AG356" s="105">
        <f t="shared" si="181"/>
        <v>0.80591999999999997</v>
      </c>
      <c r="AH356" s="105">
        <f t="shared" si="48"/>
        <v>8.2236734693877551</v>
      </c>
      <c r="AI356" s="105">
        <f t="shared" si="181"/>
        <v>310.3</v>
      </c>
      <c r="AJ356" s="105">
        <f t="shared" si="181"/>
        <v>49.56371</v>
      </c>
      <c r="AK356" s="105">
        <f t="shared" si="181"/>
        <v>15.972835965194973</v>
      </c>
      <c r="AL356" s="105">
        <f t="shared" si="181"/>
        <v>497</v>
      </c>
      <c r="AM356" s="105">
        <f t="shared" si="181"/>
        <v>215.15271999999999</v>
      </c>
      <c r="AN356" s="105">
        <f t="shared" si="181"/>
        <v>43.290285714285716</v>
      </c>
      <c r="AO356" s="105">
        <f t="shared" si="181"/>
        <v>620.5</v>
      </c>
      <c r="AP356" s="105">
        <f t="shared" si="181"/>
        <v>91.42</v>
      </c>
      <c r="AQ356" s="105">
        <f t="shared" si="181"/>
        <v>14.733279613215149</v>
      </c>
      <c r="AR356" s="105">
        <f t="shared" si="181"/>
        <v>310.3</v>
      </c>
      <c r="AS356" s="105">
        <f t="shared" si="181"/>
        <v>30.8</v>
      </c>
      <c r="AT356" s="105">
        <f t="shared" si="181"/>
        <v>9.9258781824041247</v>
      </c>
      <c r="AU356" s="105">
        <f t="shared" si="181"/>
        <v>1504.1</v>
      </c>
      <c r="AV356" s="105">
        <f t="shared" si="181"/>
        <v>375.9</v>
      </c>
      <c r="AW356" s="105">
        <f t="shared" si="37"/>
        <v>24.991689382354895</v>
      </c>
      <c r="AX356" s="105">
        <f t="shared" si="181"/>
        <v>0</v>
      </c>
      <c r="AY356" s="105">
        <f t="shared" si="181"/>
        <v>0</v>
      </c>
      <c r="AZ356" s="105">
        <f t="shared" si="181"/>
        <v>0</v>
      </c>
      <c r="BA356" s="105">
        <f t="shared" si="181"/>
        <v>1264.7</v>
      </c>
      <c r="BB356" s="105">
        <f t="shared" si="181"/>
        <v>188.34257000000002</v>
      </c>
      <c r="BC356" s="102">
        <f t="shared" ref="BC356:BC364" si="182">BB356/BA356*100</f>
        <v>14.892272475685935</v>
      </c>
      <c r="BD356" s="105">
        <f t="shared" si="181"/>
        <v>310.3</v>
      </c>
      <c r="BE356" s="105">
        <f t="shared" si="181"/>
        <v>44.1</v>
      </c>
      <c r="BF356" s="105">
        <f t="shared" si="181"/>
        <v>14.212052852078633</v>
      </c>
      <c r="BG356" s="105">
        <f t="shared" si="181"/>
        <v>310.3</v>
      </c>
      <c r="BH356" s="105">
        <f t="shared" si="181"/>
        <v>45.03</v>
      </c>
      <c r="BI356" s="105">
        <f t="shared" si="177"/>
        <v>14.511762810183694</v>
      </c>
      <c r="BJ356" s="105">
        <f t="shared" si="181"/>
        <v>17930.2</v>
      </c>
      <c r="BK356" s="105">
        <f t="shared" si="181"/>
        <v>4274.55</v>
      </c>
      <c r="BL356" s="105">
        <f t="shared" si="18"/>
        <v>23.839946012872137</v>
      </c>
      <c r="BM356" s="105">
        <f t="shared" si="181"/>
        <v>39.5</v>
      </c>
      <c r="BN356" s="105">
        <f t="shared" si="181"/>
        <v>0</v>
      </c>
      <c r="BO356" s="105">
        <f t="shared" si="178"/>
        <v>0</v>
      </c>
      <c r="BP356" s="105"/>
      <c r="BQ356" s="105"/>
      <c r="BR356" s="105"/>
    </row>
    <row r="357" spans="1:70" s="12" customFormat="1" ht="17.25" customHeight="1" x14ac:dyDescent="0.25">
      <c r="A357" s="72" t="s">
        <v>388</v>
      </c>
      <c r="B357" s="15">
        <f t="shared" si="171"/>
        <v>292804.09999999992</v>
      </c>
      <c r="C357" s="15">
        <f t="shared" si="172"/>
        <v>78129.062349999993</v>
      </c>
      <c r="D357" s="15">
        <f t="shared" si="1"/>
        <v>26.683049298148493</v>
      </c>
      <c r="E357" s="15">
        <v>76.7</v>
      </c>
      <c r="F357" s="15">
        <v>19.18</v>
      </c>
      <c r="G357" s="15">
        <f t="shared" si="23"/>
        <v>25.006518904823988</v>
      </c>
      <c r="H357" s="15">
        <v>149.9</v>
      </c>
      <c r="I357" s="15">
        <v>27.96</v>
      </c>
      <c r="J357" s="15">
        <f t="shared" si="30"/>
        <v>18.652434956637759</v>
      </c>
      <c r="K357" s="15">
        <v>5850.1</v>
      </c>
      <c r="L357" s="15">
        <v>1150.28</v>
      </c>
      <c r="M357" s="15">
        <f t="shared" si="31"/>
        <v>19.662569870600503</v>
      </c>
      <c r="N357" s="15">
        <v>35131.300000000003</v>
      </c>
      <c r="O357" s="15">
        <v>8713.08</v>
      </c>
      <c r="P357" s="15">
        <f t="shared" si="14"/>
        <v>24.80147333005041</v>
      </c>
      <c r="Q357" s="15">
        <v>464.8</v>
      </c>
      <c r="R357" s="15"/>
      <c r="S357" s="15">
        <f t="shared" si="24"/>
        <v>0</v>
      </c>
      <c r="T357" s="15">
        <v>4163.6000000000004</v>
      </c>
      <c r="U357" s="15">
        <v>672.04</v>
      </c>
      <c r="V357" s="15">
        <f t="shared" si="25"/>
        <v>16.140839657988277</v>
      </c>
      <c r="W357" s="15">
        <v>215.5</v>
      </c>
      <c r="X357" s="15">
        <v>30.47</v>
      </c>
      <c r="Y357" s="15">
        <f t="shared" si="26"/>
        <v>14.13921113689095</v>
      </c>
      <c r="Z357" s="15">
        <v>223979.1</v>
      </c>
      <c r="AA357" s="15">
        <v>62253.5</v>
      </c>
      <c r="AB357" s="15">
        <f t="shared" si="32"/>
        <v>27.7943343820919</v>
      </c>
      <c r="AC357" s="15">
        <v>930.8</v>
      </c>
      <c r="AD357" s="15">
        <v>135.22999999999999</v>
      </c>
      <c r="AE357" s="14">
        <f t="shared" si="176"/>
        <v>14.52836269875376</v>
      </c>
      <c r="AF357" s="15">
        <v>9.8000000000000007</v>
      </c>
      <c r="AG357" s="15">
        <v>0.80591999999999997</v>
      </c>
      <c r="AH357" s="15">
        <f t="shared" si="48"/>
        <v>8.2236734693877551</v>
      </c>
      <c r="AI357" s="15">
        <v>310.3</v>
      </c>
      <c r="AJ357" s="15">
        <v>49.56371</v>
      </c>
      <c r="AK357" s="15">
        <f t="shared" si="33"/>
        <v>15.972835965194973</v>
      </c>
      <c r="AL357" s="15">
        <v>497</v>
      </c>
      <c r="AM357" s="15">
        <v>215.15271999999999</v>
      </c>
      <c r="AN357" s="15">
        <f t="shared" si="34"/>
        <v>43.290285714285716</v>
      </c>
      <c r="AO357" s="15">
        <v>620.5</v>
      </c>
      <c r="AP357" s="15">
        <v>91.42</v>
      </c>
      <c r="AQ357" s="15">
        <f t="shared" si="35"/>
        <v>14.733279613215149</v>
      </c>
      <c r="AR357" s="15">
        <v>310.3</v>
      </c>
      <c r="AS357" s="15">
        <v>30.8</v>
      </c>
      <c r="AT357" s="15">
        <f t="shared" si="36"/>
        <v>9.9258781824041247</v>
      </c>
      <c r="AU357" s="15">
        <v>1504.1</v>
      </c>
      <c r="AV357" s="15">
        <v>375.9</v>
      </c>
      <c r="AW357" s="15">
        <f t="shared" si="37"/>
        <v>24.991689382354895</v>
      </c>
      <c r="AX357" s="15">
        <v>0</v>
      </c>
      <c r="AY357" s="15">
        <v>0</v>
      </c>
      <c r="AZ357" s="15"/>
      <c r="BA357" s="15"/>
      <c r="BB357" s="15"/>
      <c r="BC357" s="14"/>
      <c r="BD357" s="15">
        <v>310.3</v>
      </c>
      <c r="BE357" s="15">
        <v>44.1</v>
      </c>
      <c r="BF357" s="15">
        <f t="shared" si="38"/>
        <v>14.212052852078633</v>
      </c>
      <c r="BG357" s="15">
        <v>310.3</v>
      </c>
      <c r="BH357" s="15">
        <v>45.03</v>
      </c>
      <c r="BI357" s="15">
        <f t="shared" si="177"/>
        <v>14.511762810183694</v>
      </c>
      <c r="BJ357" s="15">
        <v>17930.2</v>
      </c>
      <c r="BK357" s="15">
        <v>4274.55</v>
      </c>
      <c r="BL357" s="15">
        <f t="shared" si="18"/>
        <v>23.839946012872137</v>
      </c>
      <c r="BM357" s="15">
        <v>39.5</v>
      </c>
      <c r="BN357" s="15">
        <v>0</v>
      </c>
      <c r="BO357" s="15">
        <f t="shared" si="178"/>
        <v>0</v>
      </c>
      <c r="BP357" s="15"/>
      <c r="BQ357" s="15"/>
      <c r="BR357" s="15"/>
    </row>
    <row r="358" spans="1:70" s="12" customFormat="1" ht="15.75" x14ac:dyDescent="0.25">
      <c r="A358" s="103" t="s">
        <v>675</v>
      </c>
      <c r="B358" s="15">
        <f t="shared" si="171"/>
        <v>234.2</v>
      </c>
      <c r="C358" s="15">
        <f t="shared" si="172"/>
        <v>41.442320000000002</v>
      </c>
      <c r="D358" s="14">
        <f t="shared" ref="D358:D363" si="183">C358/B358*100</f>
        <v>17.695269000853973</v>
      </c>
      <c r="E358" s="14"/>
      <c r="F358" s="14"/>
      <c r="G358" s="14"/>
      <c r="H358" s="14"/>
      <c r="I358" s="14"/>
      <c r="J358" s="15"/>
      <c r="K358" s="14"/>
      <c r="L358" s="14"/>
      <c r="M358" s="15"/>
      <c r="N358" s="14"/>
      <c r="O358" s="14"/>
      <c r="P358" s="15"/>
      <c r="Q358" s="14"/>
      <c r="R358" s="14"/>
      <c r="S358" s="15"/>
      <c r="T358" s="14"/>
      <c r="U358" s="14"/>
      <c r="V358" s="14"/>
      <c r="W358" s="14"/>
      <c r="X358" s="14"/>
      <c r="Y358" s="15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5"/>
      <c r="AX358" s="14"/>
      <c r="AY358" s="14"/>
      <c r="AZ358" s="14"/>
      <c r="BA358" s="14">
        <v>234.2</v>
      </c>
      <c r="BB358" s="14">
        <v>41.442320000000002</v>
      </c>
      <c r="BC358" s="14">
        <f t="shared" si="182"/>
        <v>17.695269000853973</v>
      </c>
      <c r="BD358" s="14"/>
      <c r="BE358" s="14"/>
      <c r="BF358" s="14"/>
      <c r="BG358" s="14"/>
      <c r="BH358" s="14"/>
      <c r="BI358" s="15"/>
      <c r="BJ358" s="14"/>
      <c r="BK358" s="14"/>
      <c r="BL358" s="15"/>
      <c r="BM358" s="14"/>
      <c r="BN358" s="14"/>
      <c r="BO358" s="15"/>
      <c r="BP358" s="14"/>
      <c r="BQ358" s="14"/>
      <c r="BR358" s="15"/>
    </row>
    <row r="359" spans="1:70" s="12" customFormat="1" ht="15.75" x14ac:dyDescent="0.25">
      <c r="A359" s="103" t="s">
        <v>676</v>
      </c>
      <c r="B359" s="15">
        <f t="shared" si="171"/>
        <v>234.2</v>
      </c>
      <c r="C359" s="15">
        <f t="shared" si="172"/>
        <v>27.66038</v>
      </c>
      <c r="D359" s="14">
        <f t="shared" si="183"/>
        <v>11.810580700256192</v>
      </c>
      <c r="E359" s="14"/>
      <c r="F359" s="14"/>
      <c r="G359" s="14"/>
      <c r="H359" s="14"/>
      <c r="I359" s="14"/>
      <c r="J359" s="15"/>
      <c r="K359" s="14"/>
      <c r="L359" s="14"/>
      <c r="M359" s="15"/>
      <c r="N359" s="14"/>
      <c r="O359" s="14"/>
      <c r="P359" s="15"/>
      <c r="Q359" s="14"/>
      <c r="R359" s="14"/>
      <c r="S359" s="15"/>
      <c r="T359" s="14"/>
      <c r="U359" s="14"/>
      <c r="V359" s="14"/>
      <c r="W359" s="14"/>
      <c r="X359" s="14"/>
      <c r="Y359" s="15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5"/>
      <c r="AX359" s="14"/>
      <c r="AY359" s="14"/>
      <c r="AZ359" s="14"/>
      <c r="BA359" s="14">
        <v>234.2</v>
      </c>
      <c r="BB359" s="14">
        <v>27.66038</v>
      </c>
      <c r="BC359" s="14">
        <f t="shared" si="182"/>
        <v>11.810580700256192</v>
      </c>
      <c r="BD359" s="14"/>
      <c r="BE359" s="14"/>
      <c r="BF359" s="14"/>
      <c r="BG359" s="14"/>
      <c r="BH359" s="14"/>
      <c r="BI359" s="15"/>
      <c r="BJ359" s="14"/>
      <c r="BK359" s="14"/>
      <c r="BL359" s="15"/>
      <c r="BM359" s="14"/>
      <c r="BN359" s="14"/>
      <c r="BO359" s="15"/>
      <c r="BP359" s="14"/>
      <c r="BQ359" s="14"/>
      <c r="BR359" s="15"/>
    </row>
    <row r="360" spans="1:70" s="12" customFormat="1" ht="15.75" x14ac:dyDescent="0.25">
      <c r="A360" s="103" t="s">
        <v>334</v>
      </c>
      <c r="B360" s="15">
        <f t="shared" si="171"/>
        <v>234.2</v>
      </c>
      <c r="C360" s="15">
        <f t="shared" si="172"/>
        <v>38.757910000000003</v>
      </c>
      <c r="D360" s="14">
        <f t="shared" si="183"/>
        <v>16.549064901793344</v>
      </c>
      <c r="E360" s="14"/>
      <c r="F360" s="14"/>
      <c r="G360" s="14"/>
      <c r="H360" s="14"/>
      <c r="I360" s="14"/>
      <c r="J360" s="15"/>
      <c r="K360" s="14"/>
      <c r="L360" s="14"/>
      <c r="M360" s="15"/>
      <c r="N360" s="14"/>
      <c r="O360" s="14"/>
      <c r="P360" s="15"/>
      <c r="Q360" s="14"/>
      <c r="R360" s="14"/>
      <c r="S360" s="15"/>
      <c r="T360" s="14"/>
      <c r="U360" s="14"/>
      <c r="V360" s="14"/>
      <c r="W360" s="14"/>
      <c r="X360" s="14"/>
      <c r="Y360" s="15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5"/>
      <c r="AX360" s="14"/>
      <c r="AY360" s="14"/>
      <c r="AZ360" s="14"/>
      <c r="BA360" s="14">
        <v>234.2</v>
      </c>
      <c r="BB360" s="14">
        <v>38.757910000000003</v>
      </c>
      <c r="BC360" s="14">
        <f t="shared" si="182"/>
        <v>16.549064901793344</v>
      </c>
      <c r="BD360" s="14"/>
      <c r="BE360" s="14"/>
      <c r="BF360" s="14"/>
      <c r="BG360" s="14"/>
      <c r="BH360" s="14"/>
      <c r="BI360" s="15"/>
      <c r="BJ360" s="14"/>
      <c r="BK360" s="14"/>
      <c r="BL360" s="15"/>
      <c r="BM360" s="14"/>
      <c r="BN360" s="14"/>
      <c r="BO360" s="15"/>
      <c r="BP360" s="14"/>
      <c r="BQ360" s="14"/>
      <c r="BR360" s="15"/>
    </row>
    <row r="361" spans="1:70" s="12" customFormat="1" ht="15.75" x14ac:dyDescent="0.25">
      <c r="A361" s="103" t="s">
        <v>679</v>
      </c>
      <c r="B361" s="15">
        <f t="shared" si="171"/>
        <v>93.7</v>
      </c>
      <c r="C361" s="15">
        <f t="shared" si="172"/>
        <v>13.324159999999999</v>
      </c>
      <c r="D361" s="14">
        <f t="shared" si="183"/>
        <v>14.220021344717182</v>
      </c>
      <c r="E361" s="14"/>
      <c r="F361" s="14"/>
      <c r="G361" s="14"/>
      <c r="H361" s="14"/>
      <c r="I361" s="14"/>
      <c r="J361" s="15"/>
      <c r="K361" s="14"/>
      <c r="L361" s="14"/>
      <c r="M361" s="15"/>
      <c r="N361" s="14"/>
      <c r="O361" s="14"/>
      <c r="P361" s="15"/>
      <c r="Q361" s="14"/>
      <c r="R361" s="14"/>
      <c r="S361" s="15"/>
      <c r="T361" s="14"/>
      <c r="U361" s="14"/>
      <c r="V361" s="14"/>
      <c r="W361" s="14"/>
      <c r="X361" s="14"/>
      <c r="Y361" s="15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5"/>
      <c r="AX361" s="14"/>
      <c r="AY361" s="14"/>
      <c r="AZ361" s="14"/>
      <c r="BA361" s="14">
        <v>93.7</v>
      </c>
      <c r="BB361" s="14">
        <v>13.324159999999999</v>
      </c>
      <c r="BC361" s="14">
        <f t="shared" si="182"/>
        <v>14.220021344717182</v>
      </c>
      <c r="BD361" s="14"/>
      <c r="BE361" s="14"/>
      <c r="BF361" s="14"/>
      <c r="BG361" s="14"/>
      <c r="BH361" s="14"/>
      <c r="BI361" s="15"/>
      <c r="BJ361" s="14"/>
      <c r="BK361" s="14"/>
      <c r="BL361" s="15"/>
      <c r="BM361" s="14"/>
      <c r="BN361" s="14"/>
      <c r="BO361" s="15"/>
      <c r="BP361" s="14"/>
      <c r="BQ361" s="14"/>
      <c r="BR361" s="15"/>
    </row>
    <row r="362" spans="1:70" s="12" customFormat="1" ht="15.75" x14ac:dyDescent="0.25">
      <c r="A362" s="103" t="s">
        <v>677</v>
      </c>
      <c r="B362" s="15">
        <f t="shared" si="171"/>
        <v>234.2</v>
      </c>
      <c r="C362" s="15">
        <f t="shared" si="172"/>
        <v>33.310360000000003</v>
      </c>
      <c r="D362" s="14">
        <f t="shared" si="183"/>
        <v>14.223040136635356</v>
      </c>
      <c r="E362" s="14"/>
      <c r="F362" s="14"/>
      <c r="G362" s="14"/>
      <c r="H362" s="14"/>
      <c r="I362" s="14"/>
      <c r="J362" s="15"/>
      <c r="K362" s="14"/>
      <c r="L362" s="14"/>
      <c r="M362" s="15"/>
      <c r="N362" s="14"/>
      <c r="O362" s="14"/>
      <c r="P362" s="15"/>
      <c r="Q362" s="14"/>
      <c r="R362" s="14"/>
      <c r="S362" s="15"/>
      <c r="T362" s="14"/>
      <c r="U362" s="14"/>
      <c r="V362" s="14"/>
      <c r="W362" s="14"/>
      <c r="X362" s="14"/>
      <c r="Y362" s="15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5"/>
      <c r="AX362" s="14"/>
      <c r="AY362" s="14"/>
      <c r="AZ362" s="14"/>
      <c r="BA362" s="14">
        <v>234.2</v>
      </c>
      <c r="BB362" s="14">
        <v>33.310360000000003</v>
      </c>
      <c r="BC362" s="14">
        <f t="shared" si="182"/>
        <v>14.223040136635356</v>
      </c>
      <c r="BD362" s="14"/>
      <c r="BE362" s="14"/>
      <c r="BF362" s="14"/>
      <c r="BG362" s="14"/>
      <c r="BH362" s="14"/>
      <c r="BI362" s="15"/>
      <c r="BJ362" s="14"/>
      <c r="BK362" s="14"/>
      <c r="BL362" s="15"/>
      <c r="BM362" s="14"/>
      <c r="BN362" s="14"/>
      <c r="BO362" s="15"/>
      <c r="BP362" s="14"/>
      <c r="BQ362" s="14"/>
      <c r="BR362" s="15"/>
    </row>
    <row r="363" spans="1:70" s="12" customFormat="1" ht="15.75" x14ac:dyDescent="0.25">
      <c r="A363" s="103" t="s">
        <v>678</v>
      </c>
      <c r="B363" s="15">
        <f t="shared" si="171"/>
        <v>234.2</v>
      </c>
      <c r="C363" s="15">
        <f t="shared" si="172"/>
        <v>33.847439999999999</v>
      </c>
      <c r="D363" s="14">
        <f t="shared" si="183"/>
        <v>14.452365499573014</v>
      </c>
      <c r="E363" s="14"/>
      <c r="F363" s="14"/>
      <c r="G363" s="14"/>
      <c r="H363" s="14"/>
      <c r="I363" s="14"/>
      <c r="J363" s="15"/>
      <c r="K363" s="14"/>
      <c r="L363" s="14"/>
      <c r="M363" s="15"/>
      <c r="N363" s="14"/>
      <c r="O363" s="14"/>
      <c r="P363" s="15"/>
      <c r="Q363" s="14"/>
      <c r="R363" s="14"/>
      <c r="S363" s="15"/>
      <c r="T363" s="14"/>
      <c r="U363" s="14"/>
      <c r="V363" s="14"/>
      <c r="W363" s="14"/>
      <c r="X363" s="14"/>
      <c r="Y363" s="15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5"/>
      <c r="AX363" s="14"/>
      <c r="AY363" s="14"/>
      <c r="AZ363" s="14"/>
      <c r="BA363" s="14">
        <v>234.2</v>
      </c>
      <c r="BB363" s="14">
        <v>33.847439999999999</v>
      </c>
      <c r="BC363" s="14">
        <f t="shared" si="182"/>
        <v>14.452365499573014</v>
      </c>
      <c r="BD363" s="14"/>
      <c r="BE363" s="14"/>
      <c r="BF363" s="14"/>
      <c r="BG363" s="14"/>
      <c r="BH363" s="14"/>
      <c r="BI363" s="15"/>
      <c r="BJ363" s="14"/>
      <c r="BK363" s="14"/>
      <c r="BL363" s="15"/>
      <c r="BM363" s="14"/>
      <c r="BN363" s="14"/>
      <c r="BO363" s="15"/>
      <c r="BP363" s="14"/>
      <c r="BQ363" s="14"/>
      <c r="BR363" s="15"/>
    </row>
    <row r="364" spans="1:70" s="31" customFormat="1" ht="31.5" x14ac:dyDescent="0.25">
      <c r="A364" s="98" t="s">
        <v>448</v>
      </c>
      <c r="B364" s="105">
        <f t="shared" si="171"/>
        <v>128015.80000000002</v>
      </c>
      <c r="C364" s="105">
        <f t="shared" si="172"/>
        <v>21666.982769999999</v>
      </c>
      <c r="D364" s="105">
        <f t="shared" ref="D364" si="184">C364/B364*100</f>
        <v>16.925241079616733</v>
      </c>
      <c r="E364" s="105">
        <f>SUM(E365:E371)</f>
        <v>397.4</v>
      </c>
      <c r="F364" s="105">
        <f t="shared" ref="F364:BN364" si="185">SUM(F365:F371)</f>
        <v>87.3</v>
      </c>
      <c r="G364" s="105">
        <f t="shared" si="23"/>
        <v>21.967790639154504</v>
      </c>
      <c r="H364" s="105">
        <f t="shared" si="185"/>
        <v>45.2</v>
      </c>
      <c r="I364" s="105">
        <f t="shared" si="185"/>
        <v>4.66</v>
      </c>
      <c r="J364" s="105">
        <f t="shared" si="30"/>
        <v>10.309734513274336</v>
      </c>
      <c r="K364" s="105">
        <f t="shared" si="185"/>
        <v>672.3</v>
      </c>
      <c r="L364" s="105">
        <f t="shared" si="185"/>
        <v>75.849999999999994</v>
      </c>
      <c r="M364" s="105">
        <f t="shared" si="31"/>
        <v>11.282165699836384</v>
      </c>
      <c r="N364" s="105">
        <f t="shared" si="185"/>
        <v>13699.6</v>
      </c>
      <c r="O364" s="105">
        <f t="shared" si="185"/>
        <v>2540.15</v>
      </c>
      <c r="P364" s="105">
        <f t="shared" si="14"/>
        <v>18.541782241817277</v>
      </c>
      <c r="Q364" s="105">
        <f t="shared" si="185"/>
        <v>162.9</v>
      </c>
      <c r="R364" s="105">
        <f t="shared" si="185"/>
        <v>0</v>
      </c>
      <c r="S364" s="105">
        <f t="shared" si="24"/>
        <v>0</v>
      </c>
      <c r="T364" s="105">
        <f t="shared" si="185"/>
        <v>1629.8</v>
      </c>
      <c r="U364" s="105">
        <f t="shared" si="185"/>
        <v>108.85</v>
      </c>
      <c r="V364" s="105">
        <f t="shared" si="25"/>
        <v>6.6787335869431832</v>
      </c>
      <c r="W364" s="105">
        <f t="shared" si="185"/>
        <v>53.9</v>
      </c>
      <c r="X364" s="105">
        <f t="shared" si="185"/>
        <v>8.0500000000000007</v>
      </c>
      <c r="Y364" s="105">
        <f t="shared" si="26"/>
        <v>14.935064935064938</v>
      </c>
      <c r="Z364" s="105">
        <f t="shared" si="185"/>
        <v>97431.6</v>
      </c>
      <c r="AA364" s="105">
        <f t="shared" si="185"/>
        <v>16621.41</v>
      </c>
      <c r="AB364" s="105">
        <f t="shared" si="32"/>
        <v>17.059567943049274</v>
      </c>
      <c r="AC364" s="105">
        <f t="shared" si="185"/>
        <v>310.3</v>
      </c>
      <c r="AD364" s="105">
        <f t="shared" si="185"/>
        <v>46.81</v>
      </c>
      <c r="AE364" s="102">
        <f t="shared" si="176"/>
        <v>15.085401224621334</v>
      </c>
      <c r="AF364" s="105">
        <f t="shared" si="185"/>
        <v>0</v>
      </c>
      <c r="AG364" s="105">
        <f t="shared" si="185"/>
        <v>0</v>
      </c>
      <c r="AH364" s="105">
        <f t="shared" si="185"/>
        <v>0</v>
      </c>
      <c r="AI364" s="105">
        <f t="shared" si="185"/>
        <v>310.3</v>
      </c>
      <c r="AJ364" s="105">
        <f t="shared" si="185"/>
        <v>43.066549999999999</v>
      </c>
      <c r="AK364" s="105">
        <f t="shared" si="185"/>
        <v>13.879004189494037</v>
      </c>
      <c r="AL364" s="105">
        <f t="shared" si="185"/>
        <v>1081.9000000000001</v>
      </c>
      <c r="AM364" s="105">
        <f t="shared" si="185"/>
        <v>334.14726000000002</v>
      </c>
      <c r="AN364" s="105">
        <f t="shared" si="185"/>
        <v>30.885225991311582</v>
      </c>
      <c r="AO364" s="105">
        <f t="shared" si="185"/>
        <v>310.3</v>
      </c>
      <c r="AP364" s="105">
        <f t="shared" si="185"/>
        <v>37.03</v>
      </c>
      <c r="AQ364" s="105">
        <f t="shared" si="185"/>
        <v>11.933612632935867</v>
      </c>
      <c r="AR364" s="105">
        <f t="shared" si="185"/>
        <v>310.3</v>
      </c>
      <c r="AS364" s="105">
        <f t="shared" si="185"/>
        <v>27.2</v>
      </c>
      <c r="AT364" s="105">
        <f t="shared" si="185"/>
        <v>8.7657106026426046</v>
      </c>
      <c r="AU364" s="105">
        <f t="shared" si="185"/>
        <v>550.70000000000005</v>
      </c>
      <c r="AV364" s="105">
        <f t="shared" si="185"/>
        <v>137.69999999999999</v>
      </c>
      <c r="AW364" s="105">
        <f t="shared" si="37"/>
        <v>25.004539676775011</v>
      </c>
      <c r="AX364" s="105">
        <f t="shared" si="185"/>
        <v>0</v>
      </c>
      <c r="AY364" s="105">
        <f t="shared" si="185"/>
        <v>0</v>
      </c>
      <c r="AZ364" s="105">
        <f t="shared" si="185"/>
        <v>0</v>
      </c>
      <c r="BA364" s="105">
        <f t="shared" si="185"/>
        <v>655.8</v>
      </c>
      <c r="BB364" s="105">
        <f t="shared" si="185"/>
        <v>107.46896</v>
      </c>
      <c r="BC364" s="102">
        <f t="shared" si="182"/>
        <v>16.387459591338825</v>
      </c>
      <c r="BD364" s="105">
        <f t="shared" si="185"/>
        <v>310.3</v>
      </c>
      <c r="BE364" s="105">
        <f t="shared" si="185"/>
        <v>37.299999999999997</v>
      </c>
      <c r="BF364" s="105">
        <f t="shared" si="185"/>
        <v>12.020625201417982</v>
      </c>
      <c r="BG364" s="105">
        <f t="shared" si="185"/>
        <v>310.3</v>
      </c>
      <c r="BH364" s="105">
        <f t="shared" si="185"/>
        <v>51.12</v>
      </c>
      <c r="BI364" s="105">
        <f t="shared" si="177"/>
        <v>16.474379632613598</v>
      </c>
      <c r="BJ364" s="105">
        <f t="shared" si="185"/>
        <v>9744.7000000000007</v>
      </c>
      <c r="BK364" s="105">
        <f t="shared" si="185"/>
        <v>1398.87</v>
      </c>
      <c r="BL364" s="105">
        <f t="shared" si="18"/>
        <v>14.355187948320625</v>
      </c>
      <c r="BM364" s="105">
        <f t="shared" si="185"/>
        <v>28.2</v>
      </c>
      <c r="BN364" s="105">
        <f t="shared" si="185"/>
        <v>0</v>
      </c>
      <c r="BO364" s="105">
        <f t="shared" si="178"/>
        <v>0</v>
      </c>
      <c r="BP364" s="105"/>
      <c r="BQ364" s="105"/>
      <c r="BR364" s="105"/>
    </row>
    <row r="365" spans="1:70" s="12" customFormat="1" ht="15.75" x14ac:dyDescent="0.25">
      <c r="A365" s="72" t="s">
        <v>387</v>
      </c>
      <c r="B365" s="15">
        <f t="shared" si="171"/>
        <v>127360.00000000001</v>
      </c>
      <c r="C365" s="15">
        <f t="shared" si="172"/>
        <v>21559.51381</v>
      </c>
      <c r="D365" s="15">
        <f t="shared" si="1"/>
        <v>16.92801021513819</v>
      </c>
      <c r="E365" s="15">
        <v>397.4</v>
      </c>
      <c r="F365" s="15">
        <v>87.3</v>
      </c>
      <c r="G365" s="15">
        <f t="shared" si="23"/>
        <v>21.967790639154504</v>
      </c>
      <c r="H365" s="15">
        <v>45.2</v>
      </c>
      <c r="I365" s="15">
        <v>4.66</v>
      </c>
      <c r="J365" s="15">
        <f t="shared" si="30"/>
        <v>10.309734513274336</v>
      </c>
      <c r="K365" s="15">
        <v>672.3</v>
      </c>
      <c r="L365" s="15">
        <v>75.849999999999994</v>
      </c>
      <c r="M365" s="15">
        <f t="shared" si="31"/>
        <v>11.282165699836384</v>
      </c>
      <c r="N365" s="15">
        <v>13699.6</v>
      </c>
      <c r="O365" s="15">
        <v>2540.15</v>
      </c>
      <c r="P365" s="15">
        <f t="shared" si="14"/>
        <v>18.541782241817277</v>
      </c>
      <c r="Q365" s="15">
        <v>162.9</v>
      </c>
      <c r="R365" s="15"/>
      <c r="S365" s="15">
        <f t="shared" si="24"/>
        <v>0</v>
      </c>
      <c r="T365" s="15">
        <v>1629.8</v>
      </c>
      <c r="U365" s="15">
        <v>108.85</v>
      </c>
      <c r="V365" s="15">
        <f t="shared" si="25"/>
        <v>6.6787335869431832</v>
      </c>
      <c r="W365" s="15">
        <v>53.9</v>
      </c>
      <c r="X365" s="15">
        <v>8.0500000000000007</v>
      </c>
      <c r="Y365" s="15">
        <f t="shared" si="26"/>
        <v>14.935064935064938</v>
      </c>
      <c r="Z365" s="15">
        <v>97431.6</v>
      </c>
      <c r="AA365" s="15">
        <v>16621.41</v>
      </c>
      <c r="AB365" s="15">
        <f t="shared" si="32"/>
        <v>17.059567943049274</v>
      </c>
      <c r="AC365" s="15">
        <v>310.3</v>
      </c>
      <c r="AD365" s="15">
        <v>46.81</v>
      </c>
      <c r="AE365" s="14">
        <f t="shared" si="176"/>
        <v>15.085401224621334</v>
      </c>
      <c r="AF365" s="15"/>
      <c r="AG365" s="15"/>
      <c r="AH365" s="15"/>
      <c r="AI365" s="15">
        <v>310.3</v>
      </c>
      <c r="AJ365" s="15">
        <v>43.066549999999999</v>
      </c>
      <c r="AK365" s="15">
        <f t="shared" si="33"/>
        <v>13.879004189494037</v>
      </c>
      <c r="AL365" s="15">
        <v>1081.9000000000001</v>
      </c>
      <c r="AM365" s="15">
        <v>334.14726000000002</v>
      </c>
      <c r="AN365" s="15">
        <f t="shared" si="34"/>
        <v>30.885225991311582</v>
      </c>
      <c r="AO365" s="15">
        <v>310.3</v>
      </c>
      <c r="AP365" s="15">
        <v>37.03</v>
      </c>
      <c r="AQ365" s="15">
        <f t="shared" si="35"/>
        <v>11.933612632935867</v>
      </c>
      <c r="AR365" s="15">
        <v>310.3</v>
      </c>
      <c r="AS365" s="15">
        <v>27.2</v>
      </c>
      <c r="AT365" s="15">
        <f t="shared" si="36"/>
        <v>8.7657106026426046</v>
      </c>
      <c r="AU365" s="15">
        <v>550.70000000000005</v>
      </c>
      <c r="AV365" s="15">
        <v>137.69999999999999</v>
      </c>
      <c r="AW365" s="15">
        <f t="shared" si="37"/>
        <v>25.004539676775011</v>
      </c>
      <c r="AX365" s="15">
        <v>0</v>
      </c>
      <c r="AY365" s="15">
        <v>0</v>
      </c>
      <c r="AZ365" s="15"/>
      <c r="BA365" s="15"/>
      <c r="BB365" s="15"/>
      <c r="BC365" s="14"/>
      <c r="BD365" s="15">
        <v>310.3</v>
      </c>
      <c r="BE365" s="15">
        <v>37.299999999999997</v>
      </c>
      <c r="BF365" s="15">
        <f t="shared" si="38"/>
        <v>12.020625201417982</v>
      </c>
      <c r="BG365" s="15">
        <v>310.3</v>
      </c>
      <c r="BH365" s="15">
        <v>51.12</v>
      </c>
      <c r="BI365" s="15">
        <f t="shared" si="177"/>
        <v>16.474379632613598</v>
      </c>
      <c r="BJ365" s="15">
        <v>9744.7000000000007</v>
      </c>
      <c r="BK365" s="15">
        <v>1398.87</v>
      </c>
      <c r="BL365" s="15">
        <f t="shared" si="18"/>
        <v>14.355187948320625</v>
      </c>
      <c r="BM365" s="15">
        <v>28.2</v>
      </c>
      <c r="BN365" s="15">
        <v>0</v>
      </c>
      <c r="BO365" s="15">
        <f t="shared" si="178"/>
        <v>0</v>
      </c>
      <c r="BP365" s="15"/>
      <c r="BQ365" s="15"/>
      <c r="BR365" s="15"/>
    </row>
    <row r="366" spans="1:70" s="12" customFormat="1" ht="15.75" x14ac:dyDescent="0.25">
      <c r="A366" s="103" t="s">
        <v>722</v>
      </c>
      <c r="B366" s="15">
        <f t="shared" si="171"/>
        <v>0</v>
      </c>
      <c r="C366" s="15">
        <f t="shared" si="172"/>
        <v>0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5"/>
      <c r="T366" s="14"/>
      <c r="U366" s="14"/>
      <c r="V366" s="14"/>
      <c r="W366" s="14"/>
      <c r="X366" s="14"/>
      <c r="Y366" s="15"/>
      <c r="Z366" s="14"/>
      <c r="AA366" s="14"/>
      <c r="AB366" s="15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5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5"/>
      <c r="BJ366" s="14"/>
      <c r="BK366" s="14"/>
      <c r="BL366" s="15"/>
      <c r="BM366" s="14"/>
      <c r="BN366" s="14"/>
      <c r="BO366" s="15"/>
      <c r="BP366" s="14"/>
      <c r="BQ366" s="14"/>
      <c r="BR366" s="15"/>
    </row>
    <row r="367" spans="1:70" s="12" customFormat="1" ht="15.75" x14ac:dyDescent="0.25">
      <c r="A367" s="103" t="s">
        <v>372</v>
      </c>
      <c r="B367" s="15">
        <f t="shared" si="171"/>
        <v>0</v>
      </c>
      <c r="C367" s="15">
        <f t="shared" si="172"/>
        <v>0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5"/>
      <c r="T367" s="14"/>
      <c r="U367" s="14"/>
      <c r="V367" s="14"/>
      <c r="W367" s="14"/>
      <c r="X367" s="14"/>
      <c r="Y367" s="15"/>
      <c r="Z367" s="14"/>
      <c r="AA367" s="14"/>
      <c r="AB367" s="15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5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5"/>
      <c r="BJ367" s="14"/>
      <c r="BK367" s="14"/>
      <c r="BL367" s="15"/>
      <c r="BM367" s="14"/>
      <c r="BN367" s="14"/>
      <c r="BO367" s="15"/>
      <c r="BP367" s="14"/>
      <c r="BQ367" s="14"/>
      <c r="BR367" s="15"/>
    </row>
    <row r="368" spans="1:70" s="12" customFormat="1" ht="15.75" x14ac:dyDescent="0.25">
      <c r="A368" s="103" t="s">
        <v>721</v>
      </c>
      <c r="B368" s="15">
        <f t="shared" si="171"/>
        <v>93.7</v>
      </c>
      <c r="C368" s="15">
        <f t="shared" si="172"/>
        <v>15.324110000000001</v>
      </c>
      <c r="D368" s="14">
        <f>C368/B368*100</f>
        <v>16.354439701173959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5"/>
      <c r="T368" s="14"/>
      <c r="U368" s="14"/>
      <c r="V368" s="14"/>
      <c r="W368" s="14"/>
      <c r="X368" s="14"/>
      <c r="Y368" s="15"/>
      <c r="Z368" s="14"/>
      <c r="AA368" s="14"/>
      <c r="AB368" s="15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5"/>
      <c r="AX368" s="14"/>
      <c r="AY368" s="14"/>
      <c r="AZ368" s="14"/>
      <c r="BA368" s="14">
        <v>93.7</v>
      </c>
      <c r="BB368" s="14">
        <v>15.324110000000001</v>
      </c>
      <c r="BC368" s="14">
        <f>BB368/BA368*100</f>
        <v>16.354439701173959</v>
      </c>
      <c r="BD368" s="14"/>
      <c r="BE368" s="14"/>
      <c r="BF368" s="14"/>
      <c r="BG368" s="14"/>
      <c r="BH368" s="14"/>
      <c r="BI368" s="15"/>
      <c r="BJ368" s="14"/>
      <c r="BK368" s="14"/>
      <c r="BL368" s="15"/>
      <c r="BM368" s="14"/>
      <c r="BN368" s="14"/>
      <c r="BO368" s="15"/>
      <c r="BP368" s="14"/>
      <c r="BQ368" s="14"/>
      <c r="BR368" s="15"/>
    </row>
    <row r="369" spans="1:70" s="12" customFormat="1" ht="15.75" x14ac:dyDescent="0.25">
      <c r="A369" s="103" t="s">
        <v>444</v>
      </c>
      <c r="B369" s="15">
        <f t="shared" si="171"/>
        <v>234.2</v>
      </c>
      <c r="C369" s="15">
        <f t="shared" si="172"/>
        <v>38.410319999999999</v>
      </c>
      <c r="D369" s="14">
        <f>C369/B369*100</f>
        <v>16.400649017933393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5"/>
      <c r="T369" s="14"/>
      <c r="U369" s="14"/>
      <c r="V369" s="14"/>
      <c r="W369" s="14"/>
      <c r="X369" s="14"/>
      <c r="Y369" s="15"/>
      <c r="Z369" s="14"/>
      <c r="AA369" s="14"/>
      <c r="AB369" s="15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5"/>
      <c r="AX369" s="14"/>
      <c r="AY369" s="14"/>
      <c r="AZ369" s="14"/>
      <c r="BA369" s="14">
        <v>234.2</v>
      </c>
      <c r="BB369" s="14">
        <v>38.410319999999999</v>
      </c>
      <c r="BC369" s="14">
        <f>BB369/BA369*100</f>
        <v>16.400649017933393</v>
      </c>
      <c r="BD369" s="14"/>
      <c r="BE369" s="14"/>
      <c r="BF369" s="14"/>
      <c r="BG369" s="14"/>
      <c r="BH369" s="14"/>
      <c r="BI369" s="15"/>
      <c r="BJ369" s="14"/>
      <c r="BK369" s="14"/>
      <c r="BL369" s="15"/>
      <c r="BM369" s="14"/>
      <c r="BN369" s="14"/>
      <c r="BO369" s="15"/>
      <c r="BP369" s="14"/>
      <c r="BQ369" s="14"/>
      <c r="BR369" s="15"/>
    </row>
    <row r="370" spans="1:70" s="12" customFormat="1" ht="15.75" x14ac:dyDescent="0.25">
      <c r="A370" s="103" t="s">
        <v>446</v>
      </c>
      <c r="B370" s="15">
        <f t="shared" si="171"/>
        <v>93.7</v>
      </c>
      <c r="C370" s="15">
        <f t="shared" si="172"/>
        <v>15.324170000000001</v>
      </c>
      <c r="D370" s="14">
        <f>C370/B370*100</f>
        <v>16.354503735325508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5"/>
      <c r="T370" s="14"/>
      <c r="U370" s="14"/>
      <c r="V370" s="14"/>
      <c r="W370" s="14"/>
      <c r="X370" s="14"/>
      <c r="Y370" s="15"/>
      <c r="Z370" s="14"/>
      <c r="AA370" s="14"/>
      <c r="AB370" s="15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5"/>
      <c r="AX370" s="14"/>
      <c r="AY370" s="14"/>
      <c r="AZ370" s="14"/>
      <c r="BA370" s="14">
        <v>93.7</v>
      </c>
      <c r="BB370" s="14">
        <v>15.324170000000001</v>
      </c>
      <c r="BC370" s="14">
        <f>BB370/BA370*100</f>
        <v>16.354503735325508</v>
      </c>
      <c r="BD370" s="14"/>
      <c r="BE370" s="14"/>
      <c r="BF370" s="14"/>
      <c r="BG370" s="14"/>
      <c r="BH370" s="14"/>
      <c r="BI370" s="15"/>
      <c r="BJ370" s="14"/>
      <c r="BK370" s="14"/>
      <c r="BL370" s="15"/>
      <c r="BM370" s="14"/>
      <c r="BN370" s="14"/>
      <c r="BO370" s="15"/>
      <c r="BP370" s="14"/>
      <c r="BQ370" s="14"/>
      <c r="BR370" s="15"/>
    </row>
    <row r="371" spans="1:70" s="12" customFormat="1" ht="15.75" x14ac:dyDescent="0.25">
      <c r="A371" s="103" t="s">
        <v>445</v>
      </c>
      <c r="B371" s="15">
        <f t="shared" si="171"/>
        <v>234.2</v>
      </c>
      <c r="C371" s="15">
        <f t="shared" si="172"/>
        <v>38.410359999999997</v>
      </c>
      <c r="D371" s="14">
        <f>C371/B371*100</f>
        <v>16.400666097352691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5"/>
      <c r="T371" s="14"/>
      <c r="U371" s="14"/>
      <c r="V371" s="14"/>
      <c r="W371" s="14"/>
      <c r="X371" s="14"/>
      <c r="Y371" s="15"/>
      <c r="Z371" s="14"/>
      <c r="AA371" s="14"/>
      <c r="AB371" s="15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5"/>
      <c r="AX371" s="14"/>
      <c r="AY371" s="14"/>
      <c r="AZ371" s="14"/>
      <c r="BA371" s="14">
        <v>234.2</v>
      </c>
      <c r="BB371" s="14">
        <v>38.410359999999997</v>
      </c>
      <c r="BC371" s="14">
        <f>BB371/BA371*100</f>
        <v>16.400666097352691</v>
      </c>
      <c r="BD371" s="14"/>
      <c r="BE371" s="14"/>
      <c r="BF371" s="14"/>
      <c r="BG371" s="14"/>
      <c r="BH371" s="14"/>
      <c r="BI371" s="15"/>
      <c r="BJ371" s="14"/>
      <c r="BK371" s="14"/>
      <c r="BL371" s="15"/>
      <c r="BM371" s="14"/>
      <c r="BN371" s="14"/>
      <c r="BO371" s="15"/>
      <c r="BP371" s="14"/>
      <c r="BQ371" s="14"/>
      <c r="BR371" s="15"/>
    </row>
    <row r="372" spans="1:70" s="12" customFormat="1" ht="15.75" x14ac:dyDescent="0.25">
      <c r="A372" s="103" t="s">
        <v>570</v>
      </c>
      <c r="B372" s="15">
        <f t="shared" si="171"/>
        <v>0</v>
      </c>
      <c r="C372" s="15">
        <f t="shared" si="172"/>
        <v>0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5"/>
      <c r="T372" s="14"/>
      <c r="U372" s="14"/>
      <c r="V372" s="14"/>
      <c r="W372" s="14"/>
      <c r="X372" s="14"/>
      <c r="Y372" s="15"/>
      <c r="Z372" s="14"/>
      <c r="AA372" s="14"/>
      <c r="AB372" s="15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5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5"/>
      <c r="BJ372" s="14"/>
      <c r="BK372" s="14"/>
      <c r="BL372" s="15"/>
      <c r="BM372" s="14"/>
      <c r="BN372" s="14"/>
      <c r="BO372" s="15"/>
      <c r="BP372" s="14"/>
      <c r="BQ372" s="14"/>
      <c r="BR372" s="15"/>
    </row>
    <row r="373" spans="1:70" s="31" customFormat="1" ht="31.5" x14ac:dyDescent="0.25">
      <c r="A373" s="97" t="s">
        <v>443</v>
      </c>
      <c r="B373" s="105">
        <f t="shared" si="171"/>
        <v>178957.99999999991</v>
      </c>
      <c r="C373" s="105">
        <f t="shared" si="172"/>
        <v>54048.339539999994</v>
      </c>
      <c r="D373" s="105">
        <f t="shared" ref="D373" si="186">C373/B373*100</f>
        <v>30.201689524916471</v>
      </c>
      <c r="E373" s="105">
        <f>SUM(E374:E385)</f>
        <v>1008.5</v>
      </c>
      <c r="F373" s="105">
        <f t="shared" ref="F373:BN373" si="187">SUM(F374:F385)</f>
        <v>207.59</v>
      </c>
      <c r="G373" s="105">
        <f t="shared" si="23"/>
        <v>20.584035696579079</v>
      </c>
      <c r="H373" s="105">
        <f t="shared" si="187"/>
        <v>117.5</v>
      </c>
      <c r="I373" s="105">
        <f t="shared" si="187"/>
        <v>18.940000000000001</v>
      </c>
      <c r="J373" s="105">
        <f t="shared" si="30"/>
        <v>16.119148936170212</v>
      </c>
      <c r="K373" s="105">
        <f t="shared" si="187"/>
        <v>1941.4</v>
      </c>
      <c r="L373" s="105">
        <f t="shared" si="187"/>
        <v>485.35</v>
      </c>
      <c r="M373" s="105">
        <f t="shared" si="31"/>
        <v>25</v>
      </c>
      <c r="N373" s="105">
        <f t="shared" si="187"/>
        <v>24222.1</v>
      </c>
      <c r="O373" s="105">
        <f t="shared" si="187"/>
        <v>4950</v>
      </c>
      <c r="P373" s="105">
        <f t="shared" si="14"/>
        <v>20.43588293335425</v>
      </c>
      <c r="Q373" s="105">
        <f t="shared" si="187"/>
        <v>313.89999999999998</v>
      </c>
      <c r="R373" s="105">
        <f t="shared" si="187"/>
        <v>0</v>
      </c>
      <c r="S373" s="105">
        <f t="shared" si="24"/>
        <v>0</v>
      </c>
      <c r="T373" s="105">
        <f t="shared" si="187"/>
        <v>2943</v>
      </c>
      <c r="U373" s="105">
        <f t="shared" si="187"/>
        <v>640.82000000000005</v>
      </c>
      <c r="V373" s="105">
        <f t="shared" si="25"/>
        <v>21.774379884471628</v>
      </c>
      <c r="W373" s="105">
        <f t="shared" si="187"/>
        <v>107.7</v>
      </c>
      <c r="X373" s="105">
        <f t="shared" si="187"/>
        <v>18.739999999999998</v>
      </c>
      <c r="Y373" s="105">
        <f t="shared" si="26"/>
        <v>17.400185701021353</v>
      </c>
      <c r="Z373" s="105">
        <f t="shared" si="187"/>
        <v>125430.3</v>
      </c>
      <c r="AA373" s="105">
        <f t="shared" si="187"/>
        <v>42586.67</v>
      </c>
      <c r="AB373" s="105">
        <f t="shared" si="32"/>
        <v>33.952458058379833</v>
      </c>
      <c r="AC373" s="105">
        <f t="shared" si="187"/>
        <v>310.3</v>
      </c>
      <c r="AD373" s="105">
        <f t="shared" si="187"/>
        <v>50.38</v>
      </c>
      <c r="AE373" s="102">
        <f t="shared" si="176"/>
        <v>16.235900741218178</v>
      </c>
      <c r="AF373" s="105">
        <f t="shared" si="187"/>
        <v>0</v>
      </c>
      <c r="AG373" s="105">
        <f t="shared" si="187"/>
        <v>0</v>
      </c>
      <c r="AH373" s="105">
        <f t="shared" si="187"/>
        <v>0</v>
      </c>
      <c r="AI373" s="105">
        <f t="shared" si="187"/>
        <v>310.3</v>
      </c>
      <c r="AJ373" s="105">
        <f t="shared" si="187"/>
        <v>48.65428</v>
      </c>
      <c r="AK373" s="105">
        <f t="shared" si="187"/>
        <v>15.679755075733162</v>
      </c>
      <c r="AL373" s="105">
        <f t="shared" si="187"/>
        <v>2506.8000000000002</v>
      </c>
      <c r="AM373" s="105">
        <f t="shared" si="187"/>
        <v>1162.5</v>
      </c>
      <c r="AN373" s="105">
        <f t="shared" si="187"/>
        <v>46.373863092388703</v>
      </c>
      <c r="AO373" s="105">
        <f t="shared" si="187"/>
        <v>310.3</v>
      </c>
      <c r="AP373" s="105">
        <f t="shared" si="187"/>
        <v>51.2</v>
      </c>
      <c r="AQ373" s="105">
        <f t="shared" si="187"/>
        <v>16.500161134386079</v>
      </c>
      <c r="AR373" s="105">
        <f t="shared" si="187"/>
        <v>310.3</v>
      </c>
      <c r="AS373" s="105">
        <f t="shared" si="187"/>
        <v>0</v>
      </c>
      <c r="AT373" s="105">
        <f t="shared" si="187"/>
        <v>0</v>
      </c>
      <c r="AU373" s="105">
        <f t="shared" si="187"/>
        <v>965</v>
      </c>
      <c r="AV373" s="105">
        <f t="shared" si="187"/>
        <v>241.2</v>
      </c>
      <c r="AW373" s="105">
        <f t="shared" si="37"/>
        <v>24.994818652849741</v>
      </c>
      <c r="AX373" s="105">
        <f t="shared" si="187"/>
        <v>0</v>
      </c>
      <c r="AY373" s="105">
        <f t="shared" si="187"/>
        <v>0</v>
      </c>
      <c r="AZ373" s="105">
        <f t="shared" si="187"/>
        <v>0</v>
      </c>
      <c r="BA373" s="105">
        <f t="shared" si="187"/>
        <v>1686.4</v>
      </c>
      <c r="BB373" s="105">
        <f>SUM(BB374:BB385)</f>
        <v>265.33526000000001</v>
      </c>
      <c r="BC373" s="102">
        <f t="shared" ref="BC373:BC385" si="188">BB373/BA373*100</f>
        <v>15.733827087286528</v>
      </c>
      <c r="BD373" s="105">
        <f t="shared" si="187"/>
        <v>310.3</v>
      </c>
      <c r="BE373" s="105">
        <f t="shared" si="187"/>
        <v>70.5</v>
      </c>
      <c r="BF373" s="105">
        <f t="shared" si="187"/>
        <v>22.719948436996454</v>
      </c>
      <c r="BG373" s="105">
        <f t="shared" si="187"/>
        <v>310.3</v>
      </c>
      <c r="BH373" s="105">
        <f t="shared" si="187"/>
        <v>25.09</v>
      </c>
      <c r="BI373" s="105">
        <f t="shared" si="177"/>
        <v>8.0857234933934894</v>
      </c>
      <c r="BJ373" s="105">
        <f t="shared" si="187"/>
        <v>15825.4</v>
      </c>
      <c r="BK373" s="105">
        <f t="shared" si="187"/>
        <v>3225.37</v>
      </c>
      <c r="BL373" s="105">
        <f t="shared" si="18"/>
        <v>20.380969833305951</v>
      </c>
      <c r="BM373" s="105">
        <f t="shared" si="187"/>
        <v>28.2</v>
      </c>
      <c r="BN373" s="105">
        <f t="shared" si="187"/>
        <v>0</v>
      </c>
      <c r="BO373" s="105">
        <f t="shared" si="178"/>
        <v>0</v>
      </c>
      <c r="BP373" s="105"/>
      <c r="BQ373" s="105"/>
      <c r="BR373" s="105"/>
    </row>
    <row r="374" spans="1:70" s="12" customFormat="1" ht="17.25" customHeight="1" x14ac:dyDescent="0.25">
      <c r="A374" s="72" t="s">
        <v>386</v>
      </c>
      <c r="B374" s="15">
        <f t="shared" si="171"/>
        <v>177271.59999999992</v>
      </c>
      <c r="C374" s="15">
        <f t="shared" si="172"/>
        <v>53783.004279999994</v>
      </c>
      <c r="D374" s="15">
        <f t="shared" si="1"/>
        <v>30.339323546467689</v>
      </c>
      <c r="E374" s="15">
        <v>1008.5</v>
      </c>
      <c r="F374" s="15">
        <v>207.59</v>
      </c>
      <c r="G374" s="15">
        <f t="shared" si="23"/>
        <v>20.584035696579079</v>
      </c>
      <c r="H374" s="15">
        <v>117.5</v>
      </c>
      <c r="I374" s="15">
        <v>18.940000000000001</v>
      </c>
      <c r="J374" s="15">
        <f t="shared" si="30"/>
        <v>16.119148936170212</v>
      </c>
      <c r="K374" s="15">
        <v>1941.4</v>
      </c>
      <c r="L374" s="15">
        <v>485.35</v>
      </c>
      <c r="M374" s="15">
        <f t="shared" si="31"/>
        <v>25</v>
      </c>
      <c r="N374" s="15">
        <v>24222.1</v>
      </c>
      <c r="O374" s="15">
        <v>4950</v>
      </c>
      <c r="P374" s="15">
        <f t="shared" si="14"/>
        <v>20.43588293335425</v>
      </c>
      <c r="Q374" s="15">
        <v>313.89999999999998</v>
      </c>
      <c r="R374" s="15"/>
      <c r="S374" s="15">
        <f t="shared" si="24"/>
        <v>0</v>
      </c>
      <c r="T374" s="15">
        <v>2943</v>
      </c>
      <c r="U374" s="15">
        <v>640.82000000000005</v>
      </c>
      <c r="V374" s="15">
        <f t="shared" si="25"/>
        <v>21.774379884471628</v>
      </c>
      <c r="W374" s="15">
        <v>107.7</v>
      </c>
      <c r="X374" s="15">
        <v>18.739999999999998</v>
      </c>
      <c r="Y374" s="15">
        <f t="shared" si="26"/>
        <v>17.400185701021353</v>
      </c>
      <c r="Z374" s="15">
        <v>125430.3</v>
      </c>
      <c r="AA374" s="15">
        <v>42586.67</v>
      </c>
      <c r="AB374" s="15">
        <f t="shared" si="32"/>
        <v>33.952458058379833</v>
      </c>
      <c r="AC374" s="15">
        <v>310.3</v>
      </c>
      <c r="AD374" s="15">
        <v>50.38</v>
      </c>
      <c r="AE374" s="14">
        <f t="shared" si="176"/>
        <v>16.235900741218178</v>
      </c>
      <c r="AF374" s="15"/>
      <c r="AG374" s="15"/>
      <c r="AH374" s="15"/>
      <c r="AI374" s="15">
        <v>310.3</v>
      </c>
      <c r="AJ374" s="15">
        <v>48.65428</v>
      </c>
      <c r="AK374" s="15">
        <f t="shared" si="33"/>
        <v>15.679755075733162</v>
      </c>
      <c r="AL374" s="15">
        <v>2506.8000000000002</v>
      </c>
      <c r="AM374" s="15">
        <v>1162.5</v>
      </c>
      <c r="AN374" s="15">
        <f t="shared" si="34"/>
        <v>46.373863092388703</v>
      </c>
      <c r="AO374" s="15">
        <v>310.3</v>
      </c>
      <c r="AP374" s="15">
        <v>51.2</v>
      </c>
      <c r="AQ374" s="15">
        <f t="shared" si="35"/>
        <v>16.500161134386079</v>
      </c>
      <c r="AR374" s="15">
        <v>310.3</v>
      </c>
      <c r="AS374" s="15"/>
      <c r="AT374" s="15">
        <f t="shared" si="36"/>
        <v>0</v>
      </c>
      <c r="AU374" s="15">
        <v>965</v>
      </c>
      <c r="AV374" s="15">
        <v>241.2</v>
      </c>
      <c r="AW374" s="15">
        <f t="shared" si="37"/>
        <v>24.994818652849741</v>
      </c>
      <c r="AX374" s="15">
        <v>0</v>
      </c>
      <c r="AY374" s="15">
        <v>0</v>
      </c>
      <c r="AZ374" s="15"/>
      <c r="BA374" s="15"/>
      <c r="BB374" s="15"/>
      <c r="BC374" s="14"/>
      <c r="BD374" s="15">
        <v>310.3</v>
      </c>
      <c r="BE374" s="15">
        <v>70.5</v>
      </c>
      <c r="BF374" s="15">
        <f t="shared" si="38"/>
        <v>22.719948436996454</v>
      </c>
      <c r="BG374" s="15">
        <v>310.3</v>
      </c>
      <c r="BH374" s="15">
        <v>25.09</v>
      </c>
      <c r="BI374" s="15">
        <f t="shared" si="177"/>
        <v>8.0857234933934894</v>
      </c>
      <c r="BJ374" s="15">
        <v>15825.4</v>
      </c>
      <c r="BK374" s="15">
        <v>3225.37</v>
      </c>
      <c r="BL374" s="15">
        <f t="shared" si="18"/>
        <v>20.380969833305951</v>
      </c>
      <c r="BM374" s="15">
        <v>28.2</v>
      </c>
      <c r="BN374" s="15">
        <v>0</v>
      </c>
      <c r="BO374" s="15">
        <f t="shared" si="178"/>
        <v>0</v>
      </c>
      <c r="BP374" s="15"/>
      <c r="BQ374" s="15"/>
      <c r="BR374" s="15"/>
    </row>
    <row r="375" spans="1:70" s="12" customFormat="1" ht="15.75" x14ac:dyDescent="0.25">
      <c r="A375" s="103" t="s">
        <v>442</v>
      </c>
      <c r="B375" s="15">
        <f t="shared" si="171"/>
        <v>93.7</v>
      </c>
      <c r="C375" s="15">
        <f t="shared" si="172"/>
        <v>15.32414</v>
      </c>
      <c r="D375" s="14">
        <f t="shared" ref="D375:D385" si="189">C375/B375*100</f>
        <v>16.354471718249734</v>
      </c>
      <c r="E375" s="14"/>
      <c r="F375" s="14"/>
      <c r="G375" s="14"/>
      <c r="H375" s="14"/>
      <c r="I375" s="14"/>
      <c r="J375" s="15"/>
      <c r="K375" s="14"/>
      <c r="L375" s="14"/>
      <c r="M375" s="15"/>
      <c r="N375" s="14"/>
      <c r="O375" s="14"/>
      <c r="P375" s="15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>
        <v>93.7</v>
      </c>
      <c r="BB375" s="14">
        <v>15.32414</v>
      </c>
      <c r="BC375" s="14">
        <f t="shared" si="188"/>
        <v>16.354471718249734</v>
      </c>
      <c r="BD375" s="14"/>
      <c r="BE375" s="14"/>
      <c r="BF375" s="14"/>
      <c r="BG375" s="14"/>
      <c r="BH375" s="14"/>
      <c r="BI375" s="15"/>
      <c r="BJ375" s="14"/>
      <c r="BK375" s="14"/>
      <c r="BL375" s="14"/>
      <c r="BM375" s="14"/>
      <c r="BN375" s="14"/>
      <c r="BO375" s="15"/>
      <c r="BP375" s="14"/>
      <c r="BQ375" s="14"/>
      <c r="BR375" s="15"/>
    </row>
    <row r="376" spans="1:70" s="12" customFormat="1" ht="15.75" x14ac:dyDescent="0.25">
      <c r="A376" s="103" t="s">
        <v>682</v>
      </c>
      <c r="B376" s="15">
        <f t="shared" si="171"/>
        <v>234.2</v>
      </c>
      <c r="C376" s="15">
        <f t="shared" si="172"/>
        <v>27.206910000000001</v>
      </c>
      <c r="D376" s="14">
        <f t="shared" si="189"/>
        <v>11.616955593509822</v>
      </c>
      <c r="E376" s="14"/>
      <c r="F376" s="14"/>
      <c r="G376" s="14"/>
      <c r="H376" s="14"/>
      <c r="I376" s="14"/>
      <c r="J376" s="15"/>
      <c r="K376" s="14"/>
      <c r="L376" s="14"/>
      <c r="M376" s="15"/>
      <c r="N376" s="14"/>
      <c r="O376" s="14"/>
      <c r="P376" s="15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>
        <v>234.2</v>
      </c>
      <c r="BB376" s="14">
        <v>27.206910000000001</v>
      </c>
      <c r="BC376" s="14">
        <f t="shared" si="188"/>
        <v>11.616955593509822</v>
      </c>
      <c r="BD376" s="14"/>
      <c r="BE376" s="14"/>
      <c r="BF376" s="14"/>
      <c r="BG376" s="14"/>
      <c r="BH376" s="14"/>
      <c r="BI376" s="15"/>
      <c r="BJ376" s="14"/>
      <c r="BK376" s="14"/>
      <c r="BL376" s="14"/>
      <c r="BM376" s="14"/>
      <c r="BN376" s="14"/>
      <c r="BO376" s="15"/>
      <c r="BP376" s="14"/>
      <c r="BQ376" s="14"/>
      <c r="BR376" s="15"/>
    </row>
    <row r="377" spans="1:70" s="12" customFormat="1" ht="15.75" x14ac:dyDescent="0.25">
      <c r="A377" s="103" t="s">
        <v>683</v>
      </c>
      <c r="B377" s="15">
        <f t="shared" si="171"/>
        <v>93.7</v>
      </c>
      <c r="C377" s="15">
        <f t="shared" si="172"/>
        <v>15.324129999999998</v>
      </c>
      <c r="D377" s="14">
        <f t="shared" si="189"/>
        <v>16.354461045891139</v>
      </c>
      <c r="E377" s="14"/>
      <c r="F377" s="14"/>
      <c r="G377" s="14"/>
      <c r="H377" s="14"/>
      <c r="I377" s="14"/>
      <c r="J377" s="15"/>
      <c r="K377" s="14"/>
      <c r="L377" s="14"/>
      <c r="M377" s="15"/>
      <c r="N377" s="14"/>
      <c r="O377" s="14"/>
      <c r="P377" s="15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>
        <v>93.7</v>
      </c>
      <c r="BB377" s="14">
        <v>15.324129999999998</v>
      </c>
      <c r="BC377" s="14">
        <f t="shared" si="188"/>
        <v>16.354461045891139</v>
      </c>
      <c r="BD377" s="14"/>
      <c r="BE377" s="14"/>
      <c r="BF377" s="14"/>
      <c r="BG377" s="14"/>
      <c r="BH377" s="14"/>
      <c r="BI377" s="15"/>
      <c r="BJ377" s="14"/>
      <c r="BK377" s="14"/>
      <c r="BL377" s="14"/>
      <c r="BM377" s="14"/>
      <c r="BN377" s="14"/>
      <c r="BO377" s="15"/>
      <c r="BP377" s="14"/>
      <c r="BQ377" s="14"/>
      <c r="BR377" s="15"/>
    </row>
    <row r="378" spans="1:70" s="12" customFormat="1" ht="15.75" x14ac:dyDescent="0.25">
      <c r="A378" s="103" t="s">
        <v>684</v>
      </c>
      <c r="B378" s="15">
        <f t="shared" si="171"/>
        <v>93.7</v>
      </c>
      <c r="C378" s="15">
        <f t="shared" si="172"/>
        <v>15.32414</v>
      </c>
      <c r="D378" s="14">
        <f t="shared" si="189"/>
        <v>16.354471718249734</v>
      </c>
      <c r="E378" s="14"/>
      <c r="F378" s="14"/>
      <c r="G378" s="14"/>
      <c r="H378" s="14"/>
      <c r="I378" s="14"/>
      <c r="J378" s="15"/>
      <c r="K378" s="14"/>
      <c r="L378" s="14"/>
      <c r="M378" s="15"/>
      <c r="N378" s="14"/>
      <c r="O378" s="14"/>
      <c r="P378" s="15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>
        <v>93.7</v>
      </c>
      <c r="BB378" s="14">
        <v>15.32414</v>
      </c>
      <c r="BC378" s="14">
        <f t="shared" si="188"/>
        <v>16.354471718249734</v>
      </c>
      <c r="BD378" s="14"/>
      <c r="BE378" s="14"/>
      <c r="BF378" s="14"/>
      <c r="BG378" s="14"/>
      <c r="BH378" s="14"/>
      <c r="BI378" s="15"/>
      <c r="BJ378" s="14"/>
      <c r="BK378" s="14"/>
      <c r="BL378" s="14"/>
      <c r="BM378" s="14"/>
      <c r="BN378" s="14"/>
      <c r="BO378" s="15"/>
      <c r="BP378" s="14"/>
      <c r="BQ378" s="14"/>
      <c r="BR378" s="15"/>
    </row>
    <row r="379" spans="1:70" s="12" customFormat="1" ht="15.75" x14ac:dyDescent="0.25">
      <c r="A379" s="103" t="s">
        <v>441</v>
      </c>
      <c r="B379" s="15">
        <f t="shared" si="171"/>
        <v>468.4</v>
      </c>
      <c r="C379" s="15">
        <f t="shared" si="172"/>
        <v>67.9846</v>
      </c>
      <c r="D379" s="14">
        <f t="shared" si="189"/>
        <v>14.514218616567037</v>
      </c>
      <c r="E379" s="14"/>
      <c r="F379" s="14"/>
      <c r="G379" s="14"/>
      <c r="H379" s="14"/>
      <c r="I379" s="14"/>
      <c r="J379" s="15"/>
      <c r="K379" s="14"/>
      <c r="L379" s="14"/>
      <c r="M379" s="15"/>
      <c r="N379" s="14"/>
      <c r="O379" s="14"/>
      <c r="P379" s="15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>
        <v>468.4</v>
      </c>
      <c r="BB379" s="14">
        <v>67.9846</v>
      </c>
      <c r="BC379" s="14">
        <f t="shared" si="188"/>
        <v>14.514218616567037</v>
      </c>
      <c r="BD379" s="14"/>
      <c r="BE379" s="14"/>
      <c r="BF379" s="14"/>
      <c r="BG379" s="14"/>
      <c r="BH379" s="14"/>
      <c r="BI379" s="15"/>
      <c r="BJ379" s="14"/>
      <c r="BK379" s="14"/>
      <c r="BL379" s="14"/>
      <c r="BM379" s="14"/>
      <c r="BN379" s="14"/>
      <c r="BO379" s="15"/>
      <c r="BP379" s="14"/>
      <c r="BQ379" s="14"/>
      <c r="BR379" s="15"/>
    </row>
    <row r="380" spans="1:70" s="12" customFormat="1" ht="15.75" x14ac:dyDescent="0.25">
      <c r="A380" s="103" t="s">
        <v>723</v>
      </c>
      <c r="B380" s="15">
        <f t="shared" si="171"/>
        <v>93.7</v>
      </c>
      <c r="C380" s="15">
        <f t="shared" si="172"/>
        <v>15.324159999999999</v>
      </c>
      <c r="D380" s="14">
        <f t="shared" si="189"/>
        <v>16.354493062966917</v>
      </c>
      <c r="E380" s="14"/>
      <c r="F380" s="14"/>
      <c r="G380" s="14"/>
      <c r="H380" s="14"/>
      <c r="I380" s="14"/>
      <c r="J380" s="15"/>
      <c r="K380" s="14"/>
      <c r="L380" s="14"/>
      <c r="M380" s="15"/>
      <c r="N380" s="14"/>
      <c r="O380" s="14"/>
      <c r="P380" s="15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>
        <v>93.7</v>
      </c>
      <c r="BB380" s="14">
        <v>15.324159999999999</v>
      </c>
      <c r="BC380" s="14">
        <f t="shared" si="188"/>
        <v>16.354493062966917</v>
      </c>
      <c r="BD380" s="14"/>
      <c r="BE380" s="14"/>
      <c r="BF380" s="14"/>
      <c r="BG380" s="14"/>
      <c r="BH380" s="14"/>
      <c r="BI380" s="15"/>
      <c r="BJ380" s="14"/>
      <c r="BK380" s="14"/>
      <c r="BL380" s="14"/>
      <c r="BM380" s="14"/>
      <c r="BN380" s="14"/>
      <c r="BO380" s="15"/>
      <c r="BP380" s="14"/>
      <c r="BQ380" s="14"/>
      <c r="BR380" s="15"/>
    </row>
    <row r="381" spans="1:70" s="12" customFormat="1" ht="15.75" x14ac:dyDescent="0.25">
      <c r="A381" s="103" t="s">
        <v>687</v>
      </c>
      <c r="B381" s="15">
        <f t="shared" si="171"/>
        <v>93.7</v>
      </c>
      <c r="C381" s="15">
        <f t="shared" si="172"/>
        <v>15.324159999999999</v>
      </c>
      <c r="D381" s="14">
        <f t="shared" si="189"/>
        <v>16.354493062966917</v>
      </c>
      <c r="E381" s="14"/>
      <c r="F381" s="14"/>
      <c r="G381" s="14"/>
      <c r="H381" s="14"/>
      <c r="I381" s="14"/>
      <c r="J381" s="15"/>
      <c r="K381" s="14"/>
      <c r="L381" s="14"/>
      <c r="M381" s="15"/>
      <c r="N381" s="14"/>
      <c r="O381" s="14"/>
      <c r="P381" s="15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>
        <v>93.7</v>
      </c>
      <c r="BB381" s="14">
        <v>15.324159999999999</v>
      </c>
      <c r="BC381" s="14">
        <f t="shared" si="188"/>
        <v>16.354493062966917</v>
      </c>
      <c r="BD381" s="14"/>
      <c r="BE381" s="14"/>
      <c r="BF381" s="14"/>
      <c r="BG381" s="14"/>
      <c r="BH381" s="14"/>
      <c r="BI381" s="15"/>
      <c r="BJ381" s="14"/>
      <c r="BK381" s="14"/>
      <c r="BL381" s="14"/>
      <c r="BM381" s="14"/>
      <c r="BN381" s="14"/>
      <c r="BO381" s="15"/>
      <c r="BP381" s="14"/>
      <c r="BQ381" s="14"/>
      <c r="BR381" s="15"/>
    </row>
    <row r="382" spans="1:70" s="12" customFormat="1" ht="15.75" x14ac:dyDescent="0.25">
      <c r="A382" s="103" t="s">
        <v>686</v>
      </c>
      <c r="B382" s="15">
        <f t="shared" si="171"/>
        <v>93.7</v>
      </c>
      <c r="C382" s="15">
        <f t="shared" si="172"/>
        <v>15.324129999999998</v>
      </c>
      <c r="D382" s="14">
        <f t="shared" si="189"/>
        <v>16.354461045891139</v>
      </c>
      <c r="E382" s="14"/>
      <c r="F382" s="14"/>
      <c r="G382" s="14"/>
      <c r="H382" s="14"/>
      <c r="I382" s="14"/>
      <c r="J382" s="15"/>
      <c r="K382" s="14"/>
      <c r="L382" s="14"/>
      <c r="M382" s="15"/>
      <c r="N382" s="14"/>
      <c r="O382" s="14"/>
      <c r="P382" s="15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>
        <v>93.7</v>
      </c>
      <c r="BB382" s="14">
        <v>15.324129999999998</v>
      </c>
      <c r="BC382" s="14">
        <f t="shared" si="188"/>
        <v>16.354461045891139</v>
      </c>
      <c r="BD382" s="14"/>
      <c r="BE382" s="14"/>
      <c r="BF382" s="14"/>
      <c r="BG382" s="14"/>
      <c r="BH382" s="14"/>
      <c r="BI382" s="15"/>
      <c r="BJ382" s="14"/>
      <c r="BK382" s="14"/>
      <c r="BL382" s="14"/>
      <c r="BM382" s="14"/>
      <c r="BN382" s="14"/>
      <c r="BO382" s="15"/>
      <c r="BP382" s="14"/>
      <c r="BQ382" s="14"/>
      <c r="BR382" s="15"/>
    </row>
    <row r="383" spans="1:70" s="12" customFormat="1" ht="15.75" x14ac:dyDescent="0.25">
      <c r="A383" s="103" t="s">
        <v>432</v>
      </c>
      <c r="B383" s="15">
        <f t="shared" si="171"/>
        <v>93.7</v>
      </c>
      <c r="C383" s="15">
        <f t="shared" si="172"/>
        <v>11.5373</v>
      </c>
      <c r="D383" s="14">
        <f t="shared" si="189"/>
        <v>12.313020277481323</v>
      </c>
      <c r="E383" s="14"/>
      <c r="F383" s="14"/>
      <c r="G383" s="14"/>
      <c r="H383" s="14"/>
      <c r="I383" s="14"/>
      <c r="J383" s="15"/>
      <c r="K383" s="14"/>
      <c r="L383" s="14"/>
      <c r="M383" s="15"/>
      <c r="N383" s="14"/>
      <c r="O383" s="14"/>
      <c r="P383" s="15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>
        <v>93.7</v>
      </c>
      <c r="BB383" s="14">
        <v>11.5373</v>
      </c>
      <c r="BC383" s="14">
        <f t="shared" si="188"/>
        <v>12.313020277481323</v>
      </c>
      <c r="BD383" s="14"/>
      <c r="BE383" s="14"/>
      <c r="BF383" s="14"/>
      <c r="BG383" s="14"/>
      <c r="BH383" s="14"/>
      <c r="BI383" s="15"/>
      <c r="BJ383" s="14"/>
      <c r="BK383" s="14"/>
      <c r="BL383" s="14"/>
      <c r="BM383" s="14"/>
      <c r="BN383" s="14"/>
      <c r="BO383" s="15"/>
      <c r="BP383" s="14"/>
      <c r="BQ383" s="14"/>
      <c r="BR383" s="15"/>
    </row>
    <row r="384" spans="1:70" s="12" customFormat="1" ht="15.75" x14ac:dyDescent="0.25">
      <c r="A384" s="103" t="s">
        <v>491</v>
      </c>
      <c r="B384" s="15">
        <f t="shared" si="171"/>
        <v>234.2</v>
      </c>
      <c r="C384" s="15">
        <f t="shared" si="172"/>
        <v>51.33746</v>
      </c>
      <c r="D384" s="14">
        <f t="shared" si="189"/>
        <v>21.920350128095645</v>
      </c>
      <c r="E384" s="14"/>
      <c r="F384" s="14"/>
      <c r="G384" s="14"/>
      <c r="H384" s="14"/>
      <c r="I384" s="14"/>
      <c r="J384" s="15"/>
      <c r="K384" s="14"/>
      <c r="L384" s="14"/>
      <c r="M384" s="15"/>
      <c r="N384" s="14"/>
      <c r="O384" s="14"/>
      <c r="P384" s="15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>
        <v>234.2</v>
      </c>
      <c r="BB384" s="14">
        <v>51.33746</v>
      </c>
      <c r="BC384" s="14">
        <f t="shared" si="188"/>
        <v>21.920350128095645</v>
      </c>
      <c r="BD384" s="14"/>
      <c r="BE384" s="14"/>
      <c r="BF384" s="14"/>
      <c r="BG384" s="14"/>
      <c r="BH384" s="14"/>
      <c r="BI384" s="15"/>
      <c r="BJ384" s="14"/>
      <c r="BK384" s="14"/>
      <c r="BL384" s="14"/>
      <c r="BM384" s="14"/>
      <c r="BN384" s="14"/>
      <c r="BO384" s="15"/>
      <c r="BP384" s="14"/>
      <c r="BQ384" s="14"/>
      <c r="BR384" s="15"/>
    </row>
    <row r="385" spans="1:70" s="12" customFormat="1" ht="15.75" x14ac:dyDescent="0.25">
      <c r="A385" s="103" t="s">
        <v>685</v>
      </c>
      <c r="B385" s="15">
        <f t="shared" si="171"/>
        <v>93.7</v>
      </c>
      <c r="C385" s="15">
        <f t="shared" si="172"/>
        <v>15.324129999999998</v>
      </c>
      <c r="D385" s="14">
        <f t="shared" si="189"/>
        <v>16.354461045891139</v>
      </c>
      <c r="E385" s="14"/>
      <c r="F385" s="14"/>
      <c r="G385" s="15"/>
      <c r="H385" s="14"/>
      <c r="I385" s="14"/>
      <c r="J385" s="15"/>
      <c r="K385" s="14"/>
      <c r="L385" s="14"/>
      <c r="M385" s="15"/>
      <c r="N385" s="14"/>
      <c r="O385" s="14"/>
      <c r="P385" s="15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>
        <v>93.7</v>
      </c>
      <c r="BB385" s="14">
        <v>15.324129999999998</v>
      </c>
      <c r="BC385" s="14">
        <f t="shared" si="188"/>
        <v>16.354461045891139</v>
      </c>
      <c r="BD385" s="14"/>
      <c r="BE385" s="14"/>
      <c r="BF385" s="14"/>
      <c r="BG385" s="14"/>
      <c r="BH385" s="14"/>
      <c r="BI385" s="15"/>
      <c r="BJ385" s="14"/>
      <c r="BK385" s="14"/>
      <c r="BL385" s="14"/>
      <c r="BM385" s="14"/>
      <c r="BN385" s="14"/>
      <c r="BO385" s="15"/>
      <c r="BP385" s="14"/>
      <c r="BQ385" s="14"/>
      <c r="BR385" s="15"/>
    </row>
    <row r="386" spans="1:70" s="31" customFormat="1" ht="31.5" x14ac:dyDescent="0.25">
      <c r="A386" s="97" t="s">
        <v>440</v>
      </c>
      <c r="B386" s="105">
        <f t="shared" si="171"/>
        <v>191147.49999999991</v>
      </c>
      <c r="C386" s="105">
        <f t="shared" si="172"/>
        <v>51535.702080000003</v>
      </c>
      <c r="D386" s="105">
        <f t="shared" ref="D386" si="190">C386/B386*100</f>
        <v>26.961222134738893</v>
      </c>
      <c r="E386" s="105">
        <f>SUM(E387:E394)</f>
        <v>941.1</v>
      </c>
      <c r="F386" s="105">
        <f t="shared" ref="F386:BN386" si="191">SUM(F387:F394)</f>
        <v>180.7</v>
      </c>
      <c r="G386" s="105">
        <f t="shared" si="23"/>
        <v>19.200935075974922</v>
      </c>
      <c r="H386" s="105">
        <f t="shared" si="191"/>
        <v>139.69999999999999</v>
      </c>
      <c r="I386" s="105">
        <f t="shared" si="191"/>
        <v>24.83</v>
      </c>
      <c r="J386" s="105">
        <f t="shared" si="30"/>
        <v>17.773801002147462</v>
      </c>
      <c r="K386" s="105">
        <f t="shared" si="191"/>
        <v>2531.4</v>
      </c>
      <c r="L386" s="105">
        <f t="shared" si="191"/>
        <v>531</v>
      </c>
      <c r="M386" s="105">
        <f t="shared" si="31"/>
        <v>20.976534723868216</v>
      </c>
      <c r="N386" s="105">
        <f t="shared" si="191"/>
        <v>31246.9</v>
      </c>
      <c r="O386" s="105">
        <f t="shared" si="191"/>
        <v>5445.6</v>
      </c>
      <c r="P386" s="105">
        <f t="shared" ref="P386" si="192">O386/N386*100</f>
        <v>17.427648822763221</v>
      </c>
      <c r="Q386" s="105">
        <f t="shared" si="191"/>
        <v>313.89999999999998</v>
      </c>
      <c r="R386" s="105">
        <f t="shared" si="191"/>
        <v>0</v>
      </c>
      <c r="S386" s="105">
        <f t="shared" si="24"/>
        <v>0</v>
      </c>
      <c r="T386" s="105">
        <f t="shared" si="191"/>
        <v>4834.1000000000004</v>
      </c>
      <c r="U386" s="105">
        <f t="shared" si="191"/>
        <v>735.78</v>
      </c>
      <c r="V386" s="105">
        <f t="shared" si="25"/>
        <v>15.220620177489085</v>
      </c>
      <c r="W386" s="105">
        <f t="shared" si="191"/>
        <v>107.7</v>
      </c>
      <c r="X386" s="105">
        <f t="shared" si="191"/>
        <v>15.8</v>
      </c>
      <c r="Y386" s="105">
        <f t="shared" si="26"/>
        <v>14.670380687093779</v>
      </c>
      <c r="Z386" s="105">
        <f t="shared" si="191"/>
        <v>131341.9</v>
      </c>
      <c r="AA386" s="105">
        <f t="shared" si="191"/>
        <v>40281.67</v>
      </c>
      <c r="AB386" s="105">
        <f t="shared" si="32"/>
        <v>30.669321823424205</v>
      </c>
      <c r="AC386" s="105">
        <f t="shared" si="191"/>
        <v>620.5</v>
      </c>
      <c r="AD386" s="105">
        <f t="shared" si="191"/>
        <v>126.96</v>
      </c>
      <c r="AE386" s="102">
        <f t="shared" si="176"/>
        <v>20.460918614020951</v>
      </c>
      <c r="AF386" s="105">
        <f t="shared" si="191"/>
        <v>0</v>
      </c>
      <c r="AG386" s="105">
        <f t="shared" si="191"/>
        <v>0</v>
      </c>
      <c r="AH386" s="105">
        <f t="shared" si="191"/>
        <v>0</v>
      </c>
      <c r="AI386" s="105">
        <f t="shared" si="191"/>
        <v>310.3</v>
      </c>
      <c r="AJ386" s="105">
        <f t="shared" si="191"/>
        <v>58.4</v>
      </c>
      <c r="AK386" s="105">
        <f t="shared" si="191"/>
        <v>18.82049629390912</v>
      </c>
      <c r="AL386" s="105">
        <f t="shared" si="191"/>
        <v>3555.4</v>
      </c>
      <c r="AM386" s="105">
        <f t="shared" si="191"/>
        <v>892.9</v>
      </c>
      <c r="AN386" s="105">
        <f t="shared" si="191"/>
        <v>25.11391123361647</v>
      </c>
      <c r="AO386" s="105">
        <f t="shared" si="191"/>
        <v>310.3</v>
      </c>
      <c r="AP386" s="105">
        <f t="shared" si="191"/>
        <v>54.51</v>
      </c>
      <c r="AQ386" s="105">
        <f t="shared" si="191"/>
        <v>17.566870770222366</v>
      </c>
      <c r="AR386" s="105">
        <f t="shared" si="191"/>
        <v>310.3</v>
      </c>
      <c r="AS386" s="105">
        <f t="shared" si="191"/>
        <v>61.6</v>
      </c>
      <c r="AT386" s="105">
        <f t="shared" si="191"/>
        <v>19.851756364808249</v>
      </c>
      <c r="AU386" s="105">
        <f t="shared" si="191"/>
        <v>1129.3</v>
      </c>
      <c r="AV386" s="105">
        <f t="shared" si="191"/>
        <v>282.3</v>
      </c>
      <c r="AW386" s="105">
        <f t="shared" si="37"/>
        <v>24.997786239263263</v>
      </c>
      <c r="AX386" s="105">
        <f t="shared" si="191"/>
        <v>0</v>
      </c>
      <c r="AY386" s="105">
        <f t="shared" si="191"/>
        <v>0</v>
      </c>
      <c r="AZ386" s="105">
        <f t="shared" si="191"/>
        <v>0</v>
      </c>
      <c r="BA386" s="105">
        <f t="shared" si="191"/>
        <v>1171.1000000000001</v>
      </c>
      <c r="BB386" s="105">
        <f t="shared" si="191"/>
        <v>196.59208000000001</v>
      </c>
      <c r="BC386" s="102">
        <f t="shared" ref="BC386:BC395" si="193">BB386/BA386*100</f>
        <v>16.786959269063274</v>
      </c>
      <c r="BD386" s="105">
        <f t="shared" si="191"/>
        <v>310.3</v>
      </c>
      <c r="BE386" s="105">
        <f t="shared" si="191"/>
        <v>5.4</v>
      </c>
      <c r="BF386" s="105">
        <f t="shared" si="191"/>
        <v>1.7402513696422817</v>
      </c>
      <c r="BG386" s="105">
        <f t="shared" si="191"/>
        <v>310.3</v>
      </c>
      <c r="BH386" s="105">
        <f t="shared" si="191"/>
        <v>54.81</v>
      </c>
      <c r="BI386" s="105">
        <f t="shared" si="177"/>
        <v>17.66355140186916</v>
      </c>
      <c r="BJ386" s="105">
        <f t="shared" si="191"/>
        <v>11459.7</v>
      </c>
      <c r="BK386" s="105">
        <f t="shared" si="191"/>
        <v>2586.85</v>
      </c>
      <c r="BL386" s="105">
        <f t="shared" ref="BL386:BL395" si="194">BK386/BJ386*100</f>
        <v>22.573453057235355</v>
      </c>
      <c r="BM386" s="105">
        <f t="shared" si="191"/>
        <v>203.3</v>
      </c>
      <c r="BN386" s="105">
        <f t="shared" si="191"/>
        <v>0</v>
      </c>
      <c r="BO386" s="105">
        <f t="shared" si="178"/>
        <v>0</v>
      </c>
      <c r="BP386" s="105"/>
      <c r="BQ386" s="105"/>
      <c r="BR386" s="105"/>
    </row>
    <row r="387" spans="1:70" s="12" customFormat="1" ht="15.75" x14ac:dyDescent="0.25">
      <c r="A387" s="72" t="s">
        <v>385</v>
      </c>
      <c r="B387" s="15">
        <f t="shared" si="171"/>
        <v>189976.39999999991</v>
      </c>
      <c r="C387" s="15">
        <f t="shared" si="172"/>
        <v>51339.11</v>
      </c>
      <c r="D387" s="15">
        <f t="shared" si="1"/>
        <v>27.023940868444722</v>
      </c>
      <c r="E387" s="15">
        <v>941.1</v>
      </c>
      <c r="F387" s="15">
        <v>180.7</v>
      </c>
      <c r="G387" s="15">
        <f t="shared" si="23"/>
        <v>19.200935075974922</v>
      </c>
      <c r="H387" s="15">
        <v>139.69999999999999</v>
      </c>
      <c r="I387" s="15">
        <v>24.83</v>
      </c>
      <c r="J387" s="15">
        <f t="shared" si="30"/>
        <v>17.773801002147462</v>
      </c>
      <c r="K387" s="15">
        <v>2531.4</v>
      </c>
      <c r="L387" s="15">
        <v>531</v>
      </c>
      <c r="M387" s="15">
        <f t="shared" si="31"/>
        <v>20.976534723868216</v>
      </c>
      <c r="N387" s="15">
        <v>31246.9</v>
      </c>
      <c r="O387" s="15">
        <v>5445.6</v>
      </c>
      <c r="P387" s="15">
        <f t="shared" si="14"/>
        <v>17.427648822763221</v>
      </c>
      <c r="Q387" s="15">
        <v>313.89999999999998</v>
      </c>
      <c r="R387" s="15"/>
      <c r="S387" s="15">
        <f t="shared" si="24"/>
        <v>0</v>
      </c>
      <c r="T387" s="15">
        <v>4834.1000000000004</v>
      </c>
      <c r="U387" s="15">
        <v>735.78</v>
      </c>
      <c r="V387" s="15">
        <f t="shared" si="25"/>
        <v>15.220620177489085</v>
      </c>
      <c r="W387" s="15">
        <v>107.7</v>
      </c>
      <c r="X387" s="15">
        <v>15.8</v>
      </c>
      <c r="Y387" s="15">
        <f t="shared" si="26"/>
        <v>14.670380687093779</v>
      </c>
      <c r="Z387" s="15">
        <v>131341.9</v>
      </c>
      <c r="AA387" s="15">
        <v>40281.67</v>
      </c>
      <c r="AB387" s="15">
        <f t="shared" si="32"/>
        <v>30.669321823424205</v>
      </c>
      <c r="AC387" s="15">
        <v>620.5</v>
      </c>
      <c r="AD387" s="15">
        <v>126.96</v>
      </c>
      <c r="AE387" s="14">
        <f t="shared" si="176"/>
        <v>20.460918614020951</v>
      </c>
      <c r="AF387" s="15"/>
      <c r="AG387" s="15"/>
      <c r="AH387" s="15"/>
      <c r="AI387" s="15">
        <v>310.3</v>
      </c>
      <c r="AJ387" s="15">
        <v>58.4</v>
      </c>
      <c r="AK387" s="15">
        <f t="shared" si="33"/>
        <v>18.82049629390912</v>
      </c>
      <c r="AL387" s="15">
        <v>3555.4</v>
      </c>
      <c r="AM387" s="15">
        <v>892.9</v>
      </c>
      <c r="AN387" s="15">
        <f t="shared" si="34"/>
        <v>25.11391123361647</v>
      </c>
      <c r="AO387" s="15">
        <v>310.3</v>
      </c>
      <c r="AP387" s="15">
        <v>54.51</v>
      </c>
      <c r="AQ387" s="15">
        <f t="shared" si="35"/>
        <v>17.566870770222366</v>
      </c>
      <c r="AR387" s="15">
        <v>310.3</v>
      </c>
      <c r="AS387" s="15">
        <v>61.6</v>
      </c>
      <c r="AT387" s="15">
        <f t="shared" si="36"/>
        <v>19.851756364808249</v>
      </c>
      <c r="AU387" s="15">
        <v>1129.3</v>
      </c>
      <c r="AV387" s="15">
        <v>282.3</v>
      </c>
      <c r="AW387" s="15">
        <f t="shared" si="37"/>
        <v>24.997786239263263</v>
      </c>
      <c r="AX387" s="15">
        <v>0</v>
      </c>
      <c r="AY387" s="15">
        <v>0</v>
      </c>
      <c r="AZ387" s="15"/>
      <c r="BA387" s="15"/>
      <c r="BB387" s="15"/>
      <c r="BC387" s="14"/>
      <c r="BD387" s="15">
        <v>310.3</v>
      </c>
      <c r="BE387" s="15">
        <v>5.4</v>
      </c>
      <c r="BF387" s="15">
        <f t="shared" si="38"/>
        <v>1.7402513696422817</v>
      </c>
      <c r="BG387" s="15">
        <v>310.3</v>
      </c>
      <c r="BH387" s="15">
        <v>54.81</v>
      </c>
      <c r="BI387" s="15">
        <f t="shared" si="177"/>
        <v>17.66355140186916</v>
      </c>
      <c r="BJ387" s="15">
        <v>11459.7</v>
      </c>
      <c r="BK387" s="15">
        <v>2586.85</v>
      </c>
      <c r="BL387" s="15">
        <f t="shared" si="194"/>
        <v>22.573453057235355</v>
      </c>
      <c r="BM387" s="15">
        <v>203.3</v>
      </c>
      <c r="BN387" s="15">
        <v>0</v>
      </c>
      <c r="BO387" s="15">
        <f t="shared" si="178"/>
        <v>0</v>
      </c>
      <c r="BP387" s="15"/>
      <c r="BQ387" s="15"/>
      <c r="BR387" s="15"/>
    </row>
    <row r="388" spans="1:70" s="12" customFormat="1" ht="15.75" x14ac:dyDescent="0.25">
      <c r="A388" s="103" t="s">
        <v>784</v>
      </c>
      <c r="B388" s="15">
        <f t="shared" si="171"/>
        <v>468.4</v>
      </c>
      <c r="C388" s="15">
        <f t="shared" si="172"/>
        <v>81.54683</v>
      </c>
      <c r="D388" s="14">
        <f t="shared" ref="D388:D394" si="195">C388/B388*100</f>
        <v>17.409656276686594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5"/>
      <c r="T388" s="14"/>
      <c r="U388" s="14"/>
      <c r="V388" s="14"/>
      <c r="W388" s="14"/>
      <c r="X388" s="14"/>
      <c r="Y388" s="15"/>
      <c r="Z388" s="14"/>
      <c r="AA388" s="14"/>
      <c r="AB388" s="15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5"/>
      <c r="AX388" s="14"/>
      <c r="AY388" s="14"/>
      <c r="AZ388" s="14"/>
      <c r="BA388" s="14">
        <v>468.4</v>
      </c>
      <c r="BB388" s="14">
        <v>81.54683</v>
      </c>
      <c r="BC388" s="14">
        <f t="shared" si="193"/>
        <v>17.409656276686594</v>
      </c>
      <c r="BD388" s="14"/>
      <c r="BE388" s="14"/>
      <c r="BF388" s="14"/>
      <c r="BG388" s="14"/>
      <c r="BH388" s="14"/>
      <c r="BI388" s="15"/>
      <c r="BJ388" s="14"/>
      <c r="BK388" s="14"/>
      <c r="BL388" s="15"/>
      <c r="BM388" s="14"/>
      <c r="BN388" s="14"/>
      <c r="BO388" s="15"/>
      <c r="BP388" s="14"/>
      <c r="BQ388" s="14"/>
      <c r="BR388" s="15"/>
    </row>
    <row r="389" spans="1:70" s="12" customFormat="1" ht="15.75" x14ac:dyDescent="0.25">
      <c r="A389" s="103" t="s">
        <v>503</v>
      </c>
      <c r="B389" s="15">
        <f t="shared" si="171"/>
        <v>234.2</v>
      </c>
      <c r="C389" s="15">
        <f t="shared" si="172"/>
        <v>38.413339999999998</v>
      </c>
      <c r="D389" s="14">
        <f t="shared" si="195"/>
        <v>16.401938514090521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5"/>
      <c r="T389" s="14"/>
      <c r="U389" s="14"/>
      <c r="V389" s="14"/>
      <c r="W389" s="14"/>
      <c r="X389" s="14"/>
      <c r="Y389" s="15"/>
      <c r="Z389" s="14"/>
      <c r="AA389" s="14"/>
      <c r="AB389" s="15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5"/>
      <c r="AX389" s="14"/>
      <c r="AY389" s="14"/>
      <c r="AZ389" s="14"/>
      <c r="BA389" s="14">
        <v>234.2</v>
      </c>
      <c r="BB389" s="14">
        <v>38.413339999999998</v>
      </c>
      <c r="BC389" s="14">
        <f t="shared" si="193"/>
        <v>16.401938514090521</v>
      </c>
      <c r="BD389" s="14"/>
      <c r="BE389" s="14"/>
      <c r="BF389" s="14"/>
      <c r="BG389" s="14"/>
      <c r="BH389" s="14"/>
      <c r="BI389" s="15"/>
      <c r="BJ389" s="14"/>
      <c r="BK389" s="14"/>
      <c r="BL389" s="15"/>
      <c r="BM389" s="14"/>
      <c r="BN389" s="14"/>
      <c r="BO389" s="15"/>
      <c r="BP389" s="14"/>
      <c r="BQ389" s="14"/>
      <c r="BR389" s="15"/>
    </row>
    <row r="390" spans="1:70" s="12" customFormat="1" ht="15.75" x14ac:dyDescent="0.25">
      <c r="A390" s="103" t="s">
        <v>724</v>
      </c>
      <c r="B390" s="15">
        <f t="shared" si="171"/>
        <v>93.7</v>
      </c>
      <c r="C390" s="15">
        <f t="shared" si="172"/>
        <v>15.550540000000002</v>
      </c>
      <c r="D390" s="14">
        <f t="shared" si="195"/>
        <v>16.596093916755606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5"/>
      <c r="T390" s="14"/>
      <c r="U390" s="14"/>
      <c r="V390" s="14"/>
      <c r="W390" s="14"/>
      <c r="X390" s="14"/>
      <c r="Y390" s="15"/>
      <c r="Z390" s="14"/>
      <c r="AA390" s="14"/>
      <c r="AB390" s="15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5"/>
      <c r="AX390" s="14"/>
      <c r="AY390" s="14"/>
      <c r="AZ390" s="14"/>
      <c r="BA390" s="14">
        <v>93.7</v>
      </c>
      <c r="BB390" s="14">
        <v>15.550540000000002</v>
      </c>
      <c r="BC390" s="14">
        <f t="shared" si="193"/>
        <v>16.596093916755606</v>
      </c>
      <c r="BD390" s="14"/>
      <c r="BE390" s="14"/>
      <c r="BF390" s="14"/>
      <c r="BG390" s="14"/>
      <c r="BH390" s="14"/>
      <c r="BI390" s="15"/>
      <c r="BJ390" s="14"/>
      <c r="BK390" s="14"/>
      <c r="BL390" s="15"/>
      <c r="BM390" s="14"/>
      <c r="BN390" s="14"/>
      <c r="BO390" s="15"/>
      <c r="BP390" s="14"/>
      <c r="BQ390" s="14"/>
      <c r="BR390" s="15"/>
    </row>
    <row r="391" spans="1:70" s="12" customFormat="1" ht="15.75" x14ac:dyDescent="0.25">
      <c r="A391" s="103" t="s">
        <v>439</v>
      </c>
      <c r="B391" s="15">
        <f t="shared" si="171"/>
        <v>93.7</v>
      </c>
      <c r="C391" s="15">
        <f t="shared" si="172"/>
        <v>15.415459999999999</v>
      </c>
      <c r="D391" s="14">
        <f t="shared" si="195"/>
        <v>16.451931696905014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5"/>
      <c r="T391" s="14"/>
      <c r="U391" s="14"/>
      <c r="V391" s="14"/>
      <c r="W391" s="14"/>
      <c r="X391" s="14"/>
      <c r="Y391" s="15"/>
      <c r="Z391" s="14"/>
      <c r="AA391" s="14"/>
      <c r="AB391" s="15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5"/>
      <c r="AX391" s="14"/>
      <c r="AY391" s="14"/>
      <c r="AZ391" s="14"/>
      <c r="BA391" s="14">
        <v>93.7</v>
      </c>
      <c r="BB391" s="14">
        <v>15.415459999999999</v>
      </c>
      <c r="BC391" s="14">
        <f t="shared" si="193"/>
        <v>16.451931696905014</v>
      </c>
      <c r="BD391" s="14"/>
      <c r="BE391" s="14"/>
      <c r="BF391" s="14"/>
      <c r="BG391" s="14"/>
      <c r="BH391" s="14"/>
      <c r="BI391" s="15"/>
      <c r="BJ391" s="14"/>
      <c r="BK391" s="14"/>
      <c r="BL391" s="15"/>
      <c r="BM391" s="14"/>
      <c r="BN391" s="14"/>
      <c r="BO391" s="15"/>
      <c r="BP391" s="14"/>
      <c r="BQ391" s="14"/>
      <c r="BR391" s="15"/>
    </row>
    <row r="392" spans="1:70" s="12" customFormat="1" ht="15.75" x14ac:dyDescent="0.25">
      <c r="A392" s="103" t="s">
        <v>535</v>
      </c>
      <c r="B392" s="15">
        <f t="shared" si="171"/>
        <v>93.7</v>
      </c>
      <c r="C392" s="15">
        <f t="shared" si="172"/>
        <v>15.4468</v>
      </c>
      <c r="D392" s="14">
        <f t="shared" si="195"/>
        <v>16.485378868729988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5"/>
      <c r="T392" s="14"/>
      <c r="U392" s="14"/>
      <c r="V392" s="14"/>
      <c r="W392" s="14"/>
      <c r="X392" s="14"/>
      <c r="Y392" s="15"/>
      <c r="Z392" s="14"/>
      <c r="AA392" s="14"/>
      <c r="AB392" s="15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5"/>
      <c r="AX392" s="14"/>
      <c r="AY392" s="14"/>
      <c r="AZ392" s="14"/>
      <c r="BA392" s="14">
        <v>93.7</v>
      </c>
      <c r="BB392" s="14">
        <v>15.4468</v>
      </c>
      <c r="BC392" s="14">
        <f t="shared" si="193"/>
        <v>16.485378868729988</v>
      </c>
      <c r="BD392" s="14"/>
      <c r="BE392" s="14"/>
      <c r="BF392" s="14"/>
      <c r="BG392" s="14"/>
      <c r="BH392" s="14"/>
      <c r="BI392" s="15"/>
      <c r="BJ392" s="14"/>
      <c r="BK392" s="14"/>
      <c r="BL392" s="15"/>
      <c r="BM392" s="14"/>
      <c r="BN392" s="14"/>
      <c r="BO392" s="15"/>
      <c r="BP392" s="14"/>
      <c r="BQ392" s="14"/>
      <c r="BR392" s="15"/>
    </row>
    <row r="393" spans="1:70" s="12" customFormat="1" ht="15.75" x14ac:dyDescent="0.25">
      <c r="A393" s="103" t="s">
        <v>689</v>
      </c>
      <c r="B393" s="15">
        <f t="shared" si="171"/>
        <v>93.7</v>
      </c>
      <c r="C393" s="15">
        <f t="shared" si="172"/>
        <v>14.89498</v>
      </c>
      <c r="D393" s="14">
        <f t="shared" si="195"/>
        <v>15.896456776947707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5"/>
      <c r="T393" s="14"/>
      <c r="U393" s="14"/>
      <c r="V393" s="14"/>
      <c r="W393" s="14"/>
      <c r="X393" s="14"/>
      <c r="Y393" s="15"/>
      <c r="Z393" s="14"/>
      <c r="AA393" s="14"/>
      <c r="AB393" s="15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5"/>
      <c r="AX393" s="14"/>
      <c r="AY393" s="14"/>
      <c r="AZ393" s="14"/>
      <c r="BA393" s="14">
        <v>93.7</v>
      </c>
      <c r="BB393" s="14">
        <v>14.89498</v>
      </c>
      <c r="BC393" s="14">
        <f t="shared" si="193"/>
        <v>15.896456776947707</v>
      </c>
      <c r="BD393" s="14"/>
      <c r="BE393" s="14"/>
      <c r="BF393" s="14"/>
      <c r="BG393" s="14"/>
      <c r="BH393" s="14"/>
      <c r="BI393" s="15"/>
      <c r="BJ393" s="14"/>
      <c r="BK393" s="14"/>
      <c r="BL393" s="15"/>
      <c r="BM393" s="14"/>
      <c r="BN393" s="14"/>
      <c r="BO393" s="15"/>
      <c r="BP393" s="14"/>
      <c r="BQ393" s="14"/>
      <c r="BR393" s="15"/>
    </row>
    <row r="394" spans="1:70" s="12" customFormat="1" ht="15.75" x14ac:dyDescent="0.25">
      <c r="A394" s="103" t="s">
        <v>690</v>
      </c>
      <c r="B394" s="15">
        <f t="shared" si="171"/>
        <v>93.7</v>
      </c>
      <c r="C394" s="15">
        <f t="shared" si="172"/>
        <v>15.324129999999998</v>
      </c>
      <c r="D394" s="14">
        <f t="shared" si="195"/>
        <v>16.354461045891139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5"/>
      <c r="T394" s="14"/>
      <c r="U394" s="14"/>
      <c r="V394" s="14"/>
      <c r="W394" s="14"/>
      <c r="X394" s="14"/>
      <c r="Y394" s="15"/>
      <c r="Z394" s="14"/>
      <c r="AA394" s="14"/>
      <c r="AB394" s="15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5"/>
      <c r="AX394" s="14"/>
      <c r="AY394" s="14"/>
      <c r="AZ394" s="14"/>
      <c r="BA394" s="14">
        <v>93.7</v>
      </c>
      <c r="BB394" s="14">
        <v>15.324129999999998</v>
      </c>
      <c r="BC394" s="14">
        <f t="shared" si="193"/>
        <v>16.354461045891139</v>
      </c>
      <c r="BD394" s="14"/>
      <c r="BE394" s="14"/>
      <c r="BF394" s="14"/>
      <c r="BG394" s="14"/>
      <c r="BH394" s="14"/>
      <c r="BI394" s="15"/>
      <c r="BJ394" s="14"/>
      <c r="BK394" s="14"/>
      <c r="BL394" s="15"/>
      <c r="BM394" s="14"/>
      <c r="BN394" s="14"/>
      <c r="BO394" s="15"/>
      <c r="BP394" s="14"/>
      <c r="BQ394" s="14"/>
      <c r="BR394" s="15"/>
    </row>
    <row r="395" spans="1:70" s="31" customFormat="1" ht="31.5" x14ac:dyDescent="0.25">
      <c r="A395" s="98" t="s">
        <v>379</v>
      </c>
      <c r="B395" s="105">
        <f t="shared" si="171"/>
        <v>2635558.5000000005</v>
      </c>
      <c r="C395" s="105">
        <f t="shared" si="172"/>
        <v>488424.83498000004</v>
      </c>
      <c r="D395" s="105">
        <f t="shared" ref="D395" si="196">C395/B395*100</f>
        <v>18.532118903071208</v>
      </c>
      <c r="E395" s="105">
        <f>SUM(E396:E401)</f>
        <v>6870.6</v>
      </c>
      <c r="F395" s="105">
        <f t="shared" ref="F395:BN395" si="197">SUM(F396:F401)</f>
        <v>749.6</v>
      </c>
      <c r="G395" s="105">
        <f t="shared" si="23"/>
        <v>10.91025529065875</v>
      </c>
      <c r="H395" s="105">
        <f t="shared" si="197"/>
        <v>2737.8</v>
      </c>
      <c r="I395" s="105">
        <f t="shared" si="197"/>
        <v>551.48</v>
      </c>
      <c r="J395" s="105">
        <f t="shared" si="30"/>
        <v>20.143180656001171</v>
      </c>
      <c r="K395" s="105">
        <f t="shared" si="197"/>
        <v>80307</v>
      </c>
      <c r="L395" s="105">
        <f t="shared" si="197"/>
        <v>21996.14</v>
      </c>
      <c r="M395" s="105">
        <f t="shared" si="31"/>
        <v>27.390065623171079</v>
      </c>
      <c r="N395" s="105">
        <f t="shared" si="197"/>
        <v>930010</v>
      </c>
      <c r="O395" s="105">
        <f t="shared" si="197"/>
        <v>129539.89</v>
      </c>
      <c r="P395" s="105">
        <f t="shared" ref="P395" si="198">O395/N395*100</f>
        <v>13.92887065730476</v>
      </c>
      <c r="Q395" s="105">
        <f t="shared" si="197"/>
        <v>4676.3999999999996</v>
      </c>
      <c r="R395" s="105">
        <f t="shared" si="197"/>
        <v>0</v>
      </c>
      <c r="S395" s="105">
        <f t="shared" si="24"/>
        <v>0</v>
      </c>
      <c r="T395" s="105">
        <f t="shared" si="197"/>
        <v>35151.1</v>
      </c>
      <c r="U395" s="105">
        <f t="shared" si="197"/>
        <v>5383.21</v>
      </c>
      <c r="V395" s="105">
        <f t="shared" si="25"/>
        <v>15.314485179695659</v>
      </c>
      <c r="W395" s="105">
        <f t="shared" si="197"/>
        <v>2181.3000000000002</v>
      </c>
      <c r="X395" s="105">
        <f t="shared" si="197"/>
        <v>380.97</v>
      </c>
      <c r="Y395" s="105">
        <f t="shared" si="26"/>
        <v>17.465273002338055</v>
      </c>
      <c r="Z395" s="105">
        <f t="shared" si="197"/>
        <v>1328415.2</v>
      </c>
      <c r="AA395" s="105">
        <f t="shared" si="197"/>
        <v>256360.04</v>
      </c>
      <c r="AB395" s="105">
        <f t="shared" si="32"/>
        <v>19.298186289949108</v>
      </c>
      <c r="AC395" s="105">
        <f t="shared" si="197"/>
        <v>10361.299999999999</v>
      </c>
      <c r="AD395" s="105">
        <f t="shared" si="197"/>
        <v>1915.67</v>
      </c>
      <c r="AE395" s="102">
        <f t="shared" si="176"/>
        <v>18.48870315500951</v>
      </c>
      <c r="AF395" s="105">
        <f t="shared" si="197"/>
        <v>54.1</v>
      </c>
      <c r="AG395" s="105">
        <f t="shared" si="197"/>
        <v>0</v>
      </c>
      <c r="AH395" s="105">
        <f t="shared" si="197"/>
        <v>0</v>
      </c>
      <c r="AI395" s="105">
        <f t="shared" si="197"/>
        <v>5550.7</v>
      </c>
      <c r="AJ395" s="105">
        <f t="shared" si="197"/>
        <v>1316.7</v>
      </c>
      <c r="AK395" s="105">
        <f t="shared" si="197"/>
        <v>23.721332444556545</v>
      </c>
      <c r="AL395" s="105">
        <f t="shared" si="197"/>
        <v>92148</v>
      </c>
      <c r="AM395" s="105">
        <f t="shared" si="197"/>
        <v>37298.645020000004</v>
      </c>
      <c r="AN395" s="105">
        <f t="shared" si="197"/>
        <v>40.476890458827107</v>
      </c>
      <c r="AO395" s="105">
        <f t="shared" si="197"/>
        <v>2590.3000000000002</v>
      </c>
      <c r="AP395" s="105">
        <f t="shared" si="197"/>
        <v>563.30999999999995</v>
      </c>
      <c r="AQ395" s="105">
        <f t="shared" si="197"/>
        <v>21.746901903254447</v>
      </c>
      <c r="AR395" s="105">
        <f t="shared" si="197"/>
        <v>1110.0999999999999</v>
      </c>
      <c r="AS395" s="105">
        <f t="shared" si="197"/>
        <v>245.9</v>
      </c>
      <c r="AT395" s="105">
        <f t="shared" si="197"/>
        <v>22.151157553373572</v>
      </c>
      <c r="AU395" s="105">
        <f t="shared" si="197"/>
        <v>15982.8</v>
      </c>
      <c r="AV395" s="105">
        <f t="shared" si="197"/>
        <v>3995.7</v>
      </c>
      <c r="AW395" s="105">
        <f t="shared" si="37"/>
        <v>25</v>
      </c>
      <c r="AX395" s="105">
        <f t="shared" si="197"/>
        <v>2220.3000000000002</v>
      </c>
      <c r="AY395" s="105">
        <f t="shared" si="197"/>
        <v>439.65</v>
      </c>
      <c r="AZ395" s="105">
        <f>AY395/AX395*100</f>
        <v>19.801378192136195</v>
      </c>
      <c r="BA395" s="105">
        <f t="shared" si="197"/>
        <v>2342.1</v>
      </c>
      <c r="BB395" s="105">
        <f t="shared" si="197"/>
        <v>391.07396</v>
      </c>
      <c r="BC395" s="102">
        <f t="shared" si="193"/>
        <v>16.697577387814356</v>
      </c>
      <c r="BD395" s="105">
        <f t="shared" si="197"/>
        <v>740.1</v>
      </c>
      <c r="BE395" s="105">
        <f t="shared" si="197"/>
        <v>179.2</v>
      </c>
      <c r="BF395" s="105">
        <f t="shared" si="197"/>
        <v>24.21294419673017</v>
      </c>
      <c r="BG395" s="105">
        <f t="shared" si="197"/>
        <v>1850.2</v>
      </c>
      <c r="BH395" s="105">
        <f t="shared" si="197"/>
        <v>371.17</v>
      </c>
      <c r="BI395" s="105">
        <f t="shared" si="177"/>
        <v>20.061074478434765</v>
      </c>
      <c r="BJ395" s="105">
        <f t="shared" si="197"/>
        <v>108283</v>
      </c>
      <c r="BK395" s="105">
        <f t="shared" si="197"/>
        <v>26601.64</v>
      </c>
      <c r="BL395" s="105">
        <f t="shared" si="194"/>
        <v>24.566774101197787</v>
      </c>
      <c r="BM395" s="105">
        <f t="shared" si="197"/>
        <v>1976.1</v>
      </c>
      <c r="BN395" s="105">
        <f t="shared" si="197"/>
        <v>144.846</v>
      </c>
      <c r="BO395" s="105">
        <f t="shared" si="178"/>
        <v>7.3298922119325951</v>
      </c>
      <c r="BP395" s="105"/>
      <c r="BQ395" s="105"/>
      <c r="BR395" s="105"/>
    </row>
    <row r="396" spans="1:70" s="12" customFormat="1" ht="15.75" x14ac:dyDescent="0.25">
      <c r="A396" s="72" t="s">
        <v>378</v>
      </c>
      <c r="B396" s="15">
        <f t="shared" si="171"/>
        <v>2633216.4000000004</v>
      </c>
      <c r="C396" s="15">
        <f t="shared" si="172"/>
        <v>488033.76102000003</v>
      </c>
      <c r="D396" s="15">
        <f t="shared" si="1"/>
        <v>18.533750626040458</v>
      </c>
      <c r="E396" s="15">
        <v>6870.6</v>
      </c>
      <c r="F396" s="15">
        <v>749.6</v>
      </c>
      <c r="G396" s="15">
        <f t="shared" si="23"/>
        <v>10.91025529065875</v>
      </c>
      <c r="H396" s="15">
        <v>2737.8</v>
      </c>
      <c r="I396" s="15">
        <v>551.48</v>
      </c>
      <c r="J396" s="15">
        <f t="shared" si="30"/>
        <v>20.143180656001171</v>
      </c>
      <c r="K396" s="15">
        <v>80307</v>
      </c>
      <c r="L396" s="15">
        <v>21996.14</v>
      </c>
      <c r="M396" s="15">
        <f t="shared" si="31"/>
        <v>27.390065623171079</v>
      </c>
      <c r="N396" s="15">
        <v>930010</v>
      </c>
      <c r="O396" s="15">
        <v>129539.89</v>
      </c>
      <c r="P396" s="15">
        <f t="shared" si="14"/>
        <v>13.92887065730476</v>
      </c>
      <c r="Q396" s="15">
        <v>4676.3999999999996</v>
      </c>
      <c r="R396" s="15"/>
      <c r="S396" s="15">
        <f t="shared" si="24"/>
        <v>0</v>
      </c>
      <c r="T396" s="15">
        <v>35151.1</v>
      </c>
      <c r="U396" s="15">
        <v>5383.21</v>
      </c>
      <c r="V396" s="15">
        <f t="shared" si="25"/>
        <v>15.314485179695659</v>
      </c>
      <c r="W396" s="15">
        <v>2181.3000000000002</v>
      </c>
      <c r="X396" s="15">
        <v>380.97</v>
      </c>
      <c r="Y396" s="15">
        <f t="shared" si="26"/>
        <v>17.465273002338055</v>
      </c>
      <c r="Z396" s="15">
        <v>1328415.2</v>
      </c>
      <c r="AA396" s="15">
        <v>256360.04</v>
      </c>
      <c r="AB396" s="15">
        <f t="shared" si="32"/>
        <v>19.298186289949108</v>
      </c>
      <c r="AC396" s="15">
        <v>10361.299999999999</v>
      </c>
      <c r="AD396" s="15">
        <v>1915.67</v>
      </c>
      <c r="AE396" s="14">
        <f t="shared" si="176"/>
        <v>18.48870315500951</v>
      </c>
      <c r="AF396" s="15">
        <v>54.1</v>
      </c>
      <c r="AG396" s="15"/>
      <c r="AH396" s="15">
        <f t="shared" si="48"/>
        <v>0</v>
      </c>
      <c r="AI396" s="15">
        <v>5550.7</v>
      </c>
      <c r="AJ396" s="15">
        <v>1316.7</v>
      </c>
      <c r="AK396" s="15">
        <f t="shared" si="33"/>
        <v>23.721332444556545</v>
      </c>
      <c r="AL396" s="15">
        <v>92148</v>
      </c>
      <c r="AM396" s="15">
        <v>37298.645020000004</v>
      </c>
      <c r="AN396" s="15">
        <f t="shared" si="34"/>
        <v>40.476890458827107</v>
      </c>
      <c r="AO396" s="15">
        <v>2590.3000000000002</v>
      </c>
      <c r="AP396" s="15">
        <v>563.30999999999995</v>
      </c>
      <c r="AQ396" s="15">
        <f t="shared" si="35"/>
        <v>21.746901903254447</v>
      </c>
      <c r="AR396" s="15">
        <v>1110.0999999999999</v>
      </c>
      <c r="AS396" s="15">
        <v>245.9</v>
      </c>
      <c r="AT396" s="15">
        <f t="shared" si="36"/>
        <v>22.151157553373572</v>
      </c>
      <c r="AU396" s="15">
        <v>15982.8</v>
      </c>
      <c r="AV396" s="15">
        <v>3995.7</v>
      </c>
      <c r="AW396" s="15">
        <f t="shared" si="37"/>
        <v>25</v>
      </c>
      <c r="AX396" s="15">
        <v>2220.3000000000002</v>
      </c>
      <c r="AY396" s="15">
        <v>439.65</v>
      </c>
      <c r="AZ396" s="15">
        <f>AY396/AX396*100</f>
        <v>19.801378192136195</v>
      </c>
      <c r="BA396" s="15"/>
      <c r="BB396" s="15"/>
      <c r="BC396" s="14"/>
      <c r="BD396" s="15">
        <v>740.1</v>
      </c>
      <c r="BE396" s="15">
        <v>179.2</v>
      </c>
      <c r="BF396" s="15">
        <f t="shared" si="38"/>
        <v>24.21294419673017</v>
      </c>
      <c r="BG396" s="15">
        <v>1850.2</v>
      </c>
      <c r="BH396" s="15">
        <v>371.17</v>
      </c>
      <c r="BI396" s="15">
        <f t="shared" ref="BI396:BI406" si="199">BH396/BG396*100</f>
        <v>20.061074478434765</v>
      </c>
      <c r="BJ396" s="15">
        <v>108283</v>
      </c>
      <c r="BK396" s="15">
        <v>26601.64</v>
      </c>
      <c r="BL396" s="15">
        <f>BK396/BJ396*100</f>
        <v>24.566774101197787</v>
      </c>
      <c r="BM396" s="15">
        <v>1976.1</v>
      </c>
      <c r="BN396" s="15">
        <v>144.846</v>
      </c>
      <c r="BO396" s="15">
        <f t="shared" si="178"/>
        <v>7.3298922119325951</v>
      </c>
      <c r="BP396" s="15"/>
      <c r="BQ396" s="15"/>
      <c r="BR396" s="15"/>
    </row>
    <row r="397" spans="1:70" s="12" customFormat="1" ht="15.75" x14ac:dyDescent="0.25">
      <c r="A397" s="71" t="s">
        <v>692</v>
      </c>
      <c r="B397" s="15">
        <f t="shared" si="171"/>
        <v>0</v>
      </c>
      <c r="C397" s="15">
        <f t="shared" si="172"/>
        <v>0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4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79"/>
      <c r="AW397" s="15"/>
      <c r="AX397" s="15"/>
      <c r="AY397" s="15"/>
      <c r="AZ397" s="15"/>
      <c r="BA397" s="15"/>
      <c r="BB397" s="15"/>
      <c r="BC397" s="14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</row>
    <row r="398" spans="1:70" s="12" customFormat="1" ht="15.75" x14ac:dyDescent="0.25">
      <c r="A398" s="103" t="s">
        <v>375</v>
      </c>
      <c r="B398" s="15">
        <f t="shared" ref="B398:C408" si="200">E398+H398+K398+N398+Q398+T398+W398+Z398+AC398+AF398+AI398+AL398+AO398+AR398+AU398+AX398+BA398+BD398+BG398+BJ398+BM398+BP398</f>
        <v>468.4</v>
      </c>
      <c r="C398" s="15">
        <f t="shared" ref="C398:C401" si="201">F398+I398+L398+O398+R398+U398+X398+AA398+AD398+AG398+AJ398+AM398+AP398+AS398+AV398+AY398+BB398+BE398+BH398+BK398+BN398+BQ398</f>
        <v>77.591999999999999</v>
      </c>
      <c r="D398" s="14">
        <f>C398/B398*100</f>
        <v>16.56532877882152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>
        <v>468.4</v>
      </c>
      <c r="BB398" s="14">
        <v>77.591999999999999</v>
      </c>
      <c r="BC398" s="14">
        <f>BB398/BA398*100</f>
        <v>16.56532877882152</v>
      </c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5"/>
      <c r="BP398" s="14"/>
      <c r="BQ398" s="14"/>
      <c r="BR398" s="15"/>
    </row>
    <row r="399" spans="1:70" s="12" customFormat="1" ht="15.75" x14ac:dyDescent="0.25">
      <c r="A399" s="103" t="s">
        <v>691</v>
      </c>
      <c r="B399" s="15">
        <f t="shared" si="200"/>
        <v>702.6</v>
      </c>
      <c r="C399" s="15">
        <f t="shared" si="201"/>
        <v>119.02606</v>
      </c>
      <c r="D399" s="14">
        <f>C399/B399*100</f>
        <v>16.940799886137203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>
        <v>702.6</v>
      </c>
      <c r="BB399" s="14">
        <v>119.02606</v>
      </c>
      <c r="BC399" s="14">
        <f>BB399/BA399*100</f>
        <v>16.940799886137203</v>
      </c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5"/>
      <c r="BP399" s="14"/>
      <c r="BQ399" s="14"/>
      <c r="BR399" s="15"/>
    </row>
    <row r="400" spans="1:70" s="12" customFormat="1" ht="15.75" x14ac:dyDescent="0.25">
      <c r="A400" s="103" t="s">
        <v>376</v>
      </c>
      <c r="B400" s="15">
        <f t="shared" si="200"/>
        <v>936.9</v>
      </c>
      <c r="C400" s="15">
        <f t="shared" si="201"/>
        <v>155.95804000000001</v>
      </c>
      <c r="D400" s="14">
        <f>C400/B400*100</f>
        <v>16.64617782047177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>
        <v>936.9</v>
      </c>
      <c r="BB400" s="14">
        <v>155.95804000000001</v>
      </c>
      <c r="BC400" s="14">
        <f>BB400/BA400*100</f>
        <v>16.64617782047177</v>
      </c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5"/>
      <c r="BP400" s="14"/>
      <c r="BQ400" s="14"/>
      <c r="BR400" s="15"/>
    </row>
    <row r="401" spans="1:70" s="12" customFormat="1" ht="15.75" x14ac:dyDescent="0.25">
      <c r="A401" s="103" t="s">
        <v>333</v>
      </c>
      <c r="B401" s="15">
        <f t="shared" si="200"/>
        <v>234.2</v>
      </c>
      <c r="C401" s="15">
        <f t="shared" si="201"/>
        <v>38.497860000000003</v>
      </c>
      <c r="D401" s="14">
        <f>C401/B401*100</f>
        <v>16.438027327070881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>
        <v>234.2</v>
      </c>
      <c r="BB401" s="14">
        <v>38.497860000000003</v>
      </c>
      <c r="BC401" s="14">
        <f>BB401/BA401*100</f>
        <v>16.438027327070881</v>
      </c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5"/>
      <c r="BP401" s="14"/>
      <c r="BQ401" s="14"/>
      <c r="BR401" s="15"/>
    </row>
    <row r="402" spans="1:70" s="12" customFormat="1" ht="33.75" customHeight="1" x14ac:dyDescent="0.25">
      <c r="A402" s="181" t="s">
        <v>151</v>
      </c>
      <c r="B402" s="167">
        <f t="shared" si="200"/>
        <v>6986844.7999999989</v>
      </c>
      <c r="C402" s="167">
        <f>SUM(C403:C406)</f>
        <v>1448102.7482000005</v>
      </c>
      <c r="D402" s="167">
        <f t="shared" si="1"/>
        <v>20.72613303504324</v>
      </c>
      <c r="E402" s="167">
        <f>SUM(E403:E406)</f>
        <v>23088.3</v>
      </c>
      <c r="F402" s="167">
        <f>SUM(F403:F406)</f>
        <v>2458.2000000000003</v>
      </c>
      <c r="G402" s="167">
        <f t="shared" si="23"/>
        <v>10.646951053130808</v>
      </c>
      <c r="H402" s="167">
        <f>SUM(H403:H406)</f>
        <v>9498.6</v>
      </c>
      <c r="I402" s="167">
        <f t="shared" ref="I402:BG402" si="202">SUM(I403:I406)</f>
        <v>2357.3299999999995</v>
      </c>
      <c r="J402" s="167">
        <f t="shared" si="30"/>
        <v>24.817657338976264</v>
      </c>
      <c r="K402" s="167">
        <f t="shared" si="202"/>
        <v>296270.19999999995</v>
      </c>
      <c r="L402" s="167">
        <f t="shared" si="202"/>
        <v>53849.55</v>
      </c>
      <c r="M402" s="167">
        <f t="shared" si="31"/>
        <v>18.175823960695343</v>
      </c>
      <c r="N402" s="167">
        <f t="shared" si="202"/>
        <v>2541353.2999999998</v>
      </c>
      <c r="O402" s="167">
        <f t="shared" si="202"/>
        <v>426330.58</v>
      </c>
      <c r="P402" s="167">
        <f t="shared" si="14"/>
        <v>16.775730473995885</v>
      </c>
      <c r="Q402" s="167">
        <f>SUM(Q403:Q406)</f>
        <v>13099.6</v>
      </c>
      <c r="R402" s="167">
        <f>SUM(R403:R406)</f>
        <v>0</v>
      </c>
      <c r="S402" s="167">
        <f t="shared" si="24"/>
        <v>0</v>
      </c>
      <c r="T402" s="167">
        <f t="shared" si="202"/>
        <v>105340.20000000001</v>
      </c>
      <c r="U402" s="167">
        <f t="shared" si="202"/>
        <v>17061.239999999998</v>
      </c>
      <c r="V402" s="167">
        <f t="shared" si="25"/>
        <v>16.19632391052988</v>
      </c>
      <c r="W402" s="167">
        <f>SUM(W403:W406)</f>
        <v>6410.8999999999987</v>
      </c>
      <c r="X402" s="167">
        <f t="shared" si="202"/>
        <v>1222.5900000000001</v>
      </c>
      <c r="Y402" s="167">
        <f t="shared" si="26"/>
        <v>19.070489322871989</v>
      </c>
      <c r="Z402" s="167">
        <f>SUM(Z403:Z406)</f>
        <v>3371888.7999999993</v>
      </c>
      <c r="AA402" s="167">
        <f t="shared" si="202"/>
        <v>748239.51</v>
      </c>
      <c r="AB402" s="167">
        <f t="shared" si="32"/>
        <v>22.190515594701704</v>
      </c>
      <c r="AC402" s="167">
        <f t="shared" si="202"/>
        <v>27944.199999999997</v>
      </c>
      <c r="AD402" s="167">
        <f t="shared" si="202"/>
        <v>5014.2000000000007</v>
      </c>
      <c r="AE402" s="167">
        <f t="shared" ref="AE402:AE405" si="203">AD402/AC402*100</f>
        <v>17.943616206583123</v>
      </c>
      <c r="AF402" s="167">
        <f t="shared" si="202"/>
        <v>534.5</v>
      </c>
      <c r="AG402" s="167">
        <f t="shared" si="202"/>
        <v>0.42291000000000001</v>
      </c>
      <c r="AH402" s="167">
        <f>AG402/AF402*100</f>
        <v>7.9122544434050521E-2</v>
      </c>
      <c r="AI402" s="167">
        <f t="shared" si="202"/>
        <v>26093.899999999998</v>
      </c>
      <c r="AJ402" s="167">
        <f t="shared" si="202"/>
        <v>6069.1803700000009</v>
      </c>
      <c r="AK402" s="167">
        <f t="shared" si="33"/>
        <v>23.259000647660955</v>
      </c>
      <c r="AL402" s="167">
        <f t="shared" si="202"/>
        <v>277510.79999999993</v>
      </c>
      <c r="AM402" s="167">
        <f>SUM(AM403:AM406)</f>
        <v>119670.82914999999</v>
      </c>
      <c r="AN402" s="167">
        <f t="shared" si="34"/>
        <v>43.122944818724179</v>
      </c>
      <c r="AO402" s="167">
        <f t="shared" si="202"/>
        <v>7591.7000000000007</v>
      </c>
      <c r="AP402" s="167">
        <f t="shared" si="202"/>
        <v>1466.8500000000001</v>
      </c>
      <c r="AQ402" s="167">
        <f t="shared" si="35"/>
        <v>19.321759289750648</v>
      </c>
      <c r="AR402" s="167">
        <f t="shared" si="202"/>
        <v>3151.2000000000007</v>
      </c>
      <c r="AS402" s="167">
        <f t="shared" si="202"/>
        <v>704.30000000000007</v>
      </c>
      <c r="AT402" s="167">
        <f t="shared" si="36"/>
        <v>22.350215790809848</v>
      </c>
      <c r="AU402" s="167"/>
      <c r="AV402" s="167"/>
      <c r="AW402" s="167"/>
      <c r="AX402" s="167">
        <f t="shared" si="202"/>
        <v>2960.3</v>
      </c>
      <c r="AY402" s="167">
        <f t="shared" si="202"/>
        <v>697.09</v>
      </c>
      <c r="AZ402" s="167">
        <f>AY402/AX402*100</f>
        <v>23.547951221160019</v>
      </c>
      <c r="BA402" s="167">
        <f t="shared" si="202"/>
        <v>562.09999999999991</v>
      </c>
      <c r="BB402" s="167">
        <f>SUM(BB403:BB406)</f>
        <v>112.90577</v>
      </c>
      <c r="BC402" s="167">
        <f t="shared" ref="BC402:BC405" si="204">BB402/BA402*100</f>
        <v>20.086420565735637</v>
      </c>
      <c r="BD402" s="167">
        <f t="shared" si="202"/>
        <v>2411.1000000000004</v>
      </c>
      <c r="BE402" s="167">
        <f t="shared" si="202"/>
        <v>666.8</v>
      </c>
      <c r="BF402" s="167">
        <f t="shared" si="38"/>
        <v>27.655426983534483</v>
      </c>
      <c r="BG402" s="167">
        <f t="shared" si="202"/>
        <v>4511.7000000000007</v>
      </c>
      <c r="BH402" s="167">
        <f>SUM(BH403:BH406)</f>
        <v>810.64</v>
      </c>
      <c r="BI402" s="167">
        <f t="shared" si="199"/>
        <v>17.967506704789766</v>
      </c>
      <c r="BJ402" s="167">
        <f t="shared" ref="BJ402:BN402" si="205">SUM(BJ403:BJ406)</f>
        <v>264353.8</v>
      </c>
      <c r="BK402" s="167">
        <f t="shared" si="205"/>
        <v>61370.53</v>
      </c>
      <c r="BL402" s="167">
        <f>BK402/BJ402*100</f>
        <v>23.215300858168106</v>
      </c>
      <c r="BM402" s="167">
        <f t="shared" si="205"/>
        <v>2269.5999999999995</v>
      </c>
      <c r="BN402" s="167">
        <f t="shared" si="205"/>
        <v>0</v>
      </c>
      <c r="BO402" s="167">
        <f t="shared" ref="BO402:BO408" si="206">BN402/BM402*100</f>
        <v>0</v>
      </c>
      <c r="BP402" s="167">
        <f t="shared" ref="BP402:BQ402" si="207">SUM(BP403:BP406)</f>
        <v>0</v>
      </c>
      <c r="BQ402" s="167">
        <f t="shared" si="207"/>
        <v>0</v>
      </c>
      <c r="BR402" s="167"/>
    </row>
    <row r="403" spans="1:70" s="12" customFormat="1" ht="15.75" x14ac:dyDescent="0.25">
      <c r="A403" s="13" t="s">
        <v>152</v>
      </c>
      <c r="B403" s="15">
        <f t="shared" si="200"/>
        <v>6798894.3999999985</v>
      </c>
      <c r="C403" s="15">
        <f t="shared" si="200"/>
        <v>1408631.4709700004</v>
      </c>
      <c r="D403" s="14">
        <f t="shared" si="1"/>
        <v>20.718537281149722</v>
      </c>
      <c r="E403" s="15">
        <v>22643.200000000001</v>
      </c>
      <c r="F403" s="15">
        <v>2371.88</v>
      </c>
      <c r="G403" s="14">
        <f t="shared" si="23"/>
        <v>10.475021198417185</v>
      </c>
      <c r="H403" s="14">
        <v>9139.6</v>
      </c>
      <c r="I403" s="14">
        <v>2320.91</v>
      </c>
      <c r="J403" s="14">
        <f t="shared" si="30"/>
        <v>25.393999737406446</v>
      </c>
      <c r="K403" s="14">
        <v>289768.59999999998</v>
      </c>
      <c r="L403" s="15">
        <v>52945.69</v>
      </c>
      <c r="M403" s="14">
        <f t="shared" si="31"/>
        <v>18.271714050452672</v>
      </c>
      <c r="N403" s="14">
        <v>2467232.4</v>
      </c>
      <c r="O403" s="15">
        <v>411700.7</v>
      </c>
      <c r="P403" s="14">
        <f t="shared" si="14"/>
        <v>16.686741792139241</v>
      </c>
      <c r="Q403" s="14">
        <v>12761.7</v>
      </c>
      <c r="R403" s="15"/>
      <c r="S403" s="15">
        <f t="shared" si="24"/>
        <v>0</v>
      </c>
      <c r="T403" s="15">
        <v>102898.3</v>
      </c>
      <c r="U403" s="15">
        <v>16647.12</v>
      </c>
      <c r="V403" s="14">
        <f t="shared" si="25"/>
        <v>16.178226462439124</v>
      </c>
      <c r="W403" s="15">
        <v>6249.2</v>
      </c>
      <c r="X403" s="15">
        <v>1195.27</v>
      </c>
      <c r="Y403" s="14">
        <f t="shared" si="26"/>
        <v>19.12676822633297</v>
      </c>
      <c r="Z403" s="14">
        <v>3287816.8</v>
      </c>
      <c r="AA403" s="15">
        <v>728799.52</v>
      </c>
      <c r="AB403" s="14">
        <f t="shared" si="32"/>
        <v>22.166670600381387</v>
      </c>
      <c r="AC403" s="14">
        <v>27013.3</v>
      </c>
      <c r="AD403" s="14">
        <v>4824.79</v>
      </c>
      <c r="AE403" s="14">
        <f t="shared" si="203"/>
        <v>17.860794497525294</v>
      </c>
      <c r="AF403" s="15">
        <v>534.5</v>
      </c>
      <c r="AG403" s="15">
        <v>0.42291000000000001</v>
      </c>
      <c r="AH403" s="14">
        <f>AG403/AF403*100</f>
        <v>7.9122544434050521E-2</v>
      </c>
      <c r="AI403" s="14">
        <v>25163</v>
      </c>
      <c r="AJ403" s="14">
        <v>5882.9349900000007</v>
      </c>
      <c r="AK403" s="14">
        <f t="shared" si="33"/>
        <v>23.379306879147958</v>
      </c>
      <c r="AL403" s="14">
        <v>274987.59999999998</v>
      </c>
      <c r="AM403" s="14">
        <v>118675.22306999999</v>
      </c>
      <c r="AN403" s="14">
        <f t="shared" si="34"/>
        <v>43.156572539998166</v>
      </c>
      <c r="AO403" s="14">
        <v>6660.8</v>
      </c>
      <c r="AP403" s="14">
        <v>1266.3599999999999</v>
      </c>
      <c r="AQ403" s="15">
        <f t="shared" si="35"/>
        <v>19.012130674993994</v>
      </c>
      <c r="AR403" s="15">
        <v>2220.3000000000002</v>
      </c>
      <c r="AS403" s="15">
        <v>533.6</v>
      </c>
      <c r="AT403" s="14">
        <f t="shared" si="36"/>
        <v>24.032788361933072</v>
      </c>
      <c r="AU403" s="15"/>
      <c r="AV403" s="15"/>
      <c r="AW403" s="14"/>
      <c r="AX403" s="15">
        <v>2960.3</v>
      </c>
      <c r="AY403" s="15">
        <v>697.09</v>
      </c>
      <c r="AZ403" s="14">
        <f>AY403/AX403*100</f>
        <v>23.547951221160019</v>
      </c>
      <c r="BA403" s="15"/>
      <c r="BB403" s="14"/>
      <c r="BC403" s="14"/>
      <c r="BD403" s="15">
        <v>1480.2</v>
      </c>
      <c r="BE403" s="15">
        <v>503.8</v>
      </c>
      <c r="BF403" s="14">
        <f t="shared" si="38"/>
        <v>34.035941089042019</v>
      </c>
      <c r="BG403" s="15">
        <v>2960.3</v>
      </c>
      <c r="BH403" s="15">
        <v>501</v>
      </c>
      <c r="BI403" s="14">
        <f t="shared" si="199"/>
        <v>16.923960409417962</v>
      </c>
      <c r="BJ403" s="15">
        <v>254219.3</v>
      </c>
      <c r="BK403" s="15">
        <v>59765.16</v>
      </c>
      <c r="BL403" s="14">
        <f>BK403/BJ403*100</f>
        <v>23.509292960841289</v>
      </c>
      <c r="BM403" s="15">
        <v>2185</v>
      </c>
      <c r="BN403" s="15"/>
      <c r="BO403" s="15">
        <f t="shared" si="206"/>
        <v>0</v>
      </c>
      <c r="BP403" s="15"/>
      <c r="BQ403" s="15"/>
      <c r="BR403" s="15"/>
    </row>
    <row r="404" spans="1:70" s="12" customFormat="1" ht="15.75" x14ac:dyDescent="0.25">
      <c r="A404" s="13" t="s">
        <v>153</v>
      </c>
      <c r="B404" s="15">
        <f t="shared" si="200"/>
        <v>22777.599999999995</v>
      </c>
      <c r="C404" s="15">
        <f t="shared" si="200"/>
        <v>5810.0822299999991</v>
      </c>
      <c r="D404" s="14">
        <f t="shared" si="1"/>
        <v>25.507877168797418</v>
      </c>
      <c r="E404" s="15">
        <v>64.900000000000006</v>
      </c>
      <c r="F404" s="15">
        <v>15.16</v>
      </c>
      <c r="G404" s="14">
        <f t="shared" si="23"/>
        <v>23.359013867488443</v>
      </c>
      <c r="H404" s="14">
        <v>23.7</v>
      </c>
      <c r="I404" s="14">
        <v>5.93</v>
      </c>
      <c r="J404" s="14">
        <f t="shared" si="30"/>
        <v>25.021097046413505</v>
      </c>
      <c r="K404" s="14">
        <v>331.8</v>
      </c>
      <c r="L404" s="15">
        <v>77.510000000000005</v>
      </c>
      <c r="M404" s="14">
        <f t="shared" si="31"/>
        <v>23.360458107293553</v>
      </c>
      <c r="N404" s="14">
        <v>6836.9</v>
      </c>
      <c r="O404" s="15">
        <v>1795.7</v>
      </c>
      <c r="P404" s="14">
        <f t="shared" si="14"/>
        <v>26.264827626555899</v>
      </c>
      <c r="Q404" s="14">
        <v>62.3</v>
      </c>
      <c r="R404" s="15"/>
      <c r="S404" s="15">
        <f t="shared" si="24"/>
        <v>0</v>
      </c>
      <c r="T404" s="15">
        <v>322.5</v>
      </c>
      <c r="U404" s="15">
        <v>64.98</v>
      </c>
      <c r="V404" s="14">
        <f t="shared" si="25"/>
        <v>20.148837209302325</v>
      </c>
      <c r="W404" s="15">
        <v>53.9</v>
      </c>
      <c r="X404" s="15">
        <v>13.48</v>
      </c>
      <c r="Y404" s="14">
        <f t="shared" si="26"/>
        <v>25.009276437847866</v>
      </c>
      <c r="Z404" s="14">
        <v>10579.3</v>
      </c>
      <c r="AA404" s="15">
        <v>3047.22</v>
      </c>
      <c r="AB404" s="14">
        <f t="shared" si="32"/>
        <v>28.803607043944307</v>
      </c>
      <c r="AC404" s="14">
        <v>310.3</v>
      </c>
      <c r="AD404" s="14">
        <v>69.27</v>
      </c>
      <c r="AE404" s="14">
        <f t="shared" si="203"/>
        <v>22.323557847244597</v>
      </c>
      <c r="AF404" s="15">
        <v>0</v>
      </c>
      <c r="AG404" s="15">
        <v>0</v>
      </c>
      <c r="AH404" s="14"/>
      <c r="AI404" s="14">
        <v>310.3</v>
      </c>
      <c r="AJ404" s="14">
        <v>67.955590000000001</v>
      </c>
      <c r="AK404" s="14">
        <f t="shared" si="33"/>
        <v>21.899964550435062</v>
      </c>
      <c r="AL404" s="14">
        <v>27.1</v>
      </c>
      <c r="AM404" s="14">
        <v>19.542459999999998</v>
      </c>
      <c r="AN404" s="14">
        <f t="shared" si="34"/>
        <v>72.112398523985235</v>
      </c>
      <c r="AO404" s="14">
        <v>310.3</v>
      </c>
      <c r="AP404" s="14">
        <v>71.430000000000007</v>
      </c>
      <c r="AQ404" s="15">
        <f t="shared" si="35"/>
        <v>23.019658395101516</v>
      </c>
      <c r="AR404" s="15">
        <v>310.3</v>
      </c>
      <c r="AS404" s="15">
        <v>68.7</v>
      </c>
      <c r="AT404" s="14">
        <f t="shared" si="36"/>
        <v>22.139864647115694</v>
      </c>
      <c r="AU404" s="15"/>
      <c r="AV404" s="15"/>
      <c r="AW404" s="14"/>
      <c r="AX404" s="15"/>
      <c r="AY404" s="15"/>
      <c r="AZ404" s="14"/>
      <c r="BA404" s="14">
        <v>93.7</v>
      </c>
      <c r="BB404" s="14">
        <v>21.384180000000001</v>
      </c>
      <c r="BC404" s="14">
        <f t="shared" si="204"/>
        <v>22.821963713980789</v>
      </c>
      <c r="BD404" s="15">
        <v>310.3</v>
      </c>
      <c r="BE404" s="15">
        <v>75.2</v>
      </c>
      <c r="BF404" s="14">
        <f t="shared" si="38"/>
        <v>24.234611666129553</v>
      </c>
      <c r="BG404" s="15">
        <v>930.8</v>
      </c>
      <c r="BH404" s="15">
        <v>181.79</v>
      </c>
      <c r="BI404" s="14">
        <f t="shared" si="199"/>
        <v>19.530511388053288</v>
      </c>
      <c r="BJ404" s="15">
        <v>1871</v>
      </c>
      <c r="BK404" s="15">
        <v>214.83</v>
      </c>
      <c r="BL404" s="14">
        <f t="shared" ref="BL404:BL408" si="208">BK404/BJ404*100</f>
        <v>11.482095136290754</v>
      </c>
      <c r="BM404" s="15">
        <v>28.2</v>
      </c>
      <c r="BN404" s="15">
        <v>0</v>
      </c>
      <c r="BO404" s="15">
        <f t="shared" si="206"/>
        <v>0</v>
      </c>
      <c r="BP404" s="15"/>
      <c r="BQ404" s="15">
        <v>0</v>
      </c>
      <c r="BR404" s="15"/>
    </row>
    <row r="405" spans="1:70" s="12" customFormat="1" ht="15.75" x14ac:dyDescent="0.25">
      <c r="A405" s="13" t="s">
        <v>154</v>
      </c>
      <c r="B405" s="15">
        <f t="shared" si="200"/>
        <v>110415.90000000002</v>
      </c>
      <c r="C405" s="15">
        <f t="shared" si="200"/>
        <v>23049.161139999997</v>
      </c>
      <c r="D405" s="14">
        <f t="shared" si="1"/>
        <v>20.874856918251801</v>
      </c>
      <c r="E405" s="15">
        <v>185.1</v>
      </c>
      <c r="F405" s="15">
        <v>22.38</v>
      </c>
      <c r="G405" s="14">
        <f t="shared" si="23"/>
        <v>12.090761750405186</v>
      </c>
      <c r="H405" s="14">
        <v>260</v>
      </c>
      <c r="I405" s="14">
        <v>22.27</v>
      </c>
      <c r="J405" s="14">
        <f t="shared" si="30"/>
        <v>8.5653846153846143</v>
      </c>
      <c r="K405" s="14">
        <v>4436.5</v>
      </c>
      <c r="L405" s="15">
        <v>609.01</v>
      </c>
      <c r="M405" s="14">
        <f t="shared" si="31"/>
        <v>13.727262481686015</v>
      </c>
      <c r="N405" s="14">
        <v>45359.199999999997</v>
      </c>
      <c r="O405" s="15">
        <v>8734.18</v>
      </c>
      <c r="P405" s="14">
        <f t="shared" si="14"/>
        <v>19.255586518280747</v>
      </c>
      <c r="Q405" s="14">
        <v>162.9</v>
      </c>
      <c r="R405" s="15"/>
      <c r="S405" s="15">
        <f t="shared" si="24"/>
        <v>0</v>
      </c>
      <c r="T405" s="15">
        <v>1500.1</v>
      </c>
      <c r="U405" s="15">
        <v>202.57</v>
      </c>
      <c r="V405" s="14">
        <f t="shared" si="25"/>
        <v>13.503766415572297</v>
      </c>
      <c r="W405" s="15">
        <v>53.9</v>
      </c>
      <c r="X405" s="15">
        <v>5.69</v>
      </c>
      <c r="Y405" s="14">
        <f t="shared" si="26"/>
        <v>10.556586270871986</v>
      </c>
      <c r="Z405" s="14">
        <v>50226.3</v>
      </c>
      <c r="AA405" s="15">
        <v>11678.36</v>
      </c>
      <c r="AB405" s="14">
        <f t="shared" si="32"/>
        <v>23.251483784391844</v>
      </c>
      <c r="AC405" s="14">
        <v>310.3</v>
      </c>
      <c r="AD405" s="14">
        <v>58.71</v>
      </c>
      <c r="AE405" s="14">
        <f t="shared" si="203"/>
        <v>18.920399613277471</v>
      </c>
      <c r="AF405" s="15">
        <v>0</v>
      </c>
      <c r="AG405" s="15">
        <v>0</v>
      </c>
      <c r="AH405" s="14"/>
      <c r="AI405" s="14">
        <v>310.3</v>
      </c>
      <c r="AJ405" s="14">
        <v>53.463300000000004</v>
      </c>
      <c r="AK405" s="14">
        <f t="shared" si="33"/>
        <v>17.229552046406702</v>
      </c>
      <c r="AL405" s="14">
        <v>884.6</v>
      </c>
      <c r="AM405" s="14">
        <v>351.69241</v>
      </c>
      <c r="AN405" s="14">
        <f t="shared" si="34"/>
        <v>39.757224734343204</v>
      </c>
      <c r="AO405" s="14">
        <v>310.3</v>
      </c>
      <c r="AP405" s="14">
        <v>53.91</v>
      </c>
      <c r="AQ405" s="15">
        <f t="shared" si="35"/>
        <v>17.373509506928777</v>
      </c>
      <c r="AR405" s="15">
        <v>310.3</v>
      </c>
      <c r="AS405" s="15">
        <v>60.6</v>
      </c>
      <c r="AT405" s="14">
        <f t="shared" si="36"/>
        <v>19.529487592652274</v>
      </c>
      <c r="AU405" s="15"/>
      <c r="AV405" s="15"/>
      <c r="AW405" s="14"/>
      <c r="AX405" s="15">
        <v>0</v>
      </c>
      <c r="AY405" s="15">
        <v>0</v>
      </c>
      <c r="AZ405" s="14"/>
      <c r="BA405" s="14">
        <v>234.2</v>
      </c>
      <c r="BB405" s="14">
        <v>49.555430000000001</v>
      </c>
      <c r="BC405" s="14">
        <f t="shared" si="204"/>
        <v>21.159449188727585</v>
      </c>
      <c r="BD405" s="15">
        <v>310.3</v>
      </c>
      <c r="BE405" s="15">
        <v>31.3</v>
      </c>
      <c r="BF405" s="14">
        <f t="shared" si="38"/>
        <v>10.087012568482114</v>
      </c>
      <c r="BG405" s="15">
        <v>310.3</v>
      </c>
      <c r="BH405" s="15">
        <v>63.02</v>
      </c>
      <c r="BI405" s="14">
        <f t="shared" si="199"/>
        <v>20.30937802126974</v>
      </c>
      <c r="BJ405" s="15">
        <v>5223.1000000000004</v>
      </c>
      <c r="BK405" s="15">
        <v>1052.45</v>
      </c>
      <c r="BL405" s="14">
        <f t="shared" si="208"/>
        <v>20.149910972411021</v>
      </c>
      <c r="BM405" s="15">
        <v>28.2</v>
      </c>
      <c r="BN405" s="15">
        <v>0</v>
      </c>
      <c r="BO405" s="15">
        <f t="shared" si="206"/>
        <v>0</v>
      </c>
      <c r="BP405" s="15"/>
      <c r="BQ405" s="15">
        <v>0</v>
      </c>
      <c r="BR405" s="15"/>
    </row>
    <row r="406" spans="1:70" s="12" customFormat="1" ht="15.75" x14ac:dyDescent="0.25">
      <c r="A406" s="13" t="s">
        <v>155</v>
      </c>
      <c r="B406" s="15">
        <f t="shared" si="200"/>
        <v>54756.900000000016</v>
      </c>
      <c r="C406" s="15">
        <f t="shared" si="200"/>
        <v>10612.033859999998</v>
      </c>
      <c r="D406" s="14">
        <f t="shared" si="1"/>
        <v>19.380267801866054</v>
      </c>
      <c r="E406" s="15">
        <v>195.1</v>
      </c>
      <c r="F406" s="15">
        <v>48.78</v>
      </c>
      <c r="G406" s="14">
        <f>F406/E406*100</f>
        <v>25.002562788313686</v>
      </c>
      <c r="H406" s="14">
        <v>75.3</v>
      </c>
      <c r="I406" s="14">
        <v>8.2200000000000006</v>
      </c>
      <c r="J406" s="14">
        <f>I406/H406*100</f>
        <v>10.916334661354583</v>
      </c>
      <c r="K406" s="14">
        <v>1733.3</v>
      </c>
      <c r="L406" s="15">
        <v>217.34</v>
      </c>
      <c r="M406" s="14">
        <f>L406/K406*100</f>
        <v>12.539087290140197</v>
      </c>
      <c r="N406" s="14">
        <v>21924.799999999999</v>
      </c>
      <c r="O406" s="15">
        <v>4100</v>
      </c>
      <c r="P406" s="14">
        <f t="shared" si="14"/>
        <v>18.700284609209664</v>
      </c>
      <c r="Q406" s="14">
        <v>112.7</v>
      </c>
      <c r="R406" s="15"/>
      <c r="S406" s="15">
        <f t="shared" si="24"/>
        <v>0</v>
      </c>
      <c r="T406" s="15">
        <v>619.29999999999995</v>
      </c>
      <c r="U406" s="15">
        <v>146.57</v>
      </c>
      <c r="V406" s="14">
        <f>U406/T406*100</f>
        <v>23.667043436137575</v>
      </c>
      <c r="W406" s="15">
        <v>53.9</v>
      </c>
      <c r="X406" s="15">
        <v>8.15</v>
      </c>
      <c r="Y406" s="14">
        <f>X406/W406*100</f>
        <v>15.120593692022263</v>
      </c>
      <c r="Z406" s="14">
        <v>23266.400000000001</v>
      </c>
      <c r="AA406" s="15">
        <v>4714.41</v>
      </c>
      <c r="AB406" s="14">
        <f>AA406/Z406*100</f>
        <v>20.26273940102465</v>
      </c>
      <c r="AC406" s="14">
        <v>310.3</v>
      </c>
      <c r="AD406" s="14">
        <v>61.43</v>
      </c>
      <c r="AE406" s="14">
        <f>AD406/AC406*100</f>
        <v>19.796970673541733</v>
      </c>
      <c r="AF406" s="15">
        <v>0</v>
      </c>
      <c r="AG406" s="15">
        <v>0</v>
      </c>
      <c r="AH406" s="14"/>
      <c r="AI406" s="14">
        <v>310.3</v>
      </c>
      <c r="AJ406" s="14">
        <v>64.826489999999993</v>
      </c>
      <c r="AK406" s="14">
        <f>AJ406/AI406*100</f>
        <v>20.891553335481788</v>
      </c>
      <c r="AL406" s="14">
        <v>1611.5</v>
      </c>
      <c r="AM406" s="14">
        <v>624.37121000000002</v>
      </c>
      <c r="AN406" s="14">
        <f>AM406/AL406*100</f>
        <v>38.744722928948185</v>
      </c>
      <c r="AO406" s="14">
        <v>310.3</v>
      </c>
      <c r="AP406" s="14">
        <v>75.150000000000006</v>
      </c>
      <c r="AQ406" s="15">
        <f>AP406/AO406*100</f>
        <v>24.218498227521753</v>
      </c>
      <c r="AR406" s="15">
        <v>310.3</v>
      </c>
      <c r="AS406" s="15">
        <v>41.4</v>
      </c>
      <c r="AT406" s="14">
        <f>AS406/AR406*100</f>
        <v>13.341927167257492</v>
      </c>
      <c r="AU406" s="15"/>
      <c r="AV406" s="15"/>
      <c r="AW406" s="14"/>
      <c r="AX406" s="15">
        <v>0</v>
      </c>
      <c r="AY406" s="15">
        <v>0</v>
      </c>
      <c r="AZ406" s="14"/>
      <c r="BA406" s="14">
        <v>234.2</v>
      </c>
      <c r="BB406" s="14">
        <v>41.966160000000002</v>
      </c>
      <c r="BC406" s="14">
        <f>BB406/BA406*100</f>
        <v>17.918941076003417</v>
      </c>
      <c r="BD406" s="15">
        <v>310.3</v>
      </c>
      <c r="BE406" s="15">
        <v>56.5</v>
      </c>
      <c r="BF406" s="14">
        <f>BE406/BD406*100</f>
        <v>18.20818562681276</v>
      </c>
      <c r="BG406" s="15">
        <v>310.3</v>
      </c>
      <c r="BH406" s="15">
        <v>64.83</v>
      </c>
      <c r="BI406" s="14">
        <f t="shared" si="199"/>
        <v>20.892684498872057</v>
      </c>
      <c r="BJ406" s="15">
        <v>3040.4</v>
      </c>
      <c r="BK406" s="15">
        <v>338.09</v>
      </c>
      <c r="BL406" s="14">
        <f t="shared" si="208"/>
        <v>11.11991843178529</v>
      </c>
      <c r="BM406" s="15">
        <v>28.2</v>
      </c>
      <c r="BN406" s="15">
        <v>0</v>
      </c>
      <c r="BO406" s="15">
        <f t="shared" si="206"/>
        <v>0</v>
      </c>
      <c r="BP406" s="15"/>
      <c r="BQ406" s="15">
        <v>0</v>
      </c>
      <c r="BR406" s="15"/>
    </row>
    <row r="407" spans="1:70" s="12" customFormat="1" ht="36.75" customHeight="1" x14ac:dyDescent="0.25">
      <c r="A407" s="182" t="s">
        <v>794</v>
      </c>
      <c r="B407" s="167">
        <f t="shared" si="200"/>
        <v>668.7</v>
      </c>
      <c r="C407" s="167">
        <f>F407+I407+L407+O407+U407+X407+AA407+AD407+AG407+AJ407+AM407+AP407+AS407+AV407+AY407+BB407+BE407+BH407+BK407+BN407</f>
        <v>0</v>
      </c>
      <c r="D407" s="183"/>
      <c r="E407" s="169"/>
      <c r="F407" s="169"/>
      <c r="G407" s="172"/>
      <c r="H407" s="169"/>
      <c r="I407" s="169"/>
      <c r="J407" s="172"/>
      <c r="K407" s="169"/>
      <c r="L407" s="169"/>
      <c r="M407" s="172"/>
      <c r="N407" s="169"/>
      <c r="O407" s="169"/>
      <c r="P407" s="172"/>
      <c r="Q407" s="169"/>
      <c r="R407" s="169"/>
      <c r="S407" s="172"/>
      <c r="T407" s="169"/>
      <c r="U407" s="169"/>
      <c r="V407" s="172"/>
      <c r="W407" s="169"/>
      <c r="X407" s="169"/>
      <c r="Y407" s="172"/>
      <c r="Z407" s="169"/>
      <c r="AA407" s="169"/>
      <c r="AB407" s="172"/>
      <c r="AC407" s="169"/>
      <c r="AD407" s="169"/>
      <c r="AE407" s="172"/>
      <c r="AF407" s="169"/>
      <c r="AG407" s="169"/>
      <c r="AH407" s="172"/>
      <c r="AI407" s="169"/>
      <c r="AJ407" s="169"/>
      <c r="AK407" s="172"/>
      <c r="AL407" s="169"/>
      <c r="AM407" s="169"/>
      <c r="AN407" s="172"/>
      <c r="AO407" s="169"/>
      <c r="AP407" s="169"/>
      <c r="AQ407" s="172"/>
      <c r="AR407" s="169"/>
      <c r="AS407" s="169"/>
      <c r="AT407" s="172"/>
      <c r="AU407" s="169"/>
      <c r="AV407" s="169"/>
      <c r="AW407" s="169"/>
      <c r="AX407" s="169"/>
      <c r="AY407" s="169"/>
      <c r="AZ407" s="172"/>
      <c r="BA407" s="169"/>
      <c r="BB407" s="169"/>
      <c r="BC407" s="172"/>
      <c r="BD407" s="169"/>
      <c r="BE407" s="169"/>
      <c r="BF407" s="172"/>
      <c r="BG407" s="169"/>
      <c r="BH407" s="169"/>
      <c r="BI407" s="172"/>
      <c r="BJ407" s="169"/>
      <c r="BK407" s="169"/>
      <c r="BL407" s="172"/>
      <c r="BM407" s="169"/>
      <c r="BN407" s="169"/>
      <c r="BO407" s="169"/>
      <c r="BP407" s="169">
        <v>668.7</v>
      </c>
      <c r="BQ407" s="169"/>
      <c r="BR407" s="169"/>
    </row>
    <row r="408" spans="1:70" s="12" customFormat="1" ht="15.75" x14ac:dyDescent="0.25">
      <c r="A408" s="182" t="s">
        <v>157</v>
      </c>
      <c r="B408" s="167">
        <f t="shared" si="200"/>
        <v>21666815.119999994</v>
      </c>
      <c r="C408" s="167">
        <f t="shared" si="200"/>
        <v>4660775.50397</v>
      </c>
      <c r="D408" s="167">
        <f>C408/B408*100</f>
        <v>21.511124169180622</v>
      </c>
      <c r="E408" s="167">
        <f>E10+E402+E407</f>
        <v>82819.7</v>
      </c>
      <c r="F408" s="167">
        <f t="shared" ref="F408:BN408" si="209">F10+F402+F407</f>
        <v>12261.65</v>
      </c>
      <c r="G408" s="167">
        <f t="shared" ref="G408" si="210">F408/E408*100</f>
        <v>14.805233537431311</v>
      </c>
      <c r="H408" s="167">
        <f t="shared" si="209"/>
        <v>22624.200000000004</v>
      </c>
      <c r="I408" s="167">
        <f t="shared" si="209"/>
        <v>4675.119999999999</v>
      </c>
      <c r="J408" s="167">
        <f t="shared" ref="J408" si="211">I408/H408*100</f>
        <v>20.664244481572823</v>
      </c>
      <c r="K408" s="167">
        <f t="shared" si="209"/>
        <v>584284.1</v>
      </c>
      <c r="L408" s="167">
        <f t="shared" si="209"/>
        <v>116087.09</v>
      </c>
      <c r="M408" s="167">
        <f t="shared" ref="M408" si="212">L408/K408*100</f>
        <v>19.868261005219892</v>
      </c>
      <c r="N408" s="167">
        <f t="shared" si="209"/>
        <v>6115477.7999999998</v>
      </c>
      <c r="O408" s="167">
        <f t="shared" si="209"/>
        <v>1065230.48</v>
      </c>
      <c r="P408" s="167">
        <f t="shared" ref="P408" si="213">O408/N408*100</f>
        <v>17.418597774976799</v>
      </c>
      <c r="Q408" s="167">
        <f t="shared" si="209"/>
        <v>37587.699999999997</v>
      </c>
      <c r="R408" s="167">
        <f t="shared" si="209"/>
        <v>0</v>
      </c>
      <c r="S408" s="167">
        <f t="shared" ref="S408" si="214">R408/Q408*100</f>
        <v>0</v>
      </c>
      <c r="T408" s="167">
        <f t="shared" si="209"/>
        <v>333126.09999999998</v>
      </c>
      <c r="U408" s="167">
        <f t="shared" si="209"/>
        <v>58784.789999999994</v>
      </c>
      <c r="V408" s="167">
        <f t="shared" ref="V408" si="215">U408/T408*100</f>
        <v>17.646407771711672</v>
      </c>
      <c r="W408" s="167">
        <f t="shared" si="209"/>
        <v>16428.299999999996</v>
      </c>
      <c r="X408" s="167">
        <f t="shared" si="209"/>
        <v>3030.5200000000004</v>
      </c>
      <c r="Y408" s="167">
        <f t="shared" ref="Y408" si="216">X408/W408*100</f>
        <v>18.44694825392768</v>
      </c>
      <c r="Z408" s="167">
        <f t="shared" si="209"/>
        <v>12349279.699999999</v>
      </c>
      <c r="AA408" s="167">
        <f t="shared" si="209"/>
        <v>2813242.0500000007</v>
      </c>
      <c r="AB408" s="167">
        <f t="shared" ref="AB408" si="217">AA408/Z408*100</f>
        <v>22.780616508345837</v>
      </c>
      <c r="AC408" s="167">
        <f t="shared" si="209"/>
        <v>72908.099999999991</v>
      </c>
      <c r="AD408" s="167">
        <f t="shared" si="209"/>
        <v>12223.060000000001</v>
      </c>
      <c r="AE408" s="167">
        <f t="shared" ref="AE408" si="218">AD408/AC408*100</f>
        <v>16.765023365030775</v>
      </c>
      <c r="AF408" s="167">
        <f t="shared" si="209"/>
        <v>1486.7</v>
      </c>
      <c r="AG408" s="167">
        <f t="shared" si="209"/>
        <v>19.159040000000001</v>
      </c>
      <c r="AH408" s="167">
        <f t="shared" ref="AH408" si="219">AG408/AF408*100</f>
        <v>1.288695769153158</v>
      </c>
      <c r="AI408" s="167">
        <f t="shared" si="209"/>
        <v>58091.199999999983</v>
      </c>
      <c r="AJ408" s="167">
        <f t="shared" si="209"/>
        <v>11685.805680000001</v>
      </c>
      <c r="AK408" s="167">
        <f t="shared" ref="AK408" si="220">AJ408/AI408*100</f>
        <v>20.116309664802941</v>
      </c>
      <c r="AL408" s="167">
        <f t="shared" si="209"/>
        <v>666602</v>
      </c>
      <c r="AM408" s="167">
        <f t="shared" si="209"/>
        <v>273928.32728999999</v>
      </c>
      <c r="AN408" s="167">
        <f t="shared" ref="AN408" si="221">AM408/AL408*100</f>
        <v>41.093235137308312</v>
      </c>
      <c r="AO408" s="167">
        <f t="shared" si="209"/>
        <v>29484.299999999992</v>
      </c>
      <c r="AP408" s="167">
        <f t="shared" si="209"/>
        <v>5113.55</v>
      </c>
      <c r="AQ408" s="167">
        <f t="shared" ref="AQ408" si="222">AP408/AO408*100</f>
        <v>17.343297958574571</v>
      </c>
      <c r="AR408" s="167">
        <f t="shared" si="209"/>
        <v>17420.699999999997</v>
      </c>
      <c r="AS408" s="167">
        <f t="shared" si="209"/>
        <v>2761.8</v>
      </c>
      <c r="AT408" s="167">
        <f t="shared" ref="AT408" si="223">AS408/AR408*100</f>
        <v>15.853553531143987</v>
      </c>
      <c r="AU408" s="167">
        <f t="shared" si="209"/>
        <v>80705.01999999999</v>
      </c>
      <c r="AV408" s="167">
        <f t="shared" si="209"/>
        <v>20176.2</v>
      </c>
      <c r="AW408" s="167">
        <f>AV408/AU408*100</f>
        <v>24.999931850583774</v>
      </c>
      <c r="AX408" s="167">
        <f t="shared" si="209"/>
        <v>15316.7</v>
      </c>
      <c r="AY408" s="167">
        <f t="shared" si="209"/>
        <v>2911.3399999999997</v>
      </c>
      <c r="AZ408" s="167">
        <f t="shared" ref="AZ408" si="224">AY408/AX408*100</f>
        <v>19.007619134669998</v>
      </c>
      <c r="BA408" s="167">
        <f t="shared" si="209"/>
        <v>51627</v>
      </c>
      <c r="BB408" s="167">
        <f>BB10+BB402+BB407</f>
        <v>8376.1659599999984</v>
      </c>
      <c r="BC408" s="167">
        <f t="shared" ref="BC408" si="225">BB408/BA408*100</f>
        <v>16.224390260909985</v>
      </c>
      <c r="BD408" s="167">
        <f t="shared" si="209"/>
        <v>15241.999999999998</v>
      </c>
      <c r="BE408" s="167">
        <f t="shared" si="209"/>
        <v>2887.0999999999995</v>
      </c>
      <c r="BF408" s="167">
        <f t="shared" ref="BF408" si="226">BE408/BD408*100</f>
        <v>18.941739929143157</v>
      </c>
      <c r="BG408" s="167">
        <f t="shared" si="209"/>
        <v>21810.299999999988</v>
      </c>
      <c r="BH408" s="167">
        <f t="shared" si="209"/>
        <v>3508.78</v>
      </c>
      <c r="BI408" s="167">
        <f t="shared" ref="BI408" si="227">BH408/BG408*100</f>
        <v>16.087720022191359</v>
      </c>
      <c r="BJ408" s="167">
        <f t="shared" si="209"/>
        <v>1086259.4000000001</v>
      </c>
      <c r="BK408" s="167">
        <f t="shared" si="209"/>
        <v>243727.67</v>
      </c>
      <c r="BL408" s="167">
        <f t="shared" si="208"/>
        <v>22.437335870235046</v>
      </c>
      <c r="BM408" s="167">
        <f t="shared" si="209"/>
        <v>7565.4</v>
      </c>
      <c r="BN408" s="167">
        <f t="shared" si="209"/>
        <v>144.846</v>
      </c>
      <c r="BO408" s="167">
        <f t="shared" si="206"/>
        <v>1.9145848203664051</v>
      </c>
      <c r="BP408" s="167">
        <f t="shared" ref="BP408:BQ408" si="228">BP10+BP402+BP407</f>
        <v>668.7</v>
      </c>
      <c r="BQ408" s="167">
        <f t="shared" si="228"/>
        <v>0</v>
      </c>
      <c r="BR408" s="167">
        <f t="shared" ref="BR408" si="229">BQ408/BP408*100</f>
        <v>0</v>
      </c>
    </row>
    <row r="409" spans="1:70" s="12" customFormat="1" ht="15.75" x14ac:dyDescent="0.25">
      <c r="A409" s="118"/>
      <c r="B409" s="48"/>
      <c r="C409" s="48"/>
      <c r="D409" s="118"/>
      <c r="E409" s="118"/>
      <c r="F409" s="118"/>
      <c r="G409" s="118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  <c r="AL409" s="118"/>
      <c r="AM409" s="118"/>
      <c r="AN409" s="118"/>
      <c r="AO409" s="118"/>
      <c r="AP409" s="118"/>
      <c r="AQ409" s="118"/>
      <c r="AR409" s="118"/>
      <c r="AS409" s="118"/>
      <c r="AT409" s="118"/>
      <c r="AU409" s="118"/>
      <c r="AV409" s="118"/>
      <c r="AW409" s="118"/>
      <c r="AX409" s="118"/>
      <c r="AY409" s="118"/>
      <c r="AZ409" s="118"/>
      <c r="BA409" s="118"/>
      <c r="BB409" s="118"/>
      <c r="BC409" s="118"/>
      <c r="BD409" s="118"/>
      <c r="BE409" s="118"/>
      <c r="BF409" s="118"/>
      <c r="BG409" s="118"/>
      <c r="BH409" s="118"/>
      <c r="BI409" s="118"/>
      <c r="BJ409" s="118"/>
      <c r="BK409" s="118"/>
      <c r="BL409" s="118"/>
      <c r="BM409" s="118"/>
      <c r="BN409" s="118"/>
      <c r="BO409" s="118"/>
    </row>
    <row r="410" spans="1:70" ht="15.75" customHeight="1" x14ac:dyDescent="0.25">
      <c r="A410" s="220" t="s">
        <v>474</v>
      </c>
      <c r="B410" s="220"/>
      <c r="C410" s="220"/>
      <c r="D410" s="220"/>
      <c r="E410" s="220"/>
      <c r="F410" s="220"/>
      <c r="G410" s="220"/>
      <c r="H410" s="220"/>
      <c r="I410" s="220"/>
      <c r="J410" s="220"/>
      <c r="K410" s="220"/>
      <c r="L410" s="220"/>
      <c r="M410" s="220"/>
      <c r="N410" s="220"/>
      <c r="O410" s="220"/>
      <c r="P410" s="220"/>
      <c r="Q410" s="220"/>
      <c r="R410" s="220"/>
      <c r="S410" s="220"/>
      <c r="T410" s="175"/>
      <c r="U410" s="175"/>
      <c r="V410" s="175"/>
      <c r="W410" s="175"/>
      <c r="X410" s="175"/>
      <c r="Y410" s="175"/>
      <c r="Z410" s="175"/>
      <c r="AA410" s="175"/>
      <c r="AB410" s="175"/>
      <c r="AC410" s="118"/>
      <c r="AD410" s="118"/>
      <c r="AE410" s="118"/>
      <c r="AF410" s="118"/>
      <c r="AG410" s="118"/>
      <c r="AH410" s="118"/>
      <c r="AI410" s="118"/>
      <c r="AJ410" s="118"/>
      <c r="AK410" s="118"/>
      <c r="AL410" s="118"/>
      <c r="AM410" s="118"/>
      <c r="AN410" s="118"/>
      <c r="AO410" s="118"/>
      <c r="AP410" s="118"/>
      <c r="AQ410" s="118"/>
      <c r="AR410" s="118"/>
      <c r="AS410" s="118"/>
      <c r="AT410" s="118"/>
      <c r="AU410" s="118"/>
      <c r="AV410" s="118"/>
      <c r="AW410" s="118"/>
      <c r="AX410" s="118"/>
      <c r="AY410" s="118"/>
      <c r="AZ410" s="118"/>
      <c r="BA410" s="118"/>
      <c r="BB410" s="176"/>
      <c r="BC410" s="118"/>
      <c r="BD410" s="118"/>
      <c r="BE410" s="118"/>
      <c r="BF410" s="118"/>
      <c r="BG410" s="118"/>
      <c r="BH410" s="118"/>
      <c r="BI410" s="118"/>
      <c r="BJ410" s="118"/>
      <c r="BK410" s="118"/>
      <c r="BL410" s="118"/>
      <c r="BM410" s="118"/>
      <c r="BN410" s="118"/>
      <c r="BO410" s="118"/>
    </row>
    <row r="411" spans="1:70" ht="15.75" customHeight="1" x14ac:dyDescent="0.25">
      <c r="A411" s="220" t="s">
        <v>475</v>
      </c>
      <c r="B411" s="220"/>
      <c r="C411" s="220"/>
      <c r="D411" s="220"/>
      <c r="E411" s="220"/>
      <c r="F411" s="220"/>
      <c r="G411" s="220"/>
      <c r="H411" s="220"/>
      <c r="I411" s="220"/>
      <c r="J411" s="220"/>
      <c r="K411" s="220"/>
      <c r="L411" s="220"/>
      <c r="M411" s="220"/>
      <c r="N411" s="220"/>
      <c r="O411" s="220"/>
      <c r="P411" s="220"/>
      <c r="Q411" s="220"/>
      <c r="R411" s="220"/>
      <c r="S411" s="220"/>
      <c r="T411" s="175"/>
      <c r="U411" s="175"/>
      <c r="V411" s="175"/>
      <c r="W411" s="175"/>
      <c r="X411" s="175"/>
      <c r="Y411" s="175"/>
      <c r="Z411" s="175"/>
      <c r="AA411" s="175"/>
      <c r="AB411" s="175"/>
      <c r="AC411" s="118"/>
      <c r="AD411" s="118"/>
      <c r="AE411" s="118"/>
      <c r="AF411" s="118"/>
      <c r="AG411" s="118"/>
      <c r="AH411" s="118"/>
      <c r="AI411" s="118"/>
      <c r="AJ411" s="118"/>
      <c r="AK411" s="118"/>
      <c r="AL411" s="118"/>
      <c r="AM411" s="118"/>
      <c r="AN411" s="118"/>
      <c r="AO411" s="118"/>
      <c r="AP411" s="118"/>
      <c r="AQ411" s="118"/>
      <c r="AR411" s="118"/>
      <c r="AS411" s="118"/>
      <c r="AT411" s="118"/>
      <c r="AU411" s="118"/>
      <c r="AV411" s="118"/>
      <c r="AW411" s="118"/>
      <c r="AX411" s="118"/>
      <c r="AY411" s="118"/>
      <c r="AZ411" s="118"/>
      <c r="BA411" s="118"/>
      <c r="BB411" s="48"/>
      <c r="BC411" s="118"/>
      <c r="BD411" s="118"/>
      <c r="BE411" s="118"/>
      <c r="BF411" s="118"/>
      <c r="BG411" s="118"/>
      <c r="BH411" s="118"/>
      <c r="BI411" s="118"/>
      <c r="BJ411" s="118"/>
      <c r="BK411" s="118"/>
      <c r="BL411" s="118"/>
      <c r="BM411" s="118"/>
      <c r="BN411" s="118"/>
      <c r="BO411" s="118"/>
    </row>
    <row r="412" spans="1:70" ht="15.75" x14ac:dyDescent="0.25">
      <c r="A412" s="118"/>
      <c r="B412" s="176"/>
      <c r="C412" s="176"/>
      <c r="D412" s="118"/>
      <c r="E412" s="118"/>
      <c r="F412" s="118"/>
      <c r="G412" s="118"/>
      <c r="H412" s="118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  <c r="AA412" s="118"/>
      <c r="AB412" s="118"/>
      <c r="AC412" s="118"/>
      <c r="AD412" s="118"/>
      <c r="AE412" s="118"/>
      <c r="AF412" s="118"/>
      <c r="AG412" s="118"/>
      <c r="AH412" s="118"/>
      <c r="AI412" s="118"/>
      <c r="AJ412" s="118"/>
      <c r="AK412" s="118"/>
      <c r="AL412" s="118"/>
      <c r="AM412" s="118"/>
      <c r="AN412" s="118"/>
      <c r="AO412" s="118"/>
      <c r="AP412" s="118"/>
      <c r="AQ412" s="118"/>
      <c r="AR412" s="118"/>
      <c r="AS412" s="118"/>
      <c r="AT412" s="118"/>
      <c r="AU412" s="118"/>
      <c r="AV412" s="118"/>
      <c r="AW412" s="118"/>
      <c r="AX412" s="118"/>
      <c r="AY412" s="118"/>
      <c r="AZ412" s="118"/>
      <c r="BA412" s="118"/>
      <c r="BB412" s="118"/>
      <c r="BC412" s="118"/>
      <c r="BD412" s="118"/>
      <c r="BE412" s="118"/>
      <c r="BF412" s="118"/>
      <c r="BG412" s="118"/>
      <c r="BH412" s="118"/>
      <c r="BI412" s="118"/>
      <c r="BJ412" s="118"/>
      <c r="BK412" s="118"/>
      <c r="BL412" s="118"/>
      <c r="BM412" s="118"/>
      <c r="BN412" s="118"/>
      <c r="BO412" s="118"/>
    </row>
    <row r="413" spans="1:70" ht="15.75" x14ac:dyDescent="0.25">
      <c r="A413" s="118"/>
      <c r="B413" s="48"/>
      <c r="C413" s="48"/>
      <c r="D413" s="118"/>
      <c r="E413" s="118"/>
      <c r="F413" s="118"/>
      <c r="G413" s="118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  <c r="AL413" s="118"/>
      <c r="AM413" s="118"/>
      <c r="AN413" s="118"/>
      <c r="AO413" s="118"/>
      <c r="AP413" s="118"/>
      <c r="AQ413" s="118"/>
      <c r="AR413" s="118"/>
      <c r="AS413" s="118"/>
      <c r="AT413" s="118"/>
      <c r="AU413" s="118"/>
      <c r="AV413" s="118"/>
      <c r="AW413" s="118"/>
      <c r="AX413" s="118"/>
      <c r="AY413" s="118"/>
      <c r="AZ413" s="118"/>
      <c r="BA413" s="118"/>
      <c r="BB413" s="118"/>
      <c r="BC413" s="118"/>
      <c r="BD413" s="118"/>
      <c r="BE413" s="118"/>
      <c r="BF413" s="118"/>
      <c r="BG413" s="118"/>
      <c r="BH413" s="118"/>
      <c r="BI413" s="118"/>
      <c r="BJ413" s="118"/>
      <c r="BK413" s="118"/>
      <c r="BL413" s="118"/>
      <c r="BM413" s="118"/>
      <c r="BN413" s="118"/>
      <c r="BO413" s="118"/>
    </row>
    <row r="414" spans="1:70" ht="15.75" x14ac:dyDescent="0.25">
      <c r="A414" s="11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</row>
    <row r="415" spans="1:70" ht="15.75" x14ac:dyDescent="0.25">
      <c r="A415" s="118"/>
      <c r="B415" s="48"/>
      <c r="C415" s="48"/>
      <c r="D415" s="48"/>
      <c r="E415" s="118"/>
      <c r="F415" s="118"/>
      <c r="G415" s="118"/>
      <c r="H415" s="118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  <c r="AA415" s="118"/>
      <c r="AB415" s="118"/>
      <c r="AC415" s="118"/>
      <c r="AD415" s="118"/>
      <c r="AE415" s="118"/>
      <c r="AF415" s="118"/>
      <c r="AG415" s="118"/>
      <c r="AH415" s="118"/>
      <c r="AI415" s="118"/>
      <c r="AJ415" s="118"/>
      <c r="AK415" s="118"/>
      <c r="AL415" s="118"/>
      <c r="AM415" s="118"/>
      <c r="AN415" s="118"/>
      <c r="AO415" s="118"/>
      <c r="AP415" s="118"/>
      <c r="AQ415" s="118"/>
      <c r="AR415" s="118"/>
      <c r="AS415" s="118"/>
      <c r="AT415" s="118"/>
      <c r="AU415" s="118"/>
      <c r="AV415" s="118"/>
      <c r="AW415" s="118"/>
      <c r="AX415" s="118"/>
      <c r="AY415" s="118"/>
      <c r="AZ415" s="118"/>
      <c r="BA415" s="118"/>
      <c r="BB415" s="118"/>
      <c r="BC415" s="118"/>
      <c r="BD415" s="118"/>
      <c r="BE415" s="118"/>
      <c r="BF415" s="118"/>
      <c r="BG415" s="118"/>
      <c r="BH415" s="118"/>
      <c r="BI415" s="118"/>
      <c r="BJ415" s="118"/>
      <c r="BK415" s="118"/>
      <c r="BL415" s="118"/>
      <c r="BM415" s="118"/>
      <c r="BN415" s="118"/>
      <c r="BO415" s="118"/>
    </row>
    <row r="416" spans="1:70" ht="15.75" x14ac:dyDescent="0.25">
      <c r="A416" s="118"/>
      <c r="B416" s="48"/>
      <c r="C416" s="48"/>
      <c r="D416" s="118"/>
      <c r="E416" s="118"/>
      <c r="F416" s="118"/>
      <c r="G416" s="118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  <c r="AL416" s="118"/>
      <c r="AM416" s="118"/>
      <c r="AN416" s="118"/>
      <c r="AO416" s="118"/>
      <c r="AP416" s="118"/>
      <c r="AQ416" s="118"/>
      <c r="AR416" s="118"/>
      <c r="AS416" s="118"/>
      <c r="AT416" s="118"/>
      <c r="AU416" s="118"/>
      <c r="AV416" s="118"/>
      <c r="AW416" s="118"/>
      <c r="AX416" s="118"/>
      <c r="AY416" s="118"/>
      <c r="AZ416" s="118"/>
      <c r="BA416" s="118"/>
      <c r="BB416" s="118"/>
      <c r="BC416" s="118"/>
      <c r="BD416" s="118"/>
      <c r="BE416" s="118"/>
      <c r="BF416" s="118"/>
      <c r="BG416" s="118"/>
      <c r="BH416" s="118"/>
      <c r="BI416" s="118"/>
      <c r="BJ416" s="118"/>
      <c r="BK416" s="118"/>
      <c r="BL416" s="118"/>
      <c r="BM416" s="118"/>
      <c r="BN416" s="118"/>
      <c r="BO416" s="118"/>
    </row>
    <row r="418" spans="3:3" x14ac:dyDescent="0.2">
      <c r="C418" s="19"/>
    </row>
    <row r="419" spans="3:3" x14ac:dyDescent="0.2">
      <c r="C419" s="19"/>
    </row>
  </sheetData>
  <mergeCells count="44">
    <mergeCell ref="E7:V7"/>
    <mergeCell ref="W3:AT3"/>
    <mergeCell ref="W7:AT7"/>
    <mergeCell ref="AU7:BR7"/>
    <mergeCell ref="AU3:BR3"/>
    <mergeCell ref="AG1:AH1"/>
    <mergeCell ref="BE1:BF1"/>
    <mergeCell ref="BH1:BI1"/>
    <mergeCell ref="A5:BL5"/>
    <mergeCell ref="U6:V6"/>
    <mergeCell ref="AG6:AH6"/>
    <mergeCell ref="BE6:BF6"/>
    <mergeCell ref="BH6:BI6"/>
    <mergeCell ref="AS1:AT1"/>
    <mergeCell ref="B3:V3"/>
    <mergeCell ref="BQ1:BR1"/>
    <mergeCell ref="A411:S411"/>
    <mergeCell ref="BQ6:BR6"/>
    <mergeCell ref="AS6:AT6"/>
    <mergeCell ref="A7:A9"/>
    <mergeCell ref="E8:G8"/>
    <mergeCell ref="B7:D8"/>
    <mergeCell ref="A410:S410"/>
    <mergeCell ref="H8:J8"/>
    <mergeCell ref="K8:M8"/>
    <mergeCell ref="N8:P8"/>
    <mergeCell ref="BP8:BR8"/>
    <mergeCell ref="BM8:BO8"/>
    <mergeCell ref="BJ8:BL8"/>
    <mergeCell ref="BG8:BI8"/>
    <mergeCell ref="BD8:BF8"/>
    <mergeCell ref="BA8:BC8"/>
    <mergeCell ref="AX8:AZ8"/>
    <mergeCell ref="AU8:AW8"/>
    <mergeCell ref="AR8:AT8"/>
    <mergeCell ref="AO8:AQ8"/>
    <mergeCell ref="W8:Y8"/>
    <mergeCell ref="Z8:AB8"/>
    <mergeCell ref="Q8:S8"/>
    <mergeCell ref="T8:V8"/>
    <mergeCell ref="AL8:AN8"/>
    <mergeCell ref="AI8:AK8"/>
    <mergeCell ref="AC8:AE8"/>
    <mergeCell ref="AF8:AH8"/>
  </mergeCells>
  <pageMargins left="0.31496062992125984" right="0.31496062992125984" top="0.35433070866141736" bottom="0.35433070866141736" header="0" footer="0"/>
  <pageSetup paperSize="9" scale="25" orientation="portrait" r:id="rId1"/>
  <colBreaks count="2" manualBreakCount="2">
    <brk id="22" max="410" man="1"/>
    <brk id="46" max="41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96"/>
  <sheetViews>
    <sheetView showZeros="0" view="pageBreakPreview" zoomScale="50" zoomScaleNormal="70" zoomScaleSheetLayoutView="5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RowHeight="14.25" x14ac:dyDescent="0.2"/>
  <cols>
    <col min="1" max="1" width="29.5" style="10" customWidth="1"/>
    <col min="2" max="2" width="16.125" style="10" customWidth="1"/>
    <col min="3" max="3" width="13" style="10" customWidth="1"/>
    <col min="4" max="4" width="12.25" style="10" customWidth="1"/>
    <col min="5" max="5" width="15.875" style="10" customWidth="1"/>
    <col min="6" max="6" width="15.75" style="10" customWidth="1"/>
    <col min="7" max="7" width="11.375" style="10" customWidth="1"/>
    <col min="8" max="8" width="16.125" style="10" customWidth="1"/>
    <col min="9" max="9" width="15.125" style="10" customWidth="1"/>
    <col min="10" max="10" width="12" style="10" customWidth="1"/>
    <col min="11" max="11" width="13.5" style="10" customWidth="1"/>
    <col min="12" max="12" width="12.875" style="10" customWidth="1"/>
    <col min="13" max="13" width="12.75" style="10" customWidth="1"/>
    <col min="14" max="14" width="16" style="10" customWidth="1"/>
    <col min="15" max="16" width="12" style="10" customWidth="1"/>
    <col min="17" max="17" width="15.75" style="10" customWidth="1"/>
    <col min="18" max="18" width="13.125" style="10" customWidth="1"/>
    <col min="19" max="19" width="13.375" style="10" customWidth="1"/>
    <col min="20" max="20" width="14.125" style="10" customWidth="1"/>
    <col min="21" max="21" width="10.375" style="10" customWidth="1"/>
    <col min="22" max="22" width="12.375" style="10" customWidth="1"/>
    <col min="23" max="23" width="15.5" style="10" customWidth="1"/>
    <col min="24" max="24" width="11" style="10" customWidth="1"/>
    <col min="25" max="25" width="11.875" style="10" customWidth="1"/>
    <col min="26" max="26" width="13.875" style="10" customWidth="1"/>
    <col min="27" max="27" width="11.375" style="10" customWidth="1"/>
    <col min="28" max="28" width="11.125" style="10" customWidth="1"/>
    <col min="29" max="29" width="13.625" style="10" customWidth="1"/>
    <col min="30" max="30" width="11.625" style="10" customWidth="1"/>
    <col min="31" max="31" width="11.5" style="10" customWidth="1"/>
    <col min="32" max="32" width="14.125" style="10" customWidth="1"/>
    <col min="33" max="33" width="11.5" style="10" customWidth="1"/>
    <col min="34" max="34" width="11.125" style="10" customWidth="1"/>
    <col min="35" max="35" width="14.125" style="10" customWidth="1"/>
    <col min="36" max="36" width="10.75" style="10" customWidth="1"/>
    <col min="37" max="37" width="12.375" style="10" customWidth="1"/>
    <col min="38" max="38" width="14.5" style="10" customWidth="1"/>
    <col min="39" max="39" width="11.25" style="10" customWidth="1"/>
    <col min="40" max="40" width="11.5" style="10" customWidth="1"/>
    <col min="41" max="41" width="13.625" style="12" customWidth="1"/>
    <col min="42" max="43" width="12.25" style="12" customWidth="1"/>
    <col min="44" max="44" width="13.25" style="10" customWidth="1"/>
    <col min="45" max="45" width="11.125" style="10" customWidth="1"/>
    <col min="46" max="46" width="11" style="10" customWidth="1"/>
    <col min="47" max="47" width="13.75" style="10" customWidth="1"/>
    <col min="48" max="48" width="10.375" style="12" customWidth="1"/>
    <col min="49" max="49" width="11.375" style="12" customWidth="1"/>
    <col min="50" max="50" width="14" style="10" customWidth="1"/>
    <col min="51" max="51" width="10.75" style="10" customWidth="1"/>
    <col min="52" max="52" width="11.375" style="10" customWidth="1"/>
    <col min="53" max="53" width="15.375" style="10" customWidth="1"/>
    <col min="54" max="54" width="11.375" style="10" customWidth="1"/>
    <col min="55" max="55" width="12.375" style="10" customWidth="1"/>
    <col min="56" max="56" width="14.875" style="10" customWidth="1"/>
    <col min="57" max="58" width="12.375" style="10" customWidth="1"/>
    <col min="59" max="59" width="14.375" style="10" customWidth="1"/>
    <col min="60" max="60" width="12" style="10" customWidth="1"/>
    <col min="61" max="61" width="12.625" style="10" customWidth="1"/>
    <col min="62" max="62" width="15.75" style="10" customWidth="1"/>
    <col min="63" max="63" width="14.625" style="10" customWidth="1"/>
    <col min="64" max="64" width="13.625" style="10" customWidth="1"/>
    <col min="65" max="65" width="15.5" style="10" customWidth="1"/>
    <col min="66" max="66" width="12.5" style="10" customWidth="1"/>
    <col min="67" max="67" width="11.5" style="10" customWidth="1"/>
    <col min="68" max="68" width="14.625" style="10" customWidth="1"/>
    <col min="69" max="69" width="12.25" style="10" customWidth="1"/>
    <col min="70" max="70" width="13.5" style="10" customWidth="1"/>
  </cols>
  <sheetData>
    <row r="1" spans="1:70" s="10" customFormat="1" ht="15" x14ac:dyDescent="0.25">
      <c r="R1" s="295"/>
      <c r="S1" s="295"/>
      <c r="AK1" s="197"/>
      <c r="AL1" s="197"/>
      <c r="AN1" s="197" t="s">
        <v>162</v>
      </c>
      <c r="AO1" s="12"/>
      <c r="AP1" s="12"/>
      <c r="AQ1" s="12"/>
      <c r="AV1" s="12"/>
      <c r="AW1" s="12"/>
      <c r="BC1" s="197"/>
      <c r="BD1" s="197"/>
      <c r="BE1" s="197"/>
      <c r="BF1" s="197"/>
      <c r="BI1" s="197" t="s">
        <v>162</v>
      </c>
      <c r="BR1" s="197" t="s">
        <v>162</v>
      </c>
    </row>
    <row r="2" spans="1:70" s="10" customFormat="1" ht="45.75" customHeight="1" x14ac:dyDescent="0.2">
      <c r="B2" s="259" t="s">
        <v>484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 t="s">
        <v>484</v>
      </c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  <c r="AG2" s="259"/>
      <c r="AH2" s="259"/>
      <c r="AI2" s="259"/>
      <c r="AJ2" s="259"/>
      <c r="AK2" s="259"/>
      <c r="AL2" s="259"/>
      <c r="AM2" s="259"/>
      <c r="AN2" s="259"/>
      <c r="AO2" s="259" t="s">
        <v>484</v>
      </c>
      <c r="AP2" s="259"/>
      <c r="AQ2" s="259"/>
      <c r="AR2" s="259"/>
      <c r="AS2" s="259"/>
      <c r="AT2" s="259"/>
      <c r="AU2" s="259"/>
      <c r="AV2" s="259"/>
      <c r="AW2" s="259"/>
      <c r="AX2" s="259"/>
      <c r="AY2" s="259"/>
      <c r="AZ2" s="259"/>
      <c r="BA2" s="259"/>
      <c r="BB2" s="259"/>
      <c r="BC2" s="259"/>
      <c r="BD2" s="259"/>
      <c r="BE2" s="259"/>
      <c r="BF2" s="259"/>
      <c r="BG2" s="259"/>
      <c r="BH2" s="259"/>
      <c r="BI2" s="259"/>
      <c r="BJ2" s="259" t="s">
        <v>484</v>
      </c>
      <c r="BK2" s="259"/>
      <c r="BL2" s="259"/>
      <c r="BM2" s="259"/>
      <c r="BN2" s="259"/>
      <c r="BO2" s="259"/>
      <c r="BP2" s="259"/>
      <c r="BQ2" s="259"/>
      <c r="BR2" s="259"/>
    </row>
    <row r="3" spans="1:70" s="10" customFormat="1" ht="5.25" customHeight="1" x14ac:dyDescent="0.3">
      <c r="A3" s="289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AO3" s="12"/>
      <c r="AP3" s="12"/>
      <c r="AQ3" s="12"/>
      <c r="AV3" s="12"/>
      <c r="AW3" s="12"/>
    </row>
    <row r="4" spans="1:70" s="10" customFormat="1" ht="15" x14ac:dyDescent="0.25">
      <c r="R4" s="296" t="s">
        <v>105</v>
      </c>
      <c r="S4" s="296"/>
      <c r="AK4" s="198"/>
      <c r="AL4" s="198"/>
      <c r="AM4" s="198"/>
      <c r="AN4" s="198" t="s">
        <v>105</v>
      </c>
      <c r="AO4" s="12"/>
      <c r="AP4" s="12"/>
      <c r="AQ4" s="12"/>
      <c r="AV4" s="12"/>
      <c r="AW4" s="12"/>
      <c r="BC4" s="198"/>
      <c r="BD4" s="198"/>
      <c r="BE4" s="198"/>
      <c r="BF4" s="198"/>
      <c r="BI4" s="198" t="s">
        <v>105</v>
      </c>
      <c r="BR4" s="194" t="s">
        <v>105</v>
      </c>
    </row>
    <row r="5" spans="1:70" s="10" customFormat="1" ht="17.25" customHeight="1" x14ac:dyDescent="0.25">
      <c r="A5" s="297" t="s">
        <v>106</v>
      </c>
      <c r="B5" s="254" t="s">
        <v>170</v>
      </c>
      <c r="C5" s="254"/>
      <c r="D5" s="255"/>
      <c r="E5" s="292" t="s">
        <v>164</v>
      </c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301" t="s">
        <v>164</v>
      </c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 t="s">
        <v>164</v>
      </c>
      <c r="AP5" s="301"/>
      <c r="AQ5" s="301"/>
      <c r="AR5" s="301"/>
      <c r="AS5" s="301"/>
      <c r="AT5" s="301"/>
      <c r="AU5" s="301"/>
      <c r="AV5" s="301"/>
      <c r="AW5" s="301"/>
      <c r="AX5" s="301"/>
      <c r="AY5" s="301"/>
      <c r="AZ5" s="301"/>
      <c r="BA5" s="301"/>
      <c r="BB5" s="301"/>
      <c r="BC5" s="301"/>
      <c r="BD5" s="301"/>
      <c r="BE5" s="301"/>
      <c r="BF5" s="301"/>
      <c r="BG5" s="301"/>
      <c r="BH5" s="301"/>
      <c r="BI5" s="302"/>
      <c r="BJ5" s="298" t="s">
        <v>164</v>
      </c>
      <c r="BK5" s="299"/>
      <c r="BL5" s="299"/>
      <c r="BM5" s="299"/>
      <c r="BN5" s="299"/>
      <c r="BO5" s="299"/>
      <c r="BP5" s="299"/>
      <c r="BQ5" s="299"/>
      <c r="BR5" s="300"/>
    </row>
    <row r="6" spans="1:70" s="12" customFormat="1" ht="151.5" customHeight="1" x14ac:dyDescent="0.2">
      <c r="A6" s="297"/>
      <c r="B6" s="257"/>
      <c r="C6" s="257"/>
      <c r="D6" s="258"/>
      <c r="E6" s="292" t="s">
        <v>249</v>
      </c>
      <c r="F6" s="293"/>
      <c r="G6" s="294"/>
      <c r="H6" s="292" t="s">
        <v>250</v>
      </c>
      <c r="I6" s="293"/>
      <c r="J6" s="294"/>
      <c r="K6" s="292" t="s">
        <v>796</v>
      </c>
      <c r="L6" s="293"/>
      <c r="M6" s="294"/>
      <c r="N6" s="292" t="s">
        <v>802</v>
      </c>
      <c r="O6" s="293"/>
      <c r="P6" s="294"/>
      <c r="Q6" s="292" t="s">
        <v>811</v>
      </c>
      <c r="R6" s="293"/>
      <c r="S6" s="294"/>
      <c r="T6" s="292" t="s">
        <v>804</v>
      </c>
      <c r="U6" s="293"/>
      <c r="V6" s="294"/>
      <c r="W6" s="292" t="s">
        <v>273</v>
      </c>
      <c r="X6" s="293"/>
      <c r="Y6" s="294"/>
      <c r="Z6" s="292" t="s">
        <v>278</v>
      </c>
      <c r="AA6" s="293"/>
      <c r="AB6" s="294"/>
      <c r="AC6" s="292" t="s">
        <v>307</v>
      </c>
      <c r="AD6" s="293"/>
      <c r="AE6" s="294"/>
      <c r="AF6" s="292" t="s">
        <v>820</v>
      </c>
      <c r="AG6" s="293"/>
      <c r="AH6" s="294"/>
      <c r="AI6" s="292" t="s">
        <v>823</v>
      </c>
      <c r="AJ6" s="293"/>
      <c r="AK6" s="294"/>
      <c r="AL6" s="292" t="s">
        <v>827</v>
      </c>
      <c r="AM6" s="293"/>
      <c r="AN6" s="294"/>
      <c r="AO6" s="292" t="s">
        <v>813</v>
      </c>
      <c r="AP6" s="293"/>
      <c r="AQ6" s="294"/>
      <c r="AR6" s="292" t="s">
        <v>833</v>
      </c>
      <c r="AS6" s="293"/>
      <c r="AT6" s="294"/>
      <c r="AU6" s="292" t="s">
        <v>835</v>
      </c>
      <c r="AV6" s="293"/>
      <c r="AW6" s="294"/>
      <c r="AX6" s="292" t="s">
        <v>839</v>
      </c>
      <c r="AY6" s="293"/>
      <c r="AZ6" s="294"/>
      <c r="BA6" s="292" t="s">
        <v>842</v>
      </c>
      <c r="BB6" s="293"/>
      <c r="BC6" s="294"/>
      <c r="BD6" s="292" t="s">
        <v>842</v>
      </c>
      <c r="BE6" s="293"/>
      <c r="BF6" s="294"/>
      <c r="BG6" s="292" t="s">
        <v>305</v>
      </c>
      <c r="BH6" s="293"/>
      <c r="BI6" s="294"/>
      <c r="BJ6" s="292" t="s">
        <v>300</v>
      </c>
      <c r="BK6" s="293"/>
      <c r="BL6" s="294"/>
      <c r="BM6" s="292" t="s">
        <v>808</v>
      </c>
      <c r="BN6" s="293"/>
      <c r="BO6" s="294"/>
      <c r="BP6" s="292" t="s">
        <v>799</v>
      </c>
      <c r="BQ6" s="293"/>
      <c r="BR6" s="294"/>
    </row>
    <row r="7" spans="1:70" s="12" customFormat="1" ht="60" customHeight="1" x14ac:dyDescent="0.2">
      <c r="A7" s="297"/>
      <c r="B7" s="200" t="s">
        <v>253</v>
      </c>
      <c r="C7" s="200" t="s">
        <v>111</v>
      </c>
      <c r="D7" s="200" t="s">
        <v>6</v>
      </c>
      <c r="E7" s="188" t="s">
        <v>797</v>
      </c>
      <c r="F7" s="188" t="s">
        <v>111</v>
      </c>
      <c r="G7" s="188" t="s">
        <v>6</v>
      </c>
      <c r="H7" s="188" t="s">
        <v>797</v>
      </c>
      <c r="I7" s="188" t="s">
        <v>111</v>
      </c>
      <c r="J7" s="188" t="s">
        <v>6</v>
      </c>
      <c r="K7" s="188" t="s">
        <v>797</v>
      </c>
      <c r="L7" s="188" t="s">
        <v>111</v>
      </c>
      <c r="M7" s="188" t="s">
        <v>6</v>
      </c>
      <c r="N7" s="188" t="s">
        <v>797</v>
      </c>
      <c r="O7" s="188" t="s">
        <v>173</v>
      </c>
      <c r="P7" s="188" t="s">
        <v>6</v>
      </c>
      <c r="Q7" s="188" t="s">
        <v>797</v>
      </c>
      <c r="R7" s="188" t="s">
        <v>173</v>
      </c>
      <c r="S7" s="188" t="s">
        <v>6</v>
      </c>
      <c r="T7" s="188" t="s">
        <v>797</v>
      </c>
      <c r="U7" s="188" t="s">
        <v>173</v>
      </c>
      <c r="V7" s="188" t="s">
        <v>6</v>
      </c>
      <c r="W7" s="188" t="s">
        <v>797</v>
      </c>
      <c r="X7" s="188" t="s">
        <v>173</v>
      </c>
      <c r="Y7" s="188" t="s">
        <v>6</v>
      </c>
      <c r="Z7" s="188" t="s">
        <v>797</v>
      </c>
      <c r="AA7" s="188" t="s">
        <v>173</v>
      </c>
      <c r="AB7" s="188" t="s">
        <v>6</v>
      </c>
      <c r="AC7" s="188" t="s">
        <v>171</v>
      </c>
      <c r="AD7" s="188" t="s">
        <v>173</v>
      </c>
      <c r="AE7" s="188" t="s">
        <v>6</v>
      </c>
      <c r="AF7" s="188" t="s">
        <v>172</v>
      </c>
      <c r="AG7" s="188" t="s">
        <v>173</v>
      </c>
      <c r="AH7" s="188" t="s">
        <v>6</v>
      </c>
      <c r="AI7" s="188" t="s">
        <v>280</v>
      </c>
      <c r="AJ7" s="188" t="s">
        <v>173</v>
      </c>
      <c r="AK7" s="188" t="s">
        <v>6</v>
      </c>
      <c r="AL7" s="188" t="s">
        <v>280</v>
      </c>
      <c r="AM7" s="188" t="s">
        <v>173</v>
      </c>
      <c r="AN7" s="188" t="s">
        <v>6</v>
      </c>
      <c r="AO7" s="188" t="s">
        <v>797</v>
      </c>
      <c r="AP7" s="188" t="s">
        <v>173</v>
      </c>
      <c r="AQ7" s="188" t="s">
        <v>6</v>
      </c>
      <c r="AR7" s="188" t="s">
        <v>797</v>
      </c>
      <c r="AS7" s="188" t="s">
        <v>173</v>
      </c>
      <c r="AT7" s="188" t="s">
        <v>6</v>
      </c>
      <c r="AU7" s="188" t="s">
        <v>797</v>
      </c>
      <c r="AV7" s="188" t="s">
        <v>173</v>
      </c>
      <c r="AW7" s="188" t="s">
        <v>6</v>
      </c>
      <c r="AX7" s="188" t="s">
        <v>797</v>
      </c>
      <c r="AY7" s="188" t="s">
        <v>173</v>
      </c>
      <c r="AZ7" s="188" t="s">
        <v>6</v>
      </c>
      <c r="BA7" s="188" t="s">
        <v>797</v>
      </c>
      <c r="BB7" s="188" t="s">
        <v>173</v>
      </c>
      <c r="BC7" s="188" t="s">
        <v>6</v>
      </c>
      <c r="BD7" s="188" t="s">
        <v>797</v>
      </c>
      <c r="BE7" s="188" t="s">
        <v>173</v>
      </c>
      <c r="BF7" s="188" t="s">
        <v>6</v>
      </c>
      <c r="BG7" s="188" t="s">
        <v>797</v>
      </c>
      <c r="BH7" s="188" t="s">
        <v>173</v>
      </c>
      <c r="BI7" s="188" t="s">
        <v>6</v>
      </c>
      <c r="BJ7" s="188" t="s">
        <v>797</v>
      </c>
      <c r="BK7" s="188" t="s">
        <v>173</v>
      </c>
      <c r="BL7" s="188" t="s">
        <v>6</v>
      </c>
      <c r="BM7" s="188" t="s">
        <v>797</v>
      </c>
      <c r="BN7" s="188" t="s">
        <v>173</v>
      </c>
      <c r="BO7" s="188" t="s">
        <v>6</v>
      </c>
      <c r="BP7" s="188" t="s">
        <v>797</v>
      </c>
      <c r="BQ7" s="188" t="s">
        <v>173</v>
      </c>
      <c r="BR7" s="188" t="s">
        <v>6</v>
      </c>
    </row>
    <row r="8" spans="1:70" s="31" customFormat="1" ht="38.25" customHeight="1" x14ac:dyDescent="0.25">
      <c r="A8" s="77" t="s">
        <v>320</v>
      </c>
      <c r="B8" s="191">
        <f t="shared" ref="B8:C10" si="0">E8+H8+K8+N8+Q8+T8+W8+Z8+AC8+AF8+AI8+AL8+AO8+AR8+AU8+AX8+BA8+BD8+BG8+BJ8+BM8+BP8</f>
        <v>971624.80900000001</v>
      </c>
      <c r="C8" s="191">
        <f t="shared" si="0"/>
        <v>105948.32067</v>
      </c>
      <c r="D8" s="191">
        <f t="shared" ref="D8:D10" si="1">C8/B8*100</f>
        <v>10.904242016940923</v>
      </c>
      <c r="E8" s="191">
        <f>E11+E14+E17+E22+E26+E30+E38+E42+E46+E49+E53+E58+E61+E64+E68+E72+E76+E79+E82+E85+E93+E96+E101+E106+E120+E123+E126+E132+E135+E138+E141+E144+E149+E155+E158+E163+E167+E171</f>
        <v>0</v>
      </c>
      <c r="F8" s="189">
        <f t="shared" ref="F8:BK8" si="2">F11+F14+F17+F22+F26+F30+F38+F42+F46+F49+F53+F58+F61+F64+F68+F72+F76+F79+F82+F85+F93+F96+F101+F106+F120+F123+F126+F132+F135+F138+F141+F144+F149+F155+F158+F163+F167+F171</f>
        <v>0</v>
      </c>
      <c r="G8" s="189">
        <f t="shared" si="2"/>
        <v>0</v>
      </c>
      <c r="H8" s="189">
        <f t="shared" si="2"/>
        <v>299900</v>
      </c>
      <c r="I8" s="189">
        <f t="shared" si="2"/>
        <v>0</v>
      </c>
      <c r="J8" s="191">
        <f t="shared" ref="J8" si="3">I8/H8*100</f>
        <v>0</v>
      </c>
      <c r="K8" s="189">
        <f t="shared" si="2"/>
        <v>100000</v>
      </c>
      <c r="L8" s="189">
        <f t="shared" si="2"/>
        <v>29649.849119999999</v>
      </c>
      <c r="M8" s="190">
        <f t="shared" ref="M8:M9" si="4">L8/K8*100</f>
        <v>29.649849119999999</v>
      </c>
      <c r="N8" s="189">
        <f t="shared" si="2"/>
        <v>2500</v>
      </c>
      <c r="O8" s="189">
        <f t="shared" si="2"/>
        <v>2500</v>
      </c>
      <c r="P8" s="190">
        <f t="shared" ref="P8:P10" si="5">O8/N8*100</f>
        <v>100</v>
      </c>
      <c r="Q8" s="189">
        <f t="shared" si="2"/>
        <v>0</v>
      </c>
      <c r="R8" s="189">
        <f t="shared" si="2"/>
        <v>0</v>
      </c>
      <c r="S8" s="190"/>
      <c r="T8" s="189">
        <f t="shared" si="2"/>
        <v>70234.600000000006</v>
      </c>
      <c r="U8" s="189">
        <f t="shared" si="2"/>
        <v>0</v>
      </c>
      <c r="V8" s="191">
        <f t="shared" ref="V8" si="6">U8/T8*100</f>
        <v>0</v>
      </c>
      <c r="W8" s="189">
        <f t="shared" si="2"/>
        <v>340000</v>
      </c>
      <c r="X8" s="189">
        <f t="shared" si="2"/>
        <v>0</v>
      </c>
      <c r="Y8" s="191">
        <f t="shared" ref="Y8" si="7">X8/W8*100</f>
        <v>0</v>
      </c>
      <c r="Z8" s="189">
        <f t="shared" si="2"/>
        <v>18921.699999999993</v>
      </c>
      <c r="AA8" s="189">
        <f t="shared" si="2"/>
        <v>0</v>
      </c>
      <c r="AB8" s="190">
        <f t="shared" ref="AB8:AB9" si="8">AA8/Z8*100</f>
        <v>0</v>
      </c>
      <c r="AC8" s="189">
        <f t="shared" si="2"/>
        <v>3704.1089999999999</v>
      </c>
      <c r="AD8" s="189">
        <f t="shared" si="2"/>
        <v>3704.1089999999999</v>
      </c>
      <c r="AE8" s="190">
        <f t="shared" ref="AE8:AE9" si="9">AD8/AC8*100</f>
        <v>100</v>
      </c>
      <c r="AF8" s="189">
        <f t="shared" si="2"/>
        <v>0</v>
      </c>
      <c r="AG8" s="189">
        <f t="shared" si="2"/>
        <v>0</v>
      </c>
      <c r="AH8" s="189">
        <f t="shared" si="2"/>
        <v>0</v>
      </c>
      <c r="AI8" s="189">
        <f t="shared" si="2"/>
        <v>0</v>
      </c>
      <c r="AJ8" s="189">
        <f t="shared" si="2"/>
        <v>0</v>
      </c>
      <c r="AK8" s="190"/>
      <c r="AL8" s="190"/>
      <c r="AM8" s="190"/>
      <c r="AN8" s="190"/>
      <c r="AO8" s="79">
        <f t="shared" si="2"/>
        <v>0</v>
      </c>
      <c r="AP8" s="79">
        <f t="shared" si="2"/>
        <v>0</v>
      </c>
      <c r="AQ8" s="79">
        <f t="shared" si="2"/>
        <v>0</v>
      </c>
      <c r="AR8" s="189">
        <f t="shared" si="2"/>
        <v>0</v>
      </c>
      <c r="AS8" s="189">
        <f t="shared" si="2"/>
        <v>0</v>
      </c>
      <c r="AT8" s="189">
        <f t="shared" si="2"/>
        <v>0</v>
      </c>
      <c r="AU8" s="189">
        <f t="shared" si="2"/>
        <v>0</v>
      </c>
      <c r="AV8" s="79">
        <f t="shared" si="2"/>
        <v>0</v>
      </c>
      <c r="AW8" s="79">
        <f t="shared" si="2"/>
        <v>0</v>
      </c>
      <c r="AX8" s="189">
        <f t="shared" si="2"/>
        <v>0</v>
      </c>
      <c r="AY8" s="189">
        <f t="shared" si="2"/>
        <v>0</v>
      </c>
      <c r="AZ8" s="189">
        <f t="shared" si="2"/>
        <v>0</v>
      </c>
      <c r="BA8" s="189">
        <f t="shared" si="2"/>
        <v>0</v>
      </c>
      <c r="BB8" s="189">
        <f t="shared" si="2"/>
        <v>0</v>
      </c>
      <c r="BC8" s="189">
        <f t="shared" si="2"/>
        <v>0</v>
      </c>
      <c r="BD8" s="189"/>
      <c r="BE8" s="189"/>
      <c r="BF8" s="189"/>
      <c r="BG8" s="189">
        <f t="shared" si="2"/>
        <v>0</v>
      </c>
      <c r="BH8" s="189">
        <f t="shared" si="2"/>
        <v>0</v>
      </c>
      <c r="BI8" s="189">
        <f t="shared" si="2"/>
        <v>0</v>
      </c>
      <c r="BJ8" s="189">
        <f t="shared" si="2"/>
        <v>0</v>
      </c>
      <c r="BK8" s="189">
        <f t="shared" si="2"/>
        <v>0</v>
      </c>
      <c r="BL8" s="189">
        <f t="shared" ref="BL8:BR8" si="10">BL11+BL14+BL17+BL22+BL26+BL30+BL38+BL42+BL46+BL49+BL53+BL58+BL61+BL64+BL68+BL72+BL76+BL79+BL82+BL85+BL93+BL96+BL101+BL106+BL120+BL123+BL126+BL132+BL135+BL138+BL141+BL144+BL149+BL155+BL158+BL163+BL167+BL171</f>
        <v>0</v>
      </c>
      <c r="BM8" s="189">
        <f t="shared" si="10"/>
        <v>136364.4</v>
      </c>
      <c r="BN8" s="189">
        <f t="shared" si="10"/>
        <v>70094.362550000005</v>
      </c>
      <c r="BO8" s="190">
        <f>BN8/BM8*100</f>
        <v>51.402244684096445</v>
      </c>
      <c r="BP8" s="189">
        <f t="shared" si="10"/>
        <v>0</v>
      </c>
      <c r="BQ8" s="189">
        <f t="shared" si="10"/>
        <v>0</v>
      </c>
      <c r="BR8" s="189">
        <f t="shared" si="10"/>
        <v>0</v>
      </c>
    </row>
    <row r="9" spans="1:70" s="31" customFormat="1" ht="31.5" x14ac:dyDescent="0.25">
      <c r="A9" s="77" t="s">
        <v>319</v>
      </c>
      <c r="B9" s="191">
        <f t="shared" si="0"/>
        <v>258990.20899999997</v>
      </c>
      <c r="C9" s="191">
        <f t="shared" si="0"/>
        <v>103448.32067</v>
      </c>
      <c r="D9" s="191">
        <f t="shared" si="1"/>
        <v>39.942946518877861</v>
      </c>
      <c r="E9" s="191">
        <f>E12+E15+E18+E23+E27+E31+E39+E43+E47+E50+E54+E59+E62+E65+E69+E73+E77+E80+E83+E86+E94+E97+E102+E107+E121+E124+E127+E133+E136+E139+E142+E145+E150+E156+E159+E164+E168+E172</f>
        <v>0</v>
      </c>
      <c r="F9" s="190">
        <f t="shared" ref="F9:BK9" si="11">F12+F15+F18+F23+F27+F31+F39+F43+F47+F50+F54+F59+F62+F65+F69+F73+F77+F80+F83+F86+F94+F97+F102+F107+F121+F124+F127+F133+F136+F139+F142+F145+F150+F156+F159+F164+F168+F172</f>
        <v>0</v>
      </c>
      <c r="G9" s="190">
        <f t="shared" si="11"/>
        <v>0</v>
      </c>
      <c r="H9" s="190">
        <f t="shared" si="11"/>
        <v>0</v>
      </c>
      <c r="I9" s="190">
        <f t="shared" si="11"/>
        <v>0</v>
      </c>
      <c r="J9" s="191"/>
      <c r="K9" s="190">
        <f t="shared" si="11"/>
        <v>100000</v>
      </c>
      <c r="L9" s="190">
        <f t="shared" si="11"/>
        <v>29649.849119999999</v>
      </c>
      <c r="M9" s="190">
        <f t="shared" si="4"/>
        <v>29.649849119999999</v>
      </c>
      <c r="N9" s="190">
        <f t="shared" si="11"/>
        <v>0</v>
      </c>
      <c r="O9" s="190">
        <f t="shared" si="11"/>
        <v>0</v>
      </c>
      <c r="P9" s="190"/>
      <c r="Q9" s="190">
        <f t="shared" si="11"/>
        <v>0</v>
      </c>
      <c r="R9" s="190">
        <f t="shared" si="11"/>
        <v>0</v>
      </c>
      <c r="S9" s="190"/>
      <c r="T9" s="190">
        <f t="shared" si="11"/>
        <v>0</v>
      </c>
      <c r="U9" s="190">
        <f t="shared" si="11"/>
        <v>0</v>
      </c>
      <c r="V9" s="191"/>
      <c r="W9" s="190">
        <f t="shared" si="11"/>
        <v>0</v>
      </c>
      <c r="X9" s="190">
        <f t="shared" si="11"/>
        <v>0</v>
      </c>
      <c r="Y9" s="191"/>
      <c r="Z9" s="190">
        <f t="shared" si="11"/>
        <v>18921.699999999993</v>
      </c>
      <c r="AA9" s="190">
        <f t="shared" si="11"/>
        <v>0</v>
      </c>
      <c r="AB9" s="190">
        <f t="shared" si="8"/>
        <v>0</v>
      </c>
      <c r="AC9" s="190">
        <f t="shared" si="11"/>
        <v>3704.1089999999999</v>
      </c>
      <c r="AD9" s="190">
        <f t="shared" si="11"/>
        <v>3704.1089999999999</v>
      </c>
      <c r="AE9" s="190">
        <f t="shared" si="9"/>
        <v>100</v>
      </c>
      <c r="AF9" s="190">
        <f t="shared" si="11"/>
        <v>0</v>
      </c>
      <c r="AG9" s="190">
        <f t="shared" si="11"/>
        <v>0</v>
      </c>
      <c r="AH9" s="190">
        <f t="shared" si="11"/>
        <v>0</v>
      </c>
      <c r="AI9" s="190">
        <f t="shared" si="11"/>
        <v>0</v>
      </c>
      <c r="AJ9" s="190">
        <f t="shared" si="11"/>
        <v>0</v>
      </c>
      <c r="AK9" s="190"/>
      <c r="AL9" s="190"/>
      <c r="AM9" s="190"/>
      <c r="AN9" s="190"/>
      <c r="AO9" s="78">
        <f t="shared" si="11"/>
        <v>0</v>
      </c>
      <c r="AP9" s="78">
        <f t="shared" si="11"/>
        <v>0</v>
      </c>
      <c r="AQ9" s="78">
        <f t="shared" si="11"/>
        <v>0</v>
      </c>
      <c r="AR9" s="190">
        <f t="shared" si="11"/>
        <v>0</v>
      </c>
      <c r="AS9" s="190">
        <f t="shared" si="11"/>
        <v>0</v>
      </c>
      <c r="AT9" s="190">
        <f t="shared" si="11"/>
        <v>0</v>
      </c>
      <c r="AU9" s="190">
        <f t="shared" si="11"/>
        <v>0</v>
      </c>
      <c r="AV9" s="78">
        <f t="shared" si="11"/>
        <v>0</v>
      </c>
      <c r="AW9" s="78">
        <f t="shared" si="11"/>
        <v>0</v>
      </c>
      <c r="AX9" s="190">
        <f t="shared" si="11"/>
        <v>0</v>
      </c>
      <c r="AY9" s="190">
        <f t="shared" si="11"/>
        <v>0</v>
      </c>
      <c r="AZ9" s="190">
        <f t="shared" si="11"/>
        <v>0</v>
      </c>
      <c r="BA9" s="190">
        <f t="shared" si="11"/>
        <v>0</v>
      </c>
      <c r="BB9" s="190">
        <f t="shared" si="11"/>
        <v>0</v>
      </c>
      <c r="BC9" s="190">
        <f t="shared" si="11"/>
        <v>0</v>
      </c>
      <c r="BD9" s="190"/>
      <c r="BE9" s="190"/>
      <c r="BF9" s="190"/>
      <c r="BG9" s="190">
        <f t="shared" si="11"/>
        <v>0</v>
      </c>
      <c r="BH9" s="190">
        <f t="shared" si="11"/>
        <v>0</v>
      </c>
      <c r="BI9" s="190">
        <f t="shared" si="11"/>
        <v>0</v>
      </c>
      <c r="BJ9" s="190">
        <f t="shared" si="11"/>
        <v>0</v>
      </c>
      <c r="BK9" s="190">
        <f t="shared" si="11"/>
        <v>0</v>
      </c>
      <c r="BL9" s="190">
        <f t="shared" ref="BL9:BR9" si="12">BL12+BL15+BL18+BL23+BL27+BL31+BL39+BL43+BL47+BL50+BL54+BL59+BL62+BL65+BL69+BL73+BL77+BL80+BL83+BL86+BL94+BL97+BL102+BL107+BL121+BL124+BL127+BL133+BL136+BL139+BL142+BL145+BL150+BL156+BL159+BL164+BL168+BL172</f>
        <v>0</v>
      </c>
      <c r="BM9" s="190">
        <f t="shared" si="12"/>
        <v>136364.4</v>
      </c>
      <c r="BN9" s="190">
        <f t="shared" si="12"/>
        <v>70094.362550000005</v>
      </c>
      <c r="BO9" s="190">
        <f>BN9/BM9*100</f>
        <v>51.402244684096445</v>
      </c>
      <c r="BP9" s="190">
        <f t="shared" si="12"/>
        <v>0</v>
      </c>
      <c r="BQ9" s="190">
        <f t="shared" si="12"/>
        <v>0</v>
      </c>
      <c r="BR9" s="190">
        <f t="shared" si="12"/>
        <v>0</v>
      </c>
    </row>
    <row r="10" spans="1:70" s="12" customFormat="1" ht="15.75" x14ac:dyDescent="0.25">
      <c r="A10" s="77" t="s">
        <v>156</v>
      </c>
      <c r="B10" s="191">
        <f t="shared" si="0"/>
        <v>712634.6</v>
      </c>
      <c r="C10" s="191">
        <f t="shared" si="0"/>
        <v>2500</v>
      </c>
      <c r="D10" s="191">
        <f t="shared" si="1"/>
        <v>0.35081092049137103</v>
      </c>
      <c r="E10" s="191">
        <f>E13+E16+E19+E20+E21+E24+E25+E28+E29+E32+E33+E34+E35+E36+E37+E40+E41+E44+E45+E48+E51+E52+E55+E56+E57+E60+E63+E66+E67+E70+E71+E74+E75+E78+E81+E84+E87+E88+E89+E90+E91+E92+E95+E98+E99+E100+E103+E104+E105+E108+E109+E110+E111+E112+E113+E114+E115+E116+E117+E118+E119+E122+E125+E128+E129+E130+E131+E134+E137+E140+E143+E146+E147+E148+E151+E152+E153+E154+E157+E160+E161+E162+E165+E166+E169+E170+E173+E174+E175+E176</f>
        <v>0</v>
      </c>
      <c r="F10" s="191">
        <f t="shared" ref="F10:BK10" si="13">F13+F16+F19+F20+F21+F24+F25+F28+F29+F32+F33+F34+F35+F36+F37+F40+F41+F44+F45+F48+F51+F52+F55+F56+F57+F60+F63+F66+F67+F70+F71+F74+F75+F78+F81+F84+F87+F88+F89+F90+F91+F92+F95+F98+F99+F100+F103+F104+F105+F108+F109+F110+F111+F112+F113+F114+F115+F116+F117+F118+F119+F122+F125+F128+F129+F130+F131+F134+F137+F140+F143+F146+F147+F148+F151+F152+F153+F154+F157+F160+F161+F162+F165+F166+F169+F170+F173+F174+F175+F176</f>
        <v>0</v>
      </c>
      <c r="G10" s="191">
        <f t="shared" si="13"/>
        <v>0</v>
      </c>
      <c r="H10" s="191">
        <f t="shared" si="13"/>
        <v>299900</v>
      </c>
      <c r="I10" s="191">
        <f t="shared" si="13"/>
        <v>0</v>
      </c>
      <c r="J10" s="191">
        <f>I10/H10*100</f>
        <v>0</v>
      </c>
      <c r="K10" s="191">
        <f t="shared" si="13"/>
        <v>0</v>
      </c>
      <c r="L10" s="191">
        <f t="shared" si="13"/>
        <v>0</v>
      </c>
      <c r="M10" s="190"/>
      <c r="N10" s="191">
        <f t="shared" si="13"/>
        <v>2500</v>
      </c>
      <c r="O10" s="191">
        <f t="shared" si="13"/>
        <v>2500</v>
      </c>
      <c r="P10" s="190">
        <f t="shared" si="5"/>
        <v>100</v>
      </c>
      <c r="Q10" s="191">
        <f t="shared" si="13"/>
        <v>0</v>
      </c>
      <c r="R10" s="191">
        <f t="shared" si="13"/>
        <v>0</v>
      </c>
      <c r="S10" s="191">
        <f t="shared" si="13"/>
        <v>0</v>
      </c>
      <c r="T10" s="191">
        <f t="shared" si="13"/>
        <v>70234.600000000006</v>
      </c>
      <c r="U10" s="191">
        <f t="shared" si="13"/>
        <v>0</v>
      </c>
      <c r="V10" s="191">
        <f>U10/T10*100</f>
        <v>0</v>
      </c>
      <c r="W10" s="191">
        <f t="shared" si="13"/>
        <v>340000</v>
      </c>
      <c r="X10" s="191">
        <f t="shared" si="13"/>
        <v>0</v>
      </c>
      <c r="Y10" s="191">
        <f>X10/W10*100</f>
        <v>0</v>
      </c>
      <c r="Z10" s="191">
        <f t="shared" si="13"/>
        <v>0</v>
      </c>
      <c r="AA10" s="191">
        <f t="shared" si="13"/>
        <v>0</v>
      </c>
      <c r="AB10" s="190"/>
      <c r="AC10" s="191">
        <f t="shared" si="13"/>
        <v>0</v>
      </c>
      <c r="AD10" s="191">
        <f t="shared" si="13"/>
        <v>0</v>
      </c>
      <c r="AE10" s="190"/>
      <c r="AF10" s="191">
        <f t="shared" si="13"/>
        <v>0</v>
      </c>
      <c r="AG10" s="191">
        <f t="shared" si="13"/>
        <v>0</v>
      </c>
      <c r="AH10" s="191">
        <f t="shared" si="13"/>
        <v>0</v>
      </c>
      <c r="AI10" s="191">
        <f t="shared" si="13"/>
        <v>0</v>
      </c>
      <c r="AJ10" s="191">
        <f t="shared" si="13"/>
        <v>0</v>
      </c>
      <c r="AK10" s="191">
        <f t="shared" si="13"/>
        <v>0</v>
      </c>
      <c r="AL10" s="191"/>
      <c r="AM10" s="191"/>
      <c r="AN10" s="191"/>
      <c r="AO10" s="65">
        <f t="shared" si="13"/>
        <v>0</v>
      </c>
      <c r="AP10" s="65">
        <f t="shared" si="13"/>
        <v>0</v>
      </c>
      <c r="AQ10" s="65">
        <f t="shared" si="13"/>
        <v>0</v>
      </c>
      <c r="AR10" s="191">
        <f t="shared" si="13"/>
        <v>0</v>
      </c>
      <c r="AS10" s="191">
        <f t="shared" si="13"/>
        <v>0</v>
      </c>
      <c r="AT10" s="191">
        <f t="shared" si="13"/>
        <v>0</v>
      </c>
      <c r="AU10" s="191">
        <f t="shared" si="13"/>
        <v>0</v>
      </c>
      <c r="AV10" s="65">
        <f t="shared" si="13"/>
        <v>0</v>
      </c>
      <c r="AW10" s="65">
        <f t="shared" si="13"/>
        <v>0</v>
      </c>
      <c r="AX10" s="191">
        <f t="shared" si="13"/>
        <v>0</v>
      </c>
      <c r="AY10" s="191">
        <f t="shared" si="13"/>
        <v>0</v>
      </c>
      <c r="AZ10" s="191">
        <f t="shared" si="13"/>
        <v>0</v>
      </c>
      <c r="BA10" s="191">
        <f t="shared" si="13"/>
        <v>0</v>
      </c>
      <c r="BB10" s="191">
        <f t="shared" si="13"/>
        <v>0</v>
      </c>
      <c r="BC10" s="191">
        <f t="shared" si="13"/>
        <v>0</v>
      </c>
      <c r="BD10" s="191"/>
      <c r="BE10" s="191"/>
      <c r="BF10" s="191"/>
      <c r="BG10" s="191">
        <f t="shared" si="13"/>
        <v>0</v>
      </c>
      <c r="BH10" s="191">
        <f t="shared" si="13"/>
        <v>0</v>
      </c>
      <c r="BI10" s="191">
        <f t="shared" si="13"/>
        <v>0</v>
      </c>
      <c r="BJ10" s="191">
        <f t="shared" si="13"/>
        <v>0</v>
      </c>
      <c r="BK10" s="191">
        <f t="shared" si="13"/>
        <v>0</v>
      </c>
      <c r="BL10" s="191">
        <f t="shared" ref="BL10:BR10" si="14">BL13+BL16+BL19+BL20+BL21+BL24+BL25+BL28+BL29+BL32+BL33+BL34+BL35+BL36+BL37+BL40+BL41+BL44+BL45+BL48+BL51+BL52+BL55+BL56+BL57+BL60+BL63+BL66+BL67+BL70+BL71+BL74+BL75+BL78+BL81+BL84+BL87+BL88+BL89+BL90+BL91+BL92+BL95+BL98+BL99+BL100+BL103+BL104+BL105+BL108+BL109+BL110+BL111+BL112+BL113+BL114+BL115+BL116+BL117+BL118+BL119+BL122+BL125+BL128+BL129+BL130+BL131+BL134+BL137+BL140+BL143+BL146+BL147+BL148+BL151+BL152+BL153+BL154+BL157+BL160+BL161+BL162+BL165+BL166+BL169+BL170+BL173+BL174+BL175+BL176</f>
        <v>0</v>
      </c>
      <c r="BM10" s="191">
        <f t="shared" si="14"/>
        <v>0</v>
      </c>
      <c r="BN10" s="191">
        <f t="shared" si="14"/>
        <v>0</v>
      </c>
      <c r="BO10" s="190"/>
      <c r="BP10" s="191">
        <f t="shared" si="14"/>
        <v>0</v>
      </c>
      <c r="BQ10" s="191">
        <f t="shared" si="14"/>
        <v>0</v>
      </c>
      <c r="BR10" s="191">
        <f t="shared" si="14"/>
        <v>0</v>
      </c>
    </row>
    <row r="11" spans="1:70" s="31" customFormat="1" ht="31.5" x14ac:dyDescent="0.25">
      <c r="A11" s="73" t="s">
        <v>309</v>
      </c>
      <c r="B11" s="102">
        <f>E11+H11+K11+N11+Q11+T11+W11+Z11+AC11+AF11+AI11+AL11+AO11+AR11+AU11+AX11+BA11+BD11+BG11+BJ11+BM11+BP11</f>
        <v>4498.8</v>
      </c>
      <c r="C11" s="102">
        <f>F11+I11+L11+O11+R11+U11+X11+AA11+AD11+AG11+AJ11+AM11+AP11+AS11+AV11+AY11+BB11+BE11+BH11+BK11+BN11+BQ11</f>
        <v>2436.0518299999999</v>
      </c>
      <c r="D11" s="105">
        <f t="shared" ref="D11:D181" si="15">C11/B11*100</f>
        <v>54.148924824397618</v>
      </c>
      <c r="E11" s="102">
        <f>E12+E13</f>
        <v>0</v>
      </c>
      <c r="F11" s="102">
        <f t="shared" ref="F11:BK11" si="16">F12+F13</f>
        <v>0</v>
      </c>
      <c r="G11" s="102">
        <f t="shared" si="16"/>
        <v>0</v>
      </c>
      <c r="H11" s="102">
        <f t="shared" si="16"/>
        <v>0</v>
      </c>
      <c r="I11" s="102">
        <f t="shared" si="16"/>
        <v>0</v>
      </c>
      <c r="J11" s="102">
        <f t="shared" si="16"/>
        <v>0</v>
      </c>
      <c r="K11" s="102">
        <f t="shared" si="16"/>
        <v>3990</v>
      </c>
      <c r="L11" s="102">
        <f t="shared" si="16"/>
        <v>2436.0518299999999</v>
      </c>
      <c r="M11" s="105">
        <f>L11/K11*100</f>
        <v>61.053930576441097</v>
      </c>
      <c r="N11" s="102">
        <f t="shared" si="16"/>
        <v>0</v>
      </c>
      <c r="O11" s="102">
        <f t="shared" si="16"/>
        <v>0</v>
      </c>
      <c r="P11" s="105"/>
      <c r="Q11" s="102">
        <f t="shared" si="16"/>
        <v>0</v>
      </c>
      <c r="R11" s="102">
        <f t="shared" si="16"/>
        <v>0</v>
      </c>
      <c r="S11" s="102">
        <f t="shared" si="16"/>
        <v>0</v>
      </c>
      <c r="T11" s="102">
        <f t="shared" si="16"/>
        <v>0</v>
      </c>
      <c r="U11" s="102">
        <f t="shared" si="16"/>
        <v>0</v>
      </c>
      <c r="V11" s="102">
        <f t="shared" si="16"/>
        <v>0</v>
      </c>
      <c r="W11" s="102">
        <f t="shared" si="16"/>
        <v>0</v>
      </c>
      <c r="X11" s="102">
        <f t="shared" si="16"/>
        <v>0</v>
      </c>
      <c r="Y11" s="102">
        <f t="shared" si="16"/>
        <v>0</v>
      </c>
      <c r="Z11" s="102">
        <f t="shared" si="16"/>
        <v>508.8</v>
      </c>
      <c r="AA11" s="102">
        <f t="shared" si="16"/>
        <v>0</v>
      </c>
      <c r="AB11" s="102">
        <f t="shared" ref="AB11:AB17" si="17">AA11/Z11*100</f>
        <v>0</v>
      </c>
      <c r="AC11" s="102">
        <f t="shared" si="16"/>
        <v>0</v>
      </c>
      <c r="AD11" s="102">
        <f t="shared" si="16"/>
        <v>0</v>
      </c>
      <c r="AE11" s="102"/>
      <c r="AF11" s="102">
        <f t="shared" si="16"/>
        <v>0</v>
      </c>
      <c r="AG11" s="102">
        <f t="shared" si="16"/>
        <v>0</v>
      </c>
      <c r="AH11" s="102">
        <f t="shared" si="16"/>
        <v>0</v>
      </c>
      <c r="AI11" s="102">
        <f t="shared" si="16"/>
        <v>0</v>
      </c>
      <c r="AJ11" s="102">
        <f t="shared" si="16"/>
        <v>0</v>
      </c>
      <c r="AK11" s="102">
        <f t="shared" si="16"/>
        <v>0</v>
      </c>
      <c r="AL11" s="102"/>
      <c r="AM11" s="102"/>
      <c r="AN11" s="102"/>
      <c r="AO11" s="67">
        <f t="shared" si="16"/>
        <v>0</v>
      </c>
      <c r="AP11" s="67">
        <f t="shared" si="16"/>
        <v>0</v>
      </c>
      <c r="AQ11" s="67">
        <f t="shared" si="16"/>
        <v>0</v>
      </c>
      <c r="AR11" s="102">
        <f t="shared" si="16"/>
        <v>0</v>
      </c>
      <c r="AS11" s="102">
        <f t="shared" si="16"/>
        <v>0</v>
      </c>
      <c r="AT11" s="102">
        <f t="shared" si="16"/>
        <v>0</v>
      </c>
      <c r="AU11" s="102">
        <f t="shared" si="16"/>
        <v>0</v>
      </c>
      <c r="AV11" s="67">
        <f t="shared" si="16"/>
        <v>0</v>
      </c>
      <c r="AW11" s="67">
        <f t="shared" si="16"/>
        <v>0</v>
      </c>
      <c r="AX11" s="102">
        <f t="shared" si="16"/>
        <v>0</v>
      </c>
      <c r="AY11" s="102">
        <f t="shared" si="16"/>
        <v>0</v>
      </c>
      <c r="AZ11" s="102">
        <f t="shared" si="16"/>
        <v>0</v>
      </c>
      <c r="BA11" s="102">
        <f t="shared" si="16"/>
        <v>0</v>
      </c>
      <c r="BB11" s="102">
        <f t="shared" si="16"/>
        <v>0</v>
      </c>
      <c r="BC11" s="102">
        <f t="shared" si="16"/>
        <v>0</v>
      </c>
      <c r="BD11" s="102"/>
      <c r="BE11" s="102"/>
      <c r="BF11" s="102"/>
      <c r="BG11" s="102">
        <f t="shared" si="16"/>
        <v>0</v>
      </c>
      <c r="BH11" s="102">
        <f t="shared" si="16"/>
        <v>0</v>
      </c>
      <c r="BI11" s="102">
        <f t="shared" si="16"/>
        <v>0</v>
      </c>
      <c r="BJ11" s="102">
        <f t="shared" si="16"/>
        <v>0</v>
      </c>
      <c r="BK11" s="102">
        <f t="shared" si="16"/>
        <v>0</v>
      </c>
      <c r="BL11" s="102">
        <f t="shared" ref="BL11:BR11" si="18">BL12+BL13</f>
        <v>0</v>
      </c>
      <c r="BM11" s="102">
        <f t="shared" si="18"/>
        <v>0</v>
      </c>
      <c r="BN11" s="102">
        <f t="shared" si="18"/>
        <v>0</v>
      </c>
      <c r="BO11" s="102">
        <f t="shared" si="18"/>
        <v>0</v>
      </c>
      <c r="BP11" s="102">
        <f t="shared" si="18"/>
        <v>0</v>
      </c>
      <c r="BQ11" s="102">
        <f t="shared" si="18"/>
        <v>0</v>
      </c>
      <c r="BR11" s="102">
        <f t="shared" si="18"/>
        <v>0</v>
      </c>
    </row>
    <row r="12" spans="1:70" s="12" customFormat="1" ht="31.5" x14ac:dyDescent="0.25">
      <c r="A12" s="72" t="s">
        <v>308</v>
      </c>
      <c r="B12" s="14">
        <f t="shared" ref="B12:B75" si="19">E12+H12+K12+N12+Q12+T12+W12+Z12+AC12+AF12+AI12+AL12+AO12+AR12+AU12+AX12+BA12+BD12+BG12+BJ12+BM12+BP12</f>
        <v>4498.8</v>
      </c>
      <c r="C12" s="14">
        <f t="shared" ref="C12:C75" si="20">F12+I12+L12+O12+R12+U12+X12+AA12+AD12+AG12+AJ12+AM12+AP12+AS12+AV12+AY12+BB12+BE12+BH12+BK12+BN12+BQ12</f>
        <v>2436.0518299999999</v>
      </c>
      <c r="D12" s="15">
        <f t="shared" si="15"/>
        <v>54.148924824397618</v>
      </c>
      <c r="E12" s="15"/>
      <c r="F12" s="15"/>
      <c r="G12" s="15"/>
      <c r="H12" s="15"/>
      <c r="I12" s="15"/>
      <c r="J12" s="15"/>
      <c r="K12" s="15">
        <v>3990</v>
      </c>
      <c r="L12" s="15">
        <v>2436.0518299999999</v>
      </c>
      <c r="M12" s="15">
        <f>L12/K12*100</f>
        <v>61.053930576441097</v>
      </c>
      <c r="N12" s="15"/>
      <c r="O12" s="15"/>
      <c r="P12" s="105"/>
      <c r="Q12" s="15"/>
      <c r="R12" s="15"/>
      <c r="S12" s="15"/>
      <c r="T12" s="15"/>
      <c r="U12" s="15"/>
      <c r="V12" s="14"/>
      <c r="W12" s="15"/>
      <c r="X12" s="15"/>
      <c r="Y12" s="14"/>
      <c r="Z12" s="15">
        <v>508.8</v>
      </c>
      <c r="AA12" s="15"/>
      <c r="AB12" s="14">
        <f t="shared" si="17"/>
        <v>0</v>
      </c>
      <c r="AC12" s="15"/>
      <c r="AD12" s="15"/>
      <c r="AE12" s="14"/>
      <c r="AF12" s="15"/>
      <c r="AG12" s="15"/>
      <c r="AH12" s="14"/>
      <c r="AI12" s="15"/>
      <c r="AJ12" s="15"/>
      <c r="AK12" s="14"/>
      <c r="AL12" s="14"/>
      <c r="AM12" s="14"/>
      <c r="AN12" s="14"/>
      <c r="AO12" s="39"/>
      <c r="AP12" s="39"/>
      <c r="AQ12" s="50"/>
      <c r="AR12" s="15"/>
      <c r="AS12" s="15"/>
      <c r="AT12" s="14"/>
      <c r="AU12" s="15"/>
      <c r="AV12" s="39"/>
      <c r="AW12" s="50"/>
      <c r="AX12" s="15"/>
      <c r="AY12" s="15"/>
      <c r="AZ12" s="14"/>
      <c r="BA12" s="15"/>
      <c r="BB12" s="15"/>
      <c r="BC12" s="14"/>
      <c r="BD12" s="14"/>
      <c r="BE12" s="14"/>
      <c r="BF12" s="14"/>
      <c r="BG12" s="15"/>
      <c r="BH12" s="15"/>
      <c r="BI12" s="14"/>
      <c r="BJ12" s="15"/>
      <c r="BK12" s="15"/>
      <c r="BL12" s="14"/>
      <c r="BM12" s="15"/>
      <c r="BN12" s="15"/>
      <c r="BO12" s="14"/>
      <c r="BP12" s="15"/>
      <c r="BQ12" s="15"/>
      <c r="BR12" s="14"/>
    </row>
    <row r="13" spans="1:70" s="12" customFormat="1" ht="15.75" x14ac:dyDescent="0.25">
      <c r="A13" s="71" t="s">
        <v>310</v>
      </c>
      <c r="B13" s="14">
        <f t="shared" si="19"/>
        <v>0</v>
      </c>
      <c r="C13" s="14">
        <f t="shared" si="20"/>
        <v>0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5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4"/>
      <c r="AC13" s="14"/>
      <c r="AD13" s="14"/>
      <c r="AE13" s="14"/>
      <c r="AF13" s="102"/>
      <c r="AG13" s="102"/>
      <c r="AH13" s="102"/>
      <c r="AI13" s="102"/>
      <c r="AJ13" s="102"/>
      <c r="AK13" s="102"/>
      <c r="AL13" s="102"/>
      <c r="AM13" s="102"/>
      <c r="AN13" s="102"/>
      <c r="AO13" s="67"/>
      <c r="AP13" s="67"/>
      <c r="AQ13" s="67"/>
      <c r="AR13" s="102"/>
      <c r="AS13" s="102"/>
      <c r="AT13" s="102"/>
      <c r="AU13" s="102"/>
      <c r="AV13" s="67"/>
      <c r="AW13" s="67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</row>
    <row r="14" spans="1:70" s="31" customFormat="1" ht="31.5" x14ac:dyDescent="0.25">
      <c r="A14" s="73" t="s">
        <v>312</v>
      </c>
      <c r="B14" s="102">
        <f t="shared" si="19"/>
        <v>581.4</v>
      </c>
      <c r="C14" s="102">
        <f t="shared" si="20"/>
        <v>0</v>
      </c>
      <c r="D14" s="105">
        <f t="shared" si="15"/>
        <v>0</v>
      </c>
      <c r="E14" s="102">
        <f>E15+E16</f>
        <v>0</v>
      </c>
      <c r="F14" s="102">
        <f t="shared" ref="F14:BK14" si="21">F15+F16</f>
        <v>0</v>
      </c>
      <c r="G14" s="102">
        <f t="shared" si="21"/>
        <v>0</v>
      </c>
      <c r="H14" s="102">
        <f t="shared" si="21"/>
        <v>0</v>
      </c>
      <c r="I14" s="102">
        <f t="shared" si="21"/>
        <v>0</v>
      </c>
      <c r="J14" s="102">
        <f t="shared" si="21"/>
        <v>0</v>
      </c>
      <c r="K14" s="102">
        <f t="shared" si="21"/>
        <v>0</v>
      </c>
      <c r="L14" s="102">
        <f t="shared" si="21"/>
        <v>0</v>
      </c>
      <c r="M14" s="102">
        <f t="shared" si="21"/>
        <v>0</v>
      </c>
      <c r="N14" s="102">
        <f t="shared" si="21"/>
        <v>0</v>
      </c>
      <c r="O14" s="102">
        <f t="shared" si="21"/>
        <v>0</v>
      </c>
      <c r="P14" s="105"/>
      <c r="Q14" s="102">
        <f t="shared" si="21"/>
        <v>0</v>
      </c>
      <c r="R14" s="102">
        <f t="shared" si="21"/>
        <v>0</v>
      </c>
      <c r="S14" s="102">
        <f t="shared" si="21"/>
        <v>0</v>
      </c>
      <c r="T14" s="102">
        <f t="shared" si="21"/>
        <v>0</v>
      </c>
      <c r="U14" s="102">
        <f t="shared" si="21"/>
        <v>0</v>
      </c>
      <c r="V14" s="102">
        <f t="shared" si="21"/>
        <v>0</v>
      </c>
      <c r="W14" s="102">
        <f t="shared" si="21"/>
        <v>0</v>
      </c>
      <c r="X14" s="102">
        <f t="shared" si="21"/>
        <v>0</v>
      </c>
      <c r="Y14" s="102">
        <f t="shared" si="21"/>
        <v>0</v>
      </c>
      <c r="Z14" s="102">
        <f t="shared" si="21"/>
        <v>581.4</v>
      </c>
      <c r="AA14" s="102">
        <f t="shared" si="21"/>
        <v>0</v>
      </c>
      <c r="AB14" s="102">
        <f t="shared" si="17"/>
        <v>0</v>
      </c>
      <c r="AC14" s="102">
        <f t="shared" si="21"/>
        <v>0</v>
      </c>
      <c r="AD14" s="102">
        <f t="shared" si="21"/>
        <v>0</v>
      </c>
      <c r="AE14" s="102"/>
      <c r="AF14" s="102">
        <f t="shared" si="21"/>
        <v>0</v>
      </c>
      <c r="AG14" s="102">
        <f t="shared" si="21"/>
        <v>0</v>
      </c>
      <c r="AH14" s="102">
        <f t="shared" si="21"/>
        <v>0</v>
      </c>
      <c r="AI14" s="102">
        <f t="shared" si="21"/>
        <v>0</v>
      </c>
      <c r="AJ14" s="102">
        <f t="shared" si="21"/>
        <v>0</v>
      </c>
      <c r="AK14" s="102">
        <f t="shared" si="21"/>
        <v>0</v>
      </c>
      <c r="AL14" s="102"/>
      <c r="AM14" s="102"/>
      <c r="AN14" s="102"/>
      <c r="AO14" s="67">
        <f t="shared" si="21"/>
        <v>0</v>
      </c>
      <c r="AP14" s="67">
        <f t="shared" si="21"/>
        <v>0</v>
      </c>
      <c r="AQ14" s="67">
        <f t="shared" si="21"/>
        <v>0</v>
      </c>
      <c r="AR14" s="102">
        <f t="shared" si="21"/>
        <v>0</v>
      </c>
      <c r="AS14" s="102">
        <f t="shared" si="21"/>
        <v>0</v>
      </c>
      <c r="AT14" s="102">
        <f t="shared" si="21"/>
        <v>0</v>
      </c>
      <c r="AU14" s="102">
        <f t="shared" si="21"/>
        <v>0</v>
      </c>
      <c r="AV14" s="67">
        <f t="shared" si="21"/>
        <v>0</v>
      </c>
      <c r="AW14" s="67">
        <f t="shared" si="21"/>
        <v>0</v>
      </c>
      <c r="AX14" s="102">
        <f t="shared" si="21"/>
        <v>0</v>
      </c>
      <c r="AY14" s="102">
        <f t="shared" si="21"/>
        <v>0</v>
      </c>
      <c r="AZ14" s="102">
        <f t="shared" si="21"/>
        <v>0</v>
      </c>
      <c r="BA14" s="102">
        <f t="shared" si="21"/>
        <v>0</v>
      </c>
      <c r="BB14" s="102">
        <f t="shared" si="21"/>
        <v>0</v>
      </c>
      <c r="BC14" s="102">
        <f t="shared" si="21"/>
        <v>0</v>
      </c>
      <c r="BD14" s="102"/>
      <c r="BE14" s="102"/>
      <c r="BF14" s="102"/>
      <c r="BG14" s="102">
        <f t="shared" si="21"/>
        <v>0</v>
      </c>
      <c r="BH14" s="102">
        <f t="shared" si="21"/>
        <v>0</v>
      </c>
      <c r="BI14" s="102">
        <f t="shared" si="21"/>
        <v>0</v>
      </c>
      <c r="BJ14" s="102">
        <f t="shared" si="21"/>
        <v>0</v>
      </c>
      <c r="BK14" s="102">
        <f t="shared" si="21"/>
        <v>0</v>
      </c>
      <c r="BL14" s="102">
        <f t="shared" ref="BL14:BR14" si="22">BL15+BL16</f>
        <v>0</v>
      </c>
      <c r="BM14" s="102">
        <f t="shared" si="22"/>
        <v>0</v>
      </c>
      <c r="BN14" s="102">
        <f t="shared" si="22"/>
        <v>0</v>
      </c>
      <c r="BO14" s="102">
        <f t="shared" si="22"/>
        <v>0</v>
      </c>
      <c r="BP14" s="102">
        <f t="shared" si="22"/>
        <v>0</v>
      </c>
      <c r="BQ14" s="102">
        <f t="shared" si="22"/>
        <v>0</v>
      </c>
      <c r="BR14" s="102">
        <f t="shared" si="22"/>
        <v>0</v>
      </c>
    </row>
    <row r="15" spans="1:70" s="12" customFormat="1" ht="31.5" x14ac:dyDescent="0.25">
      <c r="A15" s="72" t="s">
        <v>311</v>
      </c>
      <c r="B15" s="14">
        <f t="shared" si="19"/>
        <v>581.4</v>
      </c>
      <c r="C15" s="14">
        <f t="shared" si="20"/>
        <v>0</v>
      </c>
      <c r="D15" s="15">
        <f t="shared" si="15"/>
        <v>0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05"/>
      <c r="Q15" s="15"/>
      <c r="R15" s="15"/>
      <c r="S15" s="15"/>
      <c r="T15" s="15"/>
      <c r="U15" s="15"/>
      <c r="V15" s="14"/>
      <c r="W15" s="15"/>
      <c r="X15" s="15"/>
      <c r="Y15" s="14"/>
      <c r="Z15" s="15">
        <v>581.4</v>
      </c>
      <c r="AA15" s="15"/>
      <c r="AB15" s="14">
        <f t="shared" si="17"/>
        <v>0</v>
      </c>
      <c r="AC15" s="15"/>
      <c r="AD15" s="15"/>
      <c r="AE15" s="14"/>
      <c r="AF15" s="15"/>
      <c r="AG15" s="15"/>
      <c r="AH15" s="14"/>
      <c r="AI15" s="15"/>
      <c r="AJ15" s="15"/>
      <c r="AK15" s="14"/>
      <c r="AL15" s="14"/>
      <c r="AM15" s="14"/>
      <c r="AN15" s="14"/>
      <c r="AO15" s="39"/>
      <c r="AP15" s="39"/>
      <c r="AQ15" s="50"/>
      <c r="AR15" s="15"/>
      <c r="AS15" s="15"/>
      <c r="AT15" s="14"/>
      <c r="AU15" s="15"/>
      <c r="AV15" s="39"/>
      <c r="AW15" s="50"/>
      <c r="AX15" s="15"/>
      <c r="AY15" s="15"/>
      <c r="AZ15" s="14"/>
      <c r="BA15" s="15"/>
      <c r="BB15" s="15"/>
      <c r="BC15" s="14"/>
      <c r="BD15" s="14"/>
      <c r="BE15" s="14"/>
      <c r="BF15" s="14"/>
      <c r="BG15" s="15"/>
      <c r="BH15" s="15"/>
      <c r="BI15" s="14"/>
      <c r="BJ15" s="15"/>
      <c r="BK15" s="15"/>
      <c r="BL15" s="14"/>
      <c r="BM15" s="15"/>
      <c r="BN15" s="15"/>
      <c r="BO15" s="14"/>
      <c r="BP15" s="15"/>
      <c r="BQ15" s="15"/>
      <c r="BR15" s="14"/>
    </row>
    <row r="16" spans="1:70" s="12" customFormat="1" ht="15.75" x14ac:dyDescent="0.25">
      <c r="A16" s="74" t="s">
        <v>313</v>
      </c>
      <c r="B16" s="14">
        <f t="shared" si="19"/>
        <v>0</v>
      </c>
      <c r="C16" s="14">
        <f t="shared" si="20"/>
        <v>0</v>
      </c>
      <c r="D16" s="55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5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4"/>
      <c r="AC16" s="55"/>
      <c r="AD16" s="55"/>
      <c r="AE16" s="14"/>
      <c r="AF16" s="101"/>
      <c r="AG16" s="101"/>
      <c r="AH16" s="101"/>
      <c r="AI16" s="101"/>
      <c r="AJ16" s="101"/>
      <c r="AK16" s="101"/>
      <c r="AL16" s="101"/>
      <c r="AM16" s="101"/>
      <c r="AN16" s="101"/>
      <c r="AO16" s="69"/>
      <c r="AP16" s="69"/>
      <c r="AQ16" s="69"/>
      <c r="AR16" s="101"/>
      <c r="AS16" s="101"/>
      <c r="AT16" s="101"/>
      <c r="AU16" s="101"/>
      <c r="AV16" s="69"/>
      <c r="AW16" s="69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</row>
    <row r="17" spans="1:70" s="31" customFormat="1" ht="31.5" x14ac:dyDescent="0.25">
      <c r="A17" s="73" t="s">
        <v>315</v>
      </c>
      <c r="B17" s="102">
        <f t="shared" si="19"/>
        <v>715.5</v>
      </c>
      <c r="C17" s="102">
        <f t="shared" si="20"/>
        <v>0</v>
      </c>
      <c r="D17" s="105">
        <f t="shared" si="15"/>
        <v>0</v>
      </c>
      <c r="E17" s="101">
        <f>E18+E19+E20+E21</f>
        <v>0</v>
      </c>
      <c r="F17" s="101">
        <f t="shared" ref="F17:BK17" si="23">F18+F19+F20+F21</f>
        <v>0</v>
      </c>
      <c r="G17" s="101">
        <f t="shared" si="23"/>
        <v>0</v>
      </c>
      <c r="H17" s="101">
        <f t="shared" si="23"/>
        <v>0</v>
      </c>
      <c r="I17" s="101">
        <f t="shared" si="23"/>
        <v>0</v>
      </c>
      <c r="J17" s="101">
        <f t="shared" si="23"/>
        <v>0</v>
      </c>
      <c r="K17" s="101">
        <f t="shared" si="23"/>
        <v>0</v>
      </c>
      <c r="L17" s="101">
        <f t="shared" si="23"/>
        <v>0</v>
      </c>
      <c r="M17" s="101">
        <f t="shared" si="23"/>
        <v>0</v>
      </c>
      <c r="N17" s="101">
        <f t="shared" si="23"/>
        <v>0</v>
      </c>
      <c r="O17" s="101">
        <f t="shared" si="23"/>
        <v>0</v>
      </c>
      <c r="P17" s="105"/>
      <c r="Q17" s="101">
        <f t="shared" si="23"/>
        <v>0</v>
      </c>
      <c r="R17" s="101">
        <f t="shared" si="23"/>
        <v>0</v>
      </c>
      <c r="S17" s="101">
        <f t="shared" si="23"/>
        <v>0</v>
      </c>
      <c r="T17" s="101">
        <f t="shared" si="23"/>
        <v>0</v>
      </c>
      <c r="U17" s="101">
        <f t="shared" si="23"/>
        <v>0</v>
      </c>
      <c r="V17" s="101">
        <f t="shared" si="23"/>
        <v>0</v>
      </c>
      <c r="W17" s="101">
        <f t="shared" si="23"/>
        <v>0</v>
      </c>
      <c r="X17" s="101">
        <f t="shared" si="23"/>
        <v>0</v>
      </c>
      <c r="Y17" s="101">
        <f t="shared" si="23"/>
        <v>0</v>
      </c>
      <c r="Z17" s="101">
        <f t="shared" si="23"/>
        <v>715.5</v>
      </c>
      <c r="AA17" s="101">
        <f t="shared" si="23"/>
        <v>0</v>
      </c>
      <c r="AB17" s="102">
        <f t="shared" si="17"/>
        <v>0</v>
      </c>
      <c r="AC17" s="101">
        <f t="shared" si="23"/>
        <v>0</v>
      </c>
      <c r="AD17" s="101">
        <f t="shared" si="23"/>
        <v>0</v>
      </c>
      <c r="AE17" s="102"/>
      <c r="AF17" s="101">
        <f t="shared" si="23"/>
        <v>0</v>
      </c>
      <c r="AG17" s="101">
        <f t="shared" si="23"/>
        <v>0</v>
      </c>
      <c r="AH17" s="101">
        <f t="shared" si="23"/>
        <v>0</v>
      </c>
      <c r="AI17" s="101">
        <f t="shared" si="23"/>
        <v>0</v>
      </c>
      <c r="AJ17" s="101">
        <f t="shared" si="23"/>
        <v>0</v>
      </c>
      <c r="AK17" s="101">
        <f t="shared" si="23"/>
        <v>0</v>
      </c>
      <c r="AL17" s="101"/>
      <c r="AM17" s="101"/>
      <c r="AN17" s="101"/>
      <c r="AO17" s="69">
        <f t="shared" si="23"/>
        <v>0</v>
      </c>
      <c r="AP17" s="69">
        <f t="shared" si="23"/>
        <v>0</v>
      </c>
      <c r="AQ17" s="69">
        <f t="shared" si="23"/>
        <v>0</v>
      </c>
      <c r="AR17" s="101">
        <f t="shared" si="23"/>
        <v>0</v>
      </c>
      <c r="AS17" s="101">
        <f t="shared" si="23"/>
        <v>0</v>
      </c>
      <c r="AT17" s="101">
        <f t="shared" si="23"/>
        <v>0</v>
      </c>
      <c r="AU17" s="101">
        <f t="shared" si="23"/>
        <v>0</v>
      </c>
      <c r="AV17" s="69">
        <f t="shared" si="23"/>
        <v>0</v>
      </c>
      <c r="AW17" s="69">
        <f t="shared" si="23"/>
        <v>0</v>
      </c>
      <c r="AX17" s="101">
        <f t="shared" si="23"/>
        <v>0</v>
      </c>
      <c r="AY17" s="101">
        <f t="shared" si="23"/>
        <v>0</v>
      </c>
      <c r="AZ17" s="101">
        <f t="shared" si="23"/>
        <v>0</v>
      </c>
      <c r="BA17" s="101">
        <f t="shared" si="23"/>
        <v>0</v>
      </c>
      <c r="BB17" s="101">
        <f t="shared" si="23"/>
        <v>0</v>
      </c>
      <c r="BC17" s="101">
        <f t="shared" si="23"/>
        <v>0</v>
      </c>
      <c r="BD17" s="101"/>
      <c r="BE17" s="101"/>
      <c r="BF17" s="101"/>
      <c r="BG17" s="101">
        <f t="shared" si="23"/>
        <v>0</v>
      </c>
      <c r="BH17" s="101">
        <f t="shared" si="23"/>
        <v>0</v>
      </c>
      <c r="BI17" s="101">
        <f t="shared" si="23"/>
        <v>0</v>
      </c>
      <c r="BJ17" s="101">
        <f t="shared" si="23"/>
        <v>0</v>
      </c>
      <c r="BK17" s="101">
        <f t="shared" si="23"/>
        <v>0</v>
      </c>
      <c r="BL17" s="101">
        <f t="shared" ref="BL17:BR17" si="24">BL18+BL19+BL20+BL21</f>
        <v>0</v>
      </c>
      <c r="BM17" s="101">
        <f t="shared" si="24"/>
        <v>0</v>
      </c>
      <c r="BN17" s="101">
        <f t="shared" si="24"/>
        <v>0</v>
      </c>
      <c r="BO17" s="101">
        <f t="shared" si="24"/>
        <v>0</v>
      </c>
      <c r="BP17" s="101">
        <f t="shared" si="24"/>
        <v>0</v>
      </c>
      <c r="BQ17" s="101">
        <f t="shared" si="24"/>
        <v>0</v>
      </c>
      <c r="BR17" s="101">
        <f t="shared" si="24"/>
        <v>0</v>
      </c>
    </row>
    <row r="18" spans="1:70" s="12" customFormat="1" ht="31.5" x14ac:dyDescent="0.25">
      <c r="A18" s="72" t="s">
        <v>314</v>
      </c>
      <c r="B18" s="14">
        <f t="shared" si="19"/>
        <v>715.5</v>
      </c>
      <c r="C18" s="14">
        <f t="shared" si="20"/>
        <v>0</v>
      </c>
      <c r="D18" s="15">
        <f t="shared" si="15"/>
        <v>0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4"/>
      <c r="W18" s="15"/>
      <c r="X18" s="15"/>
      <c r="Y18" s="14"/>
      <c r="Z18" s="15">
        <v>715.5</v>
      </c>
      <c r="AA18" s="15"/>
      <c r="AB18" s="14">
        <f t="shared" ref="AB18:AB181" si="25">AA18/Z18*100</f>
        <v>0</v>
      </c>
      <c r="AC18" s="15"/>
      <c r="AD18" s="15"/>
      <c r="AE18" s="14"/>
      <c r="AF18" s="15"/>
      <c r="AG18" s="15"/>
      <c r="AH18" s="14"/>
      <c r="AI18" s="15"/>
      <c r="AJ18" s="15"/>
      <c r="AK18" s="14"/>
      <c r="AL18" s="14"/>
      <c r="AM18" s="14"/>
      <c r="AN18" s="14"/>
      <c r="AO18" s="39"/>
      <c r="AP18" s="39"/>
      <c r="AQ18" s="50"/>
      <c r="AR18" s="15"/>
      <c r="AS18" s="15"/>
      <c r="AT18" s="14"/>
      <c r="AU18" s="15"/>
      <c r="AV18" s="39"/>
      <c r="AW18" s="50"/>
      <c r="AX18" s="15"/>
      <c r="AY18" s="15"/>
      <c r="AZ18" s="14"/>
      <c r="BA18" s="15"/>
      <c r="BB18" s="15"/>
      <c r="BC18" s="14"/>
      <c r="BD18" s="14"/>
      <c r="BE18" s="14"/>
      <c r="BF18" s="14"/>
      <c r="BG18" s="15"/>
      <c r="BH18" s="15"/>
      <c r="BI18" s="14"/>
      <c r="BJ18" s="15"/>
      <c r="BK18" s="15"/>
      <c r="BL18" s="14"/>
      <c r="BM18" s="15"/>
      <c r="BN18" s="15"/>
      <c r="BO18" s="14"/>
      <c r="BP18" s="15"/>
      <c r="BQ18" s="15"/>
      <c r="BR18" s="14"/>
    </row>
    <row r="19" spans="1:70" s="12" customFormat="1" ht="15.75" x14ac:dyDescent="0.25">
      <c r="A19" s="74" t="s">
        <v>316</v>
      </c>
      <c r="B19" s="14">
        <f t="shared" si="19"/>
        <v>0</v>
      </c>
      <c r="C19" s="14">
        <f t="shared" si="20"/>
        <v>0</v>
      </c>
      <c r="D19" s="55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55"/>
      <c r="AD19" s="55"/>
      <c r="AE19" s="55"/>
      <c r="AF19" s="101"/>
      <c r="AG19" s="101"/>
      <c r="AH19" s="101"/>
      <c r="AI19" s="101"/>
      <c r="AJ19" s="101"/>
      <c r="AK19" s="101"/>
      <c r="AL19" s="101"/>
      <c r="AM19" s="101"/>
      <c r="AN19" s="101"/>
      <c r="AO19" s="69"/>
      <c r="AP19" s="69"/>
      <c r="AQ19" s="69"/>
      <c r="AR19" s="101"/>
      <c r="AS19" s="101"/>
      <c r="AT19" s="101"/>
      <c r="AU19" s="101"/>
      <c r="AV19" s="69"/>
      <c r="AW19" s="69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</row>
    <row r="20" spans="1:70" s="12" customFormat="1" ht="15.75" x14ac:dyDescent="0.25">
      <c r="A20" s="74" t="s">
        <v>317</v>
      </c>
      <c r="B20" s="14">
        <f t="shared" si="19"/>
        <v>0</v>
      </c>
      <c r="C20" s="14">
        <f t="shared" si="20"/>
        <v>0</v>
      </c>
      <c r="D20" s="55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5"/>
      <c r="AD20" s="15"/>
      <c r="AE20" s="15"/>
      <c r="AF20" s="101"/>
      <c r="AG20" s="101"/>
      <c r="AH20" s="101"/>
      <c r="AI20" s="101"/>
      <c r="AJ20" s="101"/>
      <c r="AK20" s="101"/>
      <c r="AL20" s="101"/>
      <c r="AM20" s="101"/>
      <c r="AN20" s="101"/>
      <c r="AO20" s="69"/>
      <c r="AP20" s="69"/>
      <c r="AQ20" s="69"/>
      <c r="AR20" s="101"/>
      <c r="AS20" s="101"/>
      <c r="AT20" s="101"/>
      <c r="AU20" s="101"/>
      <c r="AV20" s="69"/>
      <c r="AW20" s="69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</row>
    <row r="21" spans="1:70" s="12" customFormat="1" ht="15.75" x14ac:dyDescent="0.25">
      <c r="A21" s="74" t="s">
        <v>318</v>
      </c>
      <c r="B21" s="14">
        <f t="shared" si="19"/>
        <v>0</v>
      </c>
      <c r="C21" s="14">
        <f t="shared" si="20"/>
        <v>0</v>
      </c>
      <c r="D21" s="55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5"/>
      <c r="AD21" s="15"/>
      <c r="AE21" s="15"/>
      <c r="AF21" s="101"/>
      <c r="AG21" s="101"/>
      <c r="AH21" s="101"/>
      <c r="AI21" s="101"/>
      <c r="AJ21" s="101"/>
      <c r="AK21" s="101"/>
      <c r="AL21" s="101"/>
      <c r="AM21" s="101"/>
      <c r="AN21" s="101"/>
      <c r="AO21" s="69"/>
      <c r="AP21" s="69"/>
      <c r="AQ21" s="69"/>
      <c r="AR21" s="101"/>
      <c r="AS21" s="101"/>
      <c r="AT21" s="101"/>
      <c r="AU21" s="101"/>
      <c r="AV21" s="69"/>
      <c r="AW21" s="69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</row>
    <row r="22" spans="1:70" s="31" customFormat="1" ht="31.5" x14ac:dyDescent="0.25">
      <c r="A22" s="75" t="s">
        <v>323</v>
      </c>
      <c r="B22" s="102">
        <f t="shared" si="19"/>
        <v>600.79999999999995</v>
      </c>
      <c r="C22" s="102">
        <f t="shared" si="20"/>
        <v>0</v>
      </c>
      <c r="D22" s="105">
        <f t="shared" si="15"/>
        <v>0</v>
      </c>
      <c r="E22" s="105">
        <f>E23+E24+E25</f>
        <v>0</v>
      </c>
      <c r="F22" s="105">
        <f t="shared" ref="F22:BK22" si="26">F23+F24+F25</f>
        <v>0</v>
      </c>
      <c r="G22" s="105">
        <f t="shared" si="26"/>
        <v>0</v>
      </c>
      <c r="H22" s="105">
        <f t="shared" si="26"/>
        <v>0</v>
      </c>
      <c r="I22" s="105">
        <f t="shared" si="26"/>
        <v>0</v>
      </c>
      <c r="J22" s="105">
        <f t="shared" si="26"/>
        <v>0</v>
      </c>
      <c r="K22" s="105">
        <f t="shared" si="26"/>
        <v>0</v>
      </c>
      <c r="L22" s="105">
        <f t="shared" si="26"/>
        <v>0</v>
      </c>
      <c r="M22" s="105">
        <f t="shared" si="26"/>
        <v>0</v>
      </c>
      <c r="N22" s="105">
        <f t="shared" si="26"/>
        <v>0</v>
      </c>
      <c r="O22" s="105">
        <f t="shared" si="26"/>
        <v>0</v>
      </c>
      <c r="P22" s="105">
        <f t="shared" si="26"/>
        <v>0</v>
      </c>
      <c r="Q22" s="105">
        <f t="shared" si="26"/>
        <v>0</v>
      </c>
      <c r="R22" s="105">
        <f t="shared" si="26"/>
        <v>0</v>
      </c>
      <c r="S22" s="105">
        <f t="shared" si="26"/>
        <v>0</v>
      </c>
      <c r="T22" s="105">
        <f t="shared" si="26"/>
        <v>0</v>
      </c>
      <c r="U22" s="105">
        <f t="shared" si="26"/>
        <v>0</v>
      </c>
      <c r="V22" s="105">
        <f t="shared" si="26"/>
        <v>0</v>
      </c>
      <c r="W22" s="105">
        <f t="shared" si="26"/>
        <v>0</v>
      </c>
      <c r="X22" s="105">
        <f t="shared" si="26"/>
        <v>0</v>
      </c>
      <c r="Y22" s="105">
        <f t="shared" si="26"/>
        <v>0</v>
      </c>
      <c r="Z22" s="105">
        <f t="shared" si="26"/>
        <v>600.79999999999995</v>
      </c>
      <c r="AA22" s="105">
        <f t="shared" si="26"/>
        <v>0</v>
      </c>
      <c r="AB22" s="102">
        <f t="shared" si="25"/>
        <v>0</v>
      </c>
      <c r="AC22" s="105">
        <f t="shared" si="26"/>
        <v>0</v>
      </c>
      <c r="AD22" s="105">
        <f t="shared" si="26"/>
        <v>0</v>
      </c>
      <c r="AE22" s="102"/>
      <c r="AF22" s="105">
        <f t="shared" si="26"/>
        <v>0</v>
      </c>
      <c r="AG22" s="105">
        <f t="shared" si="26"/>
        <v>0</v>
      </c>
      <c r="AH22" s="105">
        <f t="shared" si="26"/>
        <v>0</v>
      </c>
      <c r="AI22" s="105">
        <f t="shared" si="26"/>
        <v>0</v>
      </c>
      <c r="AJ22" s="105">
        <f t="shared" si="26"/>
        <v>0</v>
      </c>
      <c r="AK22" s="105">
        <f t="shared" si="26"/>
        <v>0</v>
      </c>
      <c r="AL22" s="105"/>
      <c r="AM22" s="105"/>
      <c r="AN22" s="105"/>
      <c r="AO22" s="66">
        <f t="shared" si="26"/>
        <v>0</v>
      </c>
      <c r="AP22" s="66">
        <f t="shared" si="26"/>
        <v>0</v>
      </c>
      <c r="AQ22" s="66">
        <f t="shared" si="26"/>
        <v>0</v>
      </c>
      <c r="AR22" s="105">
        <f t="shared" si="26"/>
        <v>0</v>
      </c>
      <c r="AS22" s="105">
        <f t="shared" si="26"/>
        <v>0</v>
      </c>
      <c r="AT22" s="105">
        <f t="shared" si="26"/>
        <v>0</v>
      </c>
      <c r="AU22" s="105">
        <f t="shared" si="26"/>
        <v>0</v>
      </c>
      <c r="AV22" s="66">
        <f t="shared" si="26"/>
        <v>0</v>
      </c>
      <c r="AW22" s="66">
        <f t="shared" si="26"/>
        <v>0</v>
      </c>
      <c r="AX22" s="105">
        <f t="shared" si="26"/>
        <v>0</v>
      </c>
      <c r="AY22" s="105">
        <f t="shared" si="26"/>
        <v>0</v>
      </c>
      <c r="AZ22" s="105">
        <f t="shared" si="26"/>
        <v>0</v>
      </c>
      <c r="BA22" s="105">
        <f t="shared" si="26"/>
        <v>0</v>
      </c>
      <c r="BB22" s="105">
        <f t="shared" si="26"/>
        <v>0</v>
      </c>
      <c r="BC22" s="105">
        <f t="shared" si="26"/>
        <v>0</v>
      </c>
      <c r="BD22" s="105"/>
      <c r="BE22" s="105"/>
      <c r="BF22" s="105"/>
      <c r="BG22" s="105">
        <f t="shared" si="26"/>
        <v>0</v>
      </c>
      <c r="BH22" s="105">
        <f t="shared" si="26"/>
        <v>0</v>
      </c>
      <c r="BI22" s="105">
        <f t="shared" si="26"/>
        <v>0</v>
      </c>
      <c r="BJ22" s="105">
        <f t="shared" si="26"/>
        <v>0</v>
      </c>
      <c r="BK22" s="105">
        <f t="shared" si="26"/>
        <v>0</v>
      </c>
      <c r="BL22" s="105">
        <f t="shared" ref="BL22:BR22" si="27">BL23+BL24+BL25</f>
        <v>0</v>
      </c>
      <c r="BM22" s="105">
        <f t="shared" si="27"/>
        <v>0</v>
      </c>
      <c r="BN22" s="105">
        <f t="shared" si="27"/>
        <v>0</v>
      </c>
      <c r="BO22" s="105">
        <f t="shared" si="27"/>
        <v>0</v>
      </c>
      <c r="BP22" s="105">
        <f t="shared" si="27"/>
        <v>0</v>
      </c>
      <c r="BQ22" s="105">
        <f t="shared" si="27"/>
        <v>0</v>
      </c>
      <c r="BR22" s="105">
        <f t="shared" si="27"/>
        <v>0</v>
      </c>
    </row>
    <row r="23" spans="1:70" s="12" customFormat="1" ht="31.5" customHeight="1" x14ac:dyDescent="0.25">
      <c r="A23" s="72" t="s">
        <v>322</v>
      </c>
      <c r="B23" s="14">
        <f t="shared" si="19"/>
        <v>600.79999999999995</v>
      </c>
      <c r="C23" s="14">
        <f t="shared" si="20"/>
        <v>0</v>
      </c>
      <c r="D23" s="15">
        <f t="shared" si="15"/>
        <v>0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4"/>
      <c r="W23" s="15"/>
      <c r="X23" s="15"/>
      <c r="Y23" s="14"/>
      <c r="Z23" s="15">
        <v>600.79999999999995</v>
      </c>
      <c r="AA23" s="15"/>
      <c r="AB23" s="14">
        <f t="shared" si="25"/>
        <v>0</v>
      </c>
      <c r="AC23" s="15"/>
      <c r="AD23" s="15"/>
      <c r="AE23" s="14"/>
      <c r="AF23" s="15"/>
      <c r="AG23" s="15"/>
      <c r="AH23" s="14"/>
      <c r="AI23" s="15"/>
      <c r="AJ23" s="15"/>
      <c r="AK23" s="14"/>
      <c r="AL23" s="14"/>
      <c r="AM23" s="14"/>
      <c r="AN23" s="14"/>
      <c r="AO23" s="39"/>
      <c r="AP23" s="39"/>
      <c r="AQ23" s="50"/>
      <c r="AR23" s="15"/>
      <c r="AS23" s="15"/>
      <c r="AT23" s="14"/>
      <c r="AU23" s="15"/>
      <c r="AV23" s="39"/>
      <c r="AW23" s="50"/>
      <c r="AX23" s="15"/>
      <c r="AY23" s="15"/>
      <c r="AZ23" s="14"/>
      <c r="BA23" s="15"/>
      <c r="BB23" s="15"/>
      <c r="BC23" s="14"/>
      <c r="BD23" s="14"/>
      <c r="BE23" s="14"/>
      <c r="BF23" s="14"/>
      <c r="BG23" s="15"/>
      <c r="BH23" s="15"/>
      <c r="BI23" s="14"/>
      <c r="BJ23" s="15"/>
      <c r="BK23" s="15"/>
      <c r="BL23" s="14"/>
      <c r="BM23" s="15"/>
      <c r="BN23" s="15"/>
      <c r="BO23" s="14"/>
      <c r="BP23" s="15"/>
      <c r="BQ23" s="15"/>
      <c r="BR23" s="14"/>
    </row>
    <row r="24" spans="1:70" s="12" customFormat="1" ht="18.75" customHeight="1" x14ac:dyDescent="0.25">
      <c r="A24" s="74" t="s">
        <v>321</v>
      </c>
      <c r="B24" s="14">
        <f t="shared" si="19"/>
        <v>0</v>
      </c>
      <c r="C24" s="14">
        <f t="shared" si="20"/>
        <v>0</v>
      </c>
      <c r="D24" s="55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55"/>
      <c r="AD24" s="55"/>
      <c r="AE24" s="15"/>
      <c r="AF24" s="101"/>
      <c r="AG24" s="101"/>
      <c r="AH24" s="101"/>
      <c r="AI24" s="101"/>
      <c r="AJ24" s="101"/>
      <c r="AK24" s="101"/>
      <c r="AL24" s="101"/>
      <c r="AM24" s="101"/>
      <c r="AN24" s="101"/>
      <c r="AO24" s="69"/>
      <c r="AP24" s="69"/>
      <c r="AQ24" s="69"/>
      <c r="AR24" s="101"/>
      <c r="AS24" s="101"/>
      <c r="AT24" s="101"/>
      <c r="AU24" s="101"/>
      <c r="AV24" s="69"/>
      <c r="AW24" s="69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</row>
    <row r="25" spans="1:70" s="12" customFormat="1" ht="18.75" customHeight="1" x14ac:dyDescent="0.25">
      <c r="A25" s="74" t="s">
        <v>328</v>
      </c>
      <c r="B25" s="14">
        <f t="shared" si="19"/>
        <v>0</v>
      </c>
      <c r="C25" s="14">
        <f t="shared" si="20"/>
        <v>0</v>
      </c>
      <c r="D25" s="55"/>
      <c r="E25" s="101"/>
      <c r="F25" s="101"/>
      <c r="G25" s="101"/>
      <c r="H25" s="101"/>
      <c r="I25" s="101"/>
      <c r="J25" s="101"/>
      <c r="K25" s="55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55"/>
      <c r="AD25" s="55"/>
      <c r="AE25" s="55"/>
      <c r="AF25" s="101"/>
      <c r="AG25" s="101"/>
      <c r="AH25" s="101"/>
      <c r="AI25" s="101"/>
      <c r="AJ25" s="101"/>
      <c r="AK25" s="101"/>
      <c r="AL25" s="101"/>
      <c r="AM25" s="101"/>
      <c r="AN25" s="101"/>
      <c r="AO25" s="69"/>
      <c r="AP25" s="69"/>
      <c r="AQ25" s="69"/>
      <c r="AR25" s="101"/>
      <c r="AS25" s="101"/>
      <c r="AT25" s="101"/>
      <c r="AU25" s="101"/>
      <c r="AV25" s="69"/>
      <c r="AW25" s="69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</row>
    <row r="26" spans="1:70" s="31" customFormat="1" ht="33" customHeight="1" x14ac:dyDescent="0.25">
      <c r="A26" s="73" t="s">
        <v>327</v>
      </c>
      <c r="B26" s="102">
        <f t="shared" si="19"/>
        <v>475.8</v>
      </c>
      <c r="C26" s="102">
        <f t="shared" si="20"/>
        <v>0</v>
      </c>
      <c r="D26" s="105">
        <f t="shared" si="15"/>
        <v>0</v>
      </c>
      <c r="E26" s="105">
        <f>E27+E28+E29</f>
        <v>0</v>
      </c>
      <c r="F26" s="105">
        <f t="shared" ref="F26:BK26" si="28">F27+F28+F29</f>
        <v>0</v>
      </c>
      <c r="G26" s="105">
        <f t="shared" si="28"/>
        <v>0</v>
      </c>
      <c r="H26" s="105">
        <f t="shared" si="28"/>
        <v>0</v>
      </c>
      <c r="I26" s="105">
        <f t="shared" si="28"/>
        <v>0</v>
      </c>
      <c r="J26" s="105">
        <f t="shared" si="28"/>
        <v>0</v>
      </c>
      <c r="K26" s="105">
        <f t="shared" si="28"/>
        <v>0</v>
      </c>
      <c r="L26" s="105">
        <f t="shared" si="28"/>
        <v>0</v>
      </c>
      <c r="M26" s="105">
        <f t="shared" si="28"/>
        <v>0</v>
      </c>
      <c r="N26" s="105">
        <f t="shared" si="28"/>
        <v>0</v>
      </c>
      <c r="O26" s="105">
        <f t="shared" si="28"/>
        <v>0</v>
      </c>
      <c r="P26" s="105">
        <f t="shared" si="28"/>
        <v>0</v>
      </c>
      <c r="Q26" s="105">
        <f t="shared" si="28"/>
        <v>0</v>
      </c>
      <c r="R26" s="105">
        <f t="shared" si="28"/>
        <v>0</v>
      </c>
      <c r="S26" s="105"/>
      <c r="T26" s="105">
        <f t="shared" si="28"/>
        <v>0</v>
      </c>
      <c r="U26" s="105">
        <f t="shared" si="28"/>
        <v>0</v>
      </c>
      <c r="V26" s="105">
        <f t="shared" si="28"/>
        <v>0</v>
      </c>
      <c r="W26" s="105">
        <f t="shared" si="28"/>
        <v>0</v>
      </c>
      <c r="X26" s="105">
        <f t="shared" si="28"/>
        <v>0</v>
      </c>
      <c r="Y26" s="105">
        <f t="shared" si="28"/>
        <v>0</v>
      </c>
      <c r="Z26" s="105">
        <f t="shared" si="28"/>
        <v>475.8</v>
      </c>
      <c r="AA26" s="105">
        <f t="shared" si="28"/>
        <v>0</v>
      </c>
      <c r="AB26" s="102">
        <f t="shared" si="25"/>
        <v>0</v>
      </c>
      <c r="AC26" s="105">
        <f t="shared" si="28"/>
        <v>0</v>
      </c>
      <c r="AD26" s="105">
        <f t="shared" si="28"/>
        <v>0</v>
      </c>
      <c r="AE26" s="102"/>
      <c r="AF26" s="105">
        <f t="shared" si="28"/>
        <v>0</v>
      </c>
      <c r="AG26" s="105">
        <f t="shared" si="28"/>
        <v>0</v>
      </c>
      <c r="AH26" s="105">
        <f t="shared" si="28"/>
        <v>0</v>
      </c>
      <c r="AI26" s="105">
        <f t="shared" si="28"/>
        <v>0</v>
      </c>
      <c r="AJ26" s="105">
        <f t="shared" si="28"/>
        <v>0</v>
      </c>
      <c r="AK26" s="105">
        <f t="shared" si="28"/>
        <v>0</v>
      </c>
      <c r="AL26" s="105"/>
      <c r="AM26" s="105"/>
      <c r="AN26" s="105"/>
      <c r="AO26" s="66">
        <f t="shared" si="28"/>
        <v>0</v>
      </c>
      <c r="AP26" s="66">
        <f t="shared" si="28"/>
        <v>0</v>
      </c>
      <c r="AQ26" s="66">
        <f t="shared" si="28"/>
        <v>0</v>
      </c>
      <c r="AR26" s="105">
        <f t="shared" si="28"/>
        <v>0</v>
      </c>
      <c r="AS26" s="105">
        <f t="shared" si="28"/>
        <v>0</v>
      </c>
      <c r="AT26" s="105">
        <f t="shared" si="28"/>
        <v>0</v>
      </c>
      <c r="AU26" s="105">
        <f t="shared" si="28"/>
        <v>0</v>
      </c>
      <c r="AV26" s="66">
        <f t="shared" si="28"/>
        <v>0</v>
      </c>
      <c r="AW26" s="66">
        <f t="shared" si="28"/>
        <v>0</v>
      </c>
      <c r="AX26" s="105">
        <f t="shared" si="28"/>
        <v>0</v>
      </c>
      <c r="AY26" s="105">
        <f t="shared" si="28"/>
        <v>0</v>
      </c>
      <c r="AZ26" s="105">
        <f t="shared" si="28"/>
        <v>0</v>
      </c>
      <c r="BA26" s="105">
        <f t="shared" si="28"/>
        <v>0</v>
      </c>
      <c r="BB26" s="105">
        <f t="shared" si="28"/>
        <v>0</v>
      </c>
      <c r="BC26" s="105">
        <f t="shared" si="28"/>
        <v>0</v>
      </c>
      <c r="BD26" s="105"/>
      <c r="BE26" s="105"/>
      <c r="BF26" s="105"/>
      <c r="BG26" s="105">
        <f t="shared" si="28"/>
        <v>0</v>
      </c>
      <c r="BH26" s="105">
        <f t="shared" si="28"/>
        <v>0</v>
      </c>
      <c r="BI26" s="105">
        <f t="shared" si="28"/>
        <v>0</v>
      </c>
      <c r="BJ26" s="105">
        <f t="shared" si="28"/>
        <v>0</v>
      </c>
      <c r="BK26" s="105">
        <f t="shared" si="28"/>
        <v>0</v>
      </c>
      <c r="BL26" s="105">
        <f t="shared" ref="BL26:BR26" si="29">BL27+BL28+BL29</f>
        <v>0</v>
      </c>
      <c r="BM26" s="105">
        <f t="shared" si="29"/>
        <v>0</v>
      </c>
      <c r="BN26" s="105">
        <f t="shared" si="29"/>
        <v>0</v>
      </c>
      <c r="BO26" s="105">
        <f t="shared" si="29"/>
        <v>0</v>
      </c>
      <c r="BP26" s="105">
        <f t="shared" si="29"/>
        <v>0</v>
      </c>
      <c r="BQ26" s="105">
        <f t="shared" si="29"/>
        <v>0</v>
      </c>
      <c r="BR26" s="105">
        <f t="shared" si="29"/>
        <v>0</v>
      </c>
    </row>
    <row r="27" spans="1:70" s="12" customFormat="1" ht="31.5" x14ac:dyDescent="0.25">
      <c r="A27" s="72" t="s">
        <v>326</v>
      </c>
      <c r="B27" s="14">
        <f t="shared" si="19"/>
        <v>475.8</v>
      </c>
      <c r="C27" s="14">
        <f t="shared" si="20"/>
        <v>0</v>
      </c>
      <c r="D27" s="15">
        <f t="shared" si="15"/>
        <v>0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4"/>
      <c r="W27" s="15"/>
      <c r="X27" s="15"/>
      <c r="Y27" s="14"/>
      <c r="Z27" s="15">
        <v>475.8</v>
      </c>
      <c r="AA27" s="15"/>
      <c r="AB27" s="14">
        <f t="shared" si="25"/>
        <v>0</v>
      </c>
      <c r="AC27" s="15"/>
      <c r="AD27" s="15"/>
      <c r="AE27" s="14"/>
      <c r="AF27" s="15"/>
      <c r="AG27" s="15"/>
      <c r="AH27" s="14"/>
      <c r="AI27" s="15"/>
      <c r="AJ27" s="15"/>
      <c r="AK27" s="14"/>
      <c r="AL27" s="14"/>
      <c r="AM27" s="14"/>
      <c r="AN27" s="14"/>
      <c r="AO27" s="39"/>
      <c r="AP27" s="39"/>
      <c r="AQ27" s="50"/>
      <c r="AR27" s="15"/>
      <c r="AS27" s="15"/>
      <c r="AT27" s="14"/>
      <c r="AU27" s="15"/>
      <c r="AV27" s="39"/>
      <c r="AW27" s="50"/>
      <c r="AX27" s="15"/>
      <c r="AY27" s="15"/>
      <c r="AZ27" s="14"/>
      <c r="BA27" s="15"/>
      <c r="BB27" s="15"/>
      <c r="BC27" s="14"/>
      <c r="BD27" s="14"/>
      <c r="BE27" s="14"/>
      <c r="BF27" s="14"/>
      <c r="BG27" s="15"/>
      <c r="BH27" s="15"/>
      <c r="BI27" s="14"/>
      <c r="BJ27" s="15"/>
      <c r="BK27" s="15"/>
      <c r="BL27" s="14"/>
      <c r="BM27" s="15"/>
      <c r="BN27" s="15"/>
      <c r="BO27" s="14"/>
      <c r="BP27" s="15"/>
      <c r="BQ27" s="15"/>
      <c r="BR27" s="14"/>
    </row>
    <row r="28" spans="1:70" s="12" customFormat="1" ht="15.75" x14ac:dyDescent="0.25">
      <c r="A28" s="74" t="s">
        <v>324</v>
      </c>
      <c r="B28" s="14">
        <f t="shared" si="19"/>
        <v>0</v>
      </c>
      <c r="C28" s="14">
        <f t="shared" si="20"/>
        <v>0</v>
      </c>
      <c r="D28" s="55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55"/>
      <c r="R28" s="101"/>
      <c r="S28" s="101"/>
      <c r="T28" s="55"/>
      <c r="U28" s="101"/>
      <c r="V28" s="101"/>
      <c r="W28" s="55"/>
      <c r="X28" s="101"/>
      <c r="Y28" s="101"/>
      <c r="Z28" s="55"/>
      <c r="AA28" s="101"/>
      <c r="AB28" s="101"/>
      <c r="AC28" s="55"/>
      <c r="AD28" s="55"/>
      <c r="AE28" s="55"/>
      <c r="AF28" s="55"/>
      <c r="AG28" s="101"/>
      <c r="AH28" s="101"/>
      <c r="AI28" s="55"/>
      <c r="AJ28" s="101"/>
      <c r="AK28" s="101"/>
      <c r="AL28" s="101"/>
      <c r="AM28" s="101"/>
      <c r="AN28" s="101"/>
      <c r="AO28" s="68"/>
      <c r="AP28" s="69"/>
      <c r="AQ28" s="69"/>
      <c r="AR28" s="55"/>
      <c r="AS28" s="101"/>
      <c r="AT28" s="101"/>
      <c r="AU28" s="55"/>
      <c r="AV28" s="69"/>
      <c r="AW28" s="69"/>
      <c r="AX28" s="55"/>
      <c r="AY28" s="101"/>
      <c r="AZ28" s="101"/>
      <c r="BA28" s="55"/>
      <c r="BB28" s="101"/>
      <c r="BC28" s="101"/>
      <c r="BD28" s="101"/>
      <c r="BE28" s="101"/>
      <c r="BF28" s="101"/>
      <c r="BG28" s="55"/>
      <c r="BH28" s="101"/>
      <c r="BI28" s="101"/>
      <c r="BJ28" s="55"/>
      <c r="BK28" s="101"/>
      <c r="BL28" s="101"/>
      <c r="BM28" s="55"/>
      <c r="BN28" s="101"/>
      <c r="BO28" s="101"/>
      <c r="BP28" s="55"/>
      <c r="BQ28" s="101"/>
      <c r="BR28" s="101"/>
    </row>
    <row r="29" spans="1:70" s="12" customFormat="1" ht="15.75" x14ac:dyDescent="0.25">
      <c r="A29" s="74" t="s">
        <v>325</v>
      </c>
      <c r="B29" s="14">
        <f t="shared" si="19"/>
        <v>0</v>
      </c>
      <c r="C29" s="14">
        <f t="shared" si="20"/>
        <v>0</v>
      </c>
      <c r="D29" s="55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55"/>
      <c r="R29" s="101"/>
      <c r="S29" s="101"/>
      <c r="T29" s="55"/>
      <c r="U29" s="101"/>
      <c r="V29" s="101"/>
      <c r="W29" s="55"/>
      <c r="X29" s="101"/>
      <c r="Y29" s="101"/>
      <c r="Z29" s="55"/>
      <c r="AA29" s="101"/>
      <c r="AB29" s="101"/>
      <c r="AC29" s="55"/>
      <c r="AD29" s="55"/>
      <c r="AE29" s="55"/>
      <c r="AF29" s="55"/>
      <c r="AG29" s="101"/>
      <c r="AH29" s="101"/>
      <c r="AI29" s="55"/>
      <c r="AJ29" s="101"/>
      <c r="AK29" s="101"/>
      <c r="AL29" s="101"/>
      <c r="AM29" s="101"/>
      <c r="AN29" s="101"/>
      <c r="AO29" s="68"/>
      <c r="AP29" s="69"/>
      <c r="AQ29" s="69"/>
      <c r="AR29" s="55"/>
      <c r="AS29" s="101"/>
      <c r="AT29" s="101"/>
      <c r="AU29" s="55"/>
      <c r="AV29" s="69"/>
      <c r="AW29" s="69"/>
      <c r="AX29" s="55"/>
      <c r="AY29" s="101"/>
      <c r="AZ29" s="101"/>
      <c r="BA29" s="55"/>
      <c r="BB29" s="101"/>
      <c r="BC29" s="101"/>
      <c r="BD29" s="101"/>
      <c r="BE29" s="101"/>
      <c r="BF29" s="101"/>
      <c r="BG29" s="55"/>
      <c r="BH29" s="101"/>
      <c r="BI29" s="101"/>
      <c r="BJ29" s="55"/>
      <c r="BK29" s="101"/>
      <c r="BL29" s="101"/>
      <c r="BM29" s="55"/>
      <c r="BN29" s="101"/>
      <c r="BO29" s="101"/>
      <c r="BP29" s="55"/>
      <c r="BQ29" s="101"/>
      <c r="BR29" s="101"/>
    </row>
    <row r="30" spans="1:70" s="31" customFormat="1" ht="31.5" x14ac:dyDescent="0.25">
      <c r="A30" s="73" t="s">
        <v>336</v>
      </c>
      <c r="B30" s="102">
        <f t="shared" si="19"/>
        <v>90570.2</v>
      </c>
      <c r="C30" s="102">
        <f t="shared" si="20"/>
        <v>2893.79729</v>
      </c>
      <c r="D30" s="105">
        <f t="shared" si="15"/>
        <v>3.1950876668043131</v>
      </c>
      <c r="E30" s="105">
        <f>E31+E32+E33+E34+E35+E36+E37</f>
        <v>0</v>
      </c>
      <c r="F30" s="105">
        <f t="shared" ref="F30:BK30" si="30">F31+F32+F33+F34+F35+F36+F37</f>
        <v>0</v>
      </c>
      <c r="G30" s="105">
        <f t="shared" si="30"/>
        <v>0</v>
      </c>
      <c r="H30" s="105">
        <f t="shared" si="30"/>
        <v>0</v>
      </c>
      <c r="I30" s="105">
        <f t="shared" si="30"/>
        <v>0</v>
      </c>
      <c r="J30" s="105">
        <f t="shared" si="30"/>
        <v>0</v>
      </c>
      <c r="K30" s="105">
        <f t="shared" si="30"/>
        <v>10200</v>
      </c>
      <c r="L30" s="105">
        <f t="shared" si="30"/>
        <v>2893.79729</v>
      </c>
      <c r="M30" s="105">
        <f t="shared" ref="M30:M172" si="31">L30/K30*100</f>
        <v>28.370561666666667</v>
      </c>
      <c r="N30" s="105">
        <f t="shared" si="30"/>
        <v>0</v>
      </c>
      <c r="O30" s="105">
        <f t="shared" si="30"/>
        <v>0</v>
      </c>
      <c r="P30" s="105">
        <f t="shared" si="30"/>
        <v>0</v>
      </c>
      <c r="Q30" s="105">
        <f t="shared" si="30"/>
        <v>0</v>
      </c>
      <c r="R30" s="105">
        <f t="shared" si="30"/>
        <v>0</v>
      </c>
      <c r="S30" s="105">
        <f t="shared" si="30"/>
        <v>0</v>
      </c>
      <c r="T30" s="105">
        <f t="shared" si="30"/>
        <v>0</v>
      </c>
      <c r="U30" s="105">
        <f t="shared" si="30"/>
        <v>0</v>
      </c>
      <c r="V30" s="105">
        <f t="shared" si="30"/>
        <v>0</v>
      </c>
      <c r="W30" s="105">
        <f t="shared" si="30"/>
        <v>80000</v>
      </c>
      <c r="X30" s="105">
        <f t="shared" si="30"/>
        <v>0</v>
      </c>
      <c r="Y30" s="105">
        <f t="shared" si="30"/>
        <v>0</v>
      </c>
      <c r="Z30" s="105">
        <f t="shared" si="30"/>
        <v>370.2</v>
      </c>
      <c r="AA30" s="105">
        <f t="shared" si="30"/>
        <v>0</v>
      </c>
      <c r="AB30" s="102">
        <f t="shared" si="25"/>
        <v>0</v>
      </c>
      <c r="AC30" s="105">
        <f t="shared" si="30"/>
        <v>0</v>
      </c>
      <c r="AD30" s="105">
        <f t="shared" si="30"/>
        <v>0</v>
      </c>
      <c r="AE30" s="102"/>
      <c r="AF30" s="105">
        <f t="shared" si="30"/>
        <v>0</v>
      </c>
      <c r="AG30" s="105">
        <f t="shared" si="30"/>
        <v>0</v>
      </c>
      <c r="AH30" s="105">
        <f t="shared" si="30"/>
        <v>0</v>
      </c>
      <c r="AI30" s="105">
        <f t="shared" si="30"/>
        <v>0</v>
      </c>
      <c r="AJ30" s="105">
        <f t="shared" si="30"/>
        <v>0</v>
      </c>
      <c r="AK30" s="105">
        <f t="shared" si="30"/>
        <v>0</v>
      </c>
      <c r="AL30" s="105"/>
      <c r="AM30" s="105"/>
      <c r="AN30" s="105"/>
      <c r="AO30" s="66">
        <f t="shared" si="30"/>
        <v>0</v>
      </c>
      <c r="AP30" s="66">
        <f t="shared" si="30"/>
        <v>0</v>
      </c>
      <c r="AQ30" s="66">
        <f t="shared" si="30"/>
        <v>0</v>
      </c>
      <c r="AR30" s="105">
        <f t="shared" si="30"/>
        <v>0</v>
      </c>
      <c r="AS30" s="105">
        <f t="shared" si="30"/>
        <v>0</v>
      </c>
      <c r="AT30" s="105">
        <f t="shared" si="30"/>
        <v>0</v>
      </c>
      <c r="AU30" s="105">
        <f t="shared" si="30"/>
        <v>0</v>
      </c>
      <c r="AV30" s="66">
        <f t="shared" si="30"/>
        <v>0</v>
      </c>
      <c r="AW30" s="66">
        <f t="shared" si="30"/>
        <v>0</v>
      </c>
      <c r="AX30" s="105">
        <f t="shared" si="30"/>
        <v>0</v>
      </c>
      <c r="AY30" s="105">
        <f t="shared" si="30"/>
        <v>0</v>
      </c>
      <c r="AZ30" s="105">
        <f t="shared" si="30"/>
        <v>0</v>
      </c>
      <c r="BA30" s="105">
        <f t="shared" si="30"/>
        <v>0</v>
      </c>
      <c r="BB30" s="105">
        <f t="shared" si="30"/>
        <v>0</v>
      </c>
      <c r="BC30" s="105">
        <f t="shared" si="30"/>
        <v>0</v>
      </c>
      <c r="BD30" s="105"/>
      <c r="BE30" s="105"/>
      <c r="BF30" s="105"/>
      <c r="BG30" s="105">
        <f t="shared" si="30"/>
        <v>0</v>
      </c>
      <c r="BH30" s="105">
        <f t="shared" si="30"/>
        <v>0</v>
      </c>
      <c r="BI30" s="105">
        <f t="shared" si="30"/>
        <v>0</v>
      </c>
      <c r="BJ30" s="105">
        <f t="shared" si="30"/>
        <v>0</v>
      </c>
      <c r="BK30" s="105">
        <f t="shared" si="30"/>
        <v>0</v>
      </c>
      <c r="BL30" s="105">
        <f t="shared" ref="BL30:BR30" si="32">BL31+BL32+BL33+BL34+BL35+BL36+BL37</f>
        <v>0</v>
      </c>
      <c r="BM30" s="105">
        <f t="shared" si="32"/>
        <v>0</v>
      </c>
      <c r="BN30" s="105">
        <f t="shared" si="32"/>
        <v>0</v>
      </c>
      <c r="BO30" s="105">
        <f t="shared" si="32"/>
        <v>0</v>
      </c>
      <c r="BP30" s="105">
        <f t="shared" si="32"/>
        <v>0</v>
      </c>
      <c r="BQ30" s="105">
        <f t="shared" si="32"/>
        <v>0</v>
      </c>
      <c r="BR30" s="105">
        <f t="shared" si="32"/>
        <v>0</v>
      </c>
    </row>
    <row r="31" spans="1:70" s="12" customFormat="1" ht="31.5" x14ac:dyDescent="0.25">
      <c r="A31" s="72" t="s">
        <v>335</v>
      </c>
      <c r="B31" s="14">
        <f t="shared" si="19"/>
        <v>10570.2</v>
      </c>
      <c r="C31" s="14">
        <f t="shared" si="20"/>
        <v>2893.79729</v>
      </c>
      <c r="D31" s="15">
        <f t="shared" si="15"/>
        <v>27.376939793002968</v>
      </c>
      <c r="E31" s="15"/>
      <c r="F31" s="15"/>
      <c r="G31" s="15"/>
      <c r="H31" s="15"/>
      <c r="I31" s="15"/>
      <c r="J31" s="15"/>
      <c r="K31" s="15">
        <v>10200</v>
      </c>
      <c r="L31" s="15">
        <v>2893.79729</v>
      </c>
      <c r="M31" s="15">
        <f t="shared" si="31"/>
        <v>28.370561666666667</v>
      </c>
      <c r="N31" s="15"/>
      <c r="O31" s="15"/>
      <c r="P31" s="15"/>
      <c r="Q31" s="15"/>
      <c r="R31" s="15"/>
      <c r="S31" s="15"/>
      <c r="T31" s="15"/>
      <c r="U31" s="15"/>
      <c r="V31" s="14"/>
      <c r="W31" s="15"/>
      <c r="X31" s="15"/>
      <c r="Y31" s="14"/>
      <c r="Z31" s="15">
        <v>370.2</v>
      </c>
      <c r="AA31" s="15"/>
      <c r="AB31" s="14">
        <f t="shared" si="25"/>
        <v>0</v>
      </c>
      <c r="AC31" s="15"/>
      <c r="AD31" s="15"/>
      <c r="AE31" s="14"/>
      <c r="AF31" s="15"/>
      <c r="AG31" s="15"/>
      <c r="AH31" s="14"/>
      <c r="AI31" s="15"/>
      <c r="AJ31" s="15"/>
      <c r="AK31" s="14"/>
      <c r="AL31" s="14"/>
      <c r="AM31" s="14"/>
      <c r="AN31" s="14"/>
      <c r="AO31" s="39"/>
      <c r="AP31" s="39"/>
      <c r="AQ31" s="50"/>
      <c r="AR31" s="15"/>
      <c r="AS31" s="15"/>
      <c r="AT31" s="14"/>
      <c r="AU31" s="15"/>
      <c r="AV31" s="39"/>
      <c r="AW31" s="50"/>
      <c r="AX31" s="15"/>
      <c r="AY31" s="15"/>
      <c r="AZ31" s="14"/>
      <c r="BA31" s="15"/>
      <c r="BB31" s="15"/>
      <c r="BC31" s="14"/>
      <c r="BD31" s="14"/>
      <c r="BE31" s="14"/>
      <c r="BF31" s="14"/>
      <c r="BG31" s="15"/>
      <c r="BH31" s="15"/>
      <c r="BI31" s="14"/>
      <c r="BJ31" s="15"/>
      <c r="BK31" s="15"/>
      <c r="BL31" s="14"/>
      <c r="BM31" s="15"/>
      <c r="BN31" s="15"/>
      <c r="BO31" s="14"/>
      <c r="BP31" s="15"/>
      <c r="BQ31" s="15"/>
      <c r="BR31" s="14"/>
    </row>
    <row r="32" spans="1:70" s="12" customFormat="1" ht="15.75" x14ac:dyDescent="0.25">
      <c r="A32" s="74" t="s">
        <v>329</v>
      </c>
      <c r="B32" s="14">
        <f t="shared" si="19"/>
        <v>80000</v>
      </c>
      <c r="C32" s="14">
        <f t="shared" si="20"/>
        <v>0</v>
      </c>
      <c r="D32" s="55"/>
      <c r="E32" s="101"/>
      <c r="F32" s="101"/>
      <c r="G32" s="101"/>
      <c r="H32" s="101"/>
      <c r="I32" s="101"/>
      <c r="J32" s="101"/>
      <c r="K32" s="101"/>
      <c r="L32" s="101"/>
      <c r="M32" s="101"/>
      <c r="N32" s="55"/>
      <c r="O32" s="55"/>
      <c r="P32" s="55"/>
      <c r="Q32" s="101"/>
      <c r="R32" s="101"/>
      <c r="S32" s="101"/>
      <c r="T32" s="101"/>
      <c r="U32" s="101"/>
      <c r="V32" s="101"/>
      <c r="W32" s="55">
        <v>80000</v>
      </c>
      <c r="X32" s="101"/>
      <c r="Y32" s="101"/>
      <c r="Z32" s="101"/>
      <c r="AA32" s="101"/>
      <c r="AB32" s="101"/>
      <c r="AC32" s="55"/>
      <c r="AD32" s="55"/>
      <c r="AE32" s="55"/>
      <c r="AF32" s="101"/>
      <c r="AG32" s="101"/>
      <c r="AH32" s="101"/>
      <c r="AI32" s="101"/>
      <c r="AJ32" s="101"/>
      <c r="AK32" s="101"/>
      <c r="AL32" s="101"/>
      <c r="AM32" s="101"/>
      <c r="AN32" s="101"/>
      <c r="AO32" s="69"/>
      <c r="AP32" s="69"/>
      <c r="AQ32" s="69"/>
      <c r="AR32" s="101"/>
      <c r="AS32" s="101"/>
      <c r="AT32" s="101"/>
      <c r="AU32" s="101"/>
      <c r="AV32" s="69"/>
      <c r="AW32" s="69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</row>
    <row r="33" spans="1:70" s="12" customFormat="1" ht="15.75" x14ac:dyDescent="0.25">
      <c r="A33" s="74" t="s">
        <v>330</v>
      </c>
      <c r="B33" s="14">
        <f t="shared" si="19"/>
        <v>0</v>
      </c>
      <c r="C33" s="14">
        <f t="shared" si="20"/>
        <v>0</v>
      </c>
      <c r="D33" s="55"/>
      <c r="E33" s="101"/>
      <c r="F33" s="101"/>
      <c r="G33" s="101"/>
      <c r="H33" s="101"/>
      <c r="I33" s="101"/>
      <c r="J33" s="101"/>
      <c r="K33" s="101"/>
      <c r="L33" s="101"/>
      <c r="M33" s="101"/>
      <c r="N33" s="55"/>
      <c r="O33" s="55"/>
      <c r="P33" s="55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55"/>
      <c r="AD33" s="55"/>
      <c r="AE33" s="55"/>
      <c r="AF33" s="101"/>
      <c r="AG33" s="101"/>
      <c r="AH33" s="101"/>
      <c r="AI33" s="101"/>
      <c r="AJ33" s="101"/>
      <c r="AK33" s="101"/>
      <c r="AL33" s="101"/>
      <c r="AM33" s="101"/>
      <c r="AN33" s="101"/>
      <c r="AO33" s="69"/>
      <c r="AP33" s="69"/>
      <c r="AQ33" s="69"/>
      <c r="AR33" s="101"/>
      <c r="AS33" s="101"/>
      <c r="AT33" s="101"/>
      <c r="AU33" s="101"/>
      <c r="AV33" s="69"/>
      <c r="AW33" s="69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</row>
    <row r="34" spans="1:70" s="12" customFormat="1" ht="15.75" x14ac:dyDescent="0.25">
      <c r="A34" s="74" t="s">
        <v>331</v>
      </c>
      <c r="B34" s="14">
        <f t="shared" si="19"/>
        <v>0</v>
      </c>
      <c r="C34" s="14">
        <f t="shared" si="20"/>
        <v>0</v>
      </c>
      <c r="D34" s="55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55"/>
      <c r="AD34" s="55"/>
      <c r="AE34" s="55"/>
      <c r="AF34" s="101"/>
      <c r="AG34" s="101"/>
      <c r="AH34" s="101"/>
      <c r="AI34" s="101"/>
      <c r="AJ34" s="101"/>
      <c r="AK34" s="101"/>
      <c r="AL34" s="101"/>
      <c r="AM34" s="101"/>
      <c r="AN34" s="101"/>
      <c r="AO34" s="69"/>
      <c r="AP34" s="69"/>
      <c r="AQ34" s="69"/>
      <c r="AR34" s="101"/>
      <c r="AS34" s="101"/>
      <c r="AT34" s="101"/>
      <c r="AU34" s="101"/>
      <c r="AV34" s="69"/>
      <c r="AW34" s="69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</row>
    <row r="35" spans="1:70" s="12" customFormat="1" ht="15.75" x14ac:dyDescent="0.25">
      <c r="A35" s="74" t="s">
        <v>332</v>
      </c>
      <c r="B35" s="14">
        <f t="shared" si="19"/>
        <v>0</v>
      </c>
      <c r="C35" s="14">
        <f t="shared" si="20"/>
        <v>0</v>
      </c>
      <c r="D35" s="55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55"/>
      <c r="AD35" s="55"/>
      <c r="AE35" s="55"/>
      <c r="AF35" s="101"/>
      <c r="AG35" s="101"/>
      <c r="AH35" s="101"/>
      <c r="AI35" s="101"/>
      <c r="AJ35" s="101"/>
      <c r="AK35" s="101"/>
      <c r="AL35" s="101"/>
      <c r="AM35" s="101"/>
      <c r="AN35" s="101"/>
      <c r="AO35" s="69"/>
      <c r="AP35" s="69"/>
      <c r="AQ35" s="69"/>
      <c r="AR35" s="101"/>
      <c r="AS35" s="101"/>
      <c r="AT35" s="101"/>
      <c r="AU35" s="101"/>
      <c r="AV35" s="69"/>
      <c r="AW35" s="69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</row>
    <row r="36" spans="1:70" s="12" customFormat="1" ht="15.75" x14ac:dyDescent="0.25">
      <c r="A36" s="74" t="s">
        <v>333</v>
      </c>
      <c r="B36" s="14">
        <f t="shared" si="19"/>
        <v>0</v>
      </c>
      <c r="C36" s="14">
        <f t="shared" si="20"/>
        <v>0</v>
      </c>
      <c r="D36" s="55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55"/>
      <c r="AD36" s="55"/>
      <c r="AE36" s="55"/>
      <c r="AF36" s="101"/>
      <c r="AG36" s="101"/>
      <c r="AH36" s="101"/>
      <c r="AI36" s="101"/>
      <c r="AJ36" s="101"/>
      <c r="AK36" s="101"/>
      <c r="AL36" s="101"/>
      <c r="AM36" s="101"/>
      <c r="AN36" s="101"/>
      <c r="AO36" s="69"/>
      <c r="AP36" s="69"/>
      <c r="AQ36" s="69"/>
      <c r="AR36" s="101"/>
      <c r="AS36" s="101"/>
      <c r="AT36" s="101"/>
      <c r="AU36" s="101"/>
      <c r="AV36" s="69"/>
      <c r="AW36" s="69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</row>
    <row r="37" spans="1:70" s="12" customFormat="1" ht="15.75" x14ac:dyDescent="0.25">
      <c r="A37" s="74" t="s">
        <v>334</v>
      </c>
      <c r="B37" s="14">
        <f t="shared" si="19"/>
        <v>0</v>
      </c>
      <c r="C37" s="14">
        <f t="shared" si="20"/>
        <v>0</v>
      </c>
      <c r="D37" s="55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55"/>
      <c r="AD37" s="55"/>
      <c r="AE37" s="55"/>
      <c r="AF37" s="101"/>
      <c r="AG37" s="101"/>
      <c r="AH37" s="101"/>
      <c r="AI37" s="101"/>
      <c r="AJ37" s="101"/>
      <c r="AK37" s="101"/>
      <c r="AL37" s="101"/>
      <c r="AM37" s="101"/>
      <c r="AN37" s="101"/>
      <c r="AO37" s="69"/>
      <c r="AP37" s="69"/>
      <c r="AQ37" s="69"/>
      <c r="AR37" s="101"/>
      <c r="AS37" s="101"/>
      <c r="AT37" s="101"/>
      <c r="AU37" s="101"/>
      <c r="AV37" s="69"/>
      <c r="AW37" s="69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</row>
    <row r="38" spans="1:70" s="31" customFormat="1" ht="31.5" x14ac:dyDescent="0.25">
      <c r="A38" s="73" t="s">
        <v>340</v>
      </c>
      <c r="B38" s="102">
        <f t="shared" si="19"/>
        <v>504.2</v>
      </c>
      <c r="C38" s="102">
        <f t="shared" si="20"/>
        <v>0</v>
      </c>
      <c r="D38" s="105">
        <f t="shared" si="15"/>
        <v>0</v>
      </c>
      <c r="E38" s="105">
        <f>E39+E40+E41</f>
        <v>0</v>
      </c>
      <c r="F38" s="105">
        <f t="shared" ref="F38:BK38" si="33">F39+F40+F41</f>
        <v>0</v>
      </c>
      <c r="G38" s="105">
        <f t="shared" si="33"/>
        <v>0</v>
      </c>
      <c r="H38" s="105">
        <f t="shared" si="33"/>
        <v>0</v>
      </c>
      <c r="I38" s="105">
        <f t="shared" si="33"/>
        <v>0</v>
      </c>
      <c r="J38" s="105">
        <f t="shared" si="33"/>
        <v>0</v>
      </c>
      <c r="K38" s="105">
        <f t="shared" si="33"/>
        <v>0</v>
      </c>
      <c r="L38" s="105">
        <f t="shared" si="33"/>
        <v>0</v>
      </c>
      <c r="M38" s="105"/>
      <c r="N38" s="105">
        <f t="shared" si="33"/>
        <v>0</v>
      </c>
      <c r="O38" s="105">
        <f t="shared" si="33"/>
        <v>0</v>
      </c>
      <c r="P38" s="105">
        <f t="shared" si="33"/>
        <v>0</v>
      </c>
      <c r="Q38" s="105">
        <f t="shared" si="33"/>
        <v>0</v>
      </c>
      <c r="R38" s="105">
        <f t="shared" si="33"/>
        <v>0</v>
      </c>
      <c r="S38" s="105">
        <f t="shared" si="33"/>
        <v>0</v>
      </c>
      <c r="T38" s="105">
        <f t="shared" si="33"/>
        <v>0</v>
      </c>
      <c r="U38" s="105">
        <f t="shared" si="33"/>
        <v>0</v>
      </c>
      <c r="V38" s="105">
        <f t="shared" si="33"/>
        <v>0</v>
      </c>
      <c r="W38" s="105">
        <f t="shared" si="33"/>
        <v>0</v>
      </c>
      <c r="X38" s="105">
        <f t="shared" si="33"/>
        <v>0</v>
      </c>
      <c r="Y38" s="105">
        <f t="shared" si="33"/>
        <v>0</v>
      </c>
      <c r="Z38" s="105">
        <f t="shared" si="33"/>
        <v>504.2</v>
      </c>
      <c r="AA38" s="105">
        <f t="shared" si="33"/>
        <v>0</v>
      </c>
      <c r="AB38" s="102">
        <f t="shared" si="25"/>
        <v>0</v>
      </c>
      <c r="AC38" s="105">
        <f t="shared" si="33"/>
        <v>0</v>
      </c>
      <c r="AD38" s="105">
        <f t="shared" si="33"/>
        <v>0</v>
      </c>
      <c r="AE38" s="102"/>
      <c r="AF38" s="105">
        <f t="shared" si="33"/>
        <v>0</v>
      </c>
      <c r="AG38" s="105">
        <f t="shared" si="33"/>
        <v>0</v>
      </c>
      <c r="AH38" s="105">
        <f t="shared" si="33"/>
        <v>0</v>
      </c>
      <c r="AI38" s="105">
        <f t="shared" si="33"/>
        <v>0</v>
      </c>
      <c r="AJ38" s="105">
        <f t="shared" si="33"/>
        <v>0</v>
      </c>
      <c r="AK38" s="105">
        <f t="shared" si="33"/>
        <v>0</v>
      </c>
      <c r="AL38" s="105"/>
      <c r="AM38" s="105"/>
      <c r="AN38" s="105"/>
      <c r="AO38" s="66">
        <f t="shared" si="33"/>
        <v>0</v>
      </c>
      <c r="AP38" s="66">
        <f t="shared" si="33"/>
        <v>0</v>
      </c>
      <c r="AQ38" s="66">
        <f t="shared" si="33"/>
        <v>0</v>
      </c>
      <c r="AR38" s="105">
        <f t="shared" si="33"/>
        <v>0</v>
      </c>
      <c r="AS38" s="105">
        <f t="shared" si="33"/>
        <v>0</v>
      </c>
      <c r="AT38" s="105">
        <f t="shared" si="33"/>
        <v>0</v>
      </c>
      <c r="AU38" s="105">
        <f t="shared" si="33"/>
        <v>0</v>
      </c>
      <c r="AV38" s="66">
        <f t="shared" si="33"/>
        <v>0</v>
      </c>
      <c r="AW38" s="66">
        <f t="shared" si="33"/>
        <v>0</v>
      </c>
      <c r="AX38" s="105">
        <f t="shared" si="33"/>
        <v>0</v>
      </c>
      <c r="AY38" s="105">
        <f t="shared" si="33"/>
        <v>0</v>
      </c>
      <c r="AZ38" s="105">
        <f t="shared" si="33"/>
        <v>0</v>
      </c>
      <c r="BA38" s="105">
        <f t="shared" si="33"/>
        <v>0</v>
      </c>
      <c r="BB38" s="105">
        <f t="shared" si="33"/>
        <v>0</v>
      </c>
      <c r="BC38" s="105">
        <f t="shared" si="33"/>
        <v>0</v>
      </c>
      <c r="BD38" s="105"/>
      <c r="BE38" s="105"/>
      <c r="BF38" s="105"/>
      <c r="BG38" s="105">
        <f t="shared" si="33"/>
        <v>0</v>
      </c>
      <c r="BH38" s="105">
        <f t="shared" si="33"/>
        <v>0</v>
      </c>
      <c r="BI38" s="105">
        <f t="shared" si="33"/>
        <v>0</v>
      </c>
      <c r="BJ38" s="105">
        <f t="shared" si="33"/>
        <v>0</v>
      </c>
      <c r="BK38" s="105">
        <f t="shared" si="33"/>
        <v>0</v>
      </c>
      <c r="BL38" s="105">
        <f t="shared" ref="BL38:BR38" si="34">BL39+BL40+BL41</f>
        <v>0</v>
      </c>
      <c r="BM38" s="105">
        <f t="shared" si="34"/>
        <v>0</v>
      </c>
      <c r="BN38" s="105">
        <f t="shared" si="34"/>
        <v>0</v>
      </c>
      <c r="BO38" s="105">
        <f t="shared" si="34"/>
        <v>0</v>
      </c>
      <c r="BP38" s="105">
        <f t="shared" si="34"/>
        <v>0</v>
      </c>
      <c r="BQ38" s="105">
        <f t="shared" si="34"/>
        <v>0</v>
      </c>
      <c r="BR38" s="105">
        <f t="shared" si="34"/>
        <v>0</v>
      </c>
    </row>
    <row r="39" spans="1:70" s="12" customFormat="1" ht="31.5" x14ac:dyDescent="0.25">
      <c r="A39" s="72" t="s">
        <v>339</v>
      </c>
      <c r="B39" s="14">
        <f t="shared" si="19"/>
        <v>504.2</v>
      </c>
      <c r="C39" s="14">
        <f t="shared" si="20"/>
        <v>0</v>
      </c>
      <c r="D39" s="15">
        <f t="shared" si="15"/>
        <v>0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4"/>
      <c r="W39" s="15"/>
      <c r="X39" s="15"/>
      <c r="Y39" s="14"/>
      <c r="Z39" s="15">
        <v>504.2</v>
      </c>
      <c r="AA39" s="15"/>
      <c r="AB39" s="14">
        <f t="shared" si="25"/>
        <v>0</v>
      </c>
      <c r="AC39" s="15"/>
      <c r="AD39" s="15"/>
      <c r="AE39" s="14"/>
      <c r="AF39" s="15"/>
      <c r="AG39" s="15"/>
      <c r="AH39" s="14"/>
      <c r="AI39" s="15"/>
      <c r="AJ39" s="15"/>
      <c r="AK39" s="14"/>
      <c r="AL39" s="14"/>
      <c r="AM39" s="14"/>
      <c r="AN39" s="14"/>
      <c r="AO39" s="39"/>
      <c r="AP39" s="39"/>
      <c r="AQ39" s="50"/>
      <c r="AR39" s="15"/>
      <c r="AS39" s="15"/>
      <c r="AT39" s="14"/>
      <c r="AU39" s="15"/>
      <c r="AV39" s="39"/>
      <c r="AW39" s="50"/>
      <c r="AX39" s="15"/>
      <c r="AY39" s="15"/>
      <c r="AZ39" s="14"/>
      <c r="BA39" s="15"/>
      <c r="BB39" s="15"/>
      <c r="BC39" s="14"/>
      <c r="BD39" s="14"/>
      <c r="BE39" s="14"/>
      <c r="BF39" s="14"/>
      <c r="BG39" s="15"/>
      <c r="BH39" s="15"/>
      <c r="BI39" s="14"/>
      <c r="BJ39" s="15"/>
      <c r="BK39" s="15"/>
      <c r="BL39" s="14"/>
      <c r="BM39" s="15"/>
      <c r="BN39" s="15"/>
      <c r="BO39" s="14"/>
      <c r="BP39" s="15"/>
      <c r="BQ39" s="15"/>
      <c r="BR39" s="14"/>
    </row>
    <row r="40" spans="1:70" s="12" customFormat="1" ht="15.75" x14ac:dyDescent="0.25">
      <c r="A40" s="74" t="s">
        <v>337</v>
      </c>
      <c r="B40" s="14">
        <f t="shared" si="19"/>
        <v>0</v>
      </c>
      <c r="C40" s="14">
        <f t="shared" si="20"/>
        <v>0</v>
      </c>
      <c r="D40" s="55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55"/>
      <c r="AD40" s="55"/>
      <c r="AE40" s="55"/>
      <c r="AF40" s="101"/>
      <c r="AG40" s="101"/>
      <c r="AH40" s="101"/>
      <c r="AI40" s="101"/>
      <c r="AJ40" s="101"/>
      <c r="AK40" s="101"/>
      <c r="AL40" s="101"/>
      <c r="AM40" s="101"/>
      <c r="AN40" s="101"/>
      <c r="AO40" s="69"/>
      <c r="AP40" s="69"/>
      <c r="AQ40" s="69"/>
      <c r="AR40" s="101"/>
      <c r="AS40" s="101"/>
      <c r="AT40" s="101"/>
      <c r="AU40" s="101"/>
      <c r="AV40" s="69"/>
      <c r="AW40" s="69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</row>
    <row r="41" spans="1:70" s="12" customFormat="1" ht="15.75" x14ac:dyDescent="0.25">
      <c r="A41" s="74" t="s">
        <v>338</v>
      </c>
      <c r="B41" s="14">
        <f t="shared" si="19"/>
        <v>0</v>
      </c>
      <c r="C41" s="14">
        <f t="shared" si="20"/>
        <v>0</v>
      </c>
      <c r="D41" s="55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55"/>
      <c r="AD41" s="55"/>
      <c r="AE41" s="55"/>
      <c r="AF41" s="101"/>
      <c r="AG41" s="101"/>
      <c r="AH41" s="101"/>
      <c r="AI41" s="101"/>
      <c r="AJ41" s="101"/>
      <c r="AK41" s="101"/>
      <c r="AL41" s="101"/>
      <c r="AM41" s="101"/>
      <c r="AN41" s="101"/>
      <c r="AO41" s="69"/>
      <c r="AP41" s="69"/>
      <c r="AQ41" s="69"/>
      <c r="AR41" s="101"/>
      <c r="AS41" s="101"/>
      <c r="AT41" s="101"/>
      <c r="AU41" s="101"/>
      <c r="AV41" s="69"/>
      <c r="AW41" s="69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</row>
    <row r="42" spans="1:70" s="31" customFormat="1" ht="31.5" x14ac:dyDescent="0.25">
      <c r="A42" s="73" t="s">
        <v>344</v>
      </c>
      <c r="B42" s="102">
        <f t="shared" si="19"/>
        <v>59591.9</v>
      </c>
      <c r="C42" s="102">
        <f t="shared" si="20"/>
        <v>0</v>
      </c>
      <c r="D42" s="105">
        <f t="shared" si="15"/>
        <v>0</v>
      </c>
      <c r="E42" s="105">
        <f>E43+E44+E45</f>
        <v>0</v>
      </c>
      <c r="F42" s="105">
        <f t="shared" ref="F42:BK42" si="35">F43+F44+F45</f>
        <v>0</v>
      </c>
      <c r="G42" s="105">
        <f t="shared" si="35"/>
        <v>0</v>
      </c>
      <c r="H42" s="105">
        <f t="shared" si="35"/>
        <v>0</v>
      </c>
      <c r="I42" s="105">
        <f t="shared" si="35"/>
        <v>0</v>
      </c>
      <c r="J42" s="105">
        <f t="shared" si="35"/>
        <v>0</v>
      </c>
      <c r="K42" s="105">
        <f t="shared" si="35"/>
        <v>10000</v>
      </c>
      <c r="L42" s="105">
        <f t="shared" si="35"/>
        <v>0</v>
      </c>
      <c r="M42" s="105">
        <f t="shared" si="35"/>
        <v>0</v>
      </c>
      <c r="N42" s="105">
        <f t="shared" si="35"/>
        <v>0</v>
      </c>
      <c r="O42" s="105">
        <f t="shared" si="35"/>
        <v>0</v>
      </c>
      <c r="P42" s="105">
        <f t="shared" si="35"/>
        <v>0</v>
      </c>
      <c r="Q42" s="105">
        <f t="shared" si="35"/>
        <v>0</v>
      </c>
      <c r="R42" s="105">
        <f t="shared" si="35"/>
        <v>0</v>
      </c>
      <c r="S42" s="105">
        <f t="shared" si="35"/>
        <v>0</v>
      </c>
      <c r="T42" s="105">
        <f t="shared" si="35"/>
        <v>49029.8</v>
      </c>
      <c r="U42" s="105">
        <f t="shared" si="35"/>
        <v>0</v>
      </c>
      <c r="V42" s="101">
        <f t="shared" ref="V42" si="36">U42/T42*100</f>
        <v>0</v>
      </c>
      <c r="W42" s="105">
        <f t="shared" si="35"/>
        <v>0</v>
      </c>
      <c r="X42" s="105">
        <f t="shared" si="35"/>
        <v>0</v>
      </c>
      <c r="Y42" s="101"/>
      <c r="Z42" s="105">
        <f t="shared" si="35"/>
        <v>562.1</v>
      </c>
      <c r="AA42" s="105">
        <f t="shared" si="35"/>
        <v>0</v>
      </c>
      <c r="AB42" s="102">
        <f t="shared" si="25"/>
        <v>0</v>
      </c>
      <c r="AC42" s="105">
        <f t="shared" si="35"/>
        <v>0</v>
      </c>
      <c r="AD42" s="105">
        <f t="shared" si="35"/>
        <v>0</v>
      </c>
      <c r="AE42" s="102"/>
      <c r="AF42" s="105">
        <f t="shared" si="35"/>
        <v>0</v>
      </c>
      <c r="AG42" s="105">
        <f t="shared" si="35"/>
        <v>0</v>
      </c>
      <c r="AH42" s="105">
        <f t="shared" si="35"/>
        <v>0</v>
      </c>
      <c r="AI42" s="105">
        <f t="shared" si="35"/>
        <v>0</v>
      </c>
      <c r="AJ42" s="105">
        <f t="shared" si="35"/>
        <v>0</v>
      </c>
      <c r="AK42" s="105">
        <f t="shared" si="35"/>
        <v>0</v>
      </c>
      <c r="AL42" s="105"/>
      <c r="AM42" s="105"/>
      <c r="AN42" s="105"/>
      <c r="AO42" s="66">
        <f t="shared" si="35"/>
        <v>0</v>
      </c>
      <c r="AP42" s="66">
        <f t="shared" si="35"/>
        <v>0</v>
      </c>
      <c r="AQ42" s="66">
        <f t="shared" si="35"/>
        <v>0</v>
      </c>
      <c r="AR42" s="105">
        <f t="shared" si="35"/>
        <v>0</v>
      </c>
      <c r="AS42" s="105">
        <f t="shared" si="35"/>
        <v>0</v>
      </c>
      <c r="AT42" s="105">
        <f t="shared" si="35"/>
        <v>0</v>
      </c>
      <c r="AU42" s="105">
        <f t="shared" si="35"/>
        <v>0</v>
      </c>
      <c r="AV42" s="66">
        <f t="shared" si="35"/>
        <v>0</v>
      </c>
      <c r="AW42" s="66">
        <f t="shared" si="35"/>
        <v>0</v>
      </c>
      <c r="AX42" s="105">
        <f t="shared" si="35"/>
        <v>0</v>
      </c>
      <c r="AY42" s="105">
        <f t="shared" si="35"/>
        <v>0</v>
      </c>
      <c r="AZ42" s="105">
        <f t="shared" si="35"/>
        <v>0</v>
      </c>
      <c r="BA42" s="105">
        <f t="shared" si="35"/>
        <v>0</v>
      </c>
      <c r="BB42" s="105">
        <f t="shared" si="35"/>
        <v>0</v>
      </c>
      <c r="BC42" s="105">
        <f t="shared" si="35"/>
        <v>0</v>
      </c>
      <c r="BD42" s="105"/>
      <c r="BE42" s="105"/>
      <c r="BF42" s="105"/>
      <c r="BG42" s="105">
        <f t="shared" si="35"/>
        <v>0</v>
      </c>
      <c r="BH42" s="105">
        <f t="shared" si="35"/>
        <v>0</v>
      </c>
      <c r="BI42" s="105">
        <f t="shared" si="35"/>
        <v>0</v>
      </c>
      <c r="BJ42" s="105">
        <f t="shared" si="35"/>
        <v>0</v>
      </c>
      <c r="BK42" s="105">
        <f t="shared" si="35"/>
        <v>0</v>
      </c>
      <c r="BL42" s="105">
        <f t="shared" ref="BL42:BR42" si="37">BL43+BL44+BL45</f>
        <v>0</v>
      </c>
      <c r="BM42" s="105">
        <f t="shared" si="37"/>
        <v>0</v>
      </c>
      <c r="BN42" s="105">
        <f t="shared" si="37"/>
        <v>0</v>
      </c>
      <c r="BO42" s="105">
        <f t="shared" si="37"/>
        <v>0</v>
      </c>
      <c r="BP42" s="105">
        <f t="shared" si="37"/>
        <v>0</v>
      </c>
      <c r="BQ42" s="105">
        <f t="shared" si="37"/>
        <v>0</v>
      </c>
      <c r="BR42" s="105">
        <f t="shared" si="37"/>
        <v>0</v>
      </c>
    </row>
    <row r="43" spans="1:70" s="12" customFormat="1" ht="17.25" customHeight="1" x14ac:dyDescent="0.25">
      <c r="A43" s="72" t="s">
        <v>343</v>
      </c>
      <c r="B43" s="14">
        <f t="shared" si="19"/>
        <v>10562.1</v>
      </c>
      <c r="C43" s="14">
        <f t="shared" si="20"/>
        <v>0</v>
      </c>
      <c r="D43" s="15">
        <f t="shared" si="15"/>
        <v>0</v>
      </c>
      <c r="E43" s="15"/>
      <c r="F43" s="15"/>
      <c r="G43" s="15"/>
      <c r="H43" s="15"/>
      <c r="I43" s="15"/>
      <c r="J43" s="15"/>
      <c r="K43" s="15">
        <v>10000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55"/>
      <c r="W43" s="15"/>
      <c r="X43" s="15"/>
      <c r="Y43" s="55"/>
      <c r="Z43" s="15">
        <v>562.1</v>
      </c>
      <c r="AA43" s="15"/>
      <c r="AB43" s="14">
        <f t="shared" si="25"/>
        <v>0</v>
      </c>
      <c r="AC43" s="15"/>
      <c r="AD43" s="15"/>
      <c r="AE43" s="14"/>
      <c r="AF43" s="15"/>
      <c r="AG43" s="15"/>
      <c r="AH43" s="14"/>
      <c r="AI43" s="15"/>
      <c r="AJ43" s="15"/>
      <c r="AK43" s="14"/>
      <c r="AL43" s="14"/>
      <c r="AM43" s="14"/>
      <c r="AN43" s="14"/>
      <c r="AO43" s="39"/>
      <c r="AP43" s="39"/>
      <c r="AQ43" s="50"/>
      <c r="AR43" s="15"/>
      <c r="AS43" s="15"/>
      <c r="AT43" s="14"/>
      <c r="AU43" s="15"/>
      <c r="AV43" s="39"/>
      <c r="AW43" s="50"/>
      <c r="AX43" s="15"/>
      <c r="AY43" s="15"/>
      <c r="AZ43" s="14"/>
      <c r="BA43" s="15"/>
      <c r="BB43" s="15"/>
      <c r="BC43" s="14"/>
      <c r="BD43" s="14"/>
      <c r="BE43" s="14"/>
      <c r="BF43" s="14"/>
      <c r="BG43" s="15"/>
      <c r="BH43" s="15"/>
      <c r="BI43" s="14"/>
      <c r="BJ43" s="15"/>
      <c r="BK43" s="15"/>
      <c r="BL43" s="14"/>
      <c r="BM43" s="15"/>
      <c r="BN43" s="15"/>
      <c r="BO43" s="14"/>
      <c r="BP43" s="15"/>
      <c r="BQ43" s="15"/>
      <c r="BR43" s="14"/>
    </row>
    <row r="44" spans="1:70" s="12" customFormat="1" ht="15.75" x14ac:dyDescent="0.25">
      <c r="A44" s="74" t="s">
        <v>342</v>
      </c>
      <c r="B44" s="14">
        <f t="shared" si="19"/>
        <v>49029.8</v>
      </c>
      <c r="C44" s="14">
        <f t="shared" si="20"/>
        <v>0</v>
      </c>
      <c r="D44" s="55">
        <f t="shared" ref="D44" si="38">C44/B44*100</f>
        <v>0</v>
      </c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55"/>
      <c r="R44" s="55"/>
      <c r="S44" s="55"/>
      <c r="T44" s="55">
        <v>49029.8</v>
      </c>
      <c r="U44" s="55"/>
      <c r="V44" s="55">
        <f>U44/T44*100</f>
        <v>0</v>
      </c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68"/>
      <c r="AP44" s="68"/>
      <c r="AQ44" s="68"/>
      <c r="AR44" s="55"/>
      <c r="AS44" s="55"/>
      <c r="AT44" s="55"/>
      <c r="AU44" s="55"/>
      <c r="AV44" s="68"/>
      <c r="AW44" s="68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</row>
    <row r="45" spans="1:70" s="12" customFormat="1" ht="15.75" x14ac:dyDescent="0.25">
      <c r="A45" s="74" t="s">
        <v>341</v>
      </c>
      <c r="B45" s="14">
        <f t="shared" si="19"/>
        <v>0</v>
      </c>
      <c r="C45" s="14">
        <f t="shared" si="20"/>
        <v>0</v>
      </c>
      <c r="D45" s="55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55"/>
      <c r="AD45" s="55"/>
      <c r="AE45" s="55"/>
      <c r="AF45" s="101"/>
      <c r="AG45" s="101"/>
      <c r="AH45" s="101"/>
      <c r="AI45" s="101"/>
      <c r="AJ45" s="101"/>
      <c r="AK45" s="101"/>
      <c r="AL45" s="101"/>
      <c r="AM45" s="101"/>
      <c r="AN45" s="101"/>
      <c r="AO45" s="69"/>
      <c r="AP45" s="69"/>
      <c r="AQ45" s="69"/>
      <c r="AR45" s="101"/>
      <c r="AS45" s="101"/>
      <c r="AT45" s="101"/>
      <c r="AU45" s="101"/>
      <c r="AV45" s="69"/>
      <c r="AW45" s="69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</row>
    <row r="46" spans="1:70" s="31" customFormat="1" ht="31.5" x14ac:dyDescent="0.25">
      <c r="A46" s="73" t="s">
        <v>347</v>
      </c>
      <c r="B46" s="102">
        <f t="shared" si="19"/>
        <v>495.1</v>
      </c>
      <c r="C46" s="102">
        <f t="shared" si="20"/>
        <v>0</v>
      </c>
      <c r="D46" s="105">
        <f t="shared" si="15"/>
        <v>0</v>
      </c>
      <c r="E46" s="105">
        <f>E47+E48</f>
        <v>0</v>
      </c>
      <c r="F46" s="105">
        <f t="shared" ref="F46:BK46" si="39">F47+F48</f>
        <v>0</v>
      </c>
      <c r="G46" s="105">
        <f t="shared" si="39"/>
        <v>0</v>
      </c>
      <c r="H46" s="105">
        <f t="shared" si="39"/>
        <v>0</v>
      </c>
      <c r="I46" s="105">
        <f t="shared" si="39"/>
        <v>0</v>
      </c>
      <c r="J46" s="105">
        <f t="shared" si="39"/>
        <v>0</v>
      </c>
      <c r="K46" s="105">
        <f t="shared" si="39"/>
        <v>0</v>
      </c>
      <c r="L46" s="105">
        <f t="shared" si="39"/>
        <v>0</v>
      </c>
      <c r="M46" s="105">
        <f t="shared" si="39"/>
        <v>0</v>
      </c>
      <c r="N46" s="105">
        <f t="shared" si="39"/>
        <v>0</v>
      </c>
      <c r="O46" s="105">
        <f t="shared" si="39"/>
        <v>0</v>
      </c>
      <c r="P46" s="105">
        <f t="shared" si="39"/>
        <v>0</v>
      </c>
      <c r="Q46" s="105">
        <f t="shared" si="39"/>
        <v>0</v>
      </c>
      <c r="R46" s="105">
        <f t="shared" si="39"/>
        <v>0</v>
      </c>
      <c r="S46" s="105">
        <f t="shared" si="39"/>
        <v>0</v>
      </c>
      <c r="T46" s="105">
        <f t="shared" si="39"/>
        <v>0</v>
      </c>
      <c r="U46" s="105">
        <f t="shared" si="39"/>
        <v>0</v>
      </c>
      <c r="V46" s="105">
        <f t="shared" si="39"/>
        <v>0</v>
      </c>
      <c r="W46" s="105">
        <f t="shared" si="39"/>
        <v>0</v>
      </c>
      <c r="X46" s="105">
        <f t="shared" si="39"/>
        <v>0</v>
      </c>
      <c r="Y46" s="105">
        <f t="shared" si="39"/>
        <v>0</v>
      </c>
      <c r="Z46" s="105">
        <f t="shared" si="39"/>
        <v>495.1</v>
      </c>
      <c r="AA46" s="105">
        <f t="shared" si="39"/>
        <v>0</v>
      </c>
      <c r="AB46" s="102">
        <f t="shared" si="25"/>
        <v>0</v>
      </c>
      <c r="AC46" s="105">
        <f t="shared" si="39"/>
        <v>0</v>
      </c>
      <c r="AD46" s="105">
        <f t="shared" si="39"/>
        <v>0</v>
      </c>
      <c r="AE46" s="102"/>
      <c r="AF46" s="105">
        <f t="shared" si="39"/>
        <v>0</v>
      </c>
      <c r="AG46" s="105">
        <f t="shared" si="39"/>
        <v>0</v>
      </c>
      <c r="AH46" s="105">
        <f t="shared" si="39"/>
        <v>0</v>
      </c>
      <c r="AI46" s="105">
        <f t="shared" si="39"/>
        <v>0</v>
      </c>
      <c r="AJ46" s="105">
        <f t="shared" si="39"/>
        <v>0</v>
      </c>
      <c r="AK46" s="105">
        <f t="shared" si="39"/>
        <v>0</v>
      </c>
      <c r="AL46" s="105"/>
      <c r="AM46" s="105"/>
      <c r="AN46" s="105"/>
      <c r="AO46" s="66">
        <f t="shared" si="39"/>
        <v>0</v>
      </c>
      <c r="AP46" s="66">
        <f t="shared" si="39"/>
        <v>0</v>
      </c>
      <c r="AQ46" s="66">
        <f t="shared" si="39"/>
        <v>0</v>
      </c>
      <c r="AR46" s="105">
        <f t="shared" si="39"/>
        <v>0</v>
      </c>
      <c r="AS46" s="105">
        <f t="shared" si="39"/>
        <v>0</v>
      </c>
      <c r="AT46" s="105">
        <f t="shared" si="39"/>
        <v>0</v>
      </c>
      <c r="AU46" s="105">
        <f t="shared" si="39"/>
        <v>0</v>
      </c>
      <c r="AV46" s="66">
        <f t="shared" si="39"/>
        <v>0</v>
      </c>
      <c r="AW46" s="66">
        <f t="shared" si="39"/>
        <v>0</v>
      </c>
      <c r="AX46" s="105">
        <f t="shared" si="39"/>
        <v>0</v>
      </c>
      <c r="AY46" s="105">
        <f t="shared" si="39"/>
        <v>0</v>
      </c>
      <c r="AZ46" s="105">
        <f t="shared" si="39"/>
        <v>0</v>
      </c>
      <c r="BA46" s="105">
        <f t="shared" si="39"/>
        <v>0</v>
      </c>
      <c r="BB46" s="105">
        <f t="shared" si="39"/>
        <v>0</v>
      </c>
      <c r="BC46" s="105">
        <f t="shared" si="39"/>
        <v>0</v>
      </c>
      <c r="BD46" s="105"/>
      <c r="BE46" s="105"/>
      <c r="BF46" s="105"/>
      <c r="BG46" s="105">
        <f t="shared" si="39"/>
        <v>0</v>
      </c>
      <c r="BH46" s="105">
        <f t="shared" si="39"/>
        <v>0</v>
      </c>
      <c r="BI46" s="105">
        <f t="shared" si="39"/>
        <v>0</v>
      </c>
      <c r="BJ46" s="105">
        <f t="shared" si="39"/>
        <v>0</v>
      </c>
      <c r="BK46" s="105">
        <f t="shared" si="39"/>
        <v>0</v>
      </c>
      <c r="BL46" s="105">
        <f t="shared" ref="BL46:BR46" si="40">BL47+BL48</f>
        <v>0</v>
      </c>
      <c r="BM46" s="105">
        <f t="shared" si="40"/>
        <v>0</v>
      </c>
      <c r="BN46" s="105">
        <f t="shared" si="40"/>
        <v>0</v>
      </c>
      <c r="BO46" s="105">
        <f t="shared" si="40"/>
        <v>0</v>
      </c>
      <c r="BP46" s="105">
        <f t="shared" si="40"/>
        <v>0</v>
      </c>
      <c r="BQ46" s="105">
        <f t="shared" si="40"/>
        <v>0</v>
      </c>
      <c r="BR46" s="105">
        <f t="shared" si="40"/>
        <v>0</v>
      </c>
    </row>
    <row r="47" spans="1:70" s="12" customFormat="1" ht="31.5" x14ac:dyDescent="0.25">
      <c r="A47" s="72" t="s">
        <v>346</v>
      </c>
      <c r="B47" s="14">
        <f t="shared" si="19"/>
        <v>495.1</v>
      </c>
      <c r="C47" s="14">
        <f t="shared" si="20"/>
        <v>0</v>
      </c>
      <c r="D47" s="15">
        <f t="shared" si="15"/>
        <v>0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4"/>
      <c r="W47" s="15"/>
      <c r="X47" s="15"/>
      <c r="Y47" s="14"/>
      <c r="Z47" s="15">
        <v>495.1</v>
      </c>
      <c r="AA47" s="15"/>
      <c r="AB47" s="14">
        <f t="shared" si="25"/>
        <v>0</v>
      </c>
      <c r="AC47" s="15"/>
      <c r="AD47" s="15"/>
      <c r="AE47" s="14"/>
      <c r="AF47" s="15"/>
      <c r="AG47" s="15"/>
      <c r="AH47" s="14"/>
      <c r="AI47" s="15"/>
      <c r="AJ47" s="15"/>
      <c r="AK47" s="14"/>
      <c r="AL47" s="14"/>
      <c r="AM47" s="14"/>
      <c r="AN47" s="14"/>
      <c r="AO47" s="39"/>
      <c r="AP47" s="39"/>
      <c r="AQ47" s="50"/>
      <c r="AR47" s="15"/>
      <c r="AS47" s="15"/>
      <c r="AT47" s="14"/>
      <c r="AU47" s="15"/>
      <c r="AV47" s="39"/>
      <c r="AW47" s="50"/>
      <c r="AX47" s="15"/>
      <c r="AY47" s="15"/>
      <c r="AZ47" s="14"/>
      <c r="BA47" s="15"/>
      <c r="BB47" s="15"/>
      <c r="BC47" s="14"/>
      <c r="BD47" s="14"/>
      <c r="BE47" s="14"/>
      <c r="BF47" s="14"/>
      <c r="BG47" s="15"/>
      <c r="BH47" s="15"/>
      <c r="BI47" s="14"/>
      <c r="BJ47" s="15"/>
      <c r="BK47" s="15"/>
      <c r="BL47" s="14"/>
      <c r="BM47" s="15"/>
      <c r="BN47" s="15"/>
      <c r="BO47" s="14"/>
      <c r="BP47" s="15"/>
      <c r="BQ47" s="15"/>
      <c r="BR47" s="14"/>
    </row>
    <row r="48" spans="1:70" s="12" customFormat="1" ht="15.75" x14ac:dyDescent="0.25">
      <c r="A48" s="74" t="s">
        <v>345</v>
      </c>
      <c r="B48" s="14">
        <f t="shared" si="19"/>
        <v>0</v>
      </c>
      <c r="C48" s="14">
        <f t="shared" si="20"/>
        <v>0</v>
      </c>
      <c r="D48" s="55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55"/>
      <c r="AD48" s="55"/>
      <c r="AE48" s="55"/>
      <c r="AF48" s="101"/>
      <c r="AG48" s="101"/>
      <c r="AH48" s="101"/>
      <c r="AI48" s="101"/>
      <c r="AJ48" s="101"/>
      <c r="AK48" s="101"/>
      <c r="AL48" s="101"/>
      <c r="AM48" s="101"/>
      <c r="AN48" s="101"/>
      <c r="AO48" s="69"/>
      <c r="AP48" s="69"/>
      <c r="AQ48" s="69"/>
      <c r="AR48" s="101"/>
      <c r="AS48" s="101"/>
      <c r="AT48" s="101"/>
      <c r="AU48" s="101"/>
      <c r="AV48" s="69"/>
      <c r="AW48" s="69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</row>
    <row r="49" spans="1:70" s="31" customFormat="1" ht="31.5" x14ac:dyDescent="0.25">
      <c r="A49" s="73" t="s">
        <v>350</v>
      </c>
      <c r="B49" s="102">
        <f t="shared" si="19"/>
        <v>2962.2</v>
      </c>
      <c r="C49" s="102">
        <f t="shared" si="20"/>
        <v>0</v>
      </c>
      <c r="D49" s="105">
        <f>C49/B49*100</f>
        <v>0</v>
      </c>
      <c r="E49" s="105">
        <f>E50+E51+E52</f>
        <v>0</v>
      </c>
      <c r="F49" s="105">
        <f t="shared" ref="F49:BK49" si="41">F50+F51+F52</f>
        <v>0</v>
      </c>
      <c r="G49" s="105">
        <f t="shared" si="41"/>
        <v>0</v>
      </c>
      <c r="H49" s="105">
        <f t="shared" si="41"/>
        <v>0</v>
      </c>
      <c r="I49" s="105">
        <f t="shared" si="41"/>
        <v>0</v>
      </c>
      <c r="J49" s="105">
        <f t="shared" si="41"/>
        <v>0</v>
      </c>
      <c r="K49" s="105">
        <f t="shared" si="41"/>
        <v>2500</v>
      </c>
      <c r="L49" s="105">
        <f t="shared" si="41"/>
        <v>0</v>
      </c>
      <c r="M49" s="105">
        <f t="shared" si="31"/>
        <v>0</v>
      </c>
      <c r="N49" s="105">
        <f t="shared" si="41"/>
        <v>0</v>
      </c>
      <c r="O49" s="105">
        <f t="shared" si="41"/>
        <v>0</v>
      </c>
      <c r="P49" s="105">
        <f t="shared" si="41"/>
        <v>0</v>
      </c>
      <c r="Q49" s="105">
        <f t="shared" si="41"/>
        <v>0</v>
      </c>
      <c r="R49" s="105">
        <f t="shared" si="41"/>
        <v>0</v>
      </c>
      <c r="S49" s="105">
        <f t="shared" si="41"/>
        <v>0</v>
      </c>
      <c r="T49" s="105">
        <f t="shared" si="41"/>
        <v>0</v>
      </c>
      <c r="U49" s="105">
        <f t="shared" si="41"/>
        <v>0</v>
      </c>
      <c r="V49" s="105">
        <f t="shared" si="41"/>
        <v>0</v>
      </c>
      <c r="W49" s="105">
        <f t="shared" si="41"/>
        <v>0</v>
      </c>
      <c r="X49" s="105">
        <f t="shared" si="41"/>
        <v>0</v>
      </c>
      <c r="Y49" s="105">
        <f t="shared" si="41"/>
        <v>0</v>
      </c>
      <c r="Z49" s="105">
        <f t="shared" si="41"/>
        <v>462.2</v>
      </c>
      <c r="AA49" s="105">
        <f t="shared" si="41"/>
        <v>0</v>
      </c>
      <c r="AB49" s="102">
        <f t="shared" si="25"/>
        <v>0</v>
      </c>
      <c r="AC49" s="105">
        <f t="shared" si="41"/>
        <v>0</v>
      </c>
      <c r="AD49" s="105">
        <f t="shared" si="41"/>
        <v>0</v>
      </c>
      <c r="AE49" s="102"/>
      <c r="AF49" s="105">
        <f t="shared" si="41"/>
        <v>0</v>
      </c>
      <c r="AG49" s="105">
        <f t="shared" si="41"/>
        <v>0</v>
      </c>
      <c r="AH49" s="105">
        <f t="shared" si="41"/>
        <v>0</v>
      </c>
      <c r="AI49" s="105">
        <f t="shared" si="41"/>
        <v>0</v>
      </c>
      <c r="AJ49" s="105">
        <f t="shared" si="41"/>
        <v>0</v>
      </c>
      <c r="AK49" s="105">
        <f t="shared" si="41"/>
        <v>0</v>
      </c>
      <c r="AL49" s="105"/>
      <c r="AM49" s="105"/>
      <c r="AN49" s="105"/>
      <c r="AO49" s="66">
        <f t="shared" si="41"/>
        <v>0</v>
      </c>
      <c r="AP49" s="66">
        <f t="shared" si="41"/>
        <v>0</v>
      </c>
      <c r="AQ49" s="66">
        <f t="shared" si="41"/>
        <v>0</v>
      </c>
      <c r="AR49" s="105">
        <f t="shared" si="41"/>
        <v>0</v>
      </c>
      <c r="AS49" s="105">
        <f t="shared" si="41"/>
        <v>0</v>
      </c>
      <c r="AT49" s="105">
        <f t="shared" si="41"/>
        <v>0</v>
      </c>
      <c r="AU49" s="105">
        <f t="shared" si="41"/>
        <v>0</v>
      </c>
      <c r="AV49" s="66">
        <f t="shared" si="41"/>
        <v>0</v>
      </c>
      <c r="AW49" s="66">
        <f t="shared" si="41"/>
        <v>0</v>
      </c>
      <c r="AX49" s="105">
        <f t="shared" si="41"/>
        <v>0</v>
      </c>
      <c r="AY49" s="105">
        <f t="shared" si="41"/>
        <v>0</v>
      </c>
      <c r="AZ49" s="105">
        <f t="shared" si="41"/>
        <v>0</v>
      </c>
      <c r="BA49" s="105">
        <f t="shared" si="41"/>
        <v>0</v>
      </c>
      <c r="BB49" s="105">
        <f t="shared" si="41"/>
        <v>0</v>
      </c>
      <c r="BC49" s="105">
        <f t="shared" si="41"/>
        <v>0</v>
      </c>
      <c r="BD49" s="105"/>
      <c r="BE49" s="105"/>
      <c r="BF49" s="105"/>
      <c r="BG49" s="105">
        <f t="shared" si="41"/>
        <v>0</v>
      </c>
      <c r="BH49" s="105">
        <f t="shared" si="41"/>
        <v>0</v>
      </c>
      <c r="BI49" s="105">
        <f t="shared" si="41"/>
        <v>0</v>
      </c>
      <c r="BJ49" s="105">
        <f t="shared" si="41"/>
        <v>0</v>
      </c>
      <c r="BK49" s="105">
        <f t="shared" si="41"/>
        <v>0</v>
      </c>
      <c r="BL49" s="105">
        <f t="shared" ref="BL49:BR49" si="42">BL50+BL51+BL52</f>
        <v>0</v>
      </c>
      <c r="BM49" s="105">
        <f t="shared" si="42"/>
        <v>0</v>
      </c>
      <c r="BN49" s="105">
        <f t="shared" si="42"/>
        <v>0</v>
      </c>
      <c r="BO49" s="105">
        <f t="shared" si="42"/>
        <v>0</v>
      </c>
      <c r="BP49" s="105">
        <f t="shared" si="42"/>
        <v>0</v>
      </c>
      <c r="BQ49" s="105">
        <f t="shared" si="42"/>
        <v>0</v>
      </c>
      <c r="BR49" s="105">
        <f t="shared" si="42"/>
        <v>0</v>
      </c>
    </row>
    <row r="50" spans="1:70" s="12" customFormat="1" ht="31.5" x14ac:dyDescent="0.25">
      <c r="A50" s="72" t="s">
        <v>349</v>
      </c>
      <c r="B50" s="14">
        <f t="shared" si="19"/>
        <v>2962.2</v>
      </c>
      <c r="C50" s="14">
        <f t="shared" si="20"/>
        <v>0</v>
      </c>
      <c r="D50" s="15">
        <f>C50/B50*100</f>
        <v>0</v>
      </c>
      <c r="E50" s="15"/>
      <c r="F50" s="15"/>
      <c r="G50" s="15"/>
      <c r="H50" s="15"/>
      <c r="I50" s="15"/>
      <c r="J50" s="15"/>
      <c r="K50" s="15">
        <v>2500</v>
      </c>
      <c r="L50" s="15"/>
      <c r="M50" s="15">
        <f t="shared" si="31"/>
        <v>0</v>
      </c>
      <c r="N50" s="15"/>
      <c r="O50" s="15"/>
      <c r="P50" s="15"/>
      <c r="Q50" s="15"/>
      <c r="R50" s="15"/>
      <c r="S50" s="15"/>
      <c r="T50" s="15"/>
      <c r="U50" s="15"/>
      <c r="V50" s="14"/>
      <c r="W50" s="15"/>
      <c r="X50" s="15"/>
      <c r="Y50" s="14"/>
      <c r="Z50" s="15">
        <v>462.2</v>
      </c>
      <c r="AA50" s="15"/>
      <c r="AB50" s="14">
        <f t="shared" si="25"/>
        <v>0</v>
      </c>
      <c r="AC50" s="15"/>
      <c r="AD50" s="15"/>
      <c r="AE50" s="14"/>
      <c r="AF50" s="15"/>
      <c r="AG50" s="15"/>
      <c r="AH50" s="14"/>
      <c r="AI50" s="15"/>
      <c r="AJ50" s="15"/>
      <c r="AK50" s="14"/>
      <c r="AL50" s="14"/>
      <c r="AM50" s="14"/>
      <c r="AN50" s="14"/>
      <c r="AO50" s="39"/>
      <c r="AP50" s="39"/>
      <c r="AQ50" s="50"/>
      <c r="AR50" s="15"/>
      <c r="AS50" s="15"/>
      <c r="AT50" s="14"/>
      <c r="AU50" s="15"/>
      <c r="AV50" s="39"/>
      <c r="AW50" s="50"/>
      <c r="AX50" s="15"/>
      <c r="AY50" s="15"/>
      <c r="AZ50" s="14"/>
      <c r="BA50" s="15"/>
      <c r="BB50" s="15"/>
      <c r="BC50" s="14"/>
      <c r="BD50" s="14"/>
      <c r="BE50" s="14"/>
      <c r="BF50" s="14"/>
      <c r="BG50" s="15"/>
      <c r="BH50" s="15"/>
      <c r="BI50" s="14"/>
      <c r="BJ50" s="15"/>
      <c r="BK50" s="15"/>
      <c r="BL50" s="14"/>
      <c r="BM50" s="15"/>
      <c r="BN50" s="15"/>
      <c r="BO50" s="14"/>
      <c r="BP50" s="15"/>
      <c r="BQ50" s="15"/>
      <c r="BR50" s="14"/>
    </row>
    <row r="51" spans="1:70" s="12" customFormat="1" ht="15.75" x14ac:dyDescent="0.25">
      <c r="A51" s="74" t="s">
        <v>351</v>
      </c>
      <c r="B51" s="14">
        <f t="shared" si="19"/>
        <v>0</v>
      </c>
      <c r="C51" s="14">
        <f t="shared" si="20"/>
        <v>0</v>
      </c>
      <c r="D51" s="55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55"/>
      <c r="AD51" s="55"/>
      <c r="AE51" s="55"/>
      <c r="AF51" s="101"/>
      <c r="AG51" s="101"/>
      <c r="AH51" s="101"/>
      <c r="AI51" s="101"/>
      <c r="AJ51" s="101"/>
      <c r="AK51" s="101"/>
      <c r="AL51" s="101"/>
      <c r="AM51" s="101"/>
      <c r="AN51" s="101"/>
      <c r="AO51" s="69"/>
      <c r="AP51" s="69"/>
      <c r="AQ51" s="69"/>
      <c r="AR51" s="101"/>
      <c r="AS51" s="101"/>
      <c r="AT51" s="101"/>
      <c r="AU51" s="101"/>
      <c r="AV51" s="69"/>
      <c r="AW51" s="69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101"/>
    </row>
    <row r="52" spans="1:70" s="12" customFormat="1" ht="15.75" x14ac:dyDescent="0.25">
      <c r="A52" s="74" t="s">
        <v>348</v>
      </c>
      <c r="B52" s="14">
        <f t="shared" si="19"/>
        <v>0</v>
      </c>
      <c r="C52" s="14">
        <f t="shared" si="20"/>
        <v>0</v>
      </c>
      <c r="D52" s="55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55"/>
      <c r="AD52" s="55"/>
      <c r="AE52" s="55"/>
      <c r="AF52" s="101"/>
      <c r="AG52" s="101"/>
      <c r="AH52" s="101"/>
      <c r="AI52" s="101"/>
      <c r="AJ52" s="101"/>
      <c r="AK52" s="101"/>
      <c r="AL52" s="101"/>
      <c r="AM52" s="101"/>
      <c r="AN52" s="101"/>
      <c r="AO52" s="69"/>
      <c r="AP52" s="69"/>
      <c r="AQ52" s="69"/>
      <c r="AR52" s="101"/>
      <c r="AS52" s="101"/>
      <c r="AT52" s="101"/>
      <c r="AU52" s="101"/>
      <c r="AV52" s="69"/>
      <c r="AW52" s="69"/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1"/>
      <c r="BL52" s="101"/>
      <c r="BM52" s="101"/>
      <c r="BN52" s="101"/>
      <c r="BO52" s="101"/>
      <c r="BP52" s="101"/>
      <c r="BQ52" s="101"/>
      <c r="BR52" s="101"/>
    </row>
    <row r="53" spans="1:70" s="31" customFormat="1" ht="31.5" x14ac:dyDescent="0.25">
      <c r="A53" s="73" t="s">
        <v>356</v>
      </c>
      <c r="B53" s="102">
        <f t="shared" si="19"/>
        <v>378.2</v>
      </c>
      <c r="C53" s="102">
        <f t="shared" si="20"/>
        <v>0</v>
      </c>
      <c r="D53" s="105">
        <f t="shared" si="15"/>
        <v>0</v>
      </c>
      <c r="E53" s="101">
        <f>E54+E55+E56+E57</f>
        <v>0</v>
      </c>
      <c r="F53" s="101">
        <f t="shared" ref="F53:BK53" si="43">F54+F55+F56+F57</f>
        <v>0</v>
      </c>
      <c r="G53" s="101">
        <f t="shared" si="43"/>
        <v>0</v>
      </c>
      <c r="H53" s="101">
        <f t="shared" si="43"/>
        <v>0</v>
      </c>
      <c r="I53" s="101">
        <f t="shared" si="43"/>
        <v>0</v>
      </c>
      <c r="J53" s="101">
        <f t="shared" si="43"/>
        <v>0</v>
      </c>
      <c r="K53" s="101">
        <f t="shared" si="43"/>
        <v>0</v>
      </c>
      <c r="L53" s="101">
        <f t="shared" si="43"/>
        <v>0</v>
      </c>
      <c r="M53" s="105"/>
      <c r="N53" s="101">
        <f t="shared" si="43"/>
        <v>0</v>
      </c>
      <c r="O53" s="101">
        <f t="shared" si="43"/>
        <v>0</v>
      </c>
      <c r="P53" s="101">
        <f t="shared" si="43"/>
        <v>0</v>
      </c>
      <c r="Q53" s="101">
        <f t="shared" si="43"/>
        <v>0</v>
      </c>
      <c r="R53" s="101">
        <f t="shared" si="43"/>
        <v>0</v>
      </c>
      <c r="S53" s="101">
        <f t="shared" si="43"/>
        <v>0</v>
      </c>
      <c r="T53" s="101">
        <f t="shared" si="43"/>
        <v>0</v>
      </c>
      <c r="U53" s="101">
        <f t="shared" si="43"/>
        <v>0</v>
      </c>
      <c r="V53" s="101">
        <f t="shared" si="43"/>
        <v>0</v>
      </c>
      <c r="W53" s="101">
        <f t="shared" si="43"/>
        <v>0</v>
      </c>
      <c r="X53" s="101">
        <f t="shared" si="43"/>
        <v>0</v>
      </c>
      <c r="Y53" s="101">
        <f t="shared" si="43"/>
        <v>0</v>
      </c>
      <c r="Z53" s="101">
        <f t="shared" si="43"/>
        <v>378.2</v>
      </c>
      <c r="AA53" s="101">
        <f t="shared" si="43"/>
        <v>0</v>
      </c>
      <c r="AB53" s="102">
        <f t="shared" si="25"/>
        <v>0</v>
      </c>
      <c r="AC53" s="101">
        <f t="shared" si="43"/>
        <v>0</v>
      </c>
      <c r="AD53" s="101">
        <f t="shared" si="43"/>
        <v>0</v>
      </c>
      <c r="AE53" s="102"/>
      <c r="AF53" s="101">
        <f t="shared" si="43"/>
        <v>0</v>
      </c>
      <c r="AG53" s="101">
        <f t="shared" si="43"/>
        <v>0</v>
      </c>
      <c r="AH53" s="101">
        <f t="shared" si="43"/>
        <v>0</v>
      </c>
      <c r="AI53" s="101">
        <f t="shared" si="43"/>
        <v>0</v>
      </c>
      <c r="AJ53" s="101">
        <f t="shared" si="43"/>
        <v>0</v>
      </c>
      <c r="AK53" s="101">
        <f t="shared" si="43"/>
        <v>0</v>
      </c>
      <c r="AL53" s="101"/>
      <c r="AM53" s="101"/>
      <c r="AN53" s="101"/>
      <c r="AO53" s="69">
        <f t="shared" si="43"/>
        <v>0</v>
      </c>
      <c r="AP53" s="69">
        <f t="shared" si="43"/>
        <v>0</v>
      </c>
      <c r="AQ53" s="69">
        <f t="shared" si="43"/>
        <v>0</v>
      </c>
      <c r="AR53" s="101">
        <f t="shared" si="43"/>
        <v>0</v>
      </c>
      <c r="AS53" s="101">
        <f t="shared" si="43"/>
        <v>0</v>
      </c>
      <c r="AT53" s="101">
        <f t="shared" si="43"/>
        <v>0</v>
      </c>
      <c r="AU53" s="101">
        <f t="shared" si="43"/>
        <v>0</v>
      </c>
      <c r="AV53" s="69">
        <f t="shared" si="43"/>
        <v>0</v>
      </c>
      <c r="AW53" s="69">
        <f t="shared" si="43"/>
        <v>0</v>
      </c>
      <c r="AX53" s="101">
        <f t="shared" si="43"/>
        <v>0</v>
      </c>
      <c r="AY53" s="101">
        <f t="shared" si="43"/>
        <v>0</v>
      </c>
      <c r="AZ53" s="101">
        <f t="shared" si="43"/>
        <v>0</v>
      </c>
      <c r="BA53" s="101">
        <f t="shared" si="43"/>
        <v>0</v>
      </c>
      <c r="BB53" s="101">
        <f t="shared" si="43"/>
        <v>0</v>
      </c>
      <c r="BC53" s="101">
        <f t="shared" si="43"/>
        <v>0</v>
      </c>
      <c r="BD53" s="101"/>
      <c r="BE53" s="101"/>
      <c r="BF53" s="101"/>
      <c r="BG53" s="101">
        <f t="shared" si="43"/>
        <v>0</v>
      </c>
      <c r="BH53" s="101">
        <f t="shared" si="43"/>
        <v>0</v>
      </c>
      <c r="BI53" s="101">
        <f t="shared" si="43"/>
        <v>0</v>
      </c>
      <c r="BJ53" s="101">
        <f t="shared" si="43"/>
        <v>0</v>
      </c>
      <c r="BK53" s="101">
        <f t="shared" si="43"/>
        <v>0</v>
      </c>
      <c r="BL53" s="101">
        <f t="shared" ref="BL53:BR53" si="44">BL54+BL55+BL56+BL57</f>
        <v>0</v>
      </c>
      <c r="BM53" s="101">
        <f t="shared" si="44"/>
        <v>0</v>
      </c>
      <c r="BN53" s="101">
        <f t="shared" si="44"/>
        <v>0</v>
      </c>
      <c r="BO53" s="101">
        <f t="shared" si="44"/>
        <v>0</v>
      </c>
      <c r="BP53" s="101">
        <f t="shared" si="44"/>
        <v>0</v>
      </c>
      <c r="BQ53" s="101">
        <f t="shared" si="44"/>
        <v>0</v>
      </c>
      <c r="BR53" s="101">
        <f t="shared" si="44"/>
        <v>0</v>
      </c>
    </row>
    <row r="54" spans="1:70" s="12" customFormat="1" ht="31.5" x14ac:dyDescent="0.25">
      <c r="A54" s="72" t="s">
        <v>355</v>
      </c>
      <c r="B54" s="14">
        <f t="shared" si="19"/>
        <v>378.2</v>
      </c>
      <c r="C54" s="14">
        <f t="shared" si="20"/>
        <v>0</v>
      </c>
      <c r="D54" s="15">
        <f t="shared" si="15"/>
        <v>0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4"/>
      <c r="W54" s="15"/>
      <c r="X54" s="15"/>
      <c r="Y54" s="14"/>
      <c r="Z54" s="15">
        <v>378.2</v>
      </c>
      <c r="AA54" s="15"/>
      <c r="AB54" s="14">
        <f t="shared" si="25"/>
        <v>0</v>
      </c>
      <c r="AC54" s="15"/>
      <c r="AD54" s="15"/>
      <c r="AE54" s="14"/>
      <c r="AF54" s="15"/>
      <c r="AG54" s="15"/>
      <c r="AH54" s="14"/>
      <c r="AI54" s="15"/>
      <c r="AJ54" s="15"/>
      <c r="AK54" s="14"/>
      <c r="AL54" s="14"/>
      <c r="AM54" s="14"/>
      <c r="AN54" s="14"/>
      <c r="AO54" s="39"/>
      <c r="AP54" s="39"/>
      <c r="AQ54" s="50"/>
      <c r="AR54" s="15"/>
      <c r="AS54" s="15"/>
      <c r="AT54" s="14"/>
      <c r="AU54" s="15"/>
      <c r="AV54" s="39"/>
      <c r="AW54" s="50"/>
      <c r="AX54" s="15"/>
      <c r="AY54" s="15"/>
      <c r="AZ54" s="14"/>
      <c r="BA54" s="15"/>
      <c r="BB54" s="15"/>
      <c r="BC54" s="14"/>
      <c r="BD54" s="14"/>
      <c r="BE54" s="14"/>
      <c r="BF54" s="14"/>
      <c r="BG54" s="15"/>
      <c r="BH54" s="15"/>
      <c r="BI54" s="14"/>
      <c r="BJ54" s="15"/>
      <c r="BK54" s="15"/>
      <c r="BL54" s="14"/>
      <c r="BM54" s="15"/>
      <c r="BN54" s="15"/>
      <c r="BO54" s="14"/>
      <c r="BP54" s="15"/>
      <c r="BQ54" s="15"/>
      <c r="BR54" s="14"/>
    </row>
    <row r="55" spans="1:70" s="12" customFormat="1" ht="15.75" x14ac:dyDescent="0.25">
      <c r="A55" s="74" t="s">
        <v>352</v>
      </c>
      <c r="B55" s="14">
        <f t="shared" si="19"/>
        <v>0</v>
      </c>
      <c r="C55" s="14">
        <f t="shared" si="20"/>
        <v>0</v>
      </c>
      <c r="D55" s="55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55"/>
      <c r="AD55" s="55"/>
      <c r="AE55" s="55"/>
      <c r="AF55" s="101"/>
      <c r="AG55" s="101"/>
      <c r="AH55" s="101"/>
      <c r="AI55" s="101"/>
      <c r="AJ55" s="101"/>
      <c r="AK55" s="101"/>
      <c r="AL55" s="101"/>
      <c r="AM55" s="101"/>
      <c r="AN55" s="101"/>
      <c r="AO55" s="69"/>
      <c r="AP55" s="69"/>
      <c r="AQ55" s="69"/>
      <c r="AR55" s="101"/>
      <c r="AS55" s="101"/>
      <c r="AT55" s="101"/>
      <c r="AU55" s="101"/>
      <c r="AV55" s="69"/>
      <c r="AW55" s="69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</row>
    <row r="56" spans="1:70" s="12" customFormat="1" ht="15.75" x14ac:dyDescent="0.25">
      <c r="A56" s="74" t="s">
        <v>353</v>
      </c>
      <c r="B56" s="14">
        <f t="shared" si="19"/>
        <v>0</v>
      </c>
      <c r="C56" s="14">
        <f t="shared" si="20"/>
        <v>0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5"/>
      <c r="Y56" s="195"/>
      <c r="Z56" s="195"/>
      <c r="AA56" s="195"/>
      <c r="AB56" s="195"/>
      <c r="AC56" s="195"/>
      <c r="AD56" s="195"/>
      <c r="AE56" s="195"/>
      <c r="AF56" s="195"/>
      <c r="AG56" s="195"/>
      <c r="AH56" s="195"/>
      <c r="AI56" s="195"/>
      <c r="AJ56" s="195"/>
      <c r="AK56" s="195"/>
      <c r="AL56" s="195"/>
      <c r="AM56" s="195"/>
      <c r="AN56" s="195"/>
      <c r="AO56" s="70"/>
      <c r="AP56" s="70"/>
      <c r="AQ56" s="70"/>
      <c r="AR56" s="195"/>
      <c r="AS56" s="195"/>
      <c r="AT56" s="195"/>
      <c r="AU56" s="195"/>
      <c r="AV56" s="70"/>
      <c r="AW56" s="70"/>
      <c r="AX56" s="195"/>
      <c r="AY56" s="195"/>
      <c r="AZ56" s="195"/>
      <c r="BA56" s="195"/>
      <c r="BB56" s="195"/>
      <c r="BC56" s="195"/>
      <c r="BD56" s="195"/>
      <c r="BE56" s="195"/>
      <c r="BF56" s="195"/>
      <c r="BG56" s="195"/>
      <c r="BH56" s="195"/>
      <c r="BI56" s="195"/>
      <c r="BJ56" s="195"/>
      <c r="BK56" s="195"/>
      <c r="BL56" s="195"/>
      <c r="BM56" s="195"/>
      <c r="BN56" s="195"/>
      <c r="BO56" s="195"/>
      <c r="BP56" s="195"/>
      <c r="BQ56" s="195"/>
      <c r="BR56" s="195"/>
    </row>
    <row r="57" spans="1:70" s="12" customFormat="1" ht="15.75" x14ac:dyDescent="0.25">
      <c r="A57" s="74" t="s">
        <v>354</v>
      </c>
      <c r="B57" s="14">
        <f t="shared" si="19"/>
        <v>0</v>
      </c>
      <c r="C57" s="14">
        <f t="shared" si="20"/>
        <v>0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195"/>
      <c r="O57" s="195"/>
      <c r="P57" s="195"/>
      <c r="Q57" s="195"/>
      <c r="R57" s="195"/>
      <c r="S57" s="195"/>
      <c r="T57" s="195"/>
      <c r="U57" s="195"/>
      <c r="V57" s="195"/>
      <c r="W57" s="195"/>
      <c r="X57" s="195"/>
      <c r="Y57" s="195"/>
      <c r="Z57" s="195"/>
      <c r="AA57" s="195"/>
      <c r="AB57" s="195"/>
      <c r="AC57" s="195"/>
      <c r="AD57" s="195"/>
      <c r="AE57" s="195"/>
      <c r="AF57" s="195"/>
      <c r="AG57" s="195"/>
      <c r="AH57" s="195"/>
      <c r="AI57" s="195"/>
      <c r="AJ57" s="195"/>
      <c r="AK57" s="195"/>
      <c r="AL57" s="195"/>
      <c r="AM57" s="195"/>
      <c r="AN57" s="195"/>
      <c r="AO57" s="70"/>
      <c r="AP57" s="70"/>
      <c r="AQ57" s="70"/>
      <c r="AR57" s="195"/>
      <c r="AS57" s="195"/>
      <c r="AT57" s="195"/>
      <c r="AU57" s="195"/>
      <c r="AV57" s="70"/>
      <c r="AW57" s="70"/>
      <c r="AX57" s="195"/>
      <c r="AY57" s="195"/>
      <c r="AZ57" s="195"/>
      <c r="BA57" s="195"/>
      <c r="BB57" s="195"/>
      <c r="BC57" s="195"/>
      <c r="BD57" s="195"/>
      <c r="BE57" s="195"/>
      <c r="BF57" s="195"/>
      <c r="BG57" s="195"/>
      <c r="BH57" s="195"/>
      <c r="BI57" s="195"/>
      <c r="BJ57" s="195"/>
      <c r="BK57" s="195"/>
      <c r="BL57" s="195"/>
      <c r="BM57" s="195"/>
      <c r="BN57" s="195"/>
      <c r="BO57" s="195"/>
      <c r="BP57" s="195"/>
      <c r="BQ57" s="195"/>
      <c r="BR57" s="195"/>
    </row>
    <row r="58" spans="1:70" s="31" customFormat="1" ht="31.5" x14ac:dyDescent="0.25">
      <c r="A58" s="73" t="s">
        <v>359</v>
      </c>
      <c r="B58" s="102">
        <f t="shared" si="19"/>
        <v>4124.3090000000002</v>
      </c>
      <c r="C58" s="102">
        <f t="shared" si="20"/>
        <v>3704.1089999999999</v>
      </c>
      <c r="D58" s="105">
        <f t="shared" si="15"/>
        <v>89.811626626423958</v>
      </c>
      <c r="E58" s="101">
        <f>E59+E60</f>
        <v>0</v>
      </c>
      <c r="F58" s="101">
        <f t="shared" ref="F58:BK58" si="45">F59+F60</f>
        <v>0</v>
      </c>
      <c r="G58" s="101">
        <f t="shared" si="45"/>
        <v>0</v>
      </c>
      <c r="H58" s="101">
        <f t="shared" si="45"/>
        <v>0</v>
      </c>
      <c r="I58" s="101">
        <f t="shared" si="45"/>
        <v>0</v>
      </c>
      <c r="J58" s="101">
        <f t="shared" si="45"/>
        <v>0</v>
      </c>
      <c r="K58" s="101">
        <f t="shared" si="45"/>
        <v>0</v>
      </c>
      <c r="L58" s="101">
        <f t="shared" si="45"/>
        <v>0</v>
      </c>
      <c r="M58" s="101">
        <f t="shared" si="45"/>
        <v>0</v>
      </c>
      <c r="N58" s="101">
        <f t="shared" si="45"/>
        <v>0</v>
      </c>
      <c r="O58" s="101">
        <f t="shared" si="45"/>
        <v>0</v>
      </c>
      <c r="P58" s="101">
        <f t="shared" si="45"/>
        <v>0</v>
      </c>
      <c r="Q58" s="101">
        <f t="shared" si="45"/>
        <v>0</v>
      </c>
      <c r="R58" s="101">
        <f t="shared" si="45"/>
        <v>0</v>
      </c>
      <c r="S58" s="101">
        <f t="shared" si="45"/>
        <v>0</v>
      </c>
      <c r="T58" s="101">
        <f t="shared" si="45"/>
        <v>0</v>
      </c>
      <c r="U58" s="101">
        <f t="shared" si="45"/>
        <v>0</v>
      </c>
      <c r="V58" s="101">
        <f t="shared" si="45"/>
        <v>0</v>
      </c>
      <c r="W58" s="101">
        <f t="shared" si="45"/>
        <v>0</v>
      </c>
      <c r="X58" s="101">
        <f t="shared" si="45"/>
        <v>0</v>
      </c>
      <c r="Y58" s="101">
        <f t="shared" si="45"/>
        <v>0</v>
      </c>
      <c r="Z58" s="101">
        <f t="shared" si="45"/>
        <v>420.2</v>
      </c>
      <c r="AA58" s="101">
        <f t="shared" si="45"/>
        <v>0</v>
      </c>
      <c r="AB58" s="102">
        <f t="shared" si="25"/>
        <v>0</v>
      </c>
      <c r="AC58" s="101">
        <f t="shared" si="45"/>
        <v>3704.1089999999999</v>
      </c>
      <c r="AD58" s="101">
        <f t="shared" si="45"/>
        <v>3704.1089999999999</v>
      </c>
      <c r="AE58" s="102">
        <f>AD58/AC58*100</f>
        <v>100</v>
      </c>
      <c r="AF58" s="101">
        <f t="shared" si="45"/>
        <v>0</v>
      </c>
      <c r="AG58" s="101">
        <f t="shared" si="45"/>
        <v>0</v>
      </c>
      <c r="AH58" s="101">
        <f t="shared" si="45"/>
        <v>0</v>
      </c>
      <c r="AI58" s="101">
        <f t="shared" si="45"/>
        <v>0</v>
      </c>
      <c r="AJ58" s="101">
        <f t="shared" si="45"/>
        <v>0</v>
      </c>
      <c r="AK58" s="101">
        <f t="shared" si="45"/>
        <v>0</v>
      </c>
      <c r="AL58" s="101"/>
      <c r="AM58" s="101"/>
      <c r="AN58" s="101"/>
      <c r="AO58" s="69">
        <f t="shared" si="45"/>
        <v>0</v>
      </c>
      <c r="AP58" s="69">
        <f t="shared" si="45"/>
        <v>0</v>
      </c>
      <c r="AQ58" s="69">
        <f t="shared" si="45"/>
        <v>0</v>
      </c>
      <c r="AR58" s="101">
        <f t="shared" si="45"/>
        <v>0</v>
      </c>
      <c r="AS58" s="101">
        <f t="shared" si="45"/>
        <v>0</v>
      </c>
      <c r="AT58" s="101">
        <f t="shared" si="45"/>
        <v>0</v>
      </c>
      <c r="AU58" s="101">
        <f t="shared" si="45"/>
        <v>0</v>
      </c>
      <c r="AV58" s="69">
        <f t="shared" si="45"/>
        <v>0</v>
      </c>
      <c r="AW58" s="69">
        <f t="shared" si="45"/>
        <v>0</v>
      </c>
      <c r="AX58" s="101">
        <f t="shared" si="45"/>
        <v>0</v>
      </c>
      <c r="AY58" s="101">
        <f t="shared" si="45"/>
        <v>0</v>
      </c>
      <c r="AZ58" s="101">
        <f t="shared" si="45"/>
        <v>0</v>
      </c>
      <c r="BA58" s="101">
        <f t="shared" si="45"/>
        <v>0</v>
      </c>
      <c r="BB58" s="101">
        <f t="shared" si="45"/>
        <v>0</v>
      </c>
      <c r="BC58" s="101">
        <f t="shared" si="45"/>
        <v>0</v>
      </c>
      <c r="BD58" s="101"/>
      <c r="BE58" s="101"/>
      <c r="BF58" s="101"/>
      <c r="BG58" s="101">
        <f t="shared" si="45"/>
        <v>0</v>
      </c>
      <c r="BH58" s="101">
        <f t="shared" si="45"/>
        <v>0</v>
      </c>
      <c r="BI58" s="101">
        <f t="shared" si="45"/>
        <v>0</v>
      </c>
      <c r="BJ58" s="101">
        <f t="shared" si="45"/>
        <v>0</v>
      </c>
      <c r="BK58" s="101">
        <f t="shared" si="45"/>
        <v>0</v>
      </c>
      <c r="BL58" s="101">
        <f t="shared" ref="BL58:BR58" si="46">BL59+BL60</f>
        <v>0</v>
      </c>
      <c r="BM58" s="101">
        <f t="shared" si="46"/>
        <v>0</v>
      </c>
      <c r="BN58" s="101">
        <f t="shared" si="46"/>
        <v>0</v>
      </c>
      <c r="BO58" s="101">
        <f t="shared" si="46"/>
        <v>0</v>
      </c>
      <c r="BP58" s="101">
        <f t="shared" si="46"/>
        <v>0</v>
      </c>
      <c r="BQ58" s="101">
        <f t="shared" si="46"/>
        <v>0</v>
      </c>
      <c r="BR58" s="101">
        <f t="shared" si="46"/>
        <v>0</v>
      </c>
    </row>
    <row r="59" spans="1:70" s="12" customFormat="1" ht="33" customHeight="1" x14ac:dyDescent="0.25">
      <c r="A59" s="72" t="s">
        <v>358</v>
      </c>
      <c r="B59" s="14">
        <f t="shared" si="19"/>
        <v>4124.3090000000002</v>
      </c>
      <c r="C59" s="14">
        <f t="shared" si="20"/>
        <v>3704.1089999999999</v>
      </c>
      <c r="D59" s="15">
        <f t="shared" si="15"/>
        <v>89.811626626423958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4"/>
      <c r="W59" s="15"/>
      <c r="X59" s="15"/>
      <c r="Y59" s="14"/>
      <c r="Z59" s="15">
        <v>420.2</v>
      </c>
      <c r="AA59" s="15"/>
      <c r="AB59" s="14">
        <f t="shared" si="25"/>
        <v>0</v>
      </c>
      <c r="AC59" s="15">
        <v>3704.1089999999999</v>
      </c>
      <c r="AD59" s="15">
        <v>3704.1089999999999</v>
      </c>
      <c r="AE59" s="14">
        <f>AD59/AC59*100</f>
        <v>100</v>
      </c>
      <c r="AF59" s="15"/>
      <c r="AG59" s="15"/>
      <c r="AH59" s="14"/>
      <c r="AI59" s="15"/>
      <c r="AJ59" s="15"/>
      <c r="AK59" s="14"/>
      <c r="AL59" s="14"/>
      <c r="AM59" s="14"/>
      <c r="AN59" s="14"/>
      <c r="AO59" s="39"/>
      <c r="AP59" s="39"/>
      <c r="AQ59" s="50"/>
      <c r="AR59" s="15"/>
      <c r="AS59" s="15"/>
      <c r="AT59" s="14"/>
      <c r="AU59" s="15"/>
      <c r="AV59" s="39"/>
      <c r="AW59" s="50"/>
      <c r="AX59" s="15"/>
      <c r="AY59" s="15"/>
      <c r="AZ59" s="14"/>
      <c r="BA59" s="15"/>
      <c r="BB59" s="15"/>
      <c r="BC59" s="14"/>
      <c r="BD59" s="14"/>
      <c r="BE59" s="14"/>
      <c r="BF59" s="14"/>
      <c r="BG59" s="15"/>
      <c r="BH59" s="15"/>
      <c r="BI59" s="14"/>
      <c r="BJ59" s="15"/>
      <c r="BK59" s="15"/>
      <c r="BL59" s="14"/>
      <c r="BM59" s="15"/>
      <c r="BN59" s="15"/>
      <c r="BO59" s="14"/>
      <c r="BP59" s="15"/>
      <c r="BQ59" s="15"/>
      <c r="BR59" s="14"/>
    </row>
    <row r="60" spans="1:70" s="12" customFormat="1" ht="18" customHeight="1" x14ac:dyDescent="0.25">
      <c r="A60" s="74" t="s">
        <v>357</v>
      </c>
      <c r="B60" s="14">
        <f t="shared" si="19"/>
        <v>0</v>
      </c>
      <c r="C60" s="14">
        <f t="shared" si="20"/>
        <v>0</v>
      </c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195"/>
      <c r="O60" s="195"/>
      <c r="P60" s="195"/>
      <c r="Q60" s="195"/>
      <c r="R60" s="195"/>
      <c r="S60" s="195"/>
      <c r="T60" s="195"/>
      <c r="U60" s="195"/>
      <c r="V60" s="195"/>
      <c r="W60" s="195"/>
      <c r="X60" s="195"/>
      <c r="Y60" s="195"/>
      <c r="Z60" s="195"/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5"/>
      <c r="AL60" s="195"/>
      <c r="AM60" s="195"/>
      <c r="AN60" s="195"/>
      <c r="AO60" s="70"/>
      <c r="AP60" s="70"/>
      <c r="AQ60" s="70"/>
      <c r="AR60" s="195"/>
      <c r="AS60" s="195"/>
      <c r="AT60" s="195"/>
      <c r="AU60" s="195"/>
      <c r="AV60" s="70"/>
      <c r="AW60" s="70"/>
      <c r="AX60" s="195"/>
      <c r="AY60" s="195"/>
      <c r="AZ60" s="195"/>
      <c r="BA60" s="195"/>
      <c r="BB60" s="195"/>
      <c r="BC60" s="195"/>
      <c r="BD60" s="195"/>
      <c r="BE60" s="195"/>
      <c r="BF60" s="195"/>
      <c r="BG60" s="195"/>
      <c r="BH60" s="195"/>
      <c r="BI60" s="195"/>
      <c r="BJ60" s="195"/>
      <c r="BK60" s="195"/>
      <c r="BL60" s="195"/>
      <c r="BM60" s="195"/>
      <c r="BN60" s="195"/>
      <c r="BO60" s="195"/>
      <c r="BP60" s="195"/>
      <c r="BQ60" s="195"/>
      <c r="BR60" s="195"/>
    </row>
    <row r="61" spans="1:70" s="31" customFormat="1" ht="34.5" customHeight="1" x14ac:dyDescent="0.25">
      <c r="A61" s="73" t="s">
        <v>362</v>
      </c>
      <c r="B61" s="102">
        <f t="shared" si="19"/>
        <v>5478.2</v>
      </c>
      <c r="C61" s="102">
        <f t="shared" si="20"/>
        <v>0</v>
      </c>
      <c r="D61" s="105">
        <f t="shared" si="15"/>
        <v>0</v>
      </c>
      <c r="E61" s="105">
        <f>E62+E63</f>
        <v>0</v>
      </c>
      <c r="F61" s="105">
        <f t="shared" ref="F61:BK61" si="47">F62+F63</f>
        <v>0</v>
      </c>
      <c r="G61" s="105">
        <f t="shared" si="47"/>
        <v>0</v>
      </c>
      <c r="H61" s="105">
        <f t="shared" si="47"/>
        <v>0</v>
      </c>
      <c r="I61" s="105">
        <f t="shared" si="47"/>
        <v>0</v>
      </c>
      <c r="J61" s="105">
        <f t="shared" si="47"/>
        <v>0</v>
      </c>
      <c r="K61" s="105">
        <f t="shared" si="47"/>
        <v>5100</v>
      </c>
      <c r="L61" s="105">
        <f t="shared" si="47"/>
        <v>0</v>
      </c>
      <c r="M61" s="105">
        <f t="shared" si="31"/>
        <v>0</v>
      </c>
      <c r="N61" s="105">
        <f t="shared" si="47"/>
        <v>0</v>
      </c>
      <c r="O61" s="105">
        <f t="shared" si="47"/>
        <v>0</v>
      </c>
      <c r="P61" s="105">
        <f t="shared" si="47"/>
        <v>0</v>
      </c>
      <c r="Q61" s="105">
        <f t="shared" si="47"/>
        <v>0</v>
      </c>
      <c r="R61" s="105">
        <f t="shared" si="47"/>
        <v>0</v>
      </c>
      <c r="S61" s="105">
        <f t="shared" si="47"/>
        <v>0</v>
      </c>
      <c r="T61" s="105">
        <f t="shared" si="47"/>
        <v>0</v>
      </c>
      <c r="U61" s="105">
        <f t="shared" si="47"/>
        <v>0</v>
      </c>
      <c r="V61" s="105">
        <f t="shared" si="47"/>
        <v>0</v>
      </c>
      <c r="W61" s="105">
        <f t="shared" si="47"/>
        <v>0</v>
      </c>
      <c r="X61" s="105">
        <f t="shared" si="47"/>
        <v>0</v>
      </c>
      <c r="Y61" s="105"/>
      <c r="Z61" s="105">
        <f t="shared" si="47"/>
        <v>378.2</v>
      </c>
      <c r="AA61" s="105">
        <f t="shared" si="47"/>
        <v>0</v>
      </c>
      <c r="AB61" s="102">
        <f t="shared" si="25"/>
        <v>0</v>
      </c>
      <c r="AC61" s="105">
        <f t="shared" si="47"/>
        <v>0</v>
      </c>
      <c r="AD61" s="105">
        <f t="shared" si="47"/>
        <v>0</v>
      </c>
      <c r="AE61" s="102"/>
      <c r="AF61" s="105">
        <f t="shared" si="47"/>
        <v>0</v>
      </c>
      <c r="AG61" s="105">
        <f t="shared" si="47"/>
        <v>0</v>
      </c>
      <c r="AH61" s="105">
        <f t="shared" si="47"/>
        <v>0</v>
      </c>
      <c r="AI61" s="105">
        <f t="shared" si="47"/>
        <v>0</v>
      </c>
      <c r="AJ61" s="105">
        <f t="shared" si="47"/>
        <v>0</v>
      </c>
      <c r="AK61" s="105">
        <f t="shared" si="47"/>
        <v>0</v>
      </c>
      <c r="AL61" s="105"/>
      <c r="AM61" s="105"/>
      <c r="AN61" s="105"/>
      <c r="AO61" s="66">
        <f t="shared" si="47"/>
        <v>0</v>
      </c>
      <c r="AP61" s="66">
        <f t="shared" si="47"/>
        <v>0</v>
      </c>
      <c r="AQ61" s="66">
        <f t="shared" si="47"/>
        <v>0</v>
      </c>
      <c r="AR61" s="105">
        <f t="shared" si="47"/>
        <v>0</v>
      </c>
      <c r="AS61" s="105">
        <f t="shared" si="47"/>
        <v>0</v>
      </c>
      <c r="AT61" s="105">
        <f t="shared" si="47"/>
        <v>0</v>
      </c>
      <c r="AU61" s="105">
        <f t="shared" si="47"/>
        <v>0</v>
      </c>
      <c r="AV61" s="66">
        <f t="shared" si="47"/>
        <v>0</v>
      </c>
      <c r="AW61" s="66">
        <f t="shared" si="47"/>
        <v>0</v>
      </c>
      <c r="AX61" s="105">
        <f t="shared" si="47"/>
        <v>0</v>
      </c>
      <c r="AY61" s="105">
        <f t="shared" si="47"/>
        <v>0</v>
      </c>
      <c r="AZ61" s="105">
        <f t="shared" si="47"/>
        <v>0</v>
      </c>
      <c r="BA61" s="105">
        <f t="shared" si="47"/>
        <v>0</v>
      </c>
      <c r="BB61" s="105">
        <f t="shared" si="47"/>
        <v>0</v>
      </c>
      <c r="BC61" s="105">
        <f t="shared" si="47"/>
        <v>0</v>
      </c>
      <c r="BD61" s="105"/>
      <c r="BE61" s="105"/>
      <c r="BF61" s="105"/>
      <c r="BG61" s="105">
        <f t="shared" si="47"/>
        <v>0</v>
      </c>
      <c r="BH61" s="105">
        <f t="shared" si="47"/>
        <v>0</v>
      </c>
      <c r="BI61" s="105">
        <f t="shared" si="47"/>
        <v>0</v>
      </c>
      <c r="BJ61" s="105">
        <f t="shared" si="47"/>
        <v>0</v>
      </c>
      <c r="BK61" s="105">
        <f t="shared" si="47"/>
        <v>0</v>
      </c>
      <c r="BL61" s="105">
        <f t="shared" ref="BL61:BR61" si="48">BL62+BL63</f>
        <v>0</v>
      </c>
      <c r="BM61" s="105">
        <f t="shared" si="48"/>
        <v>0</v>
      </c>
      <c r="BN61" s="105">
        <f t="shared" si="48"/>
        <v>0</v>
      </c>
      <c r="BO61" s="105">
        <f t="shared" si="48"/>
        <v>0</v>
      </c>
      <c r="BP61" s="105">
        <f t="shared" si="48"/>
        <v>0</v>
      </c>
      <c r="BQ61" s="105">
        <f t="shared" si="48"/>
        <v>0</v>
      </c>
      <c r="BR61" s="105">
        <f t="shared" si="48"/>
        <v>0</v>
      </c>
    </row>
    <row r="62" spans="1:70" s="12" customFormat="1" ht="35.25" customHeight="1" x14ac:dyDescent="0.25">
      <c r="A62" s="72" t="s">
        <v>361</v>
      </c>
      <c r="B62" s="14">
        <f t="shared" si="19"/>
        <v>5478.2</v>
      </c>
      <c r="C62" s="14">
        <f t="shared" si="20"/>
        <v>0</v>
      </c>
      <c r="D62" s="15">
        <f t="shared" si="15"/>
        <v>0</v>
      </c>
      <c r="E62" s="15"/>
      <c r="F62" s="15"/>
      <c r="G62" s="15"/>
      <c r="H62" s="15"/>
      <c r="I62" s="15"/>
      <c r="J62" s="15"/>
      <c r="K62" s="15">
        <v>5100</v>
      </c>
      <c r="L62" s="15"/>
      <c r="M62" s="15">
        <f t="shared" si="31"/>
        <v>0</v>
      </c>
      <c r="N62" s="15"/>
      <c r="O62" s="15"/>
      <c r="P62" s="15"/>
      <c r="Q62" s="15"/>
      <c r="R62" s="15"/>
      <c r="S62" s="15"/>
      <c r="T62" s="15"/>
      <c r="U62" s="15"/>
      <c r="V62" s="14"/>
      <c r="W62" s="15"/>
      <c r="X62" s="15"/>
      <c r="Y62" s="15"/>
      <c r="Z62" s="15">
        <v>378.2</v>
      </c>
      <c r="AA62" s="15"/>
      <c r="AB62" s="14">
        <f t="shared" si="25"/>
        <v>0</v>
      </c>
      <c r="AC62" s="15"/>
      <c r="AD62" s="15"/>
      <c r="AE62" s="14"/>
      <c r="AF62" s="15"/>
      <c r="AG62" s="15"/>
      <c r="AH62" s="14"/>
      <c r="AI62" s="15"/>
      <c r="AJ62" s="15"/>
      <c r="AK62" s="14"/>
      <c r="AL62" s="14"/>
      <c r="AM62" s="14"/>
      <c r="AN62" s="14"/>
      <c r="AO62" s="39"/>
      <c r="AP62" s="39"/>
      <c r="AQ62" s="50"/>
      <c r="AR62" s="15"/>
      <c r="AS62" s="15"/>
      <c r="AT62" s="14"/>
      <c r="AU62" s="15"/>
      <c r="AV62" s="39"/>
      <c r="AW62" s="50"/>
      <c r="AX62" s="15"/>
      <c r="AY62" s="15"/>
      <c r="AZ62" s="14"/>
      <c r="BA62" s="15"/>
      <c r="BB62" s="15"/>
      <c r="BC62" s="14"/>
      <c r="BD62" s="14"/>
      <c r="BE62" s="14"/>
      <c r="BF62" s="14"/>
      <c r="BG62" s="15"/>
      <c r="BH62" s="15"/>
      <c r="BI62" s="14"/>
      <c r="BJ62" s="15"/>
      <c r="BK62" s="15"/>
      <c r="BL62" s="14"/>
      <c r="BM62" s="15"/>
      <c r="BN62" s="15"/>
      <c r="BO62" s="14"/>
      <c r="BP62" s="15"/>
      <c r="BQ62" s="15"/>
      <c r="BR62" s="14"/>
    </row>
    <row r="63" spans="1:70" s="12" customFormat="1" ht="15.75" x14ac:dyDescent="0.25">
      <c r="A63" s="74" t="s">
        <v>360</v>
      </c>
      <c r="B63" s="14">
        <f t="shared" si="19"/>
        <v>0</v>
      </c>
      <c r="C63" s="14">
        <f t="shared" si="20"/>
        <v>0</v>
      </c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195"/>
      <c r="O63" s="195"/>
      <c r="P63" s="195"/>
      <c r="Q63" s="195"/>
      <c r="R63" s="195"/>
      <c r="S63" s="195"/>
      <c r="T63" s="15"/>
      <c r="U63" s="195"/>
      <c r="V63" s="19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39"/>
      <c r="AP63" s="39"/>
      <c r="AQ63" s="39"/>
      <c r="AR63" s="15"/>
      <c r="AS63" s="15"/>
      <c r="AT63" s="15"/>
      <c r="AU63" s="15"/>
      <c r="AV63" s="39"/>
      <c r="AW63" s="39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</row>
    <row r="64" spans="1:70" s="31" customFormat="1" ht="31.5" x14ac:dyDescent="0.25">
      <c r="A64" s="73" t="s">
        <v>366</v>
      </c>
      <c r="B64" s="102">
        <f t="shared" si="19"/>
        <v>6449.7</v>
      </c>
      <c r="C64" s="102">
        <f t="shared" si="20"/>
        <v>0</v>
      </c>
      <c r="D64" s="105">
        <f t="shared" si="15"/>
        <v>0</v>
      </c>
      <c r="E64" s="105">
        <f>E65+E66+E67</f>
        <v>0</v>
      </c>
      <c r="F64" s="105">
        <f t="shared" ref="F64:BK64" si="49">F65+F66+F67</f>
        <v>0</v>
      </c>
      <c r="G64" s="105">
        <f t="shared" si="49"/>
        <v>0</v>
      </c>
      <c r="H64" s="105">
        <f t="shared" si="49"/>
        <v>0</v>
      </c>
      <c r="I64" s="105">
        <f t="shared" si="49"/>
        <v>0</v>
      </c>
      <c r="J64" s="105">
        <f t="shared" si="49"/>
        <v>0</v>
      </c>
      <c r="K64" s="105">
        <f t="shared" si="49"/>
        <v>5950</v>
      </c>
      <c r="L64" s="105">
        <f>L65+L66+L67</f>
        <v>0</v>
      </c>
      <c r="M64" s="105">
        <f t="shared" si="31"/>
        <v>0</v>
      </c>
      <c r="N64" s="105">
        <f t="shared" si="49"/>
        <v>0</v>
      </c>
      <c r="O64" s="105">
        <f t="shared" si="49"/>
        <v>0</v>
      </c>
      <c r="P64" s="105">
        <f t="shared" si="49"/>
        <v>0</v>
      </c>
      <c r="Q64" s="105">
        <f t="shared" si="49"/>
        <v>0</v>
      </c>
      <c r="R64" s="105">
        <f t="shared" si="49"/>
        <v>0</v>
      </c>
      <c r="S64" s="105">
        <f t="shared" si="49"/>
        <v>0</v>
      </c>
      <c r="T64" s="105">
        <f t="shared" si="49"/>
        <v>0</v>
      </c>
      <c r="U64" s="105">
        <f t="shared" si="49"/>
        <v>0</v>
      </c>
      <c r="V64" s="105">
        <f t="shared" si="49"/>
        <v>0</v>
      </c>
      <c r="W64" s="105">
        <f t="shared" si="49"/>
        <v>0</v>
      </c>
      <c r="X64" s="105">
        <f t="shared" si="49"/>
        <v>0</v>
      </c>
      <c r="Y64" s="105">
        <f t="shared" si="49"/>
        <v>0</v>
      </c>
      <c r="Z64" s="105">
        <f t="shared" si="49"/>
        <v>499.7</v>
      </c>
      <c r="AA64" s="105">
        <f t="shared" si="49"/>
        <v>0</v>
      </c>
      <c r="AB64" s="102">
        <f t="shared" si="25"/>
        <v>0</v>
      </c>
      <c r="AC64" s="105">
        <f t="shared" si="49"/>
        <v>0</v>
      </c>
      <c r="AD64" s="105">
        <f t="shared" si="49"/>
        <v>0</v>
      </c>
      <c r="AE64" s="102"/>
      <c r="AF64" s="105">
        <f t="shared" si="49"/>
        <v>0</v>
      </c>
      <c r="AG64" s="105">
        <f t="shared" si="49"/>
        <v>0</v>
      </c>
      <c r="AH64" s="105">
        <f t="shared" si="49"/>
        <v>0</v>
      </c>
      <c r="AI64" s="105">
        <f t="shared" si="49"/>
        <v>0</v>
      </c>
      <c r="AJ64" s="105">
        <f t="shared" si="49"/>
        <v>0</v>
      </c>
      <c r="AK64" s="105">
        <f t="shared" si="49"/>
        <v>0</v>
      </c>
      <c r="AL64" s="105"/>
      <c r="AM64" s="105"/>
      <c r="AN64" s="105"/>
      <c r="AO64" s="66">
        <f t="shared" si="49"/>
        <v>0</v>
      </c>
      <c r="AP64" s="66">
        <f t="shared" si="49"/>
        <v>0</v>
      </c>
      <c r="AQ64" s="66">
        <f t="shared" si="49"/>
        <v>0</v>
      </c>
      <c r="AR64" s="105">
        <f t="shared" si="49"/>
        <v>0</v>
      </c>
      <c r="AS64" s="105">
        <f t="shared" si="49"/>
        <v>0</v>
      </c>
      <c r="AT64" s="105">
        <f t="shared" si="49"/>
        <v>0</v>
      </c>
      <c r="AU64" s="105">
        <f t="shared" si="49"/>
        <v>0</v>
      </c>
      <c r="AV64" s="66">
        <f t="shared" si="49"/>
        <v>0</v>
      </c>
      <c r="AW64" s="66">
        <f t="shared" si="49"/>
        <v>0</v>
      </c>
      <c r="AX64" s="105">
        <f t="shared" si="49"/>
        <v>0</v>
      </c>
      <c r="AY64" s="105">
        <f t="shared" si="49"/>
        <v>0</v>
      </c>
      <c r="AZ64" s="105">
        <f t="shared" si="49"/>
        <v>0</v>
      </c>
      <c r="BA64" s="105">
        <f t="shared" si="49"/>
        <v>0</v>
      </c>
      <c r="BB64" s="105">
        <f t="shared" si="49"/>
        <v>0</v>
      </c>
      <c r="BC64" s="105">
        <f t="shared" si="49"/>
        <v>0</v>
      </c>
      <c r="BD64" s="105"/>
      <c r="BE64" s="105"/>
      <c r="BF64" s="105"/>
      <c r="BG64" s="105">
        <f t="shared" si="49"/>
        <v>0</v>
      </c>
      <c r="BH64" s="105">
        <f t="shared" si="49"/>
        <v>0</v>
      </c>
      <c r="BI64" s="105">
        <f t="shared" si="49"/>
        <v>0</v>
      </c>
      <c r="BJ64" s="105">
        <f t="shared" si="49"/>
        <v>0</v>
      </c>
      <c r="BK64" s="105">
        <f t="shared" si="49"/>
        <v>0</v>
      </c>
      <c r="BL64" s="105">
        <f t="shared" ref="BL64:BR64" si="50">BL65+BL66+BL67</f>
        <v>0</v>
      </c>
      <c r="BM64" s="105">
        <f t="shared" si="50"/>
        <v>0</v>
      </c>
      <c r="BN64" s="105">
        <f t="shared" si="50"/>
        <v>0</v>
      </c>
      <c r="BO64" s="105">
        <f t="shared" si="50"/>
        <v>0</v>
      </c>
      <c r="BP64" s="105">
        <f t="shared" si="50"/>
        <v>0</v>
      </c>
      <c r="BQ64" s="105">
        <f t="shared" si="50"/>
        <v>0</v>
      </c>
      <c r="BR64" s="105">
        <f t="shared" si="50"/>
        <v>0</v>
      </c>
    </row>
    <row r="65" spans="1:70" s="12" customFormat="1" ht="31.5" x14ac:dyDescent="0.25">
      <c r="A65" s="72" t="s">
        <v>365</v>
      </c>
      <c r="B65" s="14">
        <f t="shared" si="19"/>
        <v>6449.7</v>
      </c>
      <c r="C65" s="14">
        <f t="shared" si="20"/>
        <v>0</v>
      </c>
      <c r="D65" s="15">
        <f t="shared" si="15"/>
        <v>0</v>
      </c>
      <c r="E65" s="15"/>
      <c r="F65" s="15"/>
      <c r="G65" s="15"/>
      <c r="H65" s="15"/>
      <c r="I65" s="15"/>
      <c r="J65" s="15"/>
      <c r="K65" s="15">
        <v>5950</v>
      </c>
      <c r="L65" s="15"/>
      <c r="M65" s="15">
        <f t="shared" si="31"/>
        <v>0</v>
      </c>
      <c r="N65" s="15"/>
      <c r="O65" s="15"/>
      <c r="P65" s="15"/>
      <c r="Q65" s="15"/>
      <c r="R65" s="15"/>
      <c r="S65" s="15"/>
      <c r="T65" s="15"/>
      <c r="U65" s="15"/>
      <c r="V65" s="14"/>
      <c r="W65" s="15"/>
      <c r="X65" s="15"/>
      <c r="Y65" s="14"/>
      <c r="Z65" s="15">
        <v>499.7</v>
      </c>
      <c r="AA65" s="15"/>
      <c r="AB65" s="14">
        <f t="shared" si="25"/>
        <v>0</v>
      </c>
      <c r="AC65" s="15"/>
      <c r="AD65" s="15"/>
      <c r="AE65" s="14"/>
      <c r="AF65" s="15"/>
      <c r="AG65" s="15"/>
      <c r="AH65" s="14"/>
      <c r="AI65" s="15"/>
      <c r="AJ65" s="15"/>
      <c r="AK65" s="14"/>
      <c r="AL65" s="14"/>
      <c r="AM65" s="14"/>
      <c r="AN65" s="14"/>
      <c r="AO65" s="39"/>
      <c r="AP65" s="39"/>
      <c r="AQ65" s="50"/>
      <c r="AR65" s="15"/>
      <c r="AS65" s="15"/>
      <c r="AT65" s="14"/>
      <c r="AU65" s="15"/>
      <c r="AV65" s="39"/>
      <c r="AW65" s="50"/>
      <c r="AX65" s="15"/>
      <c r="AY65" s="15"/>
      <c r="AZ65" s="14"/>
      <c r="BA65" s="15"/>
      <c r="BB65" s="15"/>
      <c r="BC65" s="14"/>
      <c r="BD65" s="14"/>
      <c r="BE65" s="14"/>
      <c r="BF65" s="14"/>
      <c r="BG65" s="15"/>
      <c r="BH65" s="15"/>
      <c r="BI65" s="14"/>
      <c r="BJ65" s="15"/>
      <c r="BK65" s="15"/>
      <c r="BL65" s="14"/>
      <c r="BM65" s="15"/>
      <c r="BN65" s="15"/>
      <c r="BO65" s="14"/>
      <c r="BP65" s="15"/>
      <c r="BQ65" s="15"/>
      <c r="BR65" s="14"/>
    </row>
    <row r="66" spans="1:70" s="12" customFormat="1" ht="15.75" x14ac:dyDescent="0.25">
      <c r="A66" s="74" t="s">
        <v>363</v>
      </c>
      <c r="B66" s="14">
        <f t="shared" si="19"/>
        <v>0</v>
      </c>
      <c r="C66" s="14">
        <f t="shared" si="20"/>
        <v>0</v>
      </c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195"/>
      <c r="O66" s="195"/>
      <c r="P66" s="195"/>
      <c r="Q66" s="195"/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195"/>
      <c r="AD66" s="195"/>
      <c r="AE66" s="195"/>
      <c r="AF66" s="195"/>
      <c r="AG66" s="195"/>
      <c r="AH66" s="195"/>
      <c r="AI66" s="195"/>
      <c r="AJ66" s="195"/>
      <c r="AK66" s="195"/>
      <c r="AL66" s="195"/>
      <c r="AM66" s="195"/>
      <c r="AN66" s="195"/>
      <c r="AO66" s="70"/>
      <c r="AP66" s="70"/>
      <c r="AQ66" s="70"/>
      <c r="AR66" s="195"/>
      <c r="AS66" s="195"/>
      <c r="AT66" s="195"/>
      <c r="AU66" s="195"/>
      <c r="AV66" s="70"/>
      <c r="AW66" s="70"/>
      <c r="AX66" s="195"/>
      <c r="AY66" s="195"/>
      <c r="AZ66" s="195"/>
      <c r="BA66" s="195"/>
      <c r="BB66" s="195"/>
      <c r="BC66" s="195"/>
      <c r="BD66" s="195"/>
      <c r="BE66" s="195"/>
      <c r="BF66" s="195"/>
      <c r="BG66" s="195"/>
      <c r="BH66" s="195"/>
      <c r="BI66" s="195"/>
      <c r="BJ66" s="195"/>
      <c r="BK66" s="195"/>
      <c r="BL66" s="195"/>
      <c r="BM66" s="195"/>
      <c r="BN66" s="195"/>
      <c r="BO66" s="195"/>
      <c r="BP66" s="195"/>
      <c r="BQ66" s="195"/>
      <c r="BR66" s="195"/>
    </row>
    <row r="67" spans="1:70" s="12" customFormat="1" ht="15.75" x14ac:dyDescent="0.25">
      <c r="A67" s="74" t="s">
        <v>364</v>
      </c>
      <c r="B67" s="14">
        <f t="shared" si="19"/>
        <v>0</v>
      </c>
      <c r="C67" s="14">
        <f t="shared" si="20"/>
        <v>0</v>
      </c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5"/>
      <c r="AL67" s="195"/>
      <c r="AM67" s="195"/>
      <c r="AN67" s="195"/>
      <c r="AO67" s="70"/>
      <c r="AP67" s="70"/>
      <c r="AQ67" s="70"/>
      <c r="AR67" s="195"/>
      <c r="AS67" s="195"/>
      <c r="AT67" s="195"/>
      <c r="AU67" s="195"/>
      <c r="AV67" s="70"/>
      <c r="AW67" s="70"/>
      <c r="AX67" s="195"/>
      <c r="AY67" s="195"/>
      <c r="AZ67" s="195"/>
      <c r="BA67" s="195"/>
      <c r="BB67" s="195"/>
      <c r="BC67" s="195"/>
      <c r="BD67" s="195"/>
      <c r="BE67" s="195"/>
      <c r="BF67" s="195"/>
      <c r="BG67" s="195"/>
      <c r="BH67" s="195"/>
      <c r="BI67" s="195"/>
      <c r="BJ67" s="195"/>
      <c r="BK67" s="195"/>
      <c r="BL67" s="195"/>
      <c r="BM67" s="195"/>
      <c r="BN67" s="195"/>
      <c r="BO67" s="195"/>
      <c r="BP67" s="195"/>
      <c r="BQ67" s="195"/>
      <c r="BR67" s="195"/>
    </row>
    <row r="68" spans="1:70" s="31" customFormat="1" ht="31.5" x14ac:dyDescent="0.25">
      <c r="A68" s="73" t="s">
        <v>370</v>
      </c>
      <c r="B68" s="102">
        <f t="shared" si="19"/>
        <v>54854.2</v>
      </c>
      <c r="C68" s="102">
        <f t="shared" si="20"/>
        <v>0</v>
      </c>
      <c r="D68" s="105">
        <f t="shared" si="15"/>
        <v>0</v>
      </c>
      <c r="E68" s="105">
        <f>E69+E70+E71</f>
        <v>0</v>
      </c>
      <c r="F68" s="105">
        <f t="shared" ref="F68:BK68" si="51">F69+F70+F71</f>
        <v>0</v>
      </c>
      <c r="G68" s="105">
        <f t="shared" si="51"/>
        <v>0</v>
      </c>
      <c r="H68" s="105">
        <f t="shared" si="51"/>
        <v>0</v>
      </c>
      <c r="I68" s="105">
        <f t="shared" si="51"/>
        <v>0</v>
      </c>
      <c r="J68" s="105">
        <f t="shared" si="51"/>
        <v>0</v>
      </c>
      <c r="K68" s="105">
        <f t="shared" si="51"/>
        <v>4350</v>
      </c>
      <c r="L68" s="105">
        <f t="shared" si="51"/>
        <v>0</v>
      </c>
      <c r="M68" s="105">
        <f t="shared" si="51"/>
        <v>0</v>
      </c>
      <c r="N68" s="105">
        <f t="shared" si="51"/>
        <v>0</v>
      </c>
      <c r="O68" s="105">
        <f t="shared" si="51"/>
        <v>0</v>
      </c>
      <c r="P68" s="105">
        <f t="shared" si="51"/>
        <v>0</v>
      </c>
      <c r="Q68" s="105">
        <f t="shared" si="51"/>
        <v>0</v>
      </c>
      <c r="R68" s="105">
        <f t="shared" si="51"/>
        <v>0</v>
      </c>
      <c r="S68" s="105">
        <f t="shared" si="51"/>
        <v>0</v>
      </c>
      <c r="T68" s="105">
        <f t="shared" si="51"/>
        <v>0</v>
      </c>
      <c r="U68" s="105">
        <f t="shared" si="51"/>
        <v>0</v>
      </c>
      <c r="V68" s="105">
        <f t="shared" si="51"/>
        <v>0</v>
      </c>
      <c r="W68" s="105">
        <f t="shared" si="51"/>
        <v>50000</v>
      </c>
      <c r="X68" s="105">
        <f t="shared" si="51"/>
        <v>0</v>
      </c>
      <c r="Y68" s="105">
        <f t="shared" si="51"/>
        <v>0</v>
      </c>
      <c r="Z68" s="105">
        <f t="shared" si="51"/>
        <v>504.2</v>
      </c>
      <c r="AA68" s="105">
        <f t="shared" si="51"/>
        <v>0</v>
      </c>
      <c r="AB68" s="102">
        <f t="shared" si="25"/>
        <v>0</v>
      </c>
      <c r="AC68" s="105">
        <f t="shared" si="51"/>
        <v>0</v>
      </c>
      <c r="AD68" s="105">
        <f t="shared" si="51"/>
        <v>0</v>
      </c>
      <c r="AE68" s="102"/>
      <c r="AF68" s="105">
        <f t="shared" si="51"/>
        <v>0</v>
      </c>
      <c r="AG68" s="105">
        <f t="shared" si="51"/>
        <v>0</v>
      </c>
      <c r="AH68" s="105">
        <f t="shared" si="51"/>
        <v>0</v>
      </c>
      <c r="AI68" s="105">
        <f t="shared" si="51"/>
        <v>0</v>
      </c>
      <c r="AJ68" s="105">
        <f t="shared" si="51"/>
        <v>0</v>
      </c>
      <c r="AK68" s="105">
        <f t="shared" si="51"/>
        <v>0</v>
      </c>
      <c r="AL68" s="105"/>
      <c r="AM68" s="105"/>
      <c r="AN68" s="105"/>
      <c r="AO68" s="66">
        <f t="shared" si="51"/>
        <v>0</v>
      </c>
      <c r="AP68" s="66">
        <f t="shared" si="51"/>
        <v>0</v>
      </c>
      <c r="AQ68" s="66">
        <f t="shared" si="51"/>
        <v>0</v>
      </c>
      <c r="AR68" s="105">
        <f t="shared" si="51"/>
        <v>0</v>
      </c>
      <c r="AS68" s="105">
        <f t="shared" si="51"/>
        <v>0</v>
      </c>
      <c r="AT68" s="105">
        <f t="shared" si="51"/>
        <v>0</v>
      </c>
      <c r="AU68" s="105">
        <f t="shared" si="51"/>
        <v>0</v>
      </c>
      <c r="AV68" s="66">
        <f t="shared" si="51"/>
        <v>0</v>
      </c>
      <c r="AW68" s="66">
        <f t="shared" si="51"/>
        <v>0</v>
      </c>
      <c r="AX68" s="105">
        <f t="shared" si="51"/>
        <v>0</v>
      </c>
      <c r="AY68" s="105">
        <f t="shared" si="51"/>
        <v>0</v>
      </c>
      <c r="AZ68" s="105">
        <f t="shared" si="51"/>
        <v>0</v>
      </c>
      <c r="BA68" s="105">
        <f t="shared" si="51"/>
        <v>0</v>
      </c>
      <c r="BB68" s="105">
        <f t="shared" si="51"/>
        <v>0</v>
      </c>
      <c r="BC68" s="105">
        <f t="shared" si="51"/>
        <v>0</v>
      </c>
      <c r="BD68" s="105"/>
      <c r="BE68" s="105"/>
      <c r="BF68" s="105"/>
      <c r="BG68" s="105">
        <f t="shared" si="51"/>
        <v>0</v>
      </c>
      <c r="BH68" s="105">
        <f t="shared" si="51"/>
        <v>0</v>
      </c>
      <c r="BI68" s="105">
        <f t="shared" si="51"/>
        <v>0</v>
      </c>
      <c r="BJ68" s="105">
        <f t="shared" si="51"/>
        <v>0</v>
      </c>
      <c r="BK68" s="105">
        <f t="shared" si="51"/>
        <v>0</v>
      </c>
      <c r="BL68" s="105">
        <f t="shared" ref="BL68:BR68" si="52">BL69+BL70+BL71</f>
        <v>0</v>
      </c>
      <c r="BM68" s="105">
        <f t="shared" si="52"/>
        <v>0</v>
      </c>
      <c r="BN68" s="105">
        <f t="shared" si="52"/>
        <v>0</v>
      </c>
      <c r="BO68" s="105">
        <f t="shared" si="52"/>
        <v>0</v>
      </c>
      <c r="BP68" s="105">
        <f t="shared" si="52"/>
        <v>0</v>
      </c>
      <c r="BQ68" s="105">
        <f t="shared" si="52"/>
        <v>0</v>
      </c>
      <c r="BR68" s="105">
        <f t="shared" si="52"/>
        <v>0</v>
      </c>
    </row>
    <row r="69" spans="1:70" s="12" customFormat="1" ht="31.5" x14ac:dyDescent="0.25">
      <c r="A69" s="72" t="s">
        <v>368</v>
      </c>
      <c r="B69" s="14">
        <f t="shared" si="19"/>
        <v>4854.2</v>
      </c>
      <c r="C69" s="14">
        <f t="shared" si="20"/>
        <v>0</v>
      </c>
      <c r="D69" s="15">
        <f t="shared" si="15"/>
        <v>0</v>
      </c>
      <c r="E69" s="15"/>
      <c r="F69" s="15"/>
      <c r="G69" s="15"/>
      <c r="H69" s="15"/>
      <c r="I69" s="15"/>
      <c r="J69" s="15"/>
      <c r="K69" s="15">
        <v>4350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4"/>
      <c r="W69" s="15"/>
      <c r="X69" s="15"/>
      <c r="Y69" s="14"/>
      <c r="Z69" s="15">
        <v>504.2</v>
      </c>
      <c r="AA69" s="15"/>
      <c r="AB69" s="14">
        <f t="shared" si="25"/>
        <v>0</v>
      </c>
      <c r="AC69" s="15"/>
      <c r="AD69" s="15"/>
      <c r="AE69" s="14"/>
      <c r="AF69" s="15"/>
      <c r="AG69" s="15"/>
      <c r="AH69" s="14"/>
      <c r="AI69" s="15"/>
      <c r="AJ69" s="15"/>
      <c r="AK69" s="14"/>
      <c r="AL69" s="14"/>
      <c r="AM69" s="14"/>
      <c r="AN69" s="14"/>
      <c r="AO69" s="39"/>
      <c r="AP69" s="39"/>
      <c r="AQ69" s="50"/>
      <c r="AR69" s="15"/>
      <c r="AS69" s="15"/>
      <c r="AT69" s="14"/>
      <c r="AU69" s="15"/>
      <c r="AV69" s="39"/>
      <c r="AW69" s="50"/>
      <c r="AX69" s="15"/>
      <c r="AY69" s="15"/>
      <c r="AZ69" s="14"/>
      <c r="BA69" s="15"/>
      <c r="BB69" s="15"/>
      <c r="BC69" s="14"/>
      <c r="BD69" s="14"/>
      <c r="BE69" s="14"/>
      <c r="BF69" s="14"/>
      <c r="BG69" s="15"/>
      <c r="BH69" s="15"/>
      <c r="BI69" s="14"/>
      <c r="BJ69" s="15"/>
      <c r="BK69" s="15"/>
      <c r="BL69" s="14"/>
      <c r="BM69" s="15"/>
      <c r="BN69" s="15"/>
      <c r="BO69" s="14"/>
      <c r="BP69" s="15"/>
      <c r="BQ69" s="15"/>
      <c r="BR69" s="14"/>
    </row>
    <row r="70" spans="1:70" s="12" customFormat="1" ht="15.75" x14ac:dyDescent="0.25">
      <c r="A70" s="74" t="s">
        <v>369</v>
      </c>
      <c r="B70" s="14">
        <f t="shared" si="19"/>
        <v>50000</v>
      </c>
      <c r="C70" s="14">
        <f t="shared" si="20"/>
        <v>0</v>
      </c>
      <c r="D70" s="55">
        <f>C70/B70*100</f>
        <v>0</v>
      </c>
      <c r="E70" s="55"/>
      <c r="F70" s="55"/>
      <c r="G70" s="55"/>
      <c r="H70" s="55"/>
      <c r="I70" s="55"/>
      <c r="J70" s="55"/>
      <c r="K70" s="55"/>
      <c r="L70" s="55"/>
      <c r="M70" s="55"/>
      <c r="N70" s="195"/>
      <c r="O70" s="195"/>
      <c r="P70" s="195"/>
      <c r="Q70" s="195"/>
      <c r="R70" s="195"/>
      <c r="S70" s="195"/>
      <c r="T70" s="195"/>
      <c r="U70" s="195"/>
      <c r="V70" s="195"/>
      <c r="W70" s="15">
        <v>50000</v>
      </c>
      <c r="X70" s="195"/>
      <c r="Y70" s="195"/>
      <c r="Z70" s="195"/>
      <c r="AA70" s="195"/>
      <c r="AB70" s="195"/>
      <c r="AC70" s="15"/>
      <c r="AD70" s="15"/>
      <c r="AE70" s="15"/>
      <c r="AF70" s="195"/>
      <c r="AG70" s="195"/>
      <c r="AH70" s="195"/>
      <c r="AI70" s="195"/>
      <c r="AJ70" s="195"/>
      <c r="AK70" s="195"/>
      <c r="AL70" s="195"/>
      <c r="AM70" s="195"/>
      <c r="AN70" s="195"/>
      <c r="AO70" s="70"/>
      <c r="AP70" s="70"/>
      <c r="AQ70" s="70"/>
      <c r="AR70" s="195"/>
      <c r="AS70" s="195"/>
      <c r="AT70" s="195"/>
      <c r="AU70" s="195"/>
      <c r="AV70" s="70"/>
      <c r="AW70" s="70"/>
      <c r="AX70" s="195"/>
      <c r="AY70" s="195"/>
      <c r="AZ70" s="195"/>
      <c r="BA70" s="195"/>
      <c r="BB70" s="195"/>
      <c r="BC70" s="195"/>
      <c r="BD70" s="195"/>
      <c r="BE70" s="195"/>
      <c r="BF70" s="195"/>
      <c r="BG70" s="195"/>
      <c r="BH70" s="195"/>
      <c r="BI70" s="195"/>
      <c r="BJ70" s="195"/>
      <c r="BK70" s="195"/>
      <c r="BL70" s="195"/>
      <c r="BM70" s="195"/>
      <c r="BN70" s="195"/>
      <c r="BO70" s="195"/>
      <c r="BP70" s="195"/>
      <c r="BQ70" s="195"/>
      <c r="BR70" s="195"/>
    </row>
    <row r="71" spans="1:70" s="12" customFormat="1" ht="15.75" x14ac:dyDescent="0.25">
      <c r="A71" s="74" t="s">
        <v>367</v>
      </c>
      <c r="B71" s="14">
        <f t="shared" si="19"/>
        <v>0</v>
      </c>
      <c r="C71" s="14">
        <f t="shared" si="20"/>
        <v>0</v>
      </c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195"/>
      <c r="Y71" s="195"/>
      <c r="Z71" s="195"/>
      <c r="AA71" s="195"/>
      <c r="AB71" s="195"/>
      <c r="AC71" s="15"/>
      <c r="AD71" s="15"/>
      <c r="AE71" s="15"/>
      <c r="AF71" s="195"/>
      <c r="AG71" s="195"/>
      <c r="AH71" s="195"/>
      <c r="AI71" s="195"/>
      <c r="AJ71" s="195"/>
      <c r="AK71" s="195"/>
      <c r="AL71" s="195"/>
      <c r="AM71" s="195"/>
      <c r="AN71" s="195"/>
      <c r="AO71" s="70"/>
      <c r="AP71" s="70"/>
      <c r="AQ71" s="70"/>
      <c r="AR71" s="195"/>
      <c r="AS71" s="195"/>
      <c r="AT71" s="195"/>
      <c r="AU71" s="195"/>
      <c r="AV71" s="70"/>
      <c r="AW71" s="70"/>
      <c r="AX71" s="195"/>
      <c r="AY71" s="195"/>
      <c r="AZ71" s="195"/>
      <c r="BA71" s="195"/>
      <c r="BB71" s="195"/>
      <c r="BC71" s="195"/>
      <c r="BD71" s="195"/>
      <c r="BE71" s="195"/>
      <c r="BF71" s="195"/>
      <c r="BG71" s="195"/>
      <c r="BH71" s="195"/>
      <c r="BI71" s="195"/>
      <c r="BJ71" s="195"/>
      <c r="BK71" s="195"/>
      <c r="BL71" s="195"/>
      <c r="BM71" s="195"/>
      <c r="BN71" s="195"/>
      <c r="BO71" s="195"/>
      <c r="BP71" s="195"/>
      <c r="BQ71" s="195"/>
      <c r="BR71" s="195"/>
    </row>
    <row r="72" spans="1:70" s="31" customFormat="1" ht="31.5" x14ac:dyDescent="0.25">
      <c r="A72" s="73" t="s">
        <v>374</v>
      </c>
      <c r="B72" s="102">
        <f t="shared" si="19"/>
        <v>70450.8</v>
      </c>
      <c r="C72" s="102">
        <f t="shared" si="20"/>
        <v>0</v>
      </c>
      <c r="D72" s="105">
        <f t="shared" si="15"/>
        <v>0</v>
      </c>
      <c r="E72" s="105">
        <f>E73+E74+E75</f>
        <v>0</v>
      </c>
      <c r="F72" s="105">
        <f t="shared" ref="F72:BK72" si="53">F73+F74+F75</f>
        <v>0</v>
      </c>
      <c r="G72" s="105">
        <f t="shared" si="53"/>
        <v>0</v>
      </c>
      <c r="H72" s="105">
        <f t="shared" si="53"/>
        <v>0</v>
      </c>
      <c r="I72" s="105">
        <f t="shared" si="53"/>
        <v>0</v>
      </c>
      <c r="J72" s="105">
        <f t="shared" si="53"/>
        <v>0</v>
      </c>
      <c r="K72" s="105">
        <f t="shared" si="53"/>
        <v>0</v>
      </c>
      <c r="L72" s="105">
        <f t="shared" si="53"/>
        <v>0</v>
      </c>
      <c r="M72" s="105">
        <f t="shared" si="53"/>
        <v>0</v>
      </c>
      <c r="N72" s="105">
        <f t="shared" si="53"/>
        <v>0</v>
      </c>
      <c r="O72" s="105">
        <f t="shared" si="53"/>
        <v>0</v>
      </c>
      <c r="P72" s="105">
        <f t="shared" si="53"/>
        <v>0</v>
      </c>
      <c r="Q72" s="105">
        <f t="shared" si="53"/>
        <v>0</v>
      </c>
      <c r="R72" s="105">
        <f t="shared" si="53"/>
        <v>0</v>
      </c>
      <c r="S72" s="105">
        <f t="shared" si="53"/>
        <v>0</v>
      </c>
      <c r="T72" s="105">
        <f t="shared" si="53"/>
        <v>0</v>
      </c>
      <c r="U72" s="105">
        <f t="shared" si="53"/>
        <v>0</v>
      </c>
      <c r="V72" s="105">
        <f t="shared" si="53"/>
        <v>0</v>
      </c>
      <c r="W72" s="105">
        <f t="shared" si="53"/>
        <v>70000</v>
      </c>
      <c r="X72" s="105">
        <f t="shared" si="53"/>
        <v>0</v>
      </c>
      <c r="Y72" s="105">
        <f t="shared" si="53"/>
        <v>0</v>
      </c>
      <c r="Z72" s="105">
        <f t="shared" si="53"/>
        <v>450.8</v>
      </c>
      <c r="AA72" s="105">
        <f t="shared" si="53"/>
        <v>0</v>
      </c>
      <c r="AB72" s="102">
        <f t="shared" si="25"/>
        <v>0</v>
      </c>
      <c r="AC72" s="105">
        <f t="shared" si="53"/>
        <v>0</v>
      </c>
      <c r="AD72" s="105">
        <f t="shared" si="53"/>
        <v>0</v>
      </c>
      <c r="AE72" s="102"/>
      <c r="AF72" s="105">
        <f t="shared" si="53"/>
        <v>0</v>
      </c>
      <c r="AG72" s="105">
        <f t="shared" si="53"/>
        <v>0</v>
      </c>
      <c r="AH72" s="105">
        <f t="shared" si="53"/>
        <v>0</v>
      </c>
      <c r="AI72" s="105">
        <f t="shared" si="53"/>
        <v>0</v>
      </c>
      <c r="AJ72" s="105">
        <f t="shared" si="53"/>
        <v>0</v>
      </c>
      <c r="AK72" s="105">
        <f t="shared" si="53"/>
        <v>0</v>
      </c>
      <c r="AL72" s="105"/>
      <c r="AM72" s="105"/>
      <c r="AN72" s="105"/>
      <c r="AO72" s="66">
        <f t="shared" si="53"/>
        <v>0</v>
      </c>
      <c r="AP72" s="66">
        <f t="shared" si="53"/>
        <v>0</v>
      </c>
      <c r="AQ72" s="66">
        <f t="shared" si="53"/>
        <v>0</v>
      </c>
      <c r="AR72" s="105">
        <f t="shared" si="53"/>
        <v>0</v>
      </c>
      <c r="AS72" s="105">
        <f t="shared" si="53"/>
        <v>0</v>
      </c>
      <c r="AT72" s="105">
        <f t="shared" si="53"/>
        <v>0</v>
      </c>
      <c r="AU72" s="105">
        <f t="shared" si="53"/>
        <v>0</v>
      </c>
      <c r="AV72" s="66">
        <f t="shared" si="53"/>
        <v>0</v>
      </c>
      <c r="AW72" s="66">
        <f t="shared" si="53"/>
        <v>0</v>
      </c>
      <c r="AX72" s="105">
        <f t="shared" si="53"/>
        <v>0</v>
      </c>
      <c r="AY72" s="105">
        <f t="shared" si="53"/>
        <v>0</v>
      </c>
      <c r="AZ72" s="105">
        <f t="shared" si="53"/>
        <v>0</v>
      </c>
      <c r="BA72" s="105">
        <f t="shared" si="53"/>
        <v>0</v>
      </c>
      <c r="BB72" s="105">
        <f t="shared" si="53"/>
        <v>0</v>
      </c>
      <c r="BC72" s="105">
        <f t="shared" si="53"/>
        <v>0</v>
      </c>
      <c r="BD72" s="105"/>
      <c r="BE72" s="105"/>
      <c r="BF72" s="105"/>
      <c r="BG72" s="105">
        <f t="shared" si="53"/>
        <v>0</v>
      </c>
      <c r="BH72" s="105">
        <f t="shared" si="53"/>
        <v>0</v>
      </c>
      <c r="BI72" s="105">
        <f t="shared" si="53"/>
        <v>0</v>
      </c>
      <c r="BJ72" s="105">
        <f t="shared" si="53"/>
        <v>0</v>
      </c>
      <c r="BK72" s="105">
        <f t="shared" si="53"/>
        <v>0</v>
      </c>
      <c r="BL72" s="105">
        <f t="shared" ref="BL72:BR72" si="54">BL73+BL74+BL75</f>
        <v>0</v>
      </c>
      <c r="BM72" s="105">
        <f t="shared" si="54"/>
        <v>0</v>
      </c>
      <c r="BN72" s="105">
        <f t="shared" si="54"/>
        <v>0</v>
      </c>
      <c r="BO72" s="105">
        <f t="shared" si="54"/>
        <v>0</v>
      </c>
      <c r="BP72" s="105">
        <f t="shared" si="54"/>
        <v>0</v>
      </c>
      <c r="BQ72" s="105">
        <f t="shared" si="54"/>
        <v>0</v>
      </c>
      <c r="BR72" s="105">
        <f t="shared" si="54"/>
        <v>0</v>
      </c>
    </row>
    <row r="73" spans="1:70" s="12" customFormat="1" ht="31.5" x14ac:dyDescent="0.25">
      <c r="A73" s="72" t="s">
        <v>373</v>
      </c>
      <c r="B73" s="14">
        <f t="shared" si="19"/>
        <v>450.8</v>
      </c>
      <c r="C73" s="14">
        <f t="shared" si="20"/>
        <v>0</v>
      </c>
      <c r="D73" s="15">
        <f t="shared" si="15"/>
        <v>0</v>
      </c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4"/>
      <c r="W73" s="15"/>
      <c r="X73" s="15"/>
      <c r="Y73" s="14"/>
      <c r="Z73" s="15">
        <v>450.8</v>
      </c>
      <c r="AA73" s="15"/>
      <c r="AB73" s="14">
        <f t="shared" si="25"/>
        <v>0</v>
      </c>
      <c r="AC73" s="15"/>
      <c r="AD73" s="15"/>
      <c r="AE73" s="14"/>
      <c r="AF73" s="15"/>
      <c r="AG73" s="15"/>
      <c r="AH73" s="14"/>
      <c r="AI73" s="15"/>
      <c r="AJ73" s="15"/>
      <c r="AK73" s="14"/>
      <c r="AL73" s="14"/>
      <c r="AM73" s="14"/>
      <c r="AN73" s="14"/>
      <c r="AO73" s="39"/>
      <c r="AP73" s="39"/>
      <c r="AQ73" s="50"/>
      <c r="AR73" s="15"/>
      <c r="AS73" s="15"/>
      <c r="AT73" s="14"/>
      <c r="AU73" s="15"/>
      <c r="AV73" s="39"/>
      <c r="AW73" s="50"/>
      <c r="AX73" s="15"/>
      <c r="AY73" s="15"/>
      <c r="AZ73" s="14"/>
      <c r="BA73" s="15"/>
      <c r="BB73" s="15"/>
      <c r="BC73" s="14"/>
      <c r="BD73" s="14"/>
      <c r="BE73" s="14"/>
      <c r="BF73" s="14"/>
      <c r="BG73" s="15"/>
      <c r="BH73" s="15"/>
      <c r="BI73" s="14"/>
      <c r="BJ73" s="15"/>
      <c r="BK73" s="15"/>
      <c r="BL73" s="14"/>
      <c r="BM73" s="15"/>
      <c r="BN73" s="15"/>
      <c r="BO73" s="14"/>
      <c r="BP73" s="15"/>
      <c r="BQ73" s="15"/>
      <c r="BR73" s="14"/>
    </row>
    <row r="74" spans="1:70" s="12" customFormat="1" ht="15.75" x14ac:dyDescent="0.25">
      <c r="A74" s="74" t="s">
        <v>371</v>
      </c>
      <c r="B74" s="14">
        <f t="shared" si="19"/>
        <v>70000</v>
      </c>
      <c r="C74" s="14">
        <f t="shared" si="20"/>
        <v>0</v>
      </c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195"/>
      <c r="O74" s="195"/>
      <c r="P74" s="195"/>
      <c r="Q74" s="195"/>
      <c r="R74" s="195"/>
      <c r="S74" s="195"/>
      <c r="T74" s="195"/>
      <c r="U74" s="195"/>
      <c r="V74" s="195"/>
      <c r="W74" s="15">
        <v>70000</v>
      </c>
      <c r="X74" s="195"/>
      <c r="Y74" s="195"/>
      <c r="Z74" s="195"/>
      <c r="AA74" s="195"/>
      <c r="AB74" s="195"/>
      <c r="AC74" s="195"/>
      <c r="AD74" s="195"/>
      <c r="AE74" s="195"/>
      <c r="AF74" s="195"/>
      <c r="AG74" s="195"/>
      <c r="AH74" s="195"/>
      <c r="AI74" s="195"/>
      <c r="AJ74" s="195"/>
      <c r="AK74" s="195"/>
      <c r="AL74" s="195"/>
      <c r="AM74" s="195"/>
      <c r="AN74" s="195"/>
      <c r="AO74" s="70"/>
      <c r="AP74" s="70"/>
      <c r="AQ74" s="70"/>
      <c r="AR74" s="195"/>
      <c r="AS74" s="195"/>
      <c r="AT74" s="195"/>
      <c r="AU74" s="195"/>
      <c r="AV74" s="70"/>
      <c r="AW74" s="70"/>
      <c r="AX74" s="195"/>
      <c r="AY74" s="195"/>
      <c r="AZ74" s="195"/>
      <c r="BA74" s="195"/>
      <c r="BB74" s="195"/>
      <c r="BC74" s="195"/>
      <c r="BD74" s="195"/>
      <c r="BE74" s="195"/>
      <c r="BF74" s="195"/>
      <c r="BG74" s="195"/>
      <c r="BH74" s="195"/>
      <c r="BI74" s="195"/>
      <c r="BJ74" s="195"/>
      <c r="BK74" s="195"/>
      <c r="BL74" s="195"/>
      <c r="BM74" s="195"/>
      <c r="BN74" s="195"/>
      <c r="BO74" s="195"/>
      <c r="BP74" s="195"/>
      <c r="BQ74" s="195"/>
      <c r="BR74" s="195"/>
    </row>
    <row r="75" spans="1:70" s="12" customFormat="1" ht="15.75" x14ac:dyDescent="0.25">
      <c r="A75" s="74" t="s">
        <v>372</v>
      </c>
      <c r="B75" s="14">
        <f t="shared" si="19"/>
        <v>0</v>
      </c>
      <c r="C75" s="14">
        <f t="shared" si="20"/>
        <v>0</v>
      </c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95"/>
      <c r="Z75" s="195"/>
      <c r="AA75" s="195"/>
      <c r="AB75" s="195"/>
      <c r="AC75" s="195"/>
      <c r="AD75" s="195"/>
      <c r="AE75" s="195"/>
      <c r="AF75" s="195"/>
      <c r="AG75" s="195"/>
      <c r="AH75" s="195"/>
      <c r="AI75" s="195"/>
      <c r="AJ75" s="195"/>
      <c r="AK75" s="195"/>
      <c r="AL75" s="195"/>
      <c r="AM75" s="195"/>
      <c r="AN75" s="195"/>
      <c r="AO75" s="70"/>
      <c r="AP75" s="70"/>
      <c r="AQ75" s="70"/>
      <c r="AR75" s="195"/>
      <c r="AS75" s="195"/>
      <c r="AT75" s="195"/>
      <c r="AU75" s="195"/>
      <c r="AV75" s="70"/>
      <c r="AW75" s="70"/>
      <c r="AX75" s="195"/>
      <c r="AY75" s="195"/>
      <c r="AZ75" s="195"/>
      <c r="BA75" s="195"/>
      <c r="BB75" s="195"/>
      <c r="BC75" s="195"/>
      <c r="BD75" s="195"/>
      <c r="BE75" s="195"/>
      <c r="BF75" s="195"/>
      <c r="BG75" s="195"/>
      <c r="BH75" s="195"/>
      <c r="BI75" s="195"/>
      <c r="BJ75" s="195"/>
      <c r="BK75" s="195"/>
      <c r="BL75" s="195"/>
      <c r="BM75" s="195"/>
      <c r="BN75" s="195"/>
      <c r="BO75" s="195"/>
      <c r="BP75" s="195"/>
      <c r="BQ75" s="195"/>
      <c r="BR75" s="195"/>
    </row>
    <row r="76" spans="1:70" s="31" customFormat="1" ht="31.5" x14ac:dyDescent="0.25">
      <c r="A76" s="73" t="s">
        <v>406</v>
      </c>
      <c r="B76" s="102">
        <f t="shared" ref="B76:B139" si="55">E76+H76+K76+N76+Q76+T76+W76+Z76+AC76+AF76+AI76+AL76+AO76+AR76+AU76+AX76+BA76+BD76+BG76+BJ76+BM76+BP76</f>
        <v>600.79999999999995</v>
      </c>
      <c r="C76" s="102">
        <f t="shared" ref="C76:C139" si="56">F76+I76+L76+O76+R76+U76+X76+AA76+AD76+AG76+AJ76+AM76+AP76+AS76+AV76+AY76+BB76+BE76+BH76+BK76+BN76+BQ76</f>
        <v>0</v>
      </c>
      <c r="D76" s="105">
        <f t="shared" si="15"/>
        <v>0</v>
      </c>
      <c r="E76" s="105">
        <f>E77+E78</f>
        <v>0</v>
      </c>
      <c r="F76" s="105">
        <f t="shared" ref="F76:BK76" si="57">F77+F78</f>
        <v>0</v>
      </c>
      <c r="G76" s="105">
        <f t="shared" si="57"/>
        <v>0</v>
      </c>
      <c r="H76" s="105">
        <f t="shared" si="57"/>
        <v>0</v>
      </c>
      <c r="I76" s="105">
        <f t="shared" si="57"/>
        <v>0</v>
      </c>
      <c r="J76" s="105">
        <f t="shared" si="57"/>
        <v>0</v>
      </c>
      <c r="K76" s="105">
        <f t="shared" si="57"/>
        <v>0</v>
      </c>
      <c r="L76" s="105">
        <f t="shared" si="57"/>
        <v>0</v>
      </c>
      <c r="M76" s="105">
        <f t="shared" si="57"/>
        <v>0</v>
      </c>
      <c r="N76" s="105">
        <f t="shared" si="57"/>
        <v>0</v>
      </c>
      <c r="O76" s="105">
        <f t="shared" si="57"/>
        <v>0</v>
      </c>
      <c r="P76" s="105">
        <f t="shared" si="57"/>
        <v>0</v>
      </c>
      <c r="Q76" s="105">
        <f t="shared" si="57"/>
        <v>0</v>
      </c>
      <c r="R76" s="105">
        <f t="shared" si="57"/>
        <v>0</v>
      </c>
      <c r="S76" s="105">
        <f t="shared" si="57"/>
        <v>0</v>
      </c>
      <c r="T76" s="105">
        <f t="shared" si="57"/>
        <v>0</v>
      </c>
      <c r="U76" s="105">
        <f t="shared" si="57"/>
        <v>0</v>
      </c>
      <c r="V76" s="105">
        <f t="shared" si="57"/>
        <v>0</v>
      </c>
      <c r="W76" s="105">
        <f t="shared" si="57"/>
        <v>0</v>
      </c>
      <c r="X76" s="105">
        <f t="shared" si="57"/>
        <v>0</v>
      </c>
      <c r="Y76" s="105">
        <f t="shared" si="57"/>
        <v>0</v>
      </c>
      <c r="Z76" s="105">
        <f t="shared" si="57"/>
        <v>600.79999999999995</v>
      </c>
      <c r="AA76" s="105">
        <f t="shared" si="57"/>
        <v>0</v>
      </c>
      <c r="AB76" s="102">
        <f t="shared" si="25"/>
        <v>0</v>
      </c>
      <c r="AC76" s="105">
        <f t="shared" si="57"/>
        <v>0</v>
      </c>
      <c r="AD76" s="105">
        <f t="shared" si="57"/>
        <v>0</v>
      </c>
      <c r="AE76" s="102"/>
      <c r="AF76" s="105">
        <f t="shared" si="57"/>
        <v>0</v>
      </c>
      <c r="AG76" s="105">
        <f t="shared" si="57"/>
        <v>0</v>
      </c>
      <c r="AH76" s="105">
        <f t="shared" si="57"/>
        <v>0</v>
      </c>
      <c r="AI76" s="105">
        <f t="shared" si="57"/>
        <v>0</v>
      </c>
      <c r="AJ76" s="105">
        <f t="shared" si="57"/>
        <v>0</v>
      </c>
      <c r="AK76" s="105">
        <f t="shared" si="57"/>
        <v>0</v>
      </c>
      <c r="AL76" s="105"/>
      <c r="AM76" s="105"/>
      <c r="AN76" s="105"/>
      <c r="AO76" s="66">
        <f t="shared" si="57"/>
        <v>0</v>
      </c>
      <c r="AP76" s="66">
        <f t="shared" si="57"/>
        <v>0</v>
      </c>
      <c r="AQ76" s="66">
        <f t="shared" si="57"/>
        <v>0</v>
      </c>
      <c r="AR76" s="105">
        <f t="shared" si="57"/>
        <v>0</v>
      </c>
      <c r="AS76" s="105">
        <f t="shared" si="57"/>
        <v>0</v>
      </c>
      <c r="AT76" s="105">
        <f t="shared" si="57"/>
        <v>0</v>
      </c>
      <c r="AU76" s="105">
        <f t="shared" si="57"/>
        <v>0</v>
      </c>
      <c r="AV76" s="66">
        <f t="shared" si="57"/>
        <v>0</v>
      </c>
      <c r="AW76" s="66">
        <f t="shared" si="57"/>
        <v>0</v>
      </c>
      <c r="AX76" s="105">
        <f t="shared" si="57"/>
        <v>0</v>
      </c>
      <c r="AY76" s="105">
        <f t="shared" si="57"/>
        <v>0</v>
      </c>
      <c r="AZ76" s="105">
        <f t="shared" si="57"/>
        <v>0</v>
      </c>
      <c r="BA76" s="105">
        <f t="shared" si="57"/>
        <v>0</v>
      </c>
      <c r="BB76" s="105">
        <f t="shared" si="57"/>
        <v>0</v>
      </c>
      <c r="BC76" s="105">
        <f t="shared" si="57"/>
        <v>0</v>
      </c>
      <c r="BD76" s="105"/>
      <c r="BE76" s="105"/>
      <c r="BF76" s="105"/>
      <c r="BG76" s="105">
        <f t="shared" si="57"/>
        <v>0</v>
      </c>
      <c r="BH76" s="105">
        <f t="shared" si="57"/>
        <v>0</v>
      </c>
      <c r="BI76" s="105">
        <f t="shared" si="57"/>
        <v>0</v>
      </c>
      <c r="BJ76" s="105">
        <f t="shared" si="57"/>
        <v>0</v>
      </c>
      <c r="BK76" s="105">
        <f t="shared" si="57"/>
        <v>0</v>
      </c>
      <c r="BL76" s="105">
        <f t="shared" ref="BL76:BR76" si="58">BL77+BL78</f>
        <v>0</v>
      </c>
      <c r="BM76" s="105">
        <f t="shared" si="58"/>
        <v>0</v>
      </c>
      <c r="BN76" s="105">
        <f t="shared" si="58"/>
        <v>0</v>
      </c>
      <c r="BO76" s="105">
        <f t="shared" si="58"/>
        <v>0</v>
      </c>
      <c r="BP76" s="105">
        <f t="shared" si="58"/>
        <v>0</v>
      </c>
      <c r="BQ76" s="105">
        <f t="shared" si="58"/>
        <v>0</v>
      </c>
      <c r="BR76" s="105">
        <f t="shared" si="58"/>
        <v>0</v>
      </c>
    </row>
    <row r="77" spans="1:70" s="12" customFormat="1" ht="31.5" x14ac:dyDescent="0.25">
      <c r="A77" s="72" t="s">
        <v>380</v>
      </c>
      <c r="B77" s="14">
        <f t="shared" si="55"/>
        <v>600.79999999999995</v>
      </c>
      <c r="C77" s="14">
        <f t="shared" si="56"/>
        <v>0</v>
      </c>
      <c r="D77" s="15">
        <f t="shared" si="15"/>
        <v>0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4"/>
      <c r="W77" s="15"/>
      <c r="X77" s="15"/>
      <c r="Y77" s="14"/>
      <c r="Z77" s="15">
        <v>600.79999999999995</v>
      </c>
      <c r="AA77" s="15"/>
      <c r="AB77" s="14">
        <f t="shared" si="25"/>
        <v>0</v>
      </c>
      <c r="AC77" s="15"/>
      <c r="AD77" s="15"/>
      <c r="AE77" s="14"/>
      <c r="AF77" s="15"/>
      <c r="AG77" s="15"/>
      <c r="AH77" s="14"/>
      <c r="AI77" s="15"/>
      <c r="AJ77" s="15"/>
      <c r="AK77" s="14"/>
      <c r="AL77" s="14"/>
      <c r="AM77" s="14"/>
      <c r="AN77" s="14"/>
      <c r="AO77" s="39"/>
      <c r="AP77" s="39"/>
      <c r="AQ77" s="50"/>
      <c r="AR77" s="15"/>
      <c r="AS77" s="15"/>
      <c r="AT77" s="14"/>
      <c r="AU77" s="15"/>
      <c r="AV77" s="39"/>
      <c r="AW77" s="50"/>
      <c r="AX77" s="15"/>
      <c r="AY77" s="15"/>
      <c r="AZ77" s="14"/>
      <c r="BA77" s="15"/>
      <c r="BB77" s="15"/>
      <c r="BC77" s="14"/>
      <c r="BD77" s="14"/>
      <c r="BE77" s="14"/>
      <c r="BF77" s="14"/>
      <c r="BG77" s="15"/>
      <c r="BH77" s="15"/>
      <c r="BI77" s="14"/>
      <c r="BJ77" s="15"/>
      <c r="BK77" s="15"/>
      <c r="BL77" s="14"/>
      <c r="BM77" s="15"/>
      <c r="BN77" s="15"/>
      <c r="BO77" s="14"/>
      <c r="BP77" s="15"/>
      <c r="BQ77" s="15"/>
      <c r="BR77" s="14"/>
    </row>
    <row r="78" spans="1:70" s="12" customFormat="1" ht="16.5" customHeight="1" x14ac:dyDescent="0.25">
      <c r="A78" s="74" t="s">
        <v>405</v>
      </c>
      <c r="B78" s="14">
        <f t="shared" si="55"/>
        <v>0</v>
      </c>
      <c r="C78" s="14">
        <f t="shared" si="56"/>
        <v>0</v>
      </c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14"/>
      <c r="AD78" s="14"/>
      <c r="AE78" s="14"/>
      <c r="AF78" s="195"/>
      <c r="AG78" s="195"/>
      <c r="AH78" s="195"/>
      <c r="AI78" s="195"/>
      <c r="AJ78" s="195"/>
      <c r="AK78" s="195"/>
      <c r="AL78" s="195"/>
      <c r="AM78" s="195"/>
      <c r="AN78" s="195"/>
      <c r="AO78" s="70"/>
      <c r="AP78" s="70"/>
      <c r="AQ78" s="70"/>
      <c r="AR78" s="195"/>
      <c r="AS78" s="195"/>
      <c r="AT78" s="195"/>
      <c r="AU78" s="195"/>
      <c r="AV78" s="70"/>
      <c r="AW78" s="70"/>
      <c r="AX78" s="195"/>
      <c r="AY78" s="195"/>
      <c r="AZ78" s="195"/>
      <c r="BA78" s="195"/>
      <c r="BB78" s="195"/>
      <c r="BC78" s="195"/>
      <c r="BD78" s="195"/>
      <c r="BE78" s="195"/>
      <c r="BF78" s="195"/>
      <c r="BG78" s="195"/>
      <c r="BH78" s="195"/>
      <c r="BI78" s="195"/>
      <c r="BJ78" s="195"/>
      <c r="BK78" s="195"/>
      <c r="BL78" s="195"/>
      <c r="BM78" s="195"/>
      <c r="BN78" s="195"/>
      <c r="BO78" s="195"/>
      <c r="BP78" s="195"/>
      <c r="BQ78" s="195"/>
      <c r="BR78" s="195"/>
    </row>
    <row r="79" spans="1:70" s="31" customFormat="1" ht="31.5" x14ac:dyDescent="0.25">
      <c r="A79" s="73" t="s">
        <v>408</v>
      </c>
      <c r="B79" s="102">
        <f t="shared" si="55"/>
        <v>6205.3</v>
      </c>
      <c r="C79" s="102">
        <f t="shared" si="56"/>
        <v>5600</v>
      </c>
      <c r="D79" s="105">
        <f t="shared" ref="D79" si="59">C79/B79*100</f>
        <v>90.245435353649299</v>
      </c>
      <c r="E79" s="105">
        <f>E80+E81</f>
        <v>0</v>
      </c>
      <c r="F79" s="105">
        <f t="shared" ref="F79:BK79" si="60">F80+F81</f>
        <v>0</v>
      </c>
      <c r="G79" s="105">
        <f t="shared" si="60"/>
        <v>0</v>
      </c>
      <c r="H79" s="105">
        <f t="shared" si="60"/>
        <v>0</v>
      </c>
      <c r="I79" s="105">
        <f t="shared" si="60"/>
        <v>0</v>
      </c>
      <c r="J79" s="105">
        <f t="shared" si="60"/>
        <v>0</v>
      </c>
      <c r="K79" s="105">
        <f t="shared" si="60"/>
        <v>5600</v>
      </c>
      <c r="L79" s="105">
        <f t="shared" si="60"/>
        <v>5600</v>
      </c>
      <c r="M79" s="105">
        <f>L79/K79*100</f>
        <v>100</v>
      </c>
      <c r="N79" s="105">
        <f t="shared" si="60"/>
        <v>0</v>
      </c>
      <c r="O79" s="105">
        <f t="shared" si="60"/>
        <v>0</v>
      </c>
      <c r="P79" s="105">
        <f t="shared" si="60"/>
        <v>0</v>
      </c>
      <c r="Q79" s="105">
        <f t="shared" si="60"/>
        <v>0</v>
      </c>
      <c r="R79" s="105">
        <f t="shared" si="60"/>
        <v>0</v>
      </c>
      <c r="S79" s="105">
        <f t="shared" si="60"/>
        <v>0</v>
      </c>
      <c r="T79" s="105">
        <f t="shared" si="60"/>
        <v>0</v>
      </c>
      <c r="U79" s="105">
        <f t="shared" si="60"/>
        <v>0</v>
      </c>
      <c r="V79" s="105">
        <f t="shared" si="60"/>
        <v>0</v>
      </c>
      <c r="W79" s="105">
        <f t="shared" si="60"/>
        <v>0</v>
      </c>
      <c r="X79" s="105">
        <f t="shared" si="60"/>
        <v>0</v>
      </c>
      <c r="Y79" s="105">
        <f t="shared" si="60"/>
        <v>0</v>
      </c>
      <c r="Z79" s="105">
        <f t="shared" si="60"/>
        <v>605.29999999999995</v>
      </c>
      <c r="AA79" s="105">
        <f t="shared" si="60"/>
        <v>0</v>
      </c>
      <c r="AB79" s="102">
        <f t="shared" si="25"/>
        <v>0</v>
      </c>
      <c r="AC79" s="105">
        <f t="shared" si="60"/>
        <v>0</v>
      </c>
      <c r="AD79" s="105">
        <f t="shared" si="60"/>
        <v>0</v>
      </c>
      <c r="AE79" s="102"/>
      <c r="AF79" s="105">
        <f t="shared" si="60"/>
        <v>0</v>
      </c>
      <c r="AG79" s="105">
        <f t="shared" si="60"/>
        <v>0</v>
      </c>
      <c r="AH79" s="105">
        <f t="shared" si="60"/>
        <v>0</v>
      </c>
      <c r="AI79" s="105">
        <f t="shared" si="60"/>
        <v>0</v>
      </c>
      <c r="AJ79" s="105">
        <f t="shared" si="60"/>
        <v>0</v>
      </c>
      <c r="AK79" s="105">
        <f t="shared" si="60"/>
        <v>0</v>
      </c>
      <c r="AL79" s="105"/>
      <c r="AM79" s="105"/>
      <c r="AN79" s="105"/>
      <c r="AO79" s="66">
        <f t="shared" si="60"/>
        <v>0</v>
      </c>
      <c r="AP79" s="66">
        <f t="shared" si="60"/>
        <v>0</v>
      </c>
      <c r="AQ79" s="66">
        <f t="shared" si="60"/>
        <v>0</v>
      </c>
      <c r="AR79" s="105">
        <f t="shared" si="60"/>
        <v>0</v>
      </c>
      <c r="AS79" s="105">
        <f t="shared" si="60"/>
        <v>0</v>
      </c>
      <c r="AT79" s="105">
        <f t="shared" si="60"/>
        <v>0</v>
      </c>
      <c r="AU79" s="105">
        <f t="shared" si="60"/>
        <v>0</v>
      </c>
      <c r="AV79" s="66">
        <f t="shared" si="60"/>
        <v>0</v>
      </c>
      <c r="AW79" s="66">
        <f t="shared" si="60"/>
        <v>0</v>
      </c>
      <c r="AX79" s="105">
        <f t="shared" si="60"/>
        <v>0</v>
      </c>
      <c r="AY79" s="105">
        <f t="shared" si="60"/>
        <v>0</v>
      </c>
      <c r="AZ79" s="105">
        <f t="shared" si="60"/>
        <v>0</v>
      </c>
      <c r="BA79" s="105">
        <f t="shared" si="60"/>
        <v>0</v>
      </c>
      <c r="BB79" s="105">
        <f t="shared" si="60"/>
        <v>0</v>
      </c>
      <c r="BC79" s="105">
        <f t="shared" si="60"/>
        <v>0</v>
      </c>
      <c r="BD79" s="105"/>
      <c r="BE79" s="105"/>
      <c r="BF79" s="105"/>
      <c r="BG79" s="105">
        <f t="shared" si="60"/>
        <v>0</v>
      </c>
      <c r="BH79" s="105">
        <f t="shared" si="60"/>
        <v>0</v>
      </c>
      <c r="BI79" s="105">
        <f t="shared" si="60"/>
        <v>0</v>
      </c>
      <c r="BJ79" s="105">
        <f t="shared" si="60"/>
        <v>0</v>
      </c>
      <c r="BK79" s="105">
        <f t="shared" si="60"/>
        <v>0</v>
      </c>
      <c r="BL79" s="105">
        <f t="shared" ref="BL79:BR79" si="61">BL80+BL81</f>
        <v>0</v>
      </c>
      <c r="BM79" s="105">
        <f t="shared" si="61"/>
        <v>0</v>
      </c>
      <c r="BN79" s="105">
        <f t="shared" si="61"/>
        <v>0</v>
      </c>
      <c r="BO79" s="105">
        <f t="shared" si="61"/>
        <v>0</v>
      </c>
      <c r="BP79" s="105">
        <f t="shared" si="61"/>
        <v>0</v>
      </c>
      <c r="BQ79" s="105">
        <f t="shared" si="61"/>
        <v>0</v>
      </c>
      <c r="BR79" s="105">
        <f t="shared" si="61"/>
        <v>0</v>
      </c>
    </row>
    <row r="80" spans="1:70" s="12" customFormat="1" ht="31.5" x14ac:dyDescent="0.25">
      <c r="A80" s="72" t="s">
        <v>381</v>
      </c>
      <c r="B80" s="14">
        <f t="shared" si="55"/>
        <v>6205.3</v>
      </c>
      <c r="C80" s="14">
        <f t="shared" si="56"/>
        <v>5600</v>
      </c>
      <c r="D80" s="15">
        <f t="shared" si="15"/>
        <v>90.245435353649299</v>
      </c>
      <c r="E80" s="15"/>
      <c r="F80" s="15"/>
      <c r="G80" s="15"/>
      <c r="H80" s="15"/>
      <c r="I80" s="15"/>
      <c r="J80" s="15"/>
      <c r="K80" s="15">
        <v>5600</v>
      </c>
      <c r="L80" s="15">
        <v>5600</v>
      </c>
      <c r="M80" s="15">
        <f>L80/K80*100</f>
        <v>100</v>
      </c>
      <c r="N80" s="15"/>
      <c r="O80" s="15"/>
      <c r="P80" s="15"/>
      <c r="Q80" s="15"/>
      <c r="R80" s="15"/>
      <c r="S80" s="15"/>
      <c r="T80" s="15"/>
      <c r="U80" s="15"/>
      <c r="V80" s="14"/>
      <c r="W80" s="15"/>
      <c r="X80" s="15"/>
      <c r="Y80" s="14"/>
      <c r="Z80" s="15">
        <v>605.29999999999995</v>
      </c>
      <c r="AA80" s="15"/>
      <c r="AB80" s="14">
        <f t="shared" si="25"/>
        <v>0</v>
      </c>
      <c r="AC80" s="15"/>
      <c r="AD80" s="15"/>
      <c r="AE80" s="14"/>
      <c r="AF80" s="15"/>
      <c r="AG80" s="15"/>
      <c r="AH80" s="14"/>
      <c r="AI80" s="15"/>
      <c r="AJ80" s="15"/>
      <c r="AK80" s="14"/>
      <c r="AL80" s="14"/>
      <c r="AM80" s="14"/>
      <c r="AN80" s="14"/>
      <c r="AO80" s="39"/>
      <c r="AP80" s="39"/>
      <c r="AQ80" s="50"/>
      <c r="AR80" s="15"/>
      <c r="AS80" s="15"/>
      <c r="AT80" s="14"/>
      <c r="AU80" s="15"/>
      <c r="AV80" s="39"/>
      <c r="AW80" s="50"/>
      <c r="AX80" s="15"/>
      <c r="AY80" s="15"/>
      <c r="AZ80" s="14"/>
      <c r="BA80" s="15"/>
      <c r="BB80" s="15"/>
      <c r="BC80" s="14"/>
      <c r="BD80" s="14"/>
      <c r="BE80" s="14"/>
      <c r="BF80" s="14"/>
      <c r="BG80" s="15"/>
      <c r="BH80" s="15"/>
      <c r="BI80" s="14"/>
      <c r="BJ80" s="15"/>
      <c r="BK80" s="15"/>
      <c r="BL80" s="14"/>
      <c r="BM80" s="15"/>
      <c r="BN80" s="15"/>
      <c r="BO80" s="14"/>
      <c r="BP80" s="15"/>
      <c r="BQ80" s="15"/>
      <c r="BR80" s="14"/>
    </row>
    <row r="81" spans="1:70" s="12" customFormat="1" ht="15.75" x14ac:dyDescent="0.25">
      <c r="A81" s="74" t="s">
        <v>407</v>
      </c>
      <c r="B81" s="14">
        <f t="shared" si="55"/>
        <v>0</v>
      </c>
      <c r="C81" s="14">
        <f t="shared" si="56"/>
        <v>0</v>
      </c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95"/>
      <c r="Z81" s="195"/>
      <c r="AA81" s="195"/>
      <c r="AB81" s="195"/>
      <c r="AC81" s="195"/>
      <c r="AD81" s="195"/>
      <c r="AE81" s="14"/>
      <c r="AF81" s="195"/>
      <c r="AG81" s="195"/>
      <c r="AH81" s="195"/>
      <c r="AI81" s="195"/>
      <c r="AJ81" s="195"/>
      <c r="AK81" s="195"/>
      <c r="AL81" s="195"/>
      <c r="AM81" s="195"/>
      <c r="AN81" s="195"/>
      <c r="AO81" s="70"/>
      <c r="AP81" s="70"/>
      <c r="AQ81" s="70"/>
      <c r="AR81" s="195"/>
      <c r="AS81" s="195"/>
      <c r="AT81" s="195"/>
      <c r="AU81" s="195"/>
      <c r="AV81" s="70"/>
      <c r="AW81" s="70"/>
      <c r="AX81" s="195"/>
      <c r="AY81" s="195"/>
      <c r="AZ81" s="195"/>
      <c r="BA81" s="195"/>
      <c r="BB81" s="195"/>
      <c r="BC81" s="195"/>
      <c r="BD81" s="195"/>
      <c r="BE81" s="195"/>
      <c r="BF81" s="195"/>
      <c r="BG81" s="195"/>
      <c r="BH81" s="195"/>
      <c r="BI81" s="195"/>
      <c r="BJ81" s="195"/>
      <c r="BK81" s="195"/>
      <c r="BL81" s="195"/>
      <c r="BM81" s="195"/>
      <c r="BN81" s="195"/>
      <c r="BO81" s="195"/>
      <c r="BP81" s="195"/>
      <c r="BQ81" s="195"/>
      <c r="BR81" s="195"/>
    </row>
    <row r="82" spans="1:70" s="31" customFormat="1" ht="31.5" x14ac:dyDescent="0.25">
      <c r="A82" s="73" t="s">
        <v>410</v>
      </c>
      <c r="B82" s="102">
        <f t="shared" si="55"/>
        <v>4303.3999999999996</v>
      </c>
      <c r="C82" s="102">
        <f t="shared" si="56"/>
        <v>0</v>
      </c>
      <c r="D82" s="105">
        <f t="shared" ref="D82" si="62">C82/B82*100</f>
        <v>0</v>
      </c>
      <c r="E82" s="105">
        <f>E83+E84</f>
        <v>0</v>
      </c>
      <c r="F82" s="105">
        <f t="shared" ref="F82:BK82" si="63">F83+F84</f>
        <v>0</v>
      </c>
      <c r="G82" s="105">
        <f t="shared" si="63"/>
        <v>0</v>
      </c>
      <c r="H82" s="105">
        <f t="shared" si="63"/>
        <v>0</v>
      </c>
      <c r="I82" s="105">
        <f t="shared" si="63"/>
        <v>0</v>
      </c>
      <c r="J82" s="105">
        <f t="shared" si="63"/>
        <v>0</v>
      </c>
      <c r="K82" s="105">
        <f t="shared" si="63"/>
        <v>3890</v>
      </c>
      <c r="L82" s="105">
        <f t="shared" si="63"/>
        <v>0</v>
      </c>
      <c r="M82" s="105">
        <f t="shared" si="63"/>
        <v>0</v>
      </c>
      <c r="N82" s="105">
        <f t="shared" si="63"/>
        <v>0</v>
      </c>
      <c r="O82" s="105">
        <f t="shared" si="63"/>
        <v>0</v>
      </c>
      <c r="P82" s="105">
        <f t="shared" si="63"/>
        <v>0</v>
      </c>
      <c r="Q82" s="105">
        <f t="shared" si="63"/>
        <v>0</v>
      </c>
      <c r="R82" s="105">
        <f t="shared" si="63"/>
        <v>0</v>
      </c>
      <c r="S82" s="105">
        <f t="shared" si="63"/>
        <v>0</v>
      </c>
      <c r="T82" s="105">
        <f t="shared" si="63"/>
        <v>0</v>
      </c>
      <c r="U82" s="105">
        <f t="shared" si="63"/>
        <v>0</v>
      </c>
      <c r="V82" s="105">
        <f t="shared" si="63"/>
        <v>0</v>
      </c>
      <c r="W82" s="105">
        <f t="shared" si="63"/>
        <v>0</v>
      </c>
      <c r="X82" s="105">
        <f t="shared" si="63"/>
        <v>0</v>
      </c>
      <c r="Y82" s="105">
        <f t="shared" si="63"/>
        <v>0</v>
      </c>
      <c r="Z82" s="105">
        <f t="shared" si="63"/>
        <v>413.4</v>
      </c>
      <c r="AA82" s="105">
        <f t="shared" si="63"/>
        <v>0</v>
      </c>
      <c r="AB82" s="105">
        <f t="shared" si="63"/>
        <v>0</v>
      </c>
      <c r="AC82" s="105">
        <f t="shared" si="63"/>
        <v>0</v>
      </c>
      <c r="AD82" s="105">
        <f t="shared" si="63"/>
        <v>0</v>
      </c>
      <c r="AE82" s="105"/>
      <c r="AF82" s="105">
        <f t="shared" si="63"/>
        <v>0</v>
      </c>
      <c r="AG82" s="105">
        <f t="shared" si="63"/>
        <v>0</v>
      </c>
      <c r="AH82" s="105">
        <f t="shared" si="63"/>
        <v>0</v>
      </c>
      <c r="AI82" s="105">
        <f t="shared" si="63"/>
        <v>0</v>
      </c>
      <c r="AJ82" s="105">
        <f t="shared" si="63"/>
        <v>0</v>
      </c>
      <c r="AK82" s="105">
        <f t="shared" si="63"/>
        <v>0</v>
      </c>
      <c r="AL82" s="105"/>
      <c r="AM82" s="105"/>
      <c r="AN82" s="105"/>
      <c r="AO82" s="66">
        <f t="shared" si="63"/>
        <v>0</v>
      </c>
      <c r="AP82" s="66">
        <f t="shared" si="63"/>
        <v>0</v>
      </c>
      <c r="AQ82" s="66">
        <f t="shared" si="63"/>
        <v>0</v>
      </c>
      <c r="AR82" s="105">
        <f t="shared" si="63"/>
        <v>0</v>
      </c>
      <c r="AS82" s="105">
        <f t="shared" si="63"/>
        <v>0</v>
      </c>
      <c r="AT82" s="105">
        <f t="shared" si="63"/>
        <v>0</v>
      </c>
      <c r="AU82" s="105">
        <f t="shared" si="63"/>
        <v>0</v>
      </c>
      <c r="AV82" s="66">
        <f t="shared" si="63"/>
        <v>0</v>
      </c>
      <c r="AW82" s="66">
        <f t="shared" si="63"/>
        <v>0</v>
      </c>
      <c r="AX82" s="105">
        <f t="shared" si="63"/>
        <v>0</v>
      </c>
      <c r="AY82" s="105">
        <f t="shared" si="63"/>
        <v>0</v>
      </c>
      <c r="AZ82" s="105">
        <f t="shared" si="63"/>
        <v>0</v>
      </c>
      <c r="BA82" s="105">
        <f t="shared" si="63"/>
        <v>0</v>
      </c>
      <c r="BB82" s="105">
        <f t="shared" si="63"/>
        <v>0</v>
      </c>
      <c r="BC82" s="105">
        <f t="shared" si="63"/>
        <v>0</v>
      </c>
      <c r="BD82" s="105"/>
      <c r="BE82" s="105"/>
      <c r="BF82" s="105"/>
      <c r="BG82" s="105">
        <f t="shared" si="63"/>
        <v>0</v>
      </c>
      <c r="BH82" s="105">
        <f t="shared" si="63"/>
        <v>0</v>
      </c>
      <c r="BI82" s="105">
        <f t="shared" si="63"/>
        <v>0</v>
      </c>
      <c r="BJ82" s="105">
        <f t="shared" si="63"/>
        <v>0</v>
      </c>
      <c r="BK82" s="105">
        <f t="shared" si="63"/>
        <v>0</v>
      </c>
      <c r="BL82" s="105">
        <f t="shared" ref="BL82:BR82" si="64">BL83+BL84</f>
        <v>0</v>
      </c>
      <c r="BM82" s="105">
        <f t="shared" si="64"/>
        <v>0</v>
      </c>
      <c r="BN82" s="105">
        <f t="shared" si="64"/>
        <v>0</v>
      </c>
      <c r="BO82" s="105">
        <f t="shared" si="64"/>
        <v>0</v>
      </c>
      <c r="BP82" s="105">
        <f t="shared" si="64"/>
        <v>0</v>
      </c>
      <c r="BQ82" s="105">
        <f t="shared" si="64"/>
        <v>0</v>
      </c>
      <c r="BR82" s="105">
        <f t="shared" si="64"/>
        <v>0</v>
      </c>
    </row>
    <row r="83" spans="1:70" s="12" customFormat="1" ht="31.5" x14ac:dyDescent="0.25">
      <c r="A83" s="72" t="s">
        <v>382</v>
      </c>
      <c r="B83" s="14">
        <f t="shared" si="55"/>
        <v>4303.3999999999996</v>
      </c>
      <c r="C83" s="14">
        <f t="shared" si="56"/>
        <v>0</v>
      </c>
      <c r="D83" s="15">
        <f t="shared" si="15"/>
        <v>0</v>
      </c>
      <c r="E83" s="15"/>
      <c r="F83" s="15"/>
      <c r="G83" s="15"/>
      <c r="H83" s="15"/>
      <c r="I83" s="15"/>
      <c r="J83" s="15"/>
      <c r="K83" s="15">
        <v>3890</v>
      </c>
      <c r="L83" s="15"/>
      <c r="M83" s="15">
        <f t="shared" si="31"/>
        <v>0</v>
      </c>
      <c r="N83" s="15"/>
      <c r="O83" s="15"/>
      <c r="P83" s="15"/>
      <c r="Q83" s="15"/>
      <c r="R83" s="15"/>
      <c r="S83" s="15"/>
      <c r="T83" s="15"/>
      <c r="U83" s="15"/>
      <c r="V83" s="14"/>
      <c r="W83" s="15"/>
      <c r="X83" s="15"/>
      <c r="Y83" s="14"/>
      <c r="Z83" s="15">
        <v>413.4</v>
      </c>
      <c r="AA83" s="15"/>
      <c r="AB83" s="14">
        <f t="shared" si="25"/>
        <v>0</v>
      </c>
      <c r="AC83" s="15"/>
      <c r="AD83" s="15"/>
      <c r="AE83" s="14"/>
      <c r="AF83" s="15"/>
      <c r="AG83" s="15"/>
      <c r="AH83" s="14"/>
      <c r="AI83" s="15"/>
      <c r="AJ83" s="15"/>
      <c r="AK83" s="14"/>
      <c r="AL83" s="14"/>
      <c r="AM83" s="14"/>
      <c r="AN83" s="14"/>
      <c r="AO83" s="39"/>
      <c r="AP83" s="39"/>
      <c r="AQ83" s="50"/>
      <c r="AR83" s="15"/>
      <c r="AS83" s="15"/>
      <c r="AT83" s="14"/>
      <c r="AU83" s="15"/>
      <c r="AV83" s="39"/>
      <c r="AW83" s="50"/>
      <c r="AX83" s="15"/>
      <c r="AY83" s="15"/>
      <c r="AZ83" s="14"/>
      <c r="BA83" s="15"/>
      <c r="BB83" s="15"/>
      <c r="BC83" s="14"/>
      <c r="BD83" s="14"/>
      <c r="BE83" s="14"/>
      <c r="BF83" s="14"/>
      <c r="BG83" s="15"/>
      <c r="BH83" s="15"/>
      <c r="BI83" s="14"/>
      <c r="BJ83" s="15"/>
      <c r="BK83" s="15"/>
      <c r="BL83" s="14"/>
      <c r="BM83" s="15"/>
      <c r="BN83" s="15"/>
      <c r="BO83" s="14"/>
      <c r="BP83" s="15"/>
      <c r="BQ83" s="15"/>
      <c r="BR83" s="14"/>
    </row>
    <row r="84" spans="1:70" s="12" customFormat="1" ht="15.75" x14ac:dyDescent="0.25">
      <c r="A84" s="74" t="s">
        <v>409</v>
      </c>
      <c r="B84" s="14">
        <f t="shared" si="55"/>
        <v>0</v>
      </c>
      <c r="C84" s="14">
        <f t="shared" si="56"/>
        <v>0</v>
      </c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95"/>
      <c r="Z84" s="195"/>
      <c r="AA84" s="195"/>
      <c r="AB84" s="195"/>
      <c r="AC84" s="14"/>
      <c r="AD84" s="14"/>
      <c r="AE84" s="14"/>
      <c r="AF84" s="195"/>
      <c r="AG84" s="195"/>
      <c r="AH84" s="195"/>
      <c r="AI84" s="195"/>
      <c r="AJ84" s="195"/>
      <c r="AK84" s="195"/>
      <c r="AL84" s="195"/>
      <c r="AM84" s="195"/>
      <c r="AN84" s="195"/>
      <c r="AO84" s="70"/>
      <c r="AP84" s="70"/>
      <c r="AQ84" s="70"/>
      <c r="AR84" s="195"/>
      <c r="AS84" s="195"/>
      <c r="AT84" s="195"/>
      <c r="AU84" s="195"/>
      <c r="AV84" s="70"/>
      <c r="AW84" s="70"/>
      <c r="AX84" s="195"/>
      <c r="AY84" s="195"/>
      <c r="AZ84" s="195"/>
      <c r="BA84" s="195"/>
      <c r="BB84" s="195"/>
      <c r="BC84" s="195"/>
      <c r="BD84" s="195"/>
      <c r="BE84" s="195"/>
      <c r="BF84" s="195"/>
      <c r="BG84" s="195"/>
      <c r="BH84" s="195"/>
      <c r="BI84" s="195"/>
      <c r="BJ84" s="195"/>
      <c r="BK84" s="195"/>
      <c r="BL84" s="195"/>
      <c r="BM84" s="195"/>
      <c r="BN84" s="195"/>
      <c r="BO84" s="195"/>
      <c r="BP84" s="195"/>
      <c r="BQ84" s="195"/>
      <c r="BR84" s="195"/>
    </row>
    <row r="85" spans="1:70" s="31" customFormat="1" ht="31.5" x14ac:dyDescent="0.25">
      <c r="A85" s="73" t="s">
        <v>417</v>
      </c>
      <c r="B85" s="102">
        <f t="shared" si="55"/>
        <v>76793.899999999994</v>
      </c>
      <c r="C85" s="102">
        <f t="shared" si="56"/>
        <v>0</v>
      </c>
      <c r="D85" s="105">
        <f t="shared" ref="D85" si="65">C85/B85*100</f>
        <v>0</v>
      </c>
      <c r="E85" s="105">
        <f>E86+E87+E88+E89+E90+E91+E92</f>
        <v>0</v>
      </c>
      <c r="F85" s="105">
        <f t="shared" ref="F85:BK85" si="66">F86+F87+F88+F89+F90+F91+F92</f>
        <v>0</v>
      </c>
      <c r="G85" s="105">
        <f t="shared" si="66"/>
        <v>0</v>
      </c>
      <c r="H85" s="105">
        <f t="shared" si="66"/>
        <v>0</v>
      </c>
      <c r="I85" s="105">
        <f t="shared" si="66"/>
        <v>0</v>
      </c>
      <c r="J85" s="105">
        <f t="shared" si="66"/>
        <v>0</v>
      </c>
      <c r="K85" s="105">
        <f t="shared" si="66"/>
        <v>6200</v>
      </c>
      <c r="L85" s="105">
        <f t="shared" si="66"/>
        <v>0</v>
      </c>
      <c r="M85" s="105">
        <f t="shared" si="31"/>
        <v>0</v>
      </c>
      <c r="N85" s="105">
        <f t="shared" si="66"/>
        <v>0</v>
      </c>
      <c r="O85" s="105">
        <f t="shared" si="66"/>
        <v>0</v>
      </c>
      <c r="P85" s="105">
        <f t="shared" si="66"/>
        <v>0</v>
      </c>
      <c r="Q85" s="105">
        <f t="shared" si="66"/>
        <v>0</v>
      </c>
      <c r="R85" s="105">
        <f t="shared" si="66"/>
        <v>0</v>
      </c>
      <c r="S85" s="105">
        <f t="shared" si="66"/>
        <v>0</v>
      </c>
      <c r="T85" s="105">
        <f t="shared" si="66"/>
        <v>0</v>
      </c>
      <c r="U85" s="105">
        <f t="shared" si="66"/>
        <v>0</v>
      </c>
      <c r="V85" s="105">
        <f t="shared" si="66"/>
        <v>0</v>
      </c>
      <c r="W85" s="105">
        <f t="shared" si="66"/>
        <v>70000</v>
      </c>
      <c r="X85" s="105">
        <f t="shared" si="66"/>
        <v>0</v>
      </c>
      <c r="Y85" s="105">
        <f t="shared" si="66"/>
        <v>0</v>
      </c>
      <c r="Z85" s="105">
        <f t="shared" si="66"/>
        <v>593.9</v>
      </c>
      <c r="AA85" s="105">
        <f t="shared" si="66"/>
        <v>0</v>
      </c>
      <c r="AB85" s="105">
        <f t="shared" si="66"/>
        <v>0</v>
      </c>
      <c r="AC85" s="105">
        <f t="shared" si="66"/>
        <v>0</v>
      </c>
      <c r="AD85" s="105">
        <f t="shared" si="66"/>
        <v>0</v>
      </c>
      <c r="AE85" s="105"/>
      <c r="AF85" s="105">
        <f t="shared" si="66"/>
        <v>0</v>
      </c>
      <c r="AG85" s="105">
        <f t="shared" si="66"/>
        <v>0</v>
      </c>
      <c r="AH85" s="105">
        <f t="shared" si="66"/>
        <v>0</v>
      </c>
      <c r="AI85" s="105">
        <f t="shared" si="66"/>
        <v>0</v>
      </c>
      <c r="AJ85" s="105">
        <f t="shared" si="66"/>
        <v>0</v>
      </c>
      <c r="AK85" s="105">
        <f t="shared" si="66"/>
        <v>0</v>
      </c>
      <c r="AL85" s="105"/>
      <c r="AM85" s="105"/>
      <c r="AN85" s="105"/>
      <c r="AO85" s="66">
        <f t="shared" si="66"/>
        <v>0</v>
      </c>
      <c r="AP85" s="66">
        <f t="shared" si="66"/>
        <v>0</v>
      </c>
      <c r="AQ85" s="66">
        <f t="shared" si="66"/>
        <v>0</v>
      </c>
      <c r="AR85" s="105">
        <f t="shared" si="66"/>
        <v>0</v>
      </c>
      <c r="AS85" s="105">
        <f t="shared" si="66"/>
        <v>0</v>
      </c>
      <c r="AT85" s="105">
        <f t="shared" si="66"/>
        <v>0</v>
      </c>
      <c r="AU85" s="105">
        <f t="shared" si="66"/>
        <v>0</v>
      </c>
      <c r="AV85" s="66">
        <f t="shared" si="66"/>
        <v>0</v>
      </c>
      <c r="AW85" s="66">
        <f t="shared" si="66"/>
        <v>0</v>
      </c>
      <c r="AX85" s="105">
        <f t="shared" si="66"/>
        <v>0</v>
      </c>
      <c r="AY85" s="105">
        <f t="shared" si="66"/>
        <v>0</v>
      </c>
      <c r="AZ85" s="105">
        <f t="shared" si="66"/>
        <v>0</v>
      </c>
      <c r="BA85" s="105">
        <f t="shared" si="66"/>
        <v>0</v>
      </c>
      <c r="BB85" s="105">
        <f t="shared" si="66"/>
        <v>0</v>
      </c>
      <c r="BC85" s="105">
        <f t="shared" si="66"/>
        <v>0</v>
      </c>
      <c r="BD85" s="105"/>
      <c r="BE85" s="105"/>
      <c r="BF85" s="105"/>
      <c r="BG85" s="105">
        <f t="shared" si="66"/>
        <v>0</v>
      </c>
      <c r="BH85" s="105">
        <f t="shared" si="66"/>
        <v>0</v>
      </c>
      <c r="BI85" s="105">
        <f t="shared" si="66"/>
        <v>0</v>
      </c>
      <c r="BJ85" s="105">
        <f t="shared" si="66"/>
        <v>0</v>
      </c>
      <c r="BK85" s="105">
        <f t="shared" si="66"/>
        <v>0</v>
      </c>
      <c r="BL85" s="105">
        <f t="shared" ref="BL85:BR85" si="67">BL86+BL87+BL88+BL89+BL90+BL91+BL92</f>
        <v>0</v>
      </c>
      <c r="BM85" s="105">
        <f t="shared" si="67"/>
        <v>0</v>
      </c>
      <c r="BN85" s="105">
        <f t="shared" si="67"/>
        <v>0</v>
      </c>
      <c r="BO85" s="105">
        <f t="shared" si="67"/>
        <v>0</v>
      </c>
      <c r="BP85" s="105">
        <f t="shared" si="67"/>
        <v>0</v>
      </c>
      <c r="BQ85" s="105">
        <f t="shared" si="67"/>
        <v>0</v>
      </c>
      <c r="BR85" s="105">
        <f t="shared" si="67"/>
        <v>0</v>
      </c>
    </row>
    <row r="86" spans="1:70" s="12" customFormat="1" ht="31.5" x14ac:dyDescent="0.25">
      <c r="A86" s="72" t="s">
        <v>383</v>
      </c>
      <c r="B86" s="14">
        <f t="shared" si="55"/>
        <v>6793.9</v>
      </c>
      <c r="C86" s="14">
        <f t="shared" si="56"/>
        <v>0</v>
      </c>
      <c r="D86" s="15">
        <f t="shared" si="15"/>
        <v>0</v>
      </c>
      <c r="E86" s="15"/>
      <c r="F86" s="15"/>
      <c r="G86" s="15"/>
      <c r="H86" s="15"/>
      <c r="I86" s="15"/>
      <c r="J86" s="15"/>
      <c r="K86" s="15">
        <v>6200</v>
      </c>
      <c r="L86" s="15"/>
      <c r="M86" s="15">
        <f t="shared" si="31"/>
        <v>0</v>
      </c>
      <c r="N86" s="15"/>
      <c r="O86" s="15"/>
      <c r="P86" s="15"/>
      <c r="Q86" s="15"/>
      <c r="R86" s="15"/>
      <c r="S86" s="15"/>
      <c r="T86" s="15"/>
      <c r="U86" s="15"/>
      <c r="V86" s="14"/>
      <c r="W86" s="15"/>
      <c r="X86" s="15"/>
      <c r="Y86" s="14"/>
      <c r="Z86" s="15">
        <v>593.9</v>
      </c>
      <c r="AA86" s="15"/>
      <c r="AB86" s="14">
        <f t="shared" si="25"/>
        <v>0</v>
      </c>
      <c r="AC86" s="15"/>
      <c r="AD86" s="15"/>
      <c r="AE86" s="14"/>
      <c r="AF86" s="15"/>
      <c r="AG86" s="15"/>
      <c r="AH86" s="14"/>
      <c r="AI86" s="15"/>
      <c r="AJ86" s="15"/>
      <c r="AK86" s="14"/>
      <c r="AL86" s="14"/>
      <c r="AM86" s="14"/>
      <c r="AN86" s="14"/>
      <c r="AO86" s="39"/>
      <c r="AP86" s="39"/>
      <c r="AQ86" s="50"/>
      <c r="AR86" s="15"/>
      <c r="AS86" s="15"/>
      <c r="AT86" s="14"/>
      <c r="AU86" s="15"/>
      <c r="AV86" s="39"/>
      <c r="AW86" s="50"/>
      <c r="AX86" s="15"/>
      <c r="AY86" s="15"/>
      <c r="AZ86" s="14"/>
      <c r="BA86" s="15"/>
      <c r="BB86" s="15"/>
      <c r="BC86" s="14"/>
      <c r="BD86" s="14"/>
      <c r="BE86" s="14"/>
      <c r="BF86" s="14"/>
      <c r="BG86" s="15"/>
      <c r="BH86" s="15"/>
      <c r="BI86" s="14"/>
      <c r="BJ86" s="15"/>
      <c r="BK86" s="15"/>
      <c r="BL86" s="14"/>
      <c r="BM86" s="15"/>
      <c r="BN86" s="15"/>
      <c r="BO86" s="14"/>
      <c r="BP86" s="15"/>
      <c r="BQ86" s="15"/>
      <c r="BR86" s="14"/>
    </row>
    <row r="87" spans="1:70" s="12" customFormat="1" ht="15.75" x14ac:dyDescent="0.25">
      <c r="A87" s="74" t="s">
        <v>411</v>
      </c>
      <c r="B87" s="14">
        <f t="shared" si="55"/>
        <v>70000</v>
      </c>
      <c r="C87" s="14">
        <f t="shared" si="56"/>
        <v>0</v>
      </c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195"/>
      <c r="O87" s="195"/>
      <c r="P87" s="195"/>
      <c r="Q87" s="195"/>
      <c r="R87" s="195"/>
      <c r="S87" s="195"/>
      <c r="T87" s="195"/>
      <c r="U87" s="195"/>
      <c r="V87" s="195"/>
      <c r="W87" s="15">
        <v>70000</v>
      </c>
      <c r="X87" s="195"/>
      <c r="Y87" s="195"/>
      <c r="Z87" s="195"/>
      <c r="AA87" s="195"/>
      <c r="AB87" s="195"/>
      <c r="AC87" s="195"/>
      <c r="AD87" s="195"/>
      <c r="AE87" s="14"/>
      <c r="AF87" s="195"/>
      <c r="AG87" s="195"/>
      <c r="AH87" s="195"/>
      <c r="AI87" s="195"/>
      <c r="AJ87" s="195"/>
      <c r="AK87" s="195"/>
      <c r="AL87" s="195"/>
      <c r="AM87" s="195"/>
      <c r="AN87" s="195"/>
      <c r="AO87" s="70"/>
      <c r="AP87" s="70"/>
      <c r="AQ87" s="70"/>
      <c r="AR87" s="195"/>
      <c r="AS87" s="195"/>
      <c r="AT87" s="195"/>
      <c r="AU87" s="195"/>
      <c r="AV87" s="70"/>
      <c r="AW87" s="70"/>
      <c r="AX87" s="195"/>
      <c r="AY87" s="195"/>
      <c r="AZ87" s="195"/>
      <c r="BA87" s="195"/>
      <c r="BB87" s="195"/>
      <c r="BC87" s="195"/>
      <c r="BD87" s="195"/>
      <c r="BE87" s="195"/>
      <c r="BF87" s="195"/>
      <c r="BG87" s="195"/>
      <c r="BH87" s="195"/>
      <c r="BI87" s="195"/>
      <c r="BJ87" s="195"/>
      <c r="BK87" s="195"/>
      <c r="BL87" s="195"/>
      <c r="BM87" s="195"/>
      <c r="BN87" s="195"/>
      <c r="BO87" s="195"/>
      <c r="BP87" s="195"/>
      <c r="BQ87" s="195"/>
      <c r="BR87" s="195"/>
    </row>
    <row r="88" spans="1:70" s="12" customFormat="1" ht="15.75" x14ac:dyDescent="0.25">
      <c r="A88" s="74" t="s">
        <v>412</v>
      </c>
      <c r="B88" s="14">
        <f t="shared" si="55"/>
        <v>0</v>
      </c>
      <c r="C88" s="14">
        <f t="shared" si="56"/>
        <v>0</v>
      </c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4"/>
      <c r="AD88" s="14"/>
      <c r="AE88" s="14"/>
      <c r="AF88" s="195"/>
      <c r="AG88" s="195"/>
      <c r="AH88" s="195"/>
      <c r="AI88" s="195"/>
      <c r="AJ88" s="195"/>
      <c r="AK88" s="195"/>
      <c r="AL88" s="195"/>
      <c r="AM88" s="195"/>
      <c r="AN88" s="195"/>
      <c r="AO88" s="70"/>
      <c r="AP88" s="70"/>
      <c r="AQ88" s="70"/>
      <c r="AR88" s="195"/>
      <c r="AS88" s="195"/>
      <c r="AT88" s="195"/>
      <c r="AU88" s="195"/>
      <c r="AV88" s="70"/>
      <c r="AW88" s="70"/>
      <c r="AX88" s="195"/>
      <c r="AY88" s="195"/>
      <c r="AZ88" s="195"/>
      <c r="BA88" s="195"/>
      <c r="BB88" s="195"/>
      <c r="BC88" s="195"/>
      <c r="BD88" s="195"/>
      <c r="BE88" s="195"/>
      <c r="BF88" s="195"/>
      <c r="BG88" s="195"/>
      <c r="BH88" s="195"/>
      <c r="BI88" s="195"/>
      <c r="BJ88" s="195"/>
      <c r="BK88" s="195"/>
      <c r="BL88" s="195"/>
      <c r="BM88" s="195"/>
      <c r="BN88" s="195"/>
      <c r="BO88" s="195"/>
      <c r="BP88" s="195"/>
      <c r="BQ88" s="195"/>
      <c r="BR88" s="195"/>
    </row>
    <row r="89" spans="1:70" s="12" customFormat="1" ht="15.75" x14ac:dyDescent="0.25">
      <c r="A89" s="74" t="s">
        <v>413</v>
      </c>
      <c r="B89" s="14">
        <f t="shared" si="55"/>
        <v>0</v>
      </c>
      <c r="C89" s="14">
        <f t="shared" si="56"/>
        <v>0</v>
      </c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4"/>
      <c r="AF89" s="195"/>
      <c r="AG89" s="195"/>
      <c r="AH89" s="195"/>
      <c r="AI89" s="195"/>
      <c r="AJ89" s="195"/>
      <c r="AK89" s="195"/>
      <c r="AL89" s="195"/>
      <c r="AM89" s="195"/>
      <c r="AN89" s="195"/>
      <c r="AO89" s="70"/>
      <c r="AP89" s="70"/>
      <c r="AQ89" s="70"/>
      <c r="AR89" s="195"/>
      <c r="AS89" s="195"/>
      <c r="AT89" s="195"/>
      <c r="AU89" s="195"/>
      <c r="AV89" s="70"/>
      <c r="AW89" s="70"/>
      <c r="AX89" s="195"/>
      <c r="AY89" s="195"/>
      <c r="AZ89" s="195"/>
      <c r="BA89" s="195"/>
      <c r="BB89" s="195"/>
      <c r="BC89" s="195"/>
      <c r="BD89" s="195"/>
      <c r="BE89" s="195"/>
      <c r="BF89" s="195"/>
      <c r="BG89" s="195"/>
      <c r="BH89" s="195"/>
      <c r="BI89" s="195"/>
      <c r="BJ89" s="195"/>
      <c r="BK89" s="195"/>
      <c r="BL89" s="195"/>
      <c r="BM89" s="195"/>
      <c r="BN89" s="195"/>
      <c r="BO89" s="195"/>
      <c r="BP89" s="195"/>
      <c r="BQ89" s="195"/>
      <c r="BR89" s="195"/>
    </row>
    <row r="90" spans="1:70" s="12" customFormat="1" ht="15.75" x14ac:dyDescent="0.25">
      <c r="A90" s="74" t="s">
        <v>414</v>
      </c>
      <c r="B90" s="14">
        <f t="shared" si="55"/>
        <v>0</v>
      </c>
      <c r="C90" s="14">
        <f t="shared" si="56"/>
        <v>0</v>
      </c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95"/>
      <c r="Z90" s="195"/>
      <c r="AA90" s="195"/>
      <c r="AB90" s="195"/>
      <c r="AC90" s="195"/>
      <c r="AD90" s="195"/>
      <c r="AE90" s="14"/>
      <c r="AF90" s="195"/>
      <c r="AG90" s="195"/>
      <c r="AH90" s="195"/>
      <c r="AI90" s="195"/>
      <c r="AJ90" s="195"/>
      <c r="AK90" s="195"/>
      <c r="AL90" s="195"/>
      <c r="AM90" s="195"/>
      <c r="AN90" s="195"/>
      <c r="AO90" s="70"/>
      <c r="AP90" s="70"/>
      <c r="AQ90" s="70"/>
      <c r="AR90" s="195"/>
      <c r="AS90" s="195"/>
      <c r="AT90" s="195"/>
      <c r="AU90" s="195"/>
      <c r="AV90" s="70"/>
      <c r="AW90" s="70"/>
      <c r="AX90" s="195"/>
      <c r="AY90" s="195"/>
      <c r="AZ90" s="195"/>
      <c r="BA90" s="195"/>
      <c r="BB90" s="195"/>
      <c r="BC90" s="195"/>
      <c r="BD90" s="195"/>
      <c r="BE90" s="195"/>
      <c r="BF90" s="195"/>
      <c r="BG90" s="195"/>
      <c r="BH90" s="195"/>
      <c r="BI90" s="195"/>
      <c r="BJ90" s="195"/>
      <c r="BK90" s="195"/>
      <c r="BL90" s="195"/>
      <c r="BM90" s="195"/>
      <c r="BN90" s="195"/>
      <c r="BO90" s="195"/>
      <c r="BP90" s="195"/>
      <c r="BQ90" s="195"/>
      <c r="BR90" s="195"/>
    </row>
    <row r="91" spans="1:70" s="12" customFormat="1" ht="15.75" x14ac:dyDescent="0.25">
      <c r="A91" s="74" t="s">
        <v>415</v>
      </c>
      <c r="B91" s="14">
        <f t="shared" si="55"/>
        <v>0</v>
      </c>
      <c r="C91" s="14">
        <f t="shared" si="56"/>
        <v>0</v>
      </c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195"/>
      <c r="O91" s="195"/>
      <c r="P91" s="195"/>
      <c r="Q91" s="195"/>
      <c r="R91" s="195"/>
      <c r="S91" s="195"/>
      <c r="T91" s="195"/>
      <c r="U91" s="195"/>
      <c r="V91" s="195"/>
      <c r="W91" s="195"/>
      <c r="X91" s="195"/>
      <c r="Y91" s="195"/>
      <c r="Z91" s="195"/>
      <c r="AA91" s="195"/>
      <c r="AB91" s="195"/>
      <c r="AC91" s="14"/>
      <c r="AD91" s="14"/>
      <c r="AE91" s="14"/>
      <c r="AF91" s="195"/>
      <c r="AG91" s="195"/>
      <c r="AH91" s="195"/>
      <c r="AI91" s="195"/>
      <c r="AJ91" s="195"/>
      <c r="AK91" s="195"/>
      <c r="AL91" s="195"/>
      <c r="AM91" s="195"/>
      <c r="AN91" s="195"/>
      <c r="AO91" s="70"/>
      <c r="AP91" s="70"/>
      <c r="AQ91" s="70"/>
      <c r="AR91" s="195"/>
      <c r="AS91" s="195"/>
      <c r="AT91" s="195"/>
      <c r="AU91" s="195"/>
      <c r="AV91" s="70"/>
      <c r="AW91" s="70"/>
      <c r="AX91" s="195"/>
      <c r="AY91" s="195"/>
      <c r="AZ91" s="195"/>
      <c r="BA91" s="195"/>
      <c r="BB91" s="195"/>
      <c r="BC91" s="195"/>
      <c r="BD91" s="195"/>
      <c r="BE91" s="195"/>
      <c r="BF91" s="195"/>
      <c r="BG91" s="195"/>
      <c r="BH91" s="195"/>
      <c r="BI91" s="195"/>
      <c r="BJ91" s="195"/>
      <c r="BK91" s="195"/>
      <c r="BL91" s="195"/>
      <c r="BM91" s="195"/>
      <c r="BN91" s="195"/>
      <c r="BO91" s="195"/>
      <c r="BP91" s="195"/>
      <c r="BQ91" s="195"/>
      <c r="BR91" s="195"/>
    </row>
    <row r="92" spans="1:70" s="12" customFormat="1" ht="15.75" x14ac:dyDescent="0.25">
      <c r="A92" s="74" t="s">
        <v>416</v>
      </c>
      <c r="B92" s="14">
        <f t="shared" si="55"/>
        <v>0</v>
      </c>
      <c r="C92" s="14">
        <f t="shared" si="56"/>
        <v>0</v>
      </c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5"/>
      <c r="Y92" s="195"/>
      <c r="Z92" s="195"/>
      <c r="AA92" s="195"/>
      <c r="AB92" s="195"/>
      <c r="AC92" s="14"/>
      <c r="AD92" s="14"/>
      <c r="AE92" s="14"/>
      <c r="AF92" s="195"/>
      <c r="AG92" s="195"/>
      <c r="AH92" s="195"/>
      <c r="AI92" s="195"/>
      <c r="AJ92" s="195"/>
      <c r="AK92" s="195"/>
      <c r="AL92" s="195"/>
      <c r="AM92" s="195"/>
      <c r="AN92" s="195"/>
      <c r="AO92" s="70"/>
      <c r="AP92" s="70"/>
      <c r="AQ92" s="70"/>
      <c r="AR92" s="195"/>
      <c r="AS92" s="195"/>
      <c r="AT92" s="195"/>
      <c r="AU92" s="195"/>
      <c r="AV92" s="70"/>
      <c r="AW92" s="70"/>
      <c r="AX92" s="195"/>
      <c r="AY92" s="195"/>
      <c r="AZ92" s="195"/>
      <c r="BA92" s="195"/>
      <c r="BB92" s="195"/>
      <c r="BC92" s="195"/>
      <c r="BD92" s="195"/>
      <c r="BE92" s="195"/>
      <c r="BF92" s="195"/>
      <c r="BG92" s="195"/>
      <c r="BH92" s="195"/>
      <c r="BI92" s="195"/>
      <c r="BJ92" s="195"/>
      <c r="BK92" s="195"/>
      <c r="BL92" s="195"/>
      <c r="BM92" s="195"/>
      <c r="BN92" s="195"/>
      <c r="BO92" s="195"/>
      <c r="BP92" s="195"/>
      <c r="BQ92" s="195"/>
      <c r="BR92" s="195"/>
    </row>
    <row r="93" spans="1:70" s="31" customFormat="1" ht="31.5" x14ac:dyDescent="0.25">
      <c r="A93" s="73" t="s">
        <v>419</v>
      </c>
      <c r="B93" s="102">
        <f t="shared" si="55"/>
        <v>458.8</v>
      </c>
      <c r="C93" s="102">
        <f t="shared" si="56"/>
        <v>0</v>
      </c>
      <c r="D93" s="105">
        <f t="shared" ref="D93" si="68">C93/B93*100</f>
        <v>0</v>
      </c>
      <c r="E93" s="105">
        <f>E94+E95</f>
        <v>0</v>
      </c>
      <c r="F93" s="105">
        <f t="shared" ref="F93:BK93" si="69">F94+F95</f>
        <v>0</v>
      </c>
      <c r="G93" s="105">
        <f t="shared" si="69"/>
        <v>0</v>
      </c>
      <c r="H93" s="105">
        <f t="shared" si="69"/>
        <v>0</v>
      </c>
      <c r="I93" s="105">
        <f t="shared" si="69"/>
        <v>0</v>
      </c>
      <c r="J93" s="105">
        <f t="shared" si="69"/>
        <v>0</v>
      </c>
      <c r="K93" s="105">
        <f t="shared" si="69"/>
        <v>0</v>
      </c>
      <c r="L93" s="105">
        <f t="shared" si="69"/>
        <v>0</v>
      </c>
      <c r="M93" s="105"/>
      <c r="N93" s="105">
        <f t="shared" si="69"/>
        <v>0</v>
      </c>
      <c r="O93" s="105">
        <f t="shared" si="69"/>
        <v>0</v>
      </c>
      <c r="P93" s="105">
        <f t="shared" si="69"/>
        <v>0</v>
      </c>
      <c r="Q93" s="105">
        <f t="shared" si="69"/>
        <v>0</v>
      </c>
      <c r="R93" s="105">
        <f t="shared" si="69"/>
        <v>0</v>
      </c>
      <c r="S93" s="105">
        <f t="shared" si="69"/>
        <v>0</v>
      </c>
      <c r="T93" s="105">
        <f t="shared" si="69"/>
        <v>0</v>
      </c>
      <c r="U93" s="105">
        <f t="shared" si="69"/>
        <v>0</v>
      </c>
      <c r="V93" s="105">
        <f t="shared" si="69"/>
        <v>0</v>
      </c>
      <c r="W93" s="105">
        <f t="shared" si="69"/>
        <v>0</v>
      </c>
      <c r="X93" s="105">
        <f t="shared" si="69"/>
        <v>0</v>
      </c>
      <c r="Y93" s="105">
        <f t="shared" si="69"/>
        <v>0</v>
      </c>
      <c r="Z93" s="105">
        <f t="shared" si="69"/>
        <v>458.8</v>
      </c>
      <c r="AA93" s="105">
        <f t="shared" si="69"/>
        <v>0</v>
      </c>
      <c r="AB93" s="102">
        <f t="shared" si="25"/>
        <v>0</v>
      </c>
      <c r="AC93" s="105">
        <f t="shared" si="69"/>
        <v>0</v>
      </c>
      <c r="AD93" s="105">
        <f t="shared" si="69"/>
        <v>0</v>
      </c>
      <c r="AE93" s="102"/>
      <c r="AF93" s="105">
        <f t="shared" si="69"/>
        <v>0</v>
      </c>
      <c r="AG93" s="105">
        <f t="shared" si="69"/>
        <v>0</v>
      </c>
      <c r="AH93" s="105">
        <f t="shared" si="69"/>
        <v>0</v>
      </c>
      <c r="AI93" s="105">
        <f t="shared" si="69"/>
        <v>0</v>
      </c>
      <c r="AJ93" s="105">
        <f t="shared" si="69"/>
        <v>0</v>
      </c>
      <c r="AK93" s="105">
        <f t="shared" si="69"/>
        <v>0</v>
      </c>
      <c r="AL93" s="105"/>
      <c r="AM93" s="105"/>
      <c r="AN93" s="105"/>
      <c r="AO93" s="66">
        <f t="shared" si="69"/>
        <v>0</v>
      </c>
      <c r="AP93" s="66">
        <f t="shared" si="69"/>
        <v>0</v>
      </c>
      <c r="AQ93" s="66">
        <f t="shared" si="69"/>
        <v>0</v>
      </c>
      <c r="AR93" s="105">
        <f t="shared" si="69"/>
        <v>0</v>
      </c>
      <c r="AS93" s="105">
        <f t="shared" si="69"/>
        <v>0</v>
      </c>
      <c r="AT93" s="105">
        <f t="shared" si="69"/>
        <v>0</v>
      </c>
      <c r="AU93" s="105">
        <f t="shared" si="69"/>
        <v>0</v>
      </c>
      <c r="AV93" s="66">
        <f t="shared" si="69"/>
        <v>0</v>
      </c>
      <c r="AW93" s="66">
        <f t="shared" si="69"/>
        <v>0</v>
      </c>
      <c r="AX93" s="105">
        <f t="shared" si="69"/>
        <v>0</v>
      </c>
      <c r="AY93" s="105">
        <f t="shared" si="69"/>
        <v>0</v>
      </c>
      <c r="AZ93" s="105">
        <f t="shared" si="69"/>
        <v>0</v>
      </c>
      <c r="BA93" s="105">
        <f t="shared" si="69"/>
        <v>0</v>
      </c>
      <c r="BB93" s="105">
        <f t="shared" si="69"/>
        <v>0</v>
      </c>
      <c r="BC93" s="105">
        <f t="shared" si="69"/>
        <v>0</v>
      </c>
      <c r="BD93" s="105"/>
      <c r="BE93" s="105"/>
      <c r="BF93" s="105"/>
      <c r="BG93" s="105">
        <f t="shared" si="69"/>
        <v>0</v>
      </c>
      <c r="BH93" s="105">
        <f t="shared" si="69"/>
        <v>0</v>
      </c>
      <c r="BI93" s="105">
        <f t="shared" si="69"/>
        <v>0</v>
      </c>
      <c r="BJ93" s="105">
        <f t="shared" si="69"/>
        <v>0</v>
      </c>
      <c r="BK93" s="105">
        <f t="shared" si="69"/>
        <v>0</v>
      </c>
      <c r="BL93" s="105">
        <f t="shared" ref="BL93:BR93" si="70">BL94+BL95</f>
        <v>0</v>
      </c>
      <c r="BM93" s="105">
        <f t="shared" si="70"/>
        <v>0</v>
      </c>
      <c r="BN93" s="105">
        <f t="shared" si="70"/>
        <v>0</v>
      </c>
      <c r="BO93" s="105">
        <f t="shared" si="70"/>
        <v>0</v>
      </c>
      <c r="BP93" s="105">
        <f t="shared" si="70"/>
        <v>0</v>
      </c>
      <c r="BQ93" s="105">
        <f t="shared" si="70"/>
        <v>0</v>
      </c>
      <c r="BR93" s="105">
        <f t="shared" si="70"/>
        <v>0</v>
      </c>
    </row>
    <row r="94" spans="1:70" s="12" customFormat="1" ht="35.25" customHeight="1" x14ac:dyDescent="0.25">
      <c r="A94" s="72" t="s">
        <v>384</v>
      </c>
      <c r="B94" s="14">
        <f t="shared" si="55"/>
        <v>458.8</v>
      </c>
      <c r="C94" s="14">
        <f t="shared" si="56"/>
        <v>0</v>
      </c>
      <c r="D94" s="15">
        <f t="shared" si="15"/>
        <v>0</v>
      </c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4"/>
      <c r="W94" s="15"/>
      <c r="X94" s="15"/>
      <c r="Y94" s="14"/>
      <c r="Z94" s="15">
        <v>458.8</v>
      </c>
      <c r="AA94" s="15"/>
      <c r="AB94" s="14">
        <f t="shared" si="25"/>
        <v>0</v>
      </c>
      <c r="AC94" s="15"/>
      <c r="AD94" s="15"/>
      <c r="AE94" s="14"/>
      <c r="AF94" s="15"/>
      <c r="AG94" s="15"/>
      <c r="AH94" s="14"/>
      <c r="AI94" s="15"/>
      <c r="AJ94" s="15"/>
      <c r="AK94" s="14"/>
      <c r="AL94" s="14"/>
      <c r="AM94" s="14"/>
      <c r="AN94" s="14"/>
      <c r="AO94" s="39"/>
      <c r="AP94" s="39"/>
      <c r="AQ94" s="50"/>
      <c r="AR94" s="15"/>
      <c r="AS94" s="15"/>
      <c r="AT94" s="14"/>
      <c r="AU94" s="15"/>
      <c r="AV94" s="39"/>
      <c r="AW94" s="50"/>
      <c r="AX94" s="15"/>
      <c r="AY94" s="15"/>
      <c r="AZ94" s="14"/>
      <c r="BA94" s="15"/>
      <c r="BB94" s="15"/>
      <c r="BC94" s="14"/>
      <c r="BD94" s="14"/>
      <c r="BE94" s="14"/>
      <c r="BF94" s="14"/>
      <c r="BG94" s="15"/>
      <c r="BH94" s="15"/>
      <c r="BI94" s="14"/>
      <c r="BJ94" s="15"/>
      <c r="BK94" s="15"/>
      <c r="BL94" s="14"/>
      <c r="BM94" s="15"/>
      <c r="BN94" s="15"/>
      <c r="BO94" s="14"/>
      <c r="BP94" s="15"/>
      <c r="BQ94" s="15"/>
      <c r="BR94" s="14"/>
    </row>
    <row r="95" spans="1:70" s="12" customFormat="1" ht="15" customHeight="1" x14ac:dyDescent="0.25">
      <c r="A95" s="74" t="s">
        <v>418</v>
      </c>
      <c r="B95" s="14">
        <f t="shared" si="55"/>
        <v>0</v>
      </c>
      <c r="C95" s="14">
        <f t="shared" si="56"/>
        <v>0</v>
      </c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4"/>
      <c r="AD95" s="14"/>
      <c r="AE95" s="14"/>
      <c r="AF95" s="195"/>
      <c r="AG95" s="195"/>
      <c r="AH95" s="195"/>
      <c r="AI95" s="195"/>
      <c r="AJ95" s="195"/>
      <c r="AK95" s="195"/>
      <c r="AL95" s="195"/>
      <c r="AM95" s="195"/>
      <c r="AN95" s="195"/>
      <c r="AO95" s="70"/>
      <c r="AP95" s="70"/>
      <c r="AQ95" s="70"/>
      <c r="AR95" s="195"/>
      <c r="AS95" s="195"/>
      <c r="AT95" s="195"/>
      <c r="AU95" s="195"/>
      <c r="AV95" s="70"/>
      <c r="AW95" s="70"/>
      <c r="AX95" s="195"/>
      <c r="AY95" s="195"/>
      <c r="AZ95" s="195"/>
      <c r="BA95" s="195"/>
      <c r="BB95" s="195"/>
      <c r="BC95" s="195"/>
      <c r="BD95" s="195"/>
      <c r="BE95" s="195"/>
      <c r="BF95" s="195"/>
      <c r="BG95" s="195"/>
      <c r="BH95" s="195"/>
      <c r="BI95" s="195"/>
      <c r="BJ95" s="195"/>
      <c r="BK95" s="195"/>
      <c r="BL95" s="195"/>
      <c r="BM95" s="195"/>
      <c r="BN95" s="195"/>
      <c r="BO95" s="195"/>
      <c r="BP95" s="195"/>
      <c r="BQ95" s="195"/>
      <c r="BR95" s="195"/>
    </row>
    <row r="96" spans="1:70" s="31" customFormat="1" ht="33.75" customHeight="1" x14ac:dyDescent="0.25">
      <c r="A96" s="76" t="s">
        <v>423</v>
      </c>
      <c r="B96" s="102">
        <f t="shared" si="55"/>
        <v>4166.8</v>
      </c>
      <c r="C96" s="102">
        <f t="shared" si="56"/>
        <v>0</v>
      </c>
      <c r="D96" s="105">
        <f t="shared" ref="D96" si="71">C96/B96*100</f>
        <v>0</v>
      </c>
      <c r="E96" s="101">
        <f>E97+E98+E99+E100</f>
        <v>0</v>
      </c>
      <c r="F96" s="101">
        <f t="shared" ref="F96:BK96" si="72">F97+F98+F99+F100</f>
        <v>0</v>
      </c>
      <c r="G96" s="101">
        <f t="shared" si="72"/>
        <v>0</v>
      </c>
      <c r="H96" s="101">
        <f t="shared" si="72"/>
        <v>0</v>
      </c>
      <c r="I96" s="101">
        <f t="shared" si="72"/>
        <v>0</v>
      </c>
      <c r="J96" s="101">
        <f t="shared" si="72"/>
        <v>0</v>
      </c>
      <c r="K96" s="101">
        <f t="shared" si="72"/>
        <v>3800</v>
      </c>
      <c r="L96" s="101">
        <f t="shared" si="72"/>
        <v>0</v>
      </c>
      <c r="M96" s="101">
        <f t="shared" si="72"/>
        <v>0</v>
      </c>
      <c r="N96" s="101">
        <f t="shared" si="72"/>
        <v>0</v>
      </c>
      <c r="O96" s="101">
        <f t="shared" si="72"/>
        <v>0</v>
      </c>
      <c r="P96" s="101">
        <f t="shared" si="72"/>
        <v>0</v>
      </c>
      <c r="Q96" s="101">
        <f t="shared" si="72"/>
        <v>0</v>
      </c>
      <c r="R96" s="101">
        <f t="shared" si="72"/>
        <v>0</v>
      </c>
      <c r="S96" s="101">
        <f t="shared" si="72"/>
        <v>0</v>
      </c>
      <c r="T96" s="101">
        <f t="shared" si="72"/>
        <v>0</v>
      </c>
      <c r="U96" s="101">
        <f t="shared" si="72"/>
        <v>0</v>
      </c>
      <c r="V96" s="101">
        <f t="shared" si="72"/>
        <v>0</v>
      </c>
      <c r="W96" s="101">
        <f t="shared" si="72"/>
        <v>0</v>
      </c>
      <c r="X96" s="101">
        <f t="shared" si="72"/>
        <v>0</v>
      </c>
      <c r="Y96" s="101">
        <f t="shared" si="72"/>
        <v>0</v>
      </c>
      <c r="Z96" s="101">
        <f t="shared" si="72"/>
        <v>366.8</v>
      </c>
      <c r="AA96" s="101">
        <f t="shared" si="72"/>
        <v>0</v>
      </c>
      <c r="AB96" s="102">
        <f t="shared" si="25"/>
        <v>0</v>
      </c>
      <c r="AC96" s="101">
        <f t="shared" si="72"/>
        <v>0</v>
      </c>
      <c r="AD96" s="101">
        <f t="shared" si="72"/>
        <v>0</v>
      </c>
      <c r="AE96" s="102"/>
      <c r="AF96" s="101">
        <f t="shared" si="72"/>
        <v>0</v>
      </c>
      <c r="AG96" s="101">
        <f t="shared" si="72"/>
        <v>0</v>
      </c>
      <c r="AH96" s="101">
        <f t="shared" si="72"/>
        <v>0</v>
      </c>
      <c r="AI96" s="101">
        <f t="shared" si="72"/>
        <v>0</v>
      </c>
      <c r="AJ96" s="101">
        <f t="shared" si="72"/>
        <v>0</v>
      </c>
      <c r="AK96" s="101">
        <f t="shared" si="72"/>
        <v>0</v>
      </c>
      <c r="AL96" s="101"/>
      <c r="AM96" s="101"/>
      <c r="AN96" s="101"/>
      <c r="AO96" s="69">
        <f t="shared" si="72"/>
        <v>0</v>
      </c>
      <c r="AP96" s="69">
        <f t="shared" si="72"/>
        <v>0</v>
      </c>
      <c r="AQ96" s="69">
        <f t="shared" si="72"/>
        <v>0</v>
      </c>
      <c r="AR96" s="101">
        <f t="shared" si="72"/>
        <v>0</v>
      </c>
      <c r="AS96" s="101">
        <f t="shared" si="72"/>
        <v>0</v>
      </c>
      <c r="AT96" s="101">
        <f t="shared" si="72"/>
        <v>0</v>
      </c>
      <c r="AU96" s="101">
        <f t="shared" si="72"/>
        <v>0</v>
      </c>
      <c r="AV96" s="69">
        <f t="shared" si="72"/>
        <v>0</v>
      </c>
      <c r="AW96" s="69">
        <f t="shared" si="72"/>
        <v>0</v>
      </c>
      <c r="AX96" s="101">
        <f t="shared" si="72"/>
        <v>0</v>
      </c>
      <c r="AY96" s="101">
        <f t="shared" si="72"/>
        <v>0</v>
      </c>
      <c r="AZ96" s="101">
        <f t="shared" si="72"/>
        <v>0</v>
      </c>
      <c r="BA96" s="101">
        <f t="shared" si="72"/>
        <v>0</v>
      </c>
      <c r="BB96" s="101">
        <f t="shared" si="72"/>
        <v>0</v>
      </c>
      <c r="BC96" s="101">
        <f t="shared" si="72"/>
        <v>0</v>
      </c>
      <c r="BD96" s="101"/>
      <c r="BE96" s="101"/>
      <c r="BF96" s="101"/>
      <c r="BG96" s="101">
        <f t="shared" si="72"/>
        <v>0</v>
      </c>
      <c r="BH96" s="101">
        <f t="shared" si="72"/>
        <v>0</v>
      </c>
      <c r="BI96" s="101">
        <f t="shared" si="72"/>
        <v>0</v>
      </c>
      <c r="BJ96" s="101">
        <f t="shared" si="72"/>
        <v>0</v>
      </c>
      <c r="BK96" s="101">
        <f t="shared" si="72"/>
        <v>0</v>
      </c>
      <c r="BL96" s="101">
        <f t="shared" ref="BL96:BR96" si="73">BL97+BL98+BL99+BL100</f>
        <v>0</v>
      </c>
      <c r="BM96" s="101">
        <f t="shared" si="73"/>
        <v>0</v>
      </c>
      <c r="BN96" s="101">
        <f t="shared" si="73"/>
        <v>0</v>
      </c>
      <c r="BO96" s="101">
        <f t="shared" si="73"/>
        <v>0</v>
      </c>
      <c r="BP96" s="101">
        <f t="shared" si="73"/>
        <v>0</v>
      </c>
      <c r="BQ96" s="101">
        <f t="shared" si="73"/>
        <v>0</v>
      </c>
      <c r="BR96" s="101">
        <f t="shared" si="73"/>
        <v>0</v>
      </c>
    </row>
    <row r="97" spans="1:70" s="12" customFormat="1" ht="33.75" customHeight="1" x14ac:dyDescent="0.25">
      <c r="A97" s="72" t="s">
        <v>403</v>
      </c>
      <c r="B97" s="14">
        <f t="shared" si="55"/>
        <v>4166.8</v>
      </c>
      <c r="C97" s="14">
        <f t="shared" si="56"/>
        <v>0</v>
      </c>
      <c r="D97" s="15">
        <f t="shared" si="15"/>
        <v>0</v>
      </c>
      <c r="E97" s="15"/>
      <c r="F97" s="15"/>
      <c r="G97" s="15"/>
      <c r="H97" s="15"/>
      <c r="I97" s="15"/>
      <c r="J97" s="15"/>
      <c r="K97" s="15">
        <v>3800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4"/>
      <c r="W97" s="15"/>
      <c r="X97" s="15"/>
      <c r="Y97" s="14"/>
      <c r="Z97" s="15">
        <v>366.8</v>
      </c>
      <c r="AA97" s="15"/>
      <c r="AB97" s="14">
        <f t="shared" si="25"/>
        <v>0</v>
      </c>
      <c r="AC97" s="15"/>
      <c r="AD97" s="15"/>
      <c r="AE97" s="14"/>
      <c r="AF97" s="15"/>
      <c r="AG97" s="15"/>
      <c r="AH97" s="14"/>
      <c r="AI97" s="15"/>
      <c r="AJ97" s="15"/>
      <c r="AK97" s="14"/>
      <c r="AL97" s="14"/>
      <c r="AM97" s="14"/>
      <c r="AN97" s="14"/>
      <c r="AO97" s="39"/>
      <c r="AP97" s="39"/>
      <c r="AQ97" s="50"/>
      <c r="AR97" s="15"/>
      <c r="AS97" s="15"/>
      <c r="AT97" s="14"/>
      <c r="AU97" s="15"/>
      <c r="AV97" s="39"/>
      <c r="AW97" s="50"/>
      <c r="AX97" s="15"/>
      <c r="AY97" s="15"/>
      <c r="AZ97" s="14"/>
      <c r="BA97" s="15"/>
      <c r="BB97" s="15"/>
      <c r="BC97" s="14"/>
      <c r="BD97" s="14"/>
      <c r="BE97" s="14"/>
      <c r="BF97" s="14"/>
      <c r="BG97" s="15"/>
      <c r="BH97" s="15"/>
      <c r="BI97" s="14"/>
      <c r="BJ97" s="15"/>
      <c r="BK97" s="15"/>
      <c r="BL97" s="14"/>
      <c r="BM97" s="15"/>
      <c r="BN97" s="15"/>
      <c r="BO97" s="14"/>
      <c r="BP97" s="15"/>
      <c r="BQ97" s="15"/>
      <c r="BR97" s="14"/>
    </row>
    <row r="98" spans="1:70" s="12" customFormat="1" ht="15.75" x14ac:dyDescent="0.25">
      <c r="A98" s="74" t="s">
        <v>420</v>
      </c>
      <c r="B98" s="14">
        <f t="shared" si="55"/>
        <v>0</v>
      </c>
      <c r="C98" s="14">
        <f t="shared" si="56"/>
        <v>0</v>
      </c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5"/>
      <c r="AH98" s="195"/>
      <c r="AI98" s="195"/>
      <c r="AJ98" s="195"/>
      <c r="AK98" s="195"/>
      <c r="AL98" s="195"/>
      <c r="AM98" s="195"/>
      <c r="AN98" s="195"/>
      <c r="AO98" s="70"/>
      <c r="AP98" s="70"/>
      <c r="AQ98" s="70"/>
      <c r="AR98" s="195"/>
      <c r="AS98" s="195"/>
      <c r="AT98" s="195"/>
      <c r="AU98" s="195"/>
      <c r="AV98" s="70"/>
      <c r="AW98" s="70"/>
      <c r="AX98" s="195"/>
      <c r="AY98" s="195"/>
      <c r="AZ98" s="195"/>
      <c r="BA98" s="195"/>
      <c r="BB98" s="195"/>
      <c r="BC98" s="195"/>
      <c r="BD98" s="195"/>
      <c r="BE98" s="195"/>
      <c r="BF98" s="195"/>
      <c r="BG98" s="195"/>
      <c r="BH98" s="195"/>
      <c r="BI98" s="195"/>
      <c r="BJ98" s="195"/>
      <c r="BK98" s="195"/>
      <c r="BL98" s="195"/>
      <c r="BM98" s="195"/>
      <c r="BN98" s="195"/>
      <c r="BO98" s="195"/>
      <c r="BP98" s="195"/>
      <c r="BQ98" s="195"/>
      <c r="BR98" s="195"/>
    </row>
    <row r="99" spans="1:70" s="12" customFormat="1" ht="15.75" x14ac:dyDescent="0.25">
      <c r="A99" s="74" t="s">
        <v>421</v>
      </c>
      <c r="B99" s="14">
        <f t="shared" si="55"/>
        <v>0</v>
      </c>
      <c r="C99" s="14">
        <f t="shared" si="56"/>
        <v>0</v>
      </c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195"/>
      <c r="O99" s="195"/>
      <c r="P99" s="195"/>
      <c r="Q99" s="195"/>
      <c r="R99" s="195"/>
      <c r="S99" s="195"/>
      <c r="T99" s="195"/>
      <c r="U99" s="195"/>
      <c r="V99" s="195"/>
      <c r="W99" s="195"/>
      <c r="X99" s="195"/>
      <c r="Y99" s="195"/>
      <c r="Z99" s="195"/>
      <c r="AA99" s="195"/>
      <c r="AB99" s="195"/>
      <c r="AC99" s="195"/>
      <c r="AD99" s="195"/>
      <c r="AE99" s="195"/>
      <c r="AF99" s="195"/>
      <c r="AG99" s="195"/>
      <c r="AH99" s="195"/>
      <c r="AI99" s="195"/>
      <c r="AJ99" s="195"/>
      <c r="AK99" s="195"/>
      <c r="AL99" s="195"/>
      <c r="AM99" s="195"/>
      <c r="AN99" s="195"/>
      <c r="AO99" s="70"/>
      <c r="AP99" s="70"/>
      <c r="AQ99" s="70"/>
      <c r="AR99" s="195"/>
      <c r="AS99" s="195"/>
      <c r="AT99" s="195"/>
      <c r="AU99" s="195"/>
      <c r="AV99" s="70"/>
      <c r="AW99" s="70"/>
      <c r="AX99" s="195"/>
      <c r="AY99" s="195"/>
      <c r="AZ99" s="195"/>
      <c r="BA99" s="195"/>
      <c r="BB99" s="195"/>
      <c r="BC99" s="195"/>
      <c r="BD99" s="195"/>
      <c r="BE99" s="195"/>
      <c r="BF99" s="195"/>
      <c r="BG99" s="195"/>
      <c r="BH99" s="195"/>
      <c r="BI99" s="195"/>
      <c r="BJ99" s="195"/>
      <c r="BK99" s="195"/>
      <c r="BL99" s="195"/>
      <c r="BM99" s="195"/>
      <c r="BN99" s="195"/>
      <c r="BO99" s="195"/>
      <c r="BP99" s="195"/>
      <c r="BQ99" s="195"/>
      <c r="BR99" s="195"/>
    </row>
    <row r="100" spans="1:70" s="12" customFormat="1" ht="15.75" x14ac:dyDescent="0.25">
      <c r="A100" s="74" t="s">
        <v>422</v>
      </c>
      <c r="B100" s="14">
        <f t="shared" si="55"/>
        <v>0</v>
      </c>
      <c r="C100" s="14">
        <f t="shared" si="56"/>
        <v>0</v>
      </c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195"/>
      <c r="O100" s="195"/>
      <c r="P100" s="195"/>
      <c r="Q100" s="195"/>
      <c r="R100" s="195"/>
      <c r="S100" s="195"/>
      <c r="T100" s="195"/>
      <c r="U100" s="195"/>
      <c r="V100" s="195"/>
      <c r="W100" s="195"/>
      <c r="X100" s="195"/>
      <c r="Y100" s="195"/>
      <c r="Z100" s="195"/>
      <c r="AA100" s="195"/>
      <c r="AB100" s="195"/>
      <c r="AC100" s="195"/>
      <c r="AD100" s="195"/>
      <c r="AE100" s="195"/>
      <c r="AF100" s="195"/>
      <c r="AG100" s="195"/>
      <c r="AH100" s="195"/>
      <c r="AI100" s="195"/>
      <c r="AJ100" s="195"/>
      <c r="AK100" s="195"/>
      <c r="AL100" s="195"/>
      <c r="AM100" s="195"/>
      <c r="AN100" s="195"/>
      <c r="AO100" s="70"/>
      <c r="AP100" s="70"/>
      <c r="AQ100" s="70"/>
      <c r="AR100" s="195"/>
      <c r="AS100" s="195"/>
      <c r="AT100" s="195"/>
      <c r="AU100" s="195"/>
      <c r="AV100" s="70"/>
      <c r="AW100" s="70"/>
      <c r="AX100" s="195"/>
      <c r="AY100" s="195"/>
      <c r="AZ100" s="195"/>
      <c r="BA100" s="195"/>
      <c r="BB100" s="195"/>
      <c r="BC100" s="195"/>
      <c r="BD100" s="195"/>
      <c r="BE100" s="195"/>
      <c r="BF100" s="195"/>
      <c r="BG100" s="195"/>
      <c r="BH100" s="195"/>
      <c r="BI100" s="195"/>
      <c r="BJ100" s="195"/>
      <c r="BK100" s="195"/>
      <c r="BL100" s="195"/>
      <c r="BM100" s="195"/>
      <c r="BN100" s="195"/>
      <c r="BO100" s="195"/>
      <c r="BP100" s="195"/>
      <c r="BQ100" s="195"/>
      <c r="BR100" s="195"/>
    </row>
    <row r="101" spans="1:70" s="31" customFormat="1" ht="31.5" x14ac:dyDescent="0.25">
      <c r="A101" s="73" t="s">
        <v>404</v>
      </c>
      <c r="B101" s="102">
        <f t="shared" si="55"/>
        <v>454.3</v>
      </c>
      <c r="C101" s="102">
        <f t="shared" si="56"/>
        <v>0</v>
      </c>
      <c r="D101" s="105">
        <f t="shared" si="15"/>
        <v>0</v>
      </c>
      <c r="E101" s="105">
        <f>E102+E103+E104+E105</f>
        <v>0</v>
      </c>
      <c r="F101" s="105">
        <f t="shared" ref="F101:BK101" si="74">F102+F103+F104+F105</f>
        <v>0</v>
      </c>
      <c r="G101" s="105">
        <f t="shared" si="74"/>
        <v>0</v>
      </c>
      <c r="H101" s="105">
        <f t="shared" si="74"/>
        <v>0</v>
      </c>
      <c r="I101" s="105">
        <f t="shared" si="74"/>
        <v>0</v>
      </c>
      <c r="J101" s="105">
        <f t="shared" si="74"/>
        <v>0</v>
      </c>
      <c r="K101" s="105">
        <f t="shared" si="74"/>
        <v>0</v>
      </c>
      <c r="L101" s="105">
        <f t="shared" si="74"/>
        <v>0</v>
      </c>
      <c r="M101" s="105">
        <f t="shared" si="74"/>
        <v>0</v>
      </c>
      <c r="N101" s="105">
        <f t="shared" si="74"/>
        <v>0</v>
      </c>
      <c r="O101" s="105">
        <f t="shared" si="74"/>
        <v>0</v>
      </c>
      <c r="P101" s="105">
        <f t="shared" si="74"/>
        <v>0</v>
      </c>
      <c r="Q101" s="105">
        <f t="shared" si="74"/>
        <v>0</v>
      </c>
      <c r="R101" s="105">
        <f t="shared" si="74"/>
        <v>0</v>
      </c>
      <c r="S101" s="105">
        <f t="shared" si="74"/>
        <v>0</v>
      </c>
      <c r="T101" s="105">
        <f t="shared" si="74"/>
        <v>0</v>
      </c>
      <c r="U101" s="105">
        <f t="shared" si="74"/>
        <v>0</v>
      </c>
      <c r="V101" s="105">
        <f t="shared" si="74"/>
        <v>0</v>
      </c>
      <c r="W101" s="105">
        <f t="shared" si="74"/>
        <v>0</v>
      </c>
      <c r="X101" s="105">
        <f t="shared" si="74"/>
        <v>0</v>
      </c>
      <c r="Y101" s="105">
        <f t="shared" si="74"/>
        <v>0</v>
      </c>
      <c r="Z101" s="105">
        <f t="shared" si="74"/>
        <v>454.3</v>
      </c>
      <c r="AA101" s="105">
        <f t="shared" si="74"/>
        <v>0</v>
      </c>
      <c r="AB101" s="102">
        <f t="shared" si="25"/>
        <v>0</v>
      </c>
      <c r="AC101" s="105">
        <f t="shared" si="74"/>
        <v>0</v>
      </c>
      <c r="AD101" s="105">
        <f t="shared" si="74"/>
        <v>0</v>
      </c>
      <c r="AE101" s="102"/>
      <c r="AF101" s="105">
        <f t="shared" si="74"/>
        <v>0</v>
      </c>
      <c r="AG101" s="105">
        <f t="shared" si="74"/>
        <v>0</v>
      </c>
      <c r="AH101" s="105">
        <f t="shared" si="74"/>
        <v>0</v>
      </c>
      <c r="AI101" s="105">
        <f t="shared" si="74"/>
        <v>0</v>
      </c>
      <c r="AJ101" s="105">
        <f t="shared" si="74"/>
        <v>0</v>
      </c>
      <c r="AK101" s="105">
        <f t="shared" si="74"/>
        <v>0</v>
      </c>
      <c r="AL101" s="105"/>
      <c r="AM101" s="105"/>
      <c r="AN101" s="105"/>
      <c r="AO101" s="66">
        <f t="shared" si="74"/>
        <v>0</v>
      </c>
      <c r="AP101" s="66">
        <f t="shared" si="74"/>
        <v>0</v>
      </c>
      <c r="AQ101" s="66">
        <f t="shared" si="74"/>
        <v>0</v>
      </c>
      <c r="AR101" s="105">
        <f t="shared" si="74"/>
        <v>0</v>
      </c>
      <c r="AS101" s="105">
        <f t="shared" si="74"/>
        <v>0</v>
      </c>
      <c r="AT101" s="105">
        <f t="shared" si="74"/>
        <v>0</v>
      </c>
      <c r="AU101" s="105">
        <f t="shared" si="74"/>
        <v>0</v>
      </c>
      <c r="AV101" s="66">
        <f t="shared" si="74"/>
        <v>0</v>
      </c>
      <c r="AW101" s="66">
        <f t="shared" si="74"/>
        <v>0</v>
      </c>
      <c r="AX101" s="105">
        <f t="shared" si="74"/>
        <v>0</v>
      </c>
      <c r="AY101" s="105">
        <f t="shared" si="74"/>
        <v>0</v>
      </c>
      <c r="AZ101" s="105">
        <f t="shared" si="74"/>
        <v>0</v>
      </c>
      <c r="BA101" s="105">
        <f t="shared" si="74"/>
        <v>0</v>
      </c>
      <c r="BB101" s="105">
        <f t="shared" si="74"/>
        <v>0</v>
      </c>
      <c r="BC101" s="105">
        <f t="shared" si="74"/>
        <v>0</v>
      </c>
      <c r="BD101" s="105"/>
      <c r="BE101" s="105"/>
      <c r="BF101" s="105"/>
      <c r="BG101" s="105">
        <f t="shared" si="74"/>
        <v>0</v>
      </c>
      <c r="BH101" s="105">
        <f t="shared" si="74"/>
        <v>0</v>
      </c>
      <c r="BI101" s="105">
        <f t="shared" si="74"/>
        <v>0</v>
      </c>
      <c r="BJ101" s="105">
        <f t="shared" si="74"/>
        <v>0</v>
      </c>
      <c r="BK101" s="105">
        <f t="shared" si="74"/>
        <v>0</v>
      </c>
      <c r="BL101" s="105">
        <f t="shared" ref="BL101:BR101" si="75">BL102+BL103+BL104+BL105</f>
        <v>0</v>
      </c>
      <c r="BM101" s="105">
        <f t="shared" si="75"/>
        <v>0</v>
      </c>
      <c r="BN101" s="105">
        <f t="shared" si="75"/>
        <v>0</v>
      </c>
      <c r="BO101" s="105">
        <f t="shared" si="75"/>
        <v>0</v>
      </c>
      <c r="BP101" s="105">
        <f t="shared" si="75"/>
        <v>0</v>
      </c>
      <c r="BQ101" s="105">
        <f t="shared" si="75"/>
        <v>0</v>
      </c>
      <c r="BR101" s="105">
        <f t="shared" si="75"/>
        <v>0</v>
      </c>
    </row>
    <row r="102" spans="1:70" s="12" customFormat="1" ht="16.5" customHeight="1" x14ac:dyDescent="0.25">
      <c r="A102" s="72" t="s">
        <v>402</v>
      </c>
      <c r="B102" s="14">
        <f t="shared" si="55"/>
        <v>454.3</v>
      </c>
      <c r="C102" s="14">
        <f t="shared" si="56"/>
        <v>0</v>
      </c>
      <c r="D102" s="15">
        <f t="shared" si="15"/>
        <v>0</v>
      </c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4"/>
      <c r="W102" s="15"/>
      <c r="X102" s="15"/>
      <c r="Y102" s="14"/>
      <c r="Z102" s="15">
        <v>454.3</v>
      </c>
      <c r="AA102" s="15"/>
      <c r="AB102" s="14">
        <f t="shared" si="25"/>
        <v>0</v>
      </c>
      <c r="AC102" s="15"/>
      <c r="AD102" s="15"/>
      <c r="AE102" s="14"/>
      <c r="AF102" s="15"/>
      <c r="AG102" s="15"/>
      <c r="AH102" s="14"/>
      <c r="AI102" s="15"/>
      <c r="AJ102" s="15"/>
      <c r="AK102" s="14"/>
      <c r="AL102" s="14"/>
      <c r="AM102" s="14"/>
      <c r="AN102" s="14"/>
      <c r="AO102" s="39"/>
      <c r="AP102" s="39"/>
      <c r="AQ102" s="50"/>
      <c r="AR102" s="15"/>
      <c r="AS102" s="15"/>
      <c r="AT102" s="14"/>
      <c r="AU102" s="15"/>
      <c r="AV102" s="39"/>
      <c r="AW102" s="50"/>
      <c r="AX102" s="15"/>
      <c r="AY102" s="15"/>
      <c r="AZ102" s="14"/>
      <c r="BA102" s="15"/>
      <c r="BB102" s="15"/>
      <c r="BC102" s="14"/>
      <c r="BD102" s="14"/>
      <c r="BE102" s="14"/>
      <c r="BF102" s="14"/>
      <c r="BG102" s="15"/>
      <c r="BH102" s="15"/>
      <c r="BI102" s="14"/>
      <c r="BJ102" s="15"/>
      <c r="BK102" s="15"/>
      <c r="BL102" s="14"/>
      <c r="BM102" s="15"/>
      <c r="BN102" s="15"/>
      <c r="BO102" s="14"/>
      <c r="BP102" s="15"/>
      <c r="BQ102" s="15"/>
      <c r="BR102" s="14"/>
    </row>
    <row r="103" spans="1:70" s="12" customFormat="1" ht="15.75" x14ac:dyDescent="0.25">
      <c r="A103" s="74" t="s">
        <v>401</v>
      </c>
      <c r="B103" s="14">
        <f t="shared" si="55"/>
        <v>0</v>
      </c>
      <c r="C103" s="14">
        <f t="shared" si="56"/>
        <v>0</v>
      </c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95"/>
      <c r="Z103" s="195"/>
      <c r="AA103" s="195"/>
      <c r="AB103" s="195"/>
      <c r="AC103" s="14"/>
      <c r="AD103" s="14"/>
      <c r="AE103" s="14"/>
      <c r="AF103" s="195"/>
      <c r="AG103" s="195"/>
      <c r="AH103" s="195"/>
      <c r="AI103" s="195"/>
      <c r="AJ103" s="195"/>
      <c r="AK103" s="195"/>
      <c r="AL103" s="195"/>
      <c r="AM103" s="195"/>
      <c r="AN103" s="195"/>
      <c r="AO103" s="70"/>
      <c r="AP103" s="70"/>
      <c r="AQ103" s="70"/>
      <c r="AR103" s="195"/>
      <c r="AS103" s="195"/>
      <c r="AT103" s="195"/>
      <c r="AU103" s="195"/>
      <c r="AV103" s="70"/>
      <c r="AW103" s="70"/>
      <c r="AX103" s="195"/>
      <c r="AY103" s="195"/>
      <c r="AZ103" s="195"/>
      <c r="BA103" s="195"/>
      <c r="BB103" s="195"/>
      <c r="BC103" s="195"/>
      <c r="BD103" s="195"/>
      <c r="BE103" s="195"/>
      <c r="BF103" s="195"/>
      <c r="BG103" s="195"/>
      <c r="BH103" s="195"/>
      <c r="BI103" s="195"/>
      <c r="BJ103" s="195"/>
      <c r="BK103" s="195"/>
      <c r="BL103" s="195"/>
      <c r="BM103" s="195"/>
      <c r="BN103" s="195"/>
      <c r="BO103" s="195"/>
      <c r="BP103" s="195"/>
      <c r="BQ103" s="195"/>
      <c r="BR103" s="195"/>
    </row>
    <row r="104" spans="1:70" s="12" customFormat="1" ht="15.75" x14ac:dyDescent="0.25">
      <c r="A104" s="74" t="s">
        <v>400</v>
      </c>
      <c r="B104" s="14">
        <f t="shared" si="55"/>
        <v>0</v>
      </c>
      <c r="C104" s="14">
        <f t="shared" si="56"/>
        <v>0</v>
      </c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95"/>
      <c r="Z104" s="195"/>
      <c r="AA104" s="195"/>
      <c r="AB104" s="195"/>
      <c r="AC104" s="195"/>
      <c r="AD104" s="195"/>
      <c r="AE104" s="195"/>
      <c r="AF104" s="195"/>
      <c r="AG104" s="195"/>
      <c r="AH104" s="195"/>
      <c r="AI104" s="195"/>
      <c r="AJ104" s="195"/>
      <c r="AK104" s="195"/>
      <c r="AL104" s="195"/>
      <c r="AM104" s="195"/>
      <c r="AN104" s="195"/>
      <c r="AO104" s="70"/>
      <c r="AP104" s="70"/>
      <c r="AQ104" s="70"/>
      <c r="AR104" s="195"/>
      <c r="AS104" s="195"/>
      <c r="AT104" s="195"/>
      <c r="AU104" s="195"/>
      <c r="AV104" s="70"/>
      <c r="AW104" s="70"/>
      <c r="AX104" s="195"/>
      <c r="AY104" s="195"/>
      <c r="AZ104" s="195"/>
      <c r="BA104" s="195"/>
      <c r="BB104" s="195"/>
      <c r="BC104" s="195"/>
      <c r="BD104" s="195"/>
      <c r="BE104" s="195"/>
      <c r="BF104" s="195"/>
      <c r="BG104" s="195"/>
      <c r="BH104" s="195"/>
      <c r="BI104" s="195"/>
      <c r="BJ104" s="195"/>
      <c r="BK104" s="195"/>
      <c r="BL104" s="195"/>
      <c r="BM104" s="195"/>
      <c r="BN104" s="195"/>
      <c r="BO104" s="195"/>
      <c r="BP104" s="195"/>
      <c r="BQ104" s="195"/>
      <c r="BR104" s="195"/>
    </row>
    <row r="105" spans="1:70" s="12" customFormat="1" ht="15.75" x14ac:dyDescent="0.25">
      <c r="A105" s="74" t="s">
        <v>399</v>
      </c>
      <c r="B105" s="14">
        <f t="shared" si="55"/>
        <v>0</v>
      </c>
      <c r="C105" s="14">
        <f t="shared" si="56"/>
        <v>0</v>
      </c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  <c r="X105" s="195"/>
      <c r="Y105" s="195"/>
      <c r="Z105" s="195"/>
      <c r="AA105" s="195"/>
      <c r="AB105" s="195"/>
      <c r="AC105" s="195"/>
      <c r="AD105" s="195"/>
      <c r="AE105" s="15"/>
      <c r="AF105" s="195"/>
      <c r="AG105" s="195"/>
      <c r="AH105" s="195"/>
      <c r="AI105" s="195"/>
      <c r="AJ105" s="195"/>
      <c r="AK105" s="195"/>
      <c r="AL105" s="195"/>
      <c r="AM105" s="195"/>
      <c r="AN105" s="195"/>
      <c r="AO105" s="70"/>
      <c r="AP105" s="70"/>
      <c r="AQ105" s="70"/>
      <c r="AR105" s="195"/>
      <c r="AS105" s="195"/>
      <c r="AT105" s="195"/>
      <c r="AU105" s="195"/>
      <c r="AV105" s="70"/>
      <c r="AW105" s="70"/>
      <c r="AX105" s="195"/>
      <c r="AY105" s="195"/>
      <c r="AZ105" s="195"/>
      <c r="BA105" s="195"/>
      <c r="BB105" s="195"/>
      <c r="BC105" s="195"/>
      <c r="BD105" s="195"/>
      <c r="BE105" s="195"/>
      <c r="BF105" s="195"/>
      <c r="BG105" s="195"/>
      <c r="BH105" s="195"/>
      <c r="BI105" s="195"/>
      <c r="BJ105" s="195"/>
      <c r="BK105" s="195"/>
      <c r="BL105" s="195"/>
      <c r="BM105" s="195"/>
      <c r="BN105" s="195"/>
      <c r="BO105" s="195"/>
      <c r="BP105" s="195"/>
      <c r="BQ105" s="195"/>
      <c r="BR105" s="195"/>
    </row>
    <row r="106" spans="1:70" s="31" customFormat="1" ht="31.5" x14ac:dyDescent="0.25">
      <c r="A106" s="73" t="s">
        <v>437</v>
      </c>
      <c r="B106" s="102">
        <f t="shared" si="55"/>
        <v>306</v>
      </c>
      <c r="C106" s="102">
        <f t="shared" si="56"/>
        <v>0</v>
      </c>
      <c r="D106" s="105">
        <f t="shared" ref="D106" si="76">C106/B106*100</f>
        <v>0</v>
      </c>
      <c r="E106" s="105">
        <f>E107+E108+E109+E110+E111+E112+E113+E114+E115+E116+E117+E118+E119</f>
        <v>0</v>
      </c>
      <c r="F106" s="105">
        <f t="shared" ref="F106:BK106" si="77">F107+F108+F109+F110+F111+F112+F113+F114+F115+F116+F117+F118+F119</f>
        <v>0</v>
      </c>
      <c r="G106" s="105">
        <f t="shared" si="77"/>
        <v>0</v>
      </c>
      <c r="H106" s="105">
        <f t="shared" si="77"/>
        <v>0</v>
      </c>
      <c r="I106" s="105">
        <f t="shared" si="77"/>
        <v>0</v>
      </c>
      <c r="J106" s="105">
        <f t="shared" si="77"/>
        <v>0</v>
      </c>
      <c r="K106" s="105">
        <f t="shared" si="77"/>
        <v>0</v>
      </c>
      <c r="L106" s="105">
        <f t="shared" si="77"/>
        <v>0</v>
      </c>
      <c r="M106" s="105">
        <f t="shared" si="77"/>
        <v>0</v>
      </c>
      <c r="N106" s="105">
        <f t="shared" si="77"/>
        <v>0</v>
      </c>
      <c r="O106" s="105">
        <f t="shared" si="77"/>
        <v>0</v>
      </c>
      <c r="P106" s="105">
        <f t="shared" si="77"/>
        <v>0</v>
      </c>
      <c r="Q106" s="105">
        <f t="shared" si="77"/>
        <v>0</v>
      </c>
      <c r="R106" s="105">
        <f t="shared" si="77"/>
        <v>0</v>
      </c>
      <c r="S106" s="105">
        <f t="shared" si="77"/>
        <v>0</v>
      </c>
      <c r="T106" s="105">
        <f t="shared" si="77"/>
        <v>0</v>
      </c>
      <c r="U106" s="105">
        <f t="shared" si="77"/>
        <v>0</v>
      </c>
      <c r="V106" s="102"/>
      <c r="W106" s="105">
        <f t="shared" si="77"/>
        <v>0</v>
      </c>
      <c r="X106" s="105">
        <f t="shared" si="77"/>
        <v>0</v>
      </c>
      <c r="Y106" s="105">
        <f t="shared" si="77"/>
        <v>0</v>
      </c>
      <c r="Z106" s="105">
        <f t="shared" si="77"/>
        <v>306</v>
      </c>
      <c r="AA106" s="105">
        <f t="shared" si="77"/>
        <v>0</v>
      </c>
      <c r="AB106" s="102">
        <f t="shared" si="25"/>
        <v>0</v>
      </c>
      <c r="AC106" s="105">
        <f t="shared" si="77"/>
        <v>0</v>
      </c>
      <c r="AD106" s="105">
        <f t="shared" si="77"/>
        <v>0</v>
      </c>
      <c r="AE106" s="102"/>
      <c r="AF106" s="105">
        <f t="shared" si="77"/>
        <v>0</v>
      </c>
      <c r="AG106" s="105">
        <f t="shared" si="77"/>
        <v>0</v>
      </c>
      <c r="AH106" s="105">
        <f t="shared" si="77"/>
        <v>0</v>
      </c>
      <c r="AI106" s="105">
        <f t="shared" si="77"/>
        <v>0</v>
      </c>
      <c r="AJ106" s="105">
        <f t="shared" si="77"/>
        <v>0</v>
      </c>
      <c r="AK106" s="105">
        <f t="shared" si="77"/>
        <v>0</v>
      </c>
      <c r="AL106" s="105"/>
      <c r="AM106" s="105"/>
      <c r="AN106" s="105"/>
      <c r="AO106" s="66">
        <f t="shared" si="77"/>
        <v>0</v>
      </c>
      <c r="AP106" s="66">
        <f t="shared" si="77"/>
        <v>0</v>
      </c>
      <c r="AQ106" s="66">
        <f t="shared" si="77"/>
        <v>0</v>
      </c>
      <c r="AR106" s="105">
        <f t="shared" si="77"/>
        <v>0</v>
      </c>
      <c r="AS106" s="105">
        <f t="shared" si="77"/>
        <v>0</v>
      </c>
      <c r="AT106" s="105">
        <f t="shared" si="77"/>
        <v>0</v>
      </c>
      <c r="AU106" s="105">
        <f t="shared" si="77"/>
        <v>0</v>
      </c>
      <c r="AV106" s="66">
        <f t="shared" si="77"/>
        <v>0</v>
      </c>
      <c r="AW106" s="66">
        <f t="shared" si="77"/>
        <v>0</v>
      </c>
      <c r="AX106" s="105">
        <f t="shared" si="77"/>
        <v>0</v>
      </c>
      <c r="AY106" s="105">
        <f t="shared" si="77"/>
        <v>0</v>
      </c>
      <c r="AZ106" s="105">
        <f t="shared" si="77"/>
        <v>0</v>
      </c>
      <c r="BA106" s="105">
        <f t="shared" si="77"/>
        <v>0</v>
      </c>
      <c r="BB106" s="105">
        <f t="shared" si="77"/>
        <v>0</v>
      </c>
      <c r="BC106" s="105">
        <f t="shared" si="77"/>
        <v>0</v>
      </c>
      <c r="BD106" s="105"/>
      <c r="BE106" s="105"/>
      <c r="BF106" s="105"/>
      <c r="BG106" s="105">
        <f t="shared" si="77"/>
        <v>0</v>
      </c>
      <c r="BH106" s="105">
        <f t="shared" si="77"/>
        <v>0</v>
      </c>
      <c r="BI106" s="105">
        <f t="shared" si="77"/>
        <v>0</v>
      </c>
      <c r="BJ106" s="105">
        <f t="shared" si="77"/>
        <v>0</v>
      </c>
      <c r="BK106" s="105">
        <f t="shared" si="77"/>
        <v>0</v>
      </c>
      <c r="BL106" s="105">
        <f t="shared" ref="BL106:BR106" si="78">BL107+BL108+BL109+BL110+BL111+BL112+BL113+BL114+BL115+BL116+BL117+BL118+BL119</f>
        <v>0</v>
      </c>
      <c r="BM106" s="105">
        <f t="shared" si="78"/>
        <v>0</v>
      </c>
      <c r="BN106" s="105">
        <f t="shared" si="78"/>
        <v>0</v>
      </c>
      <c r="BO106" s="105">
        <f t="shared" si="78"/>
        <v>0</v>
      </c>
      <c r="BP106" s="105">
        <f t="shared" si="78"/>
        <v>0</v>
      </c>
      <c r="BQ106" s="105">
        <f t="shared" si="78"/>
        <v>0</v>
      </c>
      <c r="BR106" s="105">
        <f t="shared" si="78"/>
        <v>0</v>
      </c>
    </row>
    <row r="107" spans="1:70" s="12" customFormat="1" ht="31.5" x14ac:dyDescent="0.25">
      <c r="A107" s="72" t="s">
        <v>398</v>
      </c>
      <c r="B107" s="14">
        <f t="shared" si="55"/>
        <v>306</v>
      </c>
      <c r="C107" s="14">
        <f t="shared" si="56"/>
        <v>0</v>
      </c>
      <c r="D107" s="15">
        <f t="shared" si="15"/>
        <v>0</v>
      </c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4"/>
      <c r="W107" s="15"/>
      <c r="X107" s="15"/>
      <c r="Y107" s="14"/>
      <c r="Z107" s="15">
        <v>306</v>
      </c>
      <c r="AA107" s="15"/>
      <c r="AB107" s="14">
        <f t="shared" si="25"/>
        <v>0</v>
      </c>
      <c r="AC107" s="15"/>
      <c r="AD107" s="15"/>
      <c r="AE107" s="14"/>
      <c r="AF107" s="15"/>
      <c r="AG107" s="15"/>
      <c r="AH107" s="14"/>
      <c r="AI107" s="15"/>
      <c r="AJ107" s="15"/>
      <c r="AK107" s="14"/>
      <c r="AL107" s="14"/>
      <c r="AM107" s="14"/>
      <c r="AN107" s="14"/>
      <c r="AO107" s="39"/>
      <c r="AP107" s="39"/>
      <c r="AQ107" s="50"/>
      <c r="AR107" s="15"/>
      <c r="AS107" s="15"/>
      <c r="AT107" s="14"/>
      <c r="AU107" s="15"/>
      <c r="AV107" s="39"/>
      <c r="AW107" s="50"/>
      <c r="AX107" s="15"/>
      <c r="AY107" s="15"/>
      <c r="AZ107" s="14"/>
      <c r="BA107" s="15"/>
      <c r="BB107" s="15"/>
      <c r="BC107" s="14"/>
      <c r="BD107" s="14"/>
      <c r="BE107" s="14"/>
      <c r="BF107" s="14"/>
      <c r="BG107" s="15"/>
      <c r="BH107" s="15"/>
      <c r="BI107" s="14"/>
      <c r="BJ107" s="15"/>
      <c r="BK107" s="15"/>
      <c r="BL107" s="14"/>
      <c r="BM107" s="15"/>
      <c r="BN107" s="15"/>
      <c r="BO107" s="14"/>
      <c r="BP107" s="15"/>
      <c r="BQ107" s="15"/>
      <c r="BR107" s="14"/>
    </row>
    <row r="108" spans="1:70" s="12" customFormat="1" ht="15.75" x14ac:dyDescent="0.25">
      <c r="A108" s="74" t="s">
        <v>426</v>
      </c>
      <c r="B108" s="14">
        <f t="shared" si="55"/>
        <v>0</v>
      </c>
      <c r="C108" s="14">
        <f t="shared" si="56"/>
        <v>0</v>
      </c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195"/>
      <c r="O108" s="195"/>
      <c r="P108" s="195"/>
      <c r="Q108" s="195"/>
      <c r="R108" s="195"/>
      <c r="S108" s="195"/>
      <c r="T108" s="195"/>
      <c r="U108" s="195"/>
      <c r="V108" s="195"/>
      <c r="W108" s="195"/>
      <c r="X108" s="195"/>
      <c r="Y108" s="195"/>
      <c r="Z108" s="195"/>
      <c r="AA108" s="195"/>
      <c r="AB108" s="195"/>
      <c r="AC108" s="195"/>
      <c r="AD108" s="195"/>
      <c r="AE108" s="195"/>
      <c r="AF108" s="195"/>
      <c r="AG108" s="195"/>
      <c r="AH108" s="195"/>
      <c r="AI108" s="195"/>
      <c r="AJ108" s="195"/>
      <c r="AK108" s="195"/>
      <c r="AL108" s="195"/>
      <c r="AM108" s="195"/>
      <c r="AN108" s="195"/>
      <c r="AO108" s="70"/>
      <c r="AP108" s="70"/>
      <c r="AQ108" s="70"/>
      <c r="AR108" s="195"/>
      <c r="AS108" s="195"/>
      <c r="AT108" s="195"/>
      <c r="AU108" s="195"/>
      <c r="AV108" s="70"/>
      <c r="AW108" s="70"/>
      <c r="AX108" s="195"/>
      <c r="AY108" s="195"/>
      <c r="AZ108" s="195"/>
      <c r="BA108" s="195"/>
      <c r="BB108" s="195"/>
      <c r="BC108" s="195"/>
      <c r="BD108" s="195"/>
      <c r="BE108" s="195"/>
      <c r="BF108" s="195"/>
      <c r="BG108" s="195"/>
      <c r="BH108" s="195"/>
      <c r="BI108" s="195"/>
      <c r="BJ108" s="195"/>
      <c r="BK108" s="195"/>
      <c r="BL108" s="195"/>
      <c r="BM108" s="195"/>
      <c r="BN108" s="195"/>
      <c r="BO108" s="195"/>
      <c r="BP108" s="195"/>
      <c r="BQ108" s="195"/>
      <c r="BR108" s="195"/>
    </row>
    <row r="109" spans="1:70" s="12" customFormat="1" ht="15.75" x14ac:dyDescent="0.25">
      <c r="A109" s="74" t="s">
        <v>427</v>
      </c>
      <c r="B109" s="14">
        <f t="shared" si="55"/>
        <v>0</v>
      </c>
      <c r="C109" s="14">
        <f t="shared" si="56"/>
        <v>0</v>
      </c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195"/>
      <c r="O109" s="195"/>
      <c r="P109" s="195"/>
      <c r="Q109" s="195"/>
      <c r="R109" s="195"/>
      <c r="S109" s="195"/>
      <c r="T109" s="195"/>
      <c r="U109" s="195"/>
      <c r="V109" s="195"/>
      <c r="W109" s="195"/>
      <c r="X109" s="195"/>
      <c r="Y109" s="195"/>
      <c r="Z109" s="195"/>
      <c r="AA109" s="195"/>
      <c r="AB109" s="195"/>
      <c r="AC109" s="195"/>
      <c r="AD109" s="195"/>
      <c r="AE109" s="195"/>
      <c r="AF109" s="195"/>
      <c r="AG109" s="195"/>
      <c r="AH109" s="195"/>
      <c r="AI109" s="195"/>
      <c r="AJ109" s="195"/>
      <c r="AK109" s="195"/>
      <c r="AL109" s="195"/>
      <c r="AM109" s="195"/>
      <c r="AN109" s="195"/>
      <c r="AO109" s="70"/>
      <c r="AP109" s="70"/>
      <c r="AQ109" s="70"/>
      <c r="AR109" s="195"/>
      <c r="AS109" s="195"/>
      <c r="AT109" s="195"/>
      <c r="AU109" s="195"/>
      <c r="AV109" s="70"/>
      <c r="AW109" s="70"/>
      <c r="AX109" s="195"/>
      <c r="AY109" s="195"/>
      <c r="AZ109" s="195"/>
      <c r="BA109" s="195"/>
      <c r="BB109" s="195"/>
      <c r="BC109" s="195"/>
      <c r="BD109" s="195"/>
      <c r="BE109" s="195"/>
      <c r="BF109" s="195"/>
      <c r="BG109" s="195"/>
      <c r="BH109" s="195"/>
      <c r="BI109" s="195"/>
      <c r="BJ109" s="195"/>
      <c r="BK109" s="195"/>
      <c r="BL109" s="195"/>
      <c r="BM109" s="195"/>
      <c r="BN109" s="195"/>
      <c r="BO109" s="195"/>
      <c r="BP109" s="195"/>
      <c r="BQ109" s="195"/>
      <c r="BR109" s="195"/>
    </row>
    <row r="110" spans="1:70" s="12" customFormat="1" ht="15.75" x14ac:dyDescent="0.25">
      <c r="A110" s="74" t="s">
        <v>428</v>
      </c>
      <c r="B110" s="14">
        <f t="shared" si="55"/>
        <v>0</v>
      </c>
      <c r="C110" s="14">
        <f t="shared" si="56"/>
        <v>0</v>
      </c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  <c r="X110" s="195"/>
      <c r="Y110" s="195"/>
      <c r="Z110" s="195"/>
      <c r="AA110" s="195"/>
      <c r="AB110" s="195"/>
      <c r="AC110" s="195"/>
      <c r="AD110" s="195"/>
      <c r="AE110" s="195"/>
      <c r="AF110" s="195"/>
      <c r="AG110" s="195"/>
      <c r="AH110" s="195"/>
      <c r="AI110" s="195"/>
      <c r="AJ110" s="195"/>
      <c r="AK110" s="195"/>
      <c r="AL110" s="195"/>
      <c r="AM110" s="195"/>
      <c r="AN110" s="195"/>
      <c r="AO110" s="70"/>
      <c r="AP110" s="70"/>
      <c r="AQ110" s="70"/>
      <c r="AR110" s="195"/>
      <c r="AS110" s="195"/>
      <c r="AT110" s="195"/>
      <c r="AU110" s="195"/>
      <c r="AV110" s="70"/>
      <c r="AW110" s="70"/>
      <c r="AX110" s="195"/>
      <c r="AY110" s="195"/>
      <c r="AZ110" s="195"/>
      <c r="BA110" s="195"/>
      <c r="BB110" s="195"/>
      <c r="BC110" s="195"/>
      <c r="BD110" s="195"/>
      <c r="BE110" s="195"/>
      <c r="BF110" s="195"/>
      <c r="BG110" s="195"/>
      <c r="BH110" s="195"/>
      <c r="BI110" s="195"/>
      <c r="BJ110" s="195"/>
      <c r="BK110" s="195"/>
      <c r="BL110" s="195"/>
      <c r="BM110" s="195"/>
      <c r="BN110" s="195"/>
      <c r="BO110" s="195"/>
      <c r="BP110" s="195"/>
      <c r="BQ110" s="195"/>
      <c r="BR110" s="195"/>
    </row>
    <row r="111" spans="1:70" s="12" customFormat="1" ht="15.75" x14ac:dyDescent="0.25">
      <c r="A111" s="74" t="s">
        <v>429</v>
      </c>
      <c r="B111" s="14">
        <f t="shared" si="55"/>
        <v>0</v>
      </c>
      <c r="C111" s="14">
        <f t="shared" si="56"/>
        <v>0</v>
      </c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195"/>
      <c r="O111" s="195"/>
      <c r="P111" s="195"/>
      <c r="Q111" s="195"/>
      <c r="R111" s="195"/>
      <c r="S111" s="195"/>
      <c r="T111" s="195"/>
      <c r="U111" s="195"/>
      <c r="V111" s="195"/>
      <c r="W111" s="195"/>
      <c r="X111" s="195"/>
      <c r="Y111" s="195"/>
      <c r="Z111" s="195"/>
      <c r="AA111" s="195"/>
      <c r="AB111" s="195"/>
      <c r="AC111" s="195"/>
      <c r="AD111" s="195"/>
      <c r="AE111" s="195"/>
      <c r="AF111" s="195"/>
      <c r="AG111" s="195"/>
      <c r="AH111" s="195"/>
      <c r="AI111" s="195"/>
      <c r="AJ111" s="195"/>
      <c r="AK111" s="195"/>
      <c r="AL111" s="195"/>
      <c r="AM111" s="195"/>
      <c r="AN111" s="195"/>
      <c r="AO111" s="70"/>
      <c r="AP111" s="70"/>
      <c r="AQ111" s="70"/>
      <c r="AR111" s="195"/>
      <c r="AS111" s="195"/>
      <c r="AT111" s="195"/>
      <c r="AU111" s="195"/>
      <c r="AV111" s="70"/>
      <c r="AW111" s="70"/>
      <c r="AX111" s="195"/>
      <c r="AY111" s="195"/>
      <c r="AZ111" s="195"/>
      <c r="BA111" s="195"/>
      <c r="BB111" s="195"/>
      <c r="BC111" s="195"/>
      <c r="BD111" s="195"/>
      <c r="BE111" s="195"/>
      <c r="BF111" s="195"/>
      <c r="BG111" s="195"/>
      <c r="BH111" s="195"/>
      <c r="BI111" s="195"/>
      <c r="BJ111" s="195"/>
      <c r="BK111" s="195"/>
      <c r="BL111" s="195"/>
      <c r="BM111" s="195"/>
      <c r="BN111" s="195"/>
      <c r="BO111" s="195"/>
      <c r="BP111" s="195"/>
      <c r="BQ111" s="195"/>
      <c r="BR111" s="195"/>
    </row>
    <row r="112" spans="1:70" s="12" customFormat="1" ht="15.75" x14ac:dyDescent="0.25">
      <c r="A112" s="74" t="s">
        <v>430</v>
      </c>
      <c r="B112" s="14">
        <f t="shared" si="55"/>
        <v>0</v>
      </c>
      <c r="C112" s="14">
        <f t="shared" si="56"/>
        <v>0</v>
      </c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195"/>
      <c r="O112" s="195"/>
      <c r="P112" s="195"/>
      <c r="Q112" s="195"/>
      <c r="R112" s="195"/>
      <c r="S112" s="195"/>
      <c r="T112" s="195"/>
      <c r="U112" s="195"/>
      <c r="V112" s="195"/>
      <c r="W112" s="195"/>
      <c r="X112" s="195"/>
      <c r="Y112" s="195"/>
      <c r="Z112" s="195"/>
      <c r="AA112" s="195"/>
      <c r="AB112" s="195"/>
      <c r="AC112" s="195"/>
      <c r="AD112" s="195"/>
      <c r="AE112" s="195"/>
      <c r="AF112" s="195"/>
      <c r="AG112" s="195"/>
      <c r="AH112" s="195"/>
      <c r="AI112" s="195"/>
      <c r="AJ112" s="195"/>
      <c r="AK112" s="195"/>
      <c r="AL112" s="195"/>
      <c r="AM112" s="195"/>
      <c r="AN112" s="195"/>
      <c r="AO112" s="70"/>
      <c r="AP112" s="70"/>
      <c r="AQ112" s="70"/>
      <c r="AR112" s="195"/>
      <c r="AS112" s="195"/>
      <c r="AT112" s="195"/>
      <c r="AU112" s="195"/>
      <c r="AV112" s="70"/>
      <c r="AW112" s="70"/>
      <c r="AX112" s="195"/>
      <c r="AY112" s="195"/>
      <c r="AZ112" s="195"/>
      <c r="BA112" s="195"/>
      <c r="BB112" s="195"/>
      <c r="BC112" s="195"/>
      <c r="BD112" s="195"/>
      <c r="BE112" s="195"/>
      <c r="BF112" s="195"/>
      <c r="BG112" s="195"/>
      <c r="BH112" s="195"/>
      <c r="BI112" s="195"/>
      <c r="BJ112" s="195"/>
      <c r="BK112" s="195"/>
      <c r="BL112" s="195"/>
      <c r="BM112" s="195"/>
      <c r="BN112" s="195"/>
      <c r="BO112" s="195"/>
      <c r="BP112" s="195"/>
      <c r="BQ112" s="195"/>
      <c r="BR112" s="195"/>
    </row>
    <row r="113" spans="1:70" s="12" customFormat="1" ht="15.75" x14ac:dyDescent="0.25">
      <c r="A113" s="74" t="s">
        <v>431</v>
      </c>
      <c r="B113" s="14">
        <f t="shared" si="55"/>
        <v>0</v>
      </c>
      <c r="C113" s="14">
        <f t="shared" si="56"/>
        <v>0</v>
      </c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  <c r="X113" s="195"/>
      <c r="Y113" s="195"/>
      <c r="Z113" s="195"/>
      <c r="AA113" s="195"/>
      <c r="AB113" s="195"/>
      <c r="AC113" s="195"/>
      <c r="AD113" s="195"/>
      <c r="AE113" s="195"/>
      <c r="AF113" s="195"/>
      <c r="AG113" s="195"/>
      <c r="AH113" s="195"/>
      <c r="AI113" s="195"/>
      <c r="AJ113" s="195"/>
      <c r="AK113" s="195"/>
      <c r="AL113" s="195"/>
      <c r="AM113" s="195"/>
      <c r="AN113" s="195"/>
      <c r="AO113" s="70"/>
      <c r="AP113" s="70"/>
      <c r="AQ113" s="70"/>
      <c r="AR113" s="195"/>
      <c r="AS113" s="195"/>
      <c r="AT113" s="195"/>
      <c r="AU113" s="195"/>
      <c r="AV113" s="70"/>
      <c r="AW113" s="70"/>
      <c r="AX113" s="195"/>
      <c r="AY113" s="195"/>
      <c r="AZ113" s="195"/>
      <c r="BA113" s="195"/>
      <c r="BB113" s="195"/>
      <c r="BC113" s="195"/>
      <c r="BD113" s="195"/>
      <c r="BE113" s="195"/>
      <c r="BF113" s="195"/>
      <c r="BG113" s="195"/>
      <c r="BH113" s="195"/>
      <c r="BI113" s="195"/>
      <c r="BJ113" s="195"/>
      <c r="BK113" s="195"/>
      <c r="BL113" s="195"/>
      <c r="BM113" s="195"/>
      <c r="BN113" s="195"/>
      <c r="BO113" s="195"/>
      <c r="BP113" s="195"/>
      <c r="BQ113" s="195"/>
      <c r="BR113" s="195"/>
    </row>
    <row r="114" spans="1:70" s="12" customFormat="1" ht="15.75" x14ac:dyDescent="0.25">
      <c r="A114" s="74" t="s">
        <v>334</v>
      </c>
      <c r="B114" s="14">
        <f t="shared" si="55"/>
        <v>0</v>
      </c>
      <c r="C114" s="14">
        <f t="shared" si="56"/>
        <v>0</v>
      </c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195"/>
      <c r="O114" s="195"/>
      <c r="P114" s="195"/>
      <c r="Q114" s="195"/>
      <c r="R114" s="195"/>
      <c r="S114" s="195"/>
      <c r="T114" s="195"/>
      <c r="U114" s="195"/>
      <c r="V114" s="195"/>
      <c r="W114" s="195"/>
      <c r="X114" s="195"/>
      <c r="Y114" s="195"/>
      <c r="Z114" s="195"/>
      <c r="AA114" s="195"/>
      <c r="AB114" s="195"/>
      <c r="AC114" s="195"/>
      <c r="AD114" s="195"/>
      <c r="AE114" s="195"/>
      <c r="AF114" s="195"/>
      <c r="AG114" s="195"/>
      <c r="AH114" s="195"/>
      <c r="AI114" s="195"/>
      <c r="AJ114" s="195"/>
      <c r="AK114" s="195"/>
      <c r="AL114" s="195"/>
      <c r="AM114" s="195"/>
      <c r="AN114" s="195"/>
      <c r="AO114" s="70"/>
      <c r="AP114" s="70"/>
      <c r="AQ114" s="70"/>
      <c r="AR114" s="195"/>
      <c r="AS114" s="195"/>
      <c r="AT114" s="195"/>
      <c r="AU114" s="195"/>
      <c r="AV114" s="70"/>
      <c r="AW114" s="70"/>
      <c r="AX114" s="195"/>
      <c r="AY114" s="195"/>
      <c r="AZ114" s="195"/>
      <c r="BA114" s="195"/>
      <c r="BB114" s="195"/>
      <c r="BC114" s="195"/>
      <c r="BD114" s="195"/>
      <c r="BE114" s="195"/>
      <c r="BF114" s="195"/>
      <c r="BG114" s="195"/>
      <c r="BH114" s="195"/>
      <c r="BI114" s="195"/>
      <c r="BJ114" s="195"/>
      <c r="BK114" s="195"/>
      <c r="BL114" s="195"/>
      <c r="BM114" s="195"/>
      <c r="BN114" s="195"/>
      <c r="BO114" s="195"/>
      <c r="BP114" s="195"/>
      <c r="BQ114" s="195"/>
      <c r="BR114" s="195"/>
    </row>
    <row r="115" spans="1:70" s="12" customFormat="1" ht="15.75" x14ac:dyDescent="0.25">
      <c r="A115" s="74" t="s">
        <v>432</v>
      </c>
      <c r="B115" s="14">
        <f t="shared" si="55"/>
        <v>0</v>
      </c>
      <c r="C115" s="14">
        <f t="shared" si="56"/>
        <v>0</v>
      </c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195"/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95"/>
      <c r="Z115" s="195"/>
      <c r="AA115" s="195"/>
      <c r="AB115" s="195"/>
      <c r="AC115" s="195"/>
      <c r="AD115" s="195"/>
      <c r="AE115" s="195"/>
      <c r="AF115" s="195"/>
      <c r="AG115" s="195"/>
      <c r="AH115" s="195"/>
      <c r="AI115" s="195"/>
      <c r="AJ115" s="195"/>
      <c r="AK115" s="195"/>
      <c r="AL115" s="195"/>
      <c r="AM115" s="195"/>
      <c r="AN115" s="195"/>
      <c r="AO115" s="70"/>
      <c r="AP115" s="70"/>
      <c r="AQ115" s="70"/>
      <c r="AR115" s="195"/>
      <c r="AS115" s="195"/>
      <c r="AT115" s="195"/>
      <c r="AU115" s="195"/>
      <c r="AV115" s="70"/>
      <c r="AW115" s="70"/>
      <c r="AX115" s="195"/>
      <c r="AY115" s="195"/>
      <c r="AZ115" s="195"/>
      <c r="BA115" s="195"/>
      <c r="BB115" s="195"/>
      <c r="BC115" s="195"/>
      <c r="BD115" s="195"/>
      <c r="BE115" s="195"/>
      <c r="BF115" s="195"/>
      <c r="BG115" s="195"/>
      <c r="BH115" s="195"/>
      <c r="BI115" s="195"/>
      <c r="BJ115" s="195"/>
      <c r="BK115" s="195"/>
      <c r="BL115" s="195"/>
      <c r="BM115" s="195"/>
      <c r="BN115" s="195"/>
      <c r="BO115" s="195"/>
      <c r="BP115" s="195"/>
      <c r="BQ115" s="195"/>
      <c r="BR115" s="195"/>
    </row>
    <row r="116" spans="1:70" s="12" customFormat="1" ht="15.75" x14ac:dyDescent="0.25">
      <c r="A116" s="74" t="s">
        <v>433</v>
      </c>
      <c r="B116" s="14">
        <f t="shared" si="55"/>
        <v>0</v>
      </c>
      <c r="C116" s="14">
        <f t="shared" si="56"/>
        <v>0</v>
      </c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  <c r="X116" s="195"/>
      <c r="Y116" s="195"/>
      <c r="Z116" s="195"/>
      <c r="AA116" s="195"/>
      <c r="AB116" s="195"/>
      <c r="AC116" s="195"/>
      <c r="AD116" s="195"/>
      <c r="AE116" s="195"/>
      <c r="AF116" s="195"/>
      <c r="AG116" s="195"/>
      <c r="AH116" s="195"/>
      <c r="AI116" s="195"/>
      <c r="AJ116" s="195"/>
      <c r="AK116" s="195"/>
      <c r="AL116" s="195"/>
      <c r="AM116" s="195"/>
      <c r="AN116" s="195"/>
      <c r="AO116" s="70"/>
      <c r="AP116" s="70"/>
      <c r="AQ116" s="70"/>
      <c r="AR116" s="195"/>
      <c r="AS116" s="195"/>
      <c r="AT116" s="195"/>
      <c r="AU116" s="195"/>
      <c r="AV116" s="70"/>
      <c r="AW116" s="70"/>
      <c r="AX116" s="195"/>
      <c r="AY116" s="195"/>
      <c r="AZ116" s="195"/>
      <c r="BA116" s="195"/>
      <c r="BB116" s="195"/>
      <c r="BC116" s="195"/>
      <c r="BD116" s="195"/>
      <c r="BE116" s="195"/>
      <c r="BF116" s="195"/>
      <c r="BG116" s="195"/>
      <c r="BH116" s="195"/>
      <c r="BI116" s="195"/>
      <c r="BJ116" s="195"/>
      <c r="BK116" s="195"/>
      <c r="BL116" s="195"/>
      <c r="BM116" s="195"/>
      <c r="BN116" s="195"/>
      <c r="BO116" s="195"/>
      <c r="BP116" s="195"/>
      <c r="BQ116" s="195"/>
      <c r="BR116" s="195"/>
    </row>
    <row r="117" spans="1:70" s="12" customFormat="1" ht="15.75" x14ac:dyDescent="0.25">
      <c r="A117" s="74" t="s">
        <v>434</v>
      </c>
      <c r="B117" s="14">
        <f t="shared" si="55"/>
        <v>0</v>
      </c>
      <c r="C117" s="14">
        <f t="shared" si="56"/>
        <v>0</v>
      </c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95"/>
      <c r="Z117" s="195"/>
      <c r="AA117" s="195"/>
      <c r="AB117" s="195"/>
      <c r="AC117" s="195"/>
      <c r="AD117" s="195"/>
      <c r="AE117" s="195"/>
      <c r="AF117" s="195"/>
      <c r="AG117" s="195"/>
      <c r="AH117" s="195"/>
      <c r="AI117" s="195"/>
      <c r="AJ117" s="195"/>
      <c r="AK117" s="195"/>
      <c r="AL117" s="195"/>
      <c r="AM117" s="195"/>
      <c r="AN117" s="195"/>
      <c r="AO117" s="70"/>
      <c r="AP117" s="70"/>
      <c r="AQ117" s="70"/>
      <c r="AR117" s="195"/>
      <c r="AS117" s="195"/>
      <c r="AT117" s="195"/>
      <c r="AU117" s="195"/>
      <c r="AV117" s="70"/>
      <c r="AW117" s="70"/>
      <c r="AX117" s="195"/>
      <c r="AY117" s="195"/>
      <c r="AZ117" s="195"/>
      <c r="BA117" s="195"/>
      <c r="BB117" s="195"/>
      <c r="BC117" s="195"/>
      <c r="BD117" s="195"/>
      <c r="BE117" s="195"/>
      <c r="BF117" s="195"/>
      <c r="BG117" s="195"/>
      <c r="BH117" s="195"/>
      <c r="BI117" s="195"/>
      <c r="BJ117" s="195"/>
      <c r="BK117" s="195"/>
      <c r="BL117" s="195"/>
      <c r="BM117" s="195"/>
      <c r="BN117" s="195"/>
      <c r="BO117" s="195"/>
      <c r="BP117" s="195"/>
      <c r="BQ117" s="195"/>
      <c r="BR117" s="195"/>
    </row>
    <row r="118" spans="1:70" s="12" customFormat="1" ht="15.75" x14ac:dyDescent="0.25">
      <c r="A118" s="74" t="s">
        <v>435</v>
      </c>
      <c r="B118" s="14">
        <f t="shared" si="55"/>
        <v>0</v>
      </c>
      <c r="C118" s="14">
        <f t="shared" si="56"/>
        <v>0</v>
      </c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195"/>
      <c r="O118" s="195"/>
      <c r="P118" s="195"/>
      <c r="Q118" s="195"/>
      <c r="R118" s="195"/>
      <c r="S118" s="195"/>
      <c r="T118" s="195"/>
      <c r="U118" s="195"/>
      <c r="V118" s="195"/>
      <c r="W118" s="195"/>
      <c r="X118" s="195"/>
      <c r="Y118" s="195"/>
      <c r="Z118" s="195"/>
      <c r="AA118" s="195"/>
      <c r="AB118" s="195"/>
      <c r="AC118" s="195"/>
      <c r="AD118" s="195"/>
      <c r="AE118" s="195"/>
      <c r="AF118" s="195"/>
      <c r="AG118" s="195"/>
      <c r="AH118" s="195"/>
      <c r="AI118" s="195"/>
      <c r="AJ118" s="195"/>
      <c r="AK118" s="195"/>
      <c r="AL118" s="195"/>
      <c r="AM118" s="195"/>
      <c r="AN118" s="195"/>
      <c r="AO118" s="70"/>
      <c r="AP118" s="70"/>
      <c r="AQ118" s="70"/>
      <c r="AR118" s="195"/>
      <c r="AS118" s="195"/>
      <c r="AT118" s="195"/>
      <c r="AU118" s="195"/>
      <c r="AV118" s="70"/>
      <c r="AW118" s="70"/>
      <c r="AX118" s="195"/>
      <c r="AY118" s="195"/>
      <c r="AZ118" s="195"/>
      <c r="BA118" s="195"/>
      <c r="BB118" s="195"/>
      <c r="BC118" s="195"/>
      <c r="BD118" s="195"/>
      <c r="BE118" s="195"/>
      <c r="BF118" s="195"/>
      <c r="BG118" s="195"/>
      <c r="BH118" s="195"/>
      <c r="BI118" s="195"/>
      <c r="BJ118" s="195"/>
      <c r="BK118" s="195"/>
      <c r="BL118" s="195"/>
      <c r="BM118" s="195"/>
      <c r="BN118" s="195"/>
      <c r="BO118" s="195"/>
      <c r="BP118" s="195"/>
      <c r="BQ118" s="195"/>
      <c r="BR118" s="195"/>
    </row>
    <row r="119" spans="1:70" s="12" customFormat="1" ht="15.75" x14ac:dyDescent="0.25">
      <c r="A119" s="74" t="s">
        <v>436</v>
      </c>
      <c r="B119" s="14">
        <f t="shared" si="55"/>
        <v>0</v>
      </c>
      <c r="C119" s="14">
        <f t="shared" si="56"/>
        <v>0</v>
      </c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195"/>
      <c r="O119" s="195"/>
      <c r="P119" s="195"/>
      <c r="Q119" s="195"/>
      <c r="R119" s="195"/>
      <c r="S119" s="195"/>
      <c r="T119" s="195"/>
      <c r="U119" s="195"/>
      <c r="V119" s="195"/>
      <c r="W119" s="195"/>
      <c r="X119" s="195"/>
      <c r="Y119" s="195"/>
      <c r="Z119" s="195"/>
      <c r="AA119" s="195"/>
      <c r="AB119" s="195"/>
      <c r="AC119" s="195"/>
      <c r="AD119" s="195"/>
      <c r="AE119" s="195"/>
      <c r="AF119" s="195"/>
      <c r="AG119" s="195"/>
      <c r="AH119" s="195"/>
      <c r="AI119" s="195"/>
      <c r="AJ119" s="195"/>
      <c r="AK119" s="195"/>
      <c r="AL119" s="195"/>
      <c r="AM119" s="195"/>
      <c r="AN119" s="195"/>
      <c r="AO119" s="70"/>
      <c r="AP119" s="70"/>
      <c r="AQ119" s="70"/>
      <c r="AR119" s="195"/>
      <c r="AS119" s="195"/>
      <c r="AT119" s="195"/>
      <c r="AU119" s="195"/>
      <c r="AV119" s="70"/>
      <c r="AW119" s="70"/>
      <c r="AX119" s="195"/>
      <c r="AY119" s="195"/>
      <c r="AZ119" s="195"/>
      <c r="BA119" s="195"/>
      <c r="BB119" s="195"/>
      <c r="BC119" s="195"/>
      <c r="BD119" s="195"/>
      <c r="BE119" s="195"/>
      <c r="BF119" s="195"/>
      <c r="BG119" s="195"/>
      <c r="BH119" s="195"/>
      <c r="BI119" s="195"/>
      <c r="BJ119" s="195"/>
      <c r="BK119" s="195"/>
      <c r="BL119" s="195"/>
      <c r="BM119" s="195"/>
      <c r="BN119" s="195"/>
      <c r="BO119" s="195"/>
      <c r="BP119" s="195"/>
      <c r="BQ119" s="195"/>
      <c r="BR119" s="195"/>
    </row>
    <row r="120" spans="1:70" s="31" customFormat="1" ht="31.5" x14ac:dyDescent="0.25">
      <c r="A120" s="73" t="s">
        <v>425</v>
      </c>
      <c r="B120" s="102">
        <f t="shared" si="55"/>
        <v>78400.800000000003</v>
      </c>
      <c r="C120" s="102">
        <f t="shared" si="56"/>
        <v>1750</v>
      </c>
      <c r="D120" s="105">
        <f t="shared" ref="D120" si="79">C120/B120*100</f>
        <v>2.2321200804073427</v>
      </c>
      <c r="E120" s="105">
        <f>E121+E122</f>
        <v>0</v>
      </c>
      <c r="F120" s="105">
        <f t="shared" ref="F120:BK120" si="80">F121+F122</f>
        <v>0</v>
      </c>
      <c r="G120" s="105">
        <f t="shared" si="80"/>
        <v>0</v>
      </c>
      <c r="H120" s="105">
        <f t="shared" si="80"/>
        <v>0</v>
      </c>
      <c r="I120" s="105">
        <f t="shared" si="80"/>
        <v>0</v>
      </c>
      <c r="J120" s="105">
        <f t="shared" si="80"/>
        <v>0</v>
      </c>
      <c r="K120" s="105">
        <f t="shared" si="80"/>
        <v>7950</v>
      </c>
      <c r="L120" s="105">
        <f t="shared" si="80"/>
        <v>1750</v>
      </c>
      <c r="M120" s="105">
        <f t="shared" si="31"/>
        <v>22.012578616352201</v>
      </c>
      <c r="N120" s="105">
        <f t="shared" si="80"/>
        <v>0</v>
      </c>
      <c r="O120" s="105">
        <f t="shared" si="80"/>
        <v>0</v>
      </c>
      <c r="P120" s="105">
        <f t="shared" si="80"/>
        <v>0</v>
      </c>
      <c r="Q120" s="105">
        <f t="shared" si="80"/>
        <v>0</v>
      </c>
      <c r="R120" s="105">
        <f t="shared" si="80"/>
        <v>0</v>
      </c>
      <c r="S120" s="105">
        <f t="shared" si="80"/>
        <v>0</v>
      </c>
      <c r="T120" s="105">
        <f t="shared" si="80"/>
        <v>0</v>
      </c>
      <c r="U120" s="105">
        <f t="shared" si="80"/>
        <v>0</v>
      </c>
      <c r="V120" s="105">
        <f t="shared" si="80"/>
        <v>0</v>
      </c>
      <c r="W120" s="105">
        <f t="shared" si="80"/>
        <v>70000</v>
      </c>
      <c r="X120" s="105">
        <f t="shared" si="80"/>
        <v>0</v>
      </c>
      <c r="Y120" s="105">
        <f t="shared" si="80"/>
        <v>0</v>
      </c>
      <c r="Z120" s="105">
        <f t="shared" si="80"/>
        <v>450.8</v>
      </c>
      <c r="AA120" s="105">
        <f t="shared" si="80"/>
        <v>0</v>
      </c>
      <c r="AB120" s="102">
        <f t="shared" si="25"/>
        <v>0</v>
      </c>
      <c r="AC120" s="105">
        <f t="shared" si="80"/>
        <v>0</v>
      </c>
      <c r="AD120" s="105">
        <f t="shared" si="80"/>
        <v>0</v>
      </c>
      <c r="AE120" s="102"/>
      <c r="AF120" s="105">
        <f t="shared" si="80"/>
        <v>0</v>
      </c>
      <c r="AG120" s="105">
        <f t="shared" si="80"/>
        <v>0</v>
      </c>
      <c r="AH120" s="105">
        <f t="shared" si="80"/>
        <v>0</v>
      </c>
      <c r="AI120" s="105">
        <f t="shared" si="80"/>
        <v>0</v>
      </c>
      <c r="AJ120" s="105">
        <f t="shared" si="80"/>
        <v>0</v>
      </c>
      <c r="AK120" s="105">
        <f t="shared" si="80"/>
        <v>0</v>
      </c>
      <c r="AL120" s="105"/>
      <c r="AM120" s="105"/>
      <c r="AN120" s="105"/>
      <c r="AO120" s="66">
        <f t="shared" si="80"/>
        <v>0</v>
      </c>
      <c r="AP120" s="66">
        <f t="shared" si="80"/>
        <v>0</v>
      </c>
      <c r="AQ120" s="66">
        <f t="shared" si="80"/>
        <v>0</v>
      </c>
      <c r="AR120" s="105">
        <f t="shared" si="80"/>
        <v>0</v>
      </c>
      <c r="AS120" s="105">
        <f t="shared" si="80"/>
        <v>0</v>
      </c>
      <c r="AT120" s="105">
        <f t="shared" si="80"/>
        <v>0</v>
      </c>
      <c r="AU120" s="105">
        <f t="shared" si="80"/>
        <v>0</v>
      </c>
      <c r="AV120" s="66">
        <f t="shared" si="80"/>
        <v>0</v>
      </c>
      <c r="AW120" s="66">
        <f t="shared" si="80"/>
        <v>0</v>
      </c>
      <c r="AX120" s="105">
        <f t="shared" si="80"/>
        <v>0</v>
      </c>
      <c r="AY120" s="105">
        <f t="shared" si="80"/>
        <v>0</v>
      </c>
      <c r="AZ120" s="105">
        <f t="shared" si="80"/>
        <v>0</v>
      </c>
      <c r="BA120" s="105">
        <f t="shared" si="80"/>
        <v>0</v>
      </c>
      <c r="BB120" s="105">
        <f t="shared" si="80"/>
        <v>0</v>
      </c>
      <c r="BC120" s="105">
        <f t="shared" si="80"/>
        <v>0</v>
      </c>
      <c r="BD120" s="105"/>
      <c r="BE120" s="105"/>
      <c r="BF120" s="105"/>
      <c r="BG120" s="105">
        <f t="shared" si="80"/>
        <v>0</v>
      </c>
      <c r="BH120" s="105">
        <f t="shared" si="80"/>
        <v>0</v>
      </c>
      <c r="BI120" s="105">
        <f t="shared" si="80"/>
        <v>0</v>
      </c>
      <c r="BJ120" s="105">
        <f t="shared" si="80"/>
        <v>0</v>
      </c>
      <c r="BK120" s="105">
        <f t="shared" si="80"/>
        <v>0</v>
      </c>
      <c r="BL120" s="105">
        <f t="shared" ref="BL120:BR120" si="81">BL121+BL122</f>
        <v>0</v>
      </c>
      <c r="BM120" s="105">
        <f t="shared" si="81"/>
        <v>0</v>
      </c>
      <c r="BN120" s="105">
        <f t="shared" si="81"/>
        <v>0</v>
      </c>
      <c r="BO120" s="105">
        <f t="shared" si="81"/>
        <v>0</v>
      </c>
      <c r="BP120" s="105">
        <f t="shared" si="81"/>
        <v>0</v>
      </c>
      <c r="BQ120" s="105">
        <f t="shared" si="81"/>
        <v>0</v>
      </c>
      <c r="BR120" s="105">
        <f t="shared" si="81"/>
        <v>0</v>
      </c>
    </row>
    <row r="121" spans="1:70" s="12" customFormat="1" ht="31.5" x14ac:dyDescent="0.25">
      <c r="A121" s="72" t="s">
        <v>397</v>
      </c>
      <c r="B121" s="14">
        <f t="shared" si="55"/>
        <v>8400.7999999999993</v>
      </c>
      <c r="C121" s="14">
        <f t="shared" si="56"/>
        <v>1750</v>
      </c>
      <c r="D121" s="15">
        <f t="shared" si="15"/>
        <v>20.831349395295685</v>
      </c>
      <c r="E121" s="15"/>
      <c r="F121" s="15"/>
      <c r="G121" s="15"/>
      <c r="H121" s="15"/>
      <c r="I121" s="15"/>
      <c r="J121" s="15"/>
      <c r="K121" s="15">
        <v>7950</v>
      </c>
      <c r="L121" s="15">
        <v>1750</v>
      </c>
      <c r="M121" s="15">
        <f t="shared" si="31"/>
        <v>22.012578616352201</v>
      </c>
      <c r="N121" s="15"/>
      <c r="O121" s="15"/>
      <c r="P121" s="15"/>
      <c r="Q121" s="15"/>
      <c r="R121" s="15"/>
      <c r="S121" s="15"/>
      <c r="T121" s="15"/>
      <c r="U121" s="15"/>
      <c r="V121" s="14"/>
      <c r="W121" s="15"/>
      <c r="X121" s="15"/>
      <c r="Y121" s="14"/>
      <c r="Z121" s="15">
        <v>450.8</v>
      </c>
      <c r="AA121" s="15"/>
      <c r="AB121" s="14">
        <f t="shared" si="25"/>
        <v>0</v>
      </c>
      <c r="AC121" s="15"/>
      <c r="AD121" s="15"/>
      <c r="AE121" s="14"/>
      <c r="AF121" s="15"/>
      <c r="AG121" s="15"/>
      <c r="AH121" s="14"/>
      <c r="AI121" s="15"/>
      <c r="AJ121" s="15"/>
      <c r="AK121" s="14"/>
      <c r="AL121" s="14"/>
      <c r="AM121" s="14"/>
      <c r="AN121" s="14"/>
      <c r="AO121" s="39"/>
      <c r="AP121" s="39"/>
      <c r="AQ121" s="50"/>
      <c r="AR121" s="15"/>
      <c r="AS121" s="15"/>
      <c r="AT121" s="14"/>
      <c r="AU121" s="15"/>
      <c r="AV121" s="39"/>
      <c r="AW121" s="50"/>
      <c r="AX121" s="15"/>
      <c r="AY121" s="15"/>
      <c r="AZ121" s="14"/>
      <c r="BA121" s="15"/>
      <c r="BB121" s="15"/>
      <c r="BC121" s="14"/>
      <c r="BD121" s="14"/>
      <c r="BE121" s="14"/>
      <c r="BF121" s="14"/>
      <c r="BG121" s="15"/>
      <c r="BH121" s="15"/>
      <c r="BI121" s="14"/>
      <c r="BJ121" s="15"/>
      <c r="BK121" s="15"/>
      <c r="BL121" s="14"/>
      <c r="BM121" s="15"/>
      <c r="BN121" s="15"/>
      <c r="BO121" s="14"/>
      <c r="BP121" s="15"/>
      <c r="BQ121" s="15"/>
      <c r="BR121" s="14"/>
    </row>
    <row r="122" spans="1:70" s="12" customFormat="1" ht="15.75" x14ac:dyDescent="0.25">
      <c r="A122" s="74" t="s">
        <v>424</v>
      </c>
      <c r="B122" s="14">
        <f t="shared" si="55"/>
        <v>70000</v>
      </c>
      <c r="C122" s="14">
        <f t="shared" si="56"/>
        <v>0</v>
      </c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195"/>
      <c r="O122" s="195"/>
      <c r="P122" s="195"/>
      <c r="Q122" s="195"/>
      <c r="R122" s="195"/>
      <c r="S122" s="195"/>
      <c r="T122" s="195"/>
      <c r="U122" s="195"/>
      <c r="V122" s="195"/>
      <c r="W122" s="15">
        <v>70000</v>
      </c>
      <c r="X122" s="195"/>
      <c r="Y122" s="195"/>
      <c r="Z122" s="195"/>
      <c r="AA122" s="195"/>
      <c r="AB122" s="195"/>
      <c r="AC122" s="195"/>
      <c r="AD122" s="195"/>
      <c r="AE122" s="195"/>
      <c r="AF122" s="195"/>
      <c r="AG122" s="195"/>
      <c r="AH122" s="195"/>
      <c r="AI122" s="195"/>
      <c r="AJ122" s="195"/>
      <c r="AK122" s="195"/>
      <c r="AL122" s="195"/>
      <c r="AM122" s="195"/>
      <c r="AN122" s="195"/>
      <c r="AO122" s="70"/>
      <c r="AP122" s="70"/>
      <c r="AQ122" s="70"/>
      <c r="AR122" s="195"/>
      <c r="AS122" s="195"/>
      <c r="AT122" s="195"/>
      <c r="AU122" s="195"/>
      <c r="AV122" s="70"/>
      <c r="AW122" s="70"/>
      <c r="AX122" s="195"/>
      <c r="AY122" s="195"/>
      <c r="AZ122" s="195"/>
      <c r="BA122" s="195"/>
      <c r="BB122" s="195"/>
      <c r="BC122" s="195"/>
      <c r="BD122" s="195"/>
      <c r="BE122" s="195"/>
      <c r="BF122" s="195"/>
      <c r="BG122" s="195"/>
      <c r="BH122" s="195"/>
      <c r="BI122" s="195"/>
      <c r="BJ122" s="195"/>
      <c r="BK122" s="195"/>
      <c r="BL122" s="195"/>
      <c r="BM122" s="195"/>
      <c r="BN122" s="195"/>
      <c r="BO122" s="195"/>
      <c r="BP122" s="195"/>
      <c r="BQ122" s="195"/>
      <c r="BR122" s="195"/>
    </row>
    <row r="123" spans="1:70" s="31" customFormat="1" ht="31.5" x14ac:dyDescent="0.25">
      <c r="A123" s="76" t="s">
        <v>465</v>
      </c>
      <c r="B123" s="102">
        <f t="shared" si="55"/>
        <v>5546.2</v>
      </c>
      <c r="C123" s="102">
        <f t="shared" si="56"/>
        <v>0</v>
      </c>
      <c r="D123" s="105">
        <f t="shared" ref="D123" si="82">C123/B123*100</f>
        <v>0</v>
      </c>
      <c r="E123" s="101">
        <f>E124+E125</f>
        <v>0</v>
      </c>
      <c r="F123" s="101">
        <f t="shared" ref="F123:BK123" si="83">F124+F125</f>
        <v>0</v>
      </c>
      <c r="G123" s="101">
        <f t="shared" si="83"/>
        <v>0</v>
      </c>
      <c r="H123" s="101">
        <f t="shared" si="83"/>
        <v>0</v>
      </c>
      <c r="I123" s="101">
        <f t="shared" si="83"/>
        <v>0</v>
      </c>
      <c r="J123" s="101">
        <f t="shared" si="83"/>
        <v>0</v>
      </c>
      <c r="K123" s="101">
        <f t="shared" si="83"/>
        <v>5000</v>
      </c>
      <c r="L123" s="101">
        <f t="shared" si="83"/>
        <v>0</v>
      </c>
      <c r="M123" s="101">
        <f t="shared" si="83"/>
        <v>0</v>
      </c>
      <c r="N123" s="101">
        <f t="shared" si="83"/>
        <v>0</v>
      </c>
      <c r="O123" s="101">
        <f t="shared" si="83"/>
        <v>0</v>
      </c>
      <c r="P123" s="101">
        <f t="shared" si="83"/>
        <v>0</v>
      </c>
      <c r="Q123" s="101">
        <f t="shared" si="83"/>
        <v>0</v>
      </c>
      <c r="R123" s="101">
        <f t="shared" si="83"/>
        <v>0</v>
      </c>
      <c r="S123" s="101">
        <f t="shared" si="83"/>
        <v>0</v>
      </c>
      <c r="T123" s="101">
        <f t="shared" si="83"/>
        <v>0</v>
      </c>
      <c r="U123" s="101">
        <f t="shared" si="83"/>
        <v>0</v>
      </c>
      <c r="V123" s="101">
        <f t="shared" si="83"/>
        <v>0</v>
      </c>
      <c r="W123" s="101">
        <f t="shared" si="83"/>
        <v>0</v>
      </c>
      <c r="X123" s="101">
        <f t="shared" si="83"/>
        <v>0</v>
      </c>
      <c r="Y123" s="101">
        <f t="shared" si="83"/>
        <v>0</v>
      </c>
      <c r="Z123" s="101">
        <f t="shared" si="83"/>
        <v>546.20000000000005</v>
      </c>
      <c r="AA123" s="101">
        <f t="shared" si="83"/>
        <v>0</v>
      </c>
      <c r="AB123" s="102">
        <f t="shared" si="25"/>
        <v>0</v>
      </c>
      <c r="AC123" s="101">
        <f t="shared" si="83"/>
        <v>0</v>
      </c>
      <c r="AD123" s="101">
        <f t="shared" si="83"/>
        <v>0</v>
      </c>
      <c r="AE123" s="102"/>
      <c r="AF123" s="101">
        <f t="shared" si="83"/>
        <v>0</v>
      </c>
      <c r="AG123" s="101">
        <f t="shared" si="83"/>
        <v>0</v>
      </c>
      <c r="AH123" s="101">
        <f t="shared" si="83"/>
        <v>0</v>
      </c>
      <c r="AI123" s="101">
        <f t="shared" si="83"/>
        <v>0</v>
      </c>
      <c r="AJ123" s="101">
        <f t="shared" si="83"/>
        <v>0</v>
      </c>
      <c r="AK123" s="101">
        <f t="shared" si="83"/>
        <v>0</v>
      </c>
      <c r="AL123" s="101"/>
      <c r="AM123" s="101"/>
      <c r="AN123" s="101"/>
      <c r="AO123" s="69">
        <f t="shared" si="83"/>
        <v>0</v>
      </c>
      <c r="AP123" s="69">
        <f t="shared" si="83"/>
        <v>0</v>
      </c>
      <c r="AQ123" s="69">
        <f t="shared" si="83"/>
        <v>0</v>
      </c>
      <c r="AR123" s="101">
        <f t="shared" si="83"/>
        <v>0</v>
      </c>
      <c r="AS123" s="101">
        <f t="shared" si="83"/>
        <v>0</v>
      </c>
      <c r="AT123" s="101">
        <f t="shared" si="83"/>
        <v>0</v>
      </c>
      <c r="AU123" s="101">
        <f t="shared" si="83"/>
        <v>0</v>
      </c>
      <c r="AV123" s="69">
        <f t="shared" si="83"/>
        <v>0</v>
      </c>
      <c r="AW123" s="69">
        <f t="shared" si="83"/>
        <v>0</v>
      </c>
      <c r="AX123" s="101">
        <f t="shared" si="83"/>
        <v>0</v>
      </c>
      <c r="AY123" s="101">
        <f t="shared" si="83"/>
        <v>0</v>
      </c>
      <c r="AZ123" s="101">
        <f t="shared" si="83"/>
        <v>0</v>
      </c>
      <c r="BA123" s="101">
        <f t="shared" si="83"/>
        <v>0</v>
      </c>
      <c r="BB123" s="101">
        <f t="shared" si="83"/>
        <v>0</v>
      </c>
      <c r="BC123" s="101">
        <f t="shared" si="83"/>
        <v>0</v>
      </c>
      <c r="BD123" s="101"/>
      <c r="BE123" s="101"/>
      <c r="BF123" s="101"/>
      <c r="BG123" s="101">
        <f t="shared" si="83"/>
        <v>0</v>
      </c>
      <c r="BH123" s="101">
        <f t="shared" si="83"/>
        <v>0</v>
      </c>
      <c r="BI123" s="101">
        <f t="shared" si="83"/>
        <v>0</v>
      </c>
      <c r="BJ123" s="101">
        <f t="shared" si="83"/>
        <v>0</v>
      </c>
      <c r="BK123" s="101">
        <f t="shared" si="83"/>
        <v>0</v>
      </c>
      <c r="BL123" s="101">
        <f t="shared" ref="BL123:BR123" si="84">BL124+BL125</f>
        <v>0</v>
      </c>
      <c r="BM123" s="101">
        <f t="shared" si="84"/>
        <v>0</v>
      </c>
      <c r="BN123" s="101">
        <f t="shared" si="84"/>
        <v>0</v>
      </c>
      <c r="BO123" s="101">
        <f t="shared" si="84"/>
        <v>0</v>
      </c>
      <c r="BP123" s="101">
        <f t="shared" si="84"/>
        <v>0</v>
      </c>
      <c r="BQ123" s="101">
        <f t="shared" si="84"/>
        <v>0</v>
      </c>
      <c r="BR123" s="101">
        <f t="shared" si="84"/>
        <v>0</v>
      </c>
    </row>
    <row r="124" spans="1:70" s="12" customFormat="1" ht="31.5" x14ac:dyDescent="0.25">
      <c r="A124" s="72" t="s">
        <v>396</v>
      </c>
      <c r="B124" s="14">
        <f t="shared" si="55"/>
        <v>5546.2</v>
      </c>
      <c r="C124" s="14">
        <f t="shared" si="56"/>
        <v>0</v>
      </c>
      <c r="D124" s="15">
        <f t="shared" si="15"/>
        <v>0</v>
      </c>
      <c r="E124" s="15"/>
      <c r="F124" s="15"/>
      <c r="G124" s="15"/>
      <c r="H124" s="15"/>
      <c r="I124" s="15"/>
      <c r="J124" s="15"/>
      <c r="K124" s="15">
        <v>5000</v>
      </c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4"/>
      <c r="W124" s="15"/>
      <c r="X124" s="15"/>
      <c r="Y124" s="14"/>
      <c r="Z124" s="15">
        <v>546.20000000000005</v>
      </c>
      <c r="AA124" s="15"/>
      <c r="AB124" s="14">
        <f t="shared" si="25"/>
        <v>0</v>
      </c>
      <c r="AC124" s="15"/>
      <c r="AD124" s="15"/>
      <c r="AE124" s="14"/>
      <c r="AF124" s="15"/>
      <c r="AG124" s="15"/>
      <c r="AH124" s="14"/>
      <c r="AI124" s="15"/>
      <c r="AJ124" s="15"/>
      <c r="AK124" s="14"/>
      <c r="AL124" s="14"/>
      <c r="AM124" s="14"/>
      <c r="AN124" s="14"/>
      <c r="AO124" s="39"/>
      <c r="AP124" s="39"/>
      <c r="AQ124" s="50"/>
      <c r="AR124" s="15"/>
      <c r="AS124" s="15"/>
      <c r="AT124" s="14"/>
      <c r="AU124" s="15"/>
      <c r="AV124" s="39"/>
      <c r="AW124" s="50"/>
      <c r="AX124" s="15"/>
      <c r="AY124" s="15"/>
      <c r="AZ124" s="14"/>
      <c r="BA124" s="15"/>
      <c r="BB124" s="15"/>
      <c r="BC124" s="14"/>
      <c r="BD124" s="14"/>
      <c r="BE124" s="14"/>
      <c r="BF124" s="14"/>
      <c r="BG124" s="15"/>
      <c r="BH124" s="15"/>
      <c r="BI124" s="14"/>
      <c r="BJ124" s="15"/>
      <c r="BK124" s="15"/>
      <c r="BL124" s="14"/>
      <c r="BM124" s="15"/>
      <c r="BN124" s="15"/>
      <c r="BO124" s="14"/>
      <c r="BP124" s="15"/>
      <c r="BQ124" s="15"/>
      <c r="BR124" s="14"/>
    </row>
    <row r="125" spans="1:70" s="12" customFormat="1" ht="15.75" x14ac:dyDescent="0.25">
      <c r="A125" s="74" t="s">
        <v>464</v>
      </c>
      <c r="B125" s="14">
        <f t="shared" si="55"/>
        <v>0</v>
      </c>
      <c r="C125" s="14">
        <f t="shared" si="56"/>
        <v>0</v>
      </c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195"/>
      <c r="O125" s="195"/>
      <c r="P125" s="195"/>
      <c r="Q125" s="195"/>
      <c r="R125" s="195"/>
      <c r="S125" s="195"/>
      <c r="T125" s="195"/>
      <c r="U125" s="195"/>
      <c r="V125" s="195"/>
      <c r="W125" s="195"/>
      <c r="X125" s="195"/>
      <c r="Y125" s="195"/>
      <c r="Z125" s="195"/>
      <c r="AA125" s="195"/>
      <c r="AB125" s="195"/>
      <c r="AC125" s="195"/>
      <c r="AD125" s="195"/>
      <c r="AE125" s="195"/>
      <c r="AF125" s="195"/>
      <c r="AG125" s="195"/>
      <c r="AH125" s="195"/>
      <c r="AI125" s="195"/>
      <c r="AJ125" s="195"/>
      <c r="AK125" s="195"/>
      <c r="AL125" s="195"/>
      <c r="AM125" s="195"/>
      <c r="AN125" s="195"/>
      <c r="AO125" s="70"/>
      <c r="AP125" s="70"/>
      <c r="AQ125" s="70"/>
      <c r="AR125" s="195"/>
      <c r="AS125" s="195"/>
      <c r="AT125" s="195"/>
      <c r="AU125" s="195"/>
      <c r="AV125" s="70"/>
      <c r="AW125" s="70"/>
      <c r="AX125" s="195"/>
      <c r="AY125" s="195"/>
      <c r="AZ125" s="195"/>
      <c r="BA125" s="195"/>
      <c r="BB125" s="195"/>
      <c r="BC125" s="195"/>
      <c r="BD125" s="195"/>
      <c r="BE125" s="195"/>
      <c r="BF125" s="195"/>
      <c r="BG125" s="195"/>
      <c r="BH125" s="195"/>
      <c r="BI125" s="195"/>
      <c r="BJ125" s="195"/>
      <c r="BK125" s="195"/>
      <c r="BL125" s="195"/>
      <c r="BM125" s="195"/>
      <c r="BN125" s="195"/>
      <c r="BO125" s="195"/>
      <c r="BP125" s="195"/>
      <c r="BQ125" s="195"/>
      <c r="BR125" s="195"/>
    </row>
    <row r="126" spans="1:70" s="31" customFormat="1" ht="31.5" x14ac:dyDescent="0.25">
      <c r="A126" s="73" t="s">
        <v>453</v>
      </c>
      <c r="B126" s="102">
        <f t="shared" si="55"/>
        <v>576.9</v>
      </c>
      <c r="C126" s="102">
        <f t="shared" si="56"/>
        <v>0</v>
      </c>
      <c r="D126" s="105">
        <f t="shared" ref="D126" si="85">C126/B126*100</f>
        <v>0</v>
      </c>
      <c r="E126" s="105">
        <f>E127+E128+E129+E130+E131</f>
        <v>0</v>
      </c>
      <c r="F126" s="105">
        <f t="shared" ref="F126:BK126" si="86">F127+F128+F129+F130+F131</f>
        <v>0</v>
      </c>
      <c r="G126" s="105">
        <f t="shared" si="86"/>
        <v>0</v>
      </c>
      <c r="H126" s="105">
        <f t="shared" si="86"/>
        <v>0</v>
      </c>
      <c r="I126" s="105">
        <f t="shared" si="86"/>
        <v>0</v>
      </c>
      <c r="J126" s="105">
        <f t="shared" si="86"/>
        <v>0</v>
      </c>
      <c r="K126" s="105">
        <f t="shared" si="86"/>
        <v>0</v>
      </c>
      <c r="L126" s="105">
        <f t="shared" si="86"/>
        <v>0</v>
      </c>
      <c r="M126" s="105"/>
      <c r="N126" s="105">
        <f t="shared" si="86"/>
        <v>0</v>
      </c>
      <c r="O126" s="105">
        <f t="shared" si="86"/>
        <v>0</v>
      </c>
      <c r="P126" s="105">
        <f t="shared" si="86"/>
        <v>0</v>
      </c>
      <c r="Q126" s="105">
        <f t="shared" si="86"/>
        <v>0</v>
      </c>
      <c r="R126" s="105">
        <f t="shared" si="86"/>
        <v>0</v>
      </c>
      <c r="S126" s="105">
        <f t="shared" si="86"/>
        <v>0</v>
      </c>
      <c r="T126" s="105">
        <f t="shared" si="86"/>
        <v>0</v>
      </c>
      <c r="U126" s="105">
        <f t="shared" si="86"/>
        <v>0</v>
      </c>
      <c r="V126" s="105">
        <f t="shared" si="86"/>
        <v>0</v>
      </c>
      <c r="W126" s="105">
        <f t="shared" si="86"/>
        <v>0</v>
      </c>
      <c r="X126" s="105">
        <f t="shared" si="86"/>
        <v>0</v>
      </c>
      <c r="Y126" s="105"/>
      <c r="Z126" s="105">
        <f t="shared" si="86"/>
        <v>576.9</v>
      </c>
      <c r="AA126" s="105">
        <f t="shared" si="86"/>
        <v>0</v>
      </c>
      <c r="AB126" s="105">
        <f t="shared" si="86"/>
        <v>0</v>
      </c>
      <c r="AC126" s="105">
        <f t="shared" si="86"/>
        <v>0</v>
      </c>
      <c r="AD126" s="105">
        <f t="shared" si="86"/>
        <v>0</v>
      </c>
      <c r="AE126" s="102"/>
      <c r="AF126" s="105">
        <f t="shared" si="86"/>
        <v>0</v>
      </c>
      <c r="AG126" s="105">
        <f t="shared" si="86"/>
        <v>0</v>
      </c>
      <c r="AH126" s="105">
        <f t="shared" si="86"/>
        <v>0</v>
      </c>
      <c r="AI126" s="105">
        <f t="shared" si="86"/>
        <v>0</v>
      </c>
      <c r="AJ126" s="105">
        <f t="shared" si="86"/>
        <v>0</v>
      </c>
      <c r="AK126" s="105">
        <f t="shared" si="86"/>
        <v>0</v>
      </c>
      <c r="AL126" s="105"/>
      <c r="AM126" s="105"/>
      <c r="AN126" s="105"/>
      <c r="AO126" s="66">
        <f t="shared" si="86"/>
        <v>0</v>
      </c>
      <c r="AP126" s="66">
        <f t="shared" si="86"/>
        <v>0</v>
      </c>
      <c r="AQ126" s="66">
        <f t="shared" si="86"/>
        <v>0</v>
      </c>
      <c r="AR126" s="105">
        <f t="shared" si="86"/>
        <v>0</v>
      </c>
      <c r="AS126" s="105">
        <f t="shared" si="86"/>
        <v>0</v>
      </c>
      <c r="AT126" s="105">
        <f t="shared" si="86"/>
        <v>0</v>
      </c>
      <c r="AU126" s="105">
        <f t="shared" si="86"/>
        <v>0</v>
      </c>
      <c r="AV126" s="66">
        <f t="shared" si="86"/>
        <v>0</v>
      </c>
      <c r="AW126" s="66">
        <f t="shared" si="86"/>
        <v>0</v>
      </c>
      <c r="AX126" s="105">
        <f t="shared" si="86"/>
        <v>0</v>
      </c>
      <c r="AY126" s="105">
        <f t="shared" si="86"/>
        <v>0</v>
      </c>
      <c r="AZ126" s="105">
        <f t="shared" si="86"/>
        <v>0</v>
      </c>
      <c r="BA126" s="105">
        <f t="shared" si="86"/>
        <v>0</v>
      </c>
      <c r="BB126" s="105">
        <f t="shared" si="86"/>
        <v>0</v>
      </c>
      <c r="BC126" s="105">
        <f t="shared" si="86"/>
        <v>0</v>
      </c>
      <c r="BD126" s="105"/>
      <c r="BE126" s="105"/>
      <c r="BF126" s="105"/>
      <c r="BG126" s="105">
        <f t="shared" si="86"/>
        <v>0</v>
      </c>
      <c r="BH126" s="105">
        <f t="shared" si="86"/>
        <v>0</v>
      </c>
      <c r="BI126" s="105">
        <f t="shared" si="86"/>
        <v>0</v>
      </c>
      <c r="BJ126" s="105">
        <f t="shared" si="86"/>
        <v>0</v>
      </c>
      <c r="BK126" s="105">
        <f t="shared" si="86"/>
        <v>0</v>
      </c>
      <c r="BL126" s="105">
        <f t="shared" ref="BL126:BR126" si="87">BL127+BL128+BL129+BL130+BL131</f>
        <v>0</v>
      </c>
      <c r="BM126" s="105">
        <f t="shared" si="87"/>
        <v>0</v>
      </c>
      <c r="BN126" s="105">
        <f t="shared" si="87"/>
        <v>0</v>
      </c>
      <c r="BO126" s="105">
        <f t="shared" si="87"/>
        <v>0</v>
      </c>
      <c r="BP126" s="105">
        <f t="shared" si="87"/>
        <v>0</v>
      </c>
      <c r="BQ126" s="105">
        <f t="shared" si="87"/>
        <v>0</v>
      </c>
      <c r="BR126" s="105">
        <f t="shared" si="87"/>
        <v>0</v>
      </c>
    </row>
    <row r="127" spans="1:70" s="12" customFormat="1" ht="31.5" x14ac:dyDescent="0.25">
      <c r="A127" s="72" t="s">
        <v>395</v>
      </c>
      <c r="B127" s="14">
        <f t="shared" si="55"/>
        <v>576.9</v>
      </c>
      <c r="C127" s="14">
        <f t="shared" si="56"/>
        <v>0</v>
      </c>
      <c r="D127" s="15">
        <f t="shared" si="15"/>
        <v>0</v>
      </c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4"/>
      <c r="W127" s="15"/>
      <c r="X127" s="15"/>
      <c r="Y127" s="15"/>
      <c r="Z127" s="15">
        <v>576.9</v>
      </c>
      <c r="AA127" s="15"/>
      <c r="AB127" s="14">
        <f t="shared" si="25"/>
        <v>0</v>
      </c>
      <c r="AC127" s="15"/>
      <c r="AD127" s="15"/>
      <c r="AE127" s="14"/>
      <c r="AF127" s="15"/>
      <c r="AG127" s="15"/>
      <c r="AH127" s="14"/>
      <c r="AI127" s="15"/>
      <c r="AJ127" s="15"/>
      <c r="AK127" s="14"/>
      <c r="AL127" s="14"/>
      <c r="AM127" s="14"/>
      <c r="AN127" s="14"/>
      <c r="AO127" s="39"/>
      <c r="AP127" s="39"/>
      <c r="AQ127" s="50"/>
      <c r="AR127" s="15"/>
      <c r="AS127" s="15"/>
      <c r="AT127" s="14"/>
      <c r="AU127" s="15"/>
      <c r="AV127" s="39"/>
      <c r="AW127" s="50"/>
      <c r="AX127" s="15"/>
      <c r="AY127" s="15"/>
      <c r="AZ127" s="14"/>
      <c r="BA127" s="15"/>
      <c r="BB127" s="15"/>
      <c r="BC127" s="14"/>
      <c r="BD127" s="14"/>
      <c r="BE127" s="14"/>
      <c r="BF127" s="14"/>
      <c r="BG127" s="15"/>
      <c r="BH127" s="15"/>
      <c r="BI127" s="14"/>
      <c r="BJ127" s="15"/>
      <c r="BK127" s="15"/>
      <c r="BL127" s="14"/>
      <c r="BM127" s="15"/>
      <c r="BN127" s="15"/>
      <c r="BO127" s="14"/>
      <c r="BP127" s="15"/>
      <c r="BQ127" s="15"/>
      <c r="BR127" s="14"/>
    </row>
    <row r="128" spans="1:70" s="12" customFormat="1" ht="15.75" x14ac:dyDescent="0.25">
      <c r="A128" s="74" t="s">
        <v>449</v>
      </c>
      <c r="B128" s="14">
        <f t="shared" si="55"/>
        <v>0</v>
      </c>
      <c r="C128" s="14">
        <f t="shared" si="56"/>
        <v>0</v>
      </c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195"/>
      <c r="O128" s="195"/>
      <c r="P128" s="195"/>
      <c r="Q128" s="195"/>
      <c r="R128" s="195"/>
      <c r="S128" s="195"/>
      <c r="T128" s="195"/>
      <c r="U128" s="195"/>
      <c r="V128" s="195"/>
      <c r="W128" s="15"/>
      <c r="X128" s="15"/>
      <c r="Y128" s="15"/>
      <c r="Z128" s="15"/>
      <c r="AA128" s="15"/>
      <c r="AB128" s="195"/>
      <c r="AC128" s="15"/>
      <c r="AD128" s="15"/>
      <c r="AE128" s="15"/>
      <c r="AF128" s="15"/>
      <c r="AG128" s="15"/>
      <c r="AH128" s="195"/>
      <c r="AI128" s="15"/>
      <c r="AJ128" s="15"/>
      <c r="AK128" s="195"/>
      <c r="AL128" s="195"/>
      <c r="AM128" s="195"/>
      <c r="AN128" s="195"/>
      <c r="AO128" s="39"/>
      <c r="AP128" s="39"/>
      <c r="AQ128" s="70"/>
      <c r="AR128" s="15"/>
      <c r="AS128" s="15"/>
      <c r="AT128" s="195"/>
      <c r="AU128" s="15"/>
      <c r="AV128" s="39"/>
      <c r="AW128" s="70"/>
      <c r="AX128" s="15"/>
      <c r="AY128" s="15"/>
      <c r="AZ128" s="195"/>
      <c r="BA128" s="15"/>
      <c r="BB128" s="15"/>
      <c r="BC128" s="195"/>
      <c r="BD128" s="195"/>
      <c r="BE128" s="195"/>
      <c r="BF128" s="195"/>
      <c r="BG128" s="15"/>
      <c r="BH128" s="15"/>
      <c r="BI128" s="195"/>
      <c r="BJ128" s="15"/>
      <c r="BK128" s="15"/>
      <c r="BL128" s="195"/>
      <c r="BM128" s="15"/>
      <c r="BN128" s="15"/>
      <c r="BO128" s="195"/>
      <c r="BP128" s="15"/>
      <c r="BQ128" s="15"/>
      <c r="BR128" s="195"/>
    </row>
    <row r="129" spans="1:70" s="12" customFormat="1" ht="15.75" x14ac:dyDescent="0.25">
      <c r="A129" s="74" t="s">
        <v>450</v>
      </c>
      <c r="B129" s="14">
        <f t="shared" si="55"/>
        <v>0</v>
      </c>
      <c r="C129" s="14">
        <f t="shared" si="56"/>
        <v>0</v>
      </c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195"/>
      <c r="O129" s="195"/>
      <c r="P129" s="195"/>
      <c r="Q129" s="195"/>
      <c r="R129" s="195"/>
      <c r="S129" s="195"/>
      <c r="T129" s="195"/>
      <c r="U129" s="195"/>
      <c r="V129" s="195"/>
      <c r="W129" s="195"/>
      <c r="X129" s="195"/>
      <c r="Y129" s="195"/>
      <c r="Z129" s="195"/>
      <c r="AA129" s="195"/>
      <c r="AB129" s="195"/>
      <c r="AC129" s="195"/>
      <c r="AD129" s="195"/>
      <c r="AE129" s="195"/>
      <c r="AF129" s="195"/>
      <c r="AG129" s="195"/>
      <c r="AH129" s="195"/>
      <c r="AI129" s="195"/>
      <c r="AJ129" s="195"/>
      <c r="AK129" s="195"/>
      <c r="AL129" s="195"/>
      <c r="AM129" s="195"/>
      <c r="AN129" s="195"/>
      <c r="AO129" s="70"/>
      <c r="AP129" s="70"/>
      <c r="AQ129" s="70"/>
      <c r="AR129" s="195"/>
      <c r="AS129" s="195"/>
      <c r="AT129" s="195"/>
      <c r="AU129" s="195"/>
      <c r="AV129" s="70"/>
      <c r="AW129" s="70"/>
      <c r="AX129" s="195"/>
      <c r="AY129" s="195"/>
      <c r="AZ129" s="195"/>
      <c r="BA129" s="195"/>
      <c r="BB129" s="195"/>
      <c r="BC129" s="195"/>
      <c r="BD129" s="195"/>
      <c r="BE129" s="195"/>
      <c r="BF129" s="195"/>
      <c r="BG129" s="195"/>
      <c r="BH129" s="195"/>
      <c r="BI129" s="195"/>
      <c r="BJ129" s="195"/>
      <c r="BK129" s="195"/>
      <c r="BL129" s="195"/>
      <c r="BM129" s="195"/>
      <c r="BN129" s="195"/>
      <c r="BO129" s="195"/>
      <c r="BP129" s="195"/>
      <c r="BQ129" s="195"/>
      <c r="BR129" s="195"/>
    </row>
    <row r="130" spans="1:70" s="12" customFormat="1" ht="15.75" x14ac:dyDescent="0.25">
      <c r="A130" s="74" t="s">
        <v>451</v>
      </c>
      <c r="B130" s="14">
        <f t="shared" si="55"/>
        <v>0</v>
      </c>
      <c r="C130" s="14">
        <f t="shared" si="56"/>
        <v>0</v>
      </c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195"/>
      <c r="O130" s="195"/>
      <c r="P130" s="195"/>
      <c r="Q130" s="195"/>
      <c r="R130" s="195"/>
      <c r="S130" s="195"/>
      <c r="T130" s="195"/>
      <c r="U130" s="195"/>
      <c r="V130" s="195"/>
      <c r="W130" s="195"/>
      <c r="X130" s="195"/>
      <c r="Y130" s="195"/>
      <c r="Z130" s="195"/>
      <c r="AA130" s="195"/>
      <c r="AB130" s="195"/>
      <c r="AC130" s="195"/>
      <c r="AD130" s="195"/>
      <c r="AE130" s="195"/>
      <c r="AF130" s="195"/>
      <c r="AG130" s="195"/>
      <c r="AH130" s="195"/>
      <c r="AI130" s="195"/>
      <c r="AJ130" s="195"/>
      <c r="AK130" s="195"/>
      <c r="AL130" s="195"/>
      <c r="AM130" s="195"/>
      <c r="AN130" s="195"/>
      <c r="AO130" s="70"/>
      <c r="AP130" s="70"/>
      <c r="AQ130" s="70"/>
      <c r="AR130" s="195"/>
      <c r="AS130" s="195"/>
      <c r="AT130" s="195"/>
      <c r="AU130" s="195"/>
      <c r="AV130" s="70"/>
      <c r="AW130" s="70"/>
      <c r="AX130" s="195"/>
      <c r="AY130" s="195"/>
      <c r="AZ130" s="195"/>
      <c r="BA130" s="195"/>
      <c r="BB130" s="195"/>
      <c r="BC130" s="195"/>
      <c r="BD130" s="195"/>
      <c r="BE130" s="195"/>
      <c r="BF130" s="195"/>
      <c r="BG130" s="195"/>
      <c r="BH130" s="195"/>
      <c r="BI130" s="195"/>
      <c r="BJ130" s="195"/>
      <c r="BK130" s="195"/>
      <c r="BL130" s="195"/>
      <c r="BM130" s="195"/>
      <c r="BN130" s="195"/>
      <c r="BO130" s="195"/>
      <c r="BP130" s="195"/>
      <c r="BQ130" s="195"/>
      <c r="BR130" s="195"/>
    </row>
    <row r="131" spans="1:70" s="12" customFormat="1" ht="15.75" x14ac:dyDescent="0.25">
      <c r="A131" s="74" t="s">
        <v>452</v>
      </c>
      <c r="B131" s="14">
        <f t="shared" si="55"/>
        <v>0</v>
      </c>
      <c r="C131" s="14">
        <f t="shared" si="56"/>
        <v>0</v>
      </c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195"/>
      <c r="O131" s="195"/>
      <c r="P131" s="195"/>
      <c r="Q131" s="195"/>
      <c r="R131" s="195"/>
      <c r="S131" s="195"/>
      <c r="T131" s="195"/>
      <c r="U131" s="195"/>
      <c r="V131" s="195"/>
      <c r="W131" s="195"/>
      <c r="X131" s="195"/>
      <c r="Y131" s="195"/>
      <c r="Z131" s="195"/>
      <c r="AA131" s="195"/>
      <c r="AB131" s="195"/>
      <c r="AC131" s="195"/>
      <c r="AD131" s="195"/>
      <c r="AE131" s="195"/>
      <c r="AF131" s="195"/>
      <c r="AG131" s="195"/>
      <c r="AH131" s="195"/>
      <c r="AI131" s="195"/>
      <c r="AJ131" s="195"/>
      <c r="AK131" s="195"/>
      <c r="AL131" s="195"/>
      <c r="AM131" s="195"/>
      <c r="AN131" s="195"/>
      <c r="AO131" s="70"/>
      <c r="AP131" s="70"/>
      <c r="AQ131" s="70"/>
      <c r="AR131" s="195"/>
      <c r="AS131" s="195"/>
      <c r="AT131" s="195"/>
      <c r="AU131" s="195"/>
      <c r="AV131" s="70"/>
      <c r="AW131" s="70"/>
      <c r="AX131" s="195"/>
      <c r="AY131" s="195"/>
      <c r="AZ131" s="195"/>
      <c r="BA131" s="195"/>
      <c r="BB131" s="195"/>
      <c r="BC131" s="195"/>
      <c r="BD131" s="195"/>
      <c r="BE131" s="195"/>
      <c r="BF131" s="195"/>
      <c r="BG131" s="195"/>
      <c r="BH131" s="195"/>
      <c r="BI131" s="195"/>
      <c r="BJ131" s="195"/>
      <c r="BK131" s="195"/>
      <c r="BL131" s="195"/>
      <c r="BM131" s="195"/>
      <c r="BN131" s="195"/>
      <c r="BO131" s="195"/>
      <c r="BP131" s="195"/>
      <c r="BQ131" s="195"/>
      <c r="BR131" s="195"/>
    </row>
    <row r="132" spans="1:70" s="31" customFormat="1" ht="31.5" x14ac:dyDescent="0.25">
      <c r="A132" s="73" t="s">
        <v>467</v>
      </c>
      <c r="B132" s="102">
        <f t="shared" si="55"/>
        <v>306</v>
      </c>
      <c r="C132" s="102">
        <f t="shared" si="56"/>
        <v>0</v>
      </c>
      <c r="D132" s="105">
        <f t="shared" ref="D132" si="88">C132/B132*100</f>
        <v>0</v>
      </c>
      <c r="E132" s="105">
        <f>E133+E134</f>
        <v>0</v>
      </c>
      <c r="F132" s="105">
        <f t="shared" ref="F132:BK132" si="89">F133+F134</f>
        <v>0</v>
      </c>
      <c r="G132" s="105">
        <f t="shared" si="89"/>
        <v>0</v>
      </c>
      <c r="H132" s="105">
        <f t="shared" si="89"/>
        <v>0</v>
      </c>
      <c r="I132" s="105">
        <f t="shared" si="89"/>
        <v>0</v>
      </c>
      <c r="J132" s="105">
        <f t="shared" si="89"/>
        <v>0</v>
      </c>
      <c r="K132" s="105">
        <f t="shared" si="89"/>
        <v>0</v>
      </c>
      <c r="L132" s="105">
        <f t="shared" si="89"/>
        <v>0</v>
      </c>
      <c r="M132" s="105">
        <f t="shared" si="89"/>
        <v>0</v>
      </c>
      <c r="N132" s="105">
        <f t="shared" si="89"/>
        <v>0</v>
      </c>
      <c r="O132" s="105">
        <f t="shared" si="89"/>
        <v>0</v>
      </c>
      <c r="P132" s="105">
        <f t="shared" si="89"/>
        <v>0</v>
      </c>
      <c r="Q132" s="105">
        <f t="shared" si="89"/>
        <v>0</v>
      </c>
      <c r="R132" s="105">
        <f t="shared" si="89"/>
        <v>0</v>
      </c>
      <c r="S132" s="105">
        <f t="shared" si="89"/>
        <v>0</v>
      </c>
      <c r="T132" s="105">
        <f t="shared" si="89"/>
        <v>0</v>
      </c>
      <c r="U132" s="105">
        <f t="shared" si="89"/>
        <v>0</v>
      </c>
      <c r="V132" s="105">
        <f t="shared" si="89"/>
        <v>0</v>
      </c>
      <c r="W132" s="105">
        <f t="shared" si="89"/>
        <v>0</v>
      </c>
      <c r="X132" s="105">
        <f t="shared" si="89"/>
        <v>0</v>
      </c>
      <c r="Y132" s="105">
        <f t="shared" si="89"/>
        <v>0</v>
      </c>
      <c r="Z132" s="105">
        <f t="shared" si="89"/>
        <v>306</v>
      </c>
      <c r="AA132" s="105">
        <f t="shared" si="89"/>
        <v>0</v>
      </c>
      <c r="AB132" s="102">
        <f t="shared" si="25"/>
        <v>0</v>
      </c>
      <c r="AC132" s="105">
        <f t="shared" si="89"/>
        <v>0</v>
      </c>
      <c r="AD132" s="105">
        <f t="shared" si="89"/>
        <v>0</v>
      </c>
      <c r="AE132" s="102"/>
      <c r="AF132" s="105">
        <f t="shared" si="89"/>
        <v>0</v>
      </c>
      <c r="AG132" s="105">
        <f t="shared" si="89"/>
        <v>0</v>
      </c>
      <c r="AH132" s="105">
        <f t="shared" si="89"/>
        <v>0</v>
      </c>
      <c r="AI132" s="105">
        <f t="shared" si="89"/>
        <v>0</v>
      </c>
      <c r="AJ132" s="105">
        <f t="shared" si="89"/>
        <v>0</v>
      </c>
      <c r="AK132" s="105">
        <f t="shared" si="89"/>
        <v>0</v>
      </c>
      <c r="AL132" s="105"/>
      <c r="AM132" s="105"/>
      <c r="AN132" s="105"/>
      <c r="AO132" s="66">
        <f t="shared" si="89"/>
        <v>0</v>
      </c>
      <c r="AP132" s="66">
        <f t="shared" si="89"/>
        <v>0</v>
      </c>
      <c r="AQ132" s="66">
        <f t="shared" si="89"/>
        <v>0</v>
      </c>
      <c r="AR132" s="105">
        <f t="shared" si="89"/>
        <v>0</v>
      </c>
      <c r="AS132" s="105">
        <f t="shared" si="89"/>
        <v>0</v>
      </c>
      <c r="AT132" s="105">
        <f t="shared" si="89"/>
        <v>0</v>
      </c>
      <c r="AU132" s="105">
        <f t="shared" si="89"/>
        <v>0</v>
      </c>
      <c r="AV132" s="66">
        <f t="shared" si="89"/>
        <v>0</v>
      </c>
      <c r="AW132" s="66">
        <f t="shared" si="89"/>
        <v>0</v>
      </c>
      <c r="AX132" s="105">
        <f t="shared" si="89"/>
        <v>0</v>
      </c>
      <c r="AY132" s="105">
        <f t="shared" si="89"/>
        <v>0</v>
      </c>
      <c r="AZ132" s="105">
        <f t="shared" si="89"/>
        <v>0</v>
      </c>
      <c r="BA132" s="105">
        <f t="shared" si="89"/>
        <v>0</v>
      </c>
      <c r="BB132" s="105">
        <f t="shared" si="89"/>
        <v>0</v>
      </c>
      <c r="BC132" s="105">
        <f t="shared" si="89"/>
        <v>0</v>
      </c>
      <c r="BD132" s="105"/>
      <c r="BE132" s="105"/>
      <c r="BF132" s="105"/>
      <c r="BG132" s="105">
        <f t="shared" si="89"/>
        <v>0</v>
      </c>
      <c r="BH132" s="105">
        <f t="shared" si="89"/>
        <v>0</v>
      </c>
      <c r="BI132" s="105">
        <f t="shared" si="89"/>
        <v>0</v>
      </c>
      <c r="BJ132" s="105">
        <f t="shared" si="89"/>
        <v>0</v>
      </c>
      <c r="BK132" s="105">
        <f t="shared" si="89"/>
        <v>0</v>
      </c>
      <c r="BL132" s="105">
        <f t="shared" ref="BL132:BR132" si="90">BL133+BL134</f>
        <v>0</v>
      </c>
      <c r="BM132" s="105">
        <f t="shared" si="90"/>
        <v>0</v>
      </c>
      <c r="BN132" s="105">
        <f t="shared" si="90"/>
        <v>0</v>
      </c>
      <c r="BO132" s="105">
        <f t="shared" si="90"/>
        <v>0</v>
      </c>
      <c r="BP132" s="105">
        <f t="shared" si="90"/>
        <v>0</v>
      </c>
      <c r="BQ132" s="105">
        <f t="shared" si="90"/>
        <v>0</v>
      </c>
      <c r="BR132" s="105">
        <f t="shared" si="90"/>
        <v>0</v>
      </c>
    </row>
    <row r="133" spans="1:70" s="12" customFormat="1" ht="31.5" x14ac:dyDescent="0.25">
      <c r="A133" s="72" t="s">
        <v>394</v>
      </c>
      <c r="B133" s="14">
        <f t="shared" si="55"/>
        <v>306</v>
      </c>
      <c r="C133" s="14">
        <f t="shared" si="56"/>
        <v>0</v>
      </c>
      <c r="D133" s="15">
        <f t="shared" si="15"/>
        <v>0</v>
      </c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4"/>
      <c r="W133" s="15"/>
      <c r="X133" s="15"/>
      <c r="Y133" s="14"/>
      <c r="Z133" s="15">
        <v>306</v>
      </c>
      <c r="AA133" s="15"/>
      <c r="AB133" s="14">
        <f t="shared" si="25"/>
        <v>0</v>
      </c>
      <c r="AC133" s="15"/>
      <c r="AD133" s="15"/>
      <c r="AE133" s="14"/>
      <c r="AF133" s="15"/>
      <c r="AG133" s="15"/>
      <c r="AH133" s="14"/>
      <c r="AI133" s="15"/>
      <c r="AJ133" s="15"/>
      <c r="AK133" s="14"/>
      <c r="AL133" s="14"/>
      <c r="AM133" s="14"/>
      <c r="AN133" s="14"/>
      <c r="AO133" s="39"/>
      <c r="AP133" s="39"/>
      <c r="AQ133" s="50"/>
      <c r="AR133" s="15"/>
      <c r="AS133" s="15"/>
      <c r="AT133" s="14"/>
      <c r="AU133" s="15"/>
      <c r="AV133" s="39"/>
      <c r="AW133" s="50"/>
      <c r="AX133" s="15"/>
      <c r="AY133" s="15"/>
      <c r="AZ133" s="14"/>
      <c r="BA133" s="15"/>
      <c r="BB133" s="15"/>
      <c r="BC133" s="14"/>
      <c r="BD133" s="14"/>
      <c r="BE133" s="14"/>
      <c r="BF133" s="14"/>
      <c r="BG133" s="15"/>
      <c r="BH133" s="15"/>
      <c r="BI133" s="14"/>
      <c r="BJ133" s="15"/>
      <c r="BK133" s="15"/>
      <c r="BL133" s="14"/>
      <c r="BM133" s="15"/>
      <c r="BN133" s="15"/>
      <c r="BO133" s="14"/>
      <c r="BP133" s="15"/>
      <c r="BQ133" s="15"/>
      <c r="BR133" s="14"/>
    </row>
    <row r="134" spans="1:70" s="12" customFormat="1" ht="15.75" x14ac:dyDescent="0.25">
      <c r="A134" s="74" t="s">
        <v>466</v>
      </c>
      <c r="B134" s="14">
        <f t="shared" si="55"/>
        <v>0</v>
      </c>
      <c r="C134" s="14">
        <f t="shared" si="56"/>
        <v>0</v>
      </c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195"/>
      <c r="O134" s="195"/>
      <c r="P134" s="195"/>
      <c r="Q134" s="195"/>
      <c r="R134" s="195"/>
      <c r="S134" s="195"/>
      <c r="T134" s="195"/>
      <c r="U134" s="195"/>
      <c r="V134" s="195"/>
      <c r="W134" s="195"/>
      <c r="X134" s="195"/>
      <c r="Y134" s="195"/>
      <c r="Z134" s="195"/>
      <c r="AA134" s="195"/>
      <c r="AB134" s="195"/>
      <c r="AC134" s="195"/>
      <c r="AD134" s="195"/>
      <c r="AE134" s="195"/>
      <c r="AF134" s="195"/>
      <c r="AG134" s="195"/>
      <c r="AH134" s="195"/>
      <c r="AI134" s="195"/>
      <c r="AJ134" s="195"/>
      <c r="AK134" s="195"/>
      <c r="AL134" s="195"/>
      <c r="AM134" s="195"/>
      <c r="AN134" s="195"/>
      <c r="AO134" s="70"/>
      <c r="AP134" s="70"/>
      <c r="AQ134" s="70"/>
      <c r="AR134" s="195"/>
      <c r="AS134" s="195"/>
      <c r="AT134" s="195"/>
      <c r="AU134" s="195"/>
      <c r="AV134" s="70"/>
      <c r="AW134" s="70"/>
      <c r="AX134" s="195"/>
      <c r="AY134" s="195"/>
      <c r="AZ134" s="195"/>
      <c r="BA134" s="195"/>
      <c r="BB134" s="195"/>
      <c r="BC134" s="195"/>
      <c r="BD134" s="195"/>
      <c r="BE134" s="195"/>
      <c r="BF134" s="195"/>
      <c r="BG134" s="195"/>
      <c r="BH134" s="195"/>
      <c r="BI134" s="195"/>
      <c r="BJ134" s="195"/>
      <c r="BK134" s="195"/>
      <c r="BL134" s="195"/>
      <c r="BM134" s="195"/>
      <c r="BN134" s="195"/>
      <c r="BO134" s="195"/>
      <c r="BP134" s="195"/>
      <c r="BQ134" s="195"/>
      <c r="BR134" s="195"/>
    </row>
    <row r="135" spans="1:70" s="31" customFormat="1" ht="31.5" x14ac:dyDescent="0.25">
      <c r="A135" s="73" t="s">
        <v>471</v>
      </c>
      <c r="B135" s="102">
        <f t="shared" si="55"/>
        <v>660.9</v>
      </c>
      <c r="C135" s="102">
        <f t="shared" si="56"/>
        <v>0</v>
      </c>
      <c r="D135" s="105">
        <f t="shared" ref="D135" si="91">C135/B135*100</f>
        <v>0</v>
      </c>
      <c r="E135" s="105">
        <f>E136+E137</f>
        <v>0</v>
      </c>
      <c r="F135" s="105">
        <f t="shared" ref="F135:BK135" si="92">F136+F137</f>
        <v>0</v>
      </c>
      <c r="G135" s="105">
        <f t="shared" si="92"/>
        <v>0</v>
      </c>
      <c r="H135" s="105">
        <f t="shared" si="92"/>
        <v>0</v>
      </c>
      <c r="I135" s="105">
        <f t="shared" si="92"/>
        <v>0</v>
      </c>
      <c r="J135" s="105">
        <f t="shared" si="92"/>
        <v>0</v>
      </c>
      <c r="K135" s="105">
        <f t="shared" si="92"/>
        <v>0</v>
      </c>
      <c r="L135" s="105">
        <f t="shared" si="92"/>
        <v>0</v>
      </c>
      <c r="M135" s="105">
        <f t="shared" si="92"/>
        <v>0</v>
      </c>
      <c r="N135" s="105">
        <f t="shared" si="92"/>
        <v>0</v>
      </c>
      <c r="O135" s="105">
        <f t="shared" si="92"/>
        <v>0</v>
      </c>
      <c r="P135" s="105">
        <f t="shared" si="92"/>
        <v>0</v>
      </c>
      <c r="Q135" s="105">
        <f t="shared" si="92"/>
        <v>0</v>
      </c>
      <c r="R135" s="105">
        <f t="shared" si="92"/>
        <v>0</v>
      </c>
      <c r="S135" s="105">
        <f t="shared" si="92"/>
        <v>0</v>
      </c>
      <c r="T135" s="105">
        <f t="shared" si="92"/>
        <v>0</v>
      </c>
      <c r="U135" s="105">
        <f t="shared" si="92"/>
        <v>0</v>
      </c>
      <c r="V135" s="105">
        <f t="shared" si="92"/>
        <v>0</v>
      </c>
      <c r="W135" s="105">
        <f t="shared" si="92"/>
        <v>0</v>
      </c>
      <c r="X135" s="105">
        <f t="shared" si="92"/>
        <v>0</v>
      </c>
      <c r="Y135" s="105">
        <f t="shared" si="92"/>
        <v>0</v>
      </c>
      <c r="Z135" s="105">
        <f t="shared" si="92"/>
        <v>660.9</v>
      </c>
      <c r="AA135" s="105">
        <f t="shared" si="92"/>
        <v>0</v>
      </c>
      <c r="AB135" s="102">
        <f t="shared" si="25"/>
        <v>0</v>
      </c>
      <c r="AC135" s="105">
        <f t="shared" si="92"/>
        <v>0</v>
      </c>
      <c r="AD135" s="105">
        <f t="shared" si="92"/>
        <v>0</v>
      </c>
      <c r="AE135" s="102"/>
      <c r="AF135" s="105">
        <f t="shared" si="92"/>
        <v>0</v>
      </c>
      <c r="AG135" s="105">
        <f t="shared" si="92"/>
        <v>0</v>
      </c>
      <c r="AH135" s="105">
        <f t="shared" si="92"/>
        <v>0</v>
      </c>
      <c r="AI135" s="105">
        <f t="shared" si="92"/>
        <v>0</v>
      </c>
      <c r="AJ135" s="105">
        <f t="shared" si="92"/>
        <v>0</v>
      </c>
      <c r="AK135" s="105">
        <f t="shared" si="92"/>
        <v>0</v>
      </c>
      <c r="AL135" s="105"/>
      <c r="AM135" s="105"/>
      <c r="AN135" s="105"/>
      <c r="AO135" s="66">
        <f t="shared" si="92"/>
        <v>0</v>
      </c>
      <c r="AP135" s="66">
        <f t="shared" si="92"/>
        <v>0</v>
      </c>
      <c r="AQ135" s="66">
        <f t="shared" si="92"/>
        <v>0</v>
      </c>
      <c r="AR135" s="105">
        <f t="shared" si="92"/>
        <v>0</v>
      </c>
      <c r="AS135" s="105">
        <f t="shared" si="92"/>
        <v>0</v>
      </c>
      <c r="AT135" s="105">
        <f t="shared" si="92"/>
        <v>0</v>
      </c>
      <c r="AU135" s="105">
        <f t="shared" si="92"/>
        <v>0</v>
      </c>
      <c r="AV135" s="66">
        <f t="shared" si="92"/>
        <v>0</v>
      </c>
      <c r="AW135" s="66">
        <f t="shared" si="92"/>
        <v>0</v>
      </c>
      <c r="AX135" s="105">
        <f t="shared" si="92"/>
        <v>0</v>
      </c>
      <c r="AY135" s="105">
        <f t="shared" si="92"/>
        <v>0</v>
      </c>
      <c r="AZ135" s="105">
        <f t="shared" si="92"/>
        <v>0</v>
      </c>
      <c r="BA135" s="105">
        <f t="shared" si="92"/>
        <v>0</v>
      </c>
      <c r="BB135" s="105">
        <f t="shared" si="92"/>
        <v>0</v>
      </c>
      <c r="BC135" s="105">
        <f t="shared" si="92"/>
        <v>0</v>
      </c>
      <c r="BD135" s="105"/>
      <c r="BE135" s="105"/>
      <c r="BF135" s="105"/>
      <c r="BG135" s="105">
        <f t="shared" si="92"/>
        <v>0</v>
      </c>
      <c r="BH135" s="105">
        <f t="shared" si="92"/>
        <v>0</v>
      </c>
      <c r="BI135" s="105">
        <f t="shared" si="92"/>
        <v>0</v>
      </c>
      <c r="BJ135" s="105">
        <f t="shared" si="92"/>
        <v>0</v>
      </c>
      <c r="BK135" s="105">
        <f t="shared" si="92"/>
        <v>0</v>
      </c>
      <c r="BL135" s="105">
        <f t="shared" ref="BL135:BR135" si="93">BL136+BL137</f>
        <v>0</v>
      </c>
      <c r="BM135" s="105">
        <f t="shared" si="93"/>
        <v>0</v>
      </c>
      <c r="BN135" s="105">
        <f t="shared" si="93"/>
        <v>0</v>
      </c>
      <c r="BO135" s="105">
        <f t="shared" si="93"/>
        <v>0</v>
      </c>
      <c r="BP135" s="105">
        <f t="shared" si="93"/>
        <v>0</v>
      </c>
      <c r="BQ135" s="105">
        <f t="shared" si="93"/>
        <v>0</v>
      </c>
      <c r="BR135" s="105">
        <f t="shared" si="93"/>
        <v>0</v>
      </c>
    </row>
    <row r="136" spans="1:70" s="12" customFormat="1" ht="31.5" x14ac:dyDescent="0.25">
      <c r="A136" s="72" t="s">
        <v>393</v>
      </c>
      <c r="B136" s="14">
        <f t="shared" si="55"/>
        <v>660.9</v>
      </c>
      <c r="C136" s="14">
        <f t="shared" si="56"/>
        <v>0</v>
      </c>
      <c r="D136" s="15">
        <f t="shared" si="15"/>
        <v>0</v>
      </c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4"/>
      <c r="W136" s="15"/>
      <c r="X136" s="15"/>
      <c r="Y136" s="14"/>
      <c r="Z136" s="15">
        <v>660.9</v>
      </c>
      <c r="AA136" s="15"/>
      <c r="AB136" s="14">
        <f t="shared" si="25"/>
        <v>0</v>
      </c>
      <c r="AC136" s="15"/>
      <c r="AD136" s="15"/>
      <c r="AE136" s="14"/>
      <c r="AF136" s="15"/>
      <c r="AG136" s="15"/>
      <c r="AH136" s="14"/>
      <c r="AI136" s="15"/>
      <c r="AJ136" s="15"/>
      <c r="AK136" s="14"/>
      <c r="AL136" s="14"/>
      <c r="AM136" s="14"/>
      <c r="AN136" s="14"/>
      <c r="AO136" s="39"/>
      <c r="AP136" s="39"/>
      <c r="AQ136" s="50"/>
      <c r="AR136" s="15"/>
      <c r="AS136" s="15"/>
      <c r="AT136" s="14"/>
      <c r="AU136" s="15"/>
      <c r="AV136" s="39"/>
      <c r="AW136" s="50"/>
      <c r="AX136" s="15"/>
      <c r="AY136" s="15"/>
      <c r="AZ136" s="14"/>
      <c r="BA136" s="15"/>
      <c r="BB136" s="15"/>
      <c r="BC136" s="14"/>
      <c r="BD136" s="14"/>
      <c r="BE136" s="14"/>
      <c r="BF136" s="14"/>
      <c r="BG136" s="15"/>
      <c r="BH136" s="15"/>
      <c r="BI136" s="14"/>
      <c r="BJ136" s="15"/>
      <c r="BK136" s="15"/>
      <c r="BL136" s="14"/>
      <c r="BM136" s="15"/>
      <c r="BN136" s="15"/>
      <c r="BO136" s="14"/>
      <c r="BP136" s="15"/>
      <c r="BQ136" s="15"/>
      <c r="BR136" s="14"/>
    </row>
    <row r="137" spans="1:70" s="12" customFormat="1" ht="15.75" x14ac:dyDescent="0.25">
      <c r="A137" s="74" t="s">
        <v>470</v>
      </c>
      <c r="B137" s="14">
        <f t="shared" si="55"/>
        <v>0</v>
      </c>
      <c r="C137" s="14">
        <f t="shared" si="56"/>
        <v>0</v>
      </c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195"/>
      <c r="O137" s="195"/>
      <c r="P137" s="195"/>
      <c r="Q137" s="195"/>
      <c r="R137" s="195"/>
      <c r="S137" s="195"/>
      <c r="T137" s="195"/>
      <c r="U137" s="195"/>
      <c r="V137" s="195"/>
      <c r="W137" s="195"/>
      <c r="X137" s="195"/>
      <c r="Y137" s="195"/>
      <c r="Z137" s="195"/>
      <c r="AA137" s="195"/>
      <c r="AB137" s="195"/>
      <c r="AC137" s="195"/>
      <c r="AD137" s="195"/>
      <c r="AE137" s="195"/>
      <c r="AF137" s="195"/>
      <c r="AG137" s="195"/>
      <c r="AH137" s="195"/>
      <c r="AI137" s="195"/>
      <c r="AJ137" s="195"/>
      <c r="AK137" s="195"/>
      <c r="AL137" s="195"/>
      <c r="AM137" s="195"/>
      <c r="AN137" s="195"/>
      <c r="AO137" s="70"/>
      <c r="AP137" s="70"/>
      <c r="AQ137" s="70"/>
      <c r="AR137" s="195"/>
      <c r="AS137" s="195"/>
      <c r="AT137" s="195"/>
      <c r="AU137" s="195"/>
      <c r="AV137" s="70"/>
      <c r="AW137" s="70"/>
      <c r="AX137" s="195"/>
      <c r="AY137" s="195"/>
      <c r="AZ137" s="195"/>
      <c r="BA137" s="195"/>
      <c r="BB137" s="195"/>
      <c r="BC137" s="195"/>
      <c r="BD137" s="195"/>
      <c r="BE137" s="195"/>
      <c r="BF137" s="195"/>
      <c r="BG137" s="195"/>
      <c r="BH137" s="195"/>
      <c r="BI137" s="195"/>
      <c r="BJ137" s="195"/>
      <c r="BK137" s="195"/>
      <c r="BL137" s="195"/>
      <c r="BM137" s="195"/>
      <c r="BN137" s="195"/>
      <c r="BO137" s="195"/>
      <c r="BP137" s="195"/>
      <c r="BQ137" s="195"/>
      <c r="BR137" s="195"/>
    </row>
    <row r="138" spans="1:70" s="31" customFormat="1" ht="31.5" x14ac:dyDescent="0.25">
      <c r="A138" s="73" t="s">
        <v>472</v>
      </c>
      <c r="B138" s="102">
        <f t="shared" si="55"/>
        <v>371.4</v>
      </c>
      <c r="C138" s="102">
        <f t="shared" si="56"/>
        <v>0</v>
      </c>
      <c r="D138" s="105">
        <f t="shared" ref="D138" si="94">C138/B138*100</f>
        <v>0</v>
      </c>
      <c r="E138" s="105">
        <f>E139+E140</f>
        <v>0</v>
      </c>
      <c r="F138" s="105">
        <f t="shared" ref="F138:BK138" si="95">F139+F140</f>
        <v>0</v>
      </c>
      <c r="G138" s="105">
        <f t="shared" si="95"/>
        <v>0</v>
      </c>
      <c r="H138" s="105">
        <f t="shared" si="95"/>
        <v>0</v>
      </c>
      <c r="I138" s="105">
        <f t="shared" si="95"/>
        <v>0</v>
      </c>
      <c r="J138" s="105">
        <f t="shared" si="95"/>
        <v>0</v>
      </c>
      <c r="K138" s="105">
        <f t="shared" si="95"/>
        <v>0</v>
      </c>
      <c r="L138" s="105">
        <f t="shared" si="95"/>
        <v>0</v>
      </c>
      <c r="M138" s="105">
        <f t="shared" si="95"/>
        <v>0</v>
      </c>
      <c r="N138" s="105">
        <f t="shared" si="95"/>
        <v>0</v>
      </c>
      <c r="O138" s="105">
        <f t="shared" si="95"/>
        <v>0</v>
      </c>
      <c r="P138" s="105">
        <f t="shared" si="95"/>
        <v>0</v>
      </c>
      <c r="Q138" s="105">
        <f t="shared" si="95"/>
        <v>0</v>
      </c>
      <c r="R138" s="105">
        <f t="shared" si="95"/>
        <v>0</v>
      </c>
      <c r="S138" s="105">
        <f t="shared" si="95"/>
        <v>0</v>
      </c>
      <c r="T138" s="105">
        <f t="shared" si="95"/>
        <v>0</v>
      </c>
      <c r="U138" s="105">
        <f t="shared" si="95"/>
        <v>0</v>
      </c>
      <c r="V138" s="105">
        <f t="shared" si="95"/>
        <v>0</v>
      </c>
      <c r="W138" s="105">
        <f t="shared" si="95"/>
        <v>0</v>
      </c>
      <c r="X138" s="105">
        <f t="shared" si="95"/>
        <v>0</v>
      </c>
      <c r="Y138" s="105">
        <f t="shared" si="95"/>
        <v>0</v>
      </c>
      <c r="Z138" s="105">
        <f t="shared" si="95"/>
        <v>371.4</v>
      </c>
      <c r="AA138" s="105">
        <f t="shared" si="95"/>
        <v>0</v>
      </c>
      <c r="AB138" s="102">
        <f t="shared" si="25"/>
        <v>0</v>
      </c>
      <c r="AC138" s="105">
        <f t="shared" si="95"/>
        <v>0</v>
      </c>
      <c r="AD138" s="105">
        <f t="shared" si="95"/>
        <v>0</v>
      </c>
      <c r="AE138" s="102"/>
      <c r="AF138" s="105">
        <f t="shared" si="95"/>
        <v>0</v>
      </c>
      <c r="AG138" s="105">
        <f t="shared" si="95"/>
        <v>0</v>
      </c>
      <c r="AH138" s="105">
        <f t="shared" si="95"/>
        <v>0</v>
      </c>
      <c r="AI138" s="105">
        <f t="shared" si="95"/>
        <v>0</v>
      </c>
      <c r="AJ138" s="105">
        <f t="shared" si="95"/>
        <v>0</v>
      </c>
      <c r="AK138" s="105">
        <f t="shared" si="95"/>
        <v>0</v>
      </c>
      <c r="AL138" s="105"/>
      <c r="AM138" s="105"/>
      <c r="AN138" s="105"/>
      <c r="AO138" s="66">
        <f t="shared" si="95"/>
        <v>0</v>
      </c>
      <c r="AP138" s="66">
        <f t="shared" si="95"/>
        <v>0</v>
      </c>
      <c r="AQ138" s="66">
        <f t="shared" si="95"/>
        <v>0</v>
      </c>
      <c r="AR138" s="105">
        <f t="shared" si="95"/>
        <v>0</v>
      </c>
      <c r="AS138" s="105">
        <f t="shared" si="95"/>
        <v>0</v>
      </c>
      <c r="AT138" s="105">
        <f t="shared" si="95"/>
        <v>0</v>
      </c>
      <c r="AU138" s="105">
        <f t="shared" si="95"/>
        <v>0</v>
      </c>
      <c r="AV138" s="66">
        <f t="shared" si="95"/>
        <v>0</v>
      </c>
      <c r="AW138" s="66">
        <f t="shared" si="95"/>
        <v>0</v>
      </c>
      <c r="AX138" s="105">
        <f t="shared" si="95"/>
        <v>0</v>
      </c>
      <c r="AY138" s="105">
        <f t="shared" si="95"/>
        <v>0</v>
      </c>
      <c r="AZ138" s="105">
        <f t="shared" si="95"/>
        <v>0</v>
      </c>
      <c r="BA138" s="105">
        <f t="shared" si="95"/>
        <v>0</v>
      </c>
      <c r="BB138" s="105">
        <f t="shared" si="95"/>
        <v>0</v>
      </c>
      <c r="BC138" s="105">
        <f t="shared" si="95"/>
        <v>0</v>
      </c>
      <c r="BD138" s="105"/>
      <c r="BE138" s="105"/>
      <c r="BF138" s="105"/>
      <c r="BG138" s="105">
        <f t="shared" si="95"/>
        <v>0</v>
      </c>
      <c r="BH138" s="105">
        <f t="shared" si="95"/>
        <v>0</v>
      </c>
      <c r="BI138" s="105">
        <f t="shared" si="95"/>
        <v>0</v>
      </c>
      <c r="BJ138" s="105">
        <f t="shared" si="95"/>
        <v>0</v>
      </c>
      <c r="BK138" s="105">
        <f t="shared" si="95"/>
        <v>0</v>
      </c>
      <c r="BL138" s="105">
        <f t="shared" ref="BL138:BR138" si="96">BL139+BL140</f>
        <v>0</v>
      </c>
      <c r="BM138" s="105">
        <f t="shared" si="96"/>
        <v>0</v>
      </c>
      <c r="BN138" s="105">
        <f t="shared" si="96"/>
        <v>0</v>
      </c>
      <c r="BO138" s="105">
        <f t="shared" si="96"/>
        <v>0</v>
      </c>
      <c r="BP138" s="105">
        <f t="shared" si="96"/>
        <v>0</v>
      </c>
      <c r="BQ138" s="105">
        <f t="shared" si="96"/>
        <v>0</v>
      </c>
      <c r="BR138" s="105">
        <f t="shared" si="96"/>
        <v>0</v>
      </c>
    </row>
    <row r="139" spans="1:70" s="12" customFormat="1" ht="31.5" x14ac:dyDescent="0.25">
      <c r="A139" s="72" t="s">
        <v>392</v>
      </c>
      <c r="B139" s="14">
        <f t="shared" si="55"/>
        <v>371.4</v>
      </c>
      <c r="C139" s="14">
        <f t="shared" si="56"/>
        <v>0</v>
      </c>
      <c r="D139" s="15">
        <f t="shared" si="15"/>
        <v>0</v>
      </c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4"/>
      <c r="W139" s="15"/>
      <c r="X139" s="15"/>
      <c r="Y139" s="14"/>
      <c r="Z139" s="15">
        <v>371.4</v>
      </c>
      <c r="AA139" s="15"/>
      <c r="AB139" s="14">
        <f t="shared" si="25"/>
        <v>0</v>
      </c>
      <c r="AC139" s="15"/>
      <c r="AD139" s="15"/>
      <c r="AE139" s="14"/>
      <c r="AF139" s="15"/>
      <c r="AG139" s="15"/>
      <c r="AH139" s="14"/>
      <c r="AI139" s="15"/>
      <c r="AJ139" s="15"/>
      <c r="AK139" s="14"/>
      <c r="AL139" s="14"/>
      <c r="AM139" s="14"/>
      <c r="AN139" s="14"/>
      <c r="AO139" s="39"/>
      <c r="AP139" s="39"/>
      <c r="AQ139" s="50"/>
      <c r="AR139" s="15"/>
      <c r="AS139" s="15"/>
      <c r="AT139" s="14"/>
      <c r="AU139" s="15"/>
      <c r="AV139" s="39"/>
      <c r="AW139" s="50"/>
      <c r="AX139" s="15"/>
      <c r="AY139" s="15"/>
      <c r="AZ139" s="14"/>
      <c r="BA139" s="15"/>
      <c r="BB139" s="15"/>
      <c r="BC139" s="14"/>
      <c r="BD139" s="14"/>
      <c r="BE139" s="14"/>
      <c r="BF139" s="14"/>
      <c r="BG139" s="15"/>
      <c r="BH139" s="15"/>
      <c r="BI139" s="14"/>
      <c r="BJ139" s="15"/>
      <c r="BK139" s="15"/>
      <c r="BL139" s="14"/>
      <c r="BM139" s="15"/>
      <c r="BN139" s="15"/>
      <c r="BO139" s="14"/>
      <c r="BP139" s="15"/>
      <c r="BQ139" s="15"/>
      <c r="BR139" s="14"/>
    </row>
    <row r="140" spans="1:70" s="12" customFormat="1" ht="15.75" x14ac:dyDescent="0.25">
      <c r="A140" s="74" t="s">
        <v>469</v>
      </c>
      <c r="B140" s="14">
        <f t="shared" ref="B140:C182" si="97">E140+H140+K140+N140+Q140+T140+W140+Z140+AC140+AF140+AI140+AL140+AO140+AR140+AU140+AX140+BA140+BD140+BG140+BJ140+BM140+BP140</f>
        <v>0</v>
      </c>
      <c r="C140" s="14">
        <f t="shared" ref="C140:C176" si="98">F140+I140+L140+O140+R140+U140+X140+AA140+AD140+AG140+AJ140+AM140+AP140+AS140+AV140+AY140+BB140+BE140+BH140+BK140+BN140+BQ140</f>
        <v>0</v>
      </c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195"/>
      <c r="O140" s="195"/>
      <c r="P140" s="195"/>
      <c r="Q140" s="195"/>
      <c r="R140" s="195"/>
      <c r="S140" s="195"/>
      <c r="T140" s="195"/>
      <c r="U140" s="195"/>
      <c r="V140" s="195"/>
      <c r="W140" s="195"/>
      <c r="X140" s="195"/>
      <c r="Y140" s="195"/>
      <c r="Z140" s="195"/>
      <c r="AA140" s="195"/>
      <c r="AB140" s="195"/>
      <c r="AC140" s="195"/>
      <c r="AD140" s="195"/>
      <c r="AE140" s="195"/>
      <c r="AF140" s="195"/>
      <c r="AG140" s="195"/>
      <c r="AH140" s="195"/>
      <c r="AI140" s="195"/>
      <c r="AJ140" s="195"/>
      <c r="AK140" s="195"/>
      <c r="AL140" s="195"/>
      <c r="AM140" s="195"/>
      <c r="AN140" s="195"/>
      <c r="AO140" s="70"/>
      <c r="AP140" s="70"/>
      <c r="AQ140" s="70"/>
      <c r="AR140" s="195"/>
      <c r="AS140" s="195"/>
      <c r="AT140" s="195"/>
      <c r="AU140" s="195"/>
      <c r="AV140" s="70"/>
      <c r="AW140" s="70"/>
      <c r="AX140" s="195"/>
      <c r="AY140" s="195"/>
      <c r="AZ140" s="195"/>
      <c r="BA140" s="195"/>
      <c r="BB140" s="195"/>
      <c r="BC140" s="195"/>
      <c r="BD140" s="195"/>
      <c r="BE140" s="195"/>
      <c r="BF140" s="195"/>
      <c r="BG140" s="195"/>
      <c r="BH140" s="195"/>
      <c r="BI140" s="195"/>
      <c r="BJ140" s="195"/>
      <c r="BK140" s="195"/>
      <c r="BL140" s="195"/>
      <c r="BM140" s="195"/>
      <c r="BN140" s="195"/>
      <c r="BO140" s="195"/>
      <c r="BP140" s="195"/>
      <c r="BQ140" s="195"/>
      <c r="BR140" s="195"/>
    </row>
    <row r="141" spans="1:70" s="31" customFormat="1" ht="31.5" x14ac:dyDescent="0.25">
      <c r="A141" s="73" t="s">
        <v>463</v>
      </c>
      <c r="B141" s="102">
        <f t="shared" si="97"/>
        <v>9096.2000000000007</v>
      </c>
      <c r="C141" s="102">
        <f t="shared" si="98"/>
        <v>0</v>
      </c>
      <c r="D141" s="105">
        <f t="shared" ref="D141" si="99">C141/B141*100</f>
        <v>0</v>
      </c>
      <c r="E141" s="105">
        <f>E142+E143</f>
        <v>0</v>
      </c>
      <c r="F141" s="105">
        <f t="shared" ref="F141:BK141" si="100">F142+F143</f>
        <v>0</v>
      </c>
      <c r="G141" s="105">
        <f t="shared" si="100"/>
        <v>0</v>
      </c>
      <c r="H141" s="105">
        <f t="shared" si="100"/>
        <v>0</v>
      </c>
      <c r="I141" s="105">
        <f t="shared" si="100"/>
        <v>0</v>
      </c>
      <c r="J141" s="105">
        <f t="shared" si="100"/>
        <v>0</v>
      </c>
      <c r="K141" s="105">
        <f t="shared" si="100"/>
        <v>8500</v>
      </c>
      <c r="L141" s="105">
        <f t="shared" si="100"/>
        <v>0</v>
      </c>
      <c r="M141" s="105">
        <f t="shared" si="100"/>
        <v>0</v>
      </c>
      <c r="N141" s="105">
        <f t="shared" si="100"/>
        <v>0</v>
      </c>
      <c r="O141" s="105">
        <f t="shared" si="100"/>
        <v>0</v>
      </c>
      <c r="P141" s="105">
        <f t="shared" si="100"/>
        <v>0</v>
      </c>
      <c r="Q141" s="105">
        <f t="shared" si="100"/>
        <v>0</v>
      </c>
      <c r="R141" s="105">
        <f t="shared" si="100"/>
        <v>0</v>
      </c>
      <c r="S141" s="105">
        <f t="shared" si="100"/>
        <v>0</v>
      </c>
      <c r="T141" s="105">
        <f t="shared" si="100"/>
        <v>0</v>
      </c>
      <c r="U141" s="105">
        <f t="shared" si="100"/>
        <v>0</v>
      </c>
      <c r="V141" s="105">
        <f t="shared" si="100"/>
        <v>0</v>
      </c>
      <c r="W141" s="105">
        <f t="shared" si="100"/>
        <v>0</v>
      </c>
      <c r="X141" s="105">
        <f t="shared" si="100"/>
        <v>0</v>
      </c>
      <c r="Y141" s="105">
        <f t="shared" si="100"/>
        <v>0</v>
      </c>
      <c r="Z141" s="105">
        <f t="shared" si="100"/>
        <v>596.20000000000005</v>
      </c>
      <c r="AA141" s="105">
        <f t="shared" si="100"/>
        <v>0</v>
      </c>
      <c r="AB141" s="102">
        <f t="shared" si="25"/>
        <v>0</v>
      </c>
      <c r="AC141" s="105">
        <f t="shared" si="100"/>
        <v>0</v>
      </c>
      <c r="AD141" s="105">
        <f t="shared" si="100"/>
        <v>0</v>
      </c>
      <c r="AE141" s="102"/>
      <c r="AF141" s="105">
        <f t="shared" si="100"/>
        <v>0</v>
      </c>
      <c r="AG141" s="105">
        <f t="shared" si="100"/>
        <v>0</v>
      </c>
      <c r="AH141" s="105">
        <f t="shared" si="100"/>
        <v>0</v>
      </c>
      <c r="AI141" s="105">
        <f t="shared" si="100"/>
        <v>0</v>
      </c>
      <c r="AJ141" s="105">
        <f t="shared" si="100"/>
        <v>0</v>
      </c>
      <c r="AK141" s="105">
        <f t="shared" si="100"/>
        <v>0</v>
      </c>
      <c r="AL141" s="105"/>
      <c r="AM141" s="105"/>
      <c r="AN141" s="105"/>
      <c r="AO141" s="66">
        <f t="shared" si="100"/>
        <v>0</v>
      </c>
      <c r="AP141" s="66">
        <f t="shared" si="100"/>
        <v>0</v>
      </c>
      <c r="AQ141" s="66">
        <f t="shared" si="100"/>
        <v>0</v>
      </c>
      <c r="AR141" s="105">
        <f t="shared" si="100"/>
        <v>0</v>
      </c>
      <c r="AS141" s="105">
        <f t="shared" si="100"/>
        <v>0</v>
      </c>
      <c r="AT141" s="105">
        <f t="shared" si="100"/>
        <v>0</v>
      </c>
      <c r="AU141" s="105">
        <f t="shared" si="100"/>
        <v>0</v>
      </c>
      <c r="AV141" s="66">
        <f t="shared" si="100"/>
        <v>0</v>
      </c>
      <c r="AW141" s="66">
        <f t="shared" si="100"/>
        <v>0</v>
      </c>
      <c r="AX141" s="105">
        <f t="shared" si="100"/>
        <v>0</v>
      </c>
      <c r="AY141" s="105">
        <f t="shared" si="100"/>
        <v>0</v>
      </c>
      <c r="AZ141" s="105">
        <f t="shared" si="100"/>
        <v>0</v>
      </c>
      <c r="BA141" s="105">
        <f t="shared" si="100"/>
        <v>0</v>
      </c>
      <c r="BB141" s="105">
        <f t="shared" si="100"/>
        <v>0</v>
      </c>
      <c r="BC141" s="105">
        <f t="shared" si="100"/>
        <v>0</v>
      </c>
      <c r="BD141" s="105"/>
      <c r="BE141" s="105"/>
      <c r="BF141" s="105"/>
      <c r="BG141" s="105">
        <f t="shared" si="100"/>
        <v>0</v>
      </c>
      <c r="BH141" s="105">
        <f t="shared" si="100"/>
        <v>0</v>
      </c>
      <c r="BI141" s="105">
        <f t="shared" si="100"/>
        <v>0</v>
      </c>
      <c r="BJ141" s="105">
        <f t="shared" si="100"/>
        <v>0</v>
      </c>
      <c r="BK141" s="105">
        <f t="shared" si="100"/>
        <v>0</v>
      </c>
      <c r="BL141" s="105">
        <f t="shared" ref="BL141:BR141" si="101">BL142+BL143</f>
        <v>0</v>
      </c>
      <c r="BM141" s="105">
        <f t="shared" si="101"/>
        <v>0</v>
      </c>
      <c r="BN141" s="105">
        <f t="shared" si="101"/>
        <v>0</v>
      </c>
      <c r="BO141" s="105">
        <f t="shared" si="101"/>
        <v>0</v>
      </c>
      <c r="BP141" s="105">
        <f t="shared" si="101"/>
        <v>0</v>
      </c>
      <c r="BQ141" s="105">
        <f t="shared" si="101"/>
        <v>0</v>
      </c>
      <c r="BR141" s="105">
        <f t="shared" si="101"/>
        <v>0</v>
      </c>
    </row>
    <row r="142" spans="1:70" s="12" customFormat="1" ht="31.5" x14ac:dyDescent="0.25">
      <c r="A142" s="72" t="s">
        <v>391</v>
      </c>
      <c r="B142" s="14">
        <f t="shared" si="97"/>
        <v>9096.2000000000007</v>
      </c>
      <c r="C142" s="14">
        <f t="shared" si="98"/>
        <v>0</v>
      </c>
      <c r="D142" s="15">
        <f t="shared" si="15"/>
        <v>0</v>
      </c>
      <c r="E142" s="15"/>
      <c r="F142" s="15"/>
      <c r="G142" s="15"/>
      <c r="H142" s="15"/>
      <c r="I142" s="15"/>
      <c r="J142" s="15"/>
      <c r="K142" s="15">
        <v>8500</v>
      </c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4"/>
      <c r="W142" s="15"/>
      <c r="X142" s="15"/>
      <c r="Y142" s="14"/>
      <c r="Z142" s="15">
        <v>596.20000000000005</v>
      </c>
      <c r="AA142" s="15"/>
      <c r="AB142" s="14">
        <f t="shared" si="25"/>
        <v>0</v>
      </c>
      <c r="AC142" s="15"/>
      <c r="AD142" s="15"/>
      <c r="AE142" s="14"/>
      <c r="AF142" s="15"/>
      <c r="AG142" s="15"/>
      <c r="AH142" s="14"/>
      <c r="AI142" s="15"/>
      <c r="AJ142" s="15"/>
      <c r="AK142" s="14"/>
      <c r="AL142" s="14"/>
      <c r="AM142" s="14"/>
      <c r="AN142" s="14"/>
      <c r="AO142" s="39"/>
      <c r="AP142" s="39"/>
      <c r="AQ142" s="50"/>
      <c r="AR142" s="15"/>
      <c r="AS142" s="15"/>
      <c r="AT142" s="14"/>
      <c r="AU142" s="15"/>
      <c r="AV142" s="39"/>
      <c r="AW142" s="50"/>
      <c r="AX142" s="15"/>
      <c r="AY142" s="15"/>
      <c r="AZ142" s="14"/>
      <c r="BA142" s="15"/>
      <c r="BB142" s="15"/>
      <c r="BC142" s="14"/>
      <c r="BD142" s="14"/>
      <c r="BE142" s="14"/>
      <c r="BF142" s="14"/>
      <c r="BG142" s="15"/>
      <c r="BH142" s="15"/>
      <c r="BI142" s="14"/>
      <c r="BJ142" s="15"/>
      <c r="BK142" s="15"/>
      <c r="BL142" s="14"/>
      <c r="BM142" s="15"/>
      <c r="BN142" s="15"/>
      <c r="BO142" s="14"/>
      <c r="BP142" s="15"/>
      <c r="BQ142" s="15"/>
      <c r="BR142" s="14"/>
    </row>
    <row r="143" spans="1:70" s="12" customFormat="1" ht="15.75" x14ac:dyDescent="0.25">
      <c r="A143" s="74" t="s">
        <v>473</v>
      </c>
      <c r="B143" s="14">
        <f t="shared" si="97"/>
        <v>0</v>
      </c>
      <c r="C143" s="14">
        <f t="shared" si="98"/>
        <v>0</v>
      </c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195"/>
      <c r="O143" s="195"/>
      <c r="P143" s="195"/>
      <c r="Q143" s="195"/>
      <c r="R143" s="195"/>
      <c r="S143" s="195"/>
      <c r="T143" s="195"/>
      <c r="U143" s="195"/>
      <c r="V143" s="195"/>
      <c r="W143" s="195"/>
      <c r="X143" s="195"/>
      <c r="Y143" s="195"/>
      <c r="Z143" s="195"/>
      <c r="AA143" s="195"/>
      <c r="AB143" s="195"/>
      <c r="AC143" s="195"/>
      <c r="AD143" s="195"/>
      <c r="AE143" s="195"/>
      <c r="AF143" s="195"/>
      <c r="AG143" s="195"/>
      <c r="AH143" s="195"/>
      <c r="AI143" s="195"/>
      <c r="AJ143" s="195"/>
      <c r="AK143" s="195"/>
      <c r="AL143" s="195"/>
      <c r="AM143" s="195"/>
      <c r="AN143" s="195"/>
      <c r="AO143" s="70"/>
      <c r="AP143" s="70"/>
      <c r="AQ143" s="70"/>
      <c r="AR143" s="195"/>
      <c r="AS143" s="195"/>
      <c r="AT143" s="195"/>
      <c r="AU143" s="195"/>
      <c r="AV143" s="70"/>
      <c r="AW143" s="70"/>
      <c r="AX143" s="195"/>
      <c r="AY143" s="195"/>
      <c r="AZ143" s="195"/>
      <c r="BA143" s="195"/>
      <c r="BB143" s="195"/>
      <c r="BC143" s="195"/>
      <c r="BD143" s="195"/>
      <c r="BE143" s="195"/>
      <c r="BF143" s="195"/>
      <c r="BG143" s="195"/>
      <c r="BH143" s="195"/>
      <c r="BI143" s="195"/>
      <c r="BJ143" s="195"/>
      <c r="BK143" s="195"/>
      <c r="BL143" s="195"/>
      <c r="BM143" s="195"/>
      <c r="BN143" s="195"/>
      <c r="BO143" s="195"/>
      <c r="BP143" s="195"/>
      <c r="BQ143" s="195"/>
      <c r="BR143" s="195"/>
    </row>
    <row r="144" spans="1:70" s="31" customFormat="1" ht="31.5" x14ac:dyDescent="0.25">
      <c r="A144" s="73" t="s">
        <v>462</v>
      </c>
      <c r="B144" s="102">
        <f t="shared" si="97"/>
        <v>540.6</v>
      </c>
      <c r="C144" s="102">
        <f t="shared" si="98"/>
        <v>0</v>
      </c>
      <c r="D144" s="105">
        <f t="shared" ref="D144" si="102">C144/B144*100</f>
        <v>0</v>
      </c>
      <c r="E144" s="105">
        <f>E145+E146+E147+E148</f>
        <v>0</v>
      </c>
      <c r="F144" s="105">
        <f t="shared" ref="F144:BK144" si="103">F145+F146+F147+F148</f>
        <v>0</v>
      </c>
      <c r="G144" s="105">
        <f t="shared" si="103"/>
        <v>0</v>
      </c>
      <c r="H144" s="105">
        <f t="shared" si="103"/>
        <v>0</v>
      </c>
      <c r="I144" s="105">
        <f t="shared" si="103"/>
        <v>0</v>
      </c>
      <c r="J144" s="105">
        <f t="shared" si="103"/>
        <v>0</v>
      </c>
      <c r="K144" s="105">
        <f t="shared" si="103"/>
        <v>0</v>
      </c>
      <c r="L144" s="105">
        <f t="shared" si="103"/>
        <v>0</v>
      </c>
      <c r="M144" s="105">
        <f t="shared" si="103"/>
        <v>0</v>
      </c>
      <c r="N144" s="105">
        <f t="shared" si="103"/>
        <v>0</v>
      </c>
      <c r="O144" s="105">
        <f t="shared" si="103"/>
        <v>0</v>
      </c>
      <c r="P144" s="105">
        <f t="shared" si="103"/>
        <v>0</v>
      </c>
      <c r="Q144" s="105">
        <f t="shared" si="103"/>
        <v>0</v>
      </c>
      <c r="R144" s="105">
        <f t="shared" si="103"/>
        <v>0</v>
      </c>
      <c r="S144" s="105">
        <f t="shared" si="103"/>
        <v>0</v>
      </c>
      <c r="T144" s="105">
        <f t="shared" si="103"/>
        <v>0</v>
      </c>
      <c r="U144" s="105">
        <f t="shared" si="103"/>
        <v>0</v>
      </c>
      <c r="V144" s="105">
        <f t="shared" si="103"/>
        <v>0</v>
      </c>
      <c r="W144" s="105">
        <f t="shared" si="103"/>
        <v>0</v>
      </c>
      <c r="X144" s="105">
        <f t="shared" si="103"/>
        <v>0</v>
      </c>
      <c r="Y144" s="105">
        <f t="shared" si="103"/>
        <v>0</v>
      </c>
      <c r="Z144" s="105">
        <f t="shared" si="103"/>
        <v>540.6</v>
      </c>
      <c r="AA144" s="105">
        <f t="shared" si="103"/>
        <v>0</v>
      </c>
      <c r="AB144" s="102">
        <f t="shared" si="25"/>
        <v>0</v>
      </c>
      <c r="AC144" s="105">
        <f t="shared" si="103"/>
        <v>0</v>
      </c>
      <c r="AD144" s="105">
        <f t="shared" si="103"/>
        <v>0</v>
      </c>
      <c r="AE144" s="102"/>
      <c r="AF144" s="105">
        <f t="shared" si="103"/>
        <v>0</v>
      </c>
      <c r="AG144" s="105">
        <f t="shared" si="103"/>
        <v>0</v>
      </c>
      <c r="AH144" s="105">
        <f t="shared" si="103"/>
        <v>0</v>
      </c>
      <c r="AI144" s="105">
        <f t="shared" si="103"/>
        <v>0</v>
      </c>
      <c r="AJ144" s="105">
        <f t="shared" si="103"/>
        <v>0</v>
      </c>
      <c r="AK144" s="105">
        <f t="shared" si="103"/>
        <v>0</v>
      </c>
      <c r="AL144" s="105"/>
      <c r="AM144" s="105"/>
      <c r="AN144" s="105"/>
      <c r="AO144" s="66">
        <f t="shared" si="103"/>
        <v>0</v>
      </c>
      <c r="AP144" s="66">
        <f t="shared" si="103"/>
        <v>0</v>
      </c>
      <c r="AQ144" s="66">
        <f t="shared" si="103"/>
        <v>0</v>
      </c>
      <c r="AR144" s="105">
        <f t="shared" si="103"/>
        <v>0</v>
      </c>
      <c r="AS144" s="105">
        <f t="shared" si="103"/>
        <v>0</v>
      </c>
      <c r="AT144" s="105">
        <f t="shared" si="103"/>
        <v>0</v>
      </c>
      <c r="AU144" s="105">
        <f t="shared" si="103"/>
        <v>0</v>
      </c>
      <c r="AV144" s="66">
        <f t="shared" si="103"/>
        <v>0</v>
      </c>
      <c r="AW144" s="66">
        <f t="shared" si="103"/>
        <v>0</v>
      </c>
      <c r="AX144" s="105">
        <f t="shared" si="103"/>
        <v>0</v>
      </c>
      <c r="AY144" s="105">
        <f t="shared" si="103"/>
        <v>0</v>
      </c>
      <c r="AZ144" s="105">
        <f t="shared" si="103"/>
        <v>0</v>
      </c>
      <c r="BA144" s="105">
        <f t="shared" si="103"/>
        <v>0</v>
      </c>
      <c r="BB144" s="105">
        <f t="shared" si="103"/>
        <v>0</v>
      </c>
      <c r="BC144" s="105">
        <f t="shared" si="103"/>
        <v>0</v>
      </c>
      <c r="BD144" s="105"/>
      <c r="BE144" s="105"/>
      <c r="BF144" s="105"/>
      <c r="BG144" s="105">
        <f t="shared" si="103"/>
        <v>0</v>
      </c>
      <c r="BH144" s="105">
        <f t="shared" si="103"/>
        <v>0</v>
      </c>
      <c r="BI144" s="105">
        <f t="shared" si="103"/>
        <v>0</v>
      </c>
      <c r="BJ144" s="105">
        <f t="shared" si="103"/>
        <v>0</v>
      </c>
      <c r="BK144" s="105">
        <f t="shared" si="103"/>
        <v>0</v>
      </c>
      <c r="BL144" s="105">
        <f t="shared" ref="BL144:BR144" si="104">BL145+BL146+BL147+BL148</f>
        <v>0</v>
      </c>
      <c r="BM144" s="105">
        <f t="shared" si="104"/>
        <v>0</v>
      </c>
      <c r="BN144" s="105">
        <f t="shared" si="104"/>
        <v>0</v>
      </c>
      <c r="BO144" s="105">
        <f t="shared" si="104"/>
        <v>0</v>
      </c>
      <c r="BP144" s="105">
        <f t="shared" si="104"/>
        <v>0</v>
      </c>
      <c r="BQ144" s="105">
        <f t="shared" si="104"/>
        <v>0</v>
      </c>
      <c r="BR144" s="105">
        <f t="shared" si="104"/>
        <v>0</v>
      </c>
    </row>
    <row r="145" spans="1:70" s="12" customFormat="1" ht="31.5" x14ac:dyDescent="0.25">
      <c r="A145" s="72" t="s">
        <v>390</v>
      </c>
      <c r="B145" s="14">
        <f t="shared" si="97"/>
        <v>540.6</v>
      </c>
      <c r="C145" s="14">
        <f t="shared" si="98"/>
        <v>0</v>
      </c>
      <c r="D145" s="15">
        <f t="shared" si="15"/>
        <v>0</v>
      </c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4"/>
      <c r="W145" s="15"/>
      <c r="X145" s="15"/>
      <c r="Y145" s="14"/>
      <c r="Z145" s="15">
        <v>540.6</v>
      </c>
      <c r="AA145" s="15"/>
      <c r="AB145" s="14">
        <f t="shared" si="25"/>
        <v>0</v>
      </c>
      <c r="AC145" s="15"/>
      <c r="AD145" s="15"/>
      <c r="AE145" s="14"/>
      <c r="AF145" s="15"/>
      <c r="AG145" s="15"/>
      <c r="AH145" s="14"/>
      <c r="AI145" s="15"/>
      <c r="AJ145" s="15"/>
      <c r="AK145" s="14"/>
      <c r="AL145" s="14"/>
      <c r="AM145" s="14"/>
      <c r="AN145" s="14"/>
      <c r="AO145" s="39"/>
      <c r="AP145" s="39"/>
      <c r="AQ145" s="50"/>
      <c r="AR145" s="15"/>
      <c r="AS145" s="15"/>
      <c r="AT145" s="14"/>
      <c r="AU145" s="15"/>
      <c r="AV145" s="39"/>
      <c r="AW145" s="50"/>
      <c r="AX145" s="15"/>
      <c r="AY145" s="15"/>
      <c r="AZ145" s="14"/>
      <c r="BA145" s="15"/>
      <c r="BB145" s="15"/>
      <c r="BC145" s="14"/>
      <c r="BD145" s="14"/>
      <c r="BE145" s="14"/>
      <c r="BF145" s="14"/>
      <c r="BG145" s="15"/>
      <c r="BH145" s="15"/>
      <c r="BI145" s="14"/>
      <c r="BJ145" s="15"/>
      <c r="BK145" s="15"/>
      <c r="BL145" s="14"/>
      <c r="BM145" s="15"/>
      <c r="BN145" s="15"/>
      <c r="BO145" s="14"/>
      <c r="BP145" s="15"/>
      <c r="BQ145" s="15"/>
      <c r="BR145" s="14"/>
    </row>
    <row r="146" spans="1:70" s="12" customFormat="1" ht="15.75" x14ac:dyDescent="0.25">
      <c r="A146" s="74" t="s">
        <v>459</v>
      </c>
      <c r="B146" s="14">
        <f t="shared" si="97"/>
        <v>0</v>
      </c>
      <c r="C146" s="14">
        <f t="shared" si="98"/>
        <v>0</v>
      </c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195"/>
      <c r="O146" s="195"/>
      <c r="P146" s="195"/>
      <c r="Q146" s="195"/>
      <c r="R146" s="195"/>
      <c r="S146" s="195"/>
      <c r="T146" s="195"/>
      <c r="U146" s="195"/>
      <c r="V146" s="195"/>
      <c r="W146" s="195"/>
      <c r="X146" s="195"/>
      <c r="Y146" s="195"/>
      <c r="Z146" s="195"/>
      <c r="AA146" s="195"/>
      <c r="AB146" s="195"/>
      <c r="AC146" s="15"/>
      <c r="AD146" s="15"/>
      <c r="AE146" s="15"/>
      <c r="AF146" s="195"/>
      <c r="AG146" s="195"/>
      <c r="AH146" s="195"/>
      <c r="AI146" s="195"/>
      <c r="AJ146" s="195"/>
      <c r="AK146" s="195"/>
      <c r="AL146" s="195"/>
      <c r="AM146" s="195"/>
      <c r="AN146" s="195"/>
      <c r="AO146" s="70"/>
      <c r="AP146" s="70"/>
      <c r="AQ146" s="70"/>
      <c r="AR146" s="195"/>
      <c r="AS146" s="195"/>
      <c r="AT146" s="195"/>
      <c r="AU146" s="195"/>
      <c r="AV146" s="70"/>
      <c r="AW146" s="70"/>
      <c r="AX146" s="195"/>
      <c r="AY146" s="195"/>
      <c r="AZ146" s="195"/>
      <c r="BA146" s="195"/>
      <c r="BB146" s="195"/>
      <c r="BC146" s="195"/>
      <c r="BD146" s="195"/>
      <c r="BE146" s="195"/>
      <c r="BF146" s="195"/>
      <c r="BG146" s="195"/>
      <c r="BH146" s="195"/>
      <c r="BI146" s="195"/>
      <c r="BJ146" s="195"/>
      <c r="BK146" s="195"/>
      <c r="BL146" s="195"/>
      <c r="BM146" s="195"/>
      <c r="BN146" s="195"/>
      <c r="BO146" s="195"/>
      <c r="BP146" s="195"/>
      <c r="BQ146" s="195"/>
      <c r="BR146" s="195"/>
    </row>
    <row r="147" spans="1:70" s="12" customFormat="1" ht="15.75" x14ac:dyDescent="0.25">
      <c r="A147" s="74" t="s">
        <v>460</v>
      </c>
      <c r="B147" s="14">
        <f t="shared" si="97"/>
        <v>0</v>
      </c>
      <c r="C147" s="14">
        <f t="shared" si="98"/>
        <v>0</v>
      </c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195"/>
      <c r="O147" s="195"/>
      <c r="P147" s="195"/>
      <c r="Q147" s="195"/>
      <c r="R147" s="195"/>
      <c r="S147" s="195"/>
      <c r="T147" s="195"/>
      <c r="U147" s="195"/>
      <c r="V147" s="195"/>
      <c r="W147" s="195"/>
      <c r="X147" s="195"/>
      <c r="Y147" s="195"/>
      <c r="Z147" s="195"/>
      <c r="AA147" s="195"/>
      <c r="AB147" s="195"/>
      <c r="AC147" s="15"/>
      <c r="AD147" s="15"/>
      <c r="AE147" s="15"/>
      <c r="AF147" s="195"/>
      <c r="AG147" s="195"/>
      <c r="AH147" s="195"/>
      <c r="AI147" s="195"/>
      <c r="AJ147" s="195"/>
      <c r="AK147" s="195"/>
      <c r="AL147" s="195"/>
      <c r="AM147" s="195"/>
      <c r="AN147" s="195"/>
      <c r="AO147" s="70"/>
      <c r="AP147" s="70"/>
      <c r="AQ147" s="70"/>
      <c r="AR147" s="195"/>
      <c r="AS147" s="195"/>
      <c r="AT147" s="195"/>
      <c r="AU147" s="195"/>
      <c r="AV147" s="70"/>
      <c r="AW147" s="70"/>
      <c r="AX147" s="195"/>
      <c r="AY147" s="195"/>
      <c r="AZ147" s="195"/>
      <c r="BA147" s="195"/>
      <c r="BB147" s="195"/>
      <c r="BC147" s="195"/>
      <c r="BD147" s="195"/>
      <c r="BE147" s="195"/>
      <c r="BF147" s="195"/>
      <c r="BG147" s="195"/>
      <c r="BH147" s="195"/>
      <c r="BI147" s="195"/>
      <c r="BJ147" s="195"/>
      <c r="BK147" s="195"/>
      <c r="BL147" s="195"/>
      <c r="BM147" s="195"/>
      <c r="BN147" s="195"/>
      <c r="BO147" s="195"/>
      <c r="BP147" s="195"/>
      <c r="BQ147" s="195"/>
      <c r="BR147" s="195"/>
    </row>
    <row r="148" spans="1:70" s="12" customFormat="1" ht="15.75" x14ac:dyDescent="0.25">
      <c r="A148" s="74" t="s">
        <v>461</v>
      </c>
      <c r="B148" s="14">
        <f t="shared" si="97"/>
        <v>0</v>
      </c>
      <c r="C148" s="14">
        <f t="shared" si="98"/>
        <v>0</v>
      </c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195"/>
      <c r="O148" s="195"/>
      <c r="P148" s="195"/>
      <c r="Q148" s="195"/>
      <c r="R148" s="195"/>
      <c r="S148" s="195"/>
      <c r="T148" s="195"/>
      <c r="U148" s="195"/>
      <c r="V148" s="195"/>
      <c r="W148" s="195"/>
      <c r="X148" s="195"/>
      <c r="Y148" s="195"/>
      <c r="Z148" s="195"/>
      <c r="AA148" s="195"/>
      <c r="AB148" s="195"/>
      <c r="AC148" s="195"/>
      <c r="AD148" s="195"/>
      <c r="AE148" s="15"/>
      <c r="AF148" s="195"/>
      <c r="AG148" s="195"/>
      <c r="AH148" s="195"/>
      <c r="AI148" s="195"/>
      <c r="AJ148" s="195"/>
      <c r="AK148" s="195"/>
      <c r="AL148" s="195"/>
      <c r="AM148" s="195"/>
      <c r="AN148" s="195"/>
      <c r="AO148" s="70"/>
      <c r="AP148" s="70"/>
      <c r="AQ148" s="70"/>
      <c r="AR148" s="195"/>
      <c r="AS148" s="195"/>
      <c r="AT148" s="195"/>
      <c r="AU148" s="195"/>
      <c r="AV148" s="70"/>
      <c r="AW148" s="70"/>
      <c r="AX148" s="195"/>
      <c r="AY148" s="195"/>
      <c r="AZ148" s="195"/>
      <c r="BA148" s="195"/>
      <c r="BB148" s="195"/>
      <c r="BC148" s="195"/>
      <c r="BD148" s="195"/>
      <c r="BE148" s="195"/>
      <c r="BF148" s="195"/>
      <c r="BG148" s="195"/>
      <c r="BH148" s="195"/>
      <c r="BI148" s="195"/>
      <c r="BJ148" s="195"/>
      <c r="BK148" s="195"/>
      <c r="BL148" s="195"/>
      <c r="BM148" s="195"/>
      <c r="BN148" s="195"/>
      <c r="BO148" s="195"/>
      <c r="BP148" s="195"/>
      <c r="BQ148" s="195"/>
      <c r="BR148" s="195"/>
    </row>
    <row r="149" spans="1:70" s="31" customFormat="1" ht="31.5" x14ac:dyDescent="0.25">
      <c r="A149" s="73" t="s">
        <v>458</v>
      </c>
      <c r="B149" s="102">
        <f t="shared" si="97"/>
        <v>9665.1</v>
      </c>
      <c r="C149" s="102">
        <f t="shared" si="98"/>
        <v>9170</v>
      </c>
      <c r="D149" s="105">
        <f t="shared" ref="D149" si="105">C149/B149*100</f>
        <v>94.877445654985465</v>
      </c>
      <c r="E149" s="105">
        <f>E150+E151+E152+E153+E154</f>
        <v>0</v>
      </c>
      <c r="F149" s="105">
        <f t="shared" ref="F149:BK149" si="106">F150+F151+F152+F153+F154</f>
        <v>0</v>
      </c>
      <c r="G149" s="105">
        <f t="shared" si="106"/>
        <v>0</v>
      </c>
      <c r="H149" s="105">
        <f t="shared" si="106"/>
        <v>0</v>
      </c>
      <c r="I149" s="105">
        <f t="shared" si="106"/>
        <v>0</v>
      </c>
      <c r="J149" s="105">
        <f t="shared" si="106"/>
        <v>0</v>
      </c>
      <c r="K149" s="105">
        <f t="shared" si="106"/>
        <v>9170</v>
      </c>
      <c r="L149" s="105">
        <f t="shared" si="106"/>
        <v>9170</v>
      </c>
      <c r="M149" s="105">
        <f t="shared" si="31"/>
        <v>100</v>
      </c>
      <c r="N149" s="105">
        <f t="shared" si="106"/>
        <v>0</v>
      </c>
      <c r="O149" s="105">
        <f t="shared" si="106"/>
        <v>0</v>
      </c>
      <c r="P149" s="105">
        <f t="shared" si="106"/>
        <v>0</v>
      </c>
      <c r="Q149" s="105">
        <f t="shared" si="106"/>
        <v>0</v>
      </c>
      <c r="R149" s="105">
        <f t="shared" si="106"/>
        <v>0</v>
      </c>
      <c r="S149" s="105">
        <f t="shared" si="106"/>
        <v>0</v>
      </c>
      <c r="T149" s="105">
        <f t="shared" si="106"/>
        <v>0</v>
      </c>
      <c r="U149" s="105">
        <f t="shared" si="106"/>
        <v>0</v>
      </c>
      <c r="V149" s="105">
        <f t="shared" si="106"/>
        <v>0</v>
      </c>
      <c r="W149" s="105">
        <f t="shared" si="106"/>
        <v>0</v>
      </c>
      <c r="X149" s="105">
        <f t="shared" si="106"/>
        <v>0</v>
      </c>
      <c r="Y149" s="105">
        <f t="shared" si="106"/>
        <v>0</v>
      </c>
      <c r="Z149" s="105">
        <f t="shared" si="106"/>
        <v>495.1</v>
      </c>
      <c r="AA149" s="105">
        <f t="shared" si="106"/>
        <v>0</v>
      </c>
      <c r="AB149" s="102">
        <f t="shared" si="25"/>
        <v>0</v>
      </c>
      <c r="AC149" s="105">
        <f t="shared" si="106"/>
        <v>0</v>
      </c>
      <c r="AD149" s="105">
        <f t="shared" si="106"/>
        <v>0</v>
      </c>
      <c r="AE149" s="102"/>
      <c r="AF149" s="105">
        <f t="shared" si="106"/>
        <v>0</v>
      </c>
      <c r="AG149" s="105">
        <f t="shared" si="106"/>
        <v>0</v>
      </c>
      <c r="AH149" s="105">
        <f t="shared" si="106"/>
        <v>0</v>
      </c>
      <c r="AI149" s="105">
        <f t="shared" si="106"/>
        <v>0</v>
      </c>
      <c r="AJ149" s="105">
        <f t="shared" si="106"/>
        <v>0</v>
      </c>
      <c r="AK149" s="105">
        <f t="shared" si="106"/>
        <v>0</v>
      </c>
      <c r="AL149" s="105"/>
      <c r="AM149" s="105"/>
      <c r="AN149" s="105"/>
      <c r="AO149" s="66">
        <f t="shared" si="106"/>
        <v>0</v>
      </c>
      <c r="AP149" s="66">
        <f t="shared" si="106"/>
        <v>0</v>
      </c>
      <c r="AQ149" s="66">
        <f t="shared" si="106"/>
        <v>0</v>
      </c>
      <c r="AR149" s="105">
        <f t="shared" si="106"/>
        <v>0</v>
      </c>
      <c r="AS149" s="105">
        <f t="shared" si="106"/>
        <v>0</v>
      </c>
      <c r="AT149" s="105">
        <f t="shared" si="106"/>
        <v>0</v>
      </c>
      <c r="AU149" s="105">
        <f t="shared" si="106"/>
        <v>0</v>
      </c>
      <c r="AV149" s="66">
        <f t="shared" si="106"/>
        <v>0</v>
      </c>
      <c r="AW149" s="66">
        <f t="shared" si="106"/>
        <v>0</v>
      </c>
      <c r="AX149" s="105">
        <f t="shared" si="106"/>
        <v>0</v>
      </c>
      <c r="AY149" s="105">
        <f t="shared" si="106"/>
        <v>0</v>
      </c>
      <c r="AZ149" s="105">
        <f t="shared" si="106"/>
        <v>0</v>
      </c>
      <c r="BA149" s="105">
        <f t="shared" si="106"/>
        <v>0</v>
      </c>
      <c r="BB149" s="105">
        <f t="shared" si="106"/>
        <v>0</v>
      </c>
      <c r="BC149" s="105">
        <f t="shared" si="106"/>
        <v>0</v>
      </c>
      <c r="BD149" s="105"/>
      <c r="BE149" s="105"/>
      <c r="BF149" s="105"/>
      <c r="BG149" s="105">
        <f t="shared" si="106"/>
        <v>0</v>
      </c>
      <c r="BH149" s="105">
        <f t="shared" si="106"/>
        <v>0</v>
      </c>
      <c r="BI149" s="105">
        <f t="shared" si="106"/>
        <v>0</v>
      </c>
      <c r="BJ149" s="105">
        <f t="shared" si="106"/>
        <v>0</v>
      </c>
      <c r="BK149" s="105">
        <f t="shared" si="106"/>
        <v>0</v>
      </c>
      <c r="BL149" s="105">
        <f t="shared" ref="BL149:BR149" si="107">BL150+BL151+BL152+BL153+BL154</f>
        <v>0</v>
      </c>
      <c r="BM149" s="105">
        <f t="shared" si="107"/>
        <v>0</v>
      </c>
      <c r="BN149" s="105">
        <f t="shared" si="107"/>
        <v>0</v>
      </c>
      <c r="BO149" s="105">
        <f t="shared" si="107"/>
        <v>0</v>
      </c>
      <c r="BP149" s="105">
        <f t="shared" si="107"/>
        <v>0</v>
      </c>
      <c r="BQ149" s="105">
        <f t="shared" si="107"/>
        <v>0</v>
      </c>
      <c r="BR149" s="105">
        <f t="shared" si="107"/>
        <v>0</v>
      </c>
    </row>
    <row r="150" spans="1:70" s="12" customFormat="1" ht="31.5" x14ac:dyDescent="0.25">
      <c r="A150" s="72" t="s">
        <v>389</v>
      </c>
      <c r="B150" s="14">
        <f t="shared" si="97"/>
        <v>9665.1</v>
      </c>
      <c r="C150" s="14">
        <f t="shared" si="98"/>
        <v>9170</v>
      </c>
      <c r="D150" s="15">
        <f t="shared" si="15"/>
        <v>94.877445654985465</v>
      </c>
      <c r="E150" s="15"/>
      <c r="F150" s="15"/>
      <c r="G150" s="15"/>
      <c r="H150" s="15"/>
      <c r="I150" s="15"/>
      <c r="J150" s="15"/>
      <c r="K150" s="15">
        <v>9170</v>
      </c>
      <c r="L150" s="15">
        <v>9170</v>
      </c>
      <c r="M150" s="15">
        <f t="shared" si="31"/>
        <v>100</v>
      </c>
      <c r="N150" s="15"/>
      <c r="O150" s="15"/>
      <c r="P150" s="15"/>
      <c r="Q150" s="15"/>
      <c r="R150" s="15"/>
      <c r="S150" s="15"/>
      <c r="T150" s="15"/>
      <c r="U150" s="15"/>
      <c r="V150" s="14"/>
      <c r="W150" s="15"/>
      <c r="X150" s="15"/>
      <c r="Y150" s="14"/>
      <c r="Z150" s="15">
        <v>495.1</v>
      </c>
      <c r="AA150" s="15"/>
      <c r="AB150" s="14">
        <f t="shared" si="25"/>
        <v>0</v>
      </c>
      <c r="AC150" s="15"/>
      <c r="AD150" s="15"/>
      <c r="AE150" s="14"/>
      <c r="AF150" s="15"/>
      <c r="AG150" s="15"/>
      <c r="AH150" s="14"/>
      <c r="AI150" s="15"/>
      <c r="AJ150" s="15"/>
      <c r="AK150" s="14"/>
      <c r="AL150" s="14"/>
      <c r="AM150" s="14"/>
      <c r="AN150" s="14"/>
      <c r="AO150" s="39"/>
      <c r="AP150" s="39"/>
      <c r="AQ150" s="50"/>
      <c r="AR150" s="15"/>
      <c r="AS150" s="15"/>
      <c r="AT150" s="14"/>
      <c r="AU150" s="15"/>
      <c r="AV150" s="39"/>
      <c r="AW150" s="50"/>
      <c r="AX150" s="15"/>
      <c r="AY150" s="15"/>
      <c r="AZ150" s="14"/>
      <c r="BA150" s="15"/>
      <c r="BB150" s="15"/>
      <c r="BC150" s="14"/>
      <c r="BD150" s="14"/>
      <c r="BE150" s="14"/>
      <c r="BF150" s="14"/>
      <c r="BG150" s="15"/>
      <c r="BH150" s="15"/>
      <c r="BI150" s="14"/>
      <c r="BJ150" s="15"/>
      <c r="BK150" s="15"/>
      <c r="BL150" s="14"/>
      <c r="BM150" s="15"/>
      <c r="BN150" s="15"/>
      <c r="BO150" s="14"/>
      <c r="BP150" s="15"/>
      <c r="BQ150" s="15"/>
      <c r="BR150" s="14"/>
    </row>
    <row r="151" spans="1:70" s="12" customFormat="1" ht="15.75" x14ac:dyDescent="0.25">
      <c r="A151" s="74" t="s">
        <v>457</v>
      </c>
      <c r="B151" s="14">
        <f t="shared" si="97"/>
        <v>0</v>
      </c>
      <c r="C151" s="14">
        <f t="shared" si="98"/>
        <v>0</v>
      </c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195"/>
      <c r="O151" s="195"/>
      <c r="P151" s="195"/>
      <c r="Q151" s="195"/>
      <c r="R151" s="195"/>
      <c r="S151" s="195"/>
      <c r="T151" s="195"/>
      <c r="U151" s="195"/>
      <c r="V151" s="195"/>
      <c r="W151" s="195"/>
      <c r="X151" s="195"/>
      <c r="Y151" s="195"/>
      <c r="Z151" s="195"/>
      <c r="AA151" s="195"/>
      <c r="AB151" s="195"/>
      <c r="AC151" s="195"/>
      <c r="AD151" s="195"/>
      <c r="AE151" s="15"/>
      <c r="AF151" s="195"/>
      <c r="AG151" s="195"/>
      <c r="AH151" s="195"/>
      <c r="AI151" s="195"/>
      <c r="AJ151" s="195"/>
      <c r="AK151" s="195"/>
      <c r="AL151" s="195"/>
      <c r="AM151" s="195"/>
      <c r="AN151" s="195"/>
      <c r="AO151" s="70"/>
      <c r="AP151" s="70"/>
      <c r="AQ151" s="70"/>
      <c r="AR151" s="195"/>
      <c r="AS151" s="195"/>
      <c r="AT151" s="195"/>
      <c r="AU151" s="195"/>
      <c r="AV151" s="70"/>
      <c r="AW151" s="70"/>
      <c r="AX151" s="195"/>
      <c r="AY151" s="195"/>
      <c r="AZ151" s="195"/>
      <c r="BA151" s="195"/>
      <c r="BB151" s="195"/>
      <c r="BC151" s="195"/>
      <c r="BD151" s="195"/>
      <c r="BE151" s="195"/>
      <c r="BF151" s="195"/>
      <c r="BG151" s="195"/>
      <c r="BH151" s="195"/>
      <c r="BI151" s="195"/>
      <c r="BJ151" s="195"/>
      <c r="BK151" s="195"/>
      <c r="BL151" s="195"/>
      <c r="BM151" s="195"/>
      <c r="BN151" s="195"/>
      <c r="BO151" s="195"/>
      <c r="BP151" s="195"/>
      <c r="BQ151" s="195"/>
      <c r="BR151" s="195"/>
    </row>
    <row r="152" spans="1:70" s="12" customFormat="1" ht="15.75" x14ac:dyDescent="0.25">
      <c r="A152" s="74" t="s">
        <v>456</v>
      </c>
      <c r="B152" s="14">
        <f t="shared" si="97"/>
        <v>0</v>
      </c>
      <c r="C152" s="14">
        <f t="shared" si="98"/>
        <v>0</v>
      </c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195"/>
      <c r="O152" s="195"/>
      <c r="P152" s="195"/>
      <c r="Q152" s="195"/>
      <c r="R152" s="195"/>
      <c r="S152" s="195"/>
      <c r="T152" s="195"/>
      <c r="U152" s="195"/>
      <c r="V152" s="195"/>
      <c r="W152" s="195"/>
      <c r="X152" s="195"/>
      <c r="Y152" s="195"/>
      <c r="Z152" s="195"/>
      <c r="AA152" s="195"/>
      <c r="AB152" s="195"/>
      <c r="AC152" s="15"/>
      <c r="AD152" s="15"/>
      <c r="AE152" s="15"/>
      <c r="AF152" s="195"/>
      <c r="AG152" s="195"/>
      <c r="AH152" s="195"/>
      <c r="AI152" s="195"/>
      <c r="AJ152" s="195"/>
      <c r="AK152" s="195"/>
      <c r="AL152" s="195"/>
      <c r="AM152" s="195"/>
      <c r="AN152" s="195"/>
      <c r="AO152" s="70"/>
      <c r="AP152" s="70"/>
      <c r="AQ152" s="70"/>
      <c r="AR152" s="195"/>
      <c r="AS152" s="195"/>
      <c r="AT152" s="195"/>
      <c r="AU152" s="195"/>
      <c r="AV152" s="70"/>
      <c r="AW152" s="70"/>
      <c r="AX152" s="195"/>
      <c r="AY152" s="195"/>
      <c r="AZ152" s="195"/>
      <c r="BA152" s="195"/>
      <c r="BB152" s="195"/>
      <c r="BC152" s="195"/>
      <c r="BD152" s="195"/>
      <c r="BE152" s="195"/>
      <c r="BF152" s="195"/>
      <c r="BG152" s="195"/>
      <c r="BH152" s="195"/>
      <c r="BI152" s="195"/>
      <c r="BJ152" s="195"/>
      <c r="BK152" s="195"/>
      <c r="BL152" s="195"/>
      <c r="BM152" s="195"/>
      <c r="BN152" s="195"/>
      <c r="BO152" s="195"/>
      <c r="BP152" s="195"/>
      <c r="BQ152" s="195"/>
      <c r="BR152" s="195"/>
    </row>
    <row r="153" spans="1:70" s="12" customFormat="1" ht="15.75" x14ac:dyDescent="0.25">
      <c r="A153" s="74" t="s">
        <v>455</v>
      </c>
      <c r="B153" s="14">
        <f t="shared" si="97"/>
        <v>0</v>
      </c>
      <c r="C153" s="14">
        <f t="shared" si="98"/>
        <v>0</v>
      </c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195"/>
      <c r="O153" s="195"/>
      <c r="P153" s="195"/>
      <c r="Q153" s="195"/>
      <c r="R153" s="195"/>
      <c r="S153" s="195"/>
      <c r="T153" s="195"/>
      <c r="U153" s="195"/>
      <c r="V153" s="195"/>
      <c r="W153" s="195"/>
      <c r="X153" s="195"/>
      <c r="Y153" s="195"/>
      <c r="Z153" s="195"/>
      <c r="AA153" s="195"/>
      <c r="AB153" s="195"/>
      <c r="AC153" s="195"/>
      <c r="AD153" s="195"/>
      <c r="AE153" s="195"/>
      <c r="AF153" s="195"/>
      <c r="AG153" s="195"/>
      <c r="AH153" s="195"/>
      <c r="AI153" s="195"/>
      <c r="AJ153" s="195"/>
      <c r="AK153" s="195"/>
      <c r="AL153" s="195"/>
      <c r="AM153" s="195"/>
      <c r="AN153" s="195"/>
      <c r="AO153" s="70"/>
      <c r="AP153" s="70"/>
      <c r="AQ153" s="70"/>
      <c r="AR153" s="195"/>
      <c r="AS153" s="195"/>
      <c r="AT153" s="195"/>
      <c r="AU153" s="195"/>
      <c r="AV153" s="70"/>
      <c r="AW153" s="70"/>
      <c r="AX153" s="195"/>
      <c r="AY153" s="195"/>
      <c r="AZ153" s="195"/>
      <c r="BA153" s="195"/>
      <c r="BB153" s="195"/>
      <c r="BC153" s="195"/>
      <c r="BD153" s="195"/>
      <c r="BE153" s="195"/>
      <c r="BF153" s="195"/>
      <c r="BG153" s="195"/>
      <c r="BH153" s="195"/>
      <c r="BI153" s="195"/>
      <c r="BJ153" s="195"/>
      <c r="BK153" s="195"/>
      <c r="BL153" s="195"/>
      <c r="BM153" s="195"/>
      <c r="BN153" s="195"/>
      <c r="BO153" s="195"/>
      <c r="BP153" s="195"/>
      <c r="BQ153" s="195"/>
      <c r="BR153" s="195"/>
    </row>
    <row r="154" spans="1:70" s="12" customFormat="1" ht="15.75" x14ac:dyDescent="0.25">
      <c r="A154" s="74" t="s">
        <v>454</v>
      </c>
      <c r="B154" s="14">
        <f t="shared" si="97"/>
        <v>0</v>
      </c>
      <c r="C154" s="14">
        <f t="shared" si="98"/>
        <v>0</v>
      </c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195"/>
      <c r="O154" s="195"/>
      <c r="P154" s="195"/>
      <c r="Q154" s="195"/>
      <c r="R154" s="195"/>
      <c r="S154" s="195"/>
      <c r="T154" s="195"/>
      <c r="U154" s="195"/>
      <c r="V154" s="195"/>
      <c r="W154" s="195"/>
      <c r="X154" s="195"/>
      <c r="Y154" s="195"/>
      <c r="Z154" s="195"/>
      <c r="AA154" s="195"/>
      <c r="AB154" s="195"/>
      <c r="AC154" s="195"/>
      <c r="AD154" s="195"/>
      <c r="AE154" s="195"/>
      <c r="AF154" s="195"/>
      <c r="AG154" s="195"/>
      <c r="AH154" s="195"/>
      <c r="AI154" s="195"/>
      <c r="AJ154" s="195"/>
      <c r="AK154" s="195"/>
      <c r="AL154" s="195"/>
      <c r="AM154" s="195"/>
      <c r="AN154" s="195"/>
      <c r="AO154" s="70"/>
      <c r="AP154" s="70"/>
      <c r="AQ154" s="70"/>
      <c r="AR154" s="195"/>
      <c r="AS154" s="195"/>
      <c r="AT154" s="195"/>
      <c r="AU154" s="195"/>
      <c r="AV154" s="70"/>
      <c r="AW154" s="70"/>
      <c r="AX154" s="195"/>
      <c r="AY154" s="195"/>
      <c r="AZ154" s="195"/>
      <c r="BA154" s="195"/>
      <c r="BB154" s="195"/>
      <c r="BC154" s="195"/>
      <c r="BD154" s="195"/>
      <c r="BE154" s="195"/>
      <c r="BF154" s="195"/>
      <c r="BG154" s="195"/>
      <c r="BH154" s="195"/>
      <c r="BI154" s="195"/>
      <c r="BJ154" s="195"/>
      <c r="BK154" s="195"/>
      <c r="BL154" s="195"/>
      <c r="BM154" s="195"/>
      <c r="BN154" s="195"/>
      <c r="BO154" s="195"/>
      <c r="BP154" s="195"/>
      <c r="BQ154" s="195"/>
      <c r="BR154" s="195"/>
    </row>
    <row r="155" spans="1:70" s="31" customFormat="1" ht="31.5" x14ac:dyDescent="0.25">
      <c r="A155" s="76" t="s">
        <v>447</v>
      </c>
      <c r="B155" s="102">
        <f t="shared" si="97"/>
        <v>801.1</v>
      </c>
      <c r="C155" s="102">
        <f t="shared" si="98"/>
        <v>0</v>
      </c>
      <c r="D155" s="105">
        <f t="shared" ref="D155" si="108">C155/B155*100</f>
        <v>0</v>
      </c>
      <c r="E155" s="101">
        <f>E156+E157</f>
        <v>0</v>
      </c>
      <c r="F155" s="101">
        <f t="shared" ref="F155:BK155" si="109">F156+F157</f>
        <v>0</v>
      </c>
      <c r="G155" s="101">
        <f t="shared" si="109"/>
        <v>0</v>
      </c>
      <c r="H155" s="101">
        <f t="shared" si="109"/>
        <v>0</v>
      </c>
      <c r="I155" s="101">
        <f t="shared" si="109"/>
        <v>0</v>
      </c>
      <c r="J155" s="101">
        <f t="shared" si="109"/>
        <v>0</v>
      </c>
      <c r="K155" s="101">
        <f t="shared" si="109"/>
        <v>0</v>
      </c>
      <c r="L155" s="101">
        <f t="shared" si="109"/>
        <v>0</v>
      </c>
      <c r="M155" s="105"/>
      <c r="N155" s="101">
        <f t="shared" si="109"/>
        <v>0</v>
      </c>
      <c r="O155" s="101">
        <f t="shared" si="109"/>
        <v>0</v>
      </c>
      <c r="P155" s="101">
        <f t="shared" si="109"/>
        <v>0</v>
      </c>
      <c r="Q155" s="101">
        <f t="shared" si="109"/>
        <v>0</v>
      </c>
      <c r="R155" s="101">
        <f t="shared" si="109"/>
        <v>0</v>
      </c>
      <c r="S155" s="101">
        <f t="shared" si="109"/>
        <v>0</v>
      </c>
      <c r="T155" s="101">
        <f t="shared" si="109"/>
        <v>0</v>
      </c>
      <c r="U155" s="101">
        <f t="shared" si="109"/>
        <v>0</v>
      </c>
      <c r="V155" s="101">
        <f t="shared" si="109"/>
        <v>0</v>
      </c>
      <c r="W155" s="101">
        <f t="shared" si="109"/>
        <v>0</v>
      </c>
      <c r="X155" s="101">
        <f t="shared" si="109"/>
        <v>0</v>
      </c>
      <c r="Y155" s="101">
        <f t="shared" si="109"/>
        <v>0</v>
      </c>
      <c r="Z155" s="101">
        <f t="shared" si="109"/>
        <v>801.1</v>
      </c>
      <c r="AA155" s="101">
        <f t="shared" si="109"/>
        <v>0</v>
      </c>
      <c r="AB155" s="102">
        <f t="shared" si="25"/>
        <v>0</v>
      </c>
      <c r="AC155" s="101">
        <f t="shared" si="109"/>
        <v>0</v>
      </c>
      <c r="AD155" s="101">
        <f t="shared" si="109"/>
        <v>0</v>
      </c>
      <c r="AE155" s="102"/>
      <c r="AF155" s="101">
        <f t="shared" si="109"/>
        <v>0</v>
      </c>
      <c r="AG155" s="101">
        <f t="shared" si="109"/>
        <v>0</v>
      </c>
      <c r="AH155" s="101">
        <f t="shared" si="109"/>
        <v>0</v>
      </c>
      <c r="AI155" s="101">
        <f t="shared" si="109"/>
        <v>0</v>
      </c>
      <c r="AJ155" s="101">
        <f t="shared" si="109"/>
        <v>0</v>
      </c>
      <c r="AK155" s="101">
        <f t="shared" si="109"/>
        <v>0</v>
      </c>
      <c r="AL155" s="101"/>
      <c r="AM155" s="101"/>
      <c r="AN155" s="101"/>
      <c r="AO155" s="69">
        <f t="shared" si="109"/>
        <v>0</v>
      </c>
      <c r="AP155" s="69">
        <f t="shared" si="109"/>
        <v>0</v>
      </c>
      <c r="AQ155" s="69">
        <f t="shared" si="109"/>
        <v>0</v>
      </c>
      <c r="AR155" s="101">
        <f t="shared" si="109"/>
        <v>0</v>
      </c>
      <c r="AS155" s="101">
        <f t="shared" si="109"/>
        <v>0</v>
      </c>
      <c r="AT155" s="101">
        <f t="shared" si="109"/>
        <v>0</v>
      </c>
      <c r="AU155" s="101">
        <f t="shared" si="109"/>
        <v>0</v>
      </c>
      <c r="AV155" s="69">
        <f t="shared" si="109"/>
        <v>0</v>
      </c>
      <c r="AW155" s="69">
        <f t="shared" si="109"/>
        <v>0</v>
      </c>
      <c r="AX155" s="101">
        <f t="shared" si="109"/>
        <v>0</v>
      </c>
      <c r="AY155" s="101">
        <f t="shared" si="109"/>
        <v>0</v>
      </c>
      <c r="AZ155" s="101">
        <f t="shared" si="109"/>
        <v>0</v>
      </c>
      <c r="BA155" s="101">
        <f t="shared" si="109"/>
        <v>0</v>
      </c>
      <c r="BB155" s="101">
        <f t="shared" si="109"/>
        <v>0</v>
      </c>
      <c r="BC155" s="101">
        <f t="shared" si="109"/>
        <v>0</v>
      </c>
      <c r="BD155" s="101"/>
      <c r="BE155" s="101"/>
      <c r="BF155" s="101"/>
      <c r="BG155" s="101">
        <f t="shared" si="109"/>
        <v>0</v>
      </c>
      <c r="BH155" s="101">
        <f t="shared" si="109"/>
        <v>0</v>
      </c>
      <c r="BI155" s="101">
        <f t="shared" si="109"/>
        <v>0</v>
      </c>
      <c r="BJ155" s="101">
        <f t="shared" si="109"/>
        <v>0</v>
      </c>
      <c r="BK155" s="101">
        <f t="shared" si="109"/>
        <v>0</v>
      </c>
      <c r="BL155" s="101">
        <f t="shared" ref="BL155:BR155" si="110">BL156+BL157</f>
        <v>0</v>
      </c>
      <c r="BM155" s="101">
        <f t="shared" si="110"/>
        <v>0</v>
      </c>
      <c r="BN155" s="101">
        <f t="shared" si="110"/>
        <v>0</v>
      </c>
      <c r="BO155" s="101">
        <f t="shared" si="110"/>
        <v>0</v>
      </c>
      <c r="BP155" s="101">
        <f t="shared" si="110"/>
        <v>0</v>
      </c>
      <c r="BQ155" s="101">
        <f t="shared" si="110"/>
        <v>0</v>
      </c>
      <c r="BR155" s="101">
        <f t="shared" si="110"/>
        <v>0</v>
      </c>
    </row>
    <row r="156" spans="1:70" s="12" customFormat="1" ht="31.5" x14ac:dyDescent="0.25">
      <c r="A156" s="72" t="s">
        <v>388</v>
      </c>
      <c r="B156" s="14">
        <f t="shared" si="97"/>
        <v>801.1</v>
      </c>
      <c r="C156" s="14">
        <f t="shared" si="98"/>
        <v>0</v>
      </c>
      <c r="D156" s="15">
        <f t="shared" si="15"/>
        <v>0</v>
      </c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4"/>
      <c r="W156" s="15"/>
      <c r="X156" s="15"/>
      <c r="Y156" s="14"/>
      <c r="Z156" s="15">
        <v>801.1</v>
      </c>
      <c r="AA156" s="15"/>
      <c r="AB156" s="14">
        <f t="shared" si="25"/>
        <v>0</v>
      </c>
      <c r="AC156" s="15"/>
      <c r="AD156" s="15"/>
      <c r="AE156" s="14"/>
      <c r="AF156" s="15"/>
      <c r="AG156" s="15"/>
      <c r="AH156" s="14"/>
      <c r="AI156" s="15"/>
      <c r="AJ156" s="15"/>
      <c r="AK156" s="14"/>
      <c r="AL156" s="14"/>
      <c r="AM156" s="14"/>
      <c r="AN156" s="14"/>
      <c r="AO156" s="39"/>
      <c r="AP156" s="39"/>
      <c r="AQ156" s="50"/>
      <c r="AR156" s="15"/>
      <c r="AS156" s="15"/>
      <c r="AT156" s="14"/>
      <c r="AU156" s="15"/>
      <c r="AV156" s="39"/>
      <c r="AW156" s="50"/>
      <c r="AX156" s="15"/>
      <c r="AY156" s="15"/>
      <c r="AZ156" s="14"/>
      <c r="BA156" s="15"/>
      <c r="BB156" s="15"/>
      <c r="BC156" s="14"/>
      <c r="BD156" s="14"/>
      <c r="BE156" s="14"/>
      <c r="BF156" s="14"/>
      <c r="BG156" s="15"/>
      <c r="BH156" s="15"/>
      <c r="BI156" s="14"/>
      <c r="BJ156" s="15"/>
      <c r="BK156" s="15"/>
      <c r="BL156" s="14"/>
      <c r="BM156" s="15"/>
      <c r="BN156" s="15"/>
      <c r="BO156" s="14"/>
      <c r="BP156" s="15"/>
      <c r="BQ156" s="15"/>
      <c r="BR156" s="14"/>
    </row>
    <row r="157" spans="1:70" s="12" customFormat="1" ht="15.75" x14ac:dyDescent="0.25">
      <c r="A157" s="74" t="s">
        <v>468</v>
      </c>
      <c r="B157" s="14">
        <f t="shared" si="97"/>
        <v>0</v>
      </c>
      <c r="C157" s="14">
        <f t="shared" si="98"/>
        <v>0</v>
      </c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195"/>
      <c r="O157" s="195"/>
      <c r="P157" s="195"/>
      <c r="Q157" s="195"/>
      <c r="R157" s="195"/>
      <c r="S157" s="195"/>
      <c r="T157" s="195"/>
      <c r="U157" s="195"/>
      <c r="V157" s="195"/>
      <c r="W157" s="195"/>
      <c r="X157" s="195"/>
      <c r="Y157" s="195"/>
      <c r="Z157" s="195"/>
      <c r="AA157" s="195"/>
      <c r="AB157" s="195"/>
      <c r="AC157" s="195"/>
      <c r="AD157" s="195"/>
      <c r="AE157" s="195"/>
      <c r="AF157" s="195"/>
      <c r="AG157" s="195"/>
      <c r="AH157" s="195"/>
      <c r="AI157" s="195"/>
      <c r="AJ157" s="195"/>
      <c r="AK157" s="195"/>
      <c r="AL157" s="195"/>
      <c r="AM157" s="195"/>
      <c r="AN157" s="195"/>
      <c r="AO157" s="70"/>
      <c r="AP157" s="70"/>
      <c r="AQ157" s="70"/>
      <c r="AR157" s="195"/>
      <c r="AS157" s="195"/>
      <c r="AT157" s="195"/>
      <c r="AU157" s="195"/>
      <c r="AV157" s="70"/>
      <c r="AW157" s="70"/>
      <c r="AX157" s="195"/>
      <c r="AY157" s="195"/>
      <c r="AZ157" s="195"/>
      <c r="BA157" s="195"/>
      <c r="BB157" s="195"/>
      <c r="BC157" s="195"/>
      <c r="BD157" s="195"/>
      <c r="BE157" s="195"/>
      <c r="BF157" s="195"/>
      <c r="BG157" s="195"/>
      <c r="BH157" s="195"/>
      <c r="BI157" s="195"/>
      <c r="BJ157" s="195"/>
      <c r="BK157" s="195"/>
      <c r="BL157" s="195"/>
      <c r="BM157" s="195"/>
      <c r="BN157" s="195"/>
      <c r="BO157" s="195"/>
      <c r="BP157" s="195"/>
      <c r="BQ157" s="195"/>
      <c r="BR157" s="195"/>
    </row>
    <row r="158" spans="1:70" s="31" customFormat="1" ht="31.5" x14ac:dyDescent="0.25">
      <c r="A158" s="73" t="s">
        <v>448</v>
      </c>
      <c r="B158" s="102">
        <f t="shared" si="97"/>
        <v>458.8</v>
      </c>
      <c r="C158" s="102">
        <f t="shared" si="98"/>
        <v>0</v>
      </c>
      <c r="D158" s="105">
        <f t="shared" ref="D158" si="111">C158/B158*100</f>
        <v>0</v>
      </c>
      <c r="E158" s="105">
        <f>E159+E160+E161+E162</f>
        <v>0</v>
      </c>
      <c r="F158" s="105">
        <f t="shared" ref="F158:BK158" si="112">F159+F160+F161+F162</f>
        <v>0</v>
      </c>
      <c r="G158" s="105">
        <f t="shared" si="112"/>
        <v>0</v>
      </c>
      <c r="H158" s="105">
        <f t="shared" si="112"/>
        <v>0</v>
      </c>
      <c r="I158" s="105">
        <f t="shared" si="112"/>
        <v>0</v>
      </c>
      <c r="J158" s="105">
        <f t="shared" si="112"/>
        <v>0</v>
      </c>
      <c r="K158" s="105">
        <f t="shared" si="112"/>
        <v>0</v>
      </c>
      <c r="L158" s="105">
        <f t="shared" si="112"/>
        <v>0</v>
      </c>
      <c r="M158" s="105">
        <f t="shared" si="112"/>
        <v>0</v>
      </c>
      <c r="N158" s="105">
        <f t="shared" si="112"/>
        <v>0</v>
      </c>
      <c r="O158" s="105">
        <f t="shared" si="112"/>
        <v>0</v>
      </c>
      <c r="P158" s="105">
        <f t="shared" si="112"/>
        <v>0</v>
      </c>
      <c r="Q158" s="105">
        <f t="shared" si="112"/>
        <v>0</v>
      </c>
      <c r="R158" s="105">
        <f t="shared" si="112"/>
        <v>0</v>
      </c>
      <c r="S158" s="105">
        <f t="shared" si="112"/>
        <v>0</v>
      </c>
      <c r="T158" s="105">
        <f t="shared" si="112"/>
        <v>0</v>
      </c>
      <c r="U158" s="105">
        <f t="shared" si="112"/>
        <v>0</v>
      </c>
      <c r="V158" s="105">
        <f t="shared" si="112"/>
        <v>0</v>
      </c>
      <c r="W158" s="105">
        <f t="shared" si="112"/>
        <v>0</v>
      </c>
      <c r="X158" s="105">
        <f t="shared" si="112"/>
        <v>0</v>
      </c>
      <c r="Y158" s="105">
        <f t="shared" si="112"/>
        <v>0</v>
      </c>
      <c r="Z158" s="105">
        <f t="shared" si="112"/>
        <v>458.8</v>
      </c>
      <c r="AA158" s="105">
        <f t="shared" si="112"/>
        <v>0</v>
      </c>
      <c r="AB158" s="102">
        <f t="shared" si="25"/>
        <v>0</v>
      </c>
      <c r="AC158" s="105">
        <f t="shared" si="112"/>
        <v>0</v>
      </c>
      <c r="AD158" s="105">
        <f t="shared" si="112"/>
        <v>0</v>
      </c>
      <c r="AE158" s="102"/>
      <c r="AF158" s="105">
        <f t="shared" si="112"/>
        <v>0</v>
      </c>
      <c r="AG158" s="105">
        <f t="shared" si="112"/>
        <v>0</v>
      </c>
      <c r="AH158" s="105">
        <f t="shared" si="112"/>
        <v>0</v>
      </c>
      <c r="AI158" s="105">
        <f t="shared" si="112"/>
        <v>0</v>
      </c>
      <c r="AJ158" s="105">
        <f t="shared" si="112"/>
        <v>0</v>
      </c>
      <c r="AK158" s="105">
        <f t="shared" si="112"/>
        <v>0</v>
      </c>
      <c r="AL158" s="105"/>
      <c r="AM158" s="105"/>
      <c r="AN158" s="105"/>
      <c r="AO158" s="66">
        <f t="shared" si="112"/>
        <v>0</v>
      </c>
      <c r="AP158" s="66">
        <f t="shared" si="112"/>
        <v>0</v>
      </c>
      <c r="AQ158" s="66">
        <f t="shared" si="112"/>
        <v>0</v>
      </c>
      <c r="AR158" s="105">
        <f t="shared" si="112"/>
        <v>0</v>
      </c>
      <c r="AS158" s="105">
        <f t="shared" si="112"/>
        <v>0</v>
      </c>
      <c r="AT158" s="105">
        <f t="shared" si="112"/>
        <v>0</v>
      </c>
      <c r="AU158" s="105">
        <f t="shared" si="112"/>
        <v>0</v>
      </c>
      <c r="AV158" s="66">
        <f t="shared" si="112"/>
        <v>0</v>
      </c>
      <c r="AW158" s="66">
        <f t="shared" si="112"/>
        <v>0</v>
      </c>
      <c r="AX158" s="105">
        <f t="shared" si="112"/>
        <v>0</v>
      </c>
      <c r="AY158" s="105">
        <f t="shared" si="112"/>
        <v>0</v>
      </c>
      <c r="AZ158" s="105">
        <f t="shared" si="112"/>
        <v>0</v>
      </c>
      <c r="BA158" s="105">
        <f t="shared" si="112"/>
        <v>0</v>
      </c>
      <c r="BB158" s="105">
        <f t="shared" si="112"/>
        <v>0</v>
      </c>
      <c r="BC158" s="105">
        <f t="shared" si="112"/>
        <v>0</v>
      </c>
      <c r="BD158" s="105"/>
      <c r="BE158" s="105"/>
      <c r="BF158" s="105"/>
      <c r="BG158" s="105">
        <f t="shared" si="112"/>
        <v>0</v>
      </c>
      <c r="BH158" s="105">
        <f t="shared" si="112"/>
        <v>0</v>
      </c>
      <c r="BI158" s="105">
        <f t="shared" si="112"/>
        <v>0</v>
      </c>
      <c r="BJ158" s="105">
        <f t="shared" si="112"/>
        <v>0</v>
      </c>
      <c r="BK158" s="105">
        <f t="shared" si="112"/>
        <v>0</v>
      </c>
      <c r="BL158" s="105">
        <f t="shared" ref="BL158:BR158" si="113">BL159+BL160+BL161+BL162</f>
        <v>0</v>
      </c>
      <c r="BM158" s="105">
        <f t="shared" si="113"/>
        <v>0</v>
      </c>
      <c r="BN158" s="105">
        <f t="shared" si="113"/>
        <v>0</v>
      </c>
      <c r="BO158" s="105">
        <f t="shared" si="113"/>
        <v>0</v>
      </c>
      <c r="BP158" s="105">
        <f t="shared" si="113"/>
        <v>0</v>
      </c>
      <c r="BQ158" s="105">
        <f t="shared" si="113"/>
        <v>0</v>
      </c>
      <c r="BR158" s="105">
        <f t="shared" si="113"/>
        <v>0</v>
      </c>
    </row>
    <row r="159" spans="1:70" s="12" customFormat="1" ht="31.5" x14ac:dyDescent="0.25">
      <c r="A159" s="72" t="s">
        <v>387</v>
      </c>
      <c r="B159" s="14">
        <f t="shared" si="97"/>
        <v>458.8</v>
      </c>
      <c r="C159" s="14">
        <f t="shared" si="98"/>
        <v>0</v>
      </c>
      <c r="D159" s="15">
        <f t="shared" si="15"/>
        <v>0</v>
      </c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4"/>
      <c r="W159" s="15"/>
      <c r="X159" s="15"/>
      <c r="Y159" s="14"/>
      <c r="Z159" s="15">
        <v>458.8</v>
      </c>
      <c r="AA159" s="15"/>
      <c r="AB159" s="14">
        <f t="shared" si="25"/>
        <v>0</v>
      </c>
      <c r="AC159" s="15"/>
      <c r="AD159" s="15"/>
      <c r="AE159" s="14"/>
      <c r="AF159" s="15"/>
      <c r="AG159" s="15"/>
      <c r="AH159" s="14"/>
      <c r="AI159" s="15"/>
      <c r="AJ159" s="15"/>
      <c r="AK159" s="14"/>
      <c r="AL159" s="14"/>
      <c r="AM159" s="14"/>
      <c r="AN159" s="14"/>
      <c r="AO159" s="39"/>
      <c r="AP159" s="39"/>
      <c r="AQ159" s="50"/>
      <c r="AR159" s="15"/>
      <c r="AS159" s="15"/>
      <c r="AT159" s="14"/>
      <c r="AU159" s="15"/>
      <c r="AV159" s="39"/>
      <c r="AW159" s="50"/>
      <c r="AX159" s="15"/>
      <c r="AY159" s="15"/>
      <c r="AZ159" s="14"/>
      <c r="BA159" s="15"/>
      <c r="BB159" s="15"/>
      <c r="BC159" s="14"/>
      <c r="BD159" s="14"/>
      <c r="BE159" s="14"/>
      <c r="BF159" s="14"/>
      <c r="BG159" s="15"/>
      <c r="BH159" s="15"/>
      <c r="BI159" s="14"/>
      <c r="BJ159" s="15"/>
      <c r="BK159" s="15"/>
      <c r="BL159" s="14"/>
      <c r="BM159" s="15"/>
      <c r="BN159" s="15"/>
      <c r="BO159" s="14"/>
      <c r="BP159" s="15"/>
      <c r="BQ159" s="15"/>
      <c r="BR159" s="14"/>
    </row>
    <row r="160" spans="1:70" s="12" customFormat="1" ht="15.75" x14ac:dyDescent="0.25">
      <c r="A160" s="74" t="s">
        <v>444</v>
      </c>
      <c r="B160" s="14">
        <f t="shared" si="97"/>
        <v>0</v>
      </c>
      <c r="C160" s="14">
        <f t="shared" si="98"/>
        <v>0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195"/>
      <c r="O160" s="195"/>
      <c r="P160" s="195"/>
      <c r="Q160" s="195"/>
      <c r="R160" s="195"/>
      <c r="S160" s="195"/>
      <c r="T160" s="195"/>
      <c r="U160" s="195"/>
      <c r="V160" s="195"/>
      <c r="W160" s="195"/>
      <c r="X160" s="195"/>
      <c r="Y160" s="195"/>
      <c r="Z160" s="195"/>
      <c r="AA160" s="195"/>
      <c r="AB160" s="195"/>
      <c r="AC160" s="195"/>
      <c r="AD160" s="195"/>
      <c r="AE160" s="195"/>
      <c r="AF160" s="195"/>
      <c r="AG160" s="195"/>
      <c r="AH160" s="195"/>
      <c r="AI160" s="195"/>
      <c r="AJ160" s="195"/>
      <c r="AK160" s="195"/>
      <c r="AL160" s="195"/>
      <c r="AM160" s="195"/>
      <c r="AN160" s="195"/>
      <c r="AO160" s="70"/>
      <c r="AP160" s="70"/>
      <c r="AQ160" s="70"/>
      <c r="AR160" s="195"/>
      <c r="AS160" s="195"/>
      <c r="AT160" s="195"/>
      <c r="AU160" s="195"/>
      <c r="AV160" s="70"/>
      <c r="AW160" s="70"/>
      <c r="AX160" s="195"/>
      <c r="AY160" s="195"/>
      <c r="AZ160" s="195"/>
      <c r="BA160" s="195"/>
      <c r="BB160" s="195"/>
      <c r="BC160" s="195"/>
      <c r="BD160" s="195"/>
      <c r="BE160" s="195"/>
      <c r="BF160" s="195"/>
      <c r="BG160" s="195"/>
      <c r="BH160" s="195"/>
      <c r="BI160" s="195"/>
      <c r="BJ160" s="195"/>
      <c r="BK160" s="195"/>
      <c r="BL160" s="195"/>
      <c r="BM160" s="195"/>
      <c r="BN160" s="195"/>
      <c r="BO160" s="195"/>
      <c r="BP160" s="195"/>
      <c r="BQ160" s="195"/>
      <c r="BR160" s="195"/>
    </row>
    <row r="161" spans="1:70" s="12" customFormat="1" ht="15.75" x14ac:dyDescent="0.25">
      <c r="A161" s="74" t="s">
        <v>445</v>
      </c>
      <c r="B161" s="14">
        <f t="shared" si="97"/>
        <v>0</v>
      </c>
      <c r="C161" s="14">
        <f t="shared" si="98"/>
        <v>0</v>
      </c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195"/>
      <c r="O161" s="195"/>
      <c r="P161" s="195"/>
      <c r="Q161" s="195"/>
      <c r="R161" s="195"/>
      <c r="S161" s="195"/>
      <c r="T161" s="195"/>
      <c r="U161" s="195"/>
      <c r="V161" s="195"/>
      <c r="W161" s="195"/>
      <c r="X161" s="195"/>
      <c r="Y161" s="195"/>
      <c r="Z161" s="195"/>
      <c r="AA161" s="195"/>
      <c r="AB161" s="195"/>
      <c r="AC161" s="195"/>
      <c r="AD161" s="195"/>
      <c r="AE161" s="195"/>
      <c r="AF161" s="195"/>
      <c r="AG161" s="195"/>
      <c r="AH161" s="195"/>
      <c r="AI161" s="195"/>
      <c r="AJ161" s="195"/>
      <c r="AK161" s="195"/>
      <c r="AL161" s="195"/>
      <c r="AM161" s="195"/>
      <c r="AN161" s="195"/>
      <c r="AO161" s="70"/>
      <c r="AP161" s="70"/>
      <c r="AQ161" s="70"/>
      <c r="AR161" s="195"/>
      <c r="AS161" s="195"/>
      <c r="AT161" s="195"/>
      <c r="AU161" s="195"/>
      <c r="AV161" s="70"/>
      <c r="AW161" s="70"/>
      <c r="AX161" s="195"/>
      <c r="AY161" s="195"/>
      <c r="AZ161" s="195"/>
      <c r="BA161" s="195"/>
      <c r="BB161" s="195"/>
      <c r="BC161" s="195"/>
      <c r="BD161" s="195"/>
      <c r="BE161" s="195"/>
      <c r="BF161" s="195"/>
      <c r="BG161" s="195"/>
      <c r="BH161" s="195"/>
      <c r="BI161" s="195"/>
      <c r="BJ161" s="195"/>
      <c r="BK161" s="195"/>
      <c r="BL161" s="195"/>
      <c r="BM161" s="195"/>
      <c r="BN161" s="195"/>
      <c r="BO161" s="195"/>
      <c r="BP161" s="195"/>
      <c r="BQ161" s="195"/>
      <c r="BR161" s="195"/>
    </row>
    <row r="162" spans="1:70" s="12" customFormat="1" ht="15.75" x14ac:dyDescent="0.25">
      <c r="A162" s="74" t="s">
        <v>446</v>
      </c>
      <c r="B162" s="14">
        <f t="shared" si="97"/>
        <v>0</v>
      </c>
      <c r="C162" s="14">
        <f t="shared" si="98"/>
        <v>0</v>
      </c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195"/>
      <c r="O162" s="195"/>
      <c r="P162" s="195"/>
      <c r="Q162" s="195"/>
      <c r="R162" s="195"/>
      <c r="S162" s="195"/>
      <c r="T162" s="195"/>
      <c r="U162" s="195"/>
      <c r="V162" s="195"/>
      <c r="W162" s="195"/>
      <c r="X162" s="195"/>
      <c r="Y162" s="195"/>
      <c r="Z162" s="195"/>
      <c r="AA162" s="195"/>
      <c r="AB162" s="195"/>
      <c r="AC162" s="14"/>
      <c r="AD162" s="14"/>
      <c r="AE162" s="14"/>
      <c r="AF162" s="195"/>
      <c r="AG162" s="195"/>
      <c r="AH162" s="195"/>
      <c r="AI162" s="195"/>
      <c r="AJ162" s="195"/>
      <c r="AK162" s="195"/>
      <c r="AL162" s="195"/>
      <c r="AM162" s="195"/>
      <c r="AN162" s="195"/>
      <c r="AO162" s="70"/>
      <c r="AP162" s="70"/>
      <c r="AQ162" s="70"/>
      <c r="AR162" s="195"/>
      <c r="AS162" s="195"/>
      <c r="AT162" s="195"/>
      <c r="AU162" s="195"/>
      <c r="AV162" s="70"/>
      <c r="AW162" s="70"/>
      <c r="AX162" s="195"/>
      <c r="AY162" s="195"/>
      <c r="AZ162" s="195"/>
      <c r="BA162" s="195"/>
      <c r="BB162" s="195"/>
      <c r="BC162" s="195"/>
      <c r="BD162" s="195"/>
      <c r="BE162" s="195"/>
      <c r="BF162" s="195"/>
      <c r="BG162" s="195"/>
      <c r="BH162" s="195"/>
      <c r="BI162" s="195"/>
      <c r="BJ162" s="195"/>
      <c r="BK162" s="195"/>
      <c r="BL162" s="195"/>
      <c r="BM162" s="195"/>
      <c r="BN162" s="195"/>
      <c r="BO162" s="195"/>
      <c r="BP162" s="195"/>
      <c r="BQ162" s="195"/>
      <c r="BR162" s="195"/>
    </row>
    <row r="163" spans="1:70" s="31" customFormat="1" ht="31.5" x14ac:dyDescent="0.25">
      <c r="A163" s="73" t="s">
        <v>443</v>
      </c>
      <c r="B163" s="102">
        <f t="shared" si="97"/>
        <v>504.2</v>
      </c>
      <c r="C163" s="102">
        <f t="shared" si="98"/>
        <v>0</v>
      </c>
      <c r="D163" s="105">
        <f t="shared" ref="D163" si="114">C163/B163*100</f>
        <v>0</v>
      </c>
      <c r="E163" s="105">
        <f>E164+E165+E166</f>
        <v>0</v>
      </c>
      <c r="F163" s="105">
        <f t="shared" ref="F163:BK163" si="115">F164+F165+F166</f>
        <v>0</v>
      </c>
      <c r="G163" s="105">
        <f t="shared" si="115"/>
        <v>0</v>
      </c>
      <c r="H163" s="105">
        <f t="shared" si="115"/>
        <v>0</v>
      </c>
      <c r="I163" s="105">
        <f t="shared" si="115"/>
        <v>0</v>
      </c>
      <c r="J163" s="105">
        <f t="shared" si="115"/>
        <v>0</v>
      </c>
      <c r="K163" s="105">
        <f t="shared" si="115"/>
        <v>0</v>
      </c>
      <c r="L163" s="105">
        <f t="shared" si="115"/>
        <v>0</v>
      </c>
      <c r="M163" s="105">
        <f t="shared" si="115"/>
        <v>0</v>
      </c>
      <c r="N163" s="105">
        <f t="shared" si="115"/>
        <v>0</v>
      </c>
      <c r="O163" s="105">
        <f t="shared" si="115"/>
        <v>0</v>
      </c>
      <c r="P163" s="105">
        <f t="shared" si="115"/>
        <v>0</v>
      </c>
      <c r="Q163" s="105">
        <f t="shared" si="115"/>
        <v>0</v>
      </c>
      <c r="R163" s="105">
        <f t="shared" si="115"/>
        <v>0</v>
      </c>
      <c r="S163" s="105">
        <f t="shared" si="115"/>
        <v>0</v>
      </c>
      <c r="T163" s="105">
        <f t="shared" si="115"/>
        <v>0</v>
      </c>
      <c r="U163" s="105">
        <f t="shared" si="115"/>
        <v>0</v>
      </c>
      <c r="V163" s="105">
        <f t="shared" si="115"/>
        <v>0</v>
      </c>
      <c r="W163" s="105">
        <f t="shared" si="115"/>
        <v>0</v>
      </c>
      <c r="X163" s="105">
        <f t="shared" si="115"/>
        <v>0</v>
      </c>
      <c r="Y163" s="105">
        <f t="shared" si="115"/>
        <v>0</v>
      </c>
      <c r="Z163" s="105">
        <f t="shared" si="115"/>
        <v>504.2</v>
      </c>
      <c r="AA163" s="105">
        <f t="shared" si="115"/>
        <v>0</v>
      </c>
      <c r="AB163" s="102">
        <f t="shared" si="25"/>
        <v>0</v>
      </c>
      <c r="AC163" s="105">
        <f t="shared" si="115"/>
        <v>0</v>
      </c>
      <c r="AD163" s="105">
        <f t="shared" si="115"/>
        <v>0</v>
      </c>
      <c r="AE163" s="102"/>
      <c r="AF163" s="105">
        <f t="shared" si="115"/>
        <v>0</v>
      </c>
      <c r="AG163" s="105">
        <f t="shared" si="115"/>
        <v>0</v>
      </c>
      <c r="AH163" s="105">
        <f t="shared" si="115"/>
        <v>0</v>
      </c>
      <c r="AI163" s="105">
        <f t="shared" si="115"/>
        <v>0</v>
      </c>
      <c r="AJ163" s="105">
        <f t="shared" si="115"/>
        <v>0</v>
      </c>
      <c r="AK163" s="105">
        <f t="shared" si="115"/>
        <v>0</v>
      </c>
      <c r="AL163" s="105"/>
      <c r="AM163" s="105"/>
      <c r="AN163" s="105"/>
      <c r="AO163" s="66">
        <f t="shared" si="115"/>
        <v>0</v>
      </c>
      <c r="AP163" s="66">
        <f t="shared" si="115"/>
        <v>0</v>
      </c>
      <c r="AQ163" s="66">
        <f t="shared" si="115"/>
        <v>0</v>
      </c>
      <c r="AR163" s="105">
        <f t="shared" si="115"/>
        <v>0</v>
      </c>
      <c r="AS163" s="105">
        <f t="shared" si="115"/>
        <v>0</v>
      </c>
      <c r="AT163" s="105">
        <f t="shared" si="115"/>
        <v>0</v>
      </c>
      <c r="AU163" s="105">
        <f t="shared" si="115"/>
        <v>0</v>
      </c>
      <c r="AV163" s="66">
        <f t="shared" si="115"/>
        <v>0</v>
      </c>
      <c r="AW163" s="66">
        <f t="shared" si="115"/>
        <v>0</v>
      </c>
      <c r="AX163" s="105">
        <f t="shared" si="115"/>
        <v>0</v>
      </c>
      <c r="AY163" s="105">
        <f t="shared" si="115"/>
        <v>0</v>
      </c>
      <c r="AZ163" s="105">
        <f t="shared" si="115"/>
        <v>0</v>
      </c>
      <c r="BA163" s="105">
        <f t="shared" si="115"/>
        <v>0</v>
      </c>
      <c r="BB163" s="105">
        <f t="shared" si="115"/>
        <v>0</v>
      </c>
      <c r="BC163" s="105">
        <f t="shared" si="115"/>
        <v>0</v>
      </c>
      <c r="BD163" s="105"/>
      <c r="BE163" s="105"/>
      <c r="BF163" s="105"/>
      <c r="BG163" s="105">
        <f t="shared" si="115"/>
        <v>0</v>
      </c>
      <c r="BH163" s="105">
        <f t="shared" si="115"/>
        <v>0</v>
      </c>
      <c r="BI163" s="105">
        <f t="shared" si="115"/>
        <v>0</v>
      </c>
      <c r="BJ163" s="105">
        <f t="shared" si="115"/>
        <v>0</v>
      </c>
      <c r="BK163" s="105">
        <f t="shared" si="115"/>
        <v>0</v>
      </c>
      <c r="BL163" s="105">
        <f t="shared" ref="BL163:BR163" si="116">BL164+BL165+BL166</f>
        <v>0</v>
      </c>
      <c r="BM163" s="105">
        <f t="shared" si="116"/>
        <v>0</v>
      </c>
      <c r="BN163" s="105">
        <f t="shared" si="116"/>
        <v>0</v>
      </c>
      <c r="BO163" s="105">
        <f t="shared" si="116"/>
        <v>0</v>
      </c>
      <c r="BP163" s="105">
        <f t="shared" si="116"/>
        <v>0</v>
      </c>
      <c r="BQ163" s="105">
        <f t="shared" si="116"/>
        <v>0</v>
      </c>
      <c r="BR163" s="105">
        <f t="shared" si="116"/>
        <v>0</v>
      </c>
    </row>
    <row r="164" spans="1:70" s="12" customFormat="1" ht="31.5" x14ac:dyDescent="0.25">
      <c r="A164" s="72" t="s">
        <v>386</v>
      </c>
      <c r="B164" s="14">
        <f t="shared" si="97"/>
        <v>504.2</v>
      </c>
      <c r="C164" s="14">
        <f t="shared" si="98"/>
        <v>0</v>
      </c>
      <c r="D164" s="15">
        <f t="shared" si="15"/>
        <v>0</v>
      </c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4"/>
      <c r="W164" s="15"/>
      <c r="X164" s="15"/>
      <c r="Y164" s="14"/>
      <c r="Z164" s="15">
        <v>504.2</v>
      </c>
      <c r="AA164" s="15"/>
      <c r="AB164" s="14">
        <f t="shared" si="25"/>
        <v>0</v>
      </c>
      <c r="AC164" s="15"/>
      <c r="AD164" s="15"/>
      <c r="AE164" s="14"/>
      <c r="AF164" s="15"/>
      <c r="AG164" s="15"/>
      <c r="AH164" s="14"/>
      <c r="AI164" s="15"/>
      <c r="AJ164" s="15"/>
      <c r="AK164" s="14"/>
      <c r="AL164" s="14"/>
      <c r="AM164" s="14"/>
      <c r="AN164" s="14"/>
      <c r="AO164" s="39"/>
      <c r="AP164" s="39"/>
      <c r="AQ164" s="50"/>
      <c r="AR164" s="15"/>
      <c r="AS164" s="15"/>
      <c r="AT164" s="14"/>
      <c r="AU164" s="15"/>
      <c r="AV164" s="39"/>
      <c r="AW164" s="50"/>
      <c r="AX164" s="15"/>
      <c r="AY164" s="15"/>
      <c r="AZ164" s="14"/>
      <c r="BA164" s="15"/>
      <c r="BB164" s="15"/>
      <c r="BC164" s="14"/>
      <c r="BD164" s="14"/>
      <c r="BE164" s="14"/>
      <c r="BF164" s="14"/>
      <c r="BG164" s="15"/>
      <c r="BH164" s="15"/>
      <c r="BI164" s="14"/>
      <c r="BJ164" s="15"/>
      <c r="BK164" s="15"/>
      <c r="BL164" s="14"/>
      <c r="BM164" s="15"/>
      <c r="BN164" s="15"/>
      <c r="BO164" s="14"/>
      <c r="BP164" s="15"/>
      <c r="BQ164" s="15"/>
      <c r="BR164" s="14"/>
    </row>
    <row r="165" spans="1:70" s="12" customFormat="1" ht="15.75" x14ac:dyDescent="0.25">
      <c r="A165" s="74" t="s">
        <v>441</v>
      </c>
      <c r="B165" s="14">
        <f t="shared" si="97"/>
        <v>0</v>
      </c>
      <c r="C165" s="14">
        <f t="shared" si="98"/>
        <v>0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195"/>
      <c r="O165" s="195"/>
      <c r="P165" s="195"/>
      <c r="Q165" s="195"/>
      <c r="R165" s="195"/>
      <c r="S165" s="195"/>
      <c r="T165" s="195"/>
      <c r="U165" s="195"/>
      <c r="V165" s="195"/>
      <c r="W165" s="195"/>
      <c r="X165" s="195"/>
      <c r="Y165" s="195"/>
      <c r="Z165" s="195"/>
      <c r="AA165" s="195"/>
      <c r="AB165" s="195"/>
      <c r="AC165" s="195"/>
      <c r="AD165" s="195"/>
      <c r="AE165" s="14"/>
      <c r="AF165" s="195"/>
      <c r="AG165" s="195"/>
      <c r="AH165" s="195"/>
      <c r="AI165" s="195"/>
      <c r="AJ165" s="195"/>
      <c r="AK165" s="195"/>
      <c r="AL165" s="195"/>
      <c r="AM165" s="195"/>
      <c r="AN165" s="195"/>
      <c r="AO165" s="70"/>
      <c r="AP165" s="70"/>
      <c r="AQ165" s="70"/>
      <c r="AR165" s="195"/>
      <c r="AS165" s="195"/>
      <c r="AT165" s="195"/>
      <c r="AU165" s="195"/>
      <c r="AV165" s="70"/>
      <c r="AW165" s="70"/>
      <c r="AX165" s="195"/>
      <c r="AY165" s="195"/>
      <c r="AZ165" s="195"/>
      <c r="BA165" s="195"/>
      <c r="BB165" s="195"/>
      <c r="BC165" s="195"/>
      <c r="BD165" s="195"/>
      <c r="BE165" s="195"/>
      <c r="BF165" s="195"/>
      <c r="BG165" s="195"/>
      <c r="BH165" s="195"/>
      <c r="BI165" s="195"/>
      <c r="BJ165" s="195"/>
      <c r="BK165" s="195"/>
      <c r="BL165" s="195"/>
      <c r="BM165" s="195"/>
      <c r="BN165" s="195"/>
      <c r="BO165" s="195"/>
      <c r="BP165" s="195"/>
      <c r="BQ165" s="195"/>
      <c r="BR165" s="195"/>
    </row>
    <row r="166" spans="1:70" s="12" customFormat="1" ht="15.75" x14ac:dyDescent="0.25">
      <c r="A166" s="74" t="s">
        <v>442</v>
      </c>
      <c r="B166" s="14">
        <f t="shared" si="97"/>
        <v>0</v>
      </c>
      <c r="C166" s="14">
        <f t="shared" si="98"/>
        <v>0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195"/>
      <c r="O166" s="195"/>
      <c r="P166" s="195"/>
      <c r="Q166" s="195"/>
      <c r="R166" s="195"/>
      <c r="S166" s="195"/>
      <c r="T166" s="195"/>
      <c r="U166" s="195"/>
      <c r="V166" s="195"/>
      <c r="W166" s="195"/>
      <c r="X166" s="195"/>
      <c r="Y166" s="195"/>
      <c r="Z166" s="195"/>
      <c r="AA166" s="195"/>
      <c r="AB166" s="195"/>
      <c r="AC166" s="14"/>
      <c r="AD166" s="14"/>
      <c r="AE166" s="14"/>
      <c r="AF166" s="195"/>
      <c r="AG166" s="195"/>
      <c r="AH166" s="195"/>
      <c r="AI166" s="195"/>
      <c r="AJ166" s="195"/>
      <c r="AK166" s="195"/>
      <c r="AL166" s="195"/>
      <c r="AM166" s="195"/>
      <c r="AN166" s="195"/>
      <c r="AO166" s="70"/>
      <c r="AP166" s="70"/>
      <c r="AQ166" s="70"/>
      <c r="AR166" s="195"/>
      <c r="AS166" s="195"/>
      <c r="AT166" s="195"/>
      <c r="AU166" s="195"/>
      <c r="AV166" s="70"/>
      <c r="AW166" s="70"/>
      <c r="AX166" s="195"/>
      <c r="AY166" s="195"/>
      <c r="AZ166" s="195"/>
      <c r="BA166" s="195"/>
      <c r="BB166" s="195"/>
      <c r="BC166" s="195"/>
      <c r="BD166" s="195"/>
      <c r="BE166" s="195"/>
      <c r="BF166" s="195"/>
      <c r="BG166" s="195"/>
      <c r="BH166" s="195"/>
      <c r="BI166" s="195"/>
      <c r="BJ166" s="195"/>
      <c r="BK166" s="195"/>
      <c r="BL166" s="195"/>
      <c r="BM166" s="195"/>
      <c r="BN166" s="195"/>
      <c r="BO166" s="195"/>
      <c r="BP166" s="195"/>
      <c r="BQ166" s="195"/>
      <c r="BR166" s="195"/>
    </row>
    <row r="167" spans="1:70" s="31" customFormat="1" ht="31.5" x14ac:dyDescent="0.25">
      <c r="A167" s="73" t="s">
        <v>440</v>
      </c>
      <c r="B167" s="102">
        <f t="shared" si="97"/>
        <v>24605.599999999999</v>
      </c>
      <c r="C167" s="102">
        <f t="shared" si="98"/>
        <v>2800</v>
      </c>
      <c r="D167" s="105">
        <f t="shared" ref="D167" si="117">C167/B167*100</f>
        <v>11.379523360535813</v>
      </c>
      <c r="E167" s="105">
        <f>E168+E169+E170</f>
        <v>0</v>
      </c>
      <c r="F167" s="105">
        <f t="shared" ref="F167:BK167" si="118">F168+F169+F170</f>
        <v>0</v>
      </c>
      <c r="G167" s="105">
        <f t="shared" si="118"/>
        <v>0</v>
      </c>
      <c r="H167" s="105">
        <f t="shared" si="118"/>
        <v>0</v>
      </c>
      <c r="I167" s="105">
        <f t="shared" si="118"/>
        <v>0</v>
      </c>
      <c r="J167" s="105">
        <f t="shared" si="118"/>
        <v>0</v>
      </c>
      <c r="K167" s="105">
        <f t="shared" si="118"/>
        <v>2800</v>
      </c>
      <c r="L167" s="105">
        <f t="shared" si="118"/>
        <v>2800</v>
      </c>
      <c r="M167" s="105">
        <f t="shared" si="31"/>
        <v>100</v>
      </c>
      <c r="N167" s="105">
        <f t="shared" si="118"/>
        <v>0</v>
      </c>
      <c r="O167" s="105">
        <f t="shared" si="118"/>
        <v>0</v>
      </c>
      <c r="P167" s="105">
        <f t="shared" si="118"/>
        <v>0</v>
      </c>
      <c r="Q167" s="105">
        <f t="shared" si="118"/>
        <v>0</v>
      </c>
      <c r="R167" s="105">
        <f t="shared" si="118"/>
        <v>0</v>
      </c>
      <c r="S167" s="105">
        <f t="shared" si="118"/>
        <v>0</v>
      </c>
      <c r="T167" s="105">
        <f t="shared" si="118"/>
        <v>21204.799999999999</v>
      </c>
      <c r="U167" s="105">
        <f t="shared" si="118"/>
        <v>0</v>
      </c>
      <c r="V167" s="105">
        <f t="shared" si="118"/>
        <v>0</v>
      </c>
      <c r="W167" s="105">
        <f t="shared" si="118"/>
        <v>0</v>
      </c>
      <c r="X167" s="105">
        <f t="shared" si="118"/>
        <v>0</v>
      </c>
      <c r="Y167" s="105">
        <f t="shared" si="118"/>
        <v>0</v>
      </c>
      <c r="Z167" s="105">
        <f t="shared" si="118"/>
        <v>600.79999999999995</v>
      </c>
      <c r="AA167" s="105">
        <f t="shared" si="118"/>
        <v>0</v>
      </c>
      <c r="AB167" s="102">
        <f t="shared" si="25"/>
        <v>0</v>
      </c>
      <c r="AC167" s="105">
        <f t="shared" si="118"/>
        <v>0</v>
      </c>
      <c r="AD167" s="105">
        <f t="shared" si="118"/>
        <v>0</v>
      </c>
      <c r="AE167" s="102"/>
      <c r="AF167" s="105">
        <f t="shared" si="118"/>
        <v>0</v>
      </c>
      <c r="AG167" s="105">
        <f t="shared" si="118"/>
        <v>0</v>
      </c>
      <c r="AH167" s="105">
        <f t="shared" si="118"/>
        <v>0</v>
      </c>
      <c r="AI167" s="105">
        <f t="shared" si="118"/>
        <v>0</v>
      </c>
      <c r="AJ167" s="105">
        <f t="shared" si="118"/>
        <v>0</v>
      </c>
      <c r="AK167" s="105">
        <f t="shared" si="118"/>
        <v>0</v>
      </c>
      <c r="AL167" s="105"/>
      <c r="AM167" s="105"/>
      <c r="AN167" s="105"/>
      <c r="AO167" s="66">
        <f t="shared" si="118"/>
        <v>0</v>
      </c>
      <c r="AP167" s="66">
        <f t="shared" si="118"/>
        <v>0</v>
      </c>
      <c r="AQ167" s="66">
        <f t="shared" si="118"/>
        <v>0</v>
      </c>
      <c r="AR167" s="105">
        <f t="shared" si="118"/>
        <v>0</v>
      </c>
      <c r="AS167" s="105">
        <f t="shared" si="118"/>
        <v>0</v>
      </c>
      <c r="AT167" s="105">
        <f t="shared" si="118"/>
        <v>0</v>
      </c>
      <c r="AU167" s="105">
        <f t="shared" si="118"/>
        <v>0</v>
      </c>
      <c r="AV167" s="66">
        <f t="shared" si="118"/>
        <v>0</v>
      </c>
      <c r="AW167" s="66">
        <f t="shared" si="118"/>
        <v>0</v>
      </c>
      <c r="AX167" s="105">
        <f t="shared" si="118"/>
        <v>0</v>
      </c>
      <c r="AY167" s="105">
        <f t="shared" si="118"/>
        <v>0</v>
      </c>
      <c r="AZ167" s="105">
        <f t="shared" si="118"/>
        <v>0</v>
      </c>
      <c r="BA167" s="105">
        <f t="shared" si="118"/>
        <v>0</v>
      </c>
      <c r="BB167" s="105">
        <f t="shared" si="118"/>
        <v>0</v>
      </c>
      <c r="BC167" s="105">
        <f t="shared" si="118"/>
        <v>0</v>
      </c>
      <c r="BD167" s="105"/>
      <c r="BE167" s="105"/>
      <c r="BF167" s="105"/>
      <c r="BG167" s="105">
        <f t="shared" si="118"/>
        <v>0</v>
      </c>
      <c r="BH167" s="105">
        <f t="shared" si="118"/>
        <v>0</v>
      </c>
      <c r="BI167" s="105">
        <f t="shared" si="118"/>
        <v>0</v>
      </c>
      <c r="BJ167" s="105">
        <f t="shared" si="118"/>
        <v>0</v>
      </c>
      <c r="BK167" s="105">
        <f t="shared" si="118"/>
        <v>0</v>
      </c>
      <c r="BL167" s="105">
        <f t="shared" ref="BL167:BR167" si="119">BL168+BL169+BL170</f>
        <v>0</v>
      </c>
      <c r="BM167" s="105">
        <f t="shared" si="119"/>
        <v>0</v>
      </c>
      <c r="BN167" s="105">
        <f t="shared" si="119"/>
        <v>0</v>
      </c>
      <c r="BO167" s="105">
        <f t="shared" si="119"/>
        <v>0</v>
      </c>
      <c r="BP167" s="105">
        <f t="shared" si="119"/>
        <v>0</v>
      </c>
      <c r="BQ167" s="105">
        <f t="shared" si="119"/>
        <v>0</v>
      </c>
      <c r="BR167" s="105">
        <f t="shared" si="119"/>
        <v>0</v>
      </c>
    </row>
    <row r="168" spans="1:70" s="12" customFormat="1" ht="31.5" x14ac:dyDescent="0.25">
      <c r="A168" s="72" t="s">
        <v>385</v>
      </c>
      <c r="B168" s="14">
        <f t="shared" si="97"/>
        <v>3400.8</v>
      </c>
      <c r="C168" s="14">
        <f t="shared" si="98"/>
        <v>2800</v>
      </c>
      <c r="D168" s="15">
        <f t="shared" si="15"/>
        <v>82.333568572100674</v>
      </c>
      <c r="E168" s="15"/>
      <c r="F168" s="15"/>
      <c r="G168" s="15"/>
      <c r="H168" s="15"/>
      <c r="I168" s="15"/>
      <c r="J168" s="15"/>
      <c r="K168" s="15">
        <v>2800</v>
      </c>
      <c r="L168" s="15">
        <v>2800</v>
      </c>
      <c r="M168" s="15">
        <f t="shared" si="31"/>
        <v>100</v>
      </c>
      <c r="N168" s="15"/>
      <c r="O168" s="15"/>
      <c r="P168" s="15"/>
      <c r="Q168" s="15"/>
      <c r="R168" s="15"/>
      <c r="S168" s="15"/>
      <c r="T168" s="15"/>
      <c r="U168" s="15"/>
      <c r="V168" s="14"/>
      <c r="W168" s="15"/>
      <c r="X168" s="15"/>
      <c r="Y168" s="14"/>
      <c r="Z168" s="15">
        <v>600.79999999999995</v>
      </c>
      <c r="AA168" s="15"/>
      <c r="AB168" s="14">
        <f t="shared" si="25"/>
        <v>0</v>
      </c>
      <c r="AC168" s="15"/>
      <c r="AD168" s="15"/>
      <c r="AE168" s="14"/>
      <c r="AF168" s="15"/>
      <c r="AG168" s="15"/>
      <c r="AH168" s="14"/>
      <c r="AI168" s="15"/>
      <c r="AJ168" s="15"/>
      <c r="AK168" s="14"/>
      <c r="AL168" s="14"/>
      <c r="AM168" s="14"/>
      <c r="AN168" s="14"/>
      <c r="AO168" s="39"/>
      <c r="AP168" s="39"/>
      <c r="AQ168" s="50"/>
      <c r="AR168" s="15"/>
      <c r="AS168" s="15"/>
      <c r="AT168" s="14"/>
      <c r="AU168" s="15"/>
      <c r="AV168" s="39"/>
      <c r="AW168" s="50"/>
      <c r="AX168" s="15"/>
      <c r="AY168" s="15"/>
      <c r="AZ168" s="14"/>
      <c r="BA168" s="15"/>
      <c r="BB168" s="15"/>
      <c r="BC168" s="14"/>
      <c r="BD168" s="14"/>
      <c r="BE168" s="14"/>
      <c r="BF168" s="14"/>
      <c r="BG168" s="15"/>
      <c r="BH168" s="15"/>
      <c r="BI168" s="14"/>
      <c r="BJ168" s="15"/>
      <c r="BK168" s="15"/>
      <c r="BL168" s="14"/>
      <c r="BM168" s="15"/>
      <c r="BN168" s="15"/>
      <c r="BO168" s="14"/>
      <c r="BP168" s="15"/>
      <c r="BQ168" s="15"/>
      <c r="BR168" s="14"/>
    </row>
    <row r="169" spans="1:70" s="12" customFormat="1" ht="15.75" x14ac:dyDescent="0.25">
      <c r="A169" s="74" t="s">
        <v>438</v>
      </c>
      <c r="B169" s="14">
        <f t="shared" si="97"/>
        <v>21204.799999999999</v>
      </c>
      <c r="C169" s="14">
        <f t="shared" si="98"/>
        <v>0</v>
      </c>
      <c r="D169" s="55">
        <f>C169/B169*100</f>
        <v>0</v>
      </c>
      <c r="E169" s="55"/>
      <c r="F169" s="55"/>
      <c r="G169" s="55"/>
      <c r="H169" s="55"/>
      <c r="I169" s="55"/>
      <c r="J169" s="55"/>
      <c r="K169" s="55"/>
      <c r="L169" s="55"/>
      <c r="M169" s="15"/>
      <c r="N169" s="55"/>
      <c r="O169" s="55"/>
      <c r="P169" s="55"/>
      <c r="Q169" s="55"/>
      <c r="R169" s="195"/>
      <c r="S169" s="195"/>
      <c r="T169" s="55">
        <v>21204.799999999999</v>
      </c>
      <c r="U169" s="195"/>
      <c r="V169" s="195"/>
      <c r="W169" s="55"/>
      <c r="X169" s="195"/>
      <c r="Y169" s="195"/>
      <c r="Z169" s="55"/>
      <c r="AA169" s="195"/>
      <c r="AB169" s="195"/>
      <c r="AC169" s="55"/>
      <c r="AD169" s="55"/>
      <c r="AE169" s="15"/>
      <c r="AF169" s="55"/>
      <c r="AG169" s="195"/>
      <c r="AH169" s="195"/>
      <c r="AI169" s="55"/>
      <c r="AJ169" s="195"/>
      <c r="AK169" s="195"/>
      <c r="AL169" s="195"/>
      <c r="AM169" s="195"/>
      <c r="AN169" s="195"/>
      <c r="AO169" s="68"/>
      <c r="AP169" s="70"/>
      <c r="AQ169" s="70"/>
      <c r="AR169" s="55"/>
      <c r="AS169" s="195"/>
      <c r="AT169" s="195"/>
      <c r="AU169" s="55"/>
      <c r="AV169" s="70"/>
      <c r="AW169" s="70"/>
      <c r="AX169" s="55"/>
      <c r="AY169" s="195"/>
      <c r="AZ169" s="195"/>
      <c r="BA169" s="55"/>
      <c r="BB169" s="195"/>
      <c r="BC169" s="195"/>
      <c r="BD169" s="195"/>
      <c r="BE169" s="195"/>
      <c r="BF169" s="195"/>
      <c r="BG169" s="55"/>
      <c r="BH169" s="195"/>
      <c r="BI169" s="195"/>
      <c r="BJ169" s="55"/>
      <c r="BK169" s="195"/>
      <c r="BL169" s="195"/>
      <c r="BM169" s="55"/>
      <c r="BN169" s="195"/>
      <c r="BO169" s="195"/>
      <c r="BP169" s="55"/>
      <c r="BQ169" s="195"/>
      <c r="BR169" s="195"/>
    </row>
    <row r="170" spans="1:70" s="12" customFormat="1" ht="15.75" x14ac:dyDescent="0.25">
      <c r="A170" s="74" t="s">
        <v>439</v>
      </c>
      <c r="B170" s="14">
        <f t="shared" si="97"/>
        <v>0</v>
      </c>
      <c r="C170" s="14">
        <f t="shared" si="98"/>
        <v>0</v>
      </c>
      <c r="D170" s="55"/>
      <c r="E170" s="55"/>
      <c r="F170" s="55"/>
      <c r="G170" s="55"/>
      <c r="H170" s="55"/>
      <c r="I170" s="55"/>
      <c r="J170" s="55"/>
      <c r="K170" s="55"/>
      <c r="L170" s="55"/>
      <c r="M170" s="15"/>
      <c r="N170" s="55"/>
      <c r="O170" s="55"/>
      <c r="P170" s="55"/>
      <c r="Q170" s="55"/>
      <c r="R170" s="195"/>
      <c r="S170" s="195"/>
      <c r="T170" s="55"/>
      <c r="U170" s="195"/>
      <c r="V170" s="195"/>
      <c r="W170" s="55"/>
      <c r="X170" s="195"/>
      <c r="Y170" s="195"/>
      <c r="Z170" s="55"/>
      <c r="AA170" s="195"/>
      <c r="AB170" s="195"/>
      <c r="AC170" s="55"/>
      <c r="AD170" s="195"/>
      <c r="AE170" s="15"/>
      <c r="AF170" s="55"/>
      <c r="AG170" s="195"/>
      <c r="AH170" s="195"/>
      <c r="AI170" s="55"/>
      <c r="AJ170" s="195"/>
      <c r="AK170" s="195"/>
      <c r="AL170" s="195"/>
      <c r="AM170" s="195"/>
      <c r="AN170" s="195"/>
      <c r="AO170" s="68"/>
      <c r="AP170" s="70"/>
      <c r="AQ170" s="70"/>
      <c r="AR170" s="55"/>
      <c r="AS170" s="195"/>
      <c r="AT170" s="195"/>
      <c r="AU170" s="55"/>
      <c r="AV170" s="70"/>
      <c r="AW170" s="70"/>
      <c r="AX170" s="55"/>
      <c r="AY170" s="195"/>
      <c r="AZ170" s="195"/>
      <c r="BA170" s="55"/>
      <c r="BB170" s="195"/>
      <c r="BC170" s="195"/>
      <c r="BD170" s="195"/>
      <c r="BE170" s="195"/>
      <c r="BF170" s="195"/>
      <c r="BG170" s="55"/>
      <c r="BH170" s="195"/>
      <c r="BI170" s="195"/>
      <c r="BJ170" s="55"/>
      <c r="BK170" s="195"/>
      <c r="BL170" s="195"/>
      <c r="BM170" s="55"/>
      <c r="BN170" s="195"/>
      <c r="BO170" s="195"/>
      <c r="BP170" s="55"/>
      <c r="BQ170" s="195"/>
      <c r="BR170" s="195"/>
    </row>
    <row r="171" spans="1:70" s="31" customFormat="1" ht="31.5" x14ac:dyDescent="0.25">
      <c r="A171" s="73" t="s">
        <v>379</v>
      </c>
      <c r="B171" s="102">
        <f t="shared" si="97"/>
        <v>444070.40000000002</v>
      </c>
      <c r="C171" s="102">
        <f t="shared" si="98"/>
        <v>77594.362550000005</v>
      </c>
      <c r="D171" s="105">
        <f t="shared" si="15"/>
        <v>17.473437218513101</v>
      </c>
      <c r="E171" s="105">
        <f>E172+E173+E174+E175+E176</f>
        <v>0</v>
      </c>
      <c r="F171" s="105">
        <f t="shared" ref="F171:BK171" si="120">F172+F173+F174+F175+F176</f>
        <v>0</v>
      </c>
      <c r="G171" s="105">
        <f t="shared" si="120"/>
        <v>0</v>
      </c>
      <c r="H171" s="105">
        <f t="shared" si="120"/>
        <v>299900</v>
      </c>
      <c r="I171" s="105">
        <f t="shared" si="120"/>
        <v>0</v>
      </c>
      <c r="J171" s="101">
        <f t="shared" ref="J171" si="121">I171/H171*100</f>
        <v>0</v>
      </c>
      <c r="K171" s="105">
        <f t="shared" si="120"/>
        <v>5000</v>
      </c>
      <c r="L171" s="105">
        <f t="shared" si="120"/>
        <v>5000</v>
      </c>
      <c r="M171" s="105">
        <f t="shared" si="31"/>
        <v>100</v>
      </c>
      <c r="N171" s="105">
        <f t="shared" si="120"/>
        <v>2500</v>
      </c>
      <c r="O171" s="105">
        <f t="shared" si="120"/>
        <v>2500</v>
      </c>
      <c r="P171" s="101">
        <f t="shared" ref="P171" si="122">O171/N171*100</f>
        <v>100</v>
      </c>
      <c r="Q171" s="105">
        <f t="shared" si="120"/>
        <v>0</v>
      </c>
      <c r="R171" s="105">
        <f t="shared" si="120"/>
        <v>0</v>
      </c>
      <c r="S171" s="105">
        <f t="shared" si="120"/>
        <v>0</v>
      </c>
      <c r="T171" s="105">
        <f t="shared" si="120"/>
        <v>0</v>
      </c>
      <c r="U171" s="105">
        <f t="shared" si="120"/>
        <v>0</v>
      </c>
      <c r="V171" s="102"/>
      <c r="W171" s="105">
        <f t="shared" si="120"/>
        <v>0</v>
      </c>
      <c r="X171" s="105">
        <f t="shared" si="120"/>
        <v>0</v>
      </c>
      <c r="Y171" s="105">
        <f t="shared" si="120"/>
        <v>0</v>
      </c>
      <c r="Z171" s="105">
        <f t="shared" si="120"/>
        <v>306</v>
      </c>
      <c r="AA171" s="105">
        <f t="shared" si="120"/>
        <v>0</v>
      </c>
      <c r="AB171" s="102">
        <f t="shared" si="25"/>
        <v>0</v>
      </c>
      <c r="AC171" s="105">
        <f t="shared" si="120"/>
        <v>0</v>
      </c>
      <c r="AD171" s="105">
        <f t="shared" si="120"/>
        <v>0</v>
      </c>
      <c r="AE171" s="102"/>
      <c r="AF171" s="105">
        <f t="shared" si="120"/>
        <v>0</v>
      </c>
      <c r="AG171" s="105">
        <f t="shared" si="120"/>
        <v>0</v>
      </c>
      <c r="AH171" s="105">
        <f t="shared" si="120"/>
        <v>0</v>
      </c>
      <c r="AI171" s="105">
        <f t="shared" si="120"/>
        <v>0</v>
      </c>
      <c r="AJ171" s="105">
        <f t="shared" si="120"/>
        <v>0</v>
      </c>
      <c r="AK171" s="102"/>
      <c r="AL171" s="102"/>
      <c r="AM171" s="102"/>
      <c r="AN171" s="102"/>
      <c r="AO171" s="66">
        <f t="shared" si="120"/>
        <v>0</v>
      </c>
      <c r="AP171" s="66">
        <f t="shared" si="120"/>
        <v>0</v>
      </c>
      <c r="AQ171" s="66">
        <f t="shared" si="120"/>
        <v>0</v>
      </c>
      <c r="AR171" s="105">
        <f t="shared" si="120"/>
        <v>0</v>
      </c>
      <c r="AS171" s="105">
        <f t="shared" si="120"/>
        <v>0</v>
      </c>
      <c r="AT171" s="105">
        <f t="shared" si="120"/>
        <v>0</v>
      </c>
      <c r="AU171" s="105">
        <f t="shared" si="120"/>
        <v>0</v>
      </c>
      <c r="AV171" s="66">
        <f t="shared" si="120"/>
        <v>0</v>
      </c>
      <c r="AW171" s="66">
        <f t="shared" si="120"/>
        <v>0</v>
      </c>
      <c r="AX171" s="105">
        <f t="shared" si="120"/>
        <v>0</v>
      </c>
      <c r="AY171" s="105">
        <f t="shared" si="120"/>
        <v>0</v>
      </c>
      <c r="AZ171" s="105">
        <f t="shared" si="120"/>
        <v>0</v>
      </c>
      <c r="BA171" s="105">
        <f t="shared" si="120"/>
        <v>0</v>
      </c>
      <c r="BB171" s="105">
        <f t="shared" si="120"/>
        <v>0</v>
      </c>
      <c r="BC171" s="105">
        <f t="shared" si="120"/>
        <v>0</v>
      </c>
      <c r="BD171" s="105"/>
      <c r="BE171" s="105"/>
      <c r="BF171" s="105"/>
      <c r="BG171" s="105">
        <f t="shared" si="120"/>
        <v>0</v>
      </c>
      <c r="BH171" s="105">
        <f t="shared" si="120"/>
        <v>0</v>
      </c>
      <c r="BI171" s="105">
        <f t="shared" si="120"/>
        <v>0</v>
      </c>
      <c r="BJ171" s="105">
        <f t="shared" si="120"/>
        <v>0</v>
      </c>
      <c r="BK171" s="105">
        <f t="shared" si="120"/>
        <v>0</v>
      </c>
      <c r="BL171" s="105">
        <f t="shared" ref="BL171:BR171" si="123">BL172+BL173+BL174+BL175+BL176</f>
        <v>0</v>
      </c>
      <c r="BM171" s="105">
        <f t="shared" si="123"/>
        <v>136364.4</v>
      </c>
      <c r="BN171" s="105">
        <f t="shared" si="123"/>
        <v>70094.362550000005</v>
      </c>
      <c r="BO171" s="102">
        <f>BN171/BM171*100</f>
        <v>51.402244684096445</v>
      </c>
      <c r="BP171" s="105">
        <f t="shared" si="123"/>
        <v>0</v>
      </c>
      <c r="BQ171" s="105">
        <f t="shared" si="123"/>
        <v>0</v>
      </c>
      <c r="BR171" s="105">
        <f t="shared" si="123"/>
        <v>0</v>
      </c>
    </row>
    <row r="172" spans="1:70" s="12" customFormat="1" ht="31.5" x14ac:dyDescent="0.25">
      <c r="A172" s="72" t="s">
        <v>378</v>
      </c>
      <c r="B172" s="14">
        <f t="shared" si="97"/>
        <v>141670.39999999999</v>
      </c>
      <c r="C172" s="14">
        <f t="shared" si="98"/>
        <v>75094.362550000005</v>
      </c>
      <c r="D172" s="15">
        <f t="shared" si="15"/>
        <v>53.006388455174836</v>
      </c>
      <c r="E172" s="15"/>
      <c r="F172" s="15"/>
      <c r="G172" s="15"/>
      <c r="H172" s="15"/>
      <c r="I172" s="15"/>
      <c r="J172" s="55"/>
      <c r="K172" s="15">
        <v>5000</v>
      </c>
      <c r="L172" s="15">
        <v>5000</v>
      </c>
      <c r="M172" s="15">
        <f t="shared" si="31"/>
        <v>100</v>
      </c>
      <c r="N172" s="15"/>
      <c r="O172" s="15"/>
      <c r="P172" s="55"/>
      <c r="Q172" s="15"/>
      <c r="R172" s="15"/>
      <c r="S172" s="15"/>
      <c r="T172" s="15"/>
      <c r="U172" s="15"/>
      <c r="V172" s="14"/>
      <c r="W172" s="15"/>
      <c r="X172" s="15"/>
      <c r="Y172" s="14"/>
      <c r="Z172" s="15">
        <v>306</v>
      </c>
      <c r="AA172" s="15"/>
      <c r="AB172" s="14">
        <f t="shared" si="25"/>
        <v>0</v>
      </c>
      <c r="AC172" s="15"/>
      <c r="AD172" s="15"/>
      <c r="AE172" s="14"/>
      <c r="AF172" s="15"/>
      <c r="AG172" s="15"/>
      <c r="AH172" s="14"/>
      <c r="AI172" s="15"/>
      <c r="AJ172" s="15"/>
      <c r="AK172" s="14"/>
      <c r="AL172" s="14"/>
      <c r="AM172" s="14"/>
      <c r="AN172" s="14"/>
      <c r="AO172" s="39"/>
      <c r="AP172" s="39"/>
      <c r="AQ172" s="50"/>
      <c r="AR172" s="15"/>
      <c r="AS172" s="15"/>
      <c r="AT172" s="14"/>
      <c r="AU172" s="15"/>
      <c r="AV172" s="39"/>
      <c r="AW172" s="50"/>
      <c r="AX172" s="15"/>
      <c r="AY172" s="15"/>
      <c r="AZ172" s="14"/>
      <c r="BA172" s="15"/>
      <c r="BB172" s="15"/>
      <c r="BC172" s="14"/>
      <c r="BD172" s="14"/>
      <c r="BE172" s="14"/>
      <c r="BF172" s="14"/>
      <c r="BG172" s="15"/>
      <c r="BH172" s="15"/>
      <c r="BI172" s="14"/>
      <c r="BJ172" s="15"/>
      <c r="BK172" s="15"/>
      <c r="BL172" s="14"/>
      <c r="BM172" s="15">
        <v>136364.4</v>
      </c>
      <c r="BN172" s="15">
        <v>70094.362550000005</v>
      </c>
      <c r="BO172" s="14">
        <f>BN172/BM172*100</f>
        <v>51.402244684096445</v>
      </c>
      <c r="BP172" s="15"/>
      <c r="BQ172" s="15"/>
      <c r="BR172" s="14"/>
    </row>
    <row r="173" spans="1:70" s="12" customFormat="1" ht="15.75" x14ac:dyDescent="0.25">
      <c r="A173" s="74" t="s">
        <v>333</v>
      </c>
      <c r="B173" s="14">
        <f t="shared" si="97"/>
        <v>0</v>
      </c>
      <c r="C173" s="14">
        <f t="shared" si="98"/>
        <v>0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195"/>
      <c r="O173" s="195"/>
      <c r="P173" s="55"/>
      <c r="Q173" s="195"/>
      <c r="R173" s="195"/>
      <c r="S173" s="195"/>
      <c r="T173" s="195"/>
      <c r="U173" s="195"/>
      <c r="V173" s="195"/>
      <c r="W173" s="195"/>
      <c r="X173" s="195"/>
      <c r="Y173" s="195"/>
      <c r="Z173" s="195"/>
      <c r="AA173" s="195"/>
      <c r="AB173" s="195"/>
      <c r="AC173" s="195"/>
      <c r="AD173" s="195"/>
      <c r="AE173" s="15"/>
      <c r="AF173" s="195"/>
      <c r="AG173" s="195"/>
      <c r="AH173" s="195"/>
      <c r="AI173" s="195"/>
      <c r="AJ173" s="195"/>
      <c r="AK173" s="195"/>
      <c r="AL173" s="195"/>
      <c r="AM173" s="195"/>
      <c r="AN173" s="195"/>
      <c r="AO173" s="70"/>
      <c r="AP173" s="70"/>
      <c r="AQ173" s="70"/>
      <c r="AR173" s="195"/>
      <c r="AS173" s="195"/>
      <c r="AT173" s="195"/>
      <c r="AU173" s="195"/>
      <c r="AV173" s="70"/>
      <c r="AW173" s="70"/>
      <c r="AX173" s="195"/>
      <c r="AY173" s="195"/>
      <c r="AZ173" s="195"/>
      <c r="BA173" s="195"/>
      <c r="BB173" s="195"/>
      <c r="BC173" s="195"/>
      <c r="BD173" s="195"/>
      <c r="BE173" s="195"/>
      <c r="BF173" s="195"/>
      <c r="BG173" s="195"/>
      <c r="BH173" s="195"/>
      <c r="BI173" s="195"/>
      <c r="BJ173" s="195"/>
      <c r="BK173" s="195"/>
      <c r="BL173" s="195"/>
      <c r="BM173" s="195"/>
      <c r="BN173" s="195"/>
      <c r="BO173" s="195"/>
      <c r="BP173" s="195"/>
      <c r="BQ173" s="195"/>
      <c r="BR173" s="195"/>
    </row>
    <row r="174" spans="1:70" s="12" customFormat="1" ht="15.75" x14ac:dyDescent="0.25">
      <c r="A174" s="74" t="s">
        <v>375</v>
      </c>
      <c r="B174" s="14">
        <f t="shared" si="97"/>
        <v>0</v>
      </c>
      <c r="C174" s="14">
        <f t="shared" si="98"/>
        <v>0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195"/>
      <c r="O174" s="195"/>
      <c r="P174" s="55"/>
      <c r="Q174" s="195"/>
      <c r="R174" s="195"/>
      <c r="S174" s="195"/>
      <c r="T174" s="195"/>
      <c r="U174" s="195"/>
      <c r="V174" s="195"/>
      <c r="W174" s="195"/>
      <c r="X174" s="195"/>
      <c r="Y174" s="195"/>
      <c r="Z174" s="195"/>
      <c r="AA174" s="195"/>
      <c r="AB174" s="195"/>
      <c r="AC174" s="55"/>
      <c r="AD174" s="55"/>
      <c r="AE174" s="15"/>
      <c r="AF174" s="195"/>
      <c r="AG174" s="195"/>
      <c r="AH174" s="195"/>
      <c r="AI174" s="195"/>
      <c r="AJ174" s="195"/>
      <c r="AK174" s="195"/>
      <c r="AL174" s="195"/>
      <c r="AM174" s="195"/>
      <c r="AN174" s="195"/>
      <c r="AO174" s="70"/>
      <c r="AP174" s="70"/>
      <c r="AQ174" s="70"/>
      <c r="AR174" s="195"/>
      <c r="AS174" s="195"/>
      <c r="AT174" s="195"/>
      <c r="AU174" s="195"/>
      <c r="AV174" s="70"/>
      <c r="AW174" s="70"/>
      <c r="AX174" s="195"/>
      <c r="AY174" s="195"/>
      <c r="AZ174" s="195"/>
      <c r="BA174" s="195"/>
      <c r="BB174" s="195"/>
      <c r="BC174" s="195"/>
      <c r="BD174" s="195"/>
      <c r="BE174" s="195"/>
      <c r="BF174" s="195"/>
      <c r="BG174" s="195"/>
      <c r="BH174" s="195"/>
      <c r="BI174" s="195"/>
      <c r="BJ174" s="195"/>
      <c r="BK174" s="195"/>
      <c r="BL174" s="195"/>
      <c r="BM174" s="195"/>
      <c r="BN174" s="195"/>
      <c r="BO174" s="195"/>
      <c r="BP174" s="195"/>
      <c r="BQ174" s="195"/>
      <c r="BR174" s="195"/>
    </row>
    <row r="175" spans="1:70" s="12" customFormat="1" ht="15.75" x14ac:dyDescent="0.25">
      <c r="A175" s="71" t="s">
        <v>376</v>
      </c>
      <c r="B175" s="14">
        <f t="shared" si="97"/>
        <v>0</v>
      </c>
      <c r="C175" s="14">
        <f t="shared" si="98"/>
        <v>0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195"/>
      <c r="O175" s="195"/>
      <c r="P175" s="55"/>
      <c r="Q175" s="195"/>
      <c r="R175" s="195"/>
      <c r="S175" s="195"/>
      <c r="T175" s="195"/>
      <c r="U175" s="195"/>
      <c r="V175" s="195"/>
      <c r="W175" s="195"/>
      <c r="X175" s="195"/>
      <c r="Y175" s="195"/>
      <c r="Z175" s="195"/>
      <c r="AA175" s="195"/>
      <c r="AB175" s="195"/>
      <c r="AC175" s="55"/>
      <c r="AD175" s="55"/>
      <c r="AE175" s="15"/>
      <c r="AF175" s="195"/>
      <c r="AG175" s="195"/>
      <c r="AH175" s="195"/>
      <c r="AI175" s="195"/>
      <c r="AJ175" s="195"/>
      <c r="AK175" s="195"/>
      <c r="AL175" s="195"/>
      <c r="AM175" s="195"/>
      <c r="AN175" s="195"/>
      <c r="AO175" s="70"/>
      <c r="AP175" s="70"/>
      <c r="AQ175" s="70"/>
      <c r="AR175" s="195"/>
      <c r="AS175" s="195"/>
      <c r="AT175" s="195"/>
      <c r="AU175" s="195"/>
      <c r="AV175" s="70"/>
      <c r="AW175" s="70"/>
      <c r="AX175" s="195"/>
      <c r="AY175" s="195"/>
      <c r="AZ175" s="195"/>
      <c r="BA175" s="195"/>
      <c r="BB175" s="195"/>
      <c r="BC175" s="195"/>
      <c r="BD175" s="195"/>
      <c r="BE175" s="195"/>
      <c r="BF175" s="195"/>
      <c r="BG175" s="195"/>
      <c r="BH175" s="195"/>
      <c r="BI175" s="195"/>
      <c r="BJ175" s="195"/>
      <c r="BK175" s="195"/>
      <c r="BL175" s="195"/>
      <c r="BM175" s="195"/>
      <c r="BN175" s="195"/>
      <c r="BO175" s="195"/>
      <c r="BP175" s="195"/>
      <c r="BQ175" s="195"/>
      <c r="BR175" s="195"/>
    </row>
    <row r="176" spans="1:70" s="12" customFormat="1" ht="15.75" x14ac:dyDescent="0.25">
      <c r="A176" s="74" t="s">
        <v>377</v>
      </c>
      <c r="B176" s="14">
        <f t="shared" si="97"/>
        <v>302400</v>
      </c>
      <c r="C176" s="14">
        <f t="shared" si="98"/>
        <v>2500</v>
      </c>
      <c r="D176" s="55">
        <f t="shared" ref="D176" si="124">C176/B176*100</f>
        <v>0.82671957671957663</v>
      </c>
      <c r="E176" s="55"/>
      <c r="F176" s="55"/>
      <c r="G176" s="55"/>
      <c r="H176" s="55">
        <v>299900</v>
      </c>
      <c r="I176" s="55"/>
      <c r="J176" s="55">
        <f>I176/H176*100</f>
        <v>0</v>
      </c>
      <c r="K176" s="55"/>
      <c r="L176" s="55"/>
      <c r="M176" s="55"/>
      <c r="N176" s="55">
        <v>2500</v>
      </c>
      <c r="O176" s="55">
        <v>2500</v>
      </c>
      <c r="P176" s="55">
        <f>O176/N176*100</f>
        <v>100</v>
      </c>
      <c r="Q176" s="195"/>
      <c r="R176" s="195"/>
      <c r="S176" s="195"/>
      <c r="T176" s="15"/>
      <c r="U176" s="136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39"/>
      <c r="AP176" s="39"/>
      <c r="AQ176" s="39"/>
      <c r="AR176" s="15"/>
      <c r="AS176" s="15"/>
      <c r="AT176" s="15"/>
      <c r="AU176" s="15"/>
      <c r="AV176" s="39"/>
      <c r="AW176" s="39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</row>
    <row r="177" spans="1:70" s="12" customFormat="1" ht="32.25" customHeight="1" x14ac:dyDescent="0.25">
      <c r="A177" s="77" t="s">
        <v>151</v>
      </c>
      <c r="B177" s="191">
        <f>SUM(B178:B181)</f>
        <v>829636.70000000007</v>
      </c>
      <c r="C177" s="191">
        <f>SUM(C178:C181)</f>
        <v>100000</v>
      </c>
      <c r="D177" s="191">
        <f t="shared" si="15"/>
        <v>12.053468705036794</v>
      </c>
      <c r="E177" s="191">
        <f>SUM(E178:E181)</f>
        <v>407100</v>
      </c>
      <c r="F177" s="191">
        <f>SUM(F178:F181)</f>
        <v>0</v>
      </c>
      <c r="G177" s="191">
        <f>F177/E177*100</f>
        <v>0</v>
      </c>
      <c r="H177" s="191"/>
      <c r="I177" s="191"/>
      <c r="J177" s="191"/>
      <c r="K177" s="191">
        <f>SUM(K178:K181)</f>
        <v>0</v>
      </c>
      <c r="L177" s="191">
        <f>SUM(L178:L181)</f>
        <v>0</v>
      </c>
      <c r="M177" s="191"/>
      <c r="N177" s="191">
        <f>SUM(N178:N181)</f>
        <v>0</v>
      </c>
      <c r="O177" s="191">
        <f>SUM(O178:O181)</f>
        <v>0</v>
      </c>
      <c r="P177" s="191"/>
      <c r="Q177" s="191">
        <f t="shared" ref="Q177:R177" si="125">SUM(Q178:Q181)</f>
        <v>30558.400000000001</v>
      </c>
      <c r="R177" s="191">
        <f t="shared" si="125"/>
        <v>0</v>
      </c>
      <c r="S177" s="191">
        <f>R177/Q177*100</f>
        <v>0</v>
      </c>
      <c r="T177" s="191">
        <f t="shared" ref="T177:U177" si="126">SUM(T178:T181)</f>
        <v>0</v>
      </c>
      <c r="U177" s="191">
        <f t="shared" si="126"/>
        <v>0</v>
      </c>
      <c r="V177" s="191"/>
      <c r="W177" s="191">
        <f t="shared" ref="W177:X177" si="127">SUM(W178:W181)</f>
        <v>0</v>
      </c>
      <c r="X177" s="191">
        <f t="shared" si="127"/>
        <v>0</v>
      </c>
      <c r="Y177" s="191"/>
      <c r="Z177" s="191">
        <f t="shared" ref="Z177:AA177" si="128">SUM(Z178:Z181)</f>
        <v>1078.3</v>
      </c>
      <c r="AA177" s="191">
        <f t="shared" si="128"/>
        <v>0</v>
      </c>
      <c r="AB177" s="191">
        <f t="shared" si="25"/>
        <v>0</v>
      </c>
      <c r="AC177" s="191">
        <f t="shared" ref="AC177:AD177" si="129">SUM(AC178:AC181)</f>
        <v>0</v>
      </c>
      <c r="AD177" s="191">
        <f t="shared" si="129"/>
        <v>0</v>
      </c>
      <c r="AE177" s="191"/>
      <c r="AF177" s="191">
        <f t="shared" ref="AF177:AG177" si="130">SUM(AF178:AF181)</f>
        <v>70000</v>
      </c>
      <c r="AG177" s="191">
        <f t="shared" si="130"/>
        <v>0</v>
      </c>
      <c r="AH177" s="191">
        <f>AG177/AF177*100</f>
        <v>0</v>
      </c>
      <c r="AI177" s="191">
        <f t="shared" ref="AI177:AJ177" si="131">SUM(AI178:AI181)</f>
        <v>37502</v>
      </c>
      <c r="AJ177" s="191">
        <f t="shared" si="131"/>
        <v>0</v>
      </c>
      <c r="AK177" s="191"/>
      <c r="AL177" s="191">
        <f>AL178+AL179+AL180+AL181</f>
        <v>92498</v>
      </c>
      <c r="AM177" s="191">
        <f>AM178+AM179+AM180+AM181</f>
        <v>0</v>
      </c>
      <c r="AN177" s="191">
        <f>AM177/AL177*100</f>
        <v>0</v>
      </c>
      <c r="AO177" s="65">
        <f t="shared" ref="AO177:AP177" si="132">SUM(AO178:AO181)</f>
        <v>0</v>
      </c>
      <c r="AP177" s="65">
        <f t="shared" si="132"/>
        <v>0</v>
      </c>
      <c r="AQ177" s="65"/>
      <c r="AR177" s="191">
        <f t="shared" ref="AR177:AS177" si="133">SUM(AR178:AR181)</f>
        <v>0</v>
      </c>
      <c r="AS177" s="191">
        <f t="shared" si="133"/>
        <v>0</v>
      </c>
      <c r="AT177" s="191"/>
      <c r="AU177" s="191">
        <f t="shared" ref="AU177:AV177" si="134">SUM(AU178:AU181)</f>
        <v>0</v>
      </c>
      <c r="AV177" s="65">
        <f t="shared" si="134"/>
        <v>0</v>
      </c>
      <c r="AW177" s="65"/>
      <c r="AX177" s="191">
        <f t="shared" ref="AX177:AY177" si="135">SUM(AX178:AX181)</f>
        <v>0</v>
      </c>
      <c r="AY177" s="191">
        <f t="shared" si="135"/>
        <v>0</v>
      </c>
      <c r="AZ177" s="191"/>
      <c r="BA177" s="191">
        <f t="shared" ref="BA177:BB177" si="136">SUM(BA178:BA181)</f>
        <v>0</v>
      </c>
      <c r="BB177" s="191">
        <f t="shared" si="136"/>
        <v>0</v>
      </c>
      <c r="BC177" s="191"/>
      <c r="BD177" s="191"/>
      <c r="BE177" s="191"/>
      <c r="BF177" s="191"/>
      <c r="BG177" s="191">
        <f t="shared" ref="BG177:BH177" si="137">SUM(BG178:BG181)</f>
        <v>26200</v>
      </c>
      <c r="BH177" s="191">
        <f t="shared" si="137"/>
        <v>0</v>
      </c>
      <c r="BI177" s="191"/>
      <c r="BJ177" s="191">
        <f t="shared" ref="BJ177:BK177" si="138">SUM(BJ178:BJ181)</f>
        <v>100000</v>
      </c>
      <c r="BK177" s="191">
        <f t="shared" si="138"/>
        <v>100000</v>
      </c>
      <c r="BL177" s="191">
        <f>BK177/BJ177*100</f>
        <v>100</v>
      </c>
      <c r="BM177" s="191">
        <f t="shared" ref="BM177:BN177" si="139">SUM(BM178:BM181)</f>
        <v>0</v>
      </c>
      <c r="BN177" s="191">
        <f t="shared" si="139"/>
        <v>0</v>
      </c>
      <c r="BO177" s="191"/>
      <c r="BP177" s="191">
        <f t="shared" ref="BP177:BQ177" si="140">SUM(BP178:BP181)</f>
        <v>64700</v>
      </c>
      <c r="BQ177" s="191">
        <f t="shared" si="140"/>
        <v>0</v>
      </c>
      <c r="BR177" s="191"/>
    </row>
    <row r="178" spans="1:70" s="12" customFormat="1" ht="15.75" x14ac:dyDescent="0.25">
      <c r="A178" s="13" t="s">
        <v>152</v>
      </c>
      <c r="B178" s="14">
        <f t="shared" si="97"/>
        <v>763858.4</v>
      </c>
      <c r="C178" s="14">
        <f t="shared" si="97"/>
        <v>100000</v>
      </c>
      <c r="D178" s="15">
        <f t="shared" si="15"/>
        <v>13.091431605648376</v>
      </c>
      <c r="E178" s="15">
        <v>407100</v>
      </c>
      <c r="F178" s="15"/>
      <c r="G178" s="15">
        <f>F178/E178*100</f>
        <v>0</v>
      </c>
      <c r="H178" s="15"/>
      <c r="I178" s="15"/>
      <c r="J178" s="15"/>
      <c r="K178" s="15"/>
      <c r="L178" s="15"/>
      <c r="M178" s="15"/>
      <c r="N178" s="15"/>
      <c r="O178" s="15">
        <v>0</v>
      </c>
      <c r="P178" s="15"/>
      <c r="Q178" s="15">
        <v>30558.400000000001</v>
      </c>
      <c r="R178" s="15"/>
      <c r="S178" s="15">
        <f>R178/Q178*100</f>
        <v>0</v>
      </c>
      <c r="T178" s="15"/>
      <c r="U178" s="15"/>
      <c r="V178" s="14"/>
      <c r="W178" s="15"/>
      <c r="X178" s="15"/>
      <c r="Y178" s="14"/>
      <c r="Z178" s="15"/>
      <c r="AA178" s="15"/>
      <c r="AB178" s="14"/>
      <c r="AC178" s="15"/>
      <c r="AD178" s="15"/>
      <c r="AE178" s="14"/>
      <c r="AF178" s="15">
        <v>70000</v>
      </c>
      <c r="AG178" s="15"/>
      <c r="AH178" s="14">
        <f>AG178/AF178*100</f>
        <v>0</v>
      </c>
      <c r="AI178" s="15">
        <v>37502</v>
      </c>
      <c r="AJ178" s="15"/>
      <c r="AK178" s="14"/>
      <c r="AL178" s="14">
        <v>92498</v>
      </c>
      <c r="AM178" s="14"/>
      <c r="AN178" s="14"/>
      <c r="AO178" s="39"/>
      <c r="AP178" s="39"/>
      <c r="AQ178" s="50"/>
      <c r="AR178" s="15"/>
      <c r="AS178" s="15"/>
      <c r="AT178" s="14"/>
      <c r="AU178" s="15"/>
      <c r="AV178" s="39"/>
      <c r="AW178" s="50"/>
      <c r="AX178" s="15"/>
      <c r="AY178" s="15"/>
      <c r="AZ178" s="14"/>
      <c r="BA178" s="15"/>
      <c r="BB178" s="15"/>
      <c r="BC178" s="14"/>
      <c r="BD178" s="14"/>
      <c r="BE178" s="14"/>
      <c r="BF178" s="14"/>
      <c r="BG178" s="15">
        <v>26200</v>
      </c>
      <c r="BH178" s="15"/>
      <c r="BI178" s="14"/>
      <c r="BJ178" s="15">
        <v>100000</v>
      </c>
      <c r="BK178" s="15">
        <v>100000</v>
      </c>
      <c r="BL178" s="14">
        <f>BK178/BJ178*100</f>
        <v>100</v>
      </c>
      <c r="BM178" s="15"/>
      <c r="BN178" s="15"/>
      <c r="BO178" s="14"/>
      <c r="BP178" s="15"/>
      <c r="BQ178" s="15"/>
      <c r="BR178" s="14"/>
    </row>
    <row r="179" spans="1:70" s="12" customFormat="1" ht="15.75" x14ac:dyDescent="0.25">
      <c r="A179" s="13" t="s">
        <v>153</v>
      </c>
      <c r="B179" s="14">
        <f t="shared" si="97"/>
        <v>400.9</v>
      </c>
      <c r="C179" s="14">
        <f t="shared" si="97"/>
        <v>0</v>
      </c>
      <c r="D179" s="15">
        <f t="shared" si="15"/>
        <v>0</v>
      </c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>
        <v>400.9</v>
      </c>
      <c r="AA179" s="15"/>
      <c r="AB179" s="14">
        <f t="shared" si="25"/>
        <v>0</v>
      </c>
      <c r="AC179" s="15"/>
      <c r="AD179" s="15"/>
      <c r="AE179" s="14"/>
      <c r="AF179" s="15"/>
      <c r="AG179" s="15"/>
      <c r="AH179" s="15"/>
      <c r="AI179" s="15"/>
      <c r="AJ179" s="15"/>
      <c r="AK179" s="15"/>
      <c r="AL179" s="15"/>
      <c r="AM179" s="15"/>
      <c r="AN179" s="15"/>
      <c r="AO179" s="39"/>
      <c r="AP179" s="39"/>
      <c r="AQ179" s="39"/>
      <c r="AR179" s="15"/>
      <c r="AS179" s="15"/>
      <c r="AT179" s="15"/>
      <c r="AU179" s="15"/>
      <c r="AV179" s="39"/>
      <c r="AW179" s="39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</row>
    <row r="180" spans="1:70" s="12" customFormat="1" ht="15.75" x14ac:dyDescent="0.25">
      <c r="A180" s="13" t="s">
        <v>154</v>
      </c>
      <c r="B180" s="14">
        <f t="shared" si="97"/>
        <v>371.4</v>
      </c>
      <c r="C180" s="14">
        <f t="shared" si="97"/>
        <v>0</v>
      </c>
      <c r="D180" s="15">
        <f t="shared" si="15"/>
        <v>0</v>
      </c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</v>
      </c>
      <c r="O180" s="15">
        <v>0</v>
      </c>
      <c r="P180" s="15"/>
      <c r="Q180" s="15"/>
      <c r="R180" s="15">
        <v>0</v>
      </c>
      <c r="S180" s="15"/>
      <c r="T180" s="15"/>
      <c r="U180" s="15">
        <v>0</v>
      </c>
      <c r="V180" s="15"/>
      <c r="W180" s="15"/>
      <c r="X180" s="15">
        <v>0</v>
      </c>
      <c r="Y180" s="15"/>
      <c r="Z180" s="15">
        <v>371.4</v>
      </c>
      <c r="AA180" s="15"/>
      <c r="AB180" s="14">
        <f t="shared" si="25"/>
        <v>0</v>
      </c>
      <c r="AC180" s="15"/>
      <c r="AD180" s="15"/>
      <c r="AE180" s="14"/>
      <c r="AF180" s="15"/>
      <c r="AG180" s="15">
        <v>0</v>
      </c>
      <c r="AH180" s="15"/>
      <c r="AI180" s="15"/>
      <c r="AJ180" s="15">
        <v>0</v>
      </c>
      <c r="AK180" s="15"/>
      <c r="AL180" s="15"/>
      <c r="AM180" s="15"/>
      <c r="AN180" s="15"/>
      <c r="AO180" s="39"/>
      <c r="AP180" s="39">
        <v>0</v>
      </c>
      <c r="AQ180" s="39"/>
      <c r="AR180" s="15"/>
      <c r="AS180" s="15">
        <v>0</v>
      </c>
      <c r="AT180" s="15"/>
      <c r="AU180" s="15"/>
      <c r="AV180" s="39">
        <v>0</v>
      </c>
      <c r="AW180" s="39"/>
      <c r="AX180" s="15"/>
      <c r="AY180" s="15">
        <v>0</v>
      </c>
      <c r="AZ180" s="15"/>
      <c r="BA180" s="15"/>
      <c r="BB180" s="15">
        <v>0</v>
      </c>
      <c r="BC180" s="15"/>
      <c r="BD180" s="15"/>
      <c r="BE180" s="15"/>
      <c r="BF180" s="15"/>
      <c r="BG180" s="15"/>
      <c r="BH180" s="15">
        <v>0</v>
      </c>
      <c r="BI180" s="15"/>
      <c r="BJ180" s="15"/>
      <c r="BK180" s="15">
        <v>0</v>
      </c>
      <c r="BL180" s="15"/>
      <c r="BM180" s="15"/>
      <c r="BN180" s="15">
        <v>0</v>
      </c>
      <c r="BO180" s="15"/>
      <c r="BP180" s="15"/>
      <c r="BQ180" s="15">
        <v>0</v>
      </c>
      <c r="BR180" s="15"/>
    </row>
    <row r="181" spans="1:70" s="12" customFormat="1" ht="15.75" x14ac:dyDescent="0.25">
      <c r="A181" s="13" t="s">
        <v>155</v>
      </c>
      <c r="B181" s="14">
        <f t="shared" si="97"/>
        <v>65006</v>
      </c>
      <c r="C181" s="14">
        <f t="shared" si="97"/>
        <v>0</v>
      </c>
      <c r="D181" s="105">
        <f t="shared" si="15"/>
        <v>0</v>
      </c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>
        <v>0</v>
      </c>
      <c r="S181" s="15"/>
      <c r="T181" s="15"/>
      <c r="U181" s="15">
        <v>0</v>
      </c>
      <c r="V181" s="15"/>
      <c r="W181" s="15"/>
      <c r="X181" s="15">
        <v>0</v>
      </c>
      <c r="Y181" s="15"/>
      <c r="Z181" s="15">
        <v>306</v>
      </c>
      <c r="AA181" s="15"/>
      <c r="AB181" s="14">
        <f t="shared" si="25"/>
        <v>0</v>
      </c>
      <c r="AC181" s="15"/>
      <c r="AD181" s="15"/>
      <c r="AE181" s="14"/>
      <c r="AF181" s="15"/>
      <c r="AG181" s="15">
        <v>0</v>
      </c>
      <c r="AH181" s="15"/>
      <c r="AI181" s="15"/>
      <c r="AJ181" s="15">
        <v>0</v>
      </c>
      <c r="AK181" s="15"/>
      <c r="AL181" s="15"/>
      <c r="AM181" s="15"/>
      <c r="AN181" s="15"/>
      <c r="AO181" s="39"/>
      <c r="AP181" s="39">
        <v>0</v>
      </c>
      <c r="AQ181" s="39"/>
      <c r="AR181" s="15"/>
      <c r="AS181" s="15">
        <v>0</v>
      </c>
      <c r="AT181" s="15"/>
      <c r="AU181" s="15"/>
      <c r="AV181" s="39">
        <v>0</v>
      </c>
      <c r="AW181" s="39"/>
      <c r="AX181" s="15"/>
      <c r="AY181" s="15">
        <v>0</v>
      </c>
      <c r="AZ181" s="15"/>
      <c r="BA181" s="15"/>
      <c r="BB181" s="15">
        <v>0</v>
      </c>
      <c r="BC181" s="15"/>
      <c r="BD181" s="15"/>
      <c r="BE181" s="15"/>
      <c r="BF181" s="15"/>
      <c r="BG181" s="15"/>
      <c r="BH181" s="15">
        <v>0</v>
      </c>
      <c r="BI181" s="15"/>
      <c r="BJ181" s="15"/>
      <c r="BK181" s="15">
        <v>0</v>
      </c>
      <c r="BL181" s="15"/>
      <c r="BM181" s="15"/>
      <c r="BN181" s="15">
        <v>0</v>
      </c>
      <c r="BO181" s="15"/>
      <c r="BP181" s="15">
        <v>64700</v>
      </c>
      <c r="BQ181" s="15">
        <v>0</v>
      </c>
      <c r="BR181" s="15"/>
    </row>
    <row r="182" spans="1:70" s="10" customFormat="1" ht="31.5" x14ac:dyDescent="0.25">
      <c r="A182" s="77" t="s">
        <v>846</v>
      </c>
      <c r="B182" s="193">
        <f t="shared" si="97"/>
        <v>593500</v>
      </c>
      <c r="C182" s="193">
        <f t="shared" si="97"/>
        <v>0</v>
      </c>
      <c r="D182" s="191"/>
      <c r="E182" s="192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Y182" s="192"/>
      <c r="Z182" s="192"/>
      <c r="AA182" s="192"/>
      <c r="AB182" s="192"/>
      <c r="AC182" s="192"/>
      <c r="AD182" s="192"/>
      <c r="AE182" s="192"/>
      <c r="AF182" s="192"/>
      <c r="AG182" s="192"/>
      <c r="AH182" s="192"/>
      <c r="AI182" s="192"/>
      <c r="AJ182" s="192"/>
      <c r="AK182" s="192"/>
      <c r="AL182" s="192"/>
      <c r="AM182" s="192"/>
      <c r="AN182" s="192"/>
      <c r="AO182" s="192">
        <v>48500</v>
      </c>
      <c r="AP182" s="192"/>
      <c r="AQ182" s="192"/>
      <c r="AR182" s="192">
        <v>80000</v>
      </c>
      <c r="AS182" s="192"/>
      <c r="AT182" s="192"/>
      <c r="AU182" s="192">
        <v>15000</v>
      </c>
      <c r="AV182" s="192"/>
      <c r="AW182" s="192"/>
      <c r="AX182" s="192">
        <v>300000</v>
      </c>
      <c r="AY182" s="192"/>
      <c r="AZ182" s="192"/>
      <c r="BA182" s="192">
        <v>117150</v>
      </c>
      <c r="BB182" s="192"/>
      <c r="BC182" s="192"/>
      <c r="BD182" s="192">
        <v>32850</v>
      </c>
      <c r="BE182" s="192"/>
      <c r="BF182" s="192"/>
      <c r="BG182" s="192"/>
      <c r="BH182" s="192"/>
      <c r="BI182" s="192"/>
      <c r="BJ182" s="192"/>
      <c r="BK182" s="192"/>
      <c r="BL182" s="192"/>
      <c r="BM182" s="192"/>
      <c r="BN182" s="192"/>
      <c r="BO182" s="192"/>
      <c r="BP182" s="192"/>
      <c r="BQ182" s="192"/>
      <c r="BR182" s="192"/>
    </row>
    <row r="183" spans="1:70" s="12" customFormat="1" ht="15.75" x14ac:dyDescent="0.25">
      <c r="A183" s="77" t="s">
        <v>157</v>
      </c>
      <c r="B183" s="193">
        <f t="shared" ref="B183" si="141">E183+H183+K183+N183+Q183+T183+W183+Z183+AC183+AF183+AI183+AL183+AO183+AR183+AU183+AX183+BA183+BD183+BG183+BJ183+BM183+BP183</f>
        <v>2394761.5090000001</v>
      </c>
      <c r="C183" s="193">
        <f>F183+I183+L183+O183+R183+U183+X183+AA183+AD183+AG183+AJ183+AM183+AP183+AS183+AV183+AY183+BB183+BE183+BH183+BK183+BN183+BQ183</f>
        <v>205948.32066999999</v>
      </c>
      <c r="D183" s="193">
        <f>C183/B183*100</f>
        <v>8.5999511807753883</v>
      </c>
      <c r="E183" s="193">
        <f>E8+E177+E182</f>
        <v>407100</v>
      </c>
      <c r="F183" s="193">
        <f t="shared" ref="F183:I183" si="142">F8+F177+F182</f>
        <v>0</v>
      </c>
      <c r="G183" s="193">
        <f>F183/E183*100</f>
        <v>0</v>
      </c>
      <c r="H183" s="193">
        <f t="shared" si="142"/>
        <v>299900</v>
      </c>
      <c r="I183" s="193">
        <f t="shared" si="142"/>
        <v>0</v>
      </c>
      <c r="J183" s="193">
        <f>I183/H183*100</f>
        <v>0</v>
      </c>
      <c r="K183" s="193">
        <f>K8+K177+K182</f>
        <v>100000</v>
      </c>
      <c r="L183" s="193">
        <f>L8+L177+L182</f>
        <v>29649.849119999999</v>
      </c>
      <c r="M183" s="193">
        <f>L183/K183*100</f>
        <v>29.649849119999999</v>
      </c>
      <c r="N183" s="191">
        <f>N8+N177+N182</f>
        <v>2500</v>
      </c>
      <c r="O183" s="191">
        <f>O8+O177+O182</f>
        <v>2500</v>
      </c>
      <c r="P183" s="191">
        <f>O183/N183*100</f>
        <v>100</v>
      </c>
      <c r="Q183" s="191">
        <f>Q8+Q177+Q182</f>
        <v>30558.400000000001</v>
      </c>
      <c r="R183" s="191">
        <f>R8+R177+R182</f>
        <v>0</v>
      </c>
      <c r="S183" s="191">
        <f>R183/Q183*100</f>
        <v>0</v>
      </c>
      <c r="T183" s="191">
        <f>T8+T177+T182</f>
        <v>70234.600000000006</v>
      </c>
      <c r="U183" s="191">
        <f>U8+U177+U182</f>
        <v>0</v>
      </c>
      <c r="V183" s="191">
        <f>U183/T183*100</f>
        <v>0</v>
      </c>
      <c r="W183" s="191">
        <f>W8+W177+W182</f>
        <v>340000</v>
      </c>
      <c r="X183" s="191">
        <f>X8+X177+X182</f>
        <v>0</v>
      </c>
      <c r="Y183" s="191">
        <f>X183/W183*100</f>
        <v>0</v>
      </c>
      <c r="Z183" s="191">
        <f>Z8+Z177+Z182</f>
        <v>19999.999999999993</v>
      </c>
      <c r="AA183" s="191">
        <f>AA8+AA177+AA182</f>
        <v>0</v>
      </c>
      <c r="AB183" s="191">
        <f>AA183/Z183*100</f>
        <v>0</v>
      </c>
      <c r="AC183" s="191">
        <f>AC8+AC177+AC182</f>
        <v>3704.1089999999999</v>
      </c>
      <c r="AD183" s="191">
        <f>AD8+AD177+AD182</f>
        <v>3704.1089999999999</v>
      </c>
      <c r="AE183" s="191">
        <f>AD183/AC183*100</f>
        <v>100</v>
      </c>
      <c r="AF183" s="191">
        <f>AF8+AF177+AF182</f>
        <v>70000</v>
      </c>
      <c r="AG183" s="191">
        <f>AG8+AG177+AG182</f>
        <v>0</v>
      </c>
      <c r="AH183" s="191">
        <f>AG183/AF183*100</f>
        <v>0</v>
      </c>
      <c r="AI183" s="191">
        <f>AI8+AI177+AI182</f>
        <v>37502</v>
      </c>
      <c r="AJ183" s="191">
        <f t="shared" ref="AJ183:AM183" si="143">AJ8+AJ177+AJ182</f>
        <v>0</v>
      </c>
      <c r="AK183" s="191">
        <f>AJ183/AI183*100</f>
        <v>0</v>
      </c>
      <c r="AL183" s="191">
        <f t="shared" si="143"/>
        <v>92498</v>
      </c>
      <c r="AM183" s="191">
        <f t="shared" si="143"/>
        <v>0</v>
      </c>
      <c r="AN183" s="191"/>
      <c r="AO183" s="191">
        <f>AO8+AO177+AO182</f>
        <v>48500</v>
      </c>
      <c r="AP183" s="65">
        <f>AP8+AP177+AP182</f>
        <v>0</v>
      </c>
      <c r="AQ183" s="65">
        <f>AP183/AO183*100</f>
        <v>0</v>
      </c>
      <c r="AR183" s="191">
        <f>AR8+AR177+AR182</f>
        <v>80000</v>
      </c>
      <c r="AS183" s="191">
        <f>AS8+AS177+AS182</f>
        <v>0</v>
      </c>
      <c r="AT183" s="191">
        <f>AS183/AR183*100</f>
        <v>0</v>
      </c>
      <c r="AU183" s="191">
        <f>AU8+AU177+AU182</f>
        <v>15000</v>
      </c>
      <c r="AV183" s="65">
        <f>AV8+AV177+AV182</f>
        <v>0</v>
      </c>
      <c r="AW183" s="65">
        <f>AV183/AU183*100</f>
        <v>0</v>
      </c>
      <c r="AX183" s="191">
        <f>AX8+AX177+AX182</f>
        <v>300000</v>
      </c>
      <c r="AY183" s="191">
        <f>AY8+AY177+AY182</f>
        <v>0</v>
      </c>
      <c r="AZ183" s="191">
        <f>AY183/AX183*100</f>
        <v>0</v>
      </c>
      <c r="BA183" s="191">
        <f>BA8+BA177+BA182</f>
        <v>117150</v>
      </c>
      <c r="BB183" s="191">
        <f>BB8+BB177+BB182</f>
        <v>0</v>
      </c>
      <c r="BC183" s="191">
        <f>BB183/BA183*100</f>
        <v>0</v>
      </c>
      <c r="BD183" s="191">
        <f>BD8+BD177+BD182</f>
        <v>32850</v>
      </c>
      <c r="BE183" s="191">
        <f>BE8+BE177+BE182</f>
        <v>0</v>
      </c>
      <c r="BF183" s="191"/>
      <c r="BG183" s="191">
        <f>BG8+BG177+BG182</f>
        <v>26200</v>
      </c>
      <c r="BH183" s="191">
        <f>BH8+BH177+BH182</f>
        <v>0</v>
      </c>
      <c r="BI183" s="191"/>
      <c r="BJ183" s="191">
        <f>BJ8+BJ177+BJ182</f>
        <v>100000</v>
      </c>
      <c r="BK183" s="191">
        <f>BK8+BK177+BK182</f>
        <v>100000</v>
      </c>
      <c r="BL183" s="191">
        <f>BK183/BJ183*100</f>
        <v>100</v>
      </c>
      <c r="BM183" s="191">
        <f>BM8+BM177+BM182</f>
        <v>136364.4</v>
      </c>
      <c r="BN183" s="191">
        <f>BN8+BN177+BN182</f>
        <v>70094.362550000005</v>
      </c>
      <c r="BO183" s="191">
        <f>BN183/BM183*100</f>
        <v>51.402244684096445</v>
      </c>
      <c r="BP183" s="191">
        <f>BP8+BP177+BP182</f>
        <v>64700</v>
      </c>
      <c r="BQ183" s="191">
        <f>BQ8+BQ177+BQ182</f>
        <v>0</v>
      </c>
      <c r="BR183" s="191"/>
    </row>
    <row r="184" spans="1:70" s="10" customFormat="1" ht="22.5" customHeight="1" x14ac:dyDescent="0.2">
      <c r="A184" s="303" t="s">
        <v>474</v>
      </c>
      <c r="B184" s="303"/>
      <c r="C184" s="303"/>
      <c r="D184" s="303"/>
      <c r="E184" s="303"/>
      <c r="F184" s="303"/>
      <c r="G184" s="303"/>
      <c r="H184" s="303"/>
      <c r="I184" s="303"/>
      <c r="J184" s="303"/>
      <c r="K184" s="303"/>
      <c r="L184" s="303"/>
      <c r="M184" s="303"/>
      <c r="N184" s="303"/>
      <c r="O184" s="303"/>
      <c r="P184" s="303"/>
      <c r="Q184" s="303"/>
      <c r="R184" s="303"/>
      <c r="S184" s="303"/>
    </row>
    <row r="185" spans="1:70" s="10" customFormat="1" ht="34.5" customHeight="1" x14ac:dyDescent="0.2">
      <c r="A185" s="220" t="s">
        <v>815</v>
      </c>
      <c r="B185" s="220"/>
      <c r="C185" s="220"/>
      <c r="D185" s="220"/>
      <c r="E185" s="220"/>
      <c r="F185" s="220"/>
      <c r="G185" s="220"/>
      <c r="H185" s="220"/>
      <c r="I185" s="220"/>
      <c r="J185" s="220"/>
      <c r="K185" s="220"/>
      <c r="L185" s="220"/>
      <c r="M185" s="220"/>
      <c r="N185" s="220"/>
      <c r="O185" s="220"/>
      <c r="P185" s="220"/>
      <c r="Q185" s="220"/>
      <c r="R185" s="220"/>
      <c r="S185" s="220"/>
      <c r="AO185" s="12"/>
      <c r="AP185" s="12"/>
      <c r="AQ185" s="12"/>
      <c r="AV185" s="12"/>
      <c r="AW185" s="12"/>
    </row>
    <row r="186" spans="1:70" s="10" customFormat="1" ht="33.75" customHeight="1" x14ac:dyDescent="0.2">
      <c r="A186" s="220" t="s">
        <v>821</v>
      </c>
      <c r="B186" s="220"/>
      <c r="C186" s="220"/>
      <c r="D186" s="220"/>
      <c r="E186" s="220"/>
      <c r="F186" s="220"/>
      <c r="G186" s="220"/>
      <c r="H186" s="220"/>
      <c r="I186" s="220"/>
      <c r="J186" s="220"/>
      <c r="K186" s="220"/>
      <c r="L186" s="220"/>
      <c r="M186" s="220"/>
      <c r="N186" s="220"/>
      <c r="O186" s="220"/>
      <c r="P186" s="220"/>
      <c r="Q186" s="220"/>
      <c r="R186" s="220"/>
      <c r="S186" s="220"/>
      <c r="AO186" s="12"/>
      <c r="AP186" s="12"/>
      <c r="AQ186" s="12"/>
      <c r="AV186" s="12"/>
      <c r="AW186" s="12"/>
    </row>
    <row r="187" spans="1:70" s="56" customFormat="1" ht="38.25" customHeight="1" x14ac:dyDescent="0.2">
      <c r="A187" s="220" t="s">
        <v>829</v>
      </c>
      <c r="B187" s="220"/>
      <c r="C187" s="220"/>
      <c r="D187" s="220"/>
      <c r="E187" s="220"/>
      <c r="F187" s="220"/>
      <c r="G187" s="220"/>
      <c r="H187" s="220"/>
      <c r="I187" s="220"/>
      <c r="J187" s="220"/>
      <c r="K187" s="220"/>
      <c r="L187" s="220"/>
      <c r="M187" s="220"/>
      <c r="N187" s="220"/>
      <c r="O187" s="220"/>
      <c r="P187" s="220"/>
      <c r="Q187" s="220"/>
      <c r="R187" s="220"/>
      <c r="S187" s="220"/>
      <c r="AL187" s="199"/>
      <c r="AO187" s="61"/>
      <c r="AP187" s="61"/>
      <c r="AQ187" s="61"/>
      <c r="AV187" s="61"/>
      <c r="AW187" s="61"/>
    </row>
    <row r="188" spans="1:70" s="10" customFormat="1" ht="15.75" x14ac:dyDescent="0.25">
      <c r="A188" s="304" t="s">
        <v>845</v>
      </c>
      <c r="B188" s="304"/>
      <c r="C188" s="304"/>
      <c r="D188" s="304"/>
      <c r="E188" s="304"/>
      <c r="F188" s="304"/>
      <c r="G188" s="304"/>
      <c r="H188" s="304"/>
      <c r="I188" s="304"/>
      <c r="J188" s="304"/>
      <c r="K188" s="304"/>
      <c r="L188" s="304"/>
      <c r="M188" s="304"/>
      <c r="N188" s="304"/>
      <c r="O188" s="304"/>
      <c r="P188" s="304"/>
      <c r="Q188" s="304"/>
      <c r="R188" s="304"/>
      <c r="S188" s="304"/>
    </row>
    <row r="191" spans="1:70" x14ac:dyDescent="0.2">
      <c r="B191" s="19"/>
      <c r="C191" s="19"/>
    </row>
    <row r="192" spans="1:70" x14ac:dyDescent="0.2">
      <c r="B192" s="19"/>
    </row>
    <row r="196" spans="2:3" x14ac:dyDescent="0.2">
      <c r="B196" s="19"/>
      <c r="C196" s="19"/>
    </row>
  </sheetData>
  <mergeCells count="40">
    <mergeCell ref="A184:S184"/>
    <mergeCell ref="A185:S185"/>
    <mergeCell ref="A186:S186"/>
    <mergeCell ref="A187:S187"/>
    <mergeCell ref="A188:S188"/>
    <mergeCell ref="AO2:BI2"/>
    <mergeCell ref="BJ2:BR2"/>
    <mergeCell ref="BJ5:BR5"/>
    <mergeCell ref="AO5:BI5"/>
    <mergeCell ref="T5:AN5"/>
    <mergeCell ref="AX6:AZ6"/>
    <mergeCell ref="BA6:BC6"/>
    <mergeCell ref="BG6:BI6"/>
    <mergeCell ref="BP6:BR6"/>
    <mergeCell ref="BM6:BO6"/>
    <mergeCell ref="BJ6:BL6"/>
    <mergeCell ref="BD6:BF6"/>
    <mergeCell ref="R1:S1"/>
    <mergeCell ref="Q6:S6"/>
    <mergeCell ref="T6:V6"/>
    <mergeCell ref="A3:M3"/>
    <mergeCell ref="R4:S4"/>
    <mergeCell ref="A5:A7"/>
    <mergeCell ref="E6:G6"/>
    <mergeCell ref="H6:J6"/>
    <mergeCell ref="B2:S2"/>
    <mergeCell ref="T2:AN2"/>
    <mergeCell ref="AO6:AQ6"/>
    <mergeCell ref="AU6:AW6"/>
    <mergeCell ref="Z6:AB6"/>
    <mergeCell ref="AC6:AE6"/>
    <mergeCell ref="AF6:AH6"/>
    <mergeCell ref="AI6:AK6"/>
    <mergeCell ref="AR6:AT6"/>
    <mergeCell ref="AL6:AN6"/>
    <mergeCell ref="W6:Y6"/>
    <mergeCell ref="K6:M6"/>
    <mergeCell ref="N6:P6"/>
    <mergeCell ref="B5:D6"/>
    <mergeCell ref="E5:S5"/>
  </mergeCells>
  <printOptions horizontalCentered="1"/>
  <pageMargins left="0.11811023622047245" right="0.11811023622047245" top="0.19685039370078741" bottom="0" header="0" footer="0"/>
  <pageSetup paperSize="9" scale="30" fitToHeight="0" orientation="portrait" r:id="rId1"/>
  <colBreaks count="3" manualBreakCount="3">
    <brk id="19" max="187" man="1"/>
    <brk id="40" max="187" man="1"/>
    <brk id="61" max="1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2021-05-24T15:00:39Z</cp:lastPrinted>
  <dcterms:created xsi:type="dcterms:W3CDTF">2019-10-10T14:43:12Z</dcterms:created>
  <dcterms:modified xsi:type="dcterms:W3CDTF">2021-05-24T15:00:40Z</dcterms:modified>
</cp:coreProperties>
</file>